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Brannon C Taylor" reservationPassword="FFB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7-00349 (2017 Kentucky Rate Case)\Staff Attachments\Staff_1-71 - Model Workpapers in Excel\Relied Upons\"/>
    </mc:Choice>
  </mc:AlternateContent>
  <bookViews>
    <workbookView xWindow="-15" yWindow="6435" windowWidth="28830" windowHeight="6480" tabRatio="804" activeTab="1"/>
  </bookViews>
  <sheets>
    <sheet name="notes" sheetId="36" r:id="rId1"/>
    <sheet name="O&amp;M Comparison" sheetId="35" r:id="rId2"/>
    <sheet name="Div 2 forecast" sheetId="6" r:id="rId3"/>
    <sheet name="Div 12 forecast" sheetId="25" r:id="rId4"/>
    <sheet name="Div 9 forecast" sheetId="31" r:id="rId5"/>
    <sheet name="Div 91 forecast" sheetId="32" r:id="rId6"/>
    <sheet name="Div 2 history" sheetId="44" r:id="rId7"/>
    <sheet name="Div 12 history " sheetId="45" r:id="rId8"/>
    <sheet name="Div 9 history " sheetId="46" r:id="rId9"/>
    <sheet name="Div 91 history" sheetId="47" r:id="rId10"/>
    <sheet name="Div 002 FY18 Budget " sheetId="53" r:id="rId11"/>
    <sheet name="Div 012 FY18 Budget" sheetId="54" r:id="rId12"/>
    <sheet name="Div 009 FY18 Budget" sheetId="51" r:id="rId13"/>
    <sheet name="Div 091 FY18 Budget" sheetId="52" r:id="rId14"/>
    <sheet name="incent comp w cap credits" sheetId="39" r:id="rId15"/>
    <sheet name="final summary" sheetId="42" r:id="rId16"/>
    <sheet name="adjustment" sheetId="43" r:id="rId17"/>
    <sheet name="CPI Index" sheetId="48" r:id="rId18"/>
    <sheet name="Escalation" sheetId="49" r:id="rId19"/>
    <sheet name="SS Controller 1903" sheetId="5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 localSheetId="16">#REF!</definedName>
    <definedName name="\A">#REF!</definedName>
    <definedName name="\c" localSheetId="16">#REF!</definedName>
    <definedName name="\c">#REF!</definedName>
    <definedName name="\f" localSheetId="16">#REF!</definedName>
    <definedName name="\f">#REF!</definedName>
    <definedName name="\g" localSheetId="16">#REF!</definedName>
    <definedName name="\g">#REF!</definedName>
    <definedName name="\p" localSheetId="16">#REF!</definedName>
    <definedName name="\p">#REF!</definedName>
    <definedName name="\s" localSheetId="16">#REF!</definedName>
    <definedName name="\s">#REF!</definedName>
    <definedName name="\z" localSheetId="16">#REF!</definedName>
    <definedName name="\z">#REF!</definedName>
    <definedName name="____W.O.R.K.B.O.O.K..C.O.N.T.E.N.T.S____" localSheetId="16">#REF!</definedName>
    <definedName name="____W.O.R.K.B.O.O.K..C.O.N.T.E.N.T.S____">#REF!</definedName>
    <definedName name="_adj2">'[1]adjustment 1'!$F$8:$F$1901</definedName>
    <definedName name="_amt2">'[1]adjustment 1'!$BZ$8:$BZ$1901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" hidden="1">#REF!</definedName>
    <definedName name="_Order1" hidden="1">255</definedName>
    <definedName name="_pap05" localSheetId="16">#REF!</definedName>
    <definedName name="_pap05">#REF!</definedName>
    <definedName name="_pap06" localSheetId="16">#REF!</definedName>
    <definedName name="_pap06">#REF!</definedName>
    <definedName name="_PD1" localSheetId="16">#REF!</definedName>
    <definedName name="_PD1">#REF!</definedName>
    <definedName name="_PD2" localSheetId="16">#REF!</definedName>
    <definedName name="_PD2">#REF!</definedName>
    <definedName name="_PDM1" localSheetId="16">#REF!</definedName>
    <definedName name="_PDM1">#REF!</definedName>
    <definedName name="_PDM2" localSheetId="16">#REF!</definedName>
    <definedName name="_PDM2">#REF!</definedName>
    <definedName name="_Regression_X" localSheetId="16" hidden="1">#REF!</definedName>
    <definedName name="_Regression_X" localSheetId="15" hidden="1">#REF!</definedName>
    <definedName name="_Regression_X" localSheetId="14" hidden="1">#REF!</definedName>
    <definedName name="_Regression_X" localSheetId="1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" hidden="1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 localSheetId="16">#REF!</definedName>
    <definedName name="ADVal">#REF!</definedName>
    <definedName name="AEL_1080" localSheetId="16">#REF!</definedName>
    <definedName name="AEL_1080">#REF!</definedName>
    <definedName name="AEL_1110" localSheetId="16">#REF!</definedName>
    <definedName name="AEL_1110">#REF!</definedName>
    <definedName name="aFITRate">[2]assump!$G$143</definedName>
    <definedName name="aGasPrice">[2]assump!$G$45</definedName>
    <definedName name="alloc_table" localSheetId="16">#REF!</definedName>
    <definedName name="alloc_table">#REF!</definedName>
    <definedName name="aLUG">[2]assump!$G$43</definedName>
    <definedName name="amounts" localSheetId="16">#REF!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 localSheetId="16">#REF!</definedName>
    <definedName name="ATMOS_1080">#REF!</definedName>
    <definedName name="ATMOS_1110" localSheetId="16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se_Case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enefits" localSheetId="16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 localSheetId="16">#REF!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 localSheetId="16">#REF!</definedName>
    <definedName name="Category_Report">#REF!</definedName>
    <definedName name="CC_Spread">'[7]Tech Serv Mgr Data Entry'!$C$53:$I$133</definedName>
    <definedName name="chancom" localSheetId="16">[8]Columbus04!#REF!</definedName>
    <definedName name="chancom">[8]Columbus04!#REF!</definedName>
    <definedName name="chanpa" localSheetId="16">[8]Columbus04!#REF!</definedName>
    <definedName name="chanpa">[8]Columbus04!#REF!</definedName>
    <definedName name="csDesignMode">1</definedName>
    <definedName name="Customer">[2]assump!$G$92:$G$131</definedName>
    <definedName name="cy_act" localSheetId="16">#REF!</definedName>
    <definedName name="cy_act">#REF!</definedName>
    <definedName name="cy_bud" localSheetId="16">#REF!</definedName>
    <definedName name="cy_bud">#REF!</definedName>
    <definedName name="cy_v_bud" localSheetId="16">#REF!</definedName>
    <definedName name="cy_v_bud">#REF!</definedName>
    <definedName name="cy_v_py" localSheetId="16">#REF!</definedName>
    <definedName name="cy_v_py">#REF!</definedName>
    <definedName name="data" localSheetId="16">#REF!</definedName>
    <definedName name="data">#REF!</definedName>
    <definedName name="data2" localSheetId="16">#REF!</definedName>
    <definedName name="data2">#REF!</definedName>
    <definedName name="_xlnm.Database" localSheetId="16">#REF!</definedName>
    <definedName name="_xlnm.Database">#REF!</definedName>
    <definedName name="DATE" localSheetId="16">#REF!</definedName>
    <definedName name="DATE">#REF!</definedName>
    <definedName name="Demand">[2]assump!$H$92:$H$131</definedName>
    <definedName name="DEPRECIATION" localSheetId="16">#REF!</definedName>
    <definedName name="DEPRECIATION">#REF!</definedName>
    <definedName name="Detail_Report" localSheetId="16">#REF!</definedName>
    <definedName name="Detail_Report">#REF!</definedName>
    <definedName name="ENERGAS_1080" localSheetId="16">#REF!</definedName>
    <definedName name="ENERGAS_1080">#REF!</definedName>
    <definedName name="ENERGAS_1110" localSheetId="16">#REF!</definedName>
    <definedName name="ENERGAS_1110">#REF!</definedName>
    <definedName name="EPSData">[9]EssEPS!$A$8:$CJ$45</definedName>
    <definedName name="EssAliasTable" localSheetId="3">"Default"</definedName>
    <definedName name="EssAliasTable" localSheetId="7">"Default"</definedName>
    <definedName name="EssAliasTable" localSheetId="2">"Default"</definedName>
    <definedName name="EssAliasTable" localSheetId="6">"Default"</definedName>
    <definedName name="EssAliasTable" localSheetId="4">"Default"</definedName>
    <definedName name="EssAliasTable" localSheetId="8">"Default"</definedName>
    <definedName name="EssAliasTable" localSheetId="5">"Default"</definedName>
    <definedName name="EssAliasTable" localSheetId="9">"Default"</definedName>
    <definedName name="EssfHasNonUnique" localSheetId="3">FALSE</definedName>
    <definedName name="EssfHasNonUnique" localSheetId="7">FALSE</definedName>
    <definedName name="EssfHasNonUnique" localSheetId="2">FALSE</definedName>
    <definedName name="EssfHasNonUnique" localSheetId="6">FALSE</definedName>
    <definedName name="EssfHasNonUnique" localSheetId="4">FALSE</definedName>
    <definedName name="EssfHasNonUnique" localSheetId="8">FALSE</definedName>
    <definedName name="EssfHasNonUnique" localSheetId="5">FALSE</definedName>
    <definedName name="EssfHasNonUnique" localSheetId="9">FALSE</definedName>
    <definedName name="EssLatest" localSheetId="3">"Oct"</definedName>
    <definedName name="EssLatest" localSheetId="7">"Oct"</definedName>
    <definedName name="EssLatest" localSheetId="2">"Oct"</definedName>
    <definedName name="EssLatest" localSheetId="6">"Oct"</definedName>
    <definedName name="EssLatest" localSheetId="4">"Oct"</definedName>
    <definedName name="EssLatest" localSheetId="8">"Oct"</definedName>
    <definedName name="EssLatest" localSheetId="5">"Oct"</definedName>
    <definedName name="EssLatest" localSheetId="9">"Oct"</definedName>
    <definedName name="EssOptions" localSheetId="3">"A3100001100110000011001100020_01000"</definedName>
    <definedName name="EssOptions" localSheetId="7">"A3100001100130000011001100020_0100000"</definedName>
    <definedName name="EssOptions" localSheetId="2">"A3100001100110000011001100020_01000"</definedName>
    <definedName name="EssOptions" localSheetId="6">"A3100001100130000011001100020_0100000"</definedName>
    <definedName name="EssOptions" localSheetId="4">"A3100001100110000011001100020_01000"</definedName>
    <definedName name="EssOptions" localSheetId="8">"A3100001100130000011001100020_0100000"</definedName>
    <definedName name="EssOptions" localSheetId="5">"A3100001100110000011001100020_01000"</definedName>
    <definedName name="EssOptions" localSheetId="9">"A3100001100130000011001100020_0100000"</definedName>
    <definedName name="EssSamplingValue" localSheetId="3">100</definedName>
    <definedName name="EssSamplingValue" localSheetId="7">100</definedName>
    <definedName name="EssSamplingValue" localSheetId="2">100</definedName>
    <definedName name="EssSamplingValue" localSheetId="6">100</definedName>
    <definedName name="EssSamplingValue" localSheetId="4">100</definedName>
    <definedName name="EssSamplingValue" localSheetId="8">100</definedName>
    <definedName name="EssSamplingValue" localSheetId="5">100</definedName>
    <definedName name="EssSamplingValue" localSheetId="9">100</definedName>
    <definedName name="expense_allocator">[10]Scenarios!$H$31</definedName>
    <definedName name="Fedtaxrate" localSheetId="16">'[11]WP B9-1'!#REF!</definedName>
    <definedName name="Fedtaxrate" localSheetId="1">'[12]WP B9-1'!#REF!</definedName>
    <definedName name="Fedtaxrate">'[11]WP B9-1'!#REF!</definedName>
    <definedName name="FIND" localSheetId="16">#REF!</definedName>
    <definedName name="FIND">#REF!</definedName>
    <definedName name="FIT_RATE" localSheetId="16">#REF!</definedName>
    <definedName name="FIT_RATE">#REF!</definedName>
    <definedName name="FIVE" localSheetId="16">#REF!</definedName>
    <definedName name="FIVE">#REF!</definedName>
    <definedName name="FOUR" localSheetId="16">#REF!</definedName>
    <definedName name="FOUR">#REF!</definedName>
    <definedName name="General" localSheetId="1">[13]Escalation!$C$7</definedName>
    <definedName name="General">[14]Escalation!$C$7</definedName>
    <definedName name="GOEXP_MVG">[15]Input!$D$51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 localSheetId="16">#REF!</definedName>
    <definedName name="GREELEY_1080">#REF!</definedName>
    <definedName name="GREELEY_1110" localSheetId="16">#REF!</definedName>
    <definedName name="GREELEY_1110">#REF!</definedName>
    <definedName name="II" localSheetId="16">#REF!</definedName>
    <definedName name="II">#REF!</definedName>
    <definedName name="IIC" localSheetId="16">#REF!</definedName>
    <definedName name="IIC">#REF!</definedName>
    <definedName name="III" localSheetId="16">#REF!</definedName>
    <definedName name="III">#REF!</definedName>
    <definedName name="IIIA_BORD" localSheetId="16">#REF!</definedName>
    <definedName name="IIIA_BORD">#REF!</definedName>
    <definedName name="IIIPAGE_1" localSheetId="16">#REF!</definedName>
    <definedName name="IIIPAGE_1">#REF!</definedName>
    <definedName name="IIIPAGE_2" localSheetId="16">#REF!</definedName>
    <definedName name="IIIPAGE_2">#REF!</definedName>
    <definedName name="IIIPAGE_2A" localSheetId="16">#REF!</definedName>
    <definedName name="IIIPAGE_2A">#REF!</definedName>
    <definedName name="IIIPAGE_3" localSheetId="16">#REF!</definedName>
    <definedName name="IIIPAGE_3">#REF!</definedName>
    <definedName name="IIIPAGE_3A" localSheetId="16">#REF!</definedName>
    <definedName name="IIIPAGE_3A">#REF!</definedName>
    <definedName name="IIIPAGE_4" localSheetId="16">#REF!</definedName>
    <definedName name="IIIPAGE_4">#REF!</definedName>
    <definedName name="IIIPAGE_4A" localSheetId="16">#REF!</definedName>
    <definedName name="IIIPAGE_4A">#REF!</definedName>
    <definedName name="IIIPAGE_5" localSheetId="16">#REF!</definedName>
    <definedName name="IIIPAGE_5">#REF!</definedName>
    <definedName name="IIIPAGE_5A" localSheetId="16">#REF!</definedName>
    <definedName name="IIIPAGE_5A">#REF!</definedName>
    <definedName name="IIIPAGE_6" localSheetId="16">#REF!</definedName>
    <definedName name="IIIPAGE_6">#REF!</definedName>
    <definedName name="IIIPAGE_6A" localSheetId="16">#REF!</definedName>
    <definedName name="IIIPAGE_6A">#REF!</definedName>
    <definedName name="IIPAGE_1" localSheetId="16">#REF!</definedName>
    <definedName name="IIPAGE_1">#REF!</definedName>
    <definedName name="IIPAGE_1A" localSheetId="16">#REF!</definedName>
    <definedName name="IIPAGE_1A">#REF!</definedName>
    <definedName name="IIPAGE_2" localSheetId="16">#REF!</definedName>
    <definedName name="IIPAGE_2">#REF!</definedName>
    <definedName name="IIPAGE_2A" localSheetId="16">#REF!</definedName>
    <definedName name="IIPAGE_2A">#REF!</definedName>
    <definedName name="IIPAGEENG" localSheetId="16">#REF!</definedName>
    <definedName name="IIPAGEENG">#REF!</definedName>
    <definedName name="IIPAGEGGC" localSheetId="16">#REF!</definedName>
    <definedName name="IIPAGEGGC">#REF!</definedName>
    <definedName name="IIPAGETLA" localSheetId="16">#REF!</definedName>
    <definedName name="IIPAGETLA">#REF!</definedName>
    <definedName name="IIPAGEWKG" localSheetId="16">#REF!</definedName>
    <definedName name="IIPAGEWKG">#REF!</definedName>
    <definedName name="ImportedData" localSheetId="16">'[16]080 - April 1080 activity'!#REF!</definedName>
    <definedName name="ImportedData">'[16]080 - April 1080 activity'!#REF!</definedName>
    <definedName name="infl05" localSheetId="16">#REF!</definedName>
    <definedName name="infl05">#REF!</definedName>
    <definedName name="infl06" localSheetId="16">#REF!</definedName>
    <definedName name="infl06">#REF!</definedName>
    <definedName name="infl09" localSheetId="16">'[14]CPI index'!#REF!</definedName>
    <definedName name="infl09">'[14]CPI index'!#REF!</definedName>
    <definedName name="infl10" localSheetId="1">'[13]CPI index'!$B$23</definedName>
    <definedName name="infl10">'[17]CPI index'!$B$23</definedName>
    <definedName name="Insurance" localSheetId="1">[13]Escalation!$C$8</definedName>
    <definedName name="Insurance">[14]Escalation!$C$8</definedName>
    <definedName name="IPAGE_1" localSheetId="16">#REF!</definedName>
    <definedName name="IPAGE_1">#REF!</definedName>
    <definedName name="IPAGE_1A" localSheetId="16">#REF!</definedName>
    <definedName name="IPAGE_1A">#REF!</definedName>
    <definedName name="IPAGE_1B" localSheetId="16">#REF!</definedName>
    <definedName name="IPAGE_1B">#REF!</definedName>
    <definedName name="IPAGE_2" localSheetId="16">#REF!</definedName>
    <definedName name="IPAGE_2">#REF!</definedName>
    <definedName name="IPAGE_3" localSheetId="16">#REF!</definedName>
    <definedName name="IPAGE_3">#REF!</definedName>
    <definedName name="IPAGE_4" localSheetId="16">#REF!</definedName>
    <definedName name="IPAGE_4">#REF!</definedName>
    <definedName name="IPAGE_5" localSheetId="16">#REF!</definedName>
    <definedName name="IPAGE_5">#REF!</definedName>
    <definedName name="IPAGE_5A" localSheetId="16">#REF!</definedName>
    <definedName name="IPAGE_5A">#REF!</definedName>
    <definedName name="IPAGE_6" localSheetId="16">#REF!</definedName>
    <definedName name="IPAGE_6">#REF!</definedName>
    <definedName name="IPAGE_7" localSheetId="16">#REF!</definedName>
    <definedName name="IPAGE_7">#REF!</definedName>
    <definedName name="IPAGE_8" localSheetId="16">#REF!</definedName>
    <definedName name="IPAGE_8">#REF!</definedName>
    <definedName name="IV" localSheetId="16">#REF!</definedName>
    <definedName name="IV">#REF!</definedName>
    <definedName name="IVPAGE_1" localSheetId="16">#REF!</definedName>
    <definedName name="IVPAGE_1">#REF!</definedName>
    <definedName name="Labor" localSheetId="1">[13]Escalation!$C$6</definedName>
    <definedName name="Labor">[14]Escalation!$C$6</definedName>
    <definedName name="labor05" localSheetId="16">#REF!</definedName>
    <definedName name="labor05">#REF!</definedName>
    <definedName name="labor06" localSheetId="16">#REF!</definedName>
    <definedName name="labor06">#REF!</definedName>
    <definedName name="lu">'[4]Rpt 1033-Feb05-Deprec. Exp.'!$J$3:$J$1706</definedName>
    <definedName name="lu_bu" localSheetId="16">#REF!</definedName>
    <definedName name="lu_bu">#REF!</definedName>
    <definedName name="lut">'[1]adjustment 3'!$M$4:$M$371</definedName>
    <definedName name="MACROS" localSheetId="16">#REF!</definedName>
    <definedName name="MACROS">#REF!</definedName>
    <definedName name="medinfl05" localSheetId="16">#REF!</definedName>
    <definedName name="medinfl05">#REF!</definedName>
    <definedName name="medinfl06" localSheetId="16">#REF!</definedName>
    <definedName name="medinfl06">#REF!</definedName>
    <definedName name="mo">[3]summary!$A$2:$A$3577</definedName>
    <definedName name="MTX" localSheetId="16">#REF!</definedName>
    <definedName name="MTX">#REF!</definedName>
    <definedName name="nBulk_Trans">[2]assump!$G$130:$L$130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NE" localSheetId="16">#REF!</definedName>
    <definedName name="ONE">#REF!</definedName>
    <definedName name="OpCo_Factor" localSheetId="16">[10]Scenarios!#REF!</definedName>
    <definedName name="OpCo_Factor">[10]Scenarios!#REF!</definedName>
    <definedName name="OPEB05" localSheetId="16">#REF!</definedName>
    <definedName name="OPEB05">#REF!</definedName>
    <definedName name="OPEB06" localSheetId="16">#REF!</definedName>
    <definedName name="OPEB06">#REF!</definedName>
    <definedName name="PD" localSheetId="16">#REF!</definedName>
    <definedName name="PD">#REF!</definedName>
    <definedName name="PDB" localSheetId="16">#REF!</definedName>
    <definedName name="PDB">#REF!</definedName>
    <definedName name="PDR" localSheetId="16">#REF!</definedName>
    <definedName name="PDR">#REF!</definedName>
    <definedName name="PDW" localSheetId="16">#REF!</definedName>
    <definedName name="PDW">#REF!</definedName>
    <definedName name="Planit_Data_Entry" localSheetId="16">#REF!</definedName>
    <definedName name="Planit_Data_Entry">#REF!</definedName>
    <definedName name="_xlnm.Print_Area" localSheetId="16">adjustment!#REF!</definedName>
    <definedName name="_xlnm.Print_Area" localSheetId="15">'final summary'!$B$2:$J$60</definedName>
    <definedName name="_xlnm.Print_Area" localSheetId="0">notes!$B$2:$N$22</definedName>
    <definedName name="_xlnm.Print_Area" localSheetId="1">'O&amp;M Comparison'!$A$1:$R$56</definedName>
    <definedName name="Print_Area_MI">'[18]Short Summary'!$A$7:$E$64</definedName>
    <definedName name="Print_Titles_MI" localSheetId="16">#REF!</definedName>
    <definedName name="Print_Titles_MI">#REF!</definedName>
    <definedName name="PROPERTY" localSheetId="16">#REF!</definedName>
    <definedName name="PROPERTY">#REF!</definedName>
    <definedName name="py_act" localSheetId="16">#REF!</definedName>
    <definedName name="py_act">#REF!</definedName>
    <definedName name="rpt_all" localSheetId="16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 localSheetId="16">[2]consol!$T$3:$AA$44,[2]consol!#REF!,[2]consol!$T$46:$AA$100,[2]consol!$T$103:$AA$114</definedName>
    <definedName name="rpt_CorePipeline">[2]consol!$T$3:$AA$44,[2]consol!#REF!,[2]consol!$T$46:$AA$100,[2]consol!$T$103:$AA$114</definedName>
    <definedName name="rpt_DistributionSystems" localSheetId="16">[2]consol!$K$3:$R$44,[2]consol!#REF!,[2]consol!$K$46:$R$100,[2]consol!$K$103:$R$114</definedName>
    <definedName name="rpt_DistributionSystems">[2]consol!$K$3:$R$44,[2]consol!#REF!,[2]consol!$K$46:$R$100,[2]consol!$K$103:$R$114</definedName>
    <definedName name="rpt_Network" localSheetId="16">'[5]TXU model'!$Z$3:$AH$44,'[5]TXU model'!#REF!,'[5]TXU model'!$Z$46:$AH$100</definedName>
    <definedName name="rpt_Network">'[5]TXU model'!$Z$3:$AH$44,'[5]TXU model'!#REF!,'[5]TXU model'!$Z$46:$AH$100</definedName>
    <definedName name="rpt_Property_Additions" localSheetId="16">'[5]TXU model'!$G$383:$L$409,'[5]TXU model'!#REF!,'[5]TXU model'!#REF!</definedName>
    <definedName name="rpt_Property_Additions">'[5]TXU model'!$G$383:$L$409,'[5]TXU model'!#REF!,'[5]TXU model'!#REF!</definedName>
    <definedName name="rpt_Rev" localSheetId="16">'[5]TXU model'!$G$117:$L$164,'[5]TXU model'!#REF!,'[5]TXU model'!#REF!</definedName>
    <definedName name="rpt_Rev">'[5]TXU model'!$G$117:$L$164,'[5]TXU model'!#REF!,'[5]TXU model'!#REF!</definedName>
    <definedName name="rpt_TXUDistribution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 localSheetId="16">[2]consol!$B$3:$I$44,[2]consol!#REF!,[2]consol!$B$46:$I$100,[2]consol!$B$103:$I$114</definedName>
    <definedName name="rpt_TXUGAS">[2]consol!$B$3:$I$44,[2]consol!#REF!,[2]consol!$B$46:$I$100,[2]consol!$B$103:$I$114</definedName>
    <definedName name="rpt_TXUPipeline" localSheetId="16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sal_table" localSheetId="16">#REF!</definedName>
    <definedName name="sal_table">#REF!</definedName>
    <definedName name="SEBP05" localSheetId="16">#REF!</definedName>
    <definedName name="SEBP05">#REF!</definedName>
    <definedName name="SEBP06" localSheetId="16">#REF!</definedName>
    <definedName name="SEBP06">#REF!</definedName>
    <definedName name="Spread_Method">'[7]Tech Serv Mgr Data Entry'!$E$34:$Q$40</definedName>
    <definedName name="SS2005INFL" localSheetId="16">'[11]WP B9-1'!#REF!</definedName>
    <definedName name="SS2005INFL" localSheetId="1">'[12]WP B9-1'!#REF!</definedName>
    <definedName name="SS2005INFL">'[11]WP B9-1'!#REF!</definedName>
    <definedName name="SS2006INFL" localSheetId="16">'[11]WP B9-1'!#REF!</definedName>
    <definedName name="SS2006INFL" localSheetId="1">'[12]WP B9-1'!#REF!</definedName>
    <definedName name="SS2006INFL">'[11]WP B9-1'!#REF!</definedName>
    <definedName name="SSEXP_MVG">[15]Input!$D$43</definedName>
    <definedName name="SSEXP_PROFORMA">'[19]DATA INPUT'!$D$45</definedName>
    <definedName name="Statetax" localSheetId="16">'[11]WP B9-1'!#REF!</definedName>
    <definedName name="Statetax" localSheetId="1">'[12]WP B9-1'!#REF!</definedName>
    <definedName name="Statetax">'[11]WP B9-1'!#REF!</definedName>
    <definedName name="TABLEI" localSheetId="16">#REF!</definedName>
    <definedName name="TABLEI">#REF!</definedName>
    <definedName name="TABLEIIA" localSheetId="16">#REF!</definedName>
    <definedName name="TABLEIIA">#REF!</definedName>
    <definedName name="TABLEIIB" localSheetId="16">#REF!</definedName>
    <definedName name="TABLEIIB">#REF!</definedName>
    <definedName name="TABLEIII" localSheetId="16">#REF!</definedName>
    <definedName name="TABLEIII">#REF!</definedName>
    <definedName name="TABLEIV" localSheetId="16">#REF!</definedName>
    <definedName name="TABLEIV">#REF!</definedName>
    <definedName name="TABLEV" localSheetId="16">#REF!</definedName>
    <definedName name="TABLEV">#REF!</definedName>
    <definedName name="TABLEVI" localSheetId="16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XENG" localSheetId="16">#REF!</definedName>
    <definedName name="TAXENG">#REF!</definedName>
    <definedName name="TAXGGC" localSheetId="16">#REF!</definedName>
    <definedName name="TAXGGC">#REF!</definedName>
    <definedName name="TAXRATE" localSheetId="16">#REF!</definedName>
    <definedName name="TAXRATE">#REF!</definedName>
    <definedName name="TAXTLA" localSheetId="16">#REF!</definedName>
    <definedName name="TAXTLA">#REF!</definedName>
    <definedName name="TAXWKG" localSheetId="16">#REF!</definedName>
    <definedName name="TAXWKG">#REF!</definedName>
    <definedName name="THREE" localSheetId="1">#REF!</definedName>
    <definedName name="Three">'[20]Jurisdiction Input'!$B$7</definedName>
    <definedName name="TLIG_1080" localSheetId="16">#REF!</definedName>
    <definedName name="TLIG_1080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 localSheetId="16">#REF!</definedName>
    <definedName name="TRANS_LA_1080">#REF!</definedName>
    <definedName name="TRANS_LA_1110" localSheetId="16">#REF!</definedName>
    <definedName name="TRANS_LA_1110">#REF!</definedName>
    <definedName name="transfer">'[1]adjustment 3'!$O$4:$O$371</definedName>
    <definedName name="TWO" localSheetId="16">#REF!</definedName>
    <definedName name="TWO">#REF!</definedName>
    <definedName name="UCG_1080" localSheetId="16">#REF!</definedName>
    <definedName name="UCG_1080">#REF!</definedName>
    <definedName name="UCG_1110" localSheetId="16">#REF!</definedName>
    <definedName name="UCG_1110">#REF!</definedName>
    <definedName name="Update_Base_Case" localSheetId="16">[10]Scenarios!#REF!</definedName>
    <definedName name="Update_Base_Case">[10]Scenarios!#REF!</definedName>
    <definedName name="V" localSheetId="16">#REF!</definedName>
    <definedName name="V">#REF!</definedName>
    <definedName name="WKG_1080" localSheetId="16">#REF!</definedName>
    <definedName name="WKG_1080">#REF!</definedName>
    <definedName name="WKG_1110" localSheetId="16">#REF!</definedName>
    <definedName name="WKG_1110">#REF!</definedName>
    <definedName name="WP_2_4" localSheetId="16">#REF!</definedName>
    <definedName name="WP_2_4">#REF!</definedName>
    <definedName name="WP_2_4_1" localSheetId="16">#REF!</definedName>
    <definedName name="WP_2_4_1">#REF!</definedName>
    <definedName name="WP_2_4_3" localSheetId="16">#REF!</definedName>
    <definedName name="WP_2_4_3">#REF!</definedName>
    <definedName name="WP_4_4" localSheetId="16">#REF!</definedName>
    <definedName name="WP_4_4">#REF!</definedName>
    <definedName name="wrn.Benefits." localSheetId="1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1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23F18827_7997_11D6_8750_00508BD3B3BA_.wvu.Cols" localSheetId="16" hidden="1">#REF!,#REF!</definedName>
    <definedName name="Z_23F18827_7997_11D6_8750_00508BD3B3BA_.wvu.Cols" localSheetId="15" hidden="1">#REF!,#REF!</definedName>
    <definedName name="Z_23F18827_7997_11D6_8750_00508BD3B3BA_.wvu.Cols" localSheetId="14" hidden="1">#REF!,#REF!</definedName>
    <definedName name="Z_23F18827_7997_11D6_8750_00508BD3B3BA_.wvu.Cols" localSheetId="1" hidden="1">#REF!,#REF!</definedName>
    <definedName name="Z_23F18827_7997_11D6_8750_00508BD3B3BA_.wvu.PrintArea" localSheetId="16" hidden="1">#REF!</definedName>
    <definedName name="Z_23F18827_7997_11D6_8750_00508BD3B3BA_.wvu.PrintArea" localSheetId="15" hidden="1">#REF!</definedName>
    <definedName name="Z_23F18827_7997_11D6_8750_00508BD3B3BA_.wvu.PrintArea" localSheetId="14" hidden="1">#REF!</definedName>
    <definedName name="Z_23F18827_7997_11D6_8750_00508BD3B3BA_.wvu.PrintArea" localSheetId="1" hidden="1">#REF!</definedName>
  </definedNames>
  <calcPr calcId="152511"/>
</workbook>
</file>

<file path=xl/calcChain.xml><?xml version="1.0" encoding="utf-8"?>
<calcChain xmlns="http://schemas.openxmlformats.org/spreadsheetml/2006/main">
  <c r="H34" i="50" l="1"/>
  <c r="F370" i="6" l="1"/>
  <c r="D31" i="35" l="1"/>
  <c r="D30" i="35"/>
  <c r="L29" i="35"/>
  <c r="H29" i="35"/>
  <c r="D29" i="35"/>
  <c r="D28" i="35"/>
  <c r="H27" i="35"/>
  <c r="L27" i="35"/>
  <c r="D27" i="35"/>
  <c r="J24" i="48" l="1"/>
  <c r="K24" i="48"/>
  <c r="C23" i="48"/>
  <c r="D23" i="48"/>
  <c r="E23" i="48"/>
  <c r="F23" i="48"/>
  <c r="G23" i="48"/>
  <c r="H23" i="48"/>
  <c r="I23" i="48"/>
  <c r="J23" i="48"/>
  <c r="D32" i="48" s="1"/>
  <c r="K23" i="48"/>
  <c r="D33" i="48" s="1"/>
  <c r="B23" i="48"/>
  <c r="B183" i="32" l="1"/>
  <c r="C183" i="32" s="1"/>
  <c r="F183" i="32"/>
  <c r="G183" i="32"/>
  <c r="H183" i="32"/>
  <c r="I183" i="32"/>
  <c r="J183" i="32"/>
  <c r="K183" i="32"/>
  <c r="D183" i="32" l="1"/>
  <c r="AI354" i="31" l="1"/>
  <c r="AL6" i="6" l="1"/>
  <c r="AL6" i="25"/>
  <c r="G189" i="31" l="1"/>
  <c r="H189" i="31"/>
  <c r="I189" i="31"/>
  <c r="J189" i="31"/>
  <c r="K189" i="31"/>
  <c r="G190" i="31"/>
  <c r="H190" i="31"/>
  <c r="I190" i="31"/>
  <c r="J190" i="31"/>
  <c r="K190" i="31"/>
  <c r="G191" i="31"/>
  <c r="H191" i="31"/>
  <c r="I191" i="31"/>
  <c r="J191" i="31"/>
  <c r="K191" i="31"/>
  <c r="F191" i="31"/>
  <c r="F189" i="31"/>
  <c r="F190" i="31"/>
  <c r="P162" i="25" l="1"/>
  <c r="Q162" i="25"/>
  <c r="R162" i="25"/>
  <c r="S162" i="25"/>
  <c r="T162" i="25"/>
  <c r="U162" i="25"/>
  <c r="V162" i="25"/>
  <c r="W162" i="25"/>
  <c r="X162" i="25"/>
  <c r="Y162" i="25"/>
  <c r="Z162" i="25"/>
  <c r="O162" i="25"/>
  <c r="P267" i="32"/>
  <c r="Q267" i="32"/>
  <c r="R267" i="32"/>
  <c r="S267" i="32"/>
  <c r="T267" i="32"/>
  <c r="U267" i="32"/>
  <c r="V267" i="32"/>
  <c r="W267" i="32"/>
  <c r="X267" i="32"/>
  <c r="Y267" i="32"/>
  <c r="Z267" i="32"/>
  <c r="O267" i="32"/>
  <c r="P257" i="32"/>
  <c r="Q257" i="32"/>
  <c r="R257" i="32"/>
  <c r="S257" i="32"/>
  <c r="T257" i="32"/>
  <c r="U257" i="32"/>
  <c r="V257" i="32"/>
  <c r="W257" i="32"/>
  <c r="X257" i="32"/>
  <c r="Y257" i="32"/>
  <c r="Z257" i="32"/>
  <c r="O257" i="32"/>
  <c r="P242" i="32"/>
  <c r="Q242" i="32"/>
  <c r="R242" i="32"/>
  <c r="S242" i="32"/>
  <c r="T242" i="32"/>
  <c r="U242" i="32"/>
  <c r="V242" i="32"/>
  <c r="W242" i="32"/>
  <c r="X242" i="32"/>
  <c r="Y242" i="32"/>
  <c r="Z242" i="32"/>
  <c r="O242" i="32"/>
  <c r="P228" i="32"/>
  <c r="Q228" i="32"/>
  <c r="R228" i="32"/>
  <c r="S228" i="32"/>
  <c r="T228" i="32"/>
  <c r="U228" i="32"/>
  <c r="V228" i="32"/>
  <c r="W228" i="32"/>
  <c r="X228" i="32"/>
  <c r="Y228" i="32"/>
  <c r="Z228" i="32"/>
  <c r="O228" i="32"/>
  <c r="P204" i="32"/>
  <c r="Q204" i="32"/>
  <c r="R204" i="32"/>
  <c r="S204" i="32"/>
  <c r="T204" i="32"/>
  <c r="U204" i="32"/>
  <c r="V204" i="32"/>
  <c r="W204" i="32"/>
  <c r="X204" i="32"/>
  <c r="Y204" i="32"/>
  <c r="Z204" i="32"/>
  <c r="O204" i="32"/>
  <c r="P197" i="32"/>
  <c r="Q197" i="32"/>
  <c r="R197" i="32"/>
  <c r="S197" i="32"/>
  <c r="T197" i="32"/>
  <c r="U197" i="32"/>
  <c r="V197" i="32"/>
  <c r="W197" i="32"/>
  <c r="X197" i="32"/>
  <c r="Y197" i="32"/>
  <c r="Z197" i="32"/>
  <c r="O197" i="32"/>
  <c r="P185" i="32"/>
  <c r="Q185" i="32"/>
  <c r="R185" i="32"/>
  <c r="S185" i="32"/>
  <c r="T185" i="32"/>
  <c r="U185" i="32"/>
  <c r="V185" i="32"/>
  <c r="W185" i="32"/>
  <c r="X185" i="32"/>
  <c r="Y185" i="32"/>
  <c r="Z185" i="32"/>
  <c r="O185" i="32"/>
  <c r="P172" i="32"/>
  <c r="Q172" i="32"/>
  <c r="R172" i="32"/>
  <c r="S172" i="32"/>
  <c r="T172" i="32"/>
  <c r="U172" i="32"/>
  <c r="V172" i="32"/>
  <c r="W172" i="32"/>
  <c r="X172" i="32"/>
  <c r="Y172" i="32"/>
  <c r="Z172" i="32"/>
  <c r="O172" i="32"/>
  <c r="P153" i="32"/>
  <c r="Q153" i="32"/>
  <c r="R153" i="32"/>
  <c r="S153" i="32"/>
  <c r="T153" i="32"/>
  <c r="U153" i="32"/>
  <c r="V153" i="32"/>
  <c r="W153" i="32"/>
  <c r="X153" i="32"/>
  <c r="Y153" i="32"/>
  <c r="Z153" i="32"/>
  <c r="O153" i="32"/>
  <c r="P149" i="32"/>
  <c r="Q149" i="32"/>
  <c r="R149" i="32"/>
  <c r="S149" i="32"/>
  <c r="T149" i="32"/>
  <c r="U149" i="32"/>
  <c r="V149" i="32"/>
  <c r="W149" i="32"/>
  <c r="X149" i="32"/>
  <c r="Y149" i="32"/>
  <c r="Z149" i="32"/>
  <c r="O149" i="32"/>
  <c r="P131" i="32"/>
  <c r="Q131" i="32"/>
  <c r="R131" i="32"/>
  <c r="S131" i="32"/>
  <c r="T131" i="32"/>
  <c r="U131" i="32"/>
  <c r="V131" i="32"/>
  <c r="W131" i="32"/>
  <c r="X131" i="32"/>
  <c r="Y131" i="32"/>
  <c r="Z131" i="32"/>
  <c r="O131" i="32"/>
  <c r="P119" i="32"/>
  <c r="Q119" i="32"/>
  <c r="R119" i="32"/>
  <c r="S119" i="32"/>
  <c r="T119" i="32"/>
  <c r="U119" i="32"/>
  <c r="V119" i="32"/>
  <c r="W119" i="32"/>
  <c r="X119" i="32"/>
  <c r="Y119" i="32"/>
  <c r="Z119" i="32"/>
  <c r="O119" i="32"/>
  <c r="P91" i="32"/>
  <c r="Q91" i="32"/>
  <c r="R91" i="32"/>
  <c r="S91" i="32"/>
  <c r="T91" i="32"/>
  <c r="U91" i="32"/>
  <c r="V91" i="32"/>
  <c r="W91" i="32"/>
  <c r="X91" i="32"/>
  <c r="Y91" i="32"/>
  <c r="Z91" i="32"/>
  <c r="O91" i="32"/>
  <c r="P84" i="32"/>
  <c r="Q84" i="32"/>
  <c r="R84" i="32"/>
  <c r="S84" i="32"/>
  <c r="T84" i="32"/>
  <c r="U84" i="32"/>
  <c r="V84" i="32"/>
  <c r="W84" i="32"/>
  <c r="X84" i="32"/>
  <c r="Y84" i="32"/>
  <c r="Z84" i="32"/>
  <c r="O84" i="32"/>
  <c r="P60" i="32"/>
  <c r="Q60" i="32"/>
  <c r="R60" i="32"/>
  <c r="S60" i="32"/>
  <c r="T60" i="32"/>
  <c r="U60" i="32"/>
  <c r="V60" i="32"/>
  <c r="W60" i="32"/>
  <c r="X60" i="32"/>
  <c r="Y60" i="32"/>
  <c r="Z60" i="32"/>
  <c r="O60" i="32"/>
  <c r="P31" i="32"/>
  <c r="Q31" i="32"/>
  <c r="R31" i="32"/>
  <c r="S31" i="32"/>
  <c r="T31" i="32"/>
  <c r="U31" i="32"/>
  <c r="V31" i="32"/>
  <c r="W31" i="32"/>
  <c r="X31" i="32"/>
  <c r="Y31" i="32"/>
  <c r="Z31" i="32"/>
  <c r="O31" i="32"/>
  <c r="P504" i="31"/>
  <c r="Q504" i="31"/>
  <c r="R504" i="31"/>
  <c r="S504" i="31"/>
  <c r="T504" i="31"/>
  <c r="U504" i="31"/>
  <c r="V504" i="31"/>
  <c r="W504" i="31"/>
  <c r="X504" i="31"/>
  <c r="Y504" i="31"/>
  <c r="Z504" i="31"/>
  <c r="O504" i="31"/>
  <c r="P484" i="31"/>
  <c r="Q484" i="31"/>
  <c r="R484" i="31"/>
  <c r="S484" i="31"/>
  <c r="T484" i="31"/>
  <c r="O484" i="31"/>
  <c r="P481" i="31"/>
  <c r="Q481" i="31"/>
  <c r="R481" i="31"/>
  <c r="S481" i="31"/>
  <c r="T481" i="31"/>
  <c r="U481" i="31"/>
  <c r="V481" i="31"/>
  <c r="W481" i="31"/>
  <c r="X481" i="31"/>
  <c r="Y481" i="31"/>
  <c r="Z481" i="31"/>
  <c r="O481" i="31"/>
  <c r="P454" i="31"/>
  <c r="Q454" i="31"/>
  <c r="R454" i="31"/>
  <c r="S454" i="31"/>
  <c r="T454" i="31"/>
  <c r="U454" i="31"/>
  <c r="V454" i="31"/>
  <c r="W454" i="31"/>
  <c r="X454" i="31"/>
  <c r="Y454" i="31"/>
  <c r="Z454" i="31"/>
  <c r="O454" i="31"/>
  <c r="P437" i="31"/>
  <c r="Q437" i="31"/>
  <c r="R437" i="31"/>
  <c r="S437" i="31"/>
  <c r="T437" i="31"/>
  <c r="U437" i="31"/>
  <c r="V437" i="31"/>
  <c r="W437" i="31"/>
  <c r="X437" i="31"/>
  <c r="Y437" i="31"/>
  <c r="Z437" i="31"/>
  <c r="O437" i="31"/>
  <c r="P388" i="31"/>
  <c r="Q388" i="31"/>
  <c r="R388" i="31"/>
  <c r="S388" i="31"/>
  <c r="T388" i="31"/>
  <c r="U388" i="31"/>
  <c r="V388" i="31"/>
  <c r="W388" i="31"/>
  <c r="X388" i="31"/>
  <c r="Y388" i="31"/>
  <c r="Z388" i="31"/>
  <c r="O388" i="31"/>
  <c r="P373" i="31"/>
  <c r="Q373" i="31"/>
  <c r="R373" i="31"/>
  <c r="S373" i="31"/>
  <c r="T373" i="31"/>
  <c r="U373" i="31"/>
  <c r="V373" i="31"/>
  <c r="W373" i="31"/>
  <c r="X373" i="31"/>
  <c r="Y373" i="31"/>
  <c r="Z373" i="31"/>
  <c r="O373" i="31"/>
  <c r="P351" i="31"/>
  <c r="Q351" i="31"/>
  <c r="R351" i="31"/>
  <c r="S351" i="31"/>
  <c r="T351" i="31"/>
  <c r="U351" i="31"/>
  <c r="V351" i="31"/>
  <c r="W351" i="31"/>
  <c r="X351" i="31"/>
  <c r="Y351" i="31"/>
  <c r="Z351" i="31"/>
  <c r="O351" i="31"/>
  <c r="P322" i="31"/>
  <c r="Q322" i="31"/>
  <c r="R322" i="31"/>
  <c r="S322" i="31"/>
  <c r="T322" i="31"/>
  <c r="U322" i="31"/>
  <c r="V322" i="31"/>
  <c r="W322" i="31"/>
  <c r="X322" i="31"/>
  <c r="Y322" i="31"/>
  <c r="Z322" i="31"/>
  <c r="O322" i="31"/>
  <c r="P290" i="31"/>
  <c r="Q290" i="31"/>
  <c r="R290" i="31"/>
  <c r="S290" i="31"/>
  <c r="T290" i="31"/>
  <c r="U290" i="31"/>
  <c r="V290" i="31"/>
  <c r="W290" i="31"/>
  <c r="X290" i="31"/>
  <c r="Y290" i="31"/>
  <c r="Z290" i="31"/>
  <c r="O290" i="31"/>
  <c r="P224" i="31"/>
  <c r="Q224" i="31"/>
  <c r="R224" i="31"/>
  <c r="S224" i="31"/>
  <c r="T224" i="31"/>
  <c r="U224" i="31"/>
  <c r="V224" i="31"/>
  <c r="W224" i="31"/>
  <c r="X224" i="31"/>
  <c r="Y224" i="31"/>
  <c r="Z224" i="31"/>
  <c r="O224" i="31"/>
  <c r="P186" i="31"/>
  <c r="Q186" i="31"/>
  <c r="R186" i="31"/>
  <c r="S186" i="31"/>
  <c r="T186" i="31"/>
  <c r="U186" i="31"/>
  <c r="V186" i="31"/>
  <c r="W186" i="31"/>
  <c r="X186" i="31"/>
  <c r="Y186" i="31"/>
  <c r="Z186" i="31"/>
  <c r="O186" i="31"/>
  <c r="P139" i="31"/>
  <c r="Q139" i="31"/>
  <c r="R139" i="31"/>
  <c r="S139" i="31"/>
  <c r="T139" i="31"/>
  <c r="U139" i="31"/>
  <c r="V139" i="31"/>
  <c r="W139" i="31"/>
  <c r="X139" i="31"/>
  <c r="Y139" i="31"/>
  <c r="Z139" i="31"/>
  <c r="O139" i="31"/>
  <c r="P129" i="31"/>
  <c r="Q129" i="31"/>
  <c r="R129" i="31"/>
  <c r="S129" i="31"/>
  <c r="T129" i="31"/>
  <c r="U129" i="31"/>
  <c r="V129" i="31"/>
  <c r="W129" i="31"/>
  <c r="X129" i="31"/>
  <c r="Y129" i="31"/>
  <c r="Z129" i="31"/>
  <c r="O129" i="31"/>
  <c r="P96" i="31"/>
  <c r="Q96" i="31"/>
  <c r="R96" i="31"/>
  <c r="S96" i="31"/>
  <c r="T96" i="31"/>
  <c r="U96" i="31"/>
  <c r="V96" i="31"/>
  <c r="W96" i="31"/>
  <c r="X96" i="31"/>
  <c r="Y96" i="31"/>
  <c r="Z96" i="31"/>
  <c r="O96" i="31"/>
  <c r="P77" i="31"/>
  <c r="Q77" i="31"/>
  <c r="R77" i="31"/>
  <c r="S77" i="31"/>
  <c r="T77" i="31"/>
  <c r="U77" i="31"/>
  <c r="V77" i="31"/>
  <c r="W77" i="31"/>
  <c r="X77" i="31"/>
  <c r="Y77" i="31"/>
  <c r="Z77" i="31"/>
  <c r="O77" i="31"/>
  <c r="P157" i="25"/>
  <c r="Q157" i="25"/>
  <c r="R157" i="25"/>
  <c r="S157" i="25"/>
  <c r="T157" i="25"/>
  <c r="U157" i="25"/>
  <c r="V157" i="25"/>
  <c r="W157" i="25"/>
  <c r="X157" i="25"/>
  <c r="Y157" i="25"/>
  <c r="Z157" i="25"/>
  <c r="O157" i="25"/>
  <c r="P149" i="25"/>
  <c r="Q149" i="25"/>
  <c r="R149" i="25"/>
  <c r="S149" i="25"/>
  <c r="T149" i="25"/>
  <c r="U149" i="25"/>
  <c r="V149" i="25"/>
  <c r="W149" i="25"/>
  <c r="X149" i="25"/>
  <c r="Y149" i="25"/>
  <c r="Z149" i="25"/>
  <c r="O149" i="25"/>
  <c r="P138" i="25"/>
  <c r="Q138" i="25"/>
  <c r="R138" i="25"/>
  <c r="S138" i="25"/>
  <c r="T138" i="25"/>
  <c r="U138" i="25"/>
  <c r="V138" i="25"/>
  <c r="W138" i="25"/>
  <c r="X138" i="25"/>
  <c r="Y138" i="25"/>
  <c r="Z138" i="25"/>
  <c r="O138" i="25"/>
  <c r="P115" i="25"/>
  <c r="Q115" i="25"/>
  <c r="R115" i="25"/>
  <c r="S115" i="25"/>
  <c r="T115" i="25"/>
  <c r="U115" i="25"/>
  <c r="V115" i="25"/>
  <c r="W115" i="25"/>
  <c r="X115" i="25"/>
  <c r="Y115" i="25"/>
  <c r="Z115" i="25"/>
  <c r="O115" i="25"/>
  <c r="P103" i="25"/>
  <c r="Q103" i="25"/>
  <c r="R103" i="25"/>
  <c r="S103" i="25"/>
  <c r="T103" i="25"/>
  <c r="U103" i="25"/>
  <c r="V103" i="25"/>
  <c r="W103" i="25"/>
  <c r="X103" i="25"/>
  <c r="Y103" i="25"/>
  <c r="Z103" i="25"/>
  <c r="O103" i="25"/>
  <c r="P110" i="25"/>
  <c r="Q110" i="25"/>
  <c r="R110" i="25"/>
  <c r="S110" i="25"/>
  <c r="T110" i="25"/>
  <c r="U110" i="25"/>
  <c r="V110" i="25"/>
  <c r="W110" i="25"/>
  <c r="X110" i="25"/>
  <c r="Y110" i="25"/>
  <c r="Z110" i="25"/>
  <c r="O110" i="25"/>
  <c r="M100" i="25"/>
  <c r="N100" i="25"/>
  <c r="P96" i="25"/>
  <c r="Q96" i="25"/>
  <c r="R96" i="25"/>
  <c r="S96" i="25"/>
  <c r="T96" i="25"/>
  <c r="U96" i="25"/>
  <c r="V96" i="25"/>
  <c r="W96" i="25"/>
  <c r="X96" i="25"/>
  <c r="Y96" i="25"/>
  <c r="Z96" i="25"/>
  <c r="O96" i="25"/>
  <c r="P81" i="25"/>
  <c r="Q81" i="25"/>
  <c r="R81" i="25"/>
  <c r="S81" i="25"/>
  <c r="T81" i="25"/>
  <c r="U81" i="25"/>
  <c r="V81" i="25"/>
  <c r="W81" i="25"/>
  <c r="X81" i="25"/>
  <c r="Y81" i="25"/>
  <c r="Z81" i="25"/>
  <c r="O81" i="25"/>
  <c r="P72" i="25"/>
  <c r="Q72" i="25"/>
  <c r="R72" i="25"/>
  <c r="S72" i="25"/>
  <c r="T72" i="25"/>
  <c r="U72" i="25"/>
  <c r="V72" i="25"/>
  <c r="W72" i="25"/>
  <c r="X72" i="25"/>
  <c r="Y72" i="25"/>
  <c r="Z72" i="25"/>
  <c r="O72" i="25"/>
  <c r="P62" i="25"/>
  <c r="Q62" i="25"/>
  <c r="R62" i="25"/>
  <c r="S62" i="25"/>
  <c r="T62" i="25"/>
  <c r="U62" i="25"/>
  <c r="V62" i="25"/>
  <c r="W62" i="25"/>
  <c r="X62" i="25"/>
  <c r="Y62" i="25"/>
  <c r="Z62" i="25"/>
  <c r="O62" i="25"/>
  <c r="P56" i="25"/>
  <c r="Q56" i="25"/>
  <c r="R56" i="25"/>
  <c r="S56" i="25"/>
  <c r="T56" i="25"/>
  <c r="U56" i="25"/>
  <c r="V56" i="25"/>
  <c r="W56" i="25"/>
  <c r="X56" i="25"/>
  <c r="Y56" i="25"/>
  <c r="Z56" i="25"/>
  <c r="O56" i="25"/>
  <c r="P42" i="25"/>
  <c r="Q42" i="25"/>
  <c r="R42" i="25"/>
  <c r="S42" i="25"/>
  <c r="T42" i="25"/>
  <c r="U42" i="25"/>
  <c r="V42" i="25"/>
  <c r="W42" i="25"/>
  <c r="X42" i="25"/>
  <c r="Y42" i="25"/>
  <c r="Z42" i="25"/>
  <c r="O42" i="25"/>
  <c r="P32" i="25"/>
  <c r="Q32" i="25"/>
  <c r="R32" i="25"/>
  <c r="S32" i="25"/>
  <c r="T32" i="25"/>
  <c r="U32" i="25"/>
  <c r="V32" i="25"/>
  <c r="W32" i="25"/>
  <c r="X32" i="25"/>
  <c r="Y32" i="25"/>
  <c r="Z32" i="25"/>
  <c r="O32" i="25"/>
  <c r="P22" i="25"/>
  <c r="Q22" i="25"/>
  <c r="R22" i="25"/>
  <c r="S22" i="25"/>
  <c r="T22" i="25"/>
  <c r="U22" i="25"/>
  <c r="V22" i="25"/>
  <c r="W22" i="25"/>
  <c r="X22" i="25"/>
  <c r="Y22" i="25"/>
  <c r="Z22" i="25"/>
  <c r="O22" i="25"/>
  <c r="P277" i="6"/>
  <c r="Q277" i="6"/>
  <c r="R277" i="6"/>
  <c r="S277" i="6"/>
  <c r="T277" i="6"/>
  <c r="U277" i="6"/>
  <c r="V277" i="6"/>
  <c r="W277" i="6"/>
  <c r="X277" i="6"/>
  <c r="Y277" i="6"/>
  <c r="Z277" i="6"/>
  <c r="O277" i="6"/>
  <c r="P272" i="6"/>
  <c r="Q272" i="6"/>
  <c r="R272" i="6"/>
  <c r="S272" i="6"/>
  <c r="T272" i="6"/>
  <c r="U272" i="6"/>
  <c r="V272" i="6"/>
  <c r="W272" i="6"/>
  <c r="X272" i="6"/>
  <c r="Y272" i="6"/>
  <c r="Z272" i="6"/>
  <c r="O272" i="6"/>
  <c r="P257" i="6"/>
  <c r="Q257" i="6"/>
  <c r="R257" i="6"/>
  <c r="S257" i="6"/>
  <c r="T257" i="6"/>
  <c r="U257" i="6"/>
  <c r="V257" i="6"/>
  <c r="W257" i="6"/>
  <c r="X257" i="6"/>
  <c r="Y257" i="6"/>
  <c r="Z257" i="6"/>
  <c r="O257" i="6"/>
  <c r="P237" i="6"/>
  <c r="Q237" i="6"/>
  <c r="R237" i="6"/>
  <c r="S237" i="6"/>
  <c r="T237" i="6"/>
  <c r="U237" i="6"/>
  <c r="V237" i="6"/>
  <c r="W237" i="6"/>
  <c r="X237" i="6"/>
  <c r="Y237" i="6"/>
  <c r="Z237" i="6"/>
  <c r="O237" i="6"/>
  <c r="P206" i="6"/>
  <c r="Q206" i="6"/>
  <c r="R206" i="6"/>
  <c r="S206" i="6"/>
  <c r="T206" i="6"/>
  <c r="U206" i="6"/>
  <c r="V206" i="6"/>
  <c r="W206" i="6"/>
  <c r="X206" i="6"/>
  <c r="Y206" i="6"/>
  <c r="Z206" i="6"/>
  <c r="O206" i="6"/>
  <c r="P199" i="6"/>
  <c r="Q199" i="6"/>
  <c r="R199" i="6"/>
  <c r="S199" i="6"/>
  <c r="T199" i="6"/>
  <c r="U199" i="6"/>
  <c r="V199" i="6"/>
  <c r="W199" i="6"/>
  <c r="X199" i="6"/>
  <c r="Y199" i="6"/>
  <c r="Z199" i="6"/>
  <c r="O199" i="6"/>
  <c r="P190" i="6"/>
  <c r="Q190" i="6"/>
  <c r="R190" i="6"/>
  <c r="S190" i="6"/>
  <c r="T190" i="6"/>
  <c r="U190" i="6"/>
  <c r="V190" i="6"/>
  <c r="W190" i="6"/>
  <c r="X190" i="6"/>
  <c r="Y190" i="6"/>
  <c r="Z190" i="6"/>
  <c r="O190" i="6"/>
  <c r="P168" i="6"/>
  <c r="Q168" i="6"/>
  <c r="R168" i="6"/>
  <c r="S168" i="6"/>
  <c r="T168" i="6"/>
  <c r="U168" i="6"/>
  <c r="V168" i="6"/>
  <c r="W168" i="6"/>
  <c r="X168" i="6"/>
  <c r="Y168" i="6"/>
  <c r="Z168" i="6"/>
  <c r="O168" i="6"/>
  <c r="P157" i="6"/>
  <c r="Q157" i="6"/>
  <c r="R157" i="6"/>
  <c r="S157" i="6"/>
  <c r="T157" i="6"/>
  <c r="U157" i="6"/>
  <c r="V157" i="6"/>
  <c r="W157" i="6"/>
  <c r="X157" i="6"/>
  <c r="Y157" i="6"/>
  <c r="Z157" i="6"/>
  <c r="O157" i="6"/>
  <c r="P143" i="6"/>
  <c r="Q143" i="6"/>
  <c r="R143" i="6"/>
  <c r="S143" i="6"/>
  <c r="T143" i="6"/>
  <c r="U143" i="6"/>
  <c r="V143" i="6"/>
  <c r="W143" i="6"/>
  <c r="X143" i="6"/>
  <c r="Y143" i="6"/>
  <c r="Z143" i="6"/>
  <c r="O143" i="6"/>
  <c r="P131" i="6"/>
  <c r="Q131" i="6"/>
  <c r="R131" i="6"/>
  <c r="S131" i="6"/>
  <c r="T131" i="6"/>
  <c r="U131" i="6"/>
  <c r="V131" i="6"/>
  <c r="W131" i="6"/>
  <c r="X131" i="6"/>
  <c r="Y131" i="6"/>
  <c r="Z131" i="6"/>
  <c r="O131" i="6"/>
  <c r="P113" i="6"/>
  <c r="Q113" i="6"/>
  <c r="R113" i="6"/>
  <c r="S113" i="6"/>
  <c r="T113" i="6"/>
  <c r="U113" i="6"/>
  <c r="V113" i="6"/>
  <c r="W113" i="6"/>
  <c r="X113" i="6"/>
  <c r="Y113" i="6"/>
  <c r="Z113" i="6"/>
  <c r="O113" i="6"/>
  <c r="P104" i="6"/>
  <c r="Q104" i="6"/>
  <c r="R104" i="6"/>
  <c r="S104" i="6"/>
  <c r="T104" i="6"/>
  <c r="U104" i="6"/>
  <c r="V104" i="6"/>
  <c r="W104" i="6"/>
  <c r="X104" i="6"/>
  <c r="Y104" i="6"/>
  <c r="Z104" i="6"/>
  <c r="O104" i="6"/>
  <c r="P94" i="6"/>
  <c r="Q94" i="6"/>
  <c r="R94" i="6"/>
  <c r="S94" i="6"/>
  <c r="T94" i="6"/>
  <c r="U94" i="6"/>
  <c r="V94" i="6"/>
  <c r="W94" i="6"/>
  <c r="X94" i="6"/>
  <c r="Y94" i="6"/>
  <c r="Z94" i="6"/>
  <c r="O94" i="6"/>
  <c r="O86" i="6"/>
  <c r="P86" i="6"/>
  <c r="Q86" i="6"/>
  <c r="R86" i="6"/>
  <c r="S86" i="6"/>
  <c r="T86" i="6"/>
  <c r="U86" i="6"/>
  <c r="V86" i="6"/>
  <c r="W86" i="6"/>
  <c r="X86" i="6"/>
  <c r="Y86" i="6"/>
  <c r="Z86" i="6"/>
  <c r="P62" i="6"/>
  <c r="Q62" i="6"/>
  <c r="R62" i="6"/>
  <c r="S62" i="6"/>
  <c r="T62" i="6"/>
  <c r="U62" i="6"/>
  <c r="V62" i="6"/>
  <c r="W62" i="6"/>
  <c r="X62" i="6"/>
  <c r="Y62" i="6"/>
  <c r="Z62" i="6"/>
  <c r="O62" i="6"/>
  <c r="P33" i="6"/>
  <c r="Q33" i="6"/>
  <c r="R33" i="6"/>
  <c r="S33" i="6"/>
  <c r="T33" i="6"/>
  <c r="U33" i="6"/>
  <c r="V33" i="6"/>
  <c r="W33" i="6"/>
  <c r="X33" i="6"/>
  <c r="Y33" i="6"/>
  <c r="Z33" i="6"/>
  <c r="O33" i="6"/>
  <c r="M296" i="31" l="1"/>
  <c r="M293" i="31" s="1"/>
  <c r="N296" i="31"/>
  <c r="L296" i="31"/>
  <c r="L294" i="31" s="1"/>
  <c r="M129" i="31"/>
  <c r="M130" i="31" s="1"/>
  <c r="N129" i="31"/>
  <c r="N130" i="31"/>
  <c r="M504" i="31"/>
  <c r="M505" i="31" s="1"/>
  <c r="N504" i="31"/>
  <c r="N505" i="31" s="1"/>
  <c r="M484" i="31"/>
  <c r="M485" i="31" s="1"/>
  <c r="N484" i="31"/>
  <c r="N485" i="31" s="1"/>
  <c r="M481" i="31"/>
  <c r="M482" i="31" s="1"/>
  <c r="N481" i="31"/>
  <c r="N482" i="31" s="1"/>
  <c r="M454" i="31"/>
  <c r="M455" i="31" s="1"/>
  <c r="N454" i="31"/>
  <c r="N455" i="31"/>
  <c r="M437" i="31"/>
  <c r="M438" i="31" s="1"/>
  <c r="N437" i="31"/>
  <c r="N438" i="31" s="1"/>
  <c r="M388" i="31"/>
  <c r="M389" i="31" s="1"/>
  <c r="N388" i="31"/>
  <c r="N389" i="31" s="1"/>
  <c r="M373" i="31"/>
  <c r="M374" i="31" s="1"/>
  <c r="N373" i="31"/>
  <c r="N374" i="31" s="1"/>
  <c r="M351" i="31"/>
  <c r="M352" i="31" s="1"/>
  <c r="N351" i="31"/>
  <c r="N352" i="31" s="1"/>
  <c r="M322" i="31"/>
  <c r="M323" i="31" s="1"/>
  <c r="N322" i="31"/>
  <c r="N323" i="31" s="1"/>
  <c r="M290" i="31"/>
  <c r="M291" i="31" s="1"/>
  <c r="N290" i="31"/>
  <c r="N291" i="31" s="1"/>
  <c r="M224" i="31"/>
  <c r="M225" i="31" s="1"/>
  <c r="N224" i="31"/>
  <c r="N225" i="31" s="1"/>
  <c r="M186" i="31"/>
  <c r="M187" i="31" s="1"/>
  <c r="N186" i="31"/>
  <c r="N187" i="31"/>
  <c r="M139" i="31"/>
  <c r="M140" i="31" s="1"/>
  <c r="N139" i="31"/>
  <c r="N140" i="31" s="1"/>
  <c r="M96" i="31"/>
  <c r="M97" i="31" s="1"/>
  <c r="N96" i="31"/>
  <c r="N97" i="31" s="1"/>
  <c r="M77" i="31"/>
  <c r="M78" i="31" s="1"/>
  <c r="N77" i="31"/>
  <c r="N78" i="31" s="1"/>
  <c r="M162" i="25"/>
  <c r="M163" i="25" s="1"/>
  <c r="N162" i="25"/>
  <c r="N163" i="25" s="1"/>
  <c r="M157" i="25"/>
  <c r="M158" i="25" s="1"/>
  <c r="N157" i="25"/>
  <c r="N158" i="25" s="1"/>
  <c r="M149" i="25"/>
  <c r="M150" i="25" s="1"/>
  <c r="N149" i="25"/>
  <c r="N150" i="25" s="1"/>
  <c r="M138" i="25"/>
  <c r="M139" i="25" s="1"/>
  <c r="N138" i="25"/>
  <c r="N139" i="25" s="1"/>
  <c r="M115" i="25"/>
  <c r="M116" i="25" s="1"/>
  <c r="N115" i="25"/>
  <c r="N116" i="25" s="1"/>
  <c r="M110" i="25"/>
  <c r="N110" i="25"/>
  <c r="N111" i="25" s="1"/>
  <c r="M111" i="25"/>
  <c r="M103" i="25"/>
  <c r="N103" i="25"/>
  <c r="N104" i="25" s="1"/>
  <c r="M104" i="25"/>
  <c r="M96" i="25"/>
  <c r="N96" i="25"/>
  <c r="N97" i="25" s="1"/>
  <c r="M97" i="25"/>
  <c r="M81" i="25"/>
  <c r="M82" i="25" s="1"/>
  <c r="N81" i="25"/>
  <c r="N82" i="25"/>
  <c r="M72" i="25"/>
  <c r="M73" i="25" s="1"/>
  <c r="N72" i="25"/>
  <c r="N73" i="25" s="1"/>
  <c r="M62" i="25"/>
  <c r="M63" i="25" s="1"/>
  <c r="N62" i="25"/>
  <c r="N63" i="25" s="1"/>
  <c r="M56" i="25"/>
  <c r="M57" i="25" s="1"/>
  <c r="N56" i="25"/>
  <c r="N57" i="25" s="1"/>
  <c r="M46" i="25"/>
  <c r="M47" i="25" s="1"/>
  <c r="N46" i="25"/>
  <c r="N47" i="25" s="1"/>
  <c r="M42" i="25"/>
  <c r="M43" i="25" s="1"/>
  <c r="N42" i="25"/>
  <c r="N43" i="25"/>
  <c r="M32" i="25"/>
  <c r="N32" i="25"/>
  <c r="M22" i="25"/>
  <c r="M23" i="25" s="1"/>
  <c r="N22" i="25"/>
  <c r="N23" i="25" s="1"/>
  <c r="M188" i="32"/>
  <c r="N188" i="32"/>
  <c r="M267" i="32"/>
  <c r="M268" i="32" s="1"/>
  <c r="N267" i="32"/>
  <c r="N268" i="32" s="1"/>
  <c r="M257" i="32"/>
  <c r="M258" i="32" s="1"/>
  <c r="N257" i="32"/>
  <c r="N258" i="32" s="1"/>
  <c r="M242" i="32"/>
  <c r="M243" i="32" s="1"/>
  <c r="N242" i="32"/>
  <c r="N243" i="32" s="1"/>
  <c r="M228" i="32"/>
  <c r="M229" i="32" s="1"/>
  <c r="N228" i="32"/>
  <c r="N229" i="32" s="1"/>
  <c r="M204" i="32"/>
  <c r="M205" i="32" s="1"/>
  <c r="N204" i="32"/>
  <c r="N205" i="32" s="1"/>
  <c r="M197" i="32"/>
  <c r="N197" i="32"/>
  <c r="M185" i="32"/>
  <c r="M186" i="32" s="1"/>
  <c r="N185" i="32"/>
  <c r="N186" i="32" s="1"/>
  <c r="M172" i="32"/>
  <c r="M173" i="32" s="1"/>
  <c r="N172" i="32"/>
  <c r="N173" i="32" s="1"/>
  <c r="M153" i="32"/>
  <c r="M154" i="32" s="1"/>
  <c r="N153" i="32"/>
  <c r="N154" i="32" s="1"/>
  <c r="M149" i="32"/>
  <c r="M150" i="32" s="1"/>
  <c r="N149" i="32"/>
  <c r="N150" i="32" s="1"/>
  <c r="M131" i="32"/>
  <c r="M132" i="32" s="1"/>
  <c r="N131" i="32"/>
  <c r="N132" i="32" s="1"/>
  <c r="M119" i="32"/>
  <c r="M120" i="32" s="1"/>
  <c r="N119" i="32"/>
  <c r="N120" i="32" s="1"/>
  <c r="M91" i="32"/>
  <c r="M92" i="32" s="1"/>
  <c r="N91" i="32"/>
  <c r="N92" i="32" s="1"/>
  <c r="M84" i="32"/>
  <c r="M85" i="32" s="1"/>
  <c r="N84" i="32"/>
  <c r="N85" i="32" s="1"/>
  <c r="M60" i="32"/>
  <c r="M61" i="32" s="1"/>
  <c r="N60" i="32"/>
  <c r="N61" i="32" s="1"/>
  <c r="M31" i="32"/>
  <c r="M32" i="32" s="1"/>
  <c r="N31" i="32"/>
  <c r="N32" i="32" s="1"/>
  <c r="M294" i="31" l="1"/>
  <c r="L293" i="31"/>
  <c r="N294" i="31"/>
  <c r="N293" i="31"/>
  <c r="L292" i="31"/>
  <c r="L295" i="31"/>
  <c r="M277" i="6" l="1"/>
  <c r="N277" i="6"/>
  <c r="M272" i="6"/>
  <c r="M273" i="6" s="1"/>
  <c r="N272" i="6"/>
  <c r="N273" i="6" s="1"/>
  <c r="M257" i="6"/>
  <c r="M258" i="6" s="1"/>
  <c r="N257" i="6"/>
  <c r="N258" i="6" s="1"/>
  <c r="M237" i="6"/>
  <c r="M238" i="6" s="1"/>
  <c r="N237" i="6"/>
  <c r="N238" i="6" s="1"/>
  <c r="M206" i="6"/>
  <c r="M207" i="6" s="1"/>
  <c r="N206" i="6"/>
  <c r="N207" i="6" s="1"/>
  <c r="M199" i="6"/>
  <c r="M200" i="6" s="1"/>
  <c r="N199" i="6"/>
  <c r="N200" i="6" s="1"/>
  <c r="M190" i="6"/>
  <c r="M191" i="6" s="1"/>
  <c r="N190" i="6"/>
  <c r="N191" i="6" s="1"/>
  <c r="M168" i="6"/>
  <c r="M169" i="6" s="1"/>
  <c r="N168" i="6"/>
  <c r="N169" i="6" s="1"/>
  <c r="M157" i="6"/>
  <c r="M158" i="6" s="1"/>
  <c r="N157" i="6"/>
  <c r="N158" i="6" s="1"/>
  <c r="M143" i="6"/>
  <c r="M144" i="6" s="1"/>
  <c r="N143" i="6"/>
  <c r="N144" i="6" s="1"/>
  <c r="M131" i="6"/>
  <c r="M132" i="6" s="1"/>
  <c r="N131" i="6"/>
  <c r="N132" i="6" s="1"/>
  <c r="M113" i="6"/>
  <c r="M114" i="6" s="1"/>
  <c r="N113" i="6"/>
  <c r="N114" i="6" s="1"/>
  <c r="M104" i="6"/>
  <c r="M105" i="6" s="1"/>
  <c r="N104" i="6"/>
  <c r="N105" i="6" s="1"/>
  <c r="M94" i="6"/>
  <c r="M95" i="6" s="1"/>
  <c r="N94" i="6"/>
  <c r="N95" i="6" s="1"/>
  <c r="M86" i="6"/>
  <c r="M87" i="6" s="1"/>
  <c r="N86" i="6"/>
  <c r="N87" i="6" s="1"/>
  <c r="M63" i="6"/>
  <c r="M33" i="6"/>
  <c r="N33" i="6"/>
  <c r="M62" i="6"/>
  <c r="N62" i="6"/>
  <c r="N63" i="6" s="1"/>
  <c r="M279" i="6" l="1"/>
  <c r="M280" i="6" s="1"/>
  <c r="B353" i="31"/>
  <c r="C353" i="31" s="1"/>
  <c r="G353" i="31"/>
  <c r="G354" i="31" s="1"/>
  <c r="H353" i="31"/>
  <c r="H354" i="31" s="1"/>
  <c r="I353" i="31"/>
  <c r="I354" i="31" s="1"/>
  <c r="J353" i="31"/>
  <c r="J354" i="31" s="1"/>
  <c r="K353" i="31"/>
  <c r="K354" i="31" s="1"/>
  <c r="F353" i="31"/>
  <c r="F354" i="31" s="1"/>
  <c r="AH354" i="31" s="1"/>
  <c r="K45" i="25"/>
  <c r="B173" i="6"/>
  <c r="C173" i="6" s="1"/>
  <c r="F173" i="6"/>
  <c r="G173" i="6"/>
  <c r="H173" i="6"/>
  <c r="I173" i="6"/>
  <c r="J173" i="6"/>
  <c r="K173" i="6"/>
  <c r="B174" i="6"/>
  <c r="C174" i="6"/>
  <c r="F174" i="6"/>
  <c r="G174" i="6"/>
  <c r="H174" i="6"/>
  <c r="I174" i="6"/>
  <c r="J174" i="6"/>
  <c r="K174" i="6"/>
  <c r="B175" i="6"/>
  <c r="C175" i="6" s="1"/>
  <c r="F175" i="6"/>
  <c r="G175" i="6"/>
  <c r="H175" i="6"/>
  <c r="I175" i="6"/>
  <c r="J175" i="6"/>
  <c r="K175" i="6"/>
  <c r="B176" i="6"/>
  <c r="C176" i="6"/>
  <c r="F176" i="6"/>
  <c r="G176" i="6"/>
  <c r="H176" i="6"/>
  <c r="I176" i="6"/>
  <c r="J176" i="6"/>
  <c r="K176" i="6"/>
  <c r="B177" i="6"/>
  <c r="C177" i="6" s="1"/>
  <c r="F177" i="6"/>
  <c r="G177" i="6"/>
  <c r="H177" i="6"/>
  <c r="I177" i="6"/>
  <c r="J177" i="6"/>
  <c r="K177" i="6"/>
  <c r="B178" i="6"/>
  <c r="C178" i="6" s="1"/>
  <c r="F178" i="6"/>
  <c r="G178" i="6"/>
  <c r="H178" i="6"/>
  <c r="I178" i="6"/>
  <c r="J178" i="6"/>
  <c r="K178" i="6"/>
  <c r="B179" i="6"/>
  <c r="C179" i="6" s="1"/>
  <c r="F179" i="6"/>
  <c r="G179" i="6"/>
  <c r="H179" i="6"/>
  <c r="I179" i="6"/>
  <c r="J179" i="6"/>
  <c r="K179" i="6"/>
  <c r="B180" i="6"/>
  <c r="C180" i="6" s="1"/>
  <c r="F180" i="6"/>
  <c r="G180" i="6"/>
  <c r="H180" i="6"/>
  <c r="I180" i="6"/>
  <c r="J180" i="6"/>
  <c r="K180" i="6"/>
  <c r="B181" i="6"/>
  <c r="C181" i="6" s="1"/>
  <c r="F181" i="6"/>
  <c r="G181" i="6"/>
  <c r="H181" i="6"/>
  <c r="I181" i="6"/>
  <c r="J181" i="6"/>
  <c r="K181" i="6"/>
  <c r="B182" i="6"/>
  <c r="C182" i="6"/>
  <c r="F182" i="6"/>
  <c r="G182" i="6"/>
  <c r="H182" i="6"/>
  <c r="I182" i="6"/>
  <c r="J182" i="6"/>
  <c r="K182" i="6"/>
  <c r="B183" i="6"/>
  <c r="C183" i="6" s="1"/>
  <c r="F183" i="6"/>
  <c r="G183" i="6"/>
  <c r="H183" i="6"/>
  <c r="I183" i="6"/>
  <c r="J183" i="6"/>
  <c r="K183" i="6"/>
  <c r="B184" i="6"/>
  <c r="C184" i="6" s="1"/>
  <c r="F184" i="6"/>
  <c r="G184" i="6"/>
  <c r="H184" i="6"/>
  <c r="I184" i="6"/>
  <c r="J184" i="6"/>
  <c r="K184" i="6"/>
  <c r="B185" i="6"/>
  <c r="C185" i="6" s="1"/>
  <c r="F185" i="6"/>
  <c r="G185" i="6"/>
  <c r="H185" i="6"/>
  <c r="I185" i="6"/>
  <c r="J185" i="6"/>
  <c r="K185" i="6"/>
  <c r="B186" i="6"/>
  <c r="C186" i="6"/>
  <c r="F186" i="6"/>
  <c r="G186" i="6"/>
  <c r="H186" i="6"/>
  <c r="I186" i="6"/>
  <c r="J186" i="6"/>
  <c r="K186" i="6"/>
  <c r="B187" i="6"/>
  <c r="C187" i="6" s="1"/>
  <c r="F187" i="6"/>
  <c r="G187" i="6"/>
  <c r="H187" i="6"/>
  <c r="I187" i="6"/>
  <c r="J187" i="6"/>
  <c r="K187" i="6"/>
  <c r="B188" i="6"/>
  <c r="C188" i="6" s="1"/>
  <c r="F188" i="6"/>
  <c r="G188" i="6"/>
  <c r="H188" i="6"/>
  <c r="I188" i="6"/>
  <c r="J188" i="6"/>
  <c r="K188" i="6"/>
  <c r="B189" i="6"/>
  <c r="C189" i="6" s="1"/>
  <c r="F189" i="6"/>
  <c r="G189" i="6"/>
  <c r="H189" i="6"/>
  <c r="I189" i="6"/>
  <c r="J189" i="6"/>
  <c r="K189" i="6"/>
  <c r="B264" i="32"/>
  <c r="C264" i="32" s="1"/>
  <c r="F264" i="32"/>
  <c r="G264" i="32"/>
  <c r="H264" i="32"/>
  <c r="I264" i="32"/>
  <c r="J264" i="32"/>
  <c r="K264" i="32"/>
  <c r="B250" i="32"/>
  <c r="C250" i="32" s="1"/>
  <c r="F250" i="32"/>
  <c r="G250" i="32"/>
  <c r="H250" i="32"/>
  <c r="I250" i="32"/>
  <c r="J250" i="32"/>
  <c r="K250" i="32"/>
  <c r="B251" i="32"/>
  <c r="C251" i="32" s="1"/>
  <c r="F251" i="32"/>
  <c r="G251" i="32"/>
  <c r="H251" i="32"/>
  <c r="I251" i="32"/>
  <c r="J251" i="32"/>
  <c r="K251" i="32"/>
  <c r="B252" i="32"/>
  <c r="C252" i="32" s="1"/>
  <c r="F252" i="32"/>
  <c r="G252" i="32"/>
  <c r="H252" i="32"/>
  <c r="I252" i="32"/>
  <c r="J252" i="32"/>
  <c r="K252" i="32"/>
  <c r="B253" i="32"/>
  <c r="C253" i="32" s="1"/>
  <c r="F253" i="32"/>
  <c r="G253" i="32"/>
  <c r="H253" i="32"/>
  <c r="I253" i="32"/>
  <c r="J253" i="32"/>
  <c r="K253" i="32"/>
  <c r="B235" i="32"/>
  <c r="C235" i="32" s="1"/>
  <c r="F235" i="32"/>
  <c r="G235" i="32"/>
  <c r="H235" i="32"/>
  <c r="I235" i="32"/>
  <c r="J235" i="32"/>
  <c r="K235" i="32"/>
  <c r="B236" i="32"/>
  <c r="C236" i="32" s="1"/>
  <c r="F236" i="32"/>
  <c r="G236" i="32"/>
  <c r="H236" i="32"/>
  <c r="I236" i="32"/>
  <c r="J236" i="32"/>
  <c r="K236" i="32"/>
  <c r="B237" i="32"/>
  <c r="C237" i="32" s="1"/>
  <c r="F237" i="32"/>
  <c r="G237" i="32"/>
  <c r="H237" i="32"/>
  <c r="I237" i="32"/>
  <c r="J237" i="32"/>
  <c r="K237" i="32"/>
  <c r="B238" i="32"/>
  <c r="C238" i="32"/>
  <c r="F238" i="32"/>
  <c r="G238" i="32"/>
  <c r="H238" i="32"/>
  <c r="I238" i="32"/>
  <c r="J238" i="32"/>
  <c r="K238" i="32"/>
  <c r="B207" i="32"/>
  <c r="C207" i="32" s="1"/>
  <c r="F207" i="32"/>
  <c r="G207" i="32"/>
  <c r="H207" i="32"/>
  <c r="I207" i="32"/>
  <c r="J207" i="32"/>
  <c r="K207" i="32"/>
  <c r="B208" i="32"/>
  <c r="C208" i="32" s="1"/>
  <c r="F208" i="32"/>
  <c r="G208" i="32"/>
  <c r="H208" i="32"/>
  <c r="I208" i="32"/>
  <c r="J208" i="32"/>
  <c r="K208" i="32"/>
  <c r="B209" i="32"/>
  <c r="C209" i="32" s="1"/>
  <c r="F209" i="32"/>
  <c r="G209" i="32"/>
  <c r="H209" i="32"/>
  <c r="I209" i="32"/>
  <c r="J209" i="32"/>
  <c r="K209" i="32"/>
  <c r="B210" i="32"/>
  <c r="C210" i="32" s="1"/>
  <c r="F210" i="32"/>
  <c r="G210" i="32"/>
  <c r="H210" i="32"/>
  <c r="I210" i="32"/>
  <c r="J210" i="32"/>
  <c r="K210" i="32"/>
  <c r="B211" i="32"/>
  <c r="C211" i="32" s="1"/>
  <c r="F211" i="32"/>
  <c r="G211" i="32"/>
  <c r="H211" i="32"/>
  <c r="I211" i="32"/>
  <c r="J211" i="32"/>
  <c r="K211" i="32"/>
  <c r="B212" i="32"/>
  <c r="C212" i="32" s="1"/>
  <c r="F212" i="32"/>
  <c r="G212" i="32"/>
  <c r="H212" i="32"/>
  <c r="I212" i="32"/>
  <c r="J212" i="32"/>
  <c r="K212" i="32"/>
  <c r="B213" i="32"/>
  <c r="C213" i="32" s="1"/>
  <c r="F213" i="32"/>
  <c r="G213" i="32"/>
  <c r="H213" i="32"/>
  <c r="I213" i="32"/>
  <c r="J213" i="32"/>
  <c r="K213" i="32"/>
  <c r="B214" i="32"/>
  <c r="C214" i="32" s="1"/>
  <c r="F214" i="32"/>
  <c r="G214" i="32"/>
  <c r="H214" i="32"/>
  <c r="I214" i="32"/>
  <c r="J214" i="32"/>
  <c r="K214" i="32"/>
  <c r="B215" i="32"/>
  <c r="C215" i="32" s="1"/>
  <c r="F215" i="32"/>
  <c r="G215" i="32"/>
  <c r="H215" i="32"/>
  <c r="I215" i="32"/>
  <c r="J215" i="32"/>
  <c r="K215" i="32"/>
  <c r="B216" i="32"/>
  <c r="C216" i="32" s="1"/>
  <c r="F216" i="32"/>
  <c r="G216" i="32"/>
  <c r="H216" i="32"/>
  <c r="I216" i="32"/>
  <c r="J216" i="32"/>
  <c r="K216" i="32"/>
  <c r="B217" i="32"/>
  <c r="C217" i="32" s="1"/>
  <c r="F217" i="32"/>
  <c r="G217" i="32"/>
  <c r="H217" i="32"/>
  <c r="I217" i="32"/>
  <c r="J217" i="32"/>
  <c r="K217" i="32"/>
  <c r="B218" i="32"/>
  <c r="C218" i="32" s="1"/>
  <c r="F218" i="32"/>
  <c r="G218" i="32"/>
  <c r="H218" i="32"/>
  <c r="I218" i="32"/>
  <c r="J218" i="32"/>
  <c r="K218" i="32"/>
  <c r="B219" i="32"/>
  <c r="C219" i="32" s="1"/>
  <c r="F219" i="32"/>
  <c r="G219" i="32"/>
  <c r="H219" i="32"/>
  <c r="I219" i="32"/>
  <c r="J219" i="32"/>
  <c r="K219" i="32"/>
  <c r="B220" i="32"/>
  <c r="C220" i="32" s="1"/>
  <c r="F220" i="32"/>
  <c r="G220" i="32"/>
  <c r="H220" i="32"/>
  <c r="I220" i="32"/>
  <c r="J220" i="32"/>
  <c r="K220" i="32"/>
  <c r="B221" i="32"/>
  <c r="C221" i="32" s="1"/>
  <c r="F221" i="32"/>
  <c r="G221" i="32"/>
  <c r="H221" i="32"/>
  <c r="I221" i="32"/>
  <c r="J221" i="32"/>
  <c r="K221" i="32"/>
  <c r="B222" i="32"/>
  <c r="C222" i="32" s="1"/>
  <c r="F222" i="32"/>
  <c r="G222" i="32"/>
  <c r="H222" i="32"/>
  <c r="I222" i="32"/>
  <c r="J222" i="32"/>
  <c r="K222" i="32"/>
  <c r="B201" i="32"/>
  <c r="C201" i="32" s="1"/>
  <c r="F201" i="32"/>
  <c r="G201" i="32"/>
  <c r="H201" i="32"/>
  <c r="I201" i="32"/>
  <c r="J201" i="32"/>
  <c r="K201" i="32"/>
  <c r="B202" i="32"/>
  <c r="C202" i="32" s="1"/>
  <c r="F202" i="32"/>
  <c r="G202" i="32"/>
  <c r="H202" i="32"/>
  <c r="I202" i="32"/>
  <c r="J202" i="32"/>
  <c r="K202" i="32"/>
  <c r="B178" i="32"/>
  <c r="C178" i="32" s="1"/>
  <c r="F178" i="32"/>
  <c r="G178" i="32"/>
  <c r="H178" i="32"/>
  <c r="I178" i="32"/>
  <c r="J178" i="32"/>
  <c r="K178" i="32"/>
  <c r="B179" i="32"/>
  <c r="C179" i="32" s="1"/>
  <c r="F179" i="32"/>
  <c r="G179" i="32"/>
  <c r="H179" i="32"/>
  <c r="I179" i="32"/>
  <c r="J179" i="32"/>
  <c r="K179" i="32"/>
  <c r="B180" i="32"/>
  <c r="C180" i="32" s="1"/>
  <c r="F180" i="32"/>
  <c r="G180" i="32"/>
  <c r="H180" i="32"/>
  <c r="I180" i="32"/>
  <c r="J180" i="32"/>
  <c r="K180" i="32"/>
  <c r="B181" i="32"/>
  <c r="C181" i="32" s="1"/>
  <c r="F181" i="32"/>
  <c r="G181" i="32"/>
  <c r="H181" i="32"/>
  <c r="I181" i="32"/>
  <c r="J181" i="32"/>
  <c r="K181" i="32"/>
  <c r="B182" i="32"/>
  <c r="C182" i="32" s="1"/>
  <c r="F182" i="32"/>
  <c r="G182" i="32"/>
  <c r="H182" i="32"/>
  <c r="I182" i="32"/>
  <c r="J182" i="32"/>
  <c r="K182" i="32"/>
  <c r="B165" i="32"/>
  <c r="C165" i="32" s="1"/>
  <c r="F165" i="32"/>
  <c r="G165" i="32"/>
  <c r="H165" i="32"/>
  <c r="I165" i="32"/>
  <c r="J165" i="32"/>
  <c r="K165" i="32"/>
  <c r="B166" i="32"/>
  <c r="C166" i="32" s="1"/>
  <c r="F166" i="32"/>
  <c r="G166" i="32"/>
  <c r="H166" i="32"/>
  <c r="I166" i="32"/>
  <c r="J166" i="32"/>
  <c r="K166" i="32"/>
  <c r="B167" i="32"/>
  <c r="C167" i="32" s="1"/>
  <c r="F167" i="32"/>
  <c r="G167" i="32"/>
  <c r="H167" i="32"/>
  <c r="I167" i="32"/>
  <c r="J167" i="32"/>
  <c r="K167" i="32"/>
  <c r="B168" i="32"/>
  <c r="C168" i="32" s="1"/>
  <c r="F168" i="32"/>
  <c r="G168" i="32"/>
  <c r="H168" i="32"/>
  <c r="I168" i="32"/>
  <c r="J168" i="32"/>
  <c r="K168" i="32"/>
  <c r="B169" i="32"/>
  <c r="C169" i="32" s="1"/>
  <c r="F169" i="32"/>
  <c r="G169" i="32"/>
  <c r="H169" i="32"/>
  <c r="I169" i="32"/>
  <c r="J169" i="32"/>
  <c r="K169" i="32"/>
  <c r="B143" i="32"/>
  <c r="C143" i="32" s="1"/>
  <c r="F143" i="32"/>
  <c r="G143" i="32"/>
  <c r="H143" i="32"/>
  <c r="I143" i="32"/>
  <c r="J143" i="32"/>
  <c r="K143" i="32"/>
  <c r="B144" i="32"/>
  <c r="C144" i="32" s="1"/>
  <c r="F144" i="32"/>
  <c r="G144" i="32"/>
  <c r="H144" i="32"/>
  <c r="I144" i="32"/>
  <c r="J144" i="32"/>
  <c r="K144" i="32"/>
  <c r="B117" i="32"/>
  <c r="C117" i="32" s="1"/>
  <c r="F117" i="32"/>
  <c r="G117" i="32"/>
  <c r="H117" i="32"/>
  <c r="I117" i="32"/>
  <c r="J117" i="32"/>
  <c r="K117" i="32"/>
  <c r="B118" i="32"/>
  <c r="C118" i="32" s="1"/>
  <c r="F118" i="32"/>
  <c r="G118" i="32"/>
  <c r="H118" i="32"/>
  <c r="I118" i="32"/>
  <c r="J118" i="32"/>
  <c r="K118" i="32"/>
  <c r="B94" i="32"/>
  <c r="C94" i="32" s="1"/>
  <c r="F94" i="32"/>
  <c r="G94" i="32"/>
  <c r="H94" i="32"/>
  <c r="I94" i="32"/>
  <c r="J94" i="32"/>
  <c r="K94" i="32"/>
  <c r="B95" i="32"/>
  <c r="C95" i="32" s="1"/>
  <c r="F95" i="32"/>
  <c r="G95" i="32"/>
  <c r="H95" i="32"/>
  <c r="I95" i="32"/>
  <c r="J95" i="32"/>
  <c r="K95" i="32"/>
  <c r="B96" i="32"/>
  <c r="C96" i="32" s="1"/>
  <c r="F96" i="32"/>
  <c r="G96" i="32"/>
  <c r="H96" i="32"/>
  <c r="I96" i="32"/>
  <c r="J96" i="32"/>
  <c r="K96" i="32"/>
  <c r="B97" i="32"/>
  <c r="C97" i="32"/>
  <c r="F97" i="32"/>
  <c r="G97" i="32"/>
  <c r="H97" i="32"/>
  <c r="I97" i="32"/>
  <c r="J97" i="32"/>
  <c r="K97" i="32"/>
  <c r="B98" i="32"/>
  <c r="C98" i="32" s="1"/>
  <c r="F98" i="32"/>
  <c r="G98" i="32"/>
  <c r="H98" i="32"/>
  <c r="I98" i="32"/>
  <c r="J98" i="32"/>
  <c r="K98" i="32"/>
  <c r="B99" i="32"/>
  <c r="C99" i="32" s="1"/>
  <c r="F99" i="32"/>
  <c r="G99" i="32"/>
  <c r="H99" i="32"/>
  <c r="I99" i="32"/>
  <c r="J99" i="32"/>
  <c r="K99" i="32"/>
  <c r="B89" i="32"/>
  <c r="C89" i="32" s="1"/>
  <c r="F89" i="32"/>
  <c r="G89" i="32"/>
  <c r="H89" i="32"/>
  <c r="I89" i="32"/>
  <c r="J89" i="32"/>
  <c r="K89" i="32"/>
  <c r="B10" i="32"/>
  <c r="C10" i="32" s="1"/>
  <c r="F10" i="32"/>
  <c r="G10" i="32"/>
  <c r="H10" i="32"/>
  <c r="I10" i="32"/>
  <c r="J10" i="32"/>
  <c r="K10" i="32"/>
  <c r="B11" i="32"/>
  <c r="C11" i="32" s="1"/>
  <c r="F11" i="32"/>
  <c r="G11" i="32"/>
  <c r="H11" i="32"/>
  <c r="I11" i="32"/>
  <c r="J11" i="32"/>
  <c r="K11" i="32"/>
  <c r="B12" i="32"/>
  <c r="C12" i="32" s="1"/>
  <c r="F12" i="32"/>
  <c r="G12" i="32"/>
  <c r="H12" i="32"/>
  <c r="I12" i="32"/>
  <c r="J12" i="32"/>
  <c r="K12" i="32"/>
  <c r="B13" i="32"/>
  <c r="C13" i="32" s="1"/>
  <c r="F13" i="32"/>
  <c r="G13" i="32"/>
  <c r="H13" i="32"/>
  <c r="I13" i="32"/>
  <c r="J13" i="32"/>
  <c r="K13" i="32"/>
  <c r="B14" i="32"/>
  <c r="C14" i="32" s="1"/>
  <c r="F14" i="32"/>
  <c r="G14" i="32"/>
  <c r="H14" i="32"/>
  <c r="I14" i="32"/>
  <c r="J14" i="32"/>
  <c r="K14" i="32"/>
  <c r="B15" i="32"/>
  <c r="C15" i="32" s="1"/>
  <c r="F15" i="32"/>
  <c r="G15" i="32"/>
  <c r="H15" i="32"/>
  <c r="I15" i="32"/>
  <c r="J15" i="32"/>
  <c r="K15" i="32"/>
  <c r="B16" i="32"/>
  <c r="C16" i="32" s="1"/>
  <c r="F16" i="32"/>
  <c r="G16" i="32"/>
  <c r="H16" i="32"/>
  <c r="I16" i="32"/>
  <c r="J16" i="32"/>
  <c r="K16" i="32"/>
  <c r="B17" i="32"/>
  <c r="C17" i="32" s="1"/>
  <c r="F17" i="32"/>
  <c r="G17" i="32"/>
  <c r="H17" i="32"/>
  <c r="I17" i="32"/>
  <c r="J17" i="32"/>
  <c r="K17" i="32"/>
  <c r="B18" i="32"/>
  <c r="C18" i="32" s="1"/>
  <c r="F18" i="32"/>
  <c r="G18" i="32"/>
  <c r="H18" i="32"/>
  <c r="I18" i="32"/>
  <c r="J18" i="32"/>
  <c r="K18" i="32"/>
  <c r="B19" i="32"/>
  <c r="C19" i="32" s="1"/>
  <c r="F19" i="32"/>
  <c r="G19" i="32"/>
  <c r="H19" i="32"/>
  <c r="I19" i="32"/>
  <c r="J19" i="32"/>
  <c r="K19" i="32"/>
  <c r="B20" i="32"/>
  <c r="C20" i="32" s="1"/>
  <c r="F20" i="32"/>
  <c r="G20" i="32"/>
  <c r="H20" i="32"/>
  <c r="I20" i="32"/>
  <c r="J20" i="32"/>
  <c r="K20" i="32"/>
  <c r="B489" i="31"/>
  <c r="C489" i="31" s="1"/>
  <c r="F489" i="31"/>
  <c r="G489" i="31"/>
  <c r="H489" i="31"/>
  <c r="I489" i="31"/>
  <c r="J489" i="31"/>
  <c r="K489" i="31"/>
  <c r="B490" i="31"/>
  <c r="C490" i="31" s="1"/>
  <c r="F490" i="31"/>
  <c r="G490" i="31"/>
  <c r="H490" i="31"/>
  <c r="I490" i="31"/>
  <c r="J490" i="31"/>
  <c r="K490" i="31"/>
  <c r="B491" i="31"/>
  <c r="C491" i="31" s="1"/>
  <c r="F491" i="31"/>
  <c r="G491" i="31"/>
  <c r="H491" i="31"/>
  <c r="I491" i="31"/>
  <c r="J491" i="31"/>
  <c r="K491" i="31"/>
  <c r="B492" i="31"/>
  <c r="C492" i="31" s="1"/>
  <c r="F492" i="31"/>
  <c r="G492" i="31"/>
  <c r="H492" i="31"/>
  <c r="I492" i="31"/>
  <c r="J492" i="31"/>
  <c r="K492" i="31"/>
  <c r="B493" i="31"/>
  <c r="C493" i="31" s="1"/>
  <c r="F493" i="31"/>
  <c r="G493" i="31"/>
  <c r="H493" i="31"/>
  <c r="I493" i="31"/>
  <c r="J493" i="31"/>
  <c r="K493" i="31"/>
  <c r="B494" i="31"/>
  <c r="C494" i="31" s="1"/>
  <c r="F494" i="31"/>
  <c r="G494" i="31"/>
  <c r="H494" i="31"/>
  <c r="I494" i="31"/>
  <c r="J494" i="31"/>
  <c r="K494" i="31"/>
  <c r="B495" i="31"/>
  <c r="C495" i="31" s="1"/>
  <c r="F495" i="31"/>
  <c r="G495" i="31"/>
  <c r="H495" i="31"/>
  <c r="I495" i="31"/>
  <c r="J495" i="31"/>
  <c r="K495" i="31"/>
  <c r="B496" i="31"/>
  <c r="C496" i="31"/>
  <c r="F496" i="31"/>
  <c r="G496" i="31"/>
  <c r="H496" i="31"/>
  <c r="I496" i="31"/>
  <c r="J496" i="31"/>
  <c r="K496" i="31"/>
  <c r="B497" i="31"/>
  <c r="C497" i="31" s="1"/>
  <c r="F497" i="31"/>
  <c r="G497" i="31"/>
  <c r="H497" i="31"/>
  <c r="I497" i="31"/>
  <c r="J497" i="31"/>
  <c r="K497" i="31"/>
  <c r="B498" i="31"/>
  <c r="C498" i="31" s="1"/>
  <c r="F498" i="31"/>
  <c r="G498" i="31"/>
  <c r="H498" i="31"/>
  <c r="I498" i="31"/>
  <c r="J498" i="31"/>
  <c r="K498" i="31"/>
  <c r="B499" i="31"/>
  <c r="C499" i="31" s="1"/>
  <c r="F499" i="31"/>
  <c r="G499" i="31"/>
  <c r="H499" i="31"/>
  <c r="I499" i="31"/>
  <c r="J499" i="31"/>
  <c r="K499" i="31"/>
  <c r="B500" i="31"/>
  <c r="C500" i="31" s="1"/>
  <c r="F500" i="31"/>
  <c r="G500" i="31"/>
  <c r="H500" i="31"/>
  <c r="I500" i="31"/>
  <c r="J500" i="31"/>
  <c r="K500" i="31"/>
  <c r="B486" i="31"/>
  <c r="C486" i="31" s="1"/>
  <c r="F486" i="31"/>
  <c r="G486" i="31"/>
  <c r="H486" i="31"/>
  <c r="I486" i="31"/>
  <c r="J486" i="31"/>
  <c r="K486" i="31"/>
  <c r="B487" i="31"/>
  <c r="C487" i="31" s="1"/>
  <c r="F487" i="31"/>
  <c r="G487" i="31"/>
  <c r="H487" i="31"/>
  <c r="I487" i="31"/>
  <c r="J487" i="31"/>
  <c r="K487" i="31"/>
  <c r="B466" i="31"/>
  <c r="C466" i="31" s="1"/>
  <c r="F466" i="31"/>
  <c r="G466" i="31"/>
  <c r="H466" i="31"/>
  <c r="I466" i="31"/>
  <c r="J466" i="31"/>
  <c r="K466" i="31"/>
  <c r="B467" i="31"/>
  <c r="C467" i="31"/>
  <c r="F467" i="31"/>
  <c r="G467" i="31"/>
  <c r="H467" i="31"/>
  <c r="I467" i="31"/>
  <c r="J467" i="31"/>
  <c r="K467" i="31"/>
  <c r="B468" i="31"/>
  <c r="C468" i="31" s="1"/>
  <c r="F468" i="31"/>
  <c r="G468" i="31"/>
  <c r="H468" i="31"/>
  <c r="I468" i="31"/>
  <c r="J468" i="31"/>
  <c r="K468" i="31"/>
  <c r="B469" i="31"/>
  <c r="C469" i="31" s="1"/>
  <c r="F469" i="31"/>
  <c r="G469" i="31"/>
  <c r="H469" i="31"/>
  <c r="I469" i="31"/>
  <c r="J469" i="31"/>
  <c r="K469" i="31"/>
  <c r="B470" i="31"/>
  <c r="C470" i="31" s="1"/>
  <c r="F470" i="31"/>
  <c r="G470" i="31"/>
  <c r="H470" i="31"/>
  <c r="I470" i="31"/>
  <c r="J470" i="31"/>
  <c r="K470" i="31"/>
  <c r="B471" i="31"/>
  <c r="C471" i="31" s="1"/>
  <c r="F471" i="31"/>
  <c r="G471" i="31"/>
  <c r="H471" i="31"/>
  <c r="I471" i="31"/>
  <c r="J471" i="31"/>
  <c r="K471" i="31"/>
  <c r="B472" i="31"/>
  <c r="C472" i="31" s="1"/>
  <c r="F472" i="31"/>
  <c r="G472" i="31"/>
  <c r="H472" i="31"/>
  <c r="I472" i="31"/>
  <c r="J472" i="31"/>
  <c r="K472" i="31"/>
  <c r="B473" i="31"/>
  <c r="C473" i="31" s="1"/>
  <c r="F473" i="31"/>
  <c r="G473" i="31"/>
  <c r="H473" i="31"/>
  <c r="I473" i="31"/>
  <c r="J473" i="31"/>
  <c r="K473" i="31"/>
  <c r="B474" i="31"/>
  <c r="C474" i="31" s="1"/>
  <c r="F474" i="31"/>
  <c r="G474" i="31"/>
  <c r="H474" i="31"/>
  <c r="I474" i="31"/>
  <c r="J474" i="31"/>
  <c r="K474" i="31"/>
  <c r="B475" i="31"/>
  <c r="C475" i="31" s="1"/>
  <c r="F475" i="31"/>
  <c r="G475" i="31"/>
  <c r="H475" i="31"/>
  <c r="I475" i="31"/>
  <c r="J475" i="31"/>
  <c r="K475" i="31"/>
  <c r="B476" i="31"/>
  <c r="C476" i="31" s="1"/>
  <c r="F476" i="31"/>
  <c r="G476" i="31"/>
  <c r="H476" i="31"/>
  <c r="I476" i="31"/>
  <c r="J476" i="31"/>
  <c r="K476" i="31"/>
  <c r="B477" i="31"/>
  <c r="C477" i="31" s="1"/>
  <c r="F477" i="31"/>
  <c r="G477" i="31"/>
  <c r="H477" i="31"/>
  <c r="I477" i="31"/>
  <c r="J477" i="31"/>
  <c r="K477" i="31"/>
  <c r="B453" i="31"/>
  <c r="C453" i="31" s="1"/>
  <c r="F453" i="31"/>
  <c r="G453" i="31"/>
  <c r="H453" i="31"/>
  <c r="I453" i="31"/>
  <c r="J453" i="31"/>
  <c r="K453" i="31"/>
  <c r="B440" i="31"/>
  <c r="C440" i="31" s="1"/>
  <c r="F440" i="31"/>
  <c r="G440" i="31"/>
  <c r="H440" i="31"/>
  <c r="I440" i="31"/>
  <c r="J440" i="31"/>
  <c r="K440" i="31"/>
  <c r="B441" i="31"/>
  <c r="C441" i="31" s="1"/>
  <c r="F441" i="31"/>
  <c r="G441" i="31"/>
  <c r="H441" i="31"/>
  <c r="I441" i="31"/>
  <c r="J441" i="31"/>
  <c r="K441" i="31"/>
  <c r="B442" i="31"/>
  <c r="C442" i="31" s="1"/>
  <c r="F442" i="31"/>
  <c r="G442" i="31"/>
  <c r="H442" i="31"/>
  <c r="I442" i="31"/>
  <c r="J442" i="31"/>
  <c r="K442" i="31"/>
  <c r="B443" i="31"/>
  <c r="C443" i="31"/>
  <c r="F443" i="31"/>
  <c r="G443" i="31"/>
  <c r="H443" i="31"/>
  <c r="I443" i="31"/>
  <c r="J443" i="31"/>
  <c r="K443" i="31"/>
  <c r="B444" i="31"/>
  <c r="C444" i="31" s="1"/>
  <c r="F444" i="31"/>
  <c r="G444" i="31"/>
  <c r="H444" i="31"/>
  <c r="I444" i="31"/>
  <c r="J444" i="31"/>
  <c r="K444" i="31"/>
  <c r="B445" i="31"/>
  <c r="C445" i="31" s="1"/>
  <c r="F445" i="31"/>
  <c r="G445" i="31"/>
  <c r="H445" i="31"/>
  <c r="I445" i="31"/>
  <c r="J445" i="31"/>
  <c r="K445" i="31"/>
  <c r="B446" i="31"/>
  <c r="C446" i="31" s="1"/>
  <c r="F446" i="31"/>
  <c r="G446" i="31"/>
  <c r="H446" i="31"/>
  <c r="I446" i="31"/>
  <c r="J446" i="31"/>
  <c r="K446" i="31"/>
  <c r="B447" i="31"/>
  <c r="C447" i="31" s="1"/>
  <c r="F447" i="31"/>
  <c r="G447" i="31"/>
  <c r="H447" i="31"/>
  <c r="I447" i="31"/>
  <c r="J447" i="31"/>
  <c r="K447" i="31"/>
  <c r="B448" i="31"/>
  <c r="C448" i="31" s="1"/>
  <c r="F448" i="31"/>
  <c r="G448" i="31"/>
  <c r="H448" i="31"/>
  <c r="I448" i="31"/>
  <c r="J448" i="31"/>
  <c r="K448" i="31"/>
  <c r="B449" i="31"/>
  <c r="C449" i="31" s="1"/>
  <c r="F449" i="31"/>
  <c r="G449" i="31"/>
  <c r="H449" i="31"/>
  <c r="I449" i="31"/>
  <c r="J449" i="31"/>
  <c r="K449" i="31"/>
  <c r="B450" i="31"/>
  <c r="C450" i="31" s="1"/>
  <c r="F450" i="31"/>
  <c r="G450" i="31"/>
  <c r="H450" i="31"/>
  <c r="I450" i="31"/>
  <c r="J450" i="31"/>
  <c r="K450" i="31"/>
  <c r="B451" i="31"/>
  <c r="C451" i="31"/>
  <c r="F451" i="31"/>
  <c r="G451" i="31"/>
  <c r="H451" i="31"/>
  <c r="I451" i="31"/>
  <c r="J451" i="31"/>
  <c r="K451" i="31"/>
  <c r="B452" i="31"/>
  <c r="C452" i="31" s="1"/>
  <c r="F452" i="31"/>
  <c r="G452" i="31"/>
  <c r="H452" i="31"/>
  <c r="I452" i="31"/>
  <c r="J452" i="31"/>
  <c r="K452" i="31"/>
  <c r="B426" i="31"/>
  <c r="C426" i="31" s="1"/>
  <c r="F426" i="31"/>
  <c r="G426" i="31"/>
  <c r="H426" i="31"/>
  <c r="I426" i="31"/>
  <c r="J426" i="31"/>
  <c r="K426" i="31"/>
  <c r="B427" i="31"/>
  <c r="C427" i="31" s="1"/>
  <c r="F427" i="31"/>
  <c r="G427" i="31"/>
  <c r="H427" i="31"/>
  <c r="I427" i="31"/>
  <c r="J427" i="31"/>
  <c r="K427" i="31"/>
  <c r="B428" i="31"/>
  <c r="C428" i="31" s="1"/>
  <c r="F428" i="31"/>
  <c r="G428" i="31"/>
  <c r="H428" i="31"/>
  <c r="I428" i="31"/>
  <c r="J428" i="31"/>
  <c r="K428" i="31"/>
  <c r="B429" i="31"/>
  <c r="C429" i="31" s="1"/>
  <c r="F429" i="31"/>
  <c r="G429" i="31"/>
  <c r="H429" i="31"/>
  <c r="I429" i="31"/>
  <c r="J429" i="31"/>
  <c r="K429" i="31"/>
  <c r="B430" i="31"/>
  <c r="C430" i="31" s="1"/>
  <c r="F430" i="31"/>
  <c r="G430" i="31"/>
  <c r="H430" i="31"/>
  <c r="I430" i="31"/>
  <c r="J430" i="31"/>
  <c r="K430" i="31"/>
  <c r="B431" i="31"/>
  <c r="C431" i="31" s="1"/>
  <c r="F431" i="31"/>
  <c r="G431" i="31"/>
  <c r="H431" i="31"/>
  <c r="I431" i="31"/>
  <c r="J431" i="31"/>
  <c r="K431" i="31"/>
  <c r="B395" i="31"/>
  <c r="C395" i="31" s="1"/>
  <c r="F395" i="31"/>
  <c r="G395" i="31"/>
  <c r="H395" i="31"/>
  <c r="I395" i="31"/>
  <c r="J395" i="31"/>
  <c r="K395" i="31"/>
  <c r="B396" i="31"/>
  <c r="C396" i="31" s="1"/>
  <c r="F396" i="31"/>
  <c r="G396" i="31"/>
  <c r="H396" i="31"/>
  <c r="I396" i="31"/>
  <c r="J396" i="31"/>
  <c r="K396" i="31"/>
  <c r="B397" i="31"/>
  <c r="C397" i="31" s="1"/>
  <c r="F397" i="31"/>
  <c r="G397" i="31"/>
  <c r="H397" i="31"/>
  <c r="I397" i="31"/>
  <c r="J397" i="31"/>
  <c r="K397" i="31"/>
  <c r="B398" i="31"/>
  <c r="C398" i="31" s="1"/>
  <c r="F398" i="31"/>
  <c r="G398" i="31"/>
  <c r="H398" i="31"/>
  <c r="I398" i="31"/>
  <c r="J398" i="31"/>
  <c r="K398" i="31"/>
  <c r="B399" i="31"/>
  <c r="C399" i="31" s="1"/>
  <c r="F399" i="31"/>
  <c r="G399" i="31"/>
  <c r="H399" i="31"/>
  <c r="I399" i="31"/>
  <c r="J399" i="31"/>
  <c r="K399" i="31"/>
  <c r="B400" i="31"/>
  <c r="C400" i="31" s="1"/>
  <c r="F400" i="31"/>
  <c r="G400" i="31"/>
  <c r="H400" i="31"/>
  <c r="I400" i="31"/>
  <c r="J400" i="31"/>
  <c r="K400" i="31"/>
  <c r="B401" i="31"/>
  <c r="C401" i="31" s="1"/>
  <c r="F401" i="31"/>
  <c r="G401" i="31"/>
  <c r="H401" i="31"/>
  <c r="I401" i="31"/>
  <c r="J401" i="31"/>
  <c r="K401" i="31"/>
  <c r="B402" i="31"/>
  <c r="C402" i="31" s="1"/>
  <c r="F402" i="31"/>
  <c r="G402" i="31"/>
  <c r="H402" i="31"/>
  <c r="I402" i="31"/>
  <c r="J402" i="31"/>
  <c r="K402" i="31"/>
  <c r="B403" i="31"/>
  <c r="C403" i="31" s="1"/>
  <c r="F403" i="31"/>
  <c r="G403" i="31"/>
  <c r="H403" i="31"/>
  <c r="I403" i="31"/>
  <c r="J403" i="31"/>
  <c r="K403" i="31"/>
  <c r="B404" i="31"/>
  <c r="C404" i="31" s="1"/>
  <c r="F404" i="31"/>
  <c r="G404" i="31"/>
  <c r="H404" i="31"/>
  <c r="I404" i="31"/>
  <c r="J404" i="31"/>
  <c r="K404" i="31"/>
  <c r="B405" i="31"/>
  <c r="C405" i="31" s="1"/>
  <c r="F405" i="31"/>
  <c r="G405" i="31"/>
  <c r="H405" i="31"/>
  <c r="I405" i="31"/>
  <c r="J405" i="31"/>
  <c r="K405" i="31"/>
  <c r="B406" i="31"/>
  <c r="C406" i="31"/>
  <c r="F406" i="31"/>
  <c r="G406" i="31"/>
  <c r="H406" i="31"/>
  <c r="I406" i="31"/>
  <c r="J406" i="31"/>
  <c r="K406" i="31"/>
  <c r="B379" i="31"/>
  <c r="C379" i="31" s="1"/>
  <c r="F379" i="31"/>
  <c r="G379" i="31"/>
  <c r="H379" i="31"/>
  <c r="I379" i="31"/>
  <c r="J379" i="31"/>
  <c r="K379" i="31"/>
  <c r="B380" i="31"/>
  <c r="C380" i="31" s="1"/>
  <c r="F380" i="31"/>
  <c r="G380" i="31"/>
  <c r="H380" i="31"/>
  <c r="I380" i="31"/>
  <c r="J380" i="31"/>
  <c r="K380" i="31"/>
  <c r="B381" i="31"/>
  <c r="C381" i="31" s="1"/>
  <c r="F381" i="31"/>
  <c r="G381" i="31"/>
  <c r="H381" i="31"/>
  <c r="I381" i="31"/>
  <c r="J381" i="31"/>
  <c r="K381" i="31"/>
  <c r="B382" i="31"/>
  <c r="C382" i="31" s="1"/>
  <c r="F382" i="31"/>
  <c r="G382" i="31"/>
  <c r="H382" i="31"/>
  <c r="I382" i="31"/>
  <c r="J382" i="31"/>
  <c r="K382" i="31"/>
  <c r="B383" i="31"/>
  <c r="C383" i="31" s="1"/>
  <c r="F383" i="31"/>
  <c r="G383" i="31"/>
  <c r="H383" i="31"/>
  <c r="I383" i="31"/>
  <c r="J383" i="31"/>
  <c r="K383" i="31"/>
  <c r="B384" i="31"/>
  <c r="C384" i="31" s="1"/>
  <c r="F384" i="31"/>
  <c r="G384" i="31"/>
  <c r="H384" i="31"/>
  <c r="I384" i="31"/>
  <c r="J384" i="31"/>
  <c r="K384" i="31"/>
  <c r="B359" i="31"/>
  <c r="C359" i="31" s="1"/>
  <c r="F359" i="31"/>
  <c r="G359" i="31"/>
  <c r="H359" i="31"/>
  <c r="I359" i="31"/>
  <c r="J359" i="31"/>
  <c r="K359" i="31"/>
  <c r="B360" i="31"/>
  <c r="C360" i="31"/>
  <c r="F360" i="31"/>
  <c r="G360" i="31"/>
  <c r="H360" i="31"/>
  <c r="I360" i="31"/>
  <c r="J360" i="31"/>
  <c r="K360" i="31"/>
  <c r="B361" i="31"/>
  <c r="C361" i="31" s="1"/>
  <c r="F361" i="31"/>
  <c r="G361" i="31"/>
  <c r="H361" i="31"/>
  <c r="I361" i="31"/>
  <c r="J361" i="31"/>
  <c r="K361" i="31"/>
  <c r="B362" i="31"/>
  <c r="C362" i="31" s="1"/>
  <c r="F362" i="31"/>
  <c r="G362" i="31"/>
  <c r="H362" i="31"/>
  <c r="I362" i="31"/>
  <c r="J362" i="31"/>
  <c r="K362" i="31"/>
  <c r="B363" i="31"/>
  <c r="C363" i="31" s="1"/>
  <c r="F363" i="31"/>
  <c r="G363" i="31"/>
  <c r="H363" i="31"/>
  <c r="I363" i="31"/>
  <c r="J363" i="31"/>
  <c r="K363" i="31"/>
  <c r="B364" i="31"/>
  <c r="C364" i="31" s="1"/>
  <c r="F364" i="31"/>
  <c r="G364" i="31"/>
  <c r="H364" i="31"/>
  <c r="I364" i="31"/>
  <c r="J364" i="31"/>
  <c r="K364" i="31"/>
  <c r="B365" i="31"/>
  <c r="C365" i="31" s="1"/>
  <c r="F365" i="31"/>
  <c r="G365" i="31"/>
  <c r="H365" i="31"/>
  <c r="I365" i="31"/>
  <c r="J365" i="31"/>
  <c r="K365" i="31"/>
  <c r="B366" i="31"/>
  <c r="C366" i="31" s="1"/>
  <c r="F366" i="31"/>
  <c r="G366" i="31"/>
  <c r="H366" i="31"/>
  <c r="I366" i="31"/>
  <c r="J366" i="31"/>
  <c r="K366" i="31"/>
  <c r="B367" i="31"/>
  <c r="C367" i="31" s="1"/>
  <c r="F367" i="31"/>
  <c r="G367" i="31"/>
  <c r="H367" i="31"/>
  <c r="I367" i="31"/>
  <c r="J367" i="31"/>
  <c r="K367" i="31"/>
  <c r="B368" i="31"/>
  <c r="C368" i="31" s="1"/>
  <c r="F368" i="31"/>
  <c r="G368" i="31"/>
  <c r="H368" i="31"/>
  <c r="I368" i="31"/>
  <c r="J368" i="31"/>
  <c r="K368" i="31"/>
  <c r="B333" i="31"/>
  <c r="C333" i="31" s="1"/>
  <c r="F333" i="31"/>
  <c r="G333" i="31"/>
  <c r="H333" i="31"/>
  <c r="I333" i="31"/>
  <c r="J333" i="31"/>
  <c r="K333" i="31"/>
  <c r="B334" i="31"/>
  <c r="C334" i="31" s="1"/>
  <c r="F334" i="31"/>
  <c r="G334" i="31"/>
  <c r="H334" i="31"/>
  <c r="I334" i="31"/>
  <c r="J334" i="31"/>
  <c r="K334" i="31"/>
  <c r="B335" i="31"/>
  <c r="C335" i="31" s="1"/>
  <c r="F335" i="31"/>
  <c r="G335" i="31"/>
  <c r="H335" i="31"/>
  <c r="I335" i="31"/>
  <c r="J335" i="31"/>
  <c r="K335" i="31"/>
  <c r="B336" i="31"/>
  <c r="C336" i="31" s="1"/>
  <c r="F336" i="31"/>
  <c r="G336" i="31"/>
  <c r="H336" i="31"/>
  <c r="I336" i="31"/>
  <c r="J336" i="31"/>
  <c r="K336" i="31"/>
  <c r="B337" i="31"/>
  <c r="C337" i="31" s="1"/>
  <c r="F337" i="31"/>
  <c r="G337" i="31"/>
  <c r="H337" i="31"/>
  <c r="I337" i="31"/>
  <c r="J337" i="31"/>
  <c r="K337" i="31"/>
  <c r="B338" i="31"/>
  <c r="C338" i="31" s="1"/>
  <c r="F338" i="31"/>
  <c r="G338" i="31"/>
  <c r="H338" i="31"/>
  <c r="I338" i="31"/>
  <c r="J338" i="31"/>
  <c r="K338" i="31"/>
  <c r="B339" i="31"/>
  <c r="C339" i="31" s="1"/>
  <c r="F339" i="31"/>
  <c r="G339" i="31"/>
  <c r="H339" i="31"/>
  <c r="I339" i="31"/>
  <c r="J339" i="31"/>
  <c r="K339" i="31"/>
  <c r="B340" i="31"/>
  <c r="C340" i="31" s="1"/>
  <c r="F340" i="31"/>
  <c r="G340" i="31"/>
  <c r="H340" i="31"/>
  <c r="I340" i="31"/>
  <c r="J340" i="31"/>
  <c r="K340" i="31"/>
  <c r="B341" i="31"/>
  <c r="C341" i="31" s="1"/>
  <c r="F341" i="31"/>
  <c r="G341" i="31"/>
  <c r="H341" i="31"/>
  <c r="I341" i="31"/>
  <c r="J341" i="31"/>
  <c r="K341" i="31"/>
  <c r="B342" i="31"/>
  <c r="C342" i="31" s="1"/>
  <c r="F342" i="31"/>
  <c r="G342" i="31"/>
  <c r="H342" i="31"/>
  <c r="I342" i="31"/>
  <c r="J342" i="31"/>
  <c r="K342" i="31"/>
  <c r="B343" i="31"/>
  <c r="C343" i="31" s="1"/>
  <c r="F343" i="31"/>
  <c r="G343" i="31"/>
  <c r="H343" i="31"/>
  <c r="I343" i="31"/>
  <c r="J343" i="31"/>
  <c r="K343" i="31"/>
  <c r="B344" i="31"/>
  <c r="C344" i="31" s="1"/>
  <c r="F344" i="31"/>
  <c r="G344" i="31"/>
  <c r="H344" i="31"/>
  <c r="I344" i="31"/>
  <c r="J344" i="31"/>
  <c r="K344" i="31"/>
  <c r="B345" i="31"/>
  <c r="C345" i="31" s="1"/>
  <c r="F345" i="31"/>
  <c r="G345" i="31"/>
  <c r="H345" i="31"/>
  <c r="I345" i="31"/>
  <c r="J345" i="31"/>
  <c r="K345" i="31"/>
  <c r="B346" i="31"/>
  <c r="C346" i="31" s="1"/>
  <c r="F346" i="31"/>
  <c r="G346" i="31"/>
  <c r="H346" i="31"/>
  <c r="I346" i="31"/>
  <c r="J346" i="31"/>
  <c r="K346" i="31"/>
  <c r="B347" i="31"/>
  <c r="C347" i="31" s="1"/>
  <c r="F347" i="31"/>
  <c r="G347" i="31"/>
  <c r="H347" i="31"/>
  <c r="I347" i="31"/>
  <c r="J347" i="31"/>
  <c r="K347" i="31"/>
  <c r="B348" i="31"/>
  <c r="C348" i="31" s="1"/>
  <c r="F348" i="31"/>
  <c r="G348" i="31"/>
  <c r="H348" i="31"/>
  <c r="I348" i="31"/>
  <c r="J348" i="31"/>
  <c r="K348" i="31"/>
  <c r="B349" i="31"/>
  <c r="C349" i="31" s="1"/>
  <c r="F349" i="31"/>
  <c r="G349" i="31"/>
  <c r="H349" i="31"/>
  <c r="I349" i="31"/>
  <c r="J349" i="31"/>
  <c r="K349" i="31"/>
  <c r="B350" i="31"/>
  <c r="C350" i="31"/>
  <c r="F350" i="31"/>
  <c r="G350" i="31"/>
  <c r="H350" i="31"/>
  <c r="I350" i="31"/>
  <c r="J350" i="31"/>
  <c r="K350" i="31"/>
  <c r="B326" i="31"/>
  <c r="C326" i="31" s="1"/>
  <c r="F326" i="31"/>
  <c r="G326" i="31"/>
  <c r="H326" i="31"/>
  <c r="I326" i="31"/>
  <c r="J326" i="31"/>
  <c r="K326" i="31"/>
  <c r="B327" i="31"/>
  <c r="C327" i="31" s="1"/>
  <c r="F327" i="31"/>
  <c r="G327" i="31"/>
  <c r="H327" i="31"/>
  <c r="I327" i="31"/>
  <c r="J327" i="31"/>
  <c r="K327" i="31"/>
  <c r="B328" i="31"/>
  <c r="C328" i="31" s="1"/>
  <c r="F328" i="31"/>
  <c r="G328" i="31"/>
  <c r="H328" i="31"/>
  <c r="I328" i="31"/>
  <c r="J328" i="31"/>
  <c r="K328" i="31"/>
  <c r="B329" i="31"/>
  <c r="C329" i="31" s="1"/>
  <c r="F329" i="31"/>
  <c r="G329" i="31"/>
  <c r="H329" i="31"/>
  <c r="I329" i="31"/>
  <c r="J329" i="31"/>
  <c r="K329" i="31"/>
  <c r="B330" i="31"/>
  <c r="C330" i="31" s="1"/>
  <c r="F330" i="31"/>
  <c r="G330" i="31"/>
  <c r="H330" i="31"/>
  <c r="I330" i="31"/>
  <c r="J330" i="31"/>
  <c r="K330" i="31"/>
  <c r="B331" i="31"/>
  <c r="C331" i="31" s="1"/>
  <c r="F331" i="31"/>
  <c r="G331" i="31"/>
  <c r="H331" i="31"/>
  <c r="I331" i="31"/>
  <c r="J331" i="31"/>
  <c r="K331" i="31"/>
  <c r="B332" i="31"/>
  <c r="C332" i="31" s="1"/>
  <c r="F332" i="31"/>
  <c r="G332" i="31"/>
  <c r="H332" i="31"/>
  <c r="I332" i="31"/>
  <c r="J332" i="31"/>
  <c r="K332" i="31"/>
  <c r="B294" i="31"/>
  <c r="C294" i="31" s="1"/>
  <c r="F294" i="31"/>
  <c r="G294" i="31"/>
  <c r="H294" i="31"/>
  <c r="I294" i="31"/>
  <c r="J294" i="31"/>
  <c r="K294" i="31"/>
  <c r="B283" i="31"/>
  <c r="C283" i="31" s="1"/>
  <c r="F283" i="31"/>
  <c r="G283" i="31"/>
  <c r="H283" i="31"/>
  <c r="I283" i="31"/>
  <c r="J283" i="31"/>
  <c r="K283" i="31"/>
  <c r="B284" i="31"/>
  <c r="C284" i="31" s="1"/>
  <c r="F284" i="31"/>
  <c r="G284" i="31"/>
  <c r="H284" i="31"/>
  <c r="I284" i="31"/>
  <c r="J284" i="31"/>
  <c r="K284" i="31"/>
  <c r="B285" i="31"/>
  <c r="C285" i="31" s="1"/>
  <c r="F285" i="31"/>
  <c r="G285" i="31"/>
  <c r="H285" i="31"/>
  <c r="I285" i="31"/>
  <c r="J285" i="31"/>
  <c r="K285" i="31"/>
  <c r="B286" i="31"/>
  <c r="C286" i="31" s="1"/>
  <c r="F286" i="31"/>
  <c r="G286" i="31"/>
  <c r="H286" i="31"/>
  <c r="I286" i="31"/>
  <c r="J286" i="31"/>
  <c r="K286" i="31"/>
  <c r="B287" i="31"/>
  <c r="C287" i="31" s="1"/>
  <c r="F287" i="31"/>
  <c r="G287" i="31"/>
  <c r="H287" i="31"/>
  <c r="I287" i="31"/>
  <c r="J287" i="31"/>
  <c r="K287" i="31"/>
  <c r="B288" i="31"/>
  <c r="C288" i="31" s="1"/>
  <c r="F288" i="31"/>
  <c r="G288" i="31"/>
  <c r="H288" i="31"/>
  <c r="I288" i="31"/>
  <c r="J288" i="31"/>
  <c r="K288" i="31"/>
  <c r="B289" i="31"/>
  <c r="C289" i="31" s="1"/>
  <c r="F289" i="31"/>
  <c r="G289" i="31"/>
  <c r="H289" i="31"/>
  <c r="I289" i="31"/>
  <c r="J289" i="31"/>
  <c r="K289" i="31"/>
  <c r="B230" i="31"/>
  <c r="C230" i="31" s="1"/>
  <c r="F230" i="31"/>
  <c r="G230" i="31"/>
  <c r="H230" i="31"/>
  <c r="I230" i="31"/>
  <c r="J230" i="31"/>
  <c r="K230" i="31"/>
  <c r="B231" i="31"/>
  <c r="C231" i="31" s="1"/>
  <c r="F231" i="31"/>
  <c r="G231" i="31"/>
  <c r="H231" i="31"/>
  <c r="I231" i="31"/>
  <c r="J231" i="31"/>
  <c r="K231" i="31"/>
  <c r="B232" i="31"/>
  <c r="C232" i="31" s="1"/>
  <c r="F232" i="31"/>
  <c r="G232" i="31"/>
  <c r="H232" i="31"/>
  <c r="I232" i="31"/>
  <c r="J232" i="31"/>
  <c r="K232" i="31"/>
  <c r="B233" i="31"/>
  <c r="C233" i="31" s="1"/>
  <c r="F233" i="31"/>
  <c r="G233" i="31"/>
  <c r="H233" i="31"/>
  <c r="I233" i="31"/>
  <c r="J233" i="31"/>
  <c r="K233" i="31"/>
  <c r="B234" i="31"/>
  <c r="C234" i="31" s="1"/>
  <c r="F234" i="31"/>
  <c r="G234" i="31"/>
  <c r="H234" i="31"/>
  <c r="I234" i="31"/>
  <c r="J234" i="31"/>
  <c r="K234" i="31"/>
  <c r="B235" i="31"/>
  <c r="C235" i="31" s="1"/>
  <c r="F235" i="31"/>
  <c r="G235" i="31"/>
  <c r="H235" i="31"/>
  <c r="I235" i="31"/>
  <c r="J235" i="31"/>
  <c r="K235" i="31"/>
  <c r="B236" i="31"/>
  <c r="C236" i="31" s="1"/>
  <c r="F236" i="31"/>
  <c r="G236" i="31"/>
  <c r="H236" i="31"/>
  <c r="I236" i="31"/>
  <c r="J236" i="31"/>
  <c r="K236" i="31"/>
  <c r="B237" i="31"/>
  <c r="C237" i="31" s="1"/>
  <c r="F237" i="31"/>
  <c r="G237" i="31"/>
  <c r="H237" i="31"/>
  <c r="I237" i="31"/>
  <c r="J237" i="31"/>
  <c r="K237" i="31"/>
  <c r="B238" i="31"/>
  <c r="C238" i="31" s="1"/>
  <c r="F238" i="31"/>
  <c r="G238" i="31"/>
  <c r="H238" i="31"/>
  <c r="I238" i="31"/>
  <c r="J238" i="31"/>
  <c r="K238" i="31"/>
  <c r="B239" i="31"/>
  <c r="C239" i="31" s="1"/>
  <c r="F239" i="31"/>
  <c r="G239" i="31"/>
  <c r="H239" i="31"/>
  <c r="I239" i="31"/>
  <c r="J239" i="31"/>
  <c r="K239" i="31"/>
  <c r="B240" i="31"/>
  <c r="C240" i="31" s="1"/>
  <c r="F240" i="31"/>
  <c r="G240" i="31"/>
  <c r="H240" i="31"/>
  <c r="I240" i="31"/>
  <c r="J240" i="31"/>
  <c r="K240" i="31"/>
  <c r="B241" i="31"/>
  <c r="C241" i="31" s="1"/>
  <c r="F241" i="31"/>
  <c r="G241" i="31"/>
  <c r="H241" i="31"/>
  <c r="I241" i="31"/>
  <c r="J241" i="31"/>
  <c r="K241" i="31"/>
  <c r="B242" i="31"/>
  <c r="C242" i="31" s="1"/>
  <c r="F242" i="31"/>
  <c r="G242" i="31"/>
  <c r="H242" i="31"/>
  <c r="I242" i="31"/>
  <c r="J242" i="31"/>
  <c r="K242" i="31"/>
  <c r="B243" i="31"/>
  <c r="C243" i="31" s="1"/>
  <c r="F243" i="31"/>
  <c r="G243" i="31"/>
  <c r="H243" i="31"/>
  <c r="I243" i="31"/>
  <c r="J243" i="31"/>
  <c r="K243" i="31"/>
  <c r="B244" i="31"/>
  <c r="C244" i="31" s="1"/>
  <c r="F244" i="31"/>
  <c r="G244" i="31"/>
  <c r="H244" i="31"/>
  <c r="I244" i="31"/>
  <c r="J244" i="31"/>
  <c r="K244" i="31"/>
  <c r="B245" i="31"/>
  <c r="C245" i="31" s="1"/>
  <c r="F245" i="31"/>
  <c r="G245" i="31"/>
  <c r="H245" i="31"/>
  <c r="I245" i="31"/>
  <c r="J245" i="31"/>
  <c r="K245" i="31"/>
  <c r="B246" i="31"/>
  <c r="C246" i="31" s="1"/>
  <c r="F246" i="31"/>
  <c r="G246" i="31"/>
  <c r="H246" i="31"/>
  <c r="I246" i="31"/>
  <c r="J246" i="31"/>
  <c r="K246" i="31"/>
  <c r="B247" i="31"/>
  <c r="C247" i="31" s="1"/>
  <c r="F247" i="31"/>
  <c r="G247" i="31"/>
  <c r="H247" i="31"/>
  <c r="I247" i="31"/>
  <c r="J247" i="31"/>
  <c r="K247" i="31"/>
  <c r="B248" i="31"/>
  <c r="C248" i="31" s="1"/>
  <c r="F248" i="31"/>
  <c r="G248" i="31"/>
  <c r="H248" i="31"/>
  <c r="I248" i="31"/>
  <c r="J248" i="31"/>
  <c r="K248" i="31"/>
  <c r="B249" i="31"/>
  <c r="C249" i="31" s="1"/>
  <c r="F249" i="31"/>
  <c r="G249" i="31"/>
  <c r="H249" i="31"/>
  <c r="I249" i="31"/>
  <c r="J249" i="31"/>
  <c r="K249" i="31"/>
  <c r="B250" i="31"/>
  <c r="C250" i="31" s="1"/>
  <c r="F250" i="31"/>
  <c r="G250" i="31"/>
  <c r="H250" i="31"/>
  <c r="I250" i="31"/>
  <c r="J250" i="31"/>
  <c r="K250" i="31"/>
  <c r="B251" i="31"/>
  <c r="C251" i="31" s="1"/>
  <c r="F251" i="31"/>
  <c r="G251" i="31"/>
  <c r="H251" i="31"/>
  <c r="I251" i="31"/>
  <c r="J251" i="31"/>
  <c r="K251" i="31"/>
  <c r="B252" i="31"/>
  <c r="C252" i="31" s="1"/>
  <c r="F252" i="31"/>
  <c r="G252" i="31"/>
  <c r="H252" i="31"/>
  <c r="I252" i="31"/>
  <c r="J252" i="31"/>
  <c r="K252" i="31"/>
  <c r="B253" i="31"/>
  <c r="C253" i="31" s="1"/>
  <c r="F253" i="31"/>
  <c r="G253" i="31"/>
  <c r="H253" i="31"/>
  <c r="I253" i="31"/>
  <c r="J253" i="31"/>
  <c r="K253" i="31"/>
  <c r="B254" i="31"/>
  <c r="C254" i="31" s="1"/>
  <c r="F254" i="31"/>
  <c r="G254" i="31"/>
  <c r="H254" i="31"/>
  <c r="I254" i="31"/>
  <c r="J254" i="31"/>
  <c r="K254" i="31"/>
  <c r="B255" i="31"/>
  <c r="C255" i="31" s="1"/>
  <c r="F255" i="31"/>
  <c r="G255" i="31"/>
  <c r="H255" i="31"/>
  <c r="I255" i="31"/>
  <c r="J255" i="31"/>
  <c r="K255" i="31"/>
  <c r="B256" i="31"/>
  <c r="C256" i="31" s="1"/>
  <c r="F256" i="31"/>
  <c r="G256" i="31"/>
  <c r="H256" i="31"/>
  <c r="I256" i="31"/>
  <c r="J256" i="31"/>
  <c r="K256" i="31"/>
  <c r="B257" i="31"/>
  <c r="C257" i="31"/>
  <c r="F257" i="31"/>
  <c r="G257" i="31"/>
  <c r="H257" i="31"/>
  <c r="I257" i="31"/>
  <c r="J257" i="31"/>
  <c r="K257" i="31"/>
  <c r="B258" i="31"/>
  <c r="C258" i="31" s="1"/>
  <c r="F258" i="31"/>
  <c r="G258" i="31"/>
  <c r="H258" i="31"/>
  <c r="I258" i="31"/>
  <c r="J258" i="31"/>
  <c r="K258" i="31"/>
  <c r="B259" i="31"/>
  <c r="C259" i="31" s="1"/>
  <c r="F259" i="31"/>
  <c r="G259" i="31"/>
  <c r="H259" i="31"/>
  <c r="I259" i="31"/>
  <c r="J259" i="31"/>
  <c r="K259" i="31"/>
  <c r="B260" i="31"/>
  <c r="C260" i="31" s="1"/>
  <c r="F260" i="31"/>
  <c r="G260" i="31"/>
  <c r="H260" i="31"/>
  <c r="I260" i="31"/>
  <c r="J260" i="31"/>
  <c r="K260" i="31"/>
  <c r="B261" i="31"/>
  <c r="C261" i="31" s="1"/>
  <c r="F261" i="31"/>
  <c r="G261" i="31"/>
  <c r="H261" i="31"/>
  <c r="I261" i="31"/>
  <c r="J261" i="31"/>
  <c r="K261" i="31"/>
  <c r="B262" i="31"/>
  <c r="C262" i="31" s="1"/>
  <c r="F262" i="31"/>
  <c r="G262" i="31"/>
  <c r="H262" i="31"/>
  <c r="I262" i="31"/>
  <c r="J262" i="31"/>
  <c r="K262" i="31"/>
  <c r="B263" i="31"/>
  <c r="C263" i="31" s="1"/>
  <c r="F263" i="31"/>
  <c r="G263" i="31"/>
  <c r="H263" i="31"/>
  <c r="I263" i="31"/>
  <c r="J263" i="31"/>
  <c r="K263" i="31"/>
  <c r="B264" i="31"/>
  <c r="C264" i="31" s="1"/>
  <c r="F264" i="31"/>
  <c r="G264" i="31"/>
  <c r="H264" i="31"/>
  <c r="I264" i="31"/>
  <c r="J264" i="31"/>
  <c r="K264" i="31"/>
  <c r="B265" i="31"/>
  <c r="C265" i="31" s="1"/>
  <c r="F265" i="31"/>
  <c r="G265" i="31"/>
  <c r="H265" i="31"/>
  <c r="I265" i="31"/>
  <c r="J265" i="31"/>
  <c r="K265" i="31"/>
  <c r="B266" i="31"/>
  <c r="C266" i="31" s="1"/>
  <c r="F266" i="31"/>
  <c r="G266" i="31"/>
  <c r="H266" i="31"/>
  <c r="I266" i="31"/>
  <c r="J266" i="31"/>
  <c r="K266" i="31"/>
  <c r="B267" i="31"/>
  <c r="C267" i="31" s="1"/>
  <c r="F267" i="31"/>
  <c r="G267" i="31"/>
  <c r="H267" i="31"/>
  <c r="I267" i="31"/>
  <c r="J267" i="31"/>
  <c r="K267" i="31"/>
  <c r="B268" i="31"/>
  <c r="C268" i="31" s="1"/>
  <c r="F268" i="31"/>
  <c r="G268" i="31"/>
  <c r="H268" i="31"/>
  <c r="I268" i="31"/>
  <c r="J268" i="31"/>
  <c r="K268" i="31"/>
  <c r="B269" i="31"/>
  <c r="C269" i="31" s="1"/>
  <c r="F269" i="31"/>
  <c r="G269" i="31"/>
  <c r="H269" i="31"/>
  <c r="I269" i="31"/>
  <c r="J269" i="31"/>
  <c r="K269" i="31"/>
  <c r="B270" i="31"/>
  <c r="C270" i="31" s="1"/>
  <c r="F270" i="31"/>
  <c r="G270" i="31"/>
  <c r="H270" i="31"/>
  <c r="I270" i="31"/>
  <c r="J270" i="31"/>
  <c r="K270" i="31"/>
  <c r="B271" i="31"/>
  <c r="C271" i="31" s="1"/>
  <c r="F271" i="31"/>
  <c r="G271" i="31"/>
  <c r="H271" i="31"/>
  <c r="I271" i="31"/>
  <c r="J271" i="31"/>
  <c r="K271" i="31"/>
  <c r="B272" i="31"/>
  <c r="C272" i="31" s="1"/>
  <c r="F272" i="31"/>
  <c r="G272" i="31"/>
  <c r="H272" i="31"/>
  <c r="I272" i="31"/>
  <c r="J272" i="31"/>
  <c r="K272" i="31"/>
  <c r="B273" i="31"/>
  <c r="C273" i="31" s="1"/>
  <c r="F273" i="31"/>
  <c r="G273" i="31"/>
  <c r="H273" i="31"/>
  <c r="I273" i="31"/>
  <c r="J273" i="31"/>
  <c r="K273" i="31"/>
  <c r="B274" i="31"/>
  <c r="C274" i="31" s="1"/>
  <c r="F274" i="31"/>
  <c r="G274" i="31"/>
  <c r="H274" i="31"/>
  <c r="I274" i="31"/>
  <c r="J274" i="31"/>
  <c r="K274" i="31"/>
  <c r="B275" i="31"/>
  <c r="C275" i="31" s="1"/>
  <c r="F275" i="31"/>
  <c r="G275" i="31"/>
  <c r="H275" i="31"/>
  <c r="I275" i="31"/>
  <c r="J275" i="31"/>
  <c r="K275" i="31"/>
  <c r="B276" i="31"/>
  <c r="C276" i="31" s="1"/>
  <c r="F276" i="31"/>
  <c r="G276" i="31"/>
  <c r="H276" i="31"/>
  <c r="I276" i="31"/>
  <c r="J276" i="31"/>
  <c r="K276" i="31"/>
  <c r="B277" i="31"/>
  <c r="C277" i="31" s="1"/>
  <c r="F277" i="31"/>
  <c r="G277" i="31"/>
  <c r="H277" i="31"/>
  <c r="I277" i="31"/>
  <c r="J277" i="31"/>
  <c r="K277" i="31"/>
  <c r="B278" i="31"/>
  <c r="C278" i="31" s="1"/>
  <c r="F278" i="31"/>
  <c r="G278" i="31"/>
  <c r="H278" i="31"/>
  <c r="I278" i="31"/>
  <c r="J278" i="31"/>
  <c r="K278" i="31"/>
  <c r="B279" i="31"/>
  <c r="C279" i="31" s="1"/>
  <c r="F279" i="31"/>
  <c r="G279" i="31"/>
  <c r="H279" i="31"/>
  <c r="I279" i="31"/>
  <c r="J279" i="31"/>
  <c r="K279" i="31"/>
  <c r="B280" i="31"/>
  <c r="C280" i="31" s="1"/>
  <c r="F280" i="31"/>
  <c r="G280" i="31"/>
  <c r="H280" i="31"/>
  <c r="I280" i="31"/>
  <c r="J280" i="31"/>
  <c r="K280" i="31"/>
  <c r="B281" i="31"/>
  <c r="C281" i="31" s="1"/>
  <c r="F281" i="31"/>
  <c r="G281" i="31"/>
  <c r="H281" i="31"/>
  <c r="I281" i="31"/>
  <c r="J281" i="31"/>
  <c r="K281" i="31"/>
  <c r="B282" i="31"/>
  <c r="C282" i="31" s="1"/>
  <c r="F282" i="31"/>
  <c r="G282" i="31"/>
  <c r="H282" i="31"/>
  <c r="I282" i="31"/>
  <c r="J282" i="31"/>
  <c r="K282" i="31"/>
  <c r="B190" i="31"/>
  <c r="C190" i="31" s="1"/>
  <c r="B191" i="31"/>
  <c r="C191" i="31" s="1"/>
  <c r="B192" i="31"/>
  <c r="C192" i="31" s="1"/>
  <c r="B193" i="31"/>
  <c r="C193" i="31" s="1"/>
  <c r="B194" i="31"/>
  <c r="C194" i="31" s="1"/>
  <c r="B195" i="31"/>
  <c r="C195" i="31" s="1"/>
  <c r="B196" i="31"/>
  <c r="C196" i="31" s="1"/>
  <c r="B197" i="31"/>
  <c r="C197" i="31" s="1"/>
  <c r="B198" i="31"/>
  <c r="C198" i="31" s="1"/>
  <c r="B199" i="31"/>
  <c r="C199" i="31" s="1"/>
  <c r="B200" i="31"/>
  <c r="C200" i="31" s="1"/>
  <c r="B201" i="31"/>
  <c r="C201" i="31" s="1"/>
  <c r="B202" i="31"/>
  <c r="C202" i="31" s="1"/>
  <c r="B203" i="31"/>
  <c r="C203" i="31" s="1"/>
  <c r="B204" i="31"/>
  <c r="C204" i="31" s="1"/>
  <c r="B205" i="31"/>
  <c r="C205" i="31" s="1"/>
  <c r="B206" i="31"/>
  <c r="C206" i="31" s="1"/>
  <c r="B207" i="31"/>
  <c r="C207" i="31" s="1"/>
  <c r="B208" i="31"/>
  <c r="C208" i="31" s="1"/>
  <c r="B209" i="31"/>
  <c r="C209" i="31" s="1"/>
  <c r="B210" i="31"/>
  <c r="C210" i="31" s="1"/>
  <c r="B211" i="31"/>
  <c r="C211" i="31" s="1"/>
  <c r="B212" i="31"/>
  <c r="C212" i="31" s="1"/>
  <c r="B213" i="31"/>
  <c r="C213" i="31" s="1"/>
  <c r="B214" i="31"/>
  <c r="C214" i="31" s="1"/>
  <c r="B215" i="31"/>
  <c r="C215" i="31" s="1"/>
  <c r="B216" i="31"/>
  <c r="C216" i="31" s="1"/>
  <c r="B217" i="31"/>
  <c r="C217" i="31" s="1"/>
  <c r="B218" i="31"/>
  <c r="C218" i="31" s="1"/>
  <c r="B219" i="31"/>
  <c r="C219" i="31" s="1"/>
  <c r="B220" i="31"/>
  <c r="C220" i="31" s="1"/>
  <c r="F192" i="31"/>
  <c r="G192" i="31"/>
  <c r="H192" i="31"/>
  <c r="I192" i="31"/>
  <c r="J192" i="31"/>
  <c r="K192" i="31"/>
  <c r="F193" i="31"/>
  <c r="G193" i="31"/>
  <c r="H193" i="31"/>
  <c r="I193" i="31"/>
  <c r="J193" i="31"/>
  <c r="K193" i="31"/>
  <c r="F194" i="31"/>
  <c r="G194" i="31"/>
  <c r="H194" i="31"/>
  <c r="I194" i="31"/>
  <c r="J194" i="31"/>
  <c r="K194" i="31"/>
  <c r="F195" i="31"/>
  <c r="G195" i="31"/>
  <c r="H195" i="31"/>
  <c r="I195" i="31"/>
  <c r="J195" i="31"/>
  <c r="K195" i="31"/>
  <c r="F196" i="31"/>
  <c r="G196" i="31"/>
  <c r="H196" i="31"/>
  <c r="I196" i="31"/>
  <c r="J196" i="31"/>
  <c r="K196" i="31"/>
  <c r="F197" i="31"/>
  <c r="G197" i="31"/>
  <c r="H197" i="31"/>
  <c r="I197" i="31"/>
  <c r="J197" i="31"/>
  <c r="K197" i="31"/>
  <c r="F198" i="31"/>
  <c r="G198" i="31"/>
  <c r="H198" i="31"/>
  <c r="I198" i="31"/>
  <c r="J198" i="31"/>
  <c r="K198" i="31"/>
  <c r="F199" i="31"/>
  <c r="G199" i="31"/>
  <c r="H199" i="31"/>
  <c r="I199" i="31"/>
  <c r="J199" i="31"/>
  <c r="K199" i="31"/>
  <c r="F200" i="31"/>
  <c r="G200" i="31"/>
  <c r="H200" i="31"/>
  <c r="I200" i="31"/>
  <c r="J200" i="31"/>
  <c r="K200" i="31"/>
  <c r="F201" i="31"/>
  <c r="G201" i="31"/>
  <c r="H201" i="31"/>
  <c r="I201" i="31"/>
  <c r="J201" i="31"/>
  <c r="K201" i="31"/>
  <c r="F202" i="31"/>
  <c r="G202" i="31"/>
  <c r="H202" i="31"/>
  <c r="I202" i="31"/>
  <c r="J202" i="31"/>
  <c r="K202" i="31"/>
  <c r="F203" i="31"/>
  <c r="G203" i="31"/>
  <c r="H203" i="31"/>
  <c r="I203" i="31"/>
  <c r="J203" i="31"/>
  <c r="K203" i="31"/>
  <c r="F204" i="31"/>
  <c r="G204" i="31"/>
  <c r="H204" i="31"/>
  <c r="I204" i="31"/>
  <c r="J204" i="31"/>
  <c r="K204" i="31"/>
  <c r="F205" i="31"/>
  <c r="G205" i="31"/>
  <c r="H205" i="31"/>
  <c r="I205" i="31"/>
  <c r="J205" i="31"/>
  <c r="K205" i="31"/>
  <c r="F206" i="31"/>
  <c r="G206" i="31"/>
  <c r="H206" i="31"/>
  <c r="I206" i="31"/>
  <c r="J206" i="31"/>
  <c r="K206" i="31"/>
  <c r="F207" i="31"/>
  <c r="G207" i="31"/>
  <c r="H207" i="31"/>
  <c r="I207" i="31"/>
  <c r="J207" i="31"/>
  <c r="K207" i="31"/>
  <c r="F208" i="31"/>
  <c r="G208" i="31"/>
  <c r="H208" i="31"/>
  <c r="I208" i="31"/>
  <c r="J208" i="31"/>
  <c r="K208" i="31"/>
  <c r="F209" i="31"/>
  <c r="G209" i="31"/>
  <c r="H209" i="31"/>
  <c r="I209" i="31"/>
  <c r="J209" i="31"/>
  <c r="K209" i="31"/>
  <c r="F210" i="31"/>
  <c r="G210" i="31"/>
  <c r="H210" i="31"/>
  <c r="I210" i="31"/>
  <c r="J210" i="31"/>
  <c r="K210" i="31"/>
  <c r="F211" i="31"/>
  <c r="G211" i="31"/>
  <c r="H211" i="31"/>
  <c r="I211" i="31"/>
  <c r="J211" i="31"/>
  <c r="K211" i="31"/>
  <c r="F212" i="31"/>
  <c r="G212" i="31"/>
  <c r="H212" i="31"/>
  <c r="I212" i="31"/>
  <c r="J212" i="31"/>
  <c r="K212" i="31"/>
  <c r="F213" i="31"/>
  <c r="G213" i="31"/>
  <c r="H213" i="31"/>
  <c r="I213" i="31"/>
  <c r="J213" i="31"/>
  <c r="K213" i="31"/>
  <c r="F214" i="31"/>
  <c r="G214" i="31"/>
  <c r="H214" i="31"/>
  <c r="I214" i="31"/>
  <c r="J214" i="31"/>
  <c r="K214" i="31"/>
  <c r="F215" i="31"/>
  <c r="G215" i="31"/>
  <c r="H215" i="31"/>
  <c r="I215" i="31"/>
  <c r="J215" i="31"/>
  <c r="K215" i="31"/>
  <c r="F216" i="31"/>
  <c r="G216" i="31"/>
  <c r="H216" i="31"/>
  <c r="I216" i="31"/>
  <c r="J216" i="31"/>
  <c r="K216" i="31"/>
  <c r="F217" i="31"/>
  <c r="G217" i="31"/>
  <c r="H217" i="31"/>
  <c r="I217" i="31"/>
  <c r="J217" i="31"/>
  <c r="K217" i="31"/>
  <c r="F218" i="31"/>
  <c r="G218" i="31"/>
  <c r="H218" i="31"/>
  <c r="I218" i="31"/>
  <c r="J218" i="31"/>
  <c r="K218" i="31"/>
  <c r="F219" i="31"/>
  <c r="G219" i="31"/>
  <c r="H219" i="31"/>
  <c r="I219" i="31"/>
  <c r="J219" i="31"/>
  <c r="K219" i="31"/>
  <c r="F220" i="31"/>
  <c r="G220" i="31"/>
  <c r="H220" i="31"/>
  <c r="I220" i="31"/>
  <c r="J220" i="31"/>
  <c r="K220" i="31"/>
  <c r="F221" i="31"/>
  <c r="G221" i="31"/>
  <c r="H221" i="31"/>
  <c r="I221" i="31"/>
  <c r="J221" i="31"/>
  <c r="K221" i="31"/>
  <c r="F222" i="31"/>
  <c r="G222" i="31"/>
  <c r="H222" i="31"/>
  <c r="I222" i="31"/>
  <c r="J222" i="31"/>
  <c r="K222" i="31"/>
  <c r="F223" i="31"/>
  <c r="G223" i="31"/>
  <c r="H223" i="31"/>
  <c r="I223" i="31"/>
  <c r="J223" i="31"/>
  <c r="K223" i="31"/>
  <c r="G188" i="31"/>
  <c r="H188" i="31"/>
  <c r="I188" i="31"/>
  <c r="J188" i="31"/>
  <c r="K188" i="31"/>
  <c r="F188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G153" i="31"/>
  <c r="H153" i="31"/>
  <c r="I153" i="31"/>
  <c r="J153" i="31"/>
  <c r="K153" i="31"/>
  <c r="F154" i="31"/>
  <c r="G154" i="31"/>
  <c r="H154" i="31"/>
  <c r="I154" i="31"/>
  <c r="J154" i="31"/>
  <c r="K154" i="31"/>
  <c r="F155" i="31"/>
  <c r="G155" i="31"/>
  <c r="H155" i="31"/>
  <c r="I155" i="31"/>
  <c r="J155" i="31"/>
  <c r="K155" i="31"/>
  <c r="F156" i="31"/>
  <c r="G156" i="31"/>
  <c r="H156" i="31"/>
  <c r="I156" i="31"/>
  <c r="J156" i="31"/>
  <c r="K156" i="31"/>
  <c r="F157" i="31"/>
  <c r="G157" i="31"/>
  <c r="H157" i="31"/>
  <c r="I157" i="31"/>
  <c r="J157" i="31"/>
  <c r="K157" i="31"/>
  <c r="F158" i="31"/>
  <c r="G158" i="31"/>
  <c r="H158" i="31"/>
  <c r="I158" i="31"/>
  <c r="J158" i="31"/>
  <c r="K158" i="31"/>
  <c r="F159" i="31"/>
  <c r="G159" i="31"/>
  <c r="H159" i="31"/>
  <c r="I159" i="31"/>
  <c r="J159" i="31"/>
  <c r="K159" i="31"/>
  <c r="F160" i="31"/>
  <c r="G160" i="31"/>
  <c r="H160" i="31"/>
  <c r="I160" i="31"/>
  <c r="J160" i="31"/>
  <c r="K160" i="31"/>
  <c r="F161" i="31"/>
  <c r="G161" i="31"/>
  <c r="H161" i="31"/>
  <c r="I161" i="31"/>
  <c r="J161" i="31"/>
  <c r="K161" i="31"/>
  <c r="F162" i="31"/>
  <c r="G162" i="31"/>
  <c r="H162" i="31"/>
  <c r="I162" i="31"/>
  <c r="J162" i="31"/>
  <c r="K162" i="31"/>
  <c r="F163" i="31"/>
  <c r="G163" i="31"/>
  <c r="H163" i="31"/>
  <c r="I163" i="31"/>
  <c r="J163" i="31"/>
  <c r="K163" i="31"/>
  <c r="F164" i="31"/>
  <c r="G164" i="31"/>
  <c r="H164" i="31"/>
  <c r="I164" i="31"/>
  <c r="J164" i="31"/>
  <c r="K164" i="31"/>
  <c r="F165" i="31"/>
  <c r="G165" i="31"/>
  <c r="H165" i="31"/>
  <c r="I165" i="31"/>
  <c r="J165" i="31"/>
  <c r="K165" i="31"/>
  <c r="F166" i="31"/>
  <c r="G166" i="31"/>
  <c r="H166" i="31"/>
  <c r="I166" i="31"/>
  <c r="J166" i="31"/>
  <c r="K166" i="31"/>
  <c r="F167" i="31"/>
  <c r="G167" i="31"/>
  <c r="H167" i="31"/>
  <c r="I167" i="31"/>
  <c r="J167" i="31"/>
  <c r="K167" i="31"/>
  <c r="F168" i="31"/>
  <c r="G168" i="31"/>
  <c r="H168" i="31"/>
  <c r="I168" i="31"/>
  <c r="J168" i="31"/>
  <c r="K168" i="31"/>
  <c r="F169" i="31"/>
  <c r="G169" i="31"/>
  <c r="H169" i="31"/>
  <c r="I169" i="31"/>
  <c r="J169" i="31"/>
  <c r="K169" i="31"/>
  <c r="F170" i="31"/>
  <c r="G170" i="31"/>
  <c r="H170" i="31"/>
  <c r="I170" i="31"/>
  <c r="J170" i="31"/>
  <c r="K170" i="31"/>
  <c r="F171" i="31"/>
  <c r="G171" i="31"/>
  <c r="H171" i="31"/>
  <c r="I171" i="31"/>
  <c r="J171" i="31"/>
  <c r="K171" i="31"/>
  <c r="F172" i="31"/>
  <c r="G172" i="31"/>
  <c r="H172" i="31"/>
  <c r="I172" i="31"/>
  <c r="J172" i="31"/>
  <c r="K172" i="31"/>
  <c r="F173" i="31"/>
  <c r="G173" i="31"/>
  <c r="H173" i="31"/>
  <c r="I173" i="31"/>
  <c r="J173" i="31"/>
  <c r="K173" i="31"/>
  <c r="F174" i="31"/>
  <c r="G174" i="31"/>
  <c r="H174" i="31"/>
  <c r="I174" i="31"/>
  <c r="J174" i="31"/>
  <c r="K174" i="31"/>
  <c r="F175" i="31"/>
  <c r="G175" i="31"/>
  <c r="H175" i="31"/>
  <c r="I175" i="31"/>
  <c r="J175" i="31"/>
  <c r="K175" i="31"/>
  <c r="F176" i="31"/>
  <c r="G176" i="31"/>
  <c r="H176" i="31"/>
  <c r="I176" i="31"/>
  <c r="J176" i="31"/>
  <c r="K176" i="31"/>
  <c r="F177" i="31"/>
  <c r="G177" i="31"/>
  <c r="H177" i="31"/>
  <c r="I177" i="31"/>
  <c r="J177" i="31"/>
  <c r="K177" i="31"/>
  <c r="F178" i="31"/>
  <c r="G178" i="31"/>
  <c r="H178" i="31"/>
  <c r="I178" i="31"/>
  <c r="J178" i="31"/>
  <c r="K178" i="31"/>
  <c r="F179" i="31"/>
  <c r="G179" i="31"/>
  <c r="H179" i="31"/>
  <c r="I179" i="31"/>
  <c r="J179" i="31"/>
  <c r="K179" i="31"/>
  <c r="F180" i="31"/>
  <c r="G180" i="31"/>
  <c r="H180" i="31"/>
  <c r="I180" i="31"/>
  <c r="J180" i="31"/>
  <c r="K180" i="31"/>
  <c r="F181" i="31"/>
  <c r="G181" i="31"/>
  <c r="H181" i="31"/>
  <c r="I181" i="31"/>
  <c r="J181" i="31"/>
  <c r="K181" i="31"/>
  <c r="F182" i="31"/>
  <c r="G182" i="31"/>
  <c r="H182" i="31"/>
  <c r="I182" i="31"/>
  <c r="J182" i="31"/>
  <c r="K182" i="31"/>
  <c r="F183" i="31"/>
  <c r="G183" i="31"/>
  <c r="H183" i="31"/>
  <c r="I183" i="31"/>
  <c r="J183" i="31"/>
  <c r="K183" i="31"/>
  <c r="F184" i="31"/>
  <c r="G184" i="31"/>
  <c r="H184" i="31"/>
  <c r="I184" i="31"/>
  <c r="J184" i="31"/>
  <c r="K184" i="31"/>
  <c r="F185" i="31"/>
  <c r="G185" i="31"/>
  <c r="H185" i="31"/>
  <c r="I185" i="31"/>
  <c r="J185" i="31"/>
  <c r="K185" i="31"/>
  <c r="B221" i="31"/>
  <c r="C221" i="31" s="1"/>
  <c r="B170" i="31"/>
  <c r="C170" i="31" s="1"/>
  <c r="B142" i="31"/>
  <c r="C142" i="31" s="1"/>
  <c r="B143" i="31"/>
  <c r="C143" i="31" s="1"/>
  <c r="B144" i="31"/>
  <c r="C144" i="31" s="1"/>
  <c r="B145" i="31"/>
  <c r="C145" i="31" s="1"/>
  <c r="B146" i="31"/>
  <c r="C146" i="31" s="1"/>
  <c r="B147" i="31"/>
  <c r="C147" i="31" s="1"/>
  <c r="B148" i="31"/>
  <c r="C148" i="31" s="1"/>
  <c r="B149" i="31"/>
  <c r="C149" i="31" s="1"/>
  <c r="B150" i="31"/>
  <c r="C150" i="31" s="1"/>
  <c r="B151" i="31"/>
  <c r="C151" i="31" s="1"/>
  <c r="B152" i="31"/>
  <c r="C152" i="31" s="1"/>
  <c r="B153" i="31"/>
  <c r="C153" i="31" s="1"/>
  <c r="B154" i="31"/>
  <c r="C154" i="31" s="1"/>
  <c r="B155" i="31"/>
  <c r="C155" i="31" s="1"/>
  <c r="B156" i="31"/>
  <c r="C156" i="31" s="1"/>
  <c r="B157" i="31"/>
  <c r="C157" i="31" s="1"/>
  <c r="B158" i="31"/>
  <c r="C158" i="31" s="1"/>
  <c r="B135" i="31"/>
  <c r="C135" i="31" s="1"/>
  <c r="F135" i="31"/>
  <c r="G135" i="31"/>
  <c r="H135" i="31"/>
  <c r="I135" i="31"/>
  <c r="J135" i="31"/>
  <c r="K135" i="31"/>
  <c r="B128" i="31"/>
  <c r="C128" i="31" s="1"/>
  <c r="F128" i="31"/>
  <c r="G128" i="31"/>
  <c r="H128" i="31"/>
  <c r="I128" i="31"/>
  <c r="J128" i="31"/>
  <c r="K128" i="31"/>
  <c r="B101" i="31"/>
  <c r="C101" i="31" s="1"/>
  <c r="F101" i="31"/>
  <c r="G101" i="31"/>
  <c r="H101" i="31"/>
  <c r="I101" i="31"/>
  <c r="J101" i="31"/>
  <c r="K101" i="31"/>
  <c r="B102" i="31"/>
  <c r="C102" i="31" s="1"/>
  <c r="F102" i="31"/>
  <c r="G102" i="31"/>
  <c r="H102" i="31"/>
  <c r="I102" i="31"/>
  <c r="J102" i="31"/>
  <c r="K102" i="31"/>
  <c r="B103" i="31"/>
  <c r="C103" i="31" s="1"/>
  <c r="F103" i="31"/>
  <c r="G103" i="31"/>
  <c r="H103" i="31"/>
  <c r="I103" i="31"/>
  <c r="J103" i="31"/>
  <c r="K103" i="31"/>
  <c r="B104" i="31"/>
  <c r="C104" i="31" s="1"/>
  <c r="F104" i="31"/>
  <c r="G104" i="31"/>
  <c r="H104" i="31"/>
  <c r="I104" i="31"/>
  <c r="J104" i="31"/>
  <c r="K104" i="31"/>
  <c r="B105" i="31"/>
  <c r="C105" i="31" s="1"/>
  <c r="F105" i="31"/>
  <c r="G105" i="31"/>
  <c r="H105" i="31"/>
  <c r="I105" i="31"/>
  <c r="J105" i="31"/>
  <c r="K105" i="31"/>
  <c r="B106" i="31"/>
  <c r="C106" i="31" s="1"/>
  <c r="F106" i="31"/>
  <c r="G106" i="31"/>
  <c r="H106" i="31"/>
  <c r="I106" i="31"/>
  <c r="J106" i="31"/>
  <c r="K106" i="31"/>
  <c r="B107" i="31"/>
  <c r="C107" i="31" s="1"/>
  <c r="F107" i="31"/>
  <c r="G107" i="31"/>
  <c r="H107" i="31"/>
  <c r="I107" i="31"/>
  <c r="J107" i="31"/>
  <c r="K107" i="31"/>
  <c r="B108" i="31"/>
  <c r="C108" i="31" s="1"/>
  <c r="F108" i="31"/>
  <c r="G108" i="31"/>
  <c r="H108" i="31"/>
  <c r="I108" i="31"/>
  <c r="J108" i="31"/>
  <c r="K108" i="31"/>
  <c r="B109" i="31"/>
  <c r="C109" i="31" s="1"/>
  <c r="F109" i="31"/>
  <c r="G109" i="31"/>
  <c r="H109" i="31"/>
  <c r="I109" i="31"/>
  <c r="J109" i="31"/>
  <c r="K109" i="31"/>
  <c r="B110" i="31"/>
  <c r="C110" i="31" s="1"/>
  <c r="F110" i="31"/>
  <c r="G110" i="31"/>
  <c r="H110" i="31"/>
  <c r="I110" i="31"/>
  <c r="J110" i="31"/>
  <c r="K110" i="31"/>
  <c r="B111" i="31"/>
  <c r="C111" i="31" s="1"/>
  <c r="F111" i="31"/>
  <c r="G111" i="31"/>
  <c r="H111" i="31"/>
  <c r="I111" i="31"/>
  <c r="J111" i="31"/>
  <c r="K111" i="31"/>
  <c r="B112" i="31"/>
  <c r="C112" i="31" s="1"/>
  <c r="F112" i="31"/>
  <c r="G112" i="31"/>
  <c r="H112" i="31"/>
  <c r="I112" i="31"/>
  <c r="J112" i="31"/>
  <c r="K112" i="31"/>
  <c r="B113" i="31"/>
  <c r="C113" i="31" s="1"/>
  <c r="F113" i="31"/>
  <c r="G113" i="31"/>
  <c r="H113" i="31"/>
  <c r="I113" i="31"/>
  <c r="J113" i="31"/>
  <c r="K113" i="31"/>
  <c r="B114" i="31"/>
  <c r="C114" i="31" s="1"/>
  <c r="F114" i="31"/>
  <c r="G114" i="31"/>
  <c r="H114" i="31"/>
  <c r="I114" i="31"/>
  <c r="J114" i="31"/>
  <c r="K114" i="31"/>
  <c r="B115" i="31"/>
  <c r="C115" i="31" s="1"/>
  <c r="F115" i="31"/>
  <c r="G115" i="31"/>
  <c r="H115" i="31"/>
  <c r="I115" i="31"/>
  <c r="J115" i="31"/>
  <c r="K115" i="31"/>
  <c r="B116" i="31"/>
  <c r="C116" i="31" s="1"/>
  <c r="F116" i="31"/>
  <c r="G116" i="31"/>
  <c r="H116" i="31"/>
  <c r="I116" i="31"/>
  <c r="J116" i="31"/>
  <c r="K116" i="31"/>
  <c r="B117" i="31"/>
  <c r="C117" i="31" s="1"/>
  <c r="F117" i="31"/>
  <c r="G117" i="31"/>
  <c r="H117" i="31"/>
  <c r="I117" i="31"/>
  <c r="J117" i="31"/>
  <c r="K117" i="31"/>
  <c r="B118" i="31"/>
  <c r="C118" i="31" s="1"/>
  <c r="F118" i="31"/>
  <c r="G118" i="31"/>
  <c r="H118" i="31"/>
  <c r="I118" i="31"/>
  <c r="J118" i="31"/>
  <c r="K118" i="31"/>
  <c r="B119" i="31"/>
  <c r="C119" i="31" s="1"/>
  <c r="F119" i="31"/>
  <c r="G119" i="31"/>
  <c r="H119" i="31"/>
  <c r="I119" i="31"/>
  <c r="J119" i="31"/>
  <c r="K119" i="31"/>
  <c r="B120" i="31"/>
  <c r="C120" i="31" s="1"/>
  <c r="F120" i="31"/>
  <c r="G120" i="31"/>
  <c r="H120" i="31"/>
  <c r="I120" i="31"/>
  <c r="J120" i="31"/>
  <c r="K120" i="31"/>
  <c r="B121" i="31"/>
  <c r="C121" i="31" s="1"/>
  <c r="F121" i="31"/>
  <c r="G121" i="31"/>
  <c r="H121" i="31"/>
  <c r="I121" i="31"/>
  <c r="J121" i="31"/>
  <c r="K121" i="31"/>
  <c r="B70" i="31"/>
  <c r="C70" i="31" s="1"/>
  <c r="F70" i="31"/>
  <c r="G70" i="31"/>
  <c r="H70" i="31"/>
  <c r="I70" i="31"/>
  <c r="J70" i="31"/>
  <c r="K70" i="31"/>
  <c r="B12" i="31"/>
  <c r="C12" i="31" s="1"/>
  <c r="F12" i="31"/>
  <c r="G12" i="31"/>
  <c r="H12" i="31"/>
  <c r="I12" i="31"/>
  <c r="J12" i="31"/>
  <c r="K12" i="31"/>
  <c r="B155" i="25"/>
  <c r="C155" i="25" s="1"/>
  <c r="F155" i="25"/>
  <c r="G155" i="25"/>
  <c r="H155" i="25"/>
  <c r="I155" i="25"/>
  <c r="J155" i="25"/>
  <c r="K155" i="25"/>
  <c r="B156" i="25"/>
  <c r="C156" i="25" s="1"/>
  <c r="F156" i="25"/>
  <c r="G156" i="25"/>
  <c r="H156" i="25"/>
  <c r="I156" i="25"/>
  <c r="J156" i="25"/>
  <c r="K156" i="25"/>
  <c r="B109" i="25"/>
  <c r="C109" i="25" s="1"/>
  <c r="F109" i="25"/>
  <c r="G109" i="25"/>
  <c r="H109" i="25"/>
  <c r="I109" i="25"/>
  <c r="J109" i="25"/>
  <c r="K109" i="25"/>
  <c r="B74" i="25"/>
  <c r="C74" i="25" s="1"/>
  <c r="F74" i="25"/>
  <c r="G74" i="25"/>
  <c r="H74" i="25"/>
  <c r="I74" i="25"/>
  <c r="J74" i="25"/>
  <c r="K74" i="25"/>
  <c r="B10" i="25"/>
  <c r="C10" i="25" s="1"/>
  <c r="F10" i="25"/>
  <c r="G10" i="25"/>
  <c r="H10" i="25"/>
  <c r="I10" i="25"/>
  <c r="J10" i="25"/>
  <c r="K10" i="25"/>
  <c r="B11" i="25"/>
  <c r="C11" i="25"/>
  <c r="F11" i="25"/>
  <c r="G11" i="25"/>
  <c r="H11" i="25"/>
  <c r="I11" i="25"/>
  <c r="J11" i="25"/>
  <c r="K11" i="25"/>
  <c r="B12" i="25"/>
  <c r="C12" i="25" s="1"/>
  <c r="F12" i="25"/>
  <c r="G12" i="25"/>
  <c r="H12" i="25"/>
  <c r="I12" i="25"/>
  <c r="J12" i="25"/>
  <c r="K12" i="25"/>
  <c r="B13" i="25"/>
  <c r="C13" i="25" s="1"/>
  <c r="F13" i="25"/>
  <c r="G13" i="25"/>
  <c r="D13" i="25" s="1"/>
  <c r="H13" i="25"/>
  <c r="I13" i="25"/>
  <c r="J13" i="25"/>
  <c r="K13" i="25"/>
  <c r="B14" i="25"/>
  <c r="C14" i="25" s="1"/>
  <c r="F14" i="25"/>
  <c r="G14" i="25"/>
  <c r="H14" i="25"/>
  <c r="I14" i="25"/>
  <c r="J14" i="25"/>
  <c r="K14" i="25"/>
  <c r="B15" i="25"/>
  <c r="C15" i="25" s="1"/>
  <c r="F15" i="25"/>
  <c r="G15" i="25"/>
  <c r="H15" i="25"/>
  <c r="I15" i="25"/>
  <c r="J15" i="25"/>
  <c r="K15" i="25"/>
  <c r="B16" i="25"/>
  <c r="C16" i="25" s="1"/>
  <c r="F16" i="25"/>
  <c r="G16" i="25"/>
  <c r="H16" i="25"/>
  <c r="I16" i="25"/>
  <c r="J16" i="25"/>
  <c r="K16" i="25"/>
  <c r="B17" i="25"/>
  <c r="C17" i="25" s="1"/>
  <c r="F17" i="25"/>
  <c r="G17" i="25"/>
  <c r="H17" i="25"/>
  <c r="I17" i="25"/>
  <c r="J17" i="25"/>
  <c r="K17" i="25"/>
  <c r="B18" i="25"/>
  <c r="C18" i="25" s="1"/>
  <c r="F18" i="25"/>
  <c r="G18" i="25"/>
  <c r="H18" i="25"/>
  <c r="I18" i="25"/>
  <c r="J18" i="25"/>
  <c r="K18" i="25"/>
  <c r="B19" i="25"/>
  <c r="C19" i="25"/>
  <c r="F19" i="25"/>
  <c r="G19" i="25"/>
  <c r="H19" i="25"/>
  <c r="I19" i="25"/>
  <c r="J19" i="25"/>
  <c r="K19" i="25"/>
  <c r="B20" i="25"/>
  <c r="C20" i="25" s="1"/>
  <c r="F20" i="25"/>
  <c r="G20" i="25"/>
  <c r="H20" i="25"/>
  <c r="I20" i="25"/>
  <c r="J20" i="25"/>
  <c r="K20" i="25"/>
  <c r="B21" i="25"/>
  <c r="C21" i="25" s="1"/>
  <c r="F21" i="25"/>
  <c r="G21" i="25"/>
  <c r="H21" i="25"/>
  <c r="I21" i="25"/>
  <c r="J21" i="25"/>
  <c r="K21" i="25"/>
  <c r="B259" i="6"/>
  <c r="C259" i="6" s="1"/>
  <c r="F259" i="6"/>
  <c r="G259" i="6"/>
  <c r="H259" i="6"/>
  <c r="I259" i="6"/>
  <c r="J259" i="6"/>
  <c r="K259" i="6"/>
  <c r="B263" i="6"/>
  <c r="C263" i="6" s="1"/>
  <c r="F263" i="6"/>
  <c r="G263" i="6"/>
  <c r="H263" i="6"/>
  <c r="I263" i="6"/>
  <c r="J263" i="6"/>
  <c r="K263" i="6"/>
  <c r="B264" i="6"/>
  <c r="C264" i="6"/>
  <c r="F264" i="6"/>
  <c r="G264" i="6"/>
  <c r="H264" i="6"/>
  <c r="I264" i="6"/>
  <c r="J264" i="6"/>
  <c r="K264" i="6"/>
  <c r="B265" i="6"/>
  <c r="C265" i="6" s="1"/>
  <c r="F265" i="6"/>
  <c r="G265" i="6"/>
  <c r="H265" i="6"/>
  <c r="I265" i="6"/>
  <c r="J265" i="6"/>
  <c r="K265" i="6"/>
  <c r="B266" i="6"/>
  <c r="C266" i="6" s="1"/>
  <c r="F266" i="6"/>
  <c r="G266" i="6"/>
  <c r="H266" i="6"/>
  <c r="I266" i="6"/>
  <c r="J266" i="6"/>
  <c r="K266" i="6"/>
  <c r="B267" i="6"/>
  <c r="C267" i="6" s="1"/>
  <c r="F267" i="6"/>
  <c r="G267" i="6"/>
  <c r="H267" i="6"/>
  <c r="I267" i="6"/>
  <c r="J267" i="6"/>
  <c r="K267" i="6"/>
  <c r="B268" i="6"/>
  <c r="C268" i="6" s="1"/>
  <c r="F268" i="6"/>
  <c r="G268" i="6"/>
  <c r="H268" i="6"/>
  <c r="I268" i="6"/>
  <c r="J268" i="6"/>
  <c r="K268" i="6"/>
  <c r="B269" i="6"/>
  <c r="C269" i="6" s="1"/>
  <c r="F269" i="6"/>
  <c r="G269" i="6"/>
  <c r="H269" i="6"/>
  <c r="I269" i="6"/>
  <c r="J269" i="6"/>
  <c r="K269" i="6"/>
  <c r="B270" i="6"/>
  <c r="C270" i="6" s="1"/>
  <c r="F270" i="6"/>
  <c r="G270" i="6"/>
  <c r="H270" i="6"/>
  <c r="I270" i="6"/>
  <c r="J270" i="6"/>
  <c r="K270" i="6"/>
  <c r="B271" i="6"/>
  <c r="C271" i="6" s="1"/>
  <c r="F271" i="6"/>
  <c r="G271" i="6"/>
  <c r="H271" i="6"/>
  <c r="I271" i="6"/>
  <c r="J271" i="6"/>
  <c r="K271" i="6"/>
  <c r="B261" i="6"/>
  <c r="C261" i="6"/>
  <c r="F261" i="6"/>
  <c r="G261" i="6"/>
  <c r="H261" i="6"/>
  <c r="I261" i="6"/>
  <c r="J261" i="6"/>
  <c r="K261" i="6"/>
  <c r="B262" i="6"/>
  <c r="C262" i="6"/>
  <c r="F262" i="6"/>
  <c r="G262" i="6"/>
  <c r="H262" i="6"/>
  <c r="I262" i="6"/>
  <c r="J262" i="6"/>
  <c r="K262" i="6"/>
  <c r="B242" i="6"/>
  <c r="C242" i="6" s="1"/>
  <c r="F242" i="6"/>
  <c r="G242" i="6"/>
  <c r="H242" i="6"/>
  <c r="I242" i="6"/>
  <c r="J242" i="6"/>
  <c r="K242" i="6"/>
  <c r="B243" i="6"/>
  <c r="C243" i="6" s="1"/>
  <c r="F243" i="6"/>
  <c r="G243" i="6"/>
  <c r="H243" i="6"/>
  <c r="I243" i="6"/>
  <c r="J243" i="6"/>
  <c r="K243" i="6"/>
  <c r="B244" i="6"/>
  <c r="C244" i="6" s="1"/>
  <c r="F244" i="6"/>
  <c r="G244" i="6"/>
  <c r="H244" i="6"/>
  <c r="I244" i="6"/>
  <c r="J244" i="6"/>
  <c r="K244" i="6"/>
  <c r="B245" i="6"/>
  <c r="C245" i="6" s="1"/>
  <c r="F245" i="6"/>
  <c r="G245" i="6"/>
  <c r="H245" i="6"/>
  <c r="I245" i="6"/>
  <c r="J245" i="6"/>
  <c r="K245" i="6"/>
  <c r="B246" i="6"/>
  <c r="C246" i="6" s="1"/>
  <c r="F246" i="6"/>
  <c r="G246" i="6"/>
  <c r="H246" i="6"/>
  <c r="I246" i="6"/>
  <c r="J246" i="6"/>
  <c r="K246" i="6"/>
  <c r="B247" i="6"/>
  <c r="C247" i="6" s="1"/>
  <c r="F247" i="6"/>
  <c r="G247" i="6"/>
  <c r="H247" i="6"/>
  <c r="I247" i="6"/>
  <c r="J247" i="6"/>
  <c r="K247" i="6"/>
  <c r="B248" i="6"/>
  <c r="C248" i="6" s="1"/>
  <c r="F248" i="6"/>
  <c r="G248" i="6"/>
  <c r="H248" i="6"/>
  <c r="I248" i="6"/>
  <c r="J248" i="6"/>
  <c r="K248" i="6"/>
  <c r="B249" i="6"/>
  <c r="C249" i="6"/>
  <c r="F249" i="6"/>
  <c r="G249" i="6"/>
  <c r="H249" i="6"/>
  <c r="I249" i="6"/>
  <c r="J249" i="6"/>
  <c r="K249" i="6"/>
  <c r="B250" i="6"/>
  <c r="C250" i="6" s="1"/>
  <c r="F250" i="6"/>
  <c r="G250" i="6"/>
  <c r="H250" i="6"/>
  <c r="I250" i="6"/>
  <c r="J250" i="6"/>
  <c r="K250" i="6"/>
  <c r="B210" i="6"/>
  <c r="C210" i="6" s="1"/>
  <c r="F210" i="6"/>
  <c r="G210" i="6"/>
  <c r="H210" i="6"/>
  <c r="I210" i="6"/>
  <c r="J210" i="6"/>
  <c r="K210" i="6"/>
  <c r="B211" i="6"/>
  <c r="C211" i="6" s="1"/>
  <c r="F211" i="6"/>
  <c r="G211" i="6"/>
  <c r="H211" i="6"/>
  <c r="I211" i="6"/>
  <c r="J211" i="6"/>
  <c r="K211" i="6"/>
  <c r="B212" i="6"/>
  <c r="C212" i="6" s="1"/>
  <c r="F212" i="6"/>
  <c r="G212" i="6"/>
  <c r="H212" i="6"/>
  <c r="I212" i="6"/>
  <c r="J212" i="6"/>
  <c r="K212" i="6"/>
  <c r="B213" i="6"/>
  <c r="C213" i="6" s="1"/>
  <c r="F213" i="6"/>
  <c r="G213" i="6"/>
  <c r="H213" i="6"/>
  <c r="I213" i="6"/>
  <c r="J213" i="6"/>
  <c r="K213" i="6"/>
  <c r="B214" i="6"/>
  <c r="C214" i="6" s="1"/>
  <c r="F214" i="6"/>
  <c r="G214" i="6"/>
  <c r="H214" i="6"/>
  <c r="I214" i="6"/>
  <c r="J214" i="6"/>
  <c r="K214" i="6"/>
  <c r="B215" i="6"/>
  <c r="C215" i="6" s="1"/>
  <c r="F215" i="6"/>
  <c r="G215" i="6"/>
  <c r="H215" i="6"/>
  <c r="I215" i="6"/>
  <c r="J215" i="6"/>
  <c r="K215" i="6"/>
  <c r="B216" i="6"/>
  <c r="C216" i="6" s="1"/>
  <c r="F216" i="6"/>
  <c r="G216" i="6"/>
  <c r="H216" i="6"/>
  <c r="I216" i="6"/>
  <c r="J216" i="6"/>
  <c r="K216" i="6"/>
  <c r="B217" i="6"/>
  <c r="C217" i="6" s="1"/>
  <c r="F217" i="6"/>
  <c r="G217" i="6"/>
  <c r="H217" i="6"/>
  <c r="I217" i="6"/>
  <c r="J217" i="6"/>
  <c r="K217" i="6"/>
  <c r="B218" i="6"/>
  <c r="C218" i="6" s="1"/>
  <c r="F218" i="6"/>
  <c r="G218" i="6"/>
  <c r="H218" i="6"/>
  <c r="I218" i="6"/>
  <c r="J218" i="6"/>
  <c r="K218" i="6"/>
  <c r="B219" i="6"/>
  <c r="C219" i="6" s="1"/>
  <c r="F219" i="6"/>
  <c r="G219" i="6"/>
  <c r="H219" i="6"/>
  <c r="I219" i="6"/>
  <c r="J219" i="6"/>
  <c r="K219" i="6"/>
  <c r="B220" i="6"/>
  <c r="C220" i="6" s="1"/>
  <c r="F220" i="6"/>
  <c r="G220" i="6"/>
  <c r="H220" i="6"/>
  <c r="I220" i="6"/>
  <c r="J220" i="6"/>
  <c r="K220" i="6"/>
  <c r="B221" i="6"/>
  <c r="C221" i="6" s="1"/>
  <c r="F221" i="6"/>
  <c r="G221" i="6"/>
  <c r="H221" i="6"/>
  <c r="I221" i="6"/>
  <c r="J221" i="6"/>
  <c r="K221" i="6"/>
  <c r="B222" i="6"/>
  <c r="C222" i="6" s="1"/>
  <c r="F222" i="6"/>
  <c r="G222" i="6"/>
  <c r="H222" i="6"/>
  <c r="I222" i="6"/>
  <c r="J222" i="6"/>
  <c r="K222" i="6"/>
  <c r="B223" i="6"/>
  <c r="C223" i="6" s="1"/>
  <c r="F223" i="6"/>
  <c r="G223" i="6"/>
  <c r="H223" i="6"/>
  <c r="I223" i="6"/>
  <c r="J223" i="6"/>
  <c r="K223" i="6"/>
  <c r="B224" i="6"/>
  <c r="C224" i="6" s="1"/>
  <c r="F224" i="6"/>
  <c r="G224" i="6"/>
  <c r="H224" i="6"/>
  <c r="I224" i="6"/>
  <c r="J224" i="6"/>
  <c r="K224" i="6"/>
  <c r="B225" i="6"/>
  <c r="C225" i="6" s="1"/>
  <c r="F225" i="6"/>
  <c r="G225" i="6"/>
  <c r="H225" i="6"/>
  <c r="I225" i="6"/>
  <c r="J225" i="6"/>
  <c r="K225" i="6"/>
  <c r="B226" i="6"/>
  <c r="C226" i="6" s="1"/>
  <c r="F226" i="6"/>
  <c r="G226" i="6"/>
  <c r="H226" i="6"/>
  <c r="I226" i="6"/>
  <c r="J226" i="6"/>
  <c r="K226" i="6"/>
  <c r="B227" i="6"/>
  <c r="C227" i="6" s="1"/>
  <c r="F227" i="6"/>
  <c r="G227" i="6"/>
  <c r="H227" i="6"/>
  <c r="I227" i="6"/>
  <c r="J227" i="6"/>
  <c r="K227" i="6"/>
  <c r="B228" i="6"/>
  <c r="C228" i="6" s="1"/>
  <c r="F228" i="6"/>
  <c r="G228" i="6"/>
  <c r="H228" i="6"/>
  <c r="I228" i="6"/>
  <c r="J228" i="6"/>
  <c r="K228" i="6"/>
  <c r="B229" i="6"/>
  <c r="C229" i="6" s="1"/>
  <c r="F229" i="6"/>
  <c r="G229" i="6"/>
  <c r="H229" i="6"/>
  <c r="I229" i="6"/>
  <c r="J229" i="6"/>
  <c r="K229" i="6"/>
  <c r="B230" i="6"/>
  <c r="C230" i="6" s="1"/>
  <c r="F230" i="6"/>
  <c r="G230" i="6"/>
  <c r="H230" i="6"/>
  <c r="I230" i="6"/>
  <c r="J230" i="6"/>
  <c r="K230" i="6"/>
  <c r="B231" i="6"/>
  <c r="C231" i="6"/>
  <c r="F231" i="6"/>
  <c r="G231" i="6"/>
  <c r="H231" i="6"/>
  <c r="I231" i="6"/>
  <c r="J231" i="6"/>
  <c r="K231" i="6"/>
  <c r="B232" i="6"/>
  <c r="C232" i="6" s="1"/>
  <c r="F232" i="6"/>
  <c r="G232" i="6"/>
  <c r="H232" i="6"/>
  <c r="I232" i="6"/>
  <c r="J232" i="6"/>
  <c r="K232" i="6"/>
  <c r="B233" i="6"/>
  <c r="C233" i="6" s="1"/>
  <c r="F233" i="6"/>
  <c r="G233" i="6"/>
  <c r="H233" i="6"/>
  <c r="I233" i="6"/>
  <c r="J233" i="6"/>
  <c r="K233" i="6"/>
  <c r="B234" i="6"/>
  <c r="C234" i="6" s="1"/>
  <c r="F234" i="6"/>
  <c r="G234" i="6"/>
  <c r="H234" i="6"/>
  <c r="I234" i="6"/>
  <c r="J234" i="6"/>
  <c r="K234" i="6"/>
  <c r="B235" i="6"/>
  <c r="C235" i="6" s="1"/>
  <c r="F235" i="6"/>
  <c r="G235" i="6"/>
  <c r="H235" i="6"/>
  <c r="I235" i="6"/>
  <c r="J235" i="6"/>
  <c r="K235" i="6"/>
  <c r="B236" i="6"/>
  <c r="C236" i="6" s="1"/>
  <c r="F236" i="6"/>
  <c r="G236" i="6"/>
  <c r="H236" i="6"/>
  <c r="I236" i="6"/>
  <c r="J236" i="6"/>
  <c r="K236" i="6"/>
  <c r="L237" i="6"/>
  <c r="L238" i="6" s="1"/>
  <c r="B238" i="6"/>
  <c r="B239" i="6"/>
  <c r="C239" i="6" s="1"/>
  <c r="F239" i="6"/>
  <c r="G239" i="6"/>
  <c r="H239" i="6"/>
  <c r="I239" i="6"/>
  <c r="J239" i="6"/>
  <c r="K239" i="6"/>
  <c r="B240" i="6"/>
  <c r="C240" i="6" s="1"/>
  <c r="F240" i="6"/>
  <c r="G240" i="6"/>
  <c r="H240" i="6"/>
  <c r="I240" i="6"/>
  <c r="J240" i="6"/>
  <c r="K240" i="6"/>
  <c r="B241" i="6"/>
  <c r="C241" i="6" s="1"/>
  <c r="F241" i="6"/>
  <c r="G241" i="6"/>
  <c r="H241" i="6"/>
  <c r="I241" i="6"/>
  <c r="J241" i="6"/>
  <c r="K241" i="6"/>
  <c r="B251" i="6"/>
  <c r="C251" i="6" s="1"/>
  <c r="F251" i="6"/>
  <c r="G251" i="6"/>
  <c r="H251" i="6"/>
  <c r="I251" i="6"/>
  <c r="J251" i="6"/>
  <c r="K251" i="6"/>
  <c r="B252" i="6"/>
  <c r="C252" i="6" s="1"/>
  <c r="F252" i="6"/>
  <c r="G252" i="6"/>
  <c r="H252" i="6"/>
  <c r="I252" i="6"/>
  <c r="J252" i="6"/>
  <c r="K252" i="6"/>
  <c r="B253" i="6"/>
  <c r="C253" i="6" s="1"/>
  <c r="F253" i="6"/>
  <c r="G253" i="6"/>
  <c r="H253" i="6"/>
  <c r="I253" i="6"/>
  <c r="J253" i="6"/>
  <c r="K253" i="6"/>
  <c r="B254" i="6"/>
  <c r="C254" i="6" s="1"/>
  <c r="F254" i="6"/>
  <c r="G254" i="6"/>
  <c r="H254" i="6"/>
  <c r="I254" i="6"/>
  <c r="J254" i="6"/>
  <c r="K254" i="6"/>
  <c r="B255" i="6"/>
  <c r="C255" i="6" s="1"/>
  <c r="F255" i="6"/>
  <c r="G255" i="6"/>
  <c r="H255" i="6"/>
  <c r="I255" i="6"/>
  <c r="J255" i="6"/>
  <c r="K255" i="6"/>
  <c r="B256" i="6"/>
  <c r="C256" i="6" s="1"/>
  <c r="F256" i="6"/>
  <c r="G256" i="6"/>
  <c r="H256" i="6"/>
  <c r="I256" i="6"/>
  <c r="J256" i="6"/>
  <c r="K256" i="6"/>
  <c r="B194" i="6"/>
  <c r="C194" i="6" s="1"/>
  <c r="F194" i="6"/>
  <c r="G194" i="6"/>
  <c r="H194" i="6"/>
  <c r="I194" i="6"/>
  <c r="J194" i="6"/>
  <c r="K194" i="6"/>
  <c r="B195" i="6"/>
  <c r="C195" i="6"/>
  <c r="F195" i="6"/>
  <c r="G195" i="6"/>
  <c r="H195" i="6"/>
  <c r="I195" i="6"/>
  <c r="J195" i="6"/>
  <c r="K195" i="6"/>
  <c r="B196" i="6"/>
  <c r="C196" i="6" s="1"/>
  <c r="F196" i="6"/>
  <c r="G196" i="6"/>
  <c r="H196" i="6"/>
  <c r="I196" i="6"/>
  <c r="J196" i="6"/>
  <c r="K196" i="6"/>
  <c r="B197" i="6"/>
  <c r="C197" i="6" s="1"/>
  <c r="F197" i="6"/>
  <c r="G197" i="6"/>
  <c r="H197" i="6"/>
  <c r="I197" i="6"/>
  <c r="J197" i="6"/>
  <c r="K197" i="6"/>
  <c r="B198" i="6"/>
  <c r="C198" i="6" s="1"/>
  <c r="F198" i="6"/>
  <c r="G198" i="6"/>
  <c r="H198" i="6"/>
  <c r="I198" i="6"/>
  <c r="J198" i="6"/>
  <c r="K198" i="6"/>
  <c r="B163" i="6"/>
  <c r="C163" i="6" s="1"/>
  <c r="F160" i="6"/>
  <c r="G160" i="6"/>
  <c r="H160" i="6"/>
  <c r="I160" i="6"/>
  <c r="J160" i="6"/>
  <c r="K160" i="6"/>
  <c r="F161" i="6"/>
  <c r="G161" i="6"/>
  <c r="H161" i="6"/>
  <c r="I161" i="6"/>
  <c r="J161" i="6"/>
  <c r="K161" i="6"/>
  <c r="F162" i="6"/>
  <c r="G162" i="6"/>
  <c r="H162" i="6"/>
  <c r="I162" i="6"/>
  <c r="J162" i="6"/>
  <c r="K162" i="6"/>
  <c r="F163" i="6"/>
  <c r="G163" i="6"/>
  <c r="H163" i="6"/>
  <c r="I163" i="6"/>
  <c r="J163" i="6"/>
  <c r="K163" i="6"/>
  <c r="F164" i="6"/>
  <c r="G164" i="6"/>
  <c r="H164" i="6"/>
  <c r="I164" i="6"/>
  <c r="J164" i="6"/>
  <c r="K164" i="6"/>
  <c r="F165" i="6"/>
  <c r="G165" i="6"/>
  <c r="H165" i="6"/>
  <c r="I165" i="6"/>
  <c r="J165" i="6"/>
  <c r="K165" i="6"/>
  <c r="F166" i="6"/>
  <c r="G166" i="6"/>
  <c r="H166" i="6"/>
  <c r="I166" i="6"/>
  <c r="J166" i="6"/>
  <c r="K166" i="6"/>
  <c r="F167" i="6"/>
  <c r="G167" i="6"/>
  <c r="H167" i="6"/>
  <c r="I167" i="6"/>
  <c r="J167" i="6"/>
  <c r="K167" i="6"/>
  <c r="G159" i="6"/>
  <c r="H159" i="6"/>
  <c r="I159" i="6"/>
  <c r="J159" i="6"/>
  <c r="K159" i="6"/>
  <c r="F159" i="6"/>
  <c r="B160" i="6"/>
  <c r="C160" i="6" s="1"/>
  <c r="F146" i="6"/>
  <c r="G146" i="6"/>
  <c r="H146" i="6"/>
  <c r="I146" i="6"/>
  <c r="J146" i="6"/>
  <c r="K146" i="6"/>
  <c r="F147" i="6"/>
  <c r="G147" i="6"/>
  <c r="H147" i="6"/>
  <c r="I147" i="6"/>
  <c r="J147" i="6"/>
  <c r="K147" i="6"/>
  <c r="F148" i="6"/>
  <c r="G148" i="6"/>
  <c r="H148" i="6"/>
  <c r="I148" i="6"/>
  <c r="J148" i="6"/>
  <c r="K148" i="6"/>
  <c r="F149" i="6"/>
  <c r="G149" i="6"/>
  <c r="H149" i="6"/>
  <c r="I149" i="6"/>
  <c r="J149" i="6"/>
  <c r="K149" i="6"/>
  <c r="F150" i="6"/>
  <c r="G150" i="6"/>
  <c r="H150" i="6"/>
  <c r="I150" i="6"/>
  <c r="J150" i="6"/>
  <c r="K150" i="6"/>
  <c r="F151" i="6"/>
  <c r="G151" i="6"/>
  <c r="H151" i="6"/>
  <c r="I151" i="6"/>
  <c r="J151" i="6"/>
  <c r="K151" i="6"/>
  <c r="F152" i="6"/>
  <c r="G152" i="6"/>
  <c r="H152" i="6"/>
  <c r="I152" i="6"/>
  <c r="J152" i="6"/>
  <c r="K152" i="6"/>
  <c r="F153" i="6"/>
  <c r="G153" i="6"/>
  <c r="H153" i="6"/>
  <c r="I153" i="6"/>
  <c r="J153" i="6"/>
  <c r="K153" i="6"/>
  <c r="F154" i="6"/>
  <c r="G154" i="6"/>
  <c r="H154" i="6"/>
  <c r="I154" i="6"/>
  <c r="J154" i="6"/>
  <c r="K154" i="6"/>
  <c r="F155" i="6"/>
  <c r="G155" i="6"/>
  <c r="H155" i="6"/>
  <c r="I155" i="6"/>
  <c r="J155" i="6"/>
  <c r="K155" i="6"/>
  <c r="F156" i="6"/>
  <c r="G156" i="6"/>
  <c r="H156" i="6"/>
  <c r="I156" i="6"/>
  <c r="J156" i="6"/>
  <c r="K156" i="6"/>
  <c r="G145" i="6"/>
  <c r="H145" i="6"/>
  <c r="I145" i="6"/>
  <c r="J145" i="6"/>
  <c r="K145" i="6"/>
  <c r="F145" i="6"/>
  <c r="B154" i="6"/>
  <c r="C154" i="6" s="1"/>
  <c r="B139" i="6"/>
  <c r="C139" i="6" s="1"/>
  <c r="F139" i="6"/>
  <c r="G139" i="6"/>
  <c r="H139" i="6"/>
  <c r="I139" i="6"/>
  <c r="J139" i="6"/>
  <c r="K139" i="6"/>
  <c r="B120" i="6"/>
  <c r="C120" i="6" s="1"/>
  <c r="F120" i="6"/>
  <c r="G120" i="6"/>
  <c r="H120" i="6"/>
  <c r="I120" i="6"/>
  <c r="J120" i="6"/>
  <c r="K120" i="6"/>
  <c r="B121" i="6"/>
  <c r="C121" i="6" s="1"/>
  <c r="F121" i="6"/>
  <c r="G121" i="6"/>
  <c r="H121" i="6"/>
  <c r="I121" i="6"/>
  <c r="J121" i="6"/>
  <c r="K121" i="6"/>
  <c r="B122" i="6"/>
  <c r="C122" i="6" s="1"/>
  <c r="F122" i="6"/>
  <c r="G122" i="6"/>
  <c r="H122" i="6"/>
  <c r="I122" i="6"/>
  <c r="J122" i="6"/>
  <c r="K122" i="6"/>
  <c r="B123" i="6"/>
  <c r="C123" i="6" s="1"/>
  <c r="F123" i="6"/>
  <c r="G123" i="6"/>
  <c r="H123" i="6"/>
  <c r="I123" i="6"/>
  <c r="J123" i="6"/>
  <c r="K123" i="6"/>
  <c r="B124" i="6"/>
  <c r="C124" i="6" s="1"/>
  <c r="F124" i="6"/>
  <c r="G124" i="6"/>
  <c r="H124" i="6"/>
  <c r="I124" i="6"/>
  <c r="J124" i="6"/>
  <c r="K124" i="6"/>
  <c r="B125" i="6"/>
  <c r="C125" i="6" s="1"/>
  <c r="F125" i="6"/>
  <c r="G125" i="6"/>
  <c r="H125" i="6"/>
  <c r="I125" i="6"/>
  <c r="J125" i="6"/>
  <c r="K125" i="6"/>
  <c r="B126" i="6"/>
  <c r="C126" i="6" s="1"/>
  <c r="F126" i="6"/>
  <c r="G126" i="6"/>
  <c r="H126" i="6"/>
  <c r="I126" i="6"/>
  <c r="J126" i="6"/>
  <c r="K126" i="6"/>
  <c r="B67" i="6"/>
  <c r="C67" i="6" s="1"/>
  <c r="B68" i="6"/>
  <c r="C68" i="6" s="1"/>
  <c r="B69" i="6"/>
  <c r="C69" i="6" s="1"/>
  <c r="B70" i="6"/>
  <c r="C70" i="6" s="1"/>
  <c r="B71" i="6"/>
  <c r="C71" i="6" s="1"/>
  <c r="B72" i="6"/>
  <c r="C72" i="6" s="1"/>
  <c r="B73" i="6"/>
  <c r="C73" i="6" s="1"/>
  <c r="B74" i="6"/>
  <c r="C74" i="6" s="1"/>
  <c r="B75" i="6"/>
  <c r="C75" i="6" s="1"/>
  <c r="B76" i="6"/>
  <c r="C76" i="6" s="1"/>
  <c r="B77" i="6"/>
  <c r="C77" i="6" s="1"/>
  <c r="B78" i="6"/>
  <c r="C78" i="6" s="1"/>
  <c r="B79" i="6"/>
  <c r="C79" i="6" s="1"/>
  <c r="B80" i="6"/>
  <c r="C80" i="6" s="1"/>
  <c r="B81" i="6"/>
  <c r="C81" i="6" s="1"/>
  <c r="B82" i="6"/>
  <c r="C82" i="6" s="1"/>
  <c r="B83" i="6"/>
  <c r="C83" i="6" s="1"/>
  <c r="B84" i="6"/>
  <c r="C84" i="6" s="1"/>
  <c r="B85" i="6"/>
  <c r="C85" i="6" s="1"/>
  <c r="B64" i="6"/>
  <c r="C64" i="6" s="1"/>
  <c r="F66" i="6"/>
  <c r="G66" i="6"/>
  <c r="H66" i="6"/>
  <c r="I66" i="6"/>
  <c r="J66" i="6"/>
  <c r="K66" i="6"/>
  <c r="F67" i="6"/>
  <c r="G67" i="6"/>
  <c r="H67" i="6"/>
  <c r="I67" i="6"/>
  <c r="J67" i="6"/>
  <c r="K67" i="6"/>
  <c r="F68" i="6"/>
  <c r="G68" i="6"/>
  <c r="H68" i="6"/>
  <c r="I68" i="6"/>
  <c r="J68" i="6"/>
  <c r="K68" i="6"/>
  <c r="F69" i="6"/>
  <c r="G69" i="6"/>
  <c r="H69" i="6"/>
  <c r="I69" i="6"/>
  <c r="J69" i="6"/>
  <c r="K69" i="6"/>
  <c r="F70" i="6"/>
  <c r="G70" i="6"/>
  <c r="H70" i="6"/>
  <c r="I70" i="6"/>
  <c r="J70" i="6"/>
  <c r="K70" i="6"/>
  <c r="F71" i="6"/>
  <c r="G71" i="6"/>
  <c r="H71" i="6"/>
  <c r="I71" i="6"/>
  <c r="J71" i="6"/>
  <c r="K71" i="6"/>
  <c r="F72" i="6"/>
  <c r="G72" i="6"/>
  <c r="H72" i="6"/>
  <c r="I72" i="6"/>
  <c r="J72" i="6"/>
  <c r="K72" i="6"/>
  <c r="F73" i="6"/>
  <c r="G73" i="6"/>
  <c r="H73" i="6"/>
  <c r="I73" i="6"/>
  <c r="J73" i="6"/>
  <c r="K73" i="6"/>
  <c r="F74" i="6"/>
  <c r="G74" i="6"/>
  <c r="H74" i="6"/>
  <c r="I74" i="6"/>
  <c r="J74" i="6"/>
  <c r="K74" i="6"/>
  <c r="F75" i="6"/>
  <c r="G75" i="6"/>
  <c r="H75" i="6"/>
  <c r="I75" i="6"/>
  <c r="J75" i="6"/>
  <c r="K75" i="6"/>
  <c r="F76" i="6"/>
  <c r="G76" i="6"/>
  <c r="H76" i="6"/>
  <c r="I76" i="6"/>
  <c r="J76" i="6"/>
  <c r="K76" i="6"/>
  <c r="F77" i="6"/>
  <c r="G77" i="6"/>
  <c r="H77" i="6"/>
  <c r="I77" i="6"/>
  <c r="J77" i="6"/>
  <c r="K77" i="6"/>
  <c r="F78" i="6"/>
  <c r="G78" i="6"/>
  <c r="H78" i="6"/>
  <c r="I78" i="6"/>
  <c r="J78" i="6"/>
  <c r="K78" i="6"/>
  <c r="F79" i="6"/>
  <c r="G79" i="6"/>
  <c r="H79" i="6"/>
  <c r="I79" i="6"/>
  <c r="J79" i="6"/>
  <c r="K79" i="6"/>
  <c r="F80" i="6"/>
  <c r="G80" i="6"/>
  <c r="H80" i="6"/>
  <c r="I80" i="6"/>
  <c r="J80" i="6"/>
  <c r="K80" i="6"/>
  <c r="F81" i="6"/>
  <c r="G81" i="6"/>
  <c r="H81" i="6"/>
  <c r="I81" i="6"/>
  <c r="J81" i="6"/>
  <c r="K81" i="6"/>
  <c r="F82" i="6"/>
  <c r="G82" i="6"/>
  <c r="H82" i="6"/>
  <c r="I82" i="6"/>
  <c r="J82" i="6"/>
  <c r="K82" i="6"/>
  <c r="F83" i="6"/>
  <c r="G83" i="6"/>
  <c r="H83" i="6"/>
  <c r="I83" i="6"/>
  <c r="J83" i="6"/>
  <c r="K83" i="6"/>
  <c r="F84" i="6"/>
  <c r="G84" i="6"/>
  <c r="H84" i="6"/>
  <c r="I84" i="6"/>
  <c r="J84" i="6"/>
  <c r="K84" i="6"/>
  <c r="F85" i="6"/>
  <c r="G85" i="6"/>
  <c r="H85" i="6"/>
  <c r="I85" i="6"/>
  <c r="J85" i="6"/>
  <c r="K85" i="6"/>
  <c r="F64" i="6"/>
  <c r="G64" i="6"/>
  <c r="H64" i="6"/>
  <c r="I64" i="6"/>
  <c r="J64" i="6"/>
  <c r="K64" i="6"/>
  <c r="B44" i="6"/>
  <c r="C44" i="6" s="1"/>
  <c r="F44" i="6"/>
  <c r="G44" i="6"/>
  <c r="H44" i="6"/>
  <c r="I44" i="6"/>
  <c r="J44" i="6"/>
  <c r="K44" i="6"/>
  <c r="B45" i="6"/>
  <c r="C45" i="6" s="1"/>
  <c r="F45" i="6"/>
  <c r="G45" i="6"/>
  <c r="H45" i="6"/>
  <c r="I45" i="6"/>
  <c r="J45" i="6"/>
  <c r="K45" i="6"/>
  <c r="B46" i="6"/>
  <c r="C46" i="6" s="1"/>
  <c r="F46" i="6"/>
  <c r="G46" i="6"/>
  <c r="H46" i="6"/>
  <c r="I46" i="6"/>
  <c r="J46" i="6"/>
  <c r="K46" i="6"/>
  <c r="B47" i="6"/>
  <c r="C47" i="6"/>
  <c r="F47" i="6"/>
  <c r="G47" i="6"/>
  <c r="H47" i="6"/>
  <c r="I47" i="6"/>
  <c r="J47" i="6"/>
  <c r="K47" i="6"/>
  <c r="B48" i="6"/>
  <c r="C48" i="6" s="1"/>
  <c r="F48" i="6"/>
  <c r="G48" i="6"/>
  <c r="H48" i="6"/>
  <c r="I48" i="6"/>
  <c r="J48" i="6"/>
  <c r="K48" i="6"/>
  <c r="B49" i="6"/>
  <c r="C49" i="6" s="1"/>
  <c r="F49" i="6"/>
  <c r="G49" i="6"/>
  <c r="H49" i="6"/>
  <c r="I49" i="6"/>
  <c r="J49" i="6"/>
  <c r="K49" i="6"/>
  <c r="B50" i="6"/>
  <c r="C50" i="6" s="1"/>
  <c r="F50" i="6"/>
  <c r="G50" i="6"/>
  <c r="H50" i="6"/>
  <c r="I50" i="6"/>
  <c r="J50" i="6"/>
  <c r="K50" i="6"/>
  <c r="B51" i="6"/>
  <c r="C51" i="6" s="1"/>
  <c r="F51" i="6"/>
  <c r="G51" i="6"/>
  <c r="H51" i="6"/>
  <c r="I51" i="6"/>
  <c r="J51" i="6"/>
  <c r="K51" i="6"/>
  <c r="B52" i="6"/>
  <c r="C52" i="6" s="1"/>
  <c r="F52" i="6"/>
  <c r="G52" i="6"/>
  <c r="H52" i="6"/>
  <c r="I52" i="6"/>
  <c r="J52" i="6"/>
  <c r="K52" i="6"/>
  <c r="B53" i="6"/>
  <c r="C53" i="6" s="1"/>
  <c r="F53" i="6"/>
  <c r="G53" i="6"/>
  <c r="H53" i="6"/>
  <c r="I53" i="6"/>
  <c r="J53" i="6"/>
  <c r="K53" i="6"/>
  <c r="B54" i="6"/>
  <c r="C54" i="6" s="1"/>
  <c r="F54" i="6"/>
  <c r="G54" i="6"/>
  <c r="H54" i="6"/>
  <c r="I54" i="6"/>
  <c r="J54" i="6"/>
  <c r="K54" i="6"/>
  <c r="B55" i="6"/>
  <c r="C55" i="6" s="1"/>
  <c r="F55" i="6"/>
  <c r="G55" i="6"/>
  <c r="H55" i="6"/>
  <c r="I55" i="6"/>
  <c r="J55" i="6"/>
  <c r="K55" i="6"/>
  <c r="B56" i="6"/>
  <c r="C56" i="6" s="1"/>
  <c r="F56" i="6"/>
  <c r="G56" i="6"/>
  <c r="H56" i="6"/>
  <c r="I56" i="6"/>
  <c r="J56" i="6"/>
  <c r="K56" i="6"/>
  <c r="B57" i="6"/>
  <c r="C57" i="6" s="1"/>
  <c r="F57" i="6"/>
  <c r="G57" i="6"/>
  <c r="H57" i="6"/>
  <c r="I57" i="6"/>
  <c r="J57" i="6"/>
  <c r="K57" i="6"/>
  <c r="B58" i="6"/>
  <c r="C58" i="6" s="1"/>
  <c r="F58" i="6"/>
  <c r="G58" i="6"/>
  <c r="H58" i="6"/>
  <c r="I58" i="6"/>
  <c r="J58" i="6"/>
  <c r="K58" i="6"/>
  <c r="B59" i="6"/>
  <c r="C59" i="6" s="1"/>
  <c r="F59" i="6"/>
  <c r="G59" i="6"/>
  <c r="H59" i="6"/>
  <c r="I59" i="6"/>
  <c r="J59" i="6"/>
  <c r="K59" i="6"/>
  <c r="B60" i="6"/>
  <c r="C60" i="6" s="1"/>
  <c r="F60" i="6"/>
  <c r="G60" i="6"/>
  <c r="H60" i="6"/>
  <c r="I60" i="6"/>
  <c r="J60" i="6"/>
  <c r="K60" i="6"/>
  <c r="B61" i="6"/>
  <c r="C61" i="6" s="1"/>
  <c r="F61" i="6"/>
  <c r="G61" i="6"/>
  <c r="H61" i="6"/>
  <c r="I61" i="6"/>
  <c r="J61" i="6"/>
  <c r="K61" i="6"/>
  <c r="B43" i="6"/>
  <c r="C43" i="6" s="1"/>
  <c r="F43" i="6"/>
  <c r="G43" i="6"/>
  <c r="H43" i="6"/>
  <c r="I43" i="6"/>
  <c r="J43" i="6"/>
  <c r="K43" i="6"/>
  <c r="C16" i="35" l="1"/>
  <c r="AJ354" i="31"/>
  <c r="D178" i="6"/>
  <c r="D175" i="6"/>
  <c r="D21" i="25"/>
  <c r="D186" i="6"/>
  <c r="D10" i="25"/>
  <c r="D156" i="25"/>
  <c r="D353" i="31"/>
  <c r="D98" i="32"/>
  <c r="D202" i="32"/>
  <c r="D222" i="32"/>
  <c r="D208" i="32"/>
  <c r="D143" i="32"/>
  <c r="D214" i="32"/>
  <c r="D251" i="32"/>
  <c r="D354" i="31"/>
  <c r="D18" i="25"/>
  <c r="D213" i="32"/>
  <c r="D237" i="32"/>
  <c r="D183" i="6"/>
  <c r="D226" i="6"/>
  <c r="D213" i="6"/>
  <c r="D261" i="6"/>
  <c r="D271" i="6"/>
  <c r="D268" i="6"/>
  <c r="D20" i="25"/>
  <c r="D15" i="25"/>
  <c r="D12" i="25"/>
  <c r="D155" i="25"/>
  <c r="D19" i="32"/>
  <c r="D17" i="32"/>
  <c r="D15" i="32"/>
  <c r="D13" i="32"/>
  <c r="D11" i="32"/>
  <c r="D89" i="32"/>
  <c r="D95" i="32"/>
  <c r="D118" i="32"/>
  <c r="D168" i="32"/>
  <c r="D165" i="32"/>
  <c r="D179" i="32"/>
  <c r="D201" i="32"/>
  <c r="D219" i="32"/>
  <c r="D216" i="32"/>
  <c r="D215" i="32"/>
  <c r="D210" i="32"/>
  <c r="D207" i="32"/>
  <c r="D253" i="32"/>
  <c r="D250" i="32"/>
  <c r="D188" i="6"/>
  <c r="D185" i="6"/>
  <c r="D180" i="6"/>
  <c r="D177" i="6"/>
  <c r="D166" i="32"/>
  <c r="D210" i="6"/>
  <c r="D250" i="6"/>
  <c r="D248" i="6"/>
  <c r="D245" i="6"/>
  <c r="D14" i="25"/>
  <c r="D109" i="25"/>
  <c r="D366" i="31"/>
  <c r="D361" i="31"/>
  <c r="D379" i="31"/>
  <c r="D403" i="31"/>
  <c r="D395" i="31"/>
  <c r="D448" i="31"/>
  <c r="D445" i="31"/>
  <c r="D442" i="31"/>
  <c r="D440" i="31"/>
  <c r="D486" i="31"/>
  <c r="D493" i="31"/>
  <c r="D97" i="32"/>
  <c r="D94" i="32"/>
  <c r="D167" i="32"/>
  <c r="D181" i="32"/>
  <c r="D178" i="32"/>
  <c r="D221" i="32"/>
  <c r="D218" i="32"/>
  <c r="D217" i="32"/>
  <c r="D209" i="32"/>
  <c r="D236" i="32"/>
  <c r="D252" i="32"/>
  <c r="D187" i="6"/>
  <c r="D182" i="6"/>
  <c r="D179" i="6"/>
  <c r="D174" i="6"/>
  <c r="D182" i="32"/>
  <c r="D264" i="32"/>
  <c r="D234" i="6"/>
  <c r="D229" i="6"/>
  <c r="D221" i="6"/>
  <c r="D218" i="6"/>
  <c r="D242" i="6"/>
  <c r="D19" i="25"/>
  <c r="D17" i="25"/>
  <c r="D16" i="25"/>
  <c r="D11" i="25"/>
  <c r="D20" i="32"/>
  <c r="D18" i="32"/>
  <c r="D16" i="32"/>
  <c r="D14" i="32"/>
  <c r="D12" i="32"/>
  <c r="D10" i="32"/>
  <c r="D99" i="32"/>
  <c r="D96" i="32"/>
  <c r="D117" i="32"/>
  <c r="D144" i="32"/>
  <c r="D169" i="32"/>
  <c r="D180" i="32"/>
  <c r="D220" i="32"/>
  <c r="D212" i="32"/>
  <c r="D211" i="32"/>
  <c r="D238" i="32"/>
  <c r="D235" i="32"/>
  <c r="D189" i="6"/>
  <c r="D184" i="6"/>
  <c r="D181" i="6"/>
  <c r="D176" i="6"/>
  <c r="D173" i="6"/>
  <c r="D339" i="31"/>
  <c r="D384" i="31"/>
  <c r="D344" i="31"/>
  <c r="D347" i="31"/>
  <c r="D349" i="31"/>
  <c r="D346" i="31"/>
  <c r="D341" i="31"/>
  <c r="D338" i="31"/>
  <c r="D337" i="31"/>
  <c r="D368" i="31"/>
  <c r="D363" i="31"/>
  <c r="D360" i="31"/>
  <c r="D381" i="31"/>
  <c r="D406" i="31"/>
  <c r="D405" i="31"/>
  <c r="D400" i="31"/>
  <c r="D397" i="31"/>
  <c r="D430" i="31"/>
  <c r="D427" i="31"/>
  <c r="D426" i="31"/>
  <c r="D452" i="31"/>
  <c r="D450" i="31"/>
  <c r="D447" i="31"/>
  <c r="D453" i="31"/>
  <c r="D473" i="31"/>
  <c r="D470" i="31"/>
  <c r="D500" i="31"/>
  <c r="D495" i="31"/>
  <c r="D492" i="31"/>
  <c r="D335" i="31"/>
  <c r="D261" i="31"/>
  <c r="D287" i="31"/>
  <c r="D348" i="31"/>
  <c r="D343" i="31"/>
  <c r="D340" i="31"/>
  <c r="D334" i="31"/>
  <c r="D333" i="31"/>
  <c r="D365" i="31"/>
  <c r="D362" i="31"/>
  <c r="D383" i="31"/>
  <c r="D380" i="31"/>
  <c r="D402" i="31"/>
  <c r="D399" i="31"/>
  <c r="D429" i="31"/>
  <c r="D428" i="31"/>
  <c r="D449" i="31"/>
  <c r="D444" i="31"/>
  <c r="D441" i="31"/>
  <c r="D472" i="31"/>
  <c r="D467" i="31"/>
  <c r="D487" i="31"/>
  <c r="D497" i="31"/>
  <c r="D494" i="31"/>
  <c r="D489" i="31"/>
  <c r="D404" i="31"/>
  <c r="D398" i="31"/>
  <c r="D477" i="31"/>
  <c r="D476" i="31"/>
  <c r="D471" i="31"/>
  <c r="D468" i="31"/>
  <c r="D498" i="31"/>
  <c r="D490" i="31"/>
  <c r="D330" i="31"/>
  <c r="D350" i="31"/>
  <c r="D345" i="31"/>
  <c r="D342" i="31"/>
  <c r="D336" i="31"/>
  <c r="D367" i="31"/>
  <c r="D364" i="31"/>
  <c r="D359" i="31"/>
  <c r="D382" i="31"/>
  <c r="D401" i="31"/>
  <c r="D396" i="31"/>
  <c r="D431" i="31"/>
  <c r="D451" i="31"/>
  <c r="D446" i="31"/>
  <c r="D443" i="31"/>
  <c r="D475" i="31"/>
  <c r="D474" i="31"/>
  <c r="D469" i="31"/>
  <c r="D466" i="31"/>
  <c r="D499" i="31"/>
  <c r="D496" i="31"/>
  <c r="D491" i="31"/>
  <c r="D163" i="6"/>
  <c r="D196" i="6"/>
  <c r="D251" i="6"/>
  <c r="D240" i="6"/>
  <c r="D160" i="6"/>
  <c r="D236" i="6"/>
  <c r="D254" i="6"/>
  <c r="D253" i="6"/>
  <c r="D198" i="6"/>
  <c r="D241" i="6"/>
  <c r="D228" i="6"/>
  <c r="D223" i="6"/>
  <c r="D220" i="6"/>
  <c r="D215" i="6"/>
  <c r="D212" i="6"/>
  <c r="D247" i="6"/>
  <c r="D270" i="6"/>
  <c r="D265" i="6"/>
  <c r="D259" i="6"/>
  <c r="D195" i="6"/>
  <c r="D256" i="6"/>
  <c r="D239" i="6"/>
  <c r="D235" i="6"/>
  <c r="D231" i="6"/>
  <c r="D230" i="6"/>
  <c r="D225" i="6"/>
  <c r="D222" i="6"/>
  <c r="D217" i="6"/>
  <c r="D214" i="6"/>
  <c r="D249" i="6"/>
  <c r="D244" i="6"/>
  <c r="D262" i="6"/>
  <c r="D267" i="6"/>
  <c r="D264" i="6"/>
  <c r="D197" i="6"/>
  <c r="D194" i="6"/>
  <c r="D255" i="6"/>
  <c r="D252" i="6"/>
  <c r="D233" i="6"/>
  <c r="D232" i="6"/>
  <c r="D227" i="6"/>
  <c r="D224" i="6"/>
  <c r="D219" i="6"/>
  <c r="D216" i="6"/>
  <c r="D211" i="6"/>
  <c r="D246" i="6"/>
  <c r="D243" i="6"/>
  <c r="D269" i="6"/>
  <c r="D266" i="6"/>
  <c r="D263" i="6"/>
  <c r="D269" i="31"/>
  <c r="D266" i="31"/>
  <c r="D289" i="31"/>
  <c r="D284" i="31"/>
  <c r="D294" i="31"/>
  <c r="D332" i="31"/>
  <c r="D327" i="31"/>
  <c r="D219" i="31"/>
  <c r="D217" i="31"/>
  <c r="D215" i="31"/>
  <c r="D213" i="31"/>
  <c r="D211" i="31"/>
  <c r="D209" i="31"/>
  <c r="D207" i="31"/>
  <c r="D205" i="31"/>
  <c r="D203" i="31"/>
  <c r="D201" i="31"/>
  <c r="D200" i="31"/>
  <c r="D199" i="31"/>
  <c r="D197" i="31"/>
  <c r="D195" i="31"/>
  <c r="D193" i="31"/>
  <c r="D191" i="31"/>
  <c r="D277" i="31"/>
  <c r="D274" i="31"/>
  <c r="D286" i="31"/>
  <c r="D283" i="31"/>
  <c r="D329" i="31"/>
  <c r="D326" i="31"/>
  <c r="D220" i="31"/>
  <c r="D218" i="31"/>
  <c r="D216" i="31"/>
  <c r="D214" i="31"/>
  <c r="D212" i="31"/>
  <c r="D210" i="31"/>
  <c r="D208" i="31"/>
  <c r="D206" i="31"/>
  <c r="D204" i="31"/>
  <c r="D202" i="31"/>
  <c r="D198" i="31"/>
  <c r="D196" i="31"/>
  <c r="D194" i="31"/>
  <c r="D192" i="31"/>
  <c r="D190" i="31"/>
  <c r="D253" i="31"/>
  <c r="D250" i="31"/>
  <c r="D288" i="31"/>
  <c r="D285" i="31"/>
  <c r="D331" i="31"/>
  <c r="D328" i="31"/>
  <c r="D281" i="31"/>
  <c r="D278" i="31"/>
  <c r="D273" i="31"/>
  <c r="D270" i="31"/>
  <c r="D265" i="31"/>
  <c r="D262" i="31"/>
  <c r="D257" i="31"/>
  <c r="D254" i="31"/>
  <c r="D249" i="31"/>
  <c r="D246" i="31"/>
  <c r="D241" i="31"/>
  <c r="D238" i="31"/>
  <c r="D233" i="31"/>
  <c r="D230" i="31"/>
  <c r="D282" i="31"/>
  <c r="D258" i="31"/>
  <c r="D245" i="31"/>
  <c r="D242" i="31"/>
  <c r="D237" i="31"/>
  <c r="D234" i="31"/>
  <c r="D279" i="31"/>
  <c r="D276" i="31"/>
  <c r="D271" i="31"/>
  <c r="D268" i="31"/>
  <c r="D263" i="31"/>
  <c r="D260" i="31"/>
  <c r="D255" i="31"/>
  <c r="D252" i="31"/>
  <c r="D247" i="31"/>
  <c r="D244" i="31"/>
  <c r="D239" i="31"/>
  <c r="D236" i="31"/>
  <c r="D231" i="31"/>
  <c r="D280" i="31"/>
  <c r="D275" i="31"/>
  <c r="D272" i="31"/>
  <c r="D267" i="31"/>
  <c r="D264" i="31"/>
  <c r="D259" i="31"/>
  <c r="D256" i="31"/>
  <c r="D251" i="31"/>
  <c r="D248" i="31"/>
  <c r="D243" i="31"/>
  <c r="D240" i="31"/>
  <c r="D235" i="31"/>
  <c r="D232" i="31"/>
  <c r="D170" i="31"/>
  <c r="D158" i="31"/>
  <c r="D156" i="31"/>
  <c r="D154" i="31"/>
  <c r="D153" i="31"/>
  <c r="D152" i="31"/>
  <c r="D148" i="31"/>
  <c r="D146" i="31"/>
  <c r="D144" i="31"/>
  <c r="D142" i="31"/>
  <c r="D12" i="31"/>
  <c r="D116" i="31"/>
  <c r="D145" i="31"/>
  <c r="D150" i="31"/>
  <c r="D106" i="31"/>
  <c r="D221" i="31"/>
  <c r="D113" i="31"/>
  <c r="D151" i="31"/>
  <c r="D149" i="31"/>
  <c r="D147" i="31"/>
  <c r="D143" i="31"/>
  <c r="D109" i="31"/>
  <c r="D104" i="31"/>
  <c r="D103" i="31"/>
  <c r="D101" i="31"/>
  <c r="D135" i="31"/>
  <c r="D70" i="31"/>
  <c r="D102" i="31"/>
  <c r="D119" i="31"/>
  <c r="D118" i="31"/>
  <c r="D128" i="31"/>
  <c r="D157" i="31"/>
  <c r="D155" i="31"/>
  <c r="D121" i="31"/>
  <c r="D115" i="31"/>
  <c r="D114" i="31"/>
  <c r="D112" i="31"/>
  <c r="D111" i="31"/>
  <c r="D110" i="31"/>
  <c r="D120" i="31"/>
  <c r="D117" i="31"/>
  <c r="D108" i="31"/>
  <c r="D107" i="31"/>
  <c r="D105" i="31"/>
  <c r="D74" i="25"/>
  <c r="D154" i="6"/>
  <c r="D57" i="6"/>
  <c r="D54" i="6"/>
  <c r="D49" i="6"/>
  <c r="D46" i="6"/>
  <c r="D85" i="6"/>
  <c r="D83" i="6"/>
  <c r="D81" i="6"/>
  <c r="D79" i="6"/>
  <c r="D77" i="6"/>
  <c r="D75" i="6"/>
  <c r="D73" i="6"/>
  <c r="D71" i="6"/>
  <c r="D69" i="6"/>
  <c r="D67" i="6"/>
  <c r="D125" i="6"/>
  <c r="D123" i="6"/>
  <c r="D121" i="6"/>
  <c r="D43" i="6"/>
  <c r="D59" i="6"/>
  <c r="D56" i="6"/>
  <c r="D48" i="6"/>
  <c r="D124" i="6"/>
  <c r="D120" i="6"/>
  <c r="D61" i="6"/>
  <c r="D58" i="6"/>
  <c r="D51" i="6"/>
  <c r="D50" i="6"/>
  <c r="D45" i="6"/>
  <c r="D64" i="6"/>
  <c r="D84" i="6"/>
  <c r="D82" i="6"/>
  <c r="D80" i="6"/>
  <c r="D78" i="6"/>
  <c r="D76" i="6"/>
  <c r="D74" i="6"/>
  <c r="D72" i="6"/>
  <c r="D70" i="6"/>
  <c r="D68" i="6"/>
  <c r="D66" i="6"/>
  <c r="D126" i="6"/>
  <c r="D122" i="6"/>
  <c r="D139" i="6"/>
  <c r="D60" i="6"/>
  <c r="D55" i="6"/>
  <c r="D53" i="6"/>
  <c r="D52" i="6"/>
  <c r="D47" i="6"/>
  <c r="D44" i="6"/>
  <c r="L120" i="47"/>
  <c r="M120" i="47"/>
  <c r="N120" i="47"/>
  <c r="O120" i="47"/>
  <c r="P120" i="47"/>
  <c r="K120" i="47"/>
  <c r="L501" i="46"/>
  <c r="M501" i="46"/>
  <c r="N501" i="46"/>
  <c r="O501" i="46"/>
  <c r="P501" i="46"/>
  <c r="K501" i="46"/>
  <c r="L130" i="46" l="1"/>
  <c r="M130" i="46"/>
  <c r="N130" i="46"/>
  <c r="O130" i="46"/>
  <c r="P130" i="46"/>
  <c r="K130" i="46"/>
  <c r="L158" i="45"/>
  <c r="M158" i="45"/>
  <c r="N158" i="45"/>
  <c r="O158" i="45"/>
  <c r="P158" i="45"/>
  <c r="K158" i="45"/>
  <c r="L111" i="45"/>
  <c r="M111" i="45"/>
  <c r="N111" i="45"/>
  <c r="O111" i="45"/>
  <c r="P111" i="45"/>
  <c r="K111" i="45"/>
  <c r="L104" i="45"/>
  <c r="M104" i="45"/>
  <c r="N104" i="45"/>
  <c r="O104" i="45"/>
  <c r="P104" i="45"/>
  <c r="K104" i="45"/>
  <c r="L82" i="45"/>
  <c r="M82" i="45"/>
  <c r="N82" i="45"/>
  <c r="O82" i="45"/>
  <c r="P82" i="45"/>
  <c r="K82" i="45"/>
  <c r="L273" i="44"/>
  <c r="M273" i="44"/>
  <c r="N273" i="44"/>
  <c r="O273" i="44"/>
  <c r="P273" i="44"/>
  <c r="K273" i="44"/>
  <c r="L87" i="44" l="1"/>
  <c r="M87" i="44"/>
  <c r="N87" i="44"/>
  <c r="O87" i="44"/>
  <c r="P87" i="44"/>
  <c r="K87" i="44"/>
  <c r="L63" i="44"/>
  <c r="M63" i="44"/>
  <c r="N63" i="44"/>
  <c r="O63" i="44"/>
  <c r="P63" i="44"/>
  <c r="K63" i="44"/>
  <c r="K34" i="44"/>
  <c r="L262" i="47" l="1"/>
  <c r="M262" i="47"/>
  <c r="N262" i="47"/>
  <c r="O262" i="47"/>
  <c r="P262" i="47"/>
  <c r="K262" i="47"/>
  <c r="L255" i="47"/>
  <c r="M255" i="47"/>
  <c r="N255" i="47"/>
  <c r="O255" i="47"/>
  <c r="P255" i="47"/>
  <c r="K255" i="47"/>
  <c r="L240" i="47"/>
  <c r="M240" i="47"/>
  <c r="N240" i="47"/>
  <c r="O240" i="47"/>
  <c r="P240" i="47"/>
  <c r="K240" i="47"/>
  <c r="L226" i="47"/>
  <c r="M226" i="47"/>
  <c r="N226" i="47"/>
  <c r="O226" i="47"/>
  <c r="P226" i="47"/>
  <c r="K226" i="47"/>
  <c r="L202" i="47"/>
  <c r="M202" i="47"/>
  <c r="N202" i="47"/>
  <c r="O202" i="47"/>
  <c r="P202" i="47"/>
  <c r="K202" i="47"/>
  <c r="L195" i="47"/>
  <c r="M195" i="47"/>
  <c r="N195" i="47"/>
  <c r="O195" i="47"/>
  <c r="P195" i="47"/>
  <c r="K195" i="47"/>
  <c r="L186" i="47"/>
  <c r="M186" i="47"/>
  <c r="N186" i="47"/>
  <c r="O186" i="47"/>
  <c r="P186" i="47"/>
  <c r="K186" i="47"/>
  <c r="L173" i="47"/>
  <c r="M173" i="47"/>
  <c r="N173" i="47"/>
  <c r="O173" i="47"/>
  <c r="P173" i="47"/>
  <c r="K173" i="47"/>
  <c r="L154" i="47"/>
  <c r="M154" i="47"/>
  <c r="N154" i="47"/>
  <c r="O154" i="47"/>
  <c r="P154" i="47"/>
  <c r="K154" i="47"/>
  <c r="L150" i="47"/>
  <c r="M150" i="47"/>
  <c r="N150" i="47"/>
  <c r="O150" i="47"/>
  <c r="P150" i="47"/>
  <c r="K150" i="47"/>
  <c r="L132" i="47"/>
  <c r="M132" i="47"/>
  <c r="N132" i="47"/>
  <c r="O132" i="47"/>
  <c r="P132" i="47"/>
  <c r="K132" i="47"/>
  <c r="L92" i="47"/>
  <c r="M92" i="47"/>
  <c r="N92" i="47"/>
  <c r="O92" i="47"/>
  <c r="P92" i="47"/>
  <c r="K92" i="47"/>
  <c r="L85" i="47"/>
  <c r="M85" i="47"/>
  <c r="N85" i="47"/>
  <c r="O85" i="47"/>
  <c r="P85" i="47"/>
  <c r="K85" i="47"/>
  <c r="L61" i="47"/>
  <c r="M61" i="47"/>
  <c r="N61" i="47"/>
  <c r="O61" i="47"/>
  <c r="P61" i="47"/>
  <c r="K61" i="47"/>
  <c r="L32" i="47"/>
  <c r="M32" i="47"/>
  <c r="N32" i="47"/>
  <c r="O32" i="47"/>
  <c r="P32" i="47"/>
  <c r="K32" i="47"/>
  <c r="L507" i="46"/>
  <c r="M507" i="46"/>
  <c r="N507" i="46"/>
  <c r="O507" i="46"/>
  <c r="P507" i="46"/>
  <c r="K507" i="46"/>
  <c r="L478" i="46"/>
  <c r="M478" i="46"/>
  <c r="N478" i="46"/>
  <c r="O478" i="46"/>
  <c r="P478" i="46"/>
  <c r="K478" i="46"/>
  <c r="L451" i="46"/>
  <c r="M451" i="46"/>
  <c r="N451" i="46"/>
  <c r="O451" i="46"/>
  <c r="P451" i="46"/>
  <c r="K451" i="46"/>
  <c r="L433" i="46"/>
  <c r="M433" i="46"/>
  <c r="N433" i="46"/>
  <c r="O433" i="46"/>
  <c r="P433" i="46"/>
  <c r="K433" i="46"/>
  <c r="L384" i="46"/>
  <c r="M384" i="46"/>
  <c r="N384" i="46"/>
  <c r="O384" i="46"/>
  <c r="P384" i="46"/>
  <c r="K384" i="46"/>
  <c r="K369" i="46"/>
  <c r="L369" i="46"/>
  <c r="M369" i="46"/>
  <c r="N369" i="46"/>
  <c r="O369" i="46"/>
  <c r="P369" i="46"/>
  <c r="L347" i="46"/>
  <c r="M347" i="46"/>
  <c r="N347" i="46"/>
  <c r="O347" i="46"/>
  <c r="P347" i="46"/>
  <c r="K347" i="46"/>
  <c r="L318" i="46"/>
  <c r="M318" i="46"/>
  <c r="N318" i="46"/>
  <c r="O318" i="46"/>
  <c r="P318" i="46"/>
  <c r="K318" i="46"/>
  <c r="L292" i="46"/>
  <c r="M292" i="46"/>
  <c r="N292" i="46"/>
  <c r="O292" i="46"/>
  <c r="P292" i="46"/>
  <c r="K292" i="46"/>
  <c r="L226" i="46"/>
  <c r="M226" i="46"/>
  <c r="N226" i="46"/>
  <c r="O226" i="46"/>
  <c r="P226" i="46"/>
  <c r="K226" i="46"/>
  <c r="P188" i="46"/>
  <c r="L188" i="46"/>
  <c r="M188" i="46"/>
  <c r="N188" i="46"/>
  <c r="O188" i="46"/>
  <c r="K188" i="46"/>
  <c r="L140" i="46"/>
  <c r="M140" i="46"/>
  <c r="N140" i="46"/>
  <c r="O140" i="46"/>
  <c r="P140" i="46"/>
  <c r="K140" i="46"/>
  <c r="L97" i="46"/>
  <c r="M97" i="46"/>
  <c r="N97" i="46"/>
  <c r="O97" i="46"/>
  <c r="P97" i="46"/>
  <c r="K97" i="46"/>
  <c r="L78" i="46"/>
  <c r="M78" i="46"/>
  <c r="N78" i="46"/>
  <c r="O78" i="46"/>
  <c r="P78" i="46"/>
  <c r="K78" i="46"/>
  <c r="L163" i="45"/>
  <c r="M163" i="45"/>
  <c r="N163" i="45"/>
  <c r="O163" i="45"/>
  <c r="P163" i="45"/>
  <c r="K163" i="45"/>
  <c r="L150" i="45"/>
  <c r="M150" i="45"/>
  <c r="N150" i="45"/>
  <c r="O150" i="45"/>
  <c r="P150" i="45"/>
  <c r="K150" i="45"/>
  <c r="L139" i="45"/>
  <c r="M139" i="45"/>
  <c r="N139" i="45"/>
  <c r="O139" i="45"/>
  <c r="P139" i="45"/>
  <c r="K139" i="45"/>
  <c r="L116" i="45"/>
  <c r="M116" i="45"/>
  <c r="N116" i="45"/>
  <c r="O116" i="45"/>
  <c r="P116" i="45"/>
  <c r="K116" i="45"/>
  <c r="L97" i="45"/>
  <c r="M97" i="45"/>
  <c r="N97" i="45"/>
  <c r="O97" i="45"/>
  <c r="P97" i="45"/>
  <c r="K97" i="45"/>
  <c r="L73" i="45"/>
  <c r="M73" i="45"/>
  <c r="N73" i="45"/>
  <c r="O73" i="45"/>
  <c r="P73" i="45"/>
  <c r="K73" i="45"/>
  <c r="L63" i="45"/>
  <c r="M63" i="45"/>
  <c r="N63" i="45"/>
  <c r="O63" i="45"/>
  <c r="P63" i="45"/>
  <c r="K63" i="45"/>
  <c r="L57" i="45"/>
  <c r="M57" i="45"/>
  <c r="N57" i="45"/>
  <c r="O57" i="45"/>
  <c r="P57" i="45"/>
  <c r="K57" i="45"/>
  <c r="L43" i="45"/>
  <c r="M43" i="45"/>
  <c r="N43" i="45"/>
  <c r="O43" i="45"/>
  <c r="P43" i="45"/>
  <c r="K43" i="45"/>
  <c r="L33" i="45"/>
  <c r="M33" i="45"/>
  <c r="N33" i="45"/>
  <c r="O33" i="45"/>
  <c r="P33" i="45"/>
  <c r="K33" i="45"/>
  <c r="L23" i="45"/>
  <c r="M23" i="45"/>
  <c r="N23" i="45"/>
  <c r="O23" i="45"/>
  <c r="P23" i="45"/>
  <c r="K23" i="45"/>
  <c r="L278" i="44"/>
  <c r="M278" i="44"/>
  <c r="N278" i="44"/>
  <c r="O278" i="44"/>
  <c r="P278" i="44"/>
  <c r="K278" i="44"/>
  <c r="L258" i="44"/>
  <c r="M258" i="44"/>
  <c r="N258" i="44"/>
  <c r="O258" i="44"/>
  <c r="P258" i="44"/>
  <c r="K258" i="44"/>
  <c r="L238" i="44"/>
  <c r="M238" i="44"/>
  <c r="N238" i="44"/>
  <c r="O238" i="44"/>
  <c r="P238" i="44"/>
  <c r="K238" i="44"/>
  <c r="L207" i="44"/>
  <c r="M207" i="44"/>
  <c r="N207" i="44"/>
  <c r="O207" i="44"/>
  <c r="P207" i="44"/>
  <c r="K207" i="44"/>
  <c r="L200" i="44"/>
  <c r="M200" i="44"/>
  <c r="N200" i="44"/>
  <c r="O200" i="44"/>
  <c r="P200" i="44"/>
  <c r="K200" i="44"/>
  <c r="L191" i="44"/>
  <c r="M191" i="44"/>
  <c r="N191" i="44"/>
  <c r="O191" i="44"/>
  <c r="P191" i="44"/>
  <c r="K191" i="44"/>
  <c r="L169" i="44"/>
  <c r="M169" i="44"/>
  <c r="N169" i="44"/>
  <c r="O169" i="44"/>
  <c r="P169" i="44"/>
  <c r="K169" i="44"/>
  <c r="L158" i="44"/>
  <c r="M158" i="44"/>
  <c r="N158" i="44"/>
  <c r="O158" i="44"/>
  <c r="P158" i="44"/>
  <c r="K158" i="44"/>
  <c r="L144" i="44"/>
  <c r="M144" i="44"/>
  <c r="N144" i="44"/>
  <c r="O144" i="44"/>
  <c r="P144" i="44"/>
  <c r="K144" i="44"/>
  <c r="L132" i="44"/>
  <c r="M132" i="44"/>
  <c r="N132" i="44"/>
  <c r="O132" i="44"/>
  <c r="P132" i="44"/>
  <c r="K132" i="44"/>
  <c r="L114" i="44"/>
  <c r="M114" i="44"/>
  <c r="N114" i="44"/>
  <c r="O114" i="44"/>
  <c r="P114" i="44"/>
  <c r="K114" i="44"/>
  <c r="L105" i="44"/>
  <c r="M105" i="44"/>
  <c r="N105" i="44"/>
  <c r="O105" i="44"/>
  <c r="P105" i="44"/>
  <c r="K105" i="44"/>
  <c r="L95" i="44"/>
  <c r="M95" i="44"/>
  <c r="N95" i="44"/>
  <c r="O95" i="44"/>
  <c r="P95" i="44"/>
  <c r="K95" i="44"/>
  <c r="P34" i="44"/>
  <c r="L34" i="44"/>
  <c r="M34" i="44"/>
  <c r="N34" i="44"/>
  <c r="O34" i="44"/>
  <c r="L100" i="25" l="1"/>
  <c r="L101" i="25" s="1"/>
  <c r="C7" i="49" l="1"/>
  <c r="H12" i="50" l="1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11" i="50"/>
  <c r="Y3" i="32" l="1"/>
  <c r="Z3" i="32" s="1"/>
  <c r="AA3" i="32" s="1"/>
  <c r="AB3" i="32" s="1"/>
  <c r="AC3" i="32" s="1"/>
  <c r="AD3" i="32" s="1"/>
  <c r="AE3" i="32" s="1"/>
  <c r="AF3" i="32" s="1"/>
  <c r="Y3" i="31"/>
  <c r="Z3" i="31" s="1"/>
  <c r="AA3" i="31" s="1"/>
  <c r="AB3" i="31" s="1"/>
  <c r="AC3" i="31" s="1"/>
  <c r="AD3" i="31" s="1"/>
  <c r="AE3" i="31" s="1"/>
  <c r="AF3" i="31" s="1"/>
  <c r="Y3" i="6"/>
  <c r="Z3" i="6" s="1"/>
  <c r="AA3" i="6" s="1"/>
  <c r="AB3" i="6" s="1"/>
  <c r="AC3" i="6" s="1"/>
  <c r="AD3" i="6" s="1"/>
  <c r="AE3" i="6" s="1"/>
  <c r="AF3" i="6" s="1"/>
  <c r="Y3" i="25"/>
  <c r="Z3" i="25" s="1"/>
  <c r="AA3" i="25" s="1"/>
  <c r="AB3" i="25" s="1"/>
  <c r="AC3" i="25" s="1"/>
  <c r="AD3" i="25" s="1"/>
  <c r="AE3" i="25" s="1"/>
  <c r="AF3" i="25" s="1"/>
  <c r="D31" i="48"/>
  <c r="D30" i="48"/>
  <c r="H24" i="48" s="1"/>
  <c r="D29" i="48"/>
  <c r="G24" i="48" s="1"/>
  <c r="I24" i="48" l="1"/>
  <c r="D38" i="48"/>
  <c r="B295" i="31" l="1"/>
  <c r="C295" i="31" s="1"/>
  <c r="F293" i="31"/>
  <c r="G293" i="31"/>
  <c r="H293" i="31"/>
  <c r="I293" i="31"/>
  <c r="J293" i="31"/>
  <c r="K293" i="31"/>
  <c r="F295" i="31"/>
  <c r="G295" i="31"/>
  <c r="H295" i="31"/>
  <c r="I295" i="31"/>
  <c r="J295" i="31"/>
  <c r="K295" i="31"/>
  <c r="G292" i="31"/>
  <c r="H292" i="31"/>
  <c r="I292" i="31"/>
  <c r="J292" i="31"/>
  <c r="K292" i="31"/>
  <c r="F292" i="31"/>
  <c r="E296" i="31"/>
  <c r="F296" i="31" l="1"/>
  <c r="F297" i="31" s="1"/>
  <c r="I296" i="31"/>
  <c r="I297" i="31" s="1"/>
  <c r="J296" i="31"/>
  <c r="J297" i="31" s="1"/>
  <c r="D295" i="31"/>
  <c r="H296" i="31"/>
  <c r="H297" i="31" s="1"/>
  <c r="K296" i="31"/>
  <c r="K297" i="31" s="1"/>
  <c r="G296" i="31"/>
  <c r="G297" i="31" s="1"/>
  <c r="L484" i="31" l="1"/>
  <c r="L485" i="31" s="1"/>
  <c r="L504" i="31"/>
  <c r="L505" i="31" s="1"/>
  <c r="L481" i="31"/>
  <c r="L482" i="31" s="1"/>
  <c r="L454" i="31"/>
  <c r="L455" i="31" s="1"/>
  <c r="L437" i="31"/>
  <c r="L438" i="31" s="1"/>
  <c r="L388" i="31"/>
  <c r="L389" i="31" s="1"/>
  <c r="L373" i="31"/>
  <c r="L374" i="31" s="1"/>
  <c r="L351" i="31"/>
  <c r="L352" i="31" s="1"/>
  <c r="L322" i="31"/>
  <c r="L323" i="31" s="1"/>
  <c r="L290" i="31"/>
  <c r="L291" i="31" s="1"/>
  <c r="L224" i="31"/>
  <c r="L225" i="31" s="1"/>
  <c r="L186" i="31"/>
  <c r="L187" i="31" s="1"/>
  <c r="L139" i="31"/>
  <c r="L140" i="31" s="1"/>
  <c r="L129" i="31"/>
  <c r="L130" i="31" s="1"/>
  <c r="L96" i="31"/>
  <c r="L97" i="31" s="1"/>
  <c r="L77" i="31"/>
  <c r="L267" i="32"/>
  <c r="L268" i="32" s="1"/>
  <c r="L257" i="32"/>
  <c r="L258" i="32" s="1"/>
  <c r="L242" i="32"/>
  <c r="L243" i="32" s="1"/>
  <c r="L228" i="32"/>
  <c r="L229" i="32" s="1"/>
  <c r="L204" i="32"/>
  <c r="L205" i="32" s="1"/>
  <c r="L197" i="32"/>
  <c r="L198" i="32" s="1"/>
  <c r="L185" i="32"/>
  <c r="L186" i="32" s="1"/>
  <c r="L172" i="32"/>
  <c r="L173" i="32" s="1"/>
  <c r="L153" i="32"/>
  <c r="L154" i="32" s="1"/>
  <c r="L149" i="32"/>
  <c r="L150" i="32" s="1"/>
  <c r="L131" i="32"/>
  <c r="L132" i="32" s="1"/>
  <c r="L119" i="32"/>
  <c r="L120" i="32" s="1"/>
  <c r="L91" i="32"/>
  <c r="L92" i="32" s="1"/>
  <c r="L84" i="32"/>
  <c r="L85" i="32" s="1"/>
  <c r="L60" i="32"/>
  <c r="L61" i="32" s="1"/>
  <c r="L31" i="32"/>
  <c r="L162" i="25"/>
  <c r="L163" i="25" s="1"/>
  <c r="L157" i="25"/>
  <c r="L158" i="25" s="1"/>
  <c r="L149" i="25"/>
  <c r="L150" i="25" s="1"/>
  <c r="L138" i="25"/>
  <c r="L139" i="25" s="1"/>
  <c r="L115" i="25"/>
  <c r="L116" i="25" s="1"/>
  <c r="L110" i="25"/>
  <c r="L111" i="25" s="1"/>
  <c r="L103" i="25"/>
  <c r="L104" i="25" s="1"/>
  <c r="L96" i="25"/>
  <c r="L97" i="25" s="1"/>
  <c r="L81" i="25"/>
  <c r="L82" i="25" s="1"/>
  <c r="L72" i="25"/>
  <c r="L73" i="25" s="1"/>
  <c r="L62" i="25"/>
  <c r="L63" i="25" s="1"/>
  <c r="L56" i="25"/>
  <c r="L57" i="25" s="1"/>
  <c r="L46" i="25"/>
  <c r="L47" i="25" s="1"/>
  <c r="L42" i="25"/>
  <c r="L43" i="25" s="1"/>
  <c r="L32" i="25"/>
  <c r="L33" i="25" s="1"/>
  <c r="L22" i="25"/>
  <c r="L23" i="25" s="1"/>
  <c r="L277" i="6"/>
  <c r="L278" i="6" s="1"/>
  <c r="L272" i="6"/>
  <c r="L273" i="6" s="1"/>
  <c r="L257" i="6"/>
  <c r="L258" i="6" s="1"/>
  <c r="L206" i="6"/>
  <c r="L207" i="6" s="1"/>
  <c r="L199" i="6"/>
  <c r="L200" i="6" s="1"/>
  <c r="L190" i="6"/>
  <c r="L191" i="6" s="1"/>
  <c r="L168" i="6"/>
  <c r="L169" i="6" s="1"/>
  <c r="L157" i="6"/>
  <c r="L158" i="6" s="1"/>
  <c r="L143" i="6"/>
  <c r="L144" i="6" s="1"/>
  <c r="L131" i="6"/>
  <c r="L132" i="6" s="1"/>
  <c r="L113" i="6"/>
  <c r="L114" i="6" s="1"/>
  <c r="L104" i="6"/>
  <c r="L105" i="6" s="1"/>
  <c r="L94" i="6"/>
  <c r="L86" i="6"/>
  <c r="L87" i="6" s="1"/>
  <c r="L62" i="6"/>
  <c r="L63" i="6" s="1"/>
  <c r="L33" i="6"/>
  <c r="L34" i="6" s="1"/>
  <c r="L32" i="32" l="1"/>
  <c r="L78" i="31"/>
  <c r="L506" i="31"/>
  <c r="L91" i="6"/>
  <c r="L95" i="6"/>
  <c r="F320" i="31"/>
  <c r="G320" i="31"/>
  <c r="H320" i="31"/>
  <c r="I320" i="31"/>
  <c r="J320" i="31"/>
  <c r="K320" i="31"/>
  <c r="F321" i="31"/>
  <c r="G321" i="31"/>
  <c r="H321" i="31"/>
  <c r="I321" i="31"/>
  <c r="J321" i="31"/>
  <c r="K321" i="31"/>
  <c r="B320" i="31"/>
  <c r="C320" i="31" s="1"/>
  <c r="B321" i="31"/>
  <c r="C321" i="31" s="1"/>
  <c r="D321" i="31" l="1"/>
  <c r="D320" i="31"/>
  <c r="F160" i="25" l="1"/>
  <c r="G160" i="25"/>
  <c r="H160" i="25"/>
  <c r="I160" i="25"/>
  <c r="J160" i="25"/>
  <c r="K160" i="25"/>
  <c r="F161" i="25"/>
  <c r="G161" i="25"/>
  <c r="H161" i="25"/>
  <c r="I161" i="25"/>
  <c r="J161" i="25"/>
  <c r="K161" i="25"/>
  <c r="B160" i="25"/>
  <c r="C160" i="25" s="1"/>
  <c r="B161" i="25"/>
  <c r="C161" i="25" s="1"/>
  <c r="K44" i="25"/>
  <c r="B79" i="25"/>
  <c r="C79" i="25" s="1"/>
  <c r="B80" i="25"/>
  <c r="C80" i="25" s="1"/>
  <c r="F79" i="25"/>
  <c r="G79" i="25"/>
  <c r="H79" i="25"/>
  <c r="I79" i="25"/>
  <c r="J79" i="25"/>
  <c r="K79" i="25"/>
  <c r="F80" i="25"/>
  <c r="G80" i="25"/>
  <c r="H80" i="25"/>
  <c r="I80" i="25"/>
  <c r="J80" i="25"/>
  <c r="K80" i="25"/>
  <c r="F153" i="25"/>
  <c r="G153" i="25"/>
  <c r="H153" i="25"/>
  <c r="I153" i="25"/>
  <c r="J153" i="25"/>
  <c r="K153" i="25"/>
  <c r="F154" i="25"/>
  <c r="G154" i="25"/>
  <c r="H154" i="25"/>
  <c r="I154" i="25"/>
  <c r="J154" i="25"/>
  <c r="K154" i="25"/>
  <c r="B153" i="25"/>
  <c r="C153" i="25" s="1"/>
  <c r="F60" i="25"/>
  <c r="G60" i="25"/>
  <c r="H60" i="25"/>
  <c r="I60" i="25"/>
  <c r="J60" i="25"/>
  <c r="K60" i="25"/>
  <c r="F61" i="25"/>
  <c r="G61" i="25"/>
  <c r="H61" i="25"/>
  <c r="I61" i="25"/>
  <c r="J61" i="25"/>
  <c r="K61" i="25"/>
  <c r="B60" i="25"/>
  <c r="C60" i="25" s="1"/>
  <c r="F81" i="32"/>
  <c r="G81" i="32"/>
  <c r="H81" i="32"/>
  <c r="I81" i="32"/>
  <c r="J81" i="32"/>
  <c r="K81" i="32"/>
  <c r="F82" i="32"/>
  <c r="G82" i="32"/>
  <c r="H82" i="32"/>
  <c r="I82" i="32"/>
  <c r="J82" i="32"/>
  <c r="K82" i="32"/>
  <c r="F83" i="32"/>
  <c r="G83" i="32"/>
  <c r="H83" i="32"/>
  <c r="I83" i="32"/>
  <c r="J83" i="32"/>
  <c r="K83" i="32"/>
  <c r="B81" i="32"/>
  <c r="C81" i="32" s="1"/>
  <c r="B82" i="32"/>
  <c r="C82" i="32" s="1"/>
  <c r="F145" i="32"/>
  <c r="G145" i="32"/>
  <c r="H145" i="32"/>
  <c r="I145" i="32"/>
  <c r="J145" i="32"/>
  <c r="K145" i="32"/>
  <c r="F146" i="32"/>
  <c r="G146" i="32"/>
  <c r="H146" i="32"/>
  <c r="I146" i="32"/>
  <c r="J146" i="32"/>
  <c r="K146" i="32"/>
  <c r="F147" i="32"/>
  <c r="G147" i="32"/>
  <c r="H147" i="32"/>
  <c r="I147" i="32"/>
  <c r="J147" i="32"/>
  <c r="K147" i="32"/>
  <c r="F148" i="32"/>
  <c r="G148" i="32"/>
  <c r="H148" i="32"/>
  <c r="I148" i="32"/>
  <c r="J148" i="32"/>
  <c r="K148" i="32"/>
  <c r="B145" i="32"/>
  <c r="C145" i="32" s="1"/>
  <c r="B146" i="32"/>
  <c r="C146" i="32" s="1"/>
  <c r="B147" i="32"/>
  <c r="C147" i="32" s="1"/>
  <c r="F265" i="32"/>
  <c r="G265" i="32"/>
  <c r="H265" i="32"/>
  <c r="I265" i="32"/>
  <c r="J265" i="32"/>
  <c r="K265" i="32"/>
  <c r="F266" i="32"/>
  <c r="G266" i="32"/>
  <c r="H266" i="32"/>
  <c r="I266" i="32"/>
  <c r="J266" i="32"/>
  <c r="K266" i="32"/>
  <c r="B265" i="32"/>
  <c r="C265" i="32" s="1"/>
  <c r="B266" i="32"/>
  <c r="C266" i="32" s="1"/>
  <c r="B239" i="32"/>
  <c r="C239" i="32" s="1"/>
  <c r="B240" i="32"/>
  <c r="C240" i="32" s="1"/>
  <c r="F239" i="32"/>
  <c r="G239" i="32"/>
  <c r="H239" i="32"/>
  <c r="I239" i="32"/>
  <c r="J239" i="32"/>
  <c r="K239" i="32"/>
  <c r="F240" i="32"/>
  <c r="G240" i="32"/>
  <c r="H240" i="32"/>
  <c r="I240" i="32"/>
  <c r="J240" i="32"/>
  <c r="K240" i="32"/>
  <c r="F241" i="32"/>
  <c r="G241" i="32"/>
  <c r="H241" i="32"/>
  <c r="I241" i="32"/>
  <c r="J241" i="32"/>
  <c r="K241" i="32"/>
  <c r="B502" i="31"/>
  <c r="C502" i="31" s="1"/>
  <c r="B183" i="31"/>
  <c r="C183" i="31" s="1"/>
  <c r="B184" i="31"/>
  <c r="C184" i="31" s="1"/>
  <c r="B126" i="31"/>
  <c r="C126" i="31" s="1"/>
  <c r="F126" i="31"/>
  <c r="G126" i="31"/>
  <c r="H126" i="31"/>
  <c r="I126" i="31"/>
  <c r="J126" i="31"/>
  <c r="K126" i="31"/>
  <c r="F127" i="31"/>
  <c r="G127" i="31"/>
  <c r="H127" i="31"/>
  <c r="I127" i="31"/>
  <c r="J127" i="31"/>
  <c r="K127" i="31"/>
  <c r="B134" i="31"/>
  <c r="C134" i="31" s="1"/>
  <c r="B136" i="31"/>
  <c r="C136" i="31" s="1"/>
  <c r="F134" i="31"/>
  <c r="G134" i="31"/>
  <c r="H134" i="31"/>
  <c r="I134" i="31"/>
  <c r="J134" i="31"/>
  <c r="K134" i="31"/>
  <c r="F136" i="31"/>
  <c r="G136" i="31"/>
  <c r="H136" i="31"/>
  <c r="I136" i="31"/>
  <c r="J136" i="31"/>
  <c r="K136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502" i="31"/>
  <c r="G502" i="31"/>
  <c r="H502" i="31"/>
  <c r="I502" i="31"/>
  <c r="J502" i="31"/>
  <c r="K502" i="31"/>
  <c r="F503" i="31"/>
  <c r="G503" i="31"/>
  <c r="H503" i="31"/>
  <c r="I503" i="31"/>
  <c r="J503" i="31"/>
  <c r="K503" i="31"/>
  <c r="F319" i="31"/>
  <c r="G319" i="31"/>
  <c r="H319" i="31"/>
  <c r="I319" i="31"/>
  <c r="J319" i="31"/>
  <c r="K319" i="31"/>
  <c r="B319" i="31"/>
  <c r="C319" i="31" s="1"/>
  <c r="F370" i="31"/>
  <c r="G370" i="31"/>
  <c r="H370" i="31"/>
  <c r="I370" i="31"/>
  <c r="J370" i="31"/>
  <c r="K370" i="31"/>
  <c r="F371" i="31"/>
  <c r="G371" i="31"/>
  <c r="H371" i="31"/>
  <c r="I371" i="31"/>
  <c r="J371" i="31"/>
  <c r="K371" i="31"/>
  <c r="F372" i="31"/>
  <c r="G372" i="31"/>
  <c r="H372" i="31"/>
  <c r="I372" i="31"/>
  <c r="J372" i="31"/>
  <c r="K372" i="31"/>
  <c r="B369" i="31"/>
  <c r="C369" i="31" s="1"/>
  <c r="B370" i="31"/>
  <c r="C370" i="31" s="1"/>
  <c r="B371" i="31"/>
  <c r="C371" i="31" s="1"/>
  <c r="F369" i="31"/>
  <c r="G369" i="31"/>
  <c r="H369" i="31"/>
  <c r="I369" i="31"/>
  <c r="J369" i="31"/>
  <c r="K369" i="31"/>
  <c r="D161" i="25" l="1"/>
  <c r="D160" i="25"/>
  <c r="D146" i="32"/>
  <c r="D183" i="31"/>
  <c r="D82" i="32"/>
  <c r="D81" i="32"/>
  <c r="D80" i="25"/>
  <c r="D79" i="25"/>
  <c r="D153" i="25"/>
  <c r="D60" i="25"/>
  <c r="D145" i="32"/>
  <c r="D147" i="32"/>
  <c r="D265" i="32"/>
  <c r="D239" i="32"/>
  <c r="D240" i="32"/>
  <c r="D184" i="31"/>
  <c r="D126" i="31"/>
  <c r="D136" i="31"/>
  <c r="D134" i="31"/>
  <c r="D502" i="31"/>
  <c r="D319" i="31"/>
  <c r="D370" i="31"/>
  <c r="D369" i="31"/>
  <c r="D371" i="31"/>
  <c r="K86" i="32" l="1"/>
  <c r="K87" i="32"/>
  <c r="K88" i="32"/>
  <c r="K90" i="32"/>
  <c r="K65" i="6"/>
  <c r="K86" i="6" s="1"/>
  <c r="K35" i="6"/>
  <c r="K36" i="6"/>
  <c r="K37" i="6"/>
  <c r="K38" i="6"/>
  <c r="K39" i="6"/>
  <c r="K40" i="6"/>
  <c r="K41" i="6"/>
  <c r="K42" i="6"/>
  <c r="K62" i="6" l="1"/>
  <c r="K63" i="6" s="1"/>
  <c r="K87" i="6"/>
  <c r="K91" i="32"/>
  <c r="I17" i="39" l="1"/>
  <c r="I18" i="39"/>
  <c r="I13" i="39"/>
  <c r="AA94" i="6" l="1"/>
  <c r="AB94" i="6"/>
  <c r="AC94" i="6"/>
  <c r="AD94" i="6"/>
  <c r="AE94" i="6"/>
  <c r="AF94" i="6"/>
  <c r="AA113" i="6"/>
  <c r="AB113" i="6"/>
  <c r="AC113" i="6"/>
  <c r="AD113" i="6"/>
  <c r="AE113" i="6"/>
  <c r="AF113" i="6"/>
  <c r="AA143" i="6"/>
  <c r="AB143" i="6"/>
  <c r="AC143" i="6"/>
  <c r="AD143" i="6"/>
  <c r="AE143" i="6"/>
  <c r="AF143" i="6"/>
  <c r="AA168" i="6"/>
  <c r="AB168" i="6"/>
  <c r="AC168" i="6"/>
  <c r="AD168" i="6"/>
  <c r="AE168" i="6"/>
  <c r="AF168" i="6"/>
  <c r="AA190" i="6"/>
  <c r="AB190" i="6"/>
  <c r="AC190" i="6"/>
  <c r="AD190" i="6"/>
  <c r="AE190" i="6"/>
  <c r="AF190" i="6"/>
  <c r="AA199" i="6"/>
  <c r="AB199" i="6"/>
  <c r="AC199" i="6"/>
  <c r="AD199" i="6"/>
  <c r="AE199" i="6"/>
  <c r="AF199" i="6"/>
  <c r="AA206" i="6"/>
  <c r="AB206" i="6"/>
  <c r="AC206" i="6"/>
  <c r="AD206" i="6"/>
  <c r="AE206" i="6"/>
  <c r="AF206" i="6"/>
  <c r="AA257" i="6"/>
  <c r="AB257" i="6"/>
  <c r="AC257" i="6"/>
  <c r="AD257" i="6"/>
  <c r="AE257" i="6"/>
  <c r="AF257" i="6"/>
  <c r="AA277" i="6"/>
  <c r="AB277" i="6"/>
  <c r="AC277" i="6"/>
  <c r="AD277" i="6"/>
  <c r="AE277" i="6"/>
  <c r="AF277" i="6"/>
  <c r="AA84" i="32"/>
  <c r="AB84" i="32"/>
  <c r="AC84" i="32"/>
  <c r="AD84" i="32"/>
  <c r="AE84" i="32"/>
  <c r="AF84" i="32"/>
  <c r="AA91" i="32"/>
  <c r="AB91" i="32"/>
  <c r="AC91" i="32"/>
  <c r="AD91" i="32"/>
  <c r="AE91" i="32"/>
  <c r="AF91" i="32"/>
  <c r="AA131" i="32"/>
  <c r="AB131" i="32"/>
  <c r="AC131" i="32"/>
  <c r="AD131" i="32"/>
  <c r="AE131" i="32"/>
  <c r="AF131" i="32"/>
  <c r="AA149" i="32"/>
  <c r="AB149" i="32"/>
  <c r="AC149" i="32"/>
  <c r="AD149" i="32"/>
  <c r="AE149" i="32"/>
  <c r="AF149" i="32"/>
  <c r="AA153" i="32"/>
  <c r="AB153" i="32"/>
  <c r="AC153" i="32"/>
  <c r="AD153" i="32"/>
  <c r="AE153" i="32"/>
  <c r="AF153" i="32"/>
  <c r="AA172" i="32"/>
  <c r="AB172" i="32"/>
  <c r="AC172" i="32"/>
  <c r="AD172" i="32"/>
  <c r="AE172" i="32"/>
  <c r="AF172" i="32"/>
  <c r="AA185" i="32"/>
  <c r="AB185" i="32"/>
  <c r="AC185" i="32"/>
  <c r="AD185" i="32"/>
  <c r="AE185" i="32"/>
  <c r="AF185" i="32"/>
  <c r="Y187" i="32"/>
  <c r="Z187" i="32"/>
  <c r="AA188" i="32"/>
  <c r="AA187" i="32" s="1"/>
  <c r="AB188" i="32"/>
  <c r="AB187" i="32" s="1"/>
  <c r="AC188" i="32"/>
  <c r="AC187" i="32" s="1"/>
  <c r="AD188" i="32"/>
  <c r="AD187" i="32" s="1"/>
  <c r="AE188" i="32"/>
  <c r="AE187" i="32" s="1"/>
  <c r="AF188" i="32"/>
  <c r="AF187" i="32" s="1"/>
  <c r="AA197" i="32"/>
  <c r="AB197" i="32"/>
  <c r="AC197" i="32"/>
  <c r="AD197" i="32"/>
  <c r="AE197" i="32"/>
  <c r="AF197" i="32"/>
  <c r="AA204" i="32"/>
  <c r="AB204" i="32"/>
  <c r="AC204" i="32"/>
  <c r="AD204" i="32"/>
  <c r="AE204" i="32"/>
  <c r="AF204" i="32"/>
  <c r="AA228" i="32"/>
  <c r="AB228" i="32"/>
  <c r="AC228" i="32"/>
  <c r="AD228" i="32"/>
  <c r="AE228" i="32"/>
  <c r="AF228" i="32"/>
  <c r="AA242" i="32"/>
  <c r="AB242" i="32"/>
  <c r="AC242" i="32"/>
  <c r="AD242" i="32"/>
  <c r="AE242" i="32"/>
  <c r="AF242" i="32"/>
  <c r="AA257" i="32"/>
  <c r="AB257" i="32"/>
  <c r="AC257" i="32"/>
  <c r="AD257" i="32"/>
  <c r="AE257" i="32"/>
  <c r="AF257" i="32"/>
  <c r="AA267" i="32"/>
  <c r="AB267" i="32"/>
  <c r="AC267" i="32"/>
  <c r="AD267" i="32"/>
  <c r="AE267" i="32"/>
  <c r="AF267" i="32"/>
  <c r="AA129" i="31"/>
  <c r="AB129" i="31"/>
  <c r="AC129" i="31"/>
  <c r="AD129" i="31"/>
  <c r="AE129" i="31"/>
  <c r="AF129" i="31"/>
  <c r="AA139" i="31"/>
  <c r="AB139" i="31"/>
  <c r="AC139" i="31"/>
  <c r="AD139" i="31"/>
  <c r="AE139" i="31"/>
  <c r="AF139" i="31"/>
  <c r="AA224" i="31"/>
  <c r="AB224" i="31"/>
  <c r="AC224" i="31"/>
  <c r="AD224" i="31"/>
  <c r="AE224" i="31"/>
  <c r="AF224" i="31"/>
  <c r="AA290" i="31"/>
  <c r="AB290" i="31"/>
  <c r="AC290" i="31"/>
  <c r="AD290" i="31"/>
  <c r="AE290" i="31"/>
  <c r="AF290" i="31"/>
  <c r="M295" i="31"/>
  <c r="N295" i="31"/>
  <c r="AA373" i="31"/>
  <c r="AB373" i="31"/>
  <c r="AC373" i="31"/>
  <c r="AD373" i="31"/>
  <c r="AE373" i="31"/>
  <c r="AF373" i="31"/>
  <c r="AA388" i="31"/>
  <c r="AB388" i="31"/>
  <c r="AC388" i="31"/>
  <c r="AD388" i="31"/>
  <c r="AE388" i="31"/>
  <c r="AF388" i="31"/>
  <c r="AA437" i="31"/>
  <c r="AB437" i="31"/>
  <c r="AC437" i="31"/>
  <c r="AD437" i="31"/>
  <c r="AE437" i="31"/>
  <c r="AF437" i="31"/>
  <c r="AA454" i="31"/>
  <c r="AB454" i="31"/>
  <c r="AC454" i="31"/>
  <c r="AD454" i="31"/>
  <c r="AE454" i="31"/>
  <c r="AF454" i="31"/>
  <c r="AA481" i="31"/>
  <c r="AB481" i="31"/>
  <c r="AC481" i="31"/>
  <c r="AD481" i="31"/>
  <c r="AE481" i="31"/>
  <c r="AF481" i="31"/>
  <c r="AA42" i="25"/>
  <c r="AB42" i="25"/>
  <c r="AC42" i="25"/>
  <c r="AD42" i="25"/>
  <c r="AE42" i="25"/>
  <c r="AF42" i="25"/>
  <c r="AA62" i="25"/>
  <c r="AB62" i="25"/>
  <c r="AC62" i="25"/>
  <c r="AD62" i="25"/>
  <c r="AE62" i="25"/>
  <c r="AF62" i="25"/>
  <c r="AA72" i="25"/>
  <c r="AB72" i="25"/>
  <c r="AC72" i="25"/>
  <c r="AD72" i="25"/>
  <c r="AE72" i="25"/>
  <c r="AF72" i="25"/>
  <c r="AA81" i="25"/>
  <c r="AB81" i="25"/>
  <c r="AC81" i="25"/>
  <c r="AD81" i="25"/>
  <c r="AE81" i="25"/>
  <c r="AF81" i="25"/>
  <c r="AA100" i="25"/>
  <c r="AB100" i="25"/>
  <c r="AC100" i="25"/>
  <c r="AD100" i="25"/>
  <c r="AE100" i="25"/>
  <c r="AF100" i="25"/>
  <c r="AA103" i="25"/>
  <c r="AB103" i="25"/>
  <c r="AC103" i="25"/>
  <c r="AD103" i="25"/>
  <c r="AE103" i="25"/>
  <c r="AF103" i="25"/>
  <c r="AA115" i="25"/>
  <c r="AB115" i="25"/>
  <c r="AC115" i="25"/>
  <c r="AD115" i="25"/>
  <c r="AE115" i="25"/>
  <c r="AF115" i="25"/>
  <c r="AA138" i="25"/>
  <c r="AB138" i="25"/>
  <c r="AC138" i="25"/>
  <c r="AD138" i="25"/>
  <c r="AE138" i="25"/>
  <c r="AF138" i="25"/>
  <c r="AA149" i="25"/>
  <c r="AB149" i="25"/>
  <c r="AC149" i="25"/>
  <c r="AD149" i="25"/>
  <c r="AE149" i="25"/>
  <c r="AF149" i="25"/>
  <c r="AA157" i="25"/>
  <c r="AB157" i="25"/>
  <c r="AC157" i="25"/>
  <c r="AD157" i="25"/>
  <c r="AE157" i="25"/>
  <c r="AF157" i="25"/>
  <c r="AA162" i="25"/>
  <c r="AB162" i="25"/>
  <c r="AC162" i="25"/>
  <c r="AD162" i="25"/>
  <c r="AE162" i="25"/>
  <c r="AF162" i="25"/>
  <c r="AI129" i="31" l="1"/>
  <c r="V295" i="31"/>
  <c r="V294" i="31"/>
  <c r="V293" i="31"/>
  <c r="AC110" i="25"/>
  <c r="AC504" i="31"/>
  <c r="U295" i="31"/>
  <c r="U293" i="31"/>
  <c r="U294" i="31"/>
  <c r="Q295" i="31"/>
  <c r="Q293" i="31"/>
  <c r="Q294" i="31"/>
  <c r="AC272" i="6"/>
  <c r="AF110" i="25"/>
  <c r="AB110" i="25"/>
  <c r="AF504" i="31"/>
  <c r="AB504" i="31"/>
  <c r="X295" i="31"/>
  <c r="X293" i="31"/>
  <c r="X294" i="31"/>
  <c r="T295" i="31"/>
  <c r="T293" i="31"/>
  <c r="T294" i="31"/>
  <c r="P295" i="31"/>
  <c r="P293" i="31"/>
  <c r="P294" i="31"/>
  <c r="AF272" i="6"/>
  <c r="AB272" i="6"/>
  <c r="AD110" i="25"/>
  <c r="AD504" i="31"/>
  <c r="R295" i="31"/>
  <c r="R294" i="31"/>
  <c r="R293" i="31"/>
  <c r="AD272" i="6"/>
  <c r="AE110" i="25"/>
  <c r="AA110" i="25"/>
  <c r="AE504" i="31"/>
  <c r="AA504" i="31"/>
  <c r="W295" i="31"/>
  <c r="W294" i="31"/>
  <c r="W293" i="31"/>
  <c r="S295" i="31"/>
  <c r="S294" i="31"/>
  <c r="S293" i="31"/>
  <c r="O295" i="31"/>
  <c r="AH295" i="31" s="1"/>
  <c r="O294" i="31"/>
  <c r="O293" i="31"/>
  <c r="AE272" i="6"/>
  <c r="AA272" i="6"/>
  <c r="AB96" i="25"/>
  <c r="AB351" i="31"/>
  <c r="AF157" i="6"/>
  <c r="AA96" i="25"/>
  <c r="AA351" i="31"/>
  <c r="AA157" i="6"/>
  <c r="AD96" i="25"/>
  <c r="AD351" i="31"/>
  <c r="AD157" i="6"/>
  <c r="AF96" i="25"/>
  <c r="AF351" i="31"/>
  <c r="AB157" i="6"/>
  <c r="AE96" i="25"/>
  <c r="AE351" i="31"/>
  <c r="AE157" i="6"/>
  <c r="AC96" i="25"/>
  <c r="AC351" i="31"/>
  <c r="AC157" i="6"/>
  <c r="AF322" i="31"/>
  <c r="AB322" i="31"/>
  <c r="AE322" i="31"/>
  <c r="AA322" i="31"/>
  <c r="AD322" i="31"/>
  <c r="AC322" i="31"/>
  <c r="AF131" i="6"/>
  <c r="AB131" i="6"/>
  <c r="AD104" i="6"/>
  <c r="AE131" i="6"/>
  <c r="AA131" i="6"/>
  <c r="AC104" i="6"/>
  <c r="AD131" i="6"/>
  <c r="AF104" i="6"/>
  <c r="AB104" i="6"/>
  <c r="AC131" i="6"/>
  <c r="AE104" i="6"/>
  <c r="AA104" i="6"/>
  <c r="M292" i="31"/>
  <c r="M269" i="32"/>
  <c r="M270" i="32" s="1"/>
  <c r="AH294" i="31" l="1"/>
  <c r="M506" i="31"/>
  <c r="M164" i="25"/>
  <c r="M165" i="25" s="1"/>
  <c r="M297" i="31"/>
  <c r="K92" i="32"/>
  <c r="F263" i="32"/>
  <c r="G263" i="32"/>
  <c r="H263" i="32"/>
  <c r="I263" i="32"/>
  <c r="J263" i="32"/>
  <c r="K263" i="32"/>
  <c r="G262" i="32"/>
  <c r="H262" i="32"/>
  <c r="I262" i="32"/>
  <c r="J262" i="32"/>
  <c r="K262" i="32"/>
  <c r="F262" i="32"/>
  <c r="F256" i="32"/>
  <c r="G256" i="32"/>
  <c r="H256" i="32"/>
  <c r="I256" i="32"/>
  <c r="J256" i="32"/>
  <c r="K256" i="32"/>
  <c r="F245" i="32"/>
  <c r="G245" i="32"/>
  <c r="H245" i="32"/>
  <c r="I245" i="32"/>
  <c r="J245" i="32"/>
  <c r="K245" i="32"/>
  <c r="F246" i="32"/>
  <c r="G246" i="32"/>
  <c r="H246" i="32"/>
  <c r="I246" i="32"/>
  <c r="J246" i="32"/>
  <c r="K246" i="32"/>
  <c r="F247" i="32"/>
  <c r="G247" i="32"/>
  <c r="H247" i="32"/>
  <c r="I247" i="32"/>
  <c r="J247" i="32"/>
  <c r="K247" i="32"/>
  <c r="F248" i="32"/>
  <c r="G248" i="32"/>
  <c r="H248" i="32"/>
  <c r="I248" i="32"/>
  <c r="J248" i="32"/>
  <c r="K248" i="32"/>
  <c r="F249" i="32"/>
  <c r="G249" i="32"/>
  <c r="H249" i="32"/>
  <c r="I249" i="32"/>
  <c r="J249" i="32"/>
  <c r="K249" i="32"/>
  <c r="F254" i="32"/>
  <c r="G254" i="32"/>
  <c r="H254" i="32"/>
  <c r="I254" i="32"/>
  <c r="J254" i="32"/>
  <c r="K254" i="32"/>
  <c r="F255" i="32"/>
  <c r="G255" i="32"/>
  <c r="H255" i="32"/>
  <c r="I255" i="32"/>
  <c r="J255" i="32"/>
  <c r="K255" i="32"/>
  <c r="G244" i="32"/>
  <c r="H244" i="32"/>
  <c r="I244" i="32"/>
  <c r="J244" i="32"/>
  <c r="K244" i="32"/>
  <c r="F244" i="32"/>
  <c r="B256" i="32"/>
  <c r="C256" i="32" s="1"/>
  <c r="F231" i="32"/>
  <c r="G231" i="32"/>
  <c r="H231" i="32"/>
  <c r="I231" i="32"/>
  <c r="J231" i="32"/>
  <c r="K231" i="32"/>
  <c r="F232" i="32"/>
  <c r="G232" i="32"/>
  <c r="H232" i="32"/>
  <c r="I232" i="32"/>
  <c r="J232" i="32"/>
  <c r="K232" i="32"/>
  <c r="F233" i="32"/>
  <c r="G233" i="32"/>
  <c r="H233" i="32"/>
  <c r="I233" i="32"/>
  <c r="J233" i="32"/>
  <c r="K233" i="32"/>
  <c r="F234" i="32"/>
  <c r="G234" i="32"/>
  <c r="H234" i="32"/>
  <c r="I234" i="32"/>
  <c r="J234" i="32"/>
  <c r="K234" i="32"/>
  <c r="G230" i="32"/>
  <c r="H230" i="32"/>
  <c r="I230" i="32"/>
  <c r="J230" i="32"/>
  <c r="K230" i="32"/>
  <c r="F230" i="32"/>
  <c r="B241" i="32"/>
  <c r="C241" i="32" s="1"/>
  <c r="F223" i="32"/>
  <c r="G223" i="32"/>
  <c r="H223" i="32"/>
  <c r="I223" i="32"/>
  <c r="J223" i="32"/>
  <c r="K223" i="32"/>
  <c r="F224" i="32"/>
  <c r="G224" i="32"/>
  <c r="H224" i="32"/>
  <c r="I224" i="32"/>
  <c r="J224" i="32"/>
  <c r="K224" i="32"/>
  <c r="F225" i="32"/>
  <c r="G225" i="32"/>
  <c r="H225" i="32"/>
  <c r="I225" i="32"/>
  <c r="J225" i="32"/>
  <c r="K225" i="32"/>
  <c r="F226" i="32"/>
  <c r="G226" i="32"/>
  <c r="H226" i="32"/>
  <c r="I226" i="32"/>
  <c r="J226" i="32"/>
  <c r="K226" i="32"/>
  <c r="F227" i="32"/>
  <c r="G227" i="32"/>
  <c r="H227" i="32"/>
  <c r="I227" i="32"/>
  <c r="J227" i="32"/>
  <c r="K227" i="32"/>
  <c r="G206" i="32"/>
  <c r="H206" i="32"/>
  <c r="I206" i="32"/>
  <c r="J206" i="32"/>
  <c r="K206" i="32"/>
  <c r="F206" i="32"/>
  <c r="F200" i="32"/>
  <c r="G200" i="32"/>
  <c r="H200" i="32"/>
  <c r="I200" i="32"/>
  <c r="J200" i="32"/>
  <c r="K200" i="32"/>
  <c r="F203" i="32"/>
  <c r="G203" i="32"/>
  <c r="H203" i="32"/>
  <c r="I203" i="32"/>
  <c r="J203" i="32"/>
  <c r="K203" i="32"/>
  <c r="G199" i="32"/>
  <c r="H199" i="32"/>
  <c r="I199" i="32"/>
  <c r="J199" i="32"/>
  <c r="K199" i="32"/>
  <c r="F199" i="32"/>
  <c r="F191" i="32"/>
  <c r="G191" i="32"/>
  <c r="H191" i="32"/>
  <c r="I191" i="32"/>
  <c r="J191" i="32"/>
  <c r="K191" i="32"/>
  <c r="F192" i="32"/>
  <c r="G192" i="32"/>
  <c r="H192" i="32"/>
  <c r="I192" i="32"/>
  <c r="J192" i="32"/>
  <c r="K192" i="32"/>
  <c r="F193" i="32"/>
  <c r="G193" i="32"/>
  <c r="H193" i="32"/>
  <c r="I193" i="32"/>
  <c r="J193" i="32"/>
  <c r="K193" i="32"/>
  <c r="F194" i="32"/>
  <c r="G194" i="32"/>
  <c r="H194" i="32"/>
  <c r="I194" i="32"/>
  <c r="J194" i="32"/>
  <c r="K194" i="32"/>
  <c r="F195" i="32"/>
  <c r="G195" i="32"/>
  <c r="H195" i="32"/>
  <c r="I195" i="32"/>
  <c r="J195" i="32"/>
  <c r="K195" i="32"/>
  <c r="F196" i="32"/>
  <c r="G196" i="32"/>
  <c r="H196" i="32"/>
  <c r="I196" i="32"/>
  <c r="J196" i="32"/>
  <c r="K196" i="32"/>
  <c r="G190" i="32"/>
  <c r="H190" i="32"/>
  <c r="I190" i="32"/>
  <c r="J190" i="32"/>
  <c r="K190" i="32"/>
  <c r="F190" i="32"/>
  <c r="B195" i="32"/>
  <c r="C195" i="32" s="1"/>
  <c r="B196" i="32"/>
  <c r="C196" i="32" s="1"/>
  <c r="F175" i="32"/>
  <c r="G175" i="32"/>
  <c r="H175" i="32"/>
  <c r="I175" i="32"/>
  <c r="J175" i="32"/>
  <c r="K175" i="32"/>
  <c r="F176" i="32"/>
  <c r="G176" i="32"/>
  <c r="H176" i="32"/>
  <c r="I176" i="32"/>
  <c r="J176" i="32"/>
  <c r="K176" i="32"/>
  <c r="F177" i="32"/>
  <c r="G177" i="32"/>
  <c r="H177" i="32"/>
  <c r="I177" i="32"/>
  <c r="J177" i="32"/>
  <c r="K177" i="32"/>
  <c r="F184" i="32"/>
  <c r="G184" i="32"/>
  <c r="H184" i="32"/>
  <c r="I184" i="32"/>
  <c r="J184" i="32"/>
  <c r="K184" i="32"/>
  <c r="G174" i="32"/>
  <c r="H174" i="32"/>
  <c r="I174" i="32"/>
  <c r="J174" i="32"/>
  <c r="K174" i="32"/>
  <c r="F174" i="32"/>
  <c r="F156" i="32"/>
  <c r="G156" i="32"/>
  <c r="H156" i="32"/>
  <c r="I156" i="32"/>
  <c r="J156" i="32"/>
  <c r="K156" i="32"/>
  <c r="F157" i="32"/>
  <c r="G157" i="32"/>
  <c r="H157" i="32"/>
  <c r="I157" i="32"/>
  <c r="J157" i="32"/>
  <c r="K157" i="32"/>
  <c r="F158" i="32"/>
  <c r="G158" i="32"/>
  <c r="H158" i="32"/>
  <c r="I158" i="32"/>
  <c r="J158" i="32"/>
  <c r="K158" i="32"/>
  <c r="F159" i="32"/>
  <c r="G159" i="32"/>
  <c r="H159" i="32"/>
  <c r="I159" i="32"/>
  <c r="J159" i="32"/>
  <c r="K159" i="32"/>
  <c r="F160" i="32"/>
  <c r="G160" i="32"/>
  <c r="H160" i="32"/>
  <c r="I160" i="32"/>
  <c r="J160" i="32"/>
  <c r="K160" i="32"/>
  <c r="F161" i="32"/>
  <c r="G161" i="32"/>
  <c r="H161" i="32"/>
  <c r="I161" i="32"/>
  <c r="J161" i="32"/>
  <c r="K161" i="32"/>
  <c r="F162" i="32"/>
  <c r="G162" i="32"/>
  <c r="H162" i="32"/>
  <c r="I162" i="32"/>
  <c r="J162" i="32"/>
  <c r="K162" i="32"/>
  <c r="F163" i="32"/>
  <c r="G163" i="32"/>
  <c r="H163" i="32"/>
  <c r="I163" i="32"/>
  <c r="J163" i="32"/>
  <c r="K163" i="32"/>
  <c r="F164" i="32"/>
  <c r="G164" i="32"/>
  <c r="H164" i="32"/>
  <c r="I164" i="32"/>
  <c r="J164" i="32"/>
  <c r="K164" i="32"/>
  <c r="F170" i="32"/>
  <c r="G170" i="32"/>
  <c r="H170" i="32"/>
  <c r="I170" i="32"/>
  <c r="J170" i="32"/>
  <c r="K170" i="32"/>
  <c r="F171" i="32"/>
  <c r="G171" i="32"/>
  <c r="H171" i="32"/>
  <c r="I171" i="32"/>
  <c r="J171" i="32"/>
  <c r="K171" i="32"/>
  <c r="G155" i="32"/>
  <c r="H155" i="32"/>
  <c r="I155" i="32"/>
  <c r="J155" i="32"/>
  <c r="K155" i="32"/>
  <c r="F155" i="32"/>
  <c r="F152" i="32"/>
  <c r="G152" i="32"/>
  <c r="H152" i="32"/>
  <c r="I152" i="32"/>
  <c r="J152" i="32"/>
  <c r="K152" i="32"/>
  <c r="G151" i="32"/>
  <c r="H151" i="32"/>
  <c r="I151" i="32"/>
  <c r="J151" i="32"/>
  <c r="K151" i="32"/>
  <c r="F151" i="32"/>
  <c r="F134" i="32"/>
  <c r="G134" i="32"/>
  <c r="H134" i="32"/>
  <c r="I134" i="32"/>
  <c r="J134" i="32"/>
  <c r="K134" i="32"/>
  <c r="F135" i="32"/>
  <c r="G135" i="32"/>
  <c r="H135" i="32"/>
  <c r="I135" i="32"/>
  <c r="J135" i="32"/>
  <c r="K135" i="32"/>
  <c r="F136" i="32"/>
  <c r="G136" i="32"/>
  <c r="H136" i="32"/>
  <c r="I136" i="32"/>
  <c r="J136" i="32"/>
  <c r="K136" i="32"/>
  <c r="F137" i="32"/>
  <c r="G137" i="32"/>
  <c r="H137" i="32"/>
  <c r="I137" i="32"/>
  <c r="J137" i="32"/>
  <c r="K137" i="32"/>
  <c r="F138" i="32"/>
  <c r="G138" i="32"/>
  <c r="H138" i="32"/>
  <c r="I138" i="32"/>
  <c r="J138" i="32"/>
  <c r="K138" i="32"/>
  <c r="F139" i="32"/>
  <c r="G139" i="32"/>
  <c r="H139" i="32"/>
  <c r="I139" i="32"/>
  <c r="J139" i="32"/>
  <c r="K139" i="32"/>
  <c r="F140" i="32"/>
  <c r="G140" i="32"/>
  <c r="H140" i="32"/>
  <c r="I140" i="32"/>
  <c r="J140" i="32"/>
  <c r="K140" i="32"/>
  <c r="F141" i="32"/>
  <c r="G141" i="32"/>
  <c r="H141" i="32"/>
  <c r="I141" i="32"/>
  <c r="J141" i="32"/>
  <c r="K141" i="32"/>
  <c r="F142" i="32"/>
  <c r="G142" i="32"/>
  <c r="H142" i="32"/>
  <c r="I142" i="32"/>
  <c r="J142" i="32"/>
  <c r="K142" i="32"/>
  <c r="G133" i="32"/>
  <c r="H133" i="32"/>
  <c r="I133" i="32"/>
  <c r="J133" i="32"/>
  <c r="K133" i="32"/>
  <c r="F133" i="32"/>
  <c r="F122" i="32"/>
  <c r="G122" i="32"/>
  <c r="H122" i="32"/>
  <c r="I122" i="32"/>
  <c r="J122" i="32"/>
  <c r="K122" i="32"/>
  <c r="F123" i="32"/>
  <c r="G123" i="32"/>
  <c r="H123" i="32"/>
  <c r="I123" i="32"/>
  <c r="J123" i="32"/>
  <c r="K123" i="32"/>
  <c r="F124" i="32"/>
  <c r="G124" i="32"/>
  <c r="H124" i="32"/>
  <c r="I124" i="32"/>
  <c r="J124" i="32"/>
  <c r="K124" i="32"/>
  <c r="F125" i="32"/>
  <c r="G125" i="32"/>
  <c r="H125" i="32"/>
  <c r="I125" i="32"/>
  <c r="J125" i="32"/>
  <c r="K125" i="32"/>
  <c r="F126" i="32"/>
  <c r="G126" i="32"/>
  <c r="H126" i="32"/>
  <c r="I126" i="32"/>
  <c r="J126" i="32"/>
  <c r="K126" i="32"/>
  <c r="F127" i="32"/>
  <c r="G127" i="32"/>
  <c r="H127" i="32"/>
  <c r="I127" i="32"/>
  <c r="J127" i="32"/>
  <c r="K127" i="32"/>
  <c r="F128" i="32"/>
  <c r="G128" i="32"/>
  <c r="H128" i="32"/>
  <c r="I128" i="32"/>
  <c r="J128" i="32"/>
  <c r="K128" i="32"/>
  <c r="F129" i="32"/>
  <c r="G129" i="32"/>
  <c r="H129" i="32"/>
  <c r="I129" i="32"/>
  <c r="J129" i="32"/>
  <c r="K129" i="32"/>
  <c r="F130" i="32"/>
  <c r="G130" i="32"/>
  <c r="H130" i="32"/>
  <c r="I130" i="32"/>
  <c r="J130" i="32"/>
  <c r="K130" i="32"/>
  <c r="G121" i="32"/>
  <c r="H121" i="32"/>
  <c r="I121" i="32"/>
  <c r="J121" i="32"/>
  <c r="K121" i="32"/>
  <c r="F121" i="32"/>
  <c r="F100" i="32"/>
  <c r="G100" i="32"/>
  <c r="H100" i="32"/>
  <c r="I100" i="32"/>
  <c r="J100" i="32"/>
  <c r="K100" i="32"/>
  <c r="F101" i="32"/>
  <c r="G101" i="32"/>
  <c r="H101" i="32"/>
  <c r="I101" i="32"/>
  <c r="J101" i="32"/>
  <c r="K101" i="32"/>
  <c r="F102" i="32"/>
  <c r="G102" i="32"/>
  <c r="H102" i="32"/>
  <c r="I102" i="32"/>
  <c r="J102" i="32"/>
  <c r="K102" i="32"/>
  <c r="F103" i="32"/>
  <c r="G103" i="32"/>
  <c r="H103" i="32"/>
  <c r="I103" i="32"/>
  <c r="J103" i="32"/>
  <c r="K103" i="32"/>
  <c r="F104" i="32"/>
  <c r="G104" i="32"/>
  <c r="H104" i="32"/>
  <c r="I104" i="32"/>
  <c r="J104" i="32"/>
  <c r="K104" i="32"/>
  <c r="F105" i="32"/>
  <c r="G105" i="32"/>
  <c r="H105" i="32"/>
  <c r="I105" i="32"/>
  <c r="J105" i="32"/>
  <c r="K105" i="32"/>
  <c r="F106" i="32"/>
  <c r="G106" i="32"/>
  <c r="H106" i="32"/>
  <c r="I106" i="32"/>
  <c r="J106" i="32"/>
  <c r="K106" i="32"/>
  <c r="F107" i="32"/>
  <c r="G107" i="32"/>
  <c r="H107" i="32"/>
  <c r="I107" i="32"/>
  <c r="J107" i="32"/>
  <c r="K107" i="32"/>
  <c r="F108" i="32"/>
  <c r="G108" i="32"/>
  <c r="H108" i="32"/>
  <c r="I108" i="32"/>
  <c r="J108" i="32"/>
  <c r="K108" i="32"/>
  <c r="F109" i="32"/>
  <c r="G109" i="32"/>
  <c r="H109" i="32"/>
  <c r="I109" i="32"/>
  <c r="J109" i="32"/>
  <c r="K109" i="32"/>
  <c r="F110" i="32"/>
  <c r="G110" i="32"/>
  <c r="H110" i="32"/>
  <c r="I110" i="32"/>
  <c r="J110" i="32"/>
  <c r="K110" i="32"/>
  <c r="F111" i="32"/>
  <c r="G111" i="32"/>
  <c r="H111" i="32"/>
  <c r="I111" i="32"/>
  <c r="J111" i="32"/>
  <c r="K111" i="32"/>
  <c r="F112" i="32"/>
  <c r="G112" i="32"/>
  <c r="H112" i="32"/>
  <c r="I112" i="32"/>
  <c r="J112" i="32"/>
  <c r="K112" i="32"/>
  <c r="F113" i="32"/>
  <c r="G113" i="32"/>
  <c r="H113" i="32"/>
  <c r="I113" i="32"/>
  <c r="J113" i="32"/>
  <c r="K113" i="32"/>
  <c r="F114" i="32"/>
  <c r="G114" i="32"/>
  <c r="H114" i="32"/>
  <c r="I114" i="32"/>
  <c r="J114" i="32"/>
  <c r="K114" i="32"/>
  <c r="F115" i="32"/>
  <c r="G115" i="32"/>
  <c r="H115" i="32"/>
  <c r="I115" i="32"/>
  <c r="J115" i="32"/>
  <c r="K115" i="32"/>
  <c r="F116" i="32"/>
  <c r="G116" i="32"/>
  <c r="H116" i="32"/>
  <c r="I116" i="32"/>
  <c r="J116" i="32"/>
  <c r="K116" i="32"/>
  <c r="G93" i="32"/>
  <c r="H93" i="32"/>
  <c r="I93" i="32"/>
  <c r="J93" i="32"/>
  <c r="K93" i="32"/>
  <c r="F93" i="32"/>
  <c r="F87" i="32"/>
  <c r="G87" i="32"/>
  <c r="H87" i="32"/>
  <c r="I87" i="32"/>
  <c r="J87" i="32"/>
  <c r="F88" i="32"/>
  <c r="G88" i="32"/>
  <c r="H88" i="32"/>
  <c r="I88" i="32"/>
  <c r="J88" i="32"/>
  <c r="F90" i="32"/>
  <c r="G90" i="32"/>
  <c r="H90" i="32"/>
  <c r="I90" i="32"/>
  <c r="J90" i="32"/>
  <c r="G86" i="32"/>
  <c r="H86" i="32"/>
  <c r="I86" i="32"/>
  <c r="J86" i="32"/>
  <c r="F86" i="32"/>
  <c r="F63" i="32"/>
  <c r="G63" i="32"/>
  <c r="H63" i="32"/>
  <c r="I63" i="32"/>
  <c r="J63" i="32"/>
  <c r="K63" i="32"/>
  <c r="F64" i="32"/>
  <c r="G64" i="32"/>
  <c r="H64" i="32"/>
  <c r="I64" i="32"/>
  <c r="J64" i="32"/>
  <c r="K64" i="32"/>
  <c r="F65" i="32"/>
  <c r="G65" i="32"/>
  <c r="H65" i="32"/>
  <c r="I65" i="32"/>
  <c r="J65" i="32"/>
  <c r="K65" i="32"/>
  <c r="F66" i="32"/>
  <c r="G66" i="32"/>
  <c r="H66" i="32"/>
  <c r="I66" i="32"/>
  <c r="J66" i="32"/>
  <c r="K66" i="32"/>
  <c r="F67" i="32"/>
  <c r="G67" i="32"/>
  <c r="H67" i="32"/>
  <c r="I67" i="32"/>
  <c r="J67" i="32"/>
  <c r="K67" i="32"/>
  <c r="F68" i="32"/>
  <c r="G68" i="32"/>
  <c r="H68" i="32"/>
  <c r="I68" i="32"/>
  <c r="J68" i="32"/>
  <c r="K68" i="32"/>
  <c r="F69" i="32"/>
  <c r="G69" i="32"/>
  <c r="H69" i="32"/>
  <c r="I69" i="32"/>
  <c r="J69" i="32"/>
  <c r="K69" i="32"/>
  <c r="K275" i="32" s="1"/>
  <c r="F70" i="32"/>
  <c r="G70" i="32"/>
  <c r="H70" i="32"/>
  <c r="I70" i="32"/>
  <c r="J70" i="32"/>
  <c r="K70" i="32"/>
  <c r="F71" i="32"/>
  <c r="G71" i="32"/>
  <c r="H71" i="32"/>
  <c r="I71" i="32"/>
  <c r="J71" i="32"/>
  <c r="K71" i="32"/>
  <c r="F72" i="32"/>
  <c r="G72" i="32"/>
  <c r="H72" i="32"/>
  <c r="I72" i="32"/>
  <c r="J72" i="32"/>
  <c r="K72" i="32"/>
  <c r="K274" i="32" s="1"/>
  <c r="F73" i="32"/>
  <c r="G73" i="32"/>
  <c r="H73" i="32"/>
  <c r="I73" i="32"/>
  <c r="J73" i="32"/>
  <c r="K73" i="32"/>
  <c r="K273" i="32" s="1"/>
  <c r="F74" i="32"/>
  <c r="G74" i="32"/>
  <c r="H74" i="32"/>
  <c r="I74" i="32"/>
  <c r="J74" i="32"/>
  <c r="K74" i="32"/>
  <c r="F75" i="32"/>
  <c r="G75" i="32"/>
  <c r="H75" i="32"/>
  <c r="I75" i="32"/>
  <c r="J75" i="32"/>
  <c r="K75" i="32"/>
  <c r="F76" i="32"/>
  <c r="G76" i="32"/>
  <c r="H76" i="32"/>
  <c r="I76" i="32"/>
  <c r="J76" i="32"/>
  <c r="K76" i="32"/>
  <c r="F77" i="32"/>
  <c r="G77" i="32"/>
  <c r="H77" i="32"/>
  <c r="I77" i="32"/>
  <c r="J77" i="32"/>
  <c r="K77" i="32"/>
  <c r="F78" i="32"/>
  <c r="G78" i="32"/>
  <c r="H78" i="32"/>
  <c r="I78" i="32"/>
  <c r="J78" i="32"/>
  <c r="K78" i="32"/>
  <c r="F79" i="32"/>
  <c r="G79" i="32"/>
  <c r="H79" i="32"/>
  <c r="I79" i="32"/>
  <c r="J79" i="32"/>
  <c r="K79" i="32"/>
  <c r="F80" i="32"/>
  <c r="G80" i="32"/>
  <c r="H80" i="32"/>
  <c r="I80" i="32"/>
  <c r="J80" i="32"/>
  <c r="K80" i="32"/>
  <c r="G62" i="32"/>
  <c r="H62" i="32"/>
  <c r="I62" i="32"/>
  <c r="J62" i="32"/>
  <c r="K62" i="32"/>
  <c r="F62" i="32"/>
  <c r="B83" i="32"/>
  <c r="C83" i="32" s="1"/>
  <c r="F21" i="32"/>
  <c r="G21" i="32"/>
  <c r="H21" i="32"/>
  <c r="I21" i="32"/>
  <c r="J21" i="32"/>
  <c r="K21" i="32"/>
  <c r="F22" i="32"/>
  <c r="G22" i="32"/>
  <c r="H22" i="32"/>
  <c r="I22" i="32"/>
  <c r="J22" i="32"/>
  <c r="K22" i="32"/>
  <c r="F23" i="32"/>
  <c r="G23" i="32"/>
  <c r="H23" i="32"/>
  <c r="I23" i="32"/>
  <c r="J23" i="32"/>
  <c r="K23" i="32"/>
  <c r="F24" i="32"/>
  <c r="G24" i="32"/>
  <c r="H24" i="32"/>
  <c r="I24" i="32"/>
  <c r="J24" i="32"/>
  <c r="K24" i="32"/>
  <c r="F25" i="32"/>
  <c r="G25" i="32"/>
  <c r="H25" i="32"/>
  <c r="I25" i="32"/>
  <c r="J25" i="32"/>
  <c r="K25" i="32"/>
  <c r="F26" i="32"/>
  <c r="G26" i="32"/>
  <c r="H26" i="32"/>
  <c r="I26" i="32"/>
  <c r="J26" i="32"/>
  <c r="K26" i="32"/>
  <c r="F27" i="32"/>
  <c r="G27" i="32"/>
  <c r="H27" i="32"/>
  <c r="I27" i="32"/>
  <c r="J27" i="32"/>
  <c r="K27" i="32"/>
  <c r="F28" i="32"/>
  <c r="G28" i="32"/>
  <c r="H28" i="32"/>
  <c r="I28" i="32"/>
  <c r="J28" i="32"/>
  <c r="K28" i="32"/>
  <c r="F29" i="32"/>
  <c r="G29" i="32"/>
  <c r="H29" i="32"/>
  <c r="I29" i="32"/>
  <c r="J29" i="32"/>
  <c r="K29" i="32"/>
  <c r="F30" i="32"/>
  <c r="G30" i="32"/>
  <c r="H30" i="32"/>
  <c r="I30" i="32"/>
  <c r="J30" i="32"/>
  <c r="K30" i="32"/>
  <c r="G9" i="32"/>
  <c r="H9" i="32"/>
  <c r="I9" i="32"/>
  <c r="J9" i="32"/>
  <c r="K9" i="32"/>
  <c r="F9" i="32"/>
  <c r="F34" i="32"/>
  <c r="G34" i="32"/>
  <c r="H34" i="32"/>
  <c r="I34" i="32"/>
  <c r="J34" i="32"/>
  <c r="K34" i="32"/>
  <c r="F35" i="32"/>
  <c r="G35" i="32"/>
  <c r="H35" i="32"/>
  <c r="I35" i="32"/>
  <c r="J35" i="32"/>
  <c r="K35" i="32"/>
  <c r="F36" i="32"/>
  <c r="G36" i="32"/>
  <c r="H36" i="32"/>
  <c r="I36" i="32"/>
  <c r="J36" i="32"/>
  <c r="K36" i="32"/>
  <c r="F37" i="32"/>
  <c r="G37" i="32"/>
  <c r="H37" i="32"/>
  <c r="I37" i="32"/>
  <c r="J37" i="32"/>
  <c r="K37" i="32"/>
  <c r="F38" i="32"/>
  <c r="G38" i="32"/>
  <c r="H38" i="32"/>
  <c r="I38" i="32"/>
  <c r="J38" i="32"/>
  <c r="K38" i="32"/>
  <c r="F39" i="32"/>
  <c r="G39" i="32"/>
  <c r="H39" i="32"/>
  <c r="I39" i="32"/>
  <c r="J39" i="32"/>
  <c r="K39" i="32"/>
  <c r="F40" i="32"/>
  <c r="G40" i="32"/>
  <c r="H40" i="32"/>
  <c r="I40" i="32"/>
  <c r="J40" i="32"/>
  <c r="K40" i="32"/>
  <c r="F41" i="32"/>
  <c r="G41" i="32"/>
  <c r="H41" i="32"/>
  <c r="I41" i="32"/>
  <c r="J41" i="32"/>
  <c r="K41" i="32"/>
  <c r="F42" i="32"/>
  <c r="G42" i="32"/>
  <c r="H42" i="32"/>
  <c r="I42" i="32"/>
  <c r="J42" i="32"/>
  <c r="K42" i="32"/>
  <c r="F43" i="32"/>
  <c r="G43" i="32"/>
  <c r="H43" i="32"/>
  <c r="I43" i="32"/>
  <c r="J43" i="32"/>
  <c r="K43" i="32"/>
  <c r="F44" i="32"/>
  <c r="G44" i="32"/>
  <c r="H44" i="32"/>
  <c r="I44" i="32"/>
  <c r="J44" i="32"/>
  <c r="K44" i="32"/>
  <c r="F45" i="32"/>
  <c r="G45" i="32"/>
  <c r="H45" i="32"/>
  <c r="I45" i="32"/>
  <c r="J45" i="32"/>
  <c r="K45" i="32"/>
  <c r="F46" i="32"/>
  <c r="G46" i="32"/>
  <c r="H46" i="32"/>
  <c r="I46" i="32"/>
  <c r="J46" i="32"/>
  <c r="K46" i="32"/>
  <c r="F47" i="32"/>
  <c r="G47" i="32"/>
  <c r="H47" i="32"/>
  <c r="I47" i="32"/>
  <c r="J47" i="32"/>
  <c r="K47" i="32"/>
  <c r="F48" i="32"/>
  <c r="G48" i="32"/>
  <c r="H48" i="32"/>
  <c r="I48" i="32"/>
  <c r="J48" i="32"/>
  <c r="K48" i="32"/>
  <c r="F49" i="32"/>
  <c r="G49" i="32"/>
  <c r="H49" i="32"/>
  <c r="I49" i="32"/>
  <c r="J49" i="32"/>
  <c r="K49" i="32"/>
  <c r="F50" i="32"/>
  <c r="G50" i="32"/>
  <c r="H50" i="32"/>
  <c r="I50" i="32"/>
  <c r="J50" i="32"/>
  <c r="K50" i="32"/>
  <c r="F51" i="32"/>
  <c r="G51" i="32"/>
  <c r="H51" i="32"/>
  <c r="I51" i="32"/>
  <c r="J51" i="32"/>
  <c r="K51" i="32"/>
  <c r="F52" i="32"/>
  <c r="G52" i="32"/>
  <c r="H52" i="32"/>
  <c r="I52" i="32"/>
  <c r="J52" i="32"/>
  <c r="K52" i="32"/>
  <c r="F53" i="32"/>
  <c r="G53" i="32"/>
  <c r="H53" i="32"/>
  <c r="I53" i="32"/>
  <c r="J53" i="32"/>
  <c r="K53" i="32"/>
  <c r="F54" i="32"/>
  <c r="G54" i="32"/>
  <c r="H54" i="32"/>
  <c r="I54" i="32"/>
  <c r="J54" i="32"/>
  <c r="K54" i="32"/>
  <c r="F55" i="32"/>
  <c r="G55" i="32"/>
  <c r="H55" i="32"/>
  <c r="I55" i="32"/>
  <c r="J55" i="32"/>
  <c r="K55" i="32"/>
  <c r="F56" i="32"/>
  <c r="G56" i="32"/>
  <c r="H56" i="32"/>
  <c r="I56" i="32"/>
  <c r="J56" i="32"/>
  <c r="K56" i="32"/>
  <c r="F57" i="32"/>
  <c r="G57" i="32"/>
  <c r="H57" i="32"/>
  <c r="I57" i="32"/>
  <c r="J57" i="32"/>
  <c r="K57" i="32"/>
  <c r="F58" i="32"/>
  <c r="G58" i="32"/>
  <c r="H58" i="32"/>
  <c r="I58" i="32"/>
  <c r="J58" i="32"/>
  <c r="K58" i="32"/>
  <c r="F59" i="32"/>
  <c r="G59" i="32"/>
  <c r="H59" i="32"/>
  <c r="I59" i="32"/>
  <c r="J59" i="32"/>
  <c r="K59" i="32"/>
  <c r="G33" i="32"/>
  <c r="H33" i="32"/>
  <c r="I33" i="32"/>
  <c r="J33" i="32"/>
  <c r="K33" i="32"/>
  <c r="F33" i="32"/>
  <c r="F501" i="31"/>
  <c r="G501" i="31"/>
  <c r="H501" i="31"/>
  <c r="I501" i="31"/>
  <c r="J501" i="31"/>
  <c r="K501" i="31"/>
  <c r="G488" i="31"/>
  <c r="G504" i="31" s="1"/>
  <c r="H488" i="31"/>
  <c r="I488" i="31"/>
  <c r="J488" i="31"/>
  <c r="K488" i="31"/>
  <c r="K504" i="31" s="1"/>
  <c r="F488" i="31"/>
  <c r="G483" i="31"/>
  <c r="H483" i="31"/>
  <c r="I483" i="31"/>
  <c r="J483" i="31"/>
  <c r="K483" i="31"/>
  <c r="F483" i="31"/>
  <c r="F457" i="31"/>
  <c r="G457" i="31"/>
  <c r="H457" i="31"/>
  <c r="I457" i="31"/>
  <c r="J457" i="31"/>
  <c r="K457" i="31"/>
  <c r="F458" i="31"/>
  <c r="G458" i="31"/>
  <c r="H458" i="31"/>
  <c r="I458" i="31"/>
  <c r="J458" i="31"/>
  <c r="K458" i="31"/>
  <c r="F459" i="31"/>
  <c r="G459" i="31"/>
  <c r="H459" i="31"/>
  <c r="I459" i="31"/>
  <c r="J459" i="31"/>
  <c r="K459" i="31"/>
  <c r="F460" i="31"/>
  <c r="G460" i="31"/>
  <c r="H460" i="31"/>
  <c r="I460" i="31"/>
  <c r="J460" i="31"/>
  <c r="K460" i="31"/>
  <c r="F461" i="31"/>
  <c r="G461" i="31"/>
  <c r="H461" i="31"/>
  <c r="I461" i="31"/>
  <c r="J461" i="31"/>
  <c r="K461" i="31"/>
  <c r="F462" i="31"/>
  <c r="G462" i="31"/>
  <c r="H462" i="31"/>
  <c r="I462" i="31"/>
  <c r="J462" i="31"/>
  <c r="K462" i="31"/>
  <c r="F463" i="31"/>
  <c r="G463" i="31"/>
  <c r="H463" i="31"/>
  <c r="I463" i="31"/>
  <c r="J463" i="31"/>
  <c r="K463" i="31"/>
  <c r="F464" i="31"/>
  <c r="G464" i="31"/>
  <c r="H464" i="31"/>
  <c r="I464" i="31"/>
  <c r="J464" i="31"/>
  <c r="K464" i="31"/>
  <c r="F465" i="31"/>
  <c r="G465" i="31"/>
  <c r="H465" i="31"/>
  <c r="I465" i="31"/>
  <c r="J465" i="31"/>
  <c r="K465" i="31"/>
  <c r="F478" i="31"/>
  <c r="G478" i="31"/>
  <c r="H478" i="31"/>
  <c r="I478" i="31"/>
  <c r="J478" i="31"/>
  <c r="K478" i="31"/>
  <c r="F479" i="31"/>
  <c r="G479" i="31"/>
  <c r="H479" i="31"/>
  <c r="I479" i="31"/>
  <c r="J479" i="31"/>
  <c r="K479" i="31"/>
  <c r="F480" i="31"/>
  <c r="G480" i="31"/>
  <c r="H480" i="31"/>
  <c r="I480" i="31"/>
  <c r="J480" i="31"/>
  <c r="K480" i="31"/>
  <c r="G456" i="31"/>
  <c r="H456" i="31"/>
  <c r="I456" i="31"/>
  <c r="J456" i="31"/>
  <c r="K456" i="31"/>
  <c r="F456" i="31"/>
  <c r="B479" i="31"/>
  <c r="C479" i="31" s="1"/>
  <c r="B480" i="31"/>
  <c r="C480" i="31" s="1"/>
  <c r="G439" i="31"/>
  <c r="H439" i="31"/>
  <c r="I439" i="31"/>
  <c r="J439" i="31"/>
  <c r="K439" i="31"/>
  <c r="F439" i="31"/>
  <c r="F391" i="31"/>
  <c r="G391" i="31"/>
  <c r="H391" i="31"/>
  <c r="I391" i="31"/>
  <c r="J391" i="31"/>
  <c r="K391" i="31"/>
  <c r="F392" i="31"/>
  <c r="G392" i="31"/>
  <c r="H392" i="31"/>
  <c r="I392" i="31"/>
  <c r="J392" i="31"/>
  <c r="K392" i="31"/>
  <c r="F393" i="31"/>
  <c r="G393" i="31"/>
  <c r="H393" i="31"/>
  <c r="I393" i="31"/>
  <c r="J393" i="31"/>
  <c r="K393" i="31"/>
  <c r="F394" i="31"/>
  <c r="G394" i="31"/>
  <c r="H394" i="31"/>
  <c r="I394" i="31"/>
  <c r="J394" i="31"/>
  <c r="K394" i="31"/>
  <c r="F407" i="31"/>
  <c r="G407" i="31"/>
  <c r="H407" i="31"/>
  <c r="I407" i="31"/>
  <c r="J407" i="31"/>
  <c r="K407" i="31"/>
  <c r="F408" i="31"/>
  <c r="G408" i="31"/>
  <c r="H408" i="31"/>
  <c r="I408" i="31"/>
  <c r="J408" i="31"/>
  <c r="K408" i="31"/>
  <c r="F409" i="31"/>
  <c r="G409" i="31"/>
  <c r="H409" i="31"/>
  <c r="I409" i="31"/>
  <c r="J409" i="31"/>
  <c r="K409" i="31"/>
  <c r="F410" i="31"/>
  <c r="G410" i="31"/>
  <c r="H410" i="31"/>
  <c r="I410" i="31"/>
  <c r="J410" i="31"/>
  <c r="K410" i="31"/>
  <c r="F411" i="31"/>
  <c r="G411" i="31"/>
  <c r="H411" i="31"/>
  <c r="I411" i="31"/>
  <c r="J411" i="31"/>
  <c r="K411" i="31"/>
  <c r="F412" i="31"/>
  <c r="G412" i="31"/>
  <c r="H412" i="31"/>
  <c r="I412" i="31"/>
  <c r="J412" i="31"/>
  <c r="K412" i="31"/>
  <c r="F413" i="31"/>
  <c r="G413" i="31"/>
  <c r="H413" i="31"/>
  <c r="I413" i="31"/>
  <c r="J413" i="31"/>
  <c r="K413" i="31"/>
  <c r="F414" i="31"/>
  <c r="G414" i="31"/>
  <c r="H414" i="31"/>
  <c r="I414" i="31"/>
  <c r="J414" i="31"/>
  <c r="K414" i="31"/>
  <c r="F415" i="31"/>
  <c r="G415" i="31"/>
  <c r="H415" i="31"/>
  <c r="I415" i="31"/>
  <c r="J415" i="31"/>
  <c r="K415" i="31"/>
  <c r="F416" i="31"/>
  <c r="G416" i="31"/>
  <c r="H416" i="31"/>
  <c r="I416" i="31"/>
  <c r="J416" i="31"/>
  <c r="K416" i="31"/>
  <c r="F417" i="31"/>
  <c r="G417" i="31"/>
  <c r="H417" i="31"/>
  <c r="I417" i="31"/>
  <c r="J417" i="31"/>
  <c r="K417" i="31"/>
  <c r="F418" i="31"/>
  <c r="G418" i="31"/>
  <c r="H418" i="31"/>
  <c r="I418" i="31"/>
  <c r="J418" i="31"/>
  <c r="K418" i="31"/>
  <c r="F419" i="31"/>
  <c r="G419" i="31"/>
  <c r="H419" i="31"/>
  <c r="I419" i="31"/>
  <c r="J419" i="31"/>
  <c r="K419" i="31"/>
  <c r="F420" i="31"/>
  <c r="G420" i="31"/>
  <c r="H420" i="31"/>
  <c r="I420" i="31"/>
  <c r="J420" i="31"/>
  <c r="K420" i="31"/>
  <c r="F421" i="31"/>
  <c r="G421" i="31"/>
  <c r="H421" i="31"/>
  <c r="I421" i="31"/>
  <c r="J421" i="31"/>
  <c r="K421" i="31"/>
  <c r="F422" i="31"/>
  <c r="G422" i="31"/>
  <c r="H422" i="31"/>
  <c r="I422" i="31"/>
  <c r="J422" i="31"/>
  <c r="K422" i="31"/>
  <c r="F423" i="31"/>
  <c r="G423" i="31"/>
  <c r="H423" i="31"/>
  <c r="I423" i="31"/>
  <c r="J423" i="31"/>
  <c r="K423" i="31"/>
  <c r="F424" i="31"/>
  <c r="G424" i="31"/>
  <c r="H424" i="31"/>
  <c r="I424" i="31"/>
  <c r="J424" i="31"/>
  <c r="K424" i="31"/>
  <c r="F425" i="31"/>
  <c r="G425" i="31"/>
  <c r="H425" i="31"/>
  <c r="I425" i="31"/>
  <c r="J425" i="31"/>
  <c r="K425" i="31"/>
  <c r="F432" i="31"/>
  <c r="G432" i="31"/>
  <c r="H432" i="31"/>
  <c r="I432" i="31"/>
  <c r="J432" i="31"/>
  <c r="K432" i="31"/>
  <c r="F433" i="31"/>
  <c r="G433" i="31"/>
  <c r="H433" i="31"/>
  <c r="I433" i="31"/>
  <c r="J433" i="31"/>
  <c r="K433" i="31"/>
  <c r="F434" i="31"/>
  <c r="G434" i="31"/>
  <c r="H434" i="31"/>
  <c r="I434" i="31"/>
  <c r="J434" i="31"/>
  <c r="K434" i="31"/>
  <c r="F435" i="31"/>
  <c r="G435" i="31"/>
  <c r="H435" i="31"/>
  <c r="I435" i="31"/>
  <c r="J435" i="31"/>
  <c r="K435" i="31"/>
  <c r="F436" i="31"/>
  <c r="G436" i="31"/>
  <c r="H436" i="31"/>
  <c r="I436" i="31"/>
  <c r="J436" i="31"/>
  <c r="K436" i="31"/>
  <c r="G390" i="31"/>
  <c r="H390" i="31"/>
  <c r="I390" i="31"/>
  <c r="J390" i="31"/>
  <c r="K390" i="31"/>
  <c r="F390" i="31"/>
  <c r="F376" i="31"/>
  <c r="G376" i="31"/>
  <c r="H376" i="31"/>
  <c r="I376" i="31"/>
  <c r="J376" i="31"/>
  <c r="K376" i="31"/>
  <c r="F377" i="31"/>
  <c r="G377" i="31"/>
  <c r="H377" i="31"/>
  <c r="I377" i="31"/>
  <c r="J377" i="31"/>
  <c r="K377" i="31"/>
  <c r="F378" i="31"/>
  <c r="G378" i="31"/>
  <c r="H378" i="31"/>
  <c r="I378" i="31"/>
  <c r="J378" i="31"/>
  <c r="K378" i="31"/>
  <c r="F385" i="31"/>
  <c r="G385" i="31"/>
  <c r="H385" i="31"/>
  <c r="I385" i="31"/>
  <c r="J385" i="31"/>
  <c r="K385" i="31"/>
  <c r="F386" i="31"/>
  <c r="G386" i="31"/>
  <c r="H386" i="31"/>
  <c r="I386" i="31"/>
  <c r="J386" i="31"/>
  <c r="K386" i="31"/>
  <c r="F387" i="31"/>
  <c r="G387" i="31"/>
  <c r="H387" i="31"/>
  <c r="I387" i="31"/>
  <c r="J387" i="31"/>
  <c r="K387" i="31"/>
  <c r="G375" i="31"/>
  <c r="H375" i="31"/>
  <c r="I375" i="31"/>
  <c r="J375" i="31"/>
  <c r="K375" i="31"/>
  <c r="F375" i="31"/>
  <c r="F357" i="31"/>
  <c r="G357" i="31"/>
  <c r="H357" i="31"/>
  <c r="I357" i="31"/>
  <c r="J357" i="31"/>
  <c r="K357" i="31"/>
  <c r="F358" i="31"/>
  <c r="G358" i="31"/>
  <c r="H358" i="31"/>
  <c r="I358" i="31"/>
  <c r="J358" i="31"/>
  <c r="K358" i="31"/>
  <c r="G356" i="31"/>
  <c r="H356" i="31"/>
  <c r="I356" i="31"/>
  <c r="J356" i="31"/>
  <c r="K356" i="31"/>
  <c r="F356" i="31"/>
  <c r="F325" i="31"/>
  <c r="G325" i="31"/>
  <c r="H325" i="31"/>
  <c r="I325" i="31"/>
  <c r="J325" i="31"/>
  <c r="K325" i="31"/>
  <c r="G324" i="31"/>
  <c r="H324" i="31"/>
  <c r="I324" i="31"/>
  <c r="J324" i="31"/>
  <c r="K324" i="31"/>
  <c r="F324" i="31"/>
  <c r="F299" i="31"/>
  <c r="G299" i="31"/>
  <c r="H299" i="31"/>
  <c r="I299" i="31"/>
  <c r="J299" i="31"/>
  <c r="K299" i="31"/>
  <c r="F300" i="31"/>
  <c r="G300" i="31"/>
  <c r="H300" i="31"/>
  <c r="I300" i="31"/>
  <c r="J300" i="31"/>
  <c r="K300" i="31"/>
  <c r="F301" i="31"/>
  <c r="G301" i="31"/>
  <c r="H301" i="31"/>
  <c r="I301" i="31"/>
  <c r="J301" i="31"/>
  <c r="K301" i="31"/>
  <c r="F302" i="31"/>
  <c r="G302" i="31"/>
  <c r="H302" i="31"/>
  <c r="I302" i="31"/>
  <c r="J302" i="31"/>
  <c r="K302" i="31"/>
  <c r="F303" i="31"/>
  <c r="G303" i="31"/>
  <c r="H303" i="31"/>
  <c r="I303" i="31"/>
  <c r="J303" i="31"/>
  <c r="K303" i="31"/>
  <c r="F304" i="31"/>
  <c r="G304" i="31"/>
  <c r="H304" i="31"/>
  <c r="I304" i="31"/>
  <c r="J304" i="31"/>
  <c r="K304" i="31"/>
  <c r="F305" i="31"/>
  <c r="G305" i="31"/>
  <c r="H305" i="31"/>
  <c r="I305" i="31"/>
  <c r="J305" i="31"/>
  <c r="K305" i="31"/>
  <c r="F306" i="31"/>
  <c r="G306" i="31"/>
  <c r="H306" i="31"/>
  <c r="I306" i="31"/>
  <c r="J306" i="31"/>
  <c r="K306" i="31"/>
  <c r="F307" i="31"/>
  <c r="G307" i="31"/>
  <c r="H307" i="31"/>
  <c r="I307" i="31"/>
  <c r="J307" i="31"/>
  <c r="K307" i="31"/>
  <c r="F308" i="31"/>
  <c r="G308" i="31"/>
  <c r="H308" i="31"/>
  <c r="I308" i="31"/>
  <c r="J308" i="31"/>
  <c r="K308" i="31"/>
  <c r="F309" i="31"/>
  <c r="G309" i="31"/>
  <c r="H309" i="31"/>
  <c r="I309" i="31"/>
  <c r="J309" i="31"/>
  <c r="K309" i="31"/>
  <c r="F310" i="31"/>
  <c r="G310" i="31"/>
  <c r="H310" i="31"/>
  <c r="I310" i="31"/>
  <c r="J310" i="31"/>
  <c r="K310" i="31"/>
  <c r="F311" i="31"/>
  <c r="G311" i="31"/>
  <c r="H311" i="31"/>
  <c r="I311" i="31"/>
  <c r="J311" i="31"/>
  <c r="K311" i="31"/>
  <c r="F312" i="31"/>
  <c r="G312" i="31"/>
  <c r="H312" i="31"/>
  <c r="I312" i="31"/>
  <c r="J312" i="31"/>
  <c r="K312" i="31"/>
  <c r="F313" i="31"/>
  <c r="G313" i="31"/>
  <c r="H313" i="31"/>
  <c r="I313" i="31"/>
  <c r="J313" i="31"/>
  <c r="K313" i="31"/>
  <c r="F314" i="31"/>
  <c r="G314" i="31"/>
  <c r="H314" i="31"/>
  <c r="I314" i="31"/>
  <c r="J314" i="31"/>
  <c r="K314" i="31"/>
  <c r="F315" i="31"/>
  <c r="G315" i="31"/>
  <c r="H315" i="31"/>
  <c r="I315" i="31"/>
  <c r="J315" i="31"/>
  <c r="K315" i="31"/>
  <c r="F316" i="31"/>
  <c r="G316" i="31"/>
  <c r="H316" i="31"/>
  <c r="I316" i="31"/>
  <c r="J316" i="31"/>
  <c r="K316" i="31"/>
  <c r="F317" i="31"/>
  <c r="G317" i="31"/>
  <c r="H317" i="31"/>
  <c r="I317" i="31"/>
  <c r="J317" i="31"/>
  <c r="K317" i="31"/>
  <c r="F318" i="31"/>
  <c r="G318" i="31"/>
  <c r="H318" i="31"/>
  <c r="I318" i="31"/>
  <c r="J318" i="31"/>
  <c r="K318" i="31"/>
  <c r="G298" i="31"/>
  <c r="H298" i="31"/>
  <c r="I298" i="31"/>
  <c r="J298" i="31"/>
  <c r="K298" i="31"/>
  <c r="F298" i="31"/>
  <c r="F227" i="31"/>
  <c r="G227" i="31"/>
  <c r="H227" i="31"/>
  <c r="I227" i="31"/>
  <c r="J227" i="31"/>
  <c r="K227" i="31"/>
  <c r="F228" i="31"/>
  <c r="G228" i="31"/>
  <c r="H228" i="31"/>
  <c r="I228" i="31"/>
  <c r="J228" i="31"/>
  <c r="K228" i="31"/>
  <c r="F229" i="31"/>
  <c r="G229" i="31"/>
  <c r="H229" i="31"/>
  <c r="I229" i="31"/>
  <c r="J229" i="31"/>
  <c r="K229" i="31"/>
  <c r="G226" i="31"/>
  <c r="H226" i="31"/>
  <c r="I226" i="31"/>
  <c r="J226" i="31"/>
  <c r="K226" i="31"/>
  <c r="F226" i="31"/>
  <c r="G141" i="31"/>
  <c r="H141" i="31"/>
  <c r="I141" i="31"/>
  <c r="J141" i="31"/>
  <c r="K141" i="31"/>
  <c r="F141" i="31"/>
  <c r="F132" i="31"/>
  <c r="G132" i="31"/>
  <c r="H132" i="31"/>
  <c r="I132" i="31"/>
  <c r="J132" i="31"/>
  <c r="K132" i="31"/>
  <c r="F133" i="31"/>
  <c r="G133" i="31"/>
  <c r="H133" i="31"/>
  <c r="I133" i="31"/>
  <c r="J133" i="31"/>
  <c r="K133" i="31"/>
  <c r="G131" i="31"/>
  <c r="H131" i="31"/>
  <c r="I131" i="31"/>
  <c r="J131" i="31"/>
  <c r="K131" i="31"/>
  <c r="F131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D67" i="39"/>
  <c r="E67" i="39"/>
  <c r="F67" i="39"/>
  <c r="G67" i="39"/>
  <c r="H67" i="39"/>
  <c r="I67" i="39"/>
  <c r="F122" i="31"/>
  <c r="G122" i="31"/>
  <c r="H122" i="31"/>
  <c r="I122" i="31"/>
  <c r="J122" i="31"/>
  <c r="K122" i="31"/>
  <c r="F123" i="31"/>
  <c r="G123" i="31"/>
  <c r="H123" i="31"/>
  <c r="I123" i="31"/>
  <c r="J123" i="31"/>
  <c r="K123" i="31"/>
  <c r="F124" i="31"/>
  <c r="G124" i="31"/>
  <c r="H124" i="31"/>
  <c r="I124" i="31"/>
  <c r="J124" i="31"/>
  <c r="K124" i="31"/>
  <c r="F125" i="31"/>
  <c r="G125" i="31"/>
  <c r="H125" i="31"/>
  <c r="I125" i="31"/>
  <c r="J125" i="31"/>
  <c r="K125" i="31"/>
  <c r="G98" i="31"/>
  <c r="H98" i="31"/>
  <c r="I98" i="31"/>
  <c r="J98" i="31"/>
  <c r="K98" i="31"/>
  <c r="F98" i="31"/>
  <c r="F80" i="31"/>
  <c r="G80" i="31"/>
  <c r="H80" i="31"/>
  <c r="I80" i="31"/>
  <c r="J80" i="31"/>
  <c r="K80" i="31"/>
  <c r="F81" i="31"/>
  <c r="G81" i="31"/>
  <c r="H81" i="31"/>
  <c r="I81" i="31"/>
  <c r="J81" i="31"/>
  <c r="K81" i="31"/>
  <c r="F82" i="31"/>
  <c r="G82" i="31"/>
  <c r="H82" i="31"/>
  <c r="I82" i="31"/>
  <c r="J82" i="31"/>
  <c r="K82" i="31"/>
  <c r="F83" i="31"/>
  <c r="G83" i="31"/>
  <c r="H83" i="31"/>
  <c r="I83" i="31"/>
  <c r="J83" i="31"/>
  <c r="K83" i="31"/>
  <c r="F84" i="31"/>
  <c r="G84" i="31"/>
  <c r="H84" i="31"/>
  <c r="I84" i="31"/>
  <c r="J84" i="31"/>
  <c r="K84" i="31"/>
  <c r="F85" i="31"/>
  <c r="G85" i="31"/>
  <c r="H85" i="31"/>
  <c r="I85" i="31"/>
  <c r="J85" i="31"/>
  <c r="K85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F93" i="31"/>
  <c r="G93" i="31"/>
  <c r="H93" i="31"/>
  <c r="I93" i="31"/>
  <c r="J93" i="31"/>
  <c r="K93" i="31"/>
  <c r="F94" i="31"/>
  <c r="G94" i="31"/>
  <c r="H94" i="31"/>
  <c r="I94" i="31"/>
  <c r="J94" i="31"/>
  <c r="K94" i="31"/>
  <c r="F95" i="31"/>
  <c r="G95" i="31"/>
  <c r="H95" i="31"/>
  <c r="I95" i="31"/>
  <c r="J95" i="31"/>
  <c r="K95" i="31"/>
  <c r="G79" i="31"/>
  <c r="H79" i="31"/>
  <c r="I79" i="31"/>
  <c r="J79" i="31"/>
  <c r="K79" i="31"/>
  <c r="F79" i="31"/>
  <c r="F10" i="31"/>
  <c r="G10" i="31"/>
  <c r="H10" i="31"/>
  <c r="I10" i="31"/>
  <c r="J10" i="31"/>
  <c r="K10" i="31"/>
  <c r="F11" i="31"/>
  <c r="G11" i="31"/>
  <c r="H11" i="31"/>
  <c r="I11" i="31"/>
  <c r="J11" i="31"/>
  <c r="K11" i="31"/>
  <c r="F13" i="31"/>
  <c r="G13" i="31"/>
  <c r="H13" i="31"/>
  <c r="I13" i="31"/>
  <c r="J13" i="31"/>
  <c r="K13" i="31"/>
  <c r="F14" i="31"/>
  <c r="G14" i="31"/>
  <c r="H14" i="31"/>
  <c r="I14" i="31"/>
  <c r="J14" i="31"/>
  <c r="K14" i="31"/>
  <c r="F15" i="31"/>
  <c r="G15" i="31"/>
  <c r="H15" i="31"/>
  <c r="I15" i="31"/>
  <c r="J15" i="31"/>
  <c r="K15" i="31"/>
  <c r="F16" i="31"/>
  <c r="G16" i="31"/>
  <c r="H16" i="31"/>
  <c r="I16" i="31"/>
  <c r="J16" i="31"/>
  <c r="K16" i="31"/>
  <c r="F17" i="31"/>
  <c r="G17" i="31"/>
  <c r="H17" i="31"/>
  <c r="I17" i="31"/>
  <c r="J17" i="31"/>
  <c r="K17" i="31"/>
  <c r="F18" i="31"/>
  <c r="G18" i="31"/>
  <c r="H18" i="31"/>
  <c r="I18" i="31"/>
  <c r="J18" i="31"/>
  <c r="K18" i="31"/>
  <c r="F19" i="31"/>
  <c r="G19" i="31"/>
  <c r="H19" i="31"/>
  <c r="I19" i="31"/>
  <c r="J19" i="31"/>
  <c r="K19" i="31"/>
  <c r="F20" i="31"/>
  <c r="G20" i="31"/>
  <c r="H20" i="31"/>
  <c r="I20" i="31"/>
  <c r="J20" i="31"/>
  <c r="K20" i="31"/>
  <c r="F21" i="31"/>
  <c r="G21" i="31"/>
  <c r="H21" i="31"/>
  <c r="I21" i="31"/>
  <c r="J21" i="31"/>
  <c r="K21" i="31"/>
  <c r="F22" i="31"/>
  <c r="G22" i="31"/>
  <c r="H22" i="31"/>
  <c r="I22" i="31"/>
  <c r="J22" i="31"/>
  <c r="K22" i="31"/>
  <c r="F23" i="31"/>
  <c r="G23" i="31"/>
  <c r="H23" i="31"/>
  <c r="I23" i="31"/>
  <c r="J23" i="31"/>
  <c r="K23" i="31"/>
  <c r="F24" i="31"/>
  <c r="G24" i="31"/>
  <c r="H24" i="31"/>
  <c r="I24" i="31"/>
  <c r="J24" i="31"/>
  <c r="K24" i="31"/>
  <c r="F25" i="31"/>
  <c r="G25" i="31"/>
  <c r="H25" i="31"/>
  <c r="I25" i="31"/>
  <c r="J25" i="31"/>
  <c r="K25" i="31"/>
  <c r="F26" i="31"/>
  <c r="G26" i="31"/>
  <c r="H26" i="31"/>
  <c r="I26" i="31"/>
  <c r="J26" i="31"/>
  <c r="K26" i="31"/>
  <c r="F27" i="31"/>
  <c r="G27" i="31"/>
  <c r="H27" i="31"/>
  <c r="I27" i="31"/>
  <c r="J27" i="31"/>
  <c r="K27" i="31"/>
  <c r="F28" i="31"/>
  <c r="G28" i="31"/>
  <c r="H28" i="31"/>
  <c r="I28" i="31"/>
  <c r="J28" i="31"/>
  <c r="K28" i="31"/>
  <c r="F29" i="31"/>
  <c r="G29" i="31"/>
  <c r="H29" i="31"/>
  <c r="I29" i="31"/>
  <c r="J29" i="31"/>
  <c r="K29" i="31"/>
  <c r="F30" i="31"/>
  <c r="G30" i="31"/>
  <c r="H30" i="31"/>
  <c r="I30" i="31"/>
  <c r="J30" i="31"/>
  <c r="K30" i="31"/>
  <c r="F31" i="31"/>
  <c r="G31" i="31"/>
  <c r="H31" i="31"/>
  <c r="I31" i="31"/>
  <c r="J31" i="31"/>
  <c r="K31" i="31"/>
  <c r="F32" i="31"/>
  <c r="G32" i="31"/>
  <c r="H32" i="31"/>
  <c r="I32" i="31"/>
  <c r="J32" i="31"/>
  <c r="K32" i="31"/>
  <c r="F33" i="31"/>
  <c r="G33" i="31"/>
  <c r="H33" i="31"/>
  <c r="I33" i="31"/>
  <c r="J33" i="31"/>
  <c r="K33" i="31"/>
  <c r="F34" i="31"/>
  <c r="G34" i="31"/>
  <c r="H34" i="31"/>
  <c r="I34" i="31"/>
  <c r="J34" i="31"/>
  <c r="K34" i="31"/>
  <c r="F35" i="31"/>
  <c r="G35" i="31"/>
  <c r="H35" i="31"/>
  <c r="I35" i="31"/>
  <c r="J35" i="31"/>
  <c r="K35" i="31"/>
  <c r="F36" i="31"/>
  <c r="G36" i="31"/>
  <c r="H36" i="31"/>
  <c r="I36" i="31"/>
  <c r="J36" i="31"/>
  <c r="K36" i="31"/>
  <c r="F37" i="31"/>
  <c r="G37" i="31"/>
  <c r="H37" i="31"/>
  <c r="I37" i="31"/>
  <c r="J37" i="31"/>
  <c r="K37" i="31"/>
  <c r="F38" i="31"/>
  <c r="G38" i="31"/>
  <c r="H38" i="31"/>
  <c r="I38" i="31"/>
  <c r="J38" i="31"/>
  <c r="K38" i="31"/>
  <c r="F39" i="31"/>
  <c r="G39" i="31"/>
  <c r="H39" i="31"/>
  <c r="I39" i="31"/>
  <c r="J39" i="31"/>
  <c r="K39" i="31"/>
  <c r="F40" i="31"/>
  <c r="G40" i="31"/>
  <c r="H40" i="31"/>
  <c r="I40" i="31"/>
  <c r="J40" i="31"/>
  <c r="K40" i="31"/>
  <c r="F41" i="31"/>
  <c r="G41" i="31"/>
  <c r="H41" i="31"/>
  <c r="I41" i="31"/>
  <c r="J41" i="31"/>
  <c r="K41" i="31"/>
  <c r="F42" i="31"/>
  <c r="G42" i="31"/>
  <c r="H42" i="31"/>
  <c r="I42" i="31"/>
  <c r="J42" i="31"/>
  <c r="K42" i="31"/>
  <c r="F43" i="31"/>
  <c r="G43" i="31"/>
  <c r="H43" i="31"/>
  <c r="I43" i="31"/>
  <c r="J43" i="31"/>
  <c r="K43" i="31"/>
  <c r="F44" i="31"/>
  <c r="G44" i="31"/>
  <c r="H44" i="31"/>
  <c r="I44" i="31"/>
  <c r="J44" i="31"/>
  <c r="K44" i="31"/>
  <c r="F45" i="31"/>
  <c r="G45" i="31"/>
  <c r="H45" i="31"/>
  <c r="I45" i="31"/>
  <c r="J45" i="31"/>
  <c r="K45" i="31"/>
  <c r="F46" i="31"/>
  <c r="G46" i="31"/>
  <c r="H46" i="31"/>
  <c r="I46" i="31"/>
  <c r="J46" i="31"/>
  <c r="K46" i="31"/>
  <c r="F47" i="31"/>
  <c r="G47" i="31"/>
  <c r="H47" i="31"/>
  <c r="I47" i="31"/>
  <c r="J47" i="31"/>
  <c r="K47" i="31"/>
  <c r="F48" i="31"/>
  <c r="G48" i="31"/>
  <c r="H48" i="31"/>
  <c r="I48" i="31"/>
  <c r="J48" i="31"/>
  <c r="K48" i="31"/>
  <c r="F49" i="31"/>
  <c r="G49" i="31"/>
  <c r="H49" i="31"/>
  <c r="I49" i="31"/>
  <c r="J49" i="31"/>
  <c r="K49" i="31"/>
  <c r="F50" i="31"/>
  <c r="G50" i="31"/>
  <c r="H50" i="31"/>
  <c r="I50" i="31"/>
  <c r="J50" i="31"/>
  <c r="K50" i="31"/>
  <c r="F51" i="31"/>
  <c r="G51" i="31"/>
  <c r="H51" i="31"/>
  <c r="I51" i="31"/>
  <c r="J51" i="31"/>
  <c r="K51" i="31"/>
  <c r="F52" i="31"/>
  <c r="G52" i="31"/>
  <c r="H52" i="31"/>
  <c r="I52" i="31"/>
  <c r="J52" i="31"/>
  <c r="K52" i="31"/>
  <c r="F53" i="31"/>
  <c r="G53" i="31"/>
  <c r="H53" i="31"/>
  <c r="I53" i="31"/>
  <c r="J53" i="31"/>
  <c r="K53" i="31"/>
  <c r="F54" i="31"/>
  <c r="G54" i="31"/>
  <c r="H54" i="31"/>
  <c r="I54" i="31"/>
  <c r="J54" i="31"/>
  <c r="K54" i="31"/>
  <c r="F55" i="31"/>
  <c r="G55" i="31"/>
  <c r="H55" i="31"/>
  <c r="I55" i="31"/>
  <c r="J55" i="31"/>
  <c r="K55" i="31"/>
  <c r="F56" i="31"/>
  <c r="G56" i="31"/>
  <c r="H56" i="31"/>
  <c r="I56" i="31"/>
  <c r="J56" i="31"/>
  <c r="K56" i="31"/>
  <c r="F57" i="31"/>
  <c r="G57" i="31"/>
  <c r="H57" i="31"/>
  <c r="I57" i="31"/>
  <c r="J57" i="31"/>
  <c r="K57" i="31"/>
  <c r="F58" i="31"/>
  <c r="G58" i="31"/>
  <c r="H58" i="31"/>
  <c r="I58" i="31"/>
  <c r="J58" i="31"/>
  <c r="K58" i="31"/>
  <c r="F59" i="31"/>
  <c r="G59" i="31"/>
  <c r="H59" i="31"/>
  <c r="I59" i="31"/>
  <c r="J59" i="31"/>
  <c r="K59" i="31"/>
  <c r="F60" i="31"/>
  <c r="G60" i="31"/>
  <c r="H60" i="31"/>
  <c r="I60" i="31"/>
  <c r="J60" i="31"/>
  <c r="K60" i="31"/>
  <c r="F61" i="31"/>
  <c r="G61" i="31"/>
  <c r="H61" i="31"/>
  <c r="I61" i="31"/>
  <c r="J61" i="31"/>
  <c r="K61" i="31"/>
  <c r="F62" i="31"/>
  <c r="G62" i="31"/>
  <c r="H62" i="31"/>
  <c r="I62" i="31"/>
  <c r="J62" i="31"/>
  <c r="K62" i="31"/>
  <c r="F63" i="31"/>
  <c r="G63" i="31"/>
  <c r="H63" i="31"/>
  <c r="I63" i="31"/>
  <c r="J63" i="31"/>
  <c r="K63" i="31"/>
  <c r="F64" i="31"/>
  <c r="G64" i="31"/>
  <c r="H64" i="31"/>
  <c r="I64" i="31"/>
  <c r="J64" i="31"/>
  <c r="K64" i="31"/>
  <c r="F65" i="31"/>
  <c r="G65" i="31"/>
  <c r="H65" i="31"/>
  <c r="I65" i="31"/>
  <c r="J65" i="31"/>
  <c r="K65" i="31"/>
  <c r="F66" i="31"/>
  <c r="G66" i="31"/>
  <c r="H66" i="31"/>
  <c r="I66" i="31"/>
  <c r="J66" i="31"/>
  <c r="K66" i="31"/>
  <c r="F67" i="31"/>
  <c r="G67" i="31"/>
  <c r="H67" i="31"/>
  <c r="I67" i="31"/>
  <c r="J67" i="31"/>
  <c r="K67" i="31"/>
  <c r="F68" i="31"/>
  <c r="G68" i="31"/>
  <c r="H68" i="31"/>
  <c r="I68" i="31"/>
  <c r="J68" i="31"/>
  <c r="K68" i="31"/>
  <c r="F69" i="31"/>
  <c r="G69" i="31"/>
  <c r="H69" i="31"/>
  <c r="I69" i="31"/>
  <c r="J69" i="31"/>
  <c r="K69" i="31"/>
  <c r="F71" i="31"/>
  <c r="G71" i="31"/>
  <c r="H71" i="31"/>
  <c r="I71" i="31"/>
  <c r="J71" i="31"/>
  <c r="K71" i="31"/>
  <c r="F72" i="31"/>
  <c r="G72" i="31"/>
  <c r="H72" i="31"/>
  <c r="I72" i="31"/>
  <c r="J72" i="31"/>
  <c r="K72" i="31"/>
  <c r="F73" i="31"/>
  <c r="G73" i="31"/>
  <c r="H73" i="31"/>
  <c r="I73" i="31"/>
  <c r="J73" i="31"/>
  <c r="K73" i="31"/>
  <c r="F74" i="31"/>
  <c r="G74" i="31"/>
  <c r="H74" i="31"/>
  <c r="I74" i="31"/>
  <c r="J74" i="31"/>
  <c r="K74" i="31"/>
  <c r="F75" i="31"/>
  <c r="G75" i="31"/>
  <c r="H75" i="31"/>
  <c r="I75" i="31"/>
  <c r="J75" i="31"/>
  <c r="K75" i="31"/>
  <c r="F76" i="31"/>
  <c r="G76" i="31"/>
  <c r="H76" i="31"/>
  <c r="I76" i="31"/>
  <c r="J76" i="31"/>
  <c r="K76" i="31"/>
  <c r="G9" i="31"/>
  <c r="H9" i="31"/>
  <c r="I9" i="31"/>
  <c r="J9" i="31"/>
  <c r="K9" i="31"/>
  <c r="F9" i="31"/>
  <c r="B75" i="31"/>
  <c r="C75" i="31" s="1"/>
  <c r="B76" i="31"/>
  <c r="C76" i="31" s="1"/>
  <c r="G159" i="25"/>
  <c r="H159" i="25"/>
  <c r="I159" i="25"/>
  <c r="J159" i="25"/>
  <c r="K159" i="25"/>
  <c r="F159" i="25"/>
  <c r="F152" i="25"/>
  <c r="G152" i="25"/>
  <c r="H152" i="25"/>
  <c r="I152" i="25"/>
  <c r="J152" i="25"/>
  <c r="K152" i="25"/>
  <c r="G151" i="25"/>
  <c r="G157" i="25" s="1"/>
  <c r="H151" i="25"/>
  <c r="I151" i="25"/>
  <c r="I157" i="25" s="1"/>
  <c r="J151" i="25"/>
  <c r="J157" i="25" s="1"/>
  <c r="K151" i="25"/>
  <c r="K157" i="25" s="1"/>
  <c r="F151" i="25"/>
  <c r="F141" i="25"/>
  <c r="G141" i="25"/>
  <c r="H141" i="25"/>
  <c r="I141" i="25"/>
  <c r="J141" i="25"/>
  <c r="K141" i="25"/>
  <c r="F142" i="25"/>
  <c r="G142" i="25"/>
  <c r="H142" i="25"/>
  <c r="I142" i="25"/>
  <c r="J142" i="25"/>
  <c r="K142" i="25"/>
  <c r="F143" i="25"/>
  <c r="G143" i="25"/>
  <c r="H143" i="25"/>
  <c r="I143" i="25"/>
  <c r="J143" i="25"/>
  <c r="K143" i="25"/>
  <c r="F144" i="25"/>
  <c r="G144" i="25"/>
  <c r="H144" i="25"/>
  <c r="I144" i="25"/>
  <c r="J144" i="25"/>
  <c r="K144" i="25"/>
  <c r="F145" i="25"/>
  <c r="G145" i="25"/>
  <c r="H145" i="25"/>
  <c r="I145" i="25"/>
  <c r="J145" i="25"/>
  <c r="K145" i="25"/>
  <c r="F146" i="25"/>
  <c r="G146" i="25"/>
  <c r="H146" i="25"/>
  <c r="I146" i="25"/>
  <c r="J146" i="25"/>
  <c r="K146" i="25"/>
  <c r="F147" i="25"/>
  <c r="G147" i="25"/>
  <c r="H147" i="25"/>
  <c r="I147" i="25"/>
  <c r="J147" i="25"/>
  <c r="K147" i="25"/>
  <c r="F148" i="25"/>
  <c r="G148" i="25"/>
  <c r="H148" i="25"/>
  <c r="I148" i="25"/>
  <c r="J148" i="25"/>
  <c r="K148" i="25"/>
  <c r="G140" i="25"/>
  <c r="H140" i="25"/>
  <c r="I140" i="25"/>
  <c r="J140" i="25"/>
  <c r="K140" i="25"/>
  <c r="F140" i="25"/>
  <c r="B148" i="25"/>
  <c r="C148" i="25" s="1"/>
  <c r="F118" i="25"/>
  <c r="G118" i="25"/>
  <c r="H118" i="25"/>
  <c r="I118" i="25"/>
  <c r="J118" i="25"/>
  <c r="K118" i="25"/>
  <c r="F119" i="25"/>
  <c r="G119" i="25"/>
  <c r="H119" i="25"/>
  <c r="I119" i="25"/>
  <c r="J119" i="25"/>
  <c r="K119" i="25"/>
  <c r="F120" i="25"/>
  <c r="G120" i="25"/>
  <c r="H120" i="25"/>
  <c r="I120" i="25"/>
  <c r="J120" i="25"/>
  <c r="K120" i="25"/>
  <c r="F121" i="25"/>
  <c r="G121" i="25"/>
  <c r="H121" i="25"/>
  <c r="I121" i="25"/>
  <c r="J121" i="25"/>
  <c r="K121" i="25"/>
  <c r="F122" i="25"/>
  <c r="G122" i="25"/>
  <c r="H122" i="25"/>
  <c r="I122" i="25"/>
  <c r="J122" i="25"/>
  <c r="K122" i="25"/>
  <c r="F123" i="25"/>
  <c r="G123" i="25"/>
  <c r="H123" i="25"/>
  <c r="I123" i="25"/>
  <c r="J123" i="25"/>
  <c r="K123" i="25"/>
  <c r="F124" i="25"/>
  <c r="G124" i="25"/>
  <c r="H124" i="25"/>
  <c r="I124" i="25"/>
  <c r="J124" i="25"/>
  <c r="K124" i="25"/>
  <c r="F125" i="25"/>
  <c r="G125" i="25"/>
  <c r="H125" i="25"/>
  <c r="I125" i="25"/>
  <c r="J125" i="25"/>
  <c r="K125" i="25"/>
  <c r="F126" i="25"/>
  <c r="G126" i="25"/>
  <c r="H126" i="25"/>
  <c r="I126" i="25"/>
  <c r="J126" i="25"/>
  <c r="K126" i="25"/>
  <c r="F127" i="25"/>
  <c r="G127" i="25"/>
  <c r="H127" i="25"/>
  <c r="I127" i="25"/>
  <c r="J127" i="25"/>
  <c r="K127" i="25"/>
  <c r="F128" i="25"/>
  <c r="G128" i="25"/>
  <c r="H128" i="25"/>
  <c r="I128" i="25"/>
  <c r="J128" i="25"/>
  <c r="K128" i="25"/>
  <c r="F129" i="25"/>
  <c r="G129" i="25"/>
  <c r="H129" i="25"/>
  <c r="I129" i="25"/>
  <c r="J129" i="25"/>
  <c r="K129" i="25"/>
  <c r="F130" i="25"/>
  <c r="G130" i="25"/>
  <c r="H130" i="25"/>
  <c r="I130" i="25"/>
  <c r="J130" i="25"/>
  <c r="K130" i="25"/>
  <c r="F131" i="25"/>
  <c r="G131" i="25"/>
  <c r="H131" i="25"/>
  <c r="I131" i="25"/>
  <c r="J131" i="25"/>
  <c r="K131" i="25"/>
  <c r="F132" i="25"/>
  <c r="G132" i="25"/>
  <c r="H132" i="25"/>
  <c r="I132" i="25"/>
  <c r="J132" i="25"/>
  <c r="K132" i="25"/>
  <c r="F133" i="25"/>
  <c r="G133" i="25"/>
  <c r="H133" i="25"/>
  <c r="I133" i="25"/>
  <c r="J133" i="25"/>
  <c r="K133" i="25"/>
  <c r="F134" i="25"/>
  <c r="G134" i="25"/>
  <c r="H134" i="25"/>
  <c r="I134" i="25"/>
  <c r="J134" i="25"/>
  <c r="K134" i="25"/>
  <c r="F135" i="25"/>
  <c r="G135" i="25"/>
  <c r="H135" i="25"/>
  <c r="I135" i="25"/>
  <c r="J135" i="25"/>
  <c r="K135" i="25"/>
  <c r="F136" i="25"/>
  <c r="G136" i="25"/>
  <c r="H136" i="25"/>
  <c r="I136" i="25"/>
  <c r="J136" i="25"/>
  <c r="K136" i="25"/>
  <c r="F137" i="25"/>
  <c r="G137" i="25"/>
  <c r="H137" i="25"/>
  <c r="I137" i="25"/>
  <c r="J137" i="25"/>
  <c r="K137" i="25"/>
  <c r="G117" i="25"/>
  <c r="H117" i="25"/>
  <c r="I117" i="25"/>
  <c r="J117" i="25"/>
  <c r="K117" i="25"/>
  <c r="F117" i="25"/>
  <c r="B134" i="25"/>
  <c r="C134" i="25" s="1"/>
  <c r="B135" i="25"/>
  <c r="C135" i="25" s="1"/>
  <c r="B136" i="25"/>
  <c r="C136" i="25" s="1"/>
  <c r="B137" i="25"/>
  <c r="C137" i="25" s="1"/>
  <c r="F113" i="25"/>
  <c r="G113" i="25"/>
  <c r="H113" i="25"/>
  <c r="I113" i="25"/>
  <c r="J113" i="25"/>
  <c r="K113" i="25"/>
  <c r="F114" i="25"/>
  <c r="G114" i="25"/>
  <c r="H114" i="25"/>
  <c r="I114" i="25"/>
  <c r="J114" i="25"/>
  <c r="K114" i="25"/>
  <c r="G112" i="25"/>
  <c r="H112" i="25"/>
  <c r="I112" i="25"/>
  <c r="J112" i="25"/>
  <c r="K112" i="25"/>
  <c r="F112" i="25"/>
  <c r="B114" i="25"/>
  <c r="C114" i="25" s="1"/>
  <c r="F106" i="25"/>
  <c r="G106" i="25"/>
  <c r="H106" i="25"/>
  <c r="I106" i="25"/>
  <c r="J106" i="25"/>
  <c r="K106" i="25"/>
  <c r="F107" i="25"/>
  <c r="G107" i="25"/>
  <c r="H107" i="25"/>
  <c r="I107" i="25"/>
  <c r="J107" i="25"/>
  <c r="K107" i="25"/>
  <c r="F108" i="25"/>
  <c r="G108" i="25"/>
  <c r="H108" i="25"/>
  <c r="I108" i="25"/>
  <c r="J108" i="25"/>
  <c r="K108" i="25"/>
  <c r="G105" i="25"/>
  <c r="H105" i="25"/>
  <c r="I105" i="25"/>
  <c r="J105" i="25"/>
  <c r="K105" i="25"/>
  <c r="F105" i="25"/>
  <c r="G102" i="25"/>
  <c r="H102" i="25"/>
  <c r="I102" i="25"/>
  <c r="J102" i="25"/>
  <c r="K102" i="25"/>
  <c r="F102" i="25"/>
  <c r="F99" i="25"/>
  <c r="G99" i="25"/>
  <c r="H99" i="25"/>
  <c r="I99" i="25"/>
  <c r="J99" i="25"/>
  <c r="K99" i="25"/>
  <c r="G98" i="25"/>
  <c r="H98" i="25"/>
  <c r="I98" i="25"/>
  <c r="J98" i="25"/>
  <c r="K98" i="25"/>
  <c r="F98" i="25"/>
  <c r="B99" i="25"/>
  <c r="C99" i="25" s="1"/>
  <c r="F84" i="25"/>
  <c r="G84" i="25"/>
  <c r="H84" i="25"/>
  <c r="I84" i="25"/>
  <c r="J84" i="25"/>
  <c r="K84" i="25"/>
  <c r="F85" i="25"/>
  <c r="G85" i="25"/>
  <c r="H85" i="25"/>
  <c r="I85" i="25"/>
  <c r="J85" i="25"/>
  <c r="K85" i="25"/>
  <c r="F86" i="25"/>
  <c r="G86" i="25"/>
  <c r="H86" i="25"/>
  <c r="I86" i="25"/>
  <c r="J86" i="25"/>
  <c r="K86" i="25"/>
  <c r="F87" i="25"/>
  <c r="G87" i="25"/>
  <c r="H87" i="25"/>
  <c r="I87" i="25"/>
  <c r="J87" i="25"/>
  <c r="K87" i="25"/>
  <c r="F88" i="25"/>
  <c r="G88" i="25"/>
  <c r="H88" i="25"/>
  <c r="I88" i="25"/>
  <c r="J88" i="25"/>
  <c r="K88" i="25"/>
  <c r="F89" i="25"/>
  <c r="G89" i="25"/>
  <c r="H89" i="25"/>
  <c r="I89" i="25"/>
  <c r="J89" i="25"/>
  <c r="K89" i="25"/>
  <c r="F90" i="25"/>
  <c r="G90" i="25"/>
  <c r="H90" i="25"/>
  <c r="I90" i="25"/>
  <c r="J90" i="25"/>
  <c r="K90" i="25"/>
  <c r="F91" i="25"/>
  <c r="G91" i="25"/>
  <c r="H91" i="25"/>
  <c r="I91" i="25"/>
  <c r="J91" i="25"/>
  <c r="K91" i="25"/>
  <c r="F92" i="25"/>
  <c r="G92" i="25"/>
  <c r="H92" i="25"/>
  <c r="I92" i="25"/>
  <c r="J92" i="25"/>
  <c r="K92" i="25"/>
  <c r="F93" i="25"/>
  <c r="G93" i="25"/>
  <c r="H93" i="25"/>
  <c r="I93" i="25"/>
  <c r="J93" i="25"/>
  <c r="K93" i="25"/>
  <c r="F94" i="25"/>
  <c r="G94" i="25"/>
  <c r="H94" i="25"/>
  <c r="I94" i="25"/>
  <c r="J94" i="25"/>
  <c r="K94" i="25"/>
  <c r="F95" i="25"/>
  <c r="G95" i="25"/>
  <c r="H95" i="25"/>
  <c r="I95" i="25"/>
  <c r="J95" i="25"/>
  <c r="K95" i="25"/>
  <c r="G83" i="25"/>
  <c r="H83" i="25"/>
  <c r="I83" i="25"/>
  <c r="J83" i="25"/>
  <c r="K83" i="25"/>
  <c r="F83" i="25"/>
  <c r="F76" i="25"/>
  <c r="G76" i="25"/>
  <c r="H76" i="25"/>
  <c r="I76" i="25"/>
  <c r="J76" i="25"/>
  <c r="K76" i="25"/>
  <c r="F77" i="25"/>
  <c r="G77" i="25"/>
  <c r="H77" i="25"/>
  <c r="I77" i="25"/>
  <c r="J77" i="25"/>
  <c r="K77" i="25"/>
  <c r="F78" i="25"/>
  <c r="G78" i="25"/>
  <c r="H78" i="25"/>
  <c r="I78" i="25"/>
  <c r="J78" i="25"/>
  <c r="K78" i="25"/>
  <c r="G75" i="25"/>
  <c r="H75" i="25"/>
  <c r="I75" i="25"/>
  <c r="J75" i="25"/>
  <c r="K75" i="25"/>
  <c r="F75" i="25"/>
  <c r="F65" i="25"/>
  <c r="G65" i="25"/>
  <c r="H65" i="25"/>
  <c r="I65" i="25"/>
  <c r="J65" i="25"/>
  <c r="K65" i="25"/>
  <c r="F66" i="25"/>
  <c r="G66" i="25"/>
  <c r="H66" i="25"/>
  <c r="I66" i="25"/>
  <c r="J66" i="25"/>
  <c r="K66" i="25"/>
  <c r="F67" i="25"/>
  <c r="G67" i="25"/>
  <c r="H67" i="25"/>
  <c r="I67" i="25"/>
  <c r="J67" i="25"/>
  <c r="K67" i="25"/>
  <c r="F68" i="25"/>
  <c r="G68" i="25"/>
  <c r="H68" i="25"/>
  <c r="I68" i="25"/>
  <c r="J68" i="25"/>
  <c r="K68" i="25"/>
  <c r="F69" i="25"/>
  <c r="G69" i="25"/>
  <c r="H69" i="25"/>
  <c r="I69" i="25"/>
  <c r="J69" i="25"/>
  <c r="K69" i="25"/>
  <c r="F70" i="25"/>
  <c r="G70" i="25"/>
  <c r="H70" i="25"/>
  <c r="I70" i="25"/>
  <c r="J70" i="25"/>
  <c r="K70" i="25"/>
  <c r="F71" i="25"/>
  <c r="G71" i="25"/>
  <c r="H71" i="25"/>
  <c r="I71" i="25"/>
  <c r="J71" i="25"/>
  <c r="K71" i="25"/>
  <c r="G64" i="25"/>
  <c r="H64" i="25"/>
  <c r="I64" i="25"/>
  <c r="J64" i="25"/>
  <c r="K64" i="25"/>
  <c r="F64" i="25"/>
  <c r="B71" i="25"/>
  <c r="C71" i="25" s="1"/>
  <c r="F59" i="25"/>
  <c r="G59" i="25"/>
  <c r="H59" i="25"/>
  <c r="I59" i="25"/>
  <c r="J59" i="25"/>
  <c r="K59" i="25"/>
  <c r="G58" i="25"/>
  <c r="H58" i="25"/>
  <c r="I58" i="25"/>
  <c r="J58" i="25"/>
  <c r="K58" i="25"/>
  <c r="F58" i="25"/>
  <c r="F49" i="25"/>
  <c r="G49" i="25"/>
  <c r="H49" i="25"/>
  <c r="I49" i="25"/>
  <c r="J49" i="25"/>
  <c r="K49" i="25"/>
  <c r="F50" i="25"/>
  <c r="G50" i="25"/>
  <c r="H50" i="25"/>
  <c r="I50" i="25"/>
  <c r="J50" i="25"/>
  <c r="K50" i="25"/>
  <c r="F51" i="25"/>
  <c r="G51" i="25"/>
  <c r="H51" i="25"/>
  <c r="I51" i="25"/>
  <c r="J51" i="25"/>
  <c r="K51" i="25"/>
  <c r="F52" i="25"/>
  <c r="G52" i="25"/>
  <c r="H52" i="25"/>
  <c r="I52" i="25"/>
  <c r="J52" i="25"/>
  <c r="K52" i="25"/>
  <c r="F53" i="25"/>
  <c r="G53" i="25"/>
  <c r="H53" i="25"/>
  <c r="I53" i="25"/>
  <c r="J53" i="25"/>
  <c r="K53" i="25"/>
  <c r="F54" i="25"/>
  <c r="G54" i="25"/>
  <c r="H54" i="25"/>
  <c r="I54" i="25"/>
  <c r="J54" i="25"/>
  <c r="K54" i="25"/>
  <c r="F55" i="25"/>
  <c r="G55" i="25"/>
  <c r="H55" i="25"/>
  <c r="I55" i="25"/>
  <c r="J55" i="25"/>
  <c r="K55" i="25"/>
  <c r="G48" i="25"/>
  <c r="H48" i="25"/>
  <c r="I48" i="25"/>
  <c r="J48" i="25"/>
  <c r="K48" i="25"/>
  <c r="F48" i="25"/>
  <c r="B55" i="25"/>
  <c r="C55" i="25" s="1"/>
  <c r="F45" i="25"/>
  <c r="G45" i="25"/>
  <c r="H45" i="25"/>
  <c r="I45" i="25"/>
  <c r="J45" i="25"/>
  <c r="G44" i="25"/>
  <c r="H44" i="25"/>
  <c r="I44" i="25"/>
  <c r="I46" i="25" s="1"/>
  <c r="I47" i="25" s="1"/>
  <c r="J44" i="25"/>
  <c r="J46" i="25" s="1"/>
  <c r="J47" i="25" s="1"/>
  <c r="F44" i="25"/>
  <c r="B45" i="25"/>
  <c r="C45" i="25" s="1"/>
  <c r="F35" i="25"/>
  <c r="G35" i="25"/>
  <c r="H35" i="25"/>
  <c r="I35" i="25"/>
  <c r="J35" i="25"/>
  <c r="K35" i="25"/>
  <c r="F36" i="25"/>
  <c r="G36" i="25"/>
  <c r="H36" i="25"/>
  <c r="I36" i="25"/>
  <c r="J36" i="25"/>
  <c r="K36" i="25"/>
  <c r="F37" i="25"/>
  <c r="G37" i="25"/>
  <c r="H37" i="25"/>
  <c r="I37" i="25"/>
  <c r="J37" i="25"/>
  <c r="K37" i="25"/>
  <c r="F38" i="25"/>
  <c r="G38" i="25"/>
  <c r="H38" i="25"/>
  <c r="I38" i="25"/>
  <c r="J38" i="25"/>
  <c r="K38" i="25"/>
  <c r="F39" i="25"/>
  <c r="G39" i="25"/>
  <c r="H39" i="25"/>
  <c r="I39" i="25"/>
  <c r="J39" i="25"/>
  <c r="K39" i="25"/>
  <c r="F40" i="25"/>
  <c r="G40" i="25"/>
  <c r="H40" i="25"/>
  <c r="I40" i="25"/>
  <c r="J40" i="25"/>
  <c r="K40" i="25"/>
  <c r="F41" i="25"/>
  <c r="G41" i="25"/>
  <c r="H41" i="25"/>
  <c r="I41" i="25"/>
  <c r="J41" i="25"/>
  <c r="K41" i="25"/>
  <c r="G34" i="25"/>
  <c r="H34" i="25"/>
  <c r="I34" i="25"/>
  <c r="J34" i="25"/>
  <c r="K34" i="25"/>
  <c r="F34" i="25"/>
  <c r="F25" i="25"/>
  <c r="G25" i="25"/>
  <c r="H25" i="25"/>
  <c r="I25" i="25"/>
  <c r="J25" i="25"/>
  <c r="K25" i="25"/>
  <c r="F26" i="25"/>
  <c r="G26" i="25"/>
  <c r="H26" i="25"/>
  <c r="I26" i="25"/>
  <c r="J26" i="25"/>
  <c r="K26" i="25"/>
  <c r="F27" i="25"/>
  <c r="G27" i="25"/>
  <c r="H27" i="25"/>
  <c r="I27" i="25"/>
  <c r="J27" i="25"/>
  <c r="K27" i="25"/>
  <c r="F28" i="25"/>
  <c r="G28" i="25"/>
  <c r="H28" i="25"/>
  <c r="I28" i="25"/>
  <c r="J28" i="25"/>
  <c r="K28" i="25"/>
  <c r="F29" i="25"/>
  <c r="G29" i="25"/>
  <c r="H29" i="25"/>
  <c r="I29" i="25"/>
  <c r="J29" i="25"/>
  <c r="K29" i="25"/>
  <c r="F30" i="25"/>
  <c r="G30" i="25"/>
  <c r="H30" i="25"/>
  <c r="I30" i="25"/>
  <c r="J30" i="25"/>
  <c r="K30" i="25"/>
  <c r="F31" i="25"/>
  <c r="G31" i="25"/>
  <c r="H31" i="25"/>
  <c r="I31" i="25"/>
  <c r="J31" i="25"/>
  <c r="K31" i="25"/>
  <c r="G24" i="25"/>
  <c r="H24" i="25"/>
  <c r="I24" i="25"/>
  <c r="J24" i="25"/>
  <c r="K24" i="25"/>
  <c r="F24" i="25"/>
  <c r="G9" i="25"/>
  <c r="H9" i="25"/>
  <c r="I9" i="25"/>
  <c r="J9" i="25"/>
  <c r="K9" i="25"/>
  <c r="F9" i="25"/>
  <c r="F275" i="6"/>
  <c r="G275" i="6"/>
  <c r="H275" i="6"/>
  <c r="I275" i="6"/>
  <c r="J275" i="6"/>
  <c r="K275" i="6"/>
  <c r="F276" i="6"/>
  <c r="G276" i="6"/>
  <c r="H276" i="6"/>
  <c r="I276" i="6"/>
  <c r="J276" i="6"/>
  <c r="K276" i="6"/>
  <c r="G274" i="6"/>
  <c r="H274" i="6"/>
  <c r="I274" i="6"/>
  <c r="J274" i="6"/>
  <c r="K274" i="6"/>
  <c r="F274" i="6"/>
  <c r="G260" i="6"/>
  <c r="H260" i="6"/>
  <c r="H272" i="6" s="1"/>
  <c r="I260" i="6"/>
  <c r="J260" i="6"/>
  <c r="K260" i="6"/>
  <c r="F260" i="6"/>
  <c r="F272" i="6" s="1"/>
  <c r="F209" i="6"/>
  <c r="G209" i="6"/>
  <c r="H209" i="6"/>
  <c r="I209" i="6"/>
  <c r="J209" i="6"/>
  <c r="K209" i="6"/>
  <c r="G208" i="6"/>
  <c r="G237" i="6" s="1"/>
  <c r="G238" i="6" s="1"/>
  <c r="H208" i="6"/>
  <c r="I208" i="6"/>
  <c r="J208" i="6"/>
  <c r="K208" i="6"/>
  <c r="K237" i="6" s="1"/>
  <c r="K238" i="6" s="1"/>
  <c r="F208" i="6"/>
  <c r="F202" i="6"/>
  <c r="G202" i="6"/>
  <c r="H202" i="6"/>
  <c r="I202" i="6"/>
  <c r="J202" i="6"/>
  <c r="K202" i="6"/>
  <c r="F203" i="6"/>
  <c r="G203" i="6"/>
  <c r="H203" i="6"/>
  <c r="I203" i="6"/>
  <c r="J203" i="6"/>
  <c r="K203" i="6"/>
  <c r="F204" i="6"/>
  <c r="G204" i="6"/>
  <c r="H204" i="6"/>
  <c r="I204" i="6"/>
  <c r="J204" i="6"/>
  <c r="K204" i="6"/>
  <c r="F205" i="6"/>
  <c r="G205" i="6"/>
  <c r="H205" i="6"/>
  <c r="I205" i="6"/>
  <c r="J205" i="6"/>
  <c r="K205" i="6"/>
  <c r="G201" i="6"/>
  <c r="H201" i="6"/>
  <c r="I201" i="6"/>
  <c r="J201" i="6"/>
  <c r="K201" i="6"/>
  <c r="F201" i="6"/>
  <c r="B205" i="6"/>
  <c r="C205" i="6" s="1"/>
  <c r="B203" i="6"/>
  <c r="C203" i="6" s="1"/>
  <c r="B204" i="6"/>
  <c r="C204" i="6" s="1"/>
  <c r="F193" i="6"/>
  <c r="G193" i="6"/>
  <c r="H193" i="6"/>
  <c r="I193" i="6"/>
  <c r="J193" i="6"/>
  <c r="K193" i="6"/>
  <c r="G192" i="6"/>
  <c r="H192" i="6"/>
  <c r="I192" i="6"/>
  <c r="J192" i="6"/>
  <c r="K192" i="6"/>
  <c r="F192" i="6"/>
  <c r="F171" i="6"/>
  <c r="G171" i="6"/>
  <c r="H171" i="6"/>
  <c r="I171" i="6"/>
  <c r="J171" i="6"/>
  <c r="K171" i="6"/>
  <c r="F172" i="6"/>
  <c r="G172" i="6"/>
  <c r="H172" i="6"/>
  <c r="I172" i="6"/>
  <c r="J172" i="6"/>
  <c r="K172" i="6"/>
  <c r="G170" i="6"/>
  <c r="H170" i="6"/>
  <c r="I170" i="6"/>
  <c r="J170" i="6"/>
  <c r="K170" i="6"/>
  <c r="F170" i="6"/>
  <c r="F134" i="6"/>
  <c r="G134" i="6"/>
  <c r="H134" i="6"/>
  <c r="I134" i="6"/>
  <c r="J134" i="6"/>
  <c r="K134" i="6"/>
  <c r="F135" i="6"/>
  <c r="G135" i="6"/>
  <c r="H135" i="6"/>
  <c r="I135" i="6"/>
  <c r="J135" i="6"/>
  <c r="K135" i="6"/>
  <c r="F136" i="6"/>
  <c r="G136" i="6"/>
  <c r="H136" i="6"/>
  <c r="I136" i="6"/>
  <c r="J136" i="6"/>
  <c r="K136" i="6"/>
  <c r="F137" i="6"/>
  <c r="G137" i="6"/>
  <c r="H137" i="6"/>
  <c r="I137" i="6"/>
  <c r="J137" i="6"/>
  <c r="K137" i="6"/>
  <c r="F138" i="6"/>
  <c r="G138" i="6"/>
  <c r="H138" i="6"/>
  <c r="I138" i="6"/>
  <c r="J138" i="6"/>
  <c r="K138" i="6"/>
  <c r="F140" i="6"/>
  <c r="G140" i="6"/>
  <c r="H140" i="6"/>
  <c r="I140" i="6"/>
  <c r="J140" i="6"/>
  <c r="K140" i="6"/>
  <c r="F141" i="6"/>
  <c r="G141" i="6"/>
  <c r="H141" i="6"/>
  <c r="I141" i="6"/>
  <c r="J141" i="6"/>
  <c r="K141" i="6"/>
  <c r="F142" i="6"/>
  <c r="G142" i="6"/>
  <c r="H142" i="6"/>
  <c r="I142" i="6"/>
  <c r="J142" i="6"/>
  <c r="K142" i="6"/>
  <c r="G133" i="6"/>
  <c r="H133" i="6"/>
  <c r="I133" i="6"/>
  <c r="J133" i="6"/>
  <c r="K133" i="6"/>
  <c r="F133" i="6"/>
  <c r="F116" i="6"/>
  <c r="G116" i="6"/>
  <c r="H116" i="6"/>
  <c r="I116" i="6"/>
  <c r="J116" i="6"/>
  <c r="K116" i="6"/>
  <c r="F117" i="6"/>
  <c r="G117" i="6"/>
  <c r="H117" i="6"/>
  <c r="I117" i="6"/>
  <c r="J117" i="6"/>
  <c r="K117" i="6"/>
  <c r="F118" i="6"/>
  <c r="G118" i="6"/>
  <c r="H118" i="6"/>
  <c r="I118" i="6"/>
  <c r="J118" i="6"/>
  <c r="K118" i="6"/>
  <c r="F119" i="6"/>
  <c r="G119" i="6"/>
  <c r="H119" i="6"/>
  <c r="I119" i="6"/>
  <c r="J119" i="6"/>
  <c r="K119" i="6"/>
  <c r="F127" i="6"/>
  <c r="G127" i="6"/>
  <c r="H127" i="6"/>
  <c r="I127" i="6"/>
  <c r="J127" i="6"/>
  <c r="K127" i="6"/>
  <c r="F128" i="6"/>
  <c r="G128" i="6"/>
  <c r="H128" i="6"/>
  <c r="I128" i="6"/>
  <c r="J128" i="6"/>
  <c r="K128" i="6"/>
  <c r="F129" i="6"/>
  <c r="G129" i="6"/>
  <c r="H129" i="6"/>
  <c r="I129" i="6"/>
  <c r="J129" i="6"/>
  <c r="K129" i="6"/>
  <c r="F130" i="6"/>
  <c r="G130" i="6"/>
  <c r="H130" i="6"/>
  <c r="I130" i="6"/>
  <c r="J130" i="6"/>
  <c r="K130" i="6"/>
  <c r="G115" i="6"/>
  <c r="H115" i="6"/>
  <c r="I115" i="6"/>
  <c r="J115" i="6"/>
  <c r="K115" i="6"/>
  <c r="F115" i="6"/>
  <c r="B129" i="6"/>
  <c r="C129" i="6" s="1"/>
  <c r="B130" i="6"/>
  <c r="C130" i="6" s="1"/>
  <c r="F107" i="6"/>
  <c r="G107" i="6"/>
  <c r="H107" i="6"/>
  <c r="I107" i="6"/>
  <c r="J107" i="6"/>
  <c r="K107" i="6"/>
  <c r="F108" i="6"/>
  <c r="G108" i="6"/>
  <c r="H108" i="6"/>
  <c r="I108" i="6"/>
  <c r="J108" i="6"/>
  <c r="K108" i="6"/>
  <c r="F109" i="6"/>
  <c r="G109" i="6"/>
  <c r="H109" i="6"/>
  <c r="I109" i="6"/>
  <c r="J109" i="6"/>
  <c r="K109" i="6"/>
  <c r="F110" i="6"/>
  <c r="G110" i="6"/>
  <c r="H110" i="6"/>
  <c r="I110" i="6"/>
  <c r="J110" i="6"/>
  <c r="K110" i="6"/>
  <c r="F111" i="6"/>
  <c r="G111" i="6"/>
  <c r="H111" i="6"/>
  <c r="I111" i="6"/>
  <c r="J111" i="6"/>
  <c r="K111" i="6"/>
  <c r="F112" i="6"/>
  <c r="G112" i="6"/>
  <c r="H112" i="6"/>
  <c r="I112" i="6"/>
  <c r="J112" i="6"/>
  <c r="K112" i="6"/>
  <c r="G106" i="6"/>
  <c r="H106" i="6"/>
  <c r="I106" i="6"/>
  <c r="J106" i="6"/>
  <c r="K106" i="6"/>
  <c r="F106" i="6"/>
  <c r="F97" i="6"/>
  <c r="G97" i="6"/>
  <c r="H97" i="6"/>
  <c r="I97" i="6"/>
  <c r="J97" i="6"/>
  <c r="K97" i="6"/>
  <c r="F98" i="6"/>
  <c r="G98" i="6"/>
  <c r="H98" i="6"/>
  <c r="I98" i="6"/>
  <c r="J98" i="6"/>
  <c r="K98" i="6"/>
  <c r="F99" i="6"/>
  <c r="G99" i="6"/>
  <c r="H99" i="6"/>
  <c r="I99" i="6"/>
  <c r="J99" i="6"/>
  <c r="K99" i="6"/>
  <c r="F100" i="6"/>
  <c r="G100" i="6"/>
  <c r="H100" i="6"/>
  <c r="I100" i="6"/>
  <c r="J100" i="6"/>
  <c r="K100" i="6"/>
  <c r="F101" i="6"/>
  <c r="G101" i="6"/>
  <c r="H101" i="6"/>
  <c r="I101" i="6"/>
  <c r="J101" i="6"/>
  <c r="K101" i="6"/>
  <c r="F102" i="6"/>
  <c r="G102" i="6"/>
  <c r="H102" i="6"/>
  <c r="I102" i="6"/>
  <c r="J102" i="6"/>
  <c r="K102" i="6"/>
  <c r="F103" i="6"/>
  <c r="G103" i="6"/>
  <c r="H103" i="6"/>
  <c r="I103" i="6"/>
  <c r="J103" i="6"/>
  <c r="K103" i="6"/>
  <c r="G96" i="6"/>
  <c r="H96" i="6"/>
  <c r="I96" i="6"/>
  <c r="J96" i="6"/>
  <c r="K96" i="6"/>
  <c r="F96" i="6"/>
  <c r="G88" i="6"/>
  <c r="H88" i="6"/>
  <c r="I88" i="6"/>
  <c r="J88" i="6"/>
  <c r="K88" i="6"/>
  <c r="G89" i="6"/>
  <c r="H89" i="6"/>
  <c r="I89" i="6"/>
  <c r="J89" i="6"/>
  <c r="K89" i="6"/>
  <c r="G90" i="6"/>
  <c r="H90" i="6"/>
  <c r="I90" i="6"/>
  <c r="J90" i="6"/>
  <c r="K90" i="6"/>
  <c r="G91" i="6"/>
  <c r="H91" i="6"/>
  <c r="I91" i="6"/>
  <c r="J91" i="6"/>
  <c r="K91" i="6"/>
  <c r="G92" i="6"/>
  <c r="H92" i="6"/>
  <c r="I92" i="6"/>
  <c r="J92" i="6"/>
  <c r="K92" i="6"/>
  <c r="G93" i="6"/>
  <c r="H93" i="6"/>
  <c r="I93" i="6"/>
  <c r="J93" i="6"/>
  <c r="K93" i="6"/>
  <c r="F89" i="6"/>
  <c r="F90" i="6"/>
  <c r="F91" i="6"/>
  <c r="F92" i="6"/>
  <c r="F93" i="6"/>
  <c r="F88" i="6"/>
  <c r="G65" i="6"/>
  <c r="G86" i="6" s="1"/>
  <c r="H65" i="6"/>
  <c r="H86" i="6" s="1"/>
  <c r="I65" i="6"/>
  <c r="I86" i="6" s="1"/>
  <c r="J65" i="6"/>
  <c r="J86" i="6" s="1"/>
  <c r="F65" i="6"/>
  <c r="F86" i="6" s="1"/>
  <c r="F36" i="6"/>
  <c r="G36" i="6"/>
  <c r="H36" i="6"/>
  <c r="I36" i="6"/>
  <c r="J36" i="6"/>
  <c r="F37" i="6"/>
  <c r="G37" i="6"/>
  <c r="H37" i="6"/>
  <c r="I37" i="6"/>
  <c r="J37" i="6"/>
  <c r="F38" i="6"/>
  <c r="G38" i="6"/>
  <c r="H38" i="6"/>
  <c r="I38" i="6"/>
  <c r="J38" i="6"/>
  <c r="F39" i="6"/>
  <c r="G39" i="6"/>
  <c r="H39" i="6"/>
  <c r="I39" i="6"/>
  <c r="J39" i="6"/>
  <c r="F40" i="6"/>
  <c r="G40" i="6"/>
  <c r="H40" i="6"/>
  <c r="I40" i="6"/>
  <c r="J40" i="6"/>
  <c r="F41" i="6"/>
  <c r="G41" i="6"/>
  <c r="H41" i="6"/>
  <c r="I41" i="6"/>
  <c r="J41" i="6"/>
  <c r="F42" i="6"/>
  <c r="G42" i="6"/>
  <c r="H42" i="6"/>
  <c r="I42" i="6"/>
  <c r="J42" i="6"/>
  <c r="G35" i="6"/>
  <c r="H35" i="6"/>
  <c r="I35" i="6"/>
  <c r="J35" i="6"/>
  <c r="F35" i="6"/>
  <c r="G9" i="6"/>
  <c r="H9" i="6"/>
  <c r="I9" i="6"/>
  <c r="J9" i="6"/>
  <c r="K9" i="6"/>
  <c r="G10" i="6"/>
  <c r="H10" i="6"/>
  <c r="I10" i="6"/>
  <c r="J10" i="6"/>
  <c r="K10" i="6"/>
  <c r="G11" i="6"/>
  <c r="H11" i="6"/>
  <c r="I11" i="6"/>
  <c r="J11" i="6"/>
  <c r="K11" i="6"/>
  <c r="G12" i="6"/>
  <c r="H12" i="6"/>
  <c r="I12" i="6"/>
  <c r="J12" i="6"/>
  <c r="K12" i="6"/>
  <c r="G13" i="6"/>
  <c r="H13" i="6"/>
  <c r="I13" i="6"/>
  <c r="J13" i="6"/>
  <c r="K13" i="6"/>
  <c r="G14" i="6"/>
  <c r="H14" i="6"/>
  <c r="I14" i="6"/>
  <c r="J14" i="6"/>
  <c r="K14" i="6"/>
  <c r="G15" i="6"/>
  <c r="H15" i="6"/>
  <c r="I15" i="6"/>
  <c r="J15" i="6"/>
  <c r="K15" i="6"/>
  <c r="G16" i="6"/>
  <c r="H16" i="6"/>
  <c r="I16" i="6"/>
  <c r="J16" i="6"/>
  <c r="K16" i="6"/>
  <c r="G17" i="6"/>
  <c r="H17" i="6"/>
  <c r="I17" i="6"/>
  <c r="J17" i="6"/>
  <c r="K17" i="6"/>
  <c r="G18" i="6"/>
  <c r="H18" i="6"/>
  <c r="I18" i="6"/>
  <c r="J18" i="6"/>
  <c r="K18" i="6"/>
  <c r="G19" i="6"/>
  <c r="H19" i="6"/>
  <c r="I19" i="6"/>
  <c r="J19" i="6"/>
  <c r="K19" i="6"/>
  <c r="G20" i="6"/>
  <c r="H20" i="6"/>
  <c r="I20" i="6"/>
  <c r="J20" i="6"/>
  <c r="K20" i="6"/>
  <c r="G21" i="6"/>
  <c r="H21" i="6"/>
  <c r="I21" i="6"/>
  <c r="J21" i="6"/>
  <c r="K21" i="6"/>
  <c r="G22" i="6"/>
  <c r="H22" i="6"/>
  <c r="I22" i="6"/>
  <c r="J22" i="6"/>
  <c r="K22" i="6"/>
  <c r="G23" i="6"/>
  <c r="H23" i="6"/>
  <c r="I23" i="6"/>
  <c r="J23" i="6"/>
  <c r="K23" i="6"/>
  <c r="G24" i="6"/>
  <c r="H24" i="6"/>
  <c r="I24" i="6"/>
  <c r="J24" i="6"/>
  <c r="K24" i="6"/>
  <c r="G25" i="6"/>
  <c r="H25" i="6"/>
  <c r="I25" i="6"/>
  <c r="J25" i="6"/>
  <c r="K25" i="6"/>
  <c r="G26" i="6"/>
  <c r="H26" i="6"/>
  <c r="I26" i="6"/>
  <c r="J26" i="6"/>
  <c r="K26" i="6"/>
  <c r="G27" i="6"/>
  <c r="H27" i="6"/>
  <c r="I27" i="6"/>
  <c r="J27" i="6"/>
  <c r="K27" i="6"/>
  <c r="G28" i="6"/>
  <c r="H28" i="6"/>
  <c r="I28" i="6"/>
  <c r="J28" i="6"/>
  <c r="K28" i="6"/>
  <c r="G29" i="6"/>
  <c r="H29" i="6"/>
  <c r="I29" i="6"/>
  <c r="J29" i="6"/>
  <c r="K29" i="6"/>
  <c r="G30" i="6"/>
  <c r="H30" i="6"/>
  <c r="I30" i="6"/>
  <c r="J30" i="6"/>
  <c r="K30" i="6"/>
  <c r="G31" i="6"/>
  <c r="H31" i="6"/>
  <c r="I31" i="6"/>
  <c r="J31" i="6"/>
  <c r="K31" i="6"/>
  <c r="G32" i="6"/>
  <c r="H32" i="6"/>
  <c r="I32" i="6"/>
  <c r="J32" i="6"/>
  <c r="K32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9" i="6"/>
  <c r="B28" i="6"/>
  <c r="C28" i="6" s="1"/>
  <c r="B29" i="6"/>
  <c r="C29" i="6" s="1"/>
  <c r="B30" i="6"/>
  <c r="C30" i="6" s="1"/>
  <c r="B31" i="6"/>
  <c r="C31" i="6" s="1"/>
  <c r="B32" i="6"/>
  <c r="C32" i="6" s="1"/>
  <c r="M507" i="31" l="1"/>
  <c r="I81" i="25"/>
  <c r="J110" i="25"/>
  <c r="K276" i="32"/>
  <c r="H237" i="6"/>
  <c r="H238" i="6" s="1"/>
  <c r="K81" i="25"/>
  <c r="G81" i="25"/>
  <c r="F110" i="25"/>
  <c r="H110" i="25"/>
  <c r="F157" i="25"/>
  <c r="J119" i="32"/>
  <c r="I237" i="6"/>
  <c r="I238" i="6" s="1"/>
  <c r="H157" i="25"/>
  <c r="G46" i="25"/>
  <c r="G47" i="25" s="1"/>
  <c r="F237" i="6"/>
  <c r="F238" i="6" s="1"/>
  <c r="J237" i="6"/>
  <c r="J238" i="6" s="1"/>
  <c r="H129" i="31"/>
  <c r="F129" i="31"/>
  <c r="I62" i="6"/>
  <c r="H62" i="6"/>
  <c r="K272" i="6"/>
  <c r="G272" i="6"/>
  <c r="F62" i="6"/>
  <c r="G62" i="6"/>
  <c r="J272" i="6"/>
  <c r="J62" i="6"/>
  <c r="I272" i="6"/>
  <c r="F119" i="32"/>
  <c r="H119" i="32"/>
  <c r="I119" i="32"/>
  <c r="K119" i="32"/>
  <c r="G119" i="32"/>
  <c r="J504" i="31"/>
  <c r="I504" i="31"/>
  <c r="F504" i="31"/>
  <c r="H504" i="31"/>
  <c r="K129" i="31"/>
  <c r="J129" i="31"/>
  <c r="G129" i="31"/>
  <c r="I129" i="31"/>
  <c r="I110" i="25"/>
  <c r="K110" i="25"/>
  <c r="G110" i="25"/>
  <c r="F81" i="25"/>
  <c r="H81" i="25"/>
  <c r="J81" i="25"/>
  <c r="D209" i="6"/>
  <c r="K206" i="6"/>
  <c r="K207" i="6" s="1"/>
  <c r="D260" i="6"/>
  <c r="K277" i="32"/>
  <c r="D208" i="6"/>
  <c r="D237" i="6" s="1"/>
  <c r="D90" i="6"/>
  <c r="F206" i="6"/>
  <c r="F207" i="6" s="1"/>
  <c r="H206" i="6"/>
  <c r="H207" i="6" s="1"/>
  <c r="D275" i="6"/>
  <c r="D274" i="6"/>
  <c r="D13" i="39"/>
  <c r="G18" i="39"/>
  <c r="G17" i="39"/>
  <c r="D17" i="39"/>
  <c r="F18" i="39"/>
  <c r="F13" i="39"/>
  <c r="F17" i="39"/>
  <c r="D93" i="6"/>
  <c r="G206" i="6"/>
  <c r="G207" i="6" s="1"/>
  <c r="E18" i="39"/>
  <c r="E13" i="39"/>
  <c r="E17" i="39"/>
  <c r="D92" i="6"/>
  <c r="D88" i="6"/>
  <c r="G13" i="39"/>
  <c r="D89" i="6"/>
  <c r="D18" i="39"/>
  <c r="H18" i="39"/>
  <c r="H13" i="39"/>
  <c r="H17" i="39"/>
  <c r="D91" i="6"/>
  <c r="F149" i="25"/>
  <c r="F150" i="25" s="1"/>
  <c r="E33" i="39"/>
  <c r="G28" i="39"/>
  <c r="E32" i="39"/>
  <c r="G138" i="25"/>
  <c r="G139" i="25" s="1"/>
  <c r="H33" i="39"/>
  <c r="F28" i="39"/>
  <c r="H32" i="39"/>
  <c r="D32" i="39"/>
  <c r="D33" i="39"/>
  <c r="G33" i="39"/>
  <c r="E28" i="39"/>
  <c r="G32" i="39"/>
  <c r="F33" i="39"/>
  <c r="H28" i="39"/>
  <c r="D28" i="39"/>
  <c r="F32" i="39"/>
  <c r="K149" i="32"/>
  <c r="D266" i="32"/>
  <c r="F242" i="32"/>
  <c r="F243" i="32" s="1"/>
  <c r="G242" i="32"/>
  <c r="G243" i="32" s="1"/>
  <c r="H273" i="32"/>
  <c r="F45" i="39"/>
  <c r="H49" i="39"/>
  <c r="J274" i="32"/>
  <c r="F274" i="32"/>
  <c r="D49" i="39"/>
  <c r="F42" i="39"/>
  <c r="H41" i="39"/>
  <c r="D41" i="39"/>
  <c r="H275" i="32"/>
  <c r="F56" i="39"/>
  <c r="G42" i="39"/>
  <c r="E41" i="39"/>
  <c r="G273" i="32"/>
  <c r="E45" i="39"/>
  <c r="G41" i="39"/>
  <c r="G275" i="32"/>
  <c r="E56" i="39"/>
  <c r="I273" i="32"/>
  <c r="G45" i="39"/>
  <c r="E49" i="39"/>
  <c r="G274" i="32"/>
  <c r="I275" i="32"/>
  <c r="G56" i="39"/>
  <c r="G49" i="39"/>
  <c r="I274" i="32"/>
  <c r="E42" i="39"/>
  <c r="J273" i="32"/>
  <c r="H45" i="39"/>
  <c r="F273" i="32"/>
  <c r="D45" i="39"/>
  <c r="F49" i="39"/>
  <c r="H274" i="32"/>
  <c r="H42" i="39"/>
  <c r="D42" i="39"/>
  <c r="F41" i="39"/>
  <c r="J275" i="32"/>
  <c r="H56" i="39"/>
  <c r="F275" i="32"/>
  <c r="D56" i="39"/>
  <c r="E62" i="39"/>
  <c r="G510" i="31"/>
  <c r="D62" i="39"/>
  <c r="F510" i="31"/>
  <c r="F66" i="39"/>
  <c r="H511" i="31"/>
  <c r="G62" i="39"/>
  <c r="I510" i="31"/>
  <c r="E66" i="39"/>
  <c r="G511" i="31"/>
  <c r="G66" i="39"/>
  <c r="I511" i="31"/>
  <c r="H62" i="39"/>
  <c r="J510" i="31"/>
  <c r="F62" i="39"/>
  <c r="H510" i="31"/>
  <c r="H66" i="39"/>
  <c r="J511" i="31"/>
  <c r="D66" i="39"/>
  <c r="F511" i="31"/>
  <c r="K257" i="32"/>
  <c r="K258" i="32" s="1"/>
  <c r="D256" i="32"/>
  <c r="I49" i="39"/>
  <c r="I45" i="39"/>
  <c r="I42" i="39"/>
  <c r="I56" i="39"/>
  <c r="I41" i="39"/>
  <c r="I66" i="39"/>
  <c r="K511" i="31"/>
  <c r="I62" i="39"/>
  <c r="K510" i="31"/>
  <c r="D135" i="25"/>
  <c r="I28" i="39"/>
  <c r="I33" i="39"/>
  <c r="I32" i="39"/>
  <c r="D276" i="6"/>
  <c r="J206" i="6"/>
  <c r="J207" i="6" s="1"/>
  <c r="D202" i="6"/>
  <c r="H481" i="31"/>
  <c r="H482" i="31" s="1"/>
  <c r="J481" i="31"/>
  <c r="J482" i="31" s="1"/>
  <c r="K481" i="31"/>
  <c r="K482" i="31" s="1"/>
  <c r="G481" i="31"/>
  <c r="G482" i="31" s="1"/>
  <c r="I481" i="31"/>
  <c r="I482" i="31" s="1"/>
  <c r="F481" i="31"/>
  <c r="F482" i="31" s="1"/>
  <c r="H257" i="32"/>
  <c r="H258" i="32" s="1"/>
  <c r="G257" i="32"/>
  <c r="G258" i="32" s="1"/>
  <c r="J242" i="32"/>
  <c r="J243" i="32" s="1"/>
  <c r="F257" i="32"/>
  <c r="F258" i="32" s="1"/>
  <c r="J257" i="32"/>
  <c r="J258" i="32" s="1"/>
  <c r="I257" i="32"/>
  <c r="I258" i="32" s="1"/>
  <c r="D241" i="32"/>
  <c r="H242" i="32"/>
  <c r="H243" i="32" s="1"/>
  <c r="K242" i="32"/>
  <c r="K243" i="32" s="1"/>
  <c r="I242" i="32"/>
  <c r="I243" i="32" s="1"/>
  <c r="G197" i="32"/>
  <c r="G198" i="32" s="1"/>
  <c r="F197" i="32"/>
  <c r="F198" i="32" s="1"/>
  <c r="D196" i="32"/>
  <c r="D195" i="32"/>
  <c r="H197" i="32"/>
  <c r="H198" i="32" s="1"/>
  <c r="J197" i="32"/>
  <c r="J198" i="32" s="1"/>
  <c r="K197" i="32"/>
  <c r="K198" i="32" s="1"/>
  <c r="I197" i="32"/>
  <c r="I198" i="32" s="1"/>
  <c r="K84" i="32"/>
  <c r="H84" i="32"/>
  <c r="H85" i="32" s="1"/>
  <c r="D50" i="32"/>
  <c r="D34" i="32"/>
  <c r="D21" i="32"/>
  <c r="F84" i="32"/>
  <c r="F85" i="32" s="1"/>
  <c r="D83" i="32"/>
  <c r="D58" i="32"/>
  <c r="D57" i="32"/>
  <c r="D56" i="32"/>
  <c r="D54" i="32"/>
  <c r="D53" i="32"/>
  <c r="D52" i="32"/>
  <c r="D49" i="32"/>
  <c r="D48" i="32"/>
  <c r="D46" i="32"/>
  <c r="D45" i="32"/>
  <c r="D44" i="32"/>
  <c r="D42" i="32"/>
  <c r="D41" i="32"/>
  <c r="D40" i="32"/>
  <c r="D38" i="32"/>
  <c r="D37" i="32"/>
  <c r="D36" i="32"/>
  <c r="D29" i="32"/>
  <c r="D27" i="32"/>
  <c r="D26" i="32"/>
  <c r="D25" i="32"/>
  <c r="D23" i="32"/>
  <c r="G84" i="32"/>
  <c r="G85" i="32" s="1"/>
  <c r="J84" i="32"/>
  <c r="J85" i="32" s="1"/>
  <c r="I84" i="32"/>
  <c r="I85" i="32" s="1"/>
  <c r="D30" i="32"/>
  <c r="D22" i="32"/>
  <c r="D28" i="32"/>
  <c r="D24" i="32"/>
  <c r="D33" i="32"/>
  <c r="D59" i="32"/>
  <c r="D55" i="32"/>
  <c r="D51" i="32"/>
  <c r="D47" i="32"/>
  <c r="D43" i="32"/>
  <c r="D39" i="32"/>
  <c r="D35" i="32"/>
  <c r="D9" i="32"/>
  <c r="D480" i="31"/>
  <c r="D479" i="31"/>
  <c r="F290" i="31"/>
  <c r="F291" i="31" s="1"/>
  <c r="G290" i="31"/>
  <c r="G291" i="31" s="1"/>
  <c r="J290" i="31"/>
  <c r="J291" i="31" s="1"/>
  <c r="K290" i="31"/>
  <c r="K291" i="31" s="1"/>
  <c r="H290" i="31"/>
  <c r="H291" i="31" s="1"/>
  <c r="I290" i="31"/>
  <c r="I291" i="31" s="1"/>
  <c r="D83" i="31"/>
  <c r="K77" i="31"/>
  <c r="G77" i="31"/>
  <c r="G78" i="31" s="1"/>
  <c r="D72" i="31"/>
  <c r="D63" i="31"/>
  <c r="D55" i="31"/>
  <c r="D47" i="31"/>
  <c r="D39" i="31"/>
  <c r="D31" i="31"/>
  <c r="D23" i="31"/>
  <c r="D15" i="31"/>
  <c r="D94" i="31"/>
  <c r="D88" i="31"/>
  <c r="D79" i="31"/>
  <c r="D127" i="31"/>
  <c r="D95" i="31"/>
  <c r="D91" i="31"/>
  <c r="D87" i="31"/>
  <c r="D123" i="31"/>
  <c r="D100" i="31"/>
  <c r="D92" i="31"/>
  <c r="D90" i="31"/>
  <c r="D86" i="31"/>
  <c r="D84" i="31"/>
  <c r="D82" i="31"/>
  <c r="D80" i="31"/>
  <c r="D124" i="31"/>
  <c r="D122" i="31"/>
  <c r="D99" i="31"/>
  <c r="J77" i="31"/>
  <c r="D98" i="31"/>
  <c r="H77" i="31"/>
  <c r="D67" i="31"/>
  <c r="D51" i="31"/>
  <c r="D35" i="31"/>
  <c r="D19" i="31"/>
  <c r="I77" i="31"/>
  <c r="D125" i="31"/>
  <c r="D76" i="31"/>
  <c r="D59" i="31"/>
  <c r="D43" i="31"/>
  <c r="D27" i="31"/>
  <c r="D10" i="31"/>
  <c r="D93" i="31"/>
  <c r="D89" i="31"/>
  <c r="D85" i="31"/>
  <c r="D81" i="31"/>
  <c r="D74" i="31"/>
  <c r="D75" i="31"/>
  <c r="D71" i="31"/>
  <c r="D66" i="31"/>
  <c r="D62" i="31"/>
  <c r="D58" i="31"/>
  <c r="D54" i="31"/>
  <c r="D50" i="31"/>
  <c r="D46" i="31"/>
  <c r="D42" i="31"/>
  <c r="D38" i="31"/>
  <c r="D34" i="31"/>
  <c r="D30" i="31"/>
  <c r="D26" i="31"/>
  <c r="D22" i="31"/>
  <c r="D18" i="31"/>
  <c r="D14" i="31"/>
  <c r="D73" i="31"/>
  <c r="D69" i="31"/>
  <c r="D68" i="31"/>
  <c r="D65" i="31"/>
  <c r="D64" i="31"/>
  <c r="D61" i="31"/>
  <c r="D60" i="31"/>
  <c r="D57" i="31"/>
  <c r="D56" i="31"/>
  <c r="D53" i="31"/>
  <c r="D52" i="31"/>
  <c r="D49" i="31"/>
  <c r="D48" i="31"/>
  <c r="D45" i="31"/>
  <c r="D44" i="31"/>
  <c r="D41" i="31"/>
  <c r="D40" i="31"/>
  <c r="D37" i="31"/>
  <c r="D36" i="31"/>
  <c r="D33" i="31"/>
  <c r="D32" i="31"/>
  <c r="D29" i="31"/>
  <c r="D28" i="31"/>
  <c r="D25" i="31"/>
  <c r="D24" i="31"/>
  <c r="D21" i="31"/>
  <c r="D20" i="31"/>
  <c r="D17" i="31"/>
  <c r="D16" i="31"/>
  <c r="D13" i="31"/>
  <c r="F77" i="31"/>
  <c r="F78" i="31" s="1"/>
  <c r="D11" i="31"/>
  <c r="D9" i="31"/>
  <c r="G149" i="25"/>
  <c r="G150" i="25" s="1"/>
  <c r="I138" i="25"/>
  <c r="I139" i="25" s="1"/>
  <c r="K138" i="25"/>
  <c r="K139" i="25" s="1"/>
  <c r="J138" i="25"/>
  <c r="J139" i="25" s="1"/>
  <c r="H149" i="25"/>
  <c r="H150" i="25" s="1"/>
  <c r="H138" i="25"/>
  <c r="H139" i="25" s="1"/>
  <c r="J149" i="25"/>
  <c r="J150" i="25" s="1"/>
  <c r="D148" i="25"/>
  <c r="K149" i="25"/>
  <c r="K150" i="25" s="1"/>
  <c r="D137" i="25"/>
  <c r="F138" i="25"/>
  <c r="F139" i="25" s="1"/>
  <c r="I149" i="25"/>
  <c r="I150" i="25" s="1"/>
  <c r="D136" i="25"/>
  <c r="G115" i="25"/>
  <c r="G116" i="25" s="1"/>
  <c r="D134" i="25"/>
  <c r="K100" i="25"/>
  <c r="K101" i="25" s="1"/>
  <c r="G100" i="25"/>
  <c r="G101" i="25" s="1"/>
  <c r="J115" i="25"/>
  <c r="J116" i="25" s="1"/>
  <c r="K115" i="25"/>
  <c r="K116" i="25" s="1"/>
  <c r="F100" i="25"/>
  <c r="F101" i="25" s="1"/>
  <c r="F115" i="25"/>
  <c r="F116" i="25" s="1"/>
  <c r="H115" i="25"/>
  <c r="H116" i="25" s="1"/>
  <c r="D114" i="25"/>
  <c r="I115" i="25"/>
  <c r="I116" i="25" s="1"/>
  <c r="H100" i="25"/>
  <c r="H101" i="25" s="1"/>
  <c r="D70" i="25"/>
  <c r="I96" i="25"/>
  <c r="I97" i="25" s="1"/>
  <c r="K96" i="25"/>
  <c r="K97" i="25" s="1"/>
  <c r="G96" i="25"/>
  <c r="G97" i="25" s="1"/>
  <c r="D99" i="25"/>
  <c r="H96" i="25"/>
  <c r="H97" i="25" s="1"/>
  <c r="J96" i="25"/>
  <c r="J97" i="25" s="1"/>
  <c r="J100" i="25"/>
  <c r="J101" i="25" s="1"/>
  <c r="I100" i="25"/>
  <c r="I101" i="25" s="1"/>
  <c r="H46" i="25"/>
  <c r="H47" i="25" s="1"/>
  <c r="D69" i="25"/>
  <c r="F72" i="25"/>
  <c r="F73" i="25" s="1"/>
  <c r="H72" i="25"/>
  <c r="H73" i="25" s="1"/>
  <c r="D71" i="25"/>
  <c r="K72" i="25"/>
  <c r="K73" i="25" s="1"/>
  <c r="G72" i="25"/>
  <c r="G73" i="25" s="1"/>
  <c r="J72" i="25"/>
  <c r="J73" i="25" s="1"/>
  <c r="I72" i="25"/>
  <c r="I73" i="25" s="1"/>
  <c r="F56" i="25"/>
  <c r="F57" i="25" s="1"/>
  <c r="H56" i="25"/>
  <c r="H57" i="25" s="1"/>
  <c r="K56" i="25"/>
  <c r="K57" i="25" s="1"/>
  <c r="G56" i="25"/>
  <c r="G57" i="25" s="1"/>
  <c r="I56" i="25"/>
  <c r="I57" i="25" s="1"/>
  <c r="J56" i="25"/>
  <c r="J57" i="25" s="1"/>
  <c r="D55" i="25"/>
  <c r="F46" i="25"/>
  <c r="F47" i="25" s="1"/>
  <c r="D45" i="25"/>
  <c r="D31" i="25"/>
  <c r="D9" i="25"/>
  <c r="D27" i="25"/>
  <c r="D30" i="25"/>
  <c r="D26" i="25"/>
  <c r="D29" i="25"/>
  <c r="D28" i="25"/>
  <c r="D25" i="25"/>
  <c r="D24" i="25"/>
  <c r="I206" i="6"/>
  <c r="I207" i="6" s="1"/>
  <c r="D203" i="6"/>
  <c r="D192" i="6"/>
  <c r="D205" i="6"/>
  <c r="D204" i="6"/>
  <c r="D193" i="6"/>
  <c r="D201" i="6"/>
  <c r="D133" i="6"/>
  <c r="D141" i="6"/>
  <c r="D136" i="6"/>
  <c r="D170" i="6"/>
  <c r="D172" i="6"/>
  <c r="D171" i="6"/>
  <c r="K131" i="6"/>
  <c r="K132" i="6" s="1"/>
  <c r="G131" i="6"/>
  <c r="G132" i="6" s="1"/>
  <c r="D138" i="6"/>
  <c r="D134" i="6"/>
  <c r="J131" i="6"/>
  <c r="J132" i="6" s="1"/>
  <c r="D140" i="6"/>
  <c r="D135" i="6"/>
  <c r="I131" i="6"/>
  <c r="I132" i="6" s="1"/>
  <c r="D142" i="6"/>
  <c r="D137" i="6"/>
  <c r="D155" i="6"/>
  <c r="D153" i="6"/>
  <c r="D151" i="6"/>
  <c r="D150" i="6"/>
  <c r="D149" i="6"/>
  <c r="D147" i="6"/>
  <c r="D146" i="6"/>
  <c r="D167" i="6"/>
  <c r="D162" i="6"/>
  <c r="D102" i="6"/>
  <c r="D98" i="6"/>
  <c r="D109" i="6"/>
  <c r="F131" i="6"/>
  <c r="H131" i="6"/>
  <c r="H132" i="6" s="1"/>
  <c r="D130" i="6"/>
  <c r="D127" i="6"/>
  <c r="D119" i="6"/>
  <c r="D118" i="6"/>
  <c r="D156" i="6"/>
  <c r="D152" i="6"/>
  <c r="D148" i="6"/>
  <c r="D108" i="6"/>
  <c r="D166" i="6"/>
  <c r="D161" i="6"/>
  <c r="D145" i="6"/>
  <c r="D165" i="6"/>
  <c r="D164" i="6"/>
  <c r="D159" i="6"/>
  <c r="D129" i="6"/>
  <c r="D128" i="6"/>
  <c r="D117" i="6"/>
  <c r="D116" i="6"/>
  <c r="D103" i="6"/>
  <c r="D101" i="6"/>
  <c r="D99" i="6"/>
  <c r="D97" i="6"/>
  <c r="D112" i="6"/>
  <c r="D110" i="6"/>
  <c r="D107" i="6"/>
  <c r="D96" i="6"/>
  <c r="D100" i="6"/>
  <c r="D106" i="6"/>
  <c r="D111" i="6"/>
  <c r="D115" i="6"/>
  <c r="D9" i="6"/>
  <c r="D29" i="6"/>
  <c r="D25" i="6"/>
  <c r="D21" i="6"/>
  <c r="D17" i="6"/>
  <c r="D13" i="6"/>
  <c r="D28" i="6"/>
  <c r="D20" i="6"/>
  <c r="D12" i="6"/>
  <c r="D31" i="6"/>
  <c r="D27" i="6"/>
  <c r="D23" i="6"/>
  <c r="D19" i="6"/>
  <c r="D15" i="6"/>
  <c r="D11" i="6"/>
  <c r="D32" i="6"/>
  <c r="D24" i="6"/>
  <c r="D16" i="6"/>
  <c r="D30" i="6"/>
  <c r="D26" i="6"/>
  <c r="D22" i="6"/>
  <c r="D18" i="6"/>
  <c r="D14" i="6"/>
  <c r="F33" i="6"/>
  <c r="F34" i="6" s="1"/>
  <c r="K33" i="6"/>
  <c r="D10" i="6"/>
  <c r="J33" i="6"/>
  <c r="I33" i="6"/>
  <c r="G33" i="6"/>
  <c r="H33" i="6"/>
  <c r="AH129" i="31" l="1"/>
  <c r="AJ129" i="31" s="1"/>
  <c r="AN129" i="31" s="1"/>
  <c r="J78" i="31"/>
  <c r="K78" i="31"/>
  <c r="I78" i="31"/>
  <c r="H78" i="31"/>
  <c r="E225" i="6"/>
  <c r="E212" i="6"/>
  <c r="E231" i="6"/>
  <c r="E219" i="6"/>
  <c r="E221" i="6"/>
  <c r="E233" i="6"/>
  <c r="E215" i="6"/>
  <c r="E220" i="6"/>
  <c r="E224" i="6"/>
  <c r="E229" i="6"/>
  <c r="E228" i="6"/>
  <c r="E232" i="6"/>
  <c r="E236" i="6"/>
  <c r="L236" i="6" s="1"/>
  <c r="E223" i="6"/>
  <c r="E227" i="6"/>
  <c r="E230" i="6"/>
  <c r="E217" i="6"/>
  <c r="E210" i="6"/>
  <c r="E214" i="6"/>
  <c r="E211" i="6"/>
  <c r="E218" i="6"/>
  <c r="E222" i="6"/>
  <c r="E226" i="6"/>
  <c r="E234" i="6"/>
  <c r="E235" i="6"/>
  <c r="L235" i="6" s="1"/>
  <c r="E213" i="6"/>
  <c r="E216" i="6"/>
  <c r="D272" i="6"/>
  <c r="E259" i="6" s="1"/>
  <c r="D129" i="31"/>
  <c r="E128" i="31" s="1"/>
  <c r="L128" i="31" s="1"/>
  <c r="J34" i="6"/>
  <c r="H34" i="6"/>
  <c r="G34" i="6"/>
  <c r="K34" i="6"/>
  <c r="D131" i="6"/>
  <c r="K85" i="32"/>
  <c r="D206" i="6"/>
  <c r="D77" i="31"/>
  <c r="I34" i="6"/>
  <c r="M259" i="6" l="1"/>
  <c r="Q259" i="6"/>
  <c r="U259" i="6"/>
  <c r="Y259" i="6"/>
  <c r="AC259" i="6"/>
  <c r="X259" i="6"/>
  <c r="AF259" i="6"/>
  <c r="N259" i="6"/>
  <c r="R259" i="6"/>
  <c r="V259" i="6"/>
  <c r="Z259" i="6"/>
  <c r="AD259" i="6"/>
  <c r="P259" i="6"/>
  <c r="AB259" i="6"/>
  <c r="O259" i="6"/>
  <c r="S259" i="6"/>
  <c r="W259" i="6"/>
  <c r="AA259" i="6"/>
  <c r="AE259" i="6"/>
  <c r="L259" i="6"/>
  <c r="T259" i="6"/>
  <c r="L234" i="6"/>
  <c r="M234" i="6"/>
  <c r="N234" i="6"/>
  <c r="N211" i="6"/>
  <c r="M211" i="6"/>
  <c r="L211" i="6"/>
  <c r="L230" i="6"/>
  <c r="N230" i="6"/>
  <c r="M230" i="6"/>
  <c r="M232" i="6"/>
  <c r="L232" i="6"/>
  <c r="N232" i="6"/>
  <c r="M220" i="6"/>
  <c r="L220" i="6"/>
  <c r="N220" i="6"/>
  <c r="N219" i="6"/>
  <c r="M219" i="6"/>
  <c r="L219" i="6"/>
  <c r="M216" i="6"/>
  <c r="N216" i="6"/>
  <c r="L216" i="6"/>
  <c r="L226" i="6"/>
  <c r="N226" i="6"/>
  <c r="M226" i="6"/>
  <c r="N214" i="6"/>
  <c r="L214" i="6"/>
  <c r="M214" i="6"/>
  <c r="N227" i="6"/>
  <c r="M227" i="6"/>
  <c r="L227" i="6"/>
  <c r="M228" i="6"/>
  <c r="N228" i="6"/>
  <c r="L228" i="6"/>
  <c r="N215" i="6"/>
  <c r="M215" i="6"/>
  <c r="L215" i="6"/>
  <c r="N231" i="6"/>
  <c r="L231" i="6"/>
  <c r="M231" i="6"/>
  <c r="L213" i="6"/>
  <c r="M213" i="6"/>
  <c r="N213" i="6"/>
  <c r="L222" i="6"/>
  <c r="N222" i="6"/>
  <c r="M222" i="6"/>
  <c r="N210" i="6"/>
  <c r="L210" i="6"/>
  <c r="M210" i="6"/>
  <c r="N223" i="6"/>
  <c r="L223" i="6"/>
  <c r="M223" i="6"/>
  <c r="L229" i="6"/>
  <c r="M229" i="6"/>
  <c r="N229" i="6"/>
  <c r="L233" i="6"/>
  <c r="M233" i="6"/>
  <c r="N233" i="6"/>
  <c r="M212" i="6"/>
  <c r="N212" i="6"/>
  <c r="L212" i="6"/>
  <c r="O128" i="31"/>
  <c r="S128" i="31"/>
  <c r="W128" i="31"/>
  <c r="AC128" i="31"/>
  <c r="P128" i="31"/>
  <c r="T128" i="31"/>
  <c r="X128" i="31"/>
  <c r="AD128" i="31"/>
  <c r="M128" i="31"/>
  <c r="AH128" i="31" s="1"/>
  <c r="Q128" i="31"/>
  <c r="U128" i="31"/>
  <c r="AA128" i="31"/>
  <c r="AE128" i="31"/>
  <c r="R128" i="31"/>
  <c r="N128" i="31"/>
  <c r="V128" i="31"/>
  <c r="AB128" i="31"/>
  <c r="AF128" i="31"/>
  <c r="Z128" i="31"/>
  <c r="Y128" i="31"/>
  <c r="L218" i="6"/>
  <c r="M218" i="6"/>
  <c r="N218" i="6"/>
  <c r="L217" i="6"/>
  <c r="M217" i="6"/>
  <c r="N217" i="6"/>
  <c r="M224" i="6"/>
  <c r="L224" i="6"/>
  <c r="N224" i="6"/>
  <c r="L221" i="6"/>
  <c r="M221" i="6"/>
  <c r="N221" i="6"/>
  <c r="L225" i="6"/>
  <c r="M225" i="6"/>
  <c r="N225" i="6"/>
  <c r="E120" i="31"/>
  <c r="E119" i="31"/>
  <c r="E106" i="31"/>
  <c r="E112" i="31"/>
  <c r="E103" i="31"/>
  <c r="E102" i="31"/>
  <c r="E101" i="31"/>
  <c r="E108" i="31"/>
  <c r="E118" i="31"/>
  <c r="E121" i="31"/>
  <c r="E111" i="31"/>
  <c r="E107" i="31"/>
  <c r="E116" i="31"/>
  <c r="E115" i="31"/>
  <c r="E109" i="31"/>
  <c r="E117" i="31"/>
  <c r="E105" i="31"/>
  <c r="E113" i="31"/>
  <c r="E114" i="31"/>
  <c r="E104" i="31"/>
  <c r="E110" i="31"/>
  <c r="E12" i="31"/>
  <c r="E70" i="31"/>
  <c r="E271" i="6"/>
  <c r="E267" i="6"/>
  <c r="E263" i="6"/>
  <c r="E268" i="6"/>
  <c r="E264" i="6"/>
  <c r="E266" i="6"/>
  <c r="E270" i="6"/>
  <c r="E269" i="6"/>
  <c r="E265" i="6"/>
  <c r="E262" i="6"/>
  <c r="E261" i="6"/>
  <c r="E125" i="6"/>
  <c r="E123" i="6"/>
  <c r="E121" i="6"/>
  <c r="E126" i="6"/>
  <c r="E124" i="6"/>
  <c r="E122" i="6"/>
  <c r="E120" i="6"/>
  <c r="B227" i="32"/>
  <c r="C227" i="32" s="1"/>
  <c r="G188" i="32"/>
  <c r="H188" i="32"/>
  <c r="I188" i="32"/>
  <c r="K188" i="32"/>
  <c r="L188" i="32"/>
  <c r="J188" i="32"/>
  <c r="B136" i="32"/>
  <c r="C136" i="32" s="1"/>
  <c r="B134" i="32"/>
  <c r="C134" i="32" s="1"/>
  <c r="B189" i="31"/>
  <c r="C189" i="31" s="1"/>
  <c r="B144" i="25"/>
  <c r="C144" i="25" s="1"/>
  <c r="B107" i="25"/>
  <c r="C107" i="25" s="1"/>
  <c r="B108" i="25"/>
  <c r="C108" i="25" s="1"/>
  <c r="B95" i="25"/>
  <c r="C95" i="25" s="1"/>
  <c r="B88" i="25"/>
  <c r="C88" i="25" s="1"/>
  <c r="B19" i="6"/>
  <c r="C19" i="6" s="1"/>
  <c r="B12" i="6"/>
  <c r="C12" i="6" s="1"/>
  <c r="AI128" i="31" l="1"/>
  <c r="AJ128" i="31" s="1"/>
  <c r="AN128" i="31" s="1"/>
  <c r="N122" i="6"/>
  <c r="R122" i="6"/>
  <c r="V122" i="6"/>
  <c r="Z122" i="6"/>
  <c r="AD122" i="6"/>
  <c r="M122" i="6"/>
  <c r="U122" i="6"/>
  <c r="O122" i="6"/>
  <c r="S122" i="6"/>
  <c r="W122" i="6"/>
  <c r="AA122" i="6"/>
  <c r="AE122" i="6"/>
  <c r="Q122" i="6"/>
  <c r="AC122" i="6"/>
  <c r="L122" i="6"/>
  <c r="P122" i="6"/>
  <c r="T122" i="6"/>
  <c r="X122" i="6"/>
  <c r="AB122" i="6"/>
  <c r="AF122" i="6"/>
  <c r="Y122" i="6"/>
  <c r="M123" i="6"/>
  <c r="Q123" i="6"/>
  <c r="U123" i="6"/>
  <c r="Y123" i="6"/>
  <c r="AC123" i="6"/>
  <c r="P123" i="6"/>
  <c r="AB123" i="6"/>
  <c r="N123" i="6"/>
  <c r="R123" i="6"/>
  <c r="V123" i="6"/>
  <c r="Z123" i="6"/>
  <c r="AD123" i="6"/>
  <c r="T123" i="6"/>
  <c r="AF123" i="6"/>
  <c r="O123" i="6"/>
  <c r="S123" i="6"/>
  <c r="W123" i="6"/>
  <c r="AA123" i="6"/>
  <c r="AE123" i="6"/>
  <c r="L123" i="6"/>
  <c r="X123" i="6"/>
  <c r="N265" i="6"/>
  <c r="R265" i="6"/>
  <c r="V265" i="6"/>
  <c r="Z265" i="6"/>
  <c r="AD265" i="6"/>
  <c r="Q265" i="6"/>
  <c r="AC265" i="6"/>
  <c r="O265" i="6"/>
  <c r="S265" i="6"/>
  <c r="W265" i="6"/>
  <c r="AA265" i="6"/>
  <c r="AE265" i="6"/>
  <c r="U265" i="6"/>
  <c r="L265" i="6"/>
  <c r="P265" i="6"/>
  <c r="T265" i="6"/>
  <c r="X265" i="6"/>
  <c r="AB265" i="6"/>
  <c r="AF265" i="6"/>
  <c r="M265" i="6"/>
  <c r="Y265" i="6"/>
  <c r="O264" i="6"/>
  <c r="S264" i="6"/>
  <c r="W264" i="6"/>
  <c r="AA264" i="6"/>
  <c r="AE264" i="6"/>
  <c r="R264" i="6"/>
  <c r="AD264" i="6"/>
  <c r="L264" i="6"/>
  <c r="P264" i="6"/>
  <c r="T264" i="6"/>
  <c r="X264" i="6"/>
  <c r="AB264" i="6"/>
  <c r="AF264" i="6"/>
  <c r="Z264" i="6"/>
  <c r="M264" i="6"/>
  <c r="Q264" i="6"/>
  <c r="U264" i="6"/>
  <c r="Y264" i="6"/>
  <c r="AC264" i="6"/>
  <c r="N264" i="6"/>
  <c r="V264" i="6"/>
  <c r="L271" i="6"/>
  <c r="P271" i="6"/>
  <c r="T271" i="6"/>
  <c r="X271" i="6"/>
  <c r="AB271" i="6"/>
  <c r="AF271" i="6"/>
  <c r="W271" i="6"/>
  <c r="M271" i="6"/>
  <c r="Q271" i="6"/>
  <c r="U271" i="6"/>
  <c r="Y271" i="6"/>
  <c r="AC271" i="6"/>
  <c r="S271" i="6"/>
  <c r="AE271" i="6"/>
  <c r="N271" i="6"/>
  <c r="R271" i="6"/>
  <c r="V271" i="6"/>
  <c r="Z271" i="6"/>
  <c r="AD271" i="6"/>
  <c r="O271" i="6"/>
  <c r="AA271" i="6"/>
  <c r="L104" i="31"/>
  <c r="O104" i="31"/>
  <c r="S104" i="31"/>
  <c r="W104" i="31"/>
  <c r="AC104" i="31"/>
  <c r="P104" i="31"/>
  <c r="T104" i="31"/>
  <c r="X104" i="31"/>
  <c r="AD104" i="31"/>
  <c r="M104" i="31"/>
  <c r="Q104" i="31"/>
  <c r="U104" i="31"/>
  <c r="AA104" i="31"/>
  <c r="AE104" i="31"/>
  <c r="R104" i="31"/>
  <c r="N104" i="31"/>
  <c r="V104" i="31"/>
  <c r="AB104" i="31"/>
  <c r="AF104" i="31"/>
  <c r="Z104" i="31"/>
  <c r="Y104" i="31"/>
  <c r="L117" i="31"/>
  <c r="M117" i="31"/>
  <c r="Q117" i="31"/>
  <c r="U117" i="31"/>
  <c r="AA117" i="31"/>
  <c r="AE117" i="31"/>
  <c r="N117" i="31"/>
  <c r="R117" i="31"/>
  <c r="V117" i="31"/>
  <c r="AB117" i="31"/>
  <c r="AF117" i="31"/>
  <c r="O117" i="31"/>
  <c r="S117" i="31"/>
  <c r="W117" i="31"/>
  <c r="AC117" i="31"/>
  <c r="X117" i="31"/>
  <c r="AD117" i="31"/>
  <c r="T117" i="31"/>
  <c r="P117" i="31"/>
  <c r="Z117" i="31"/>
  <c r="Y117" i="31"/>
  <c r="L107" i="31"/>
  <c r="M107" i="31"/>
  <c r="Q107" i="31"/>
  <c r="U107" i="31"/>
  <c r="AA107" i="31"/>
  <c r="AE107" i="31"/>
  <c r="N107" i="31"/>
  <c r="R107" i="31"/>
  <c r="V107" i="31"/>
  <c r="AB107" i="31"/>
  <c r="AF107" i="31"/>
  <c r="O107" i="31"/>
  <c r="S107" i="31"/>
  <c r="W107" i="31"/>
  <c r="AC107" i="31"/>
  <c r="AD107" i="31"/>
  <c r="X107" i="31"/>
  <c r="P107" i="31"/>
  <c r="T107" i="31"/>
  <c r="Z107" i="31"/>
  <c r="Y107" i="31"/>
  <c r="L108" i="31"/>
  <c r="O108" i="31"/>
  <c r="S108" i="31"/>
  <c r="W108" i="31"/>
  <c r="AC108" i="31"/>
  <c r="P108" i="31"/>
  <c r="T108" i="31"/>
  <c r="X108" i="31"/>
  <c r="AD108" i="31"/>
  <c r="M108" i="31"/>
  <c r="Q108" i="31"/>
  <c r="U108" i="31"/>
  <c r="AA108" i="31"/>
  <c r="AE108" i="31"/>
  <c r="AB108" i="31"/>
  <c r="N108" i="31"/>
  <c r="AF108" i="31"/>
  <c r="R108" i="31"/>
  <c r="V108" i="31"/>
  <c r="Z108" i="31"/>
  <c r="Y108" i="31"/>
  <c r="L112" i="31"/>
  <c r="O112" i="31"/>
  <c r="S112" i="31"/>
  <c r="W112" i="31"/>
  <c r="AC112" i="31"/>
  <c r="P112" i="31"/>
  <c r="T112" i="31"/>
  <c r="X112" i="31"/>
  <c r="AD112" i="31"/>
  <c r="M112" i="31"/>
  <c r="Q112" i="31"/>
  <c r="U112" i="31"/>
  <c r="AA112" i="31"/>
  <c r="AE112" i="31"/>
  <c r="R112" i="31"/>
  <c r="AF112" i="31"/>
  <c r="V112" i="31"/>
  <c r="AB112" i="31"/>
  <c r="N112" i="31"/>
  <c r="Z112" i="31"/>
  <c r="Y112" i="31"/>
  <c r="L124" i="6"/>
  <c r="P124" i="6"/>
  <c r="T124" i="6"/>
  <c r="X124" i="6"/>
  <c r="AB124" i="6"/>
  <c r="AF124" i="6"/>
  <c r="O124" i="6"/>
  <c r="AA124" i="6"/>
  <c r="M124" i="6"/>
  <c r="Q124" i="6"/>
  <c r="U124" i="6"/>
  <c r="Y124" i="6"/>
  <c r="AC124" i="6"/>
  <c r="W124" i="6"/>
  <c r="N124" i="6"/>
  <c r="R124" i="6"/>
  <c r="V124" i="6"/>
  <c r="Z124" i="6"/>
  <c r="AD124" i="6"/>
  <c r="S124" i="6"/>
  <c r="AE124" i="6"/>
  <c r="O125" i="6"/>
  <c r="S125" i="6"/>
  <c r="W125" i="6"/>
  <c r="AA125" i="6"/>
  <c r="AE125" i="6"/>
  <c r="R125" i="6"/>
  <c r="L125" i="6"/>
  <c r="P125" i="6"/>
  <c r="T125" i="6"/>
  <c r="X125" i="6"/>
  <c r="AB125" i="6"/>
  <c r="AF125" i="6"/>
  <c r="N125" i="6"/>
  <c r="Z125" i="6"/>
  <c r="M125" i="6"/>
  <c r="Q125" i="6"/>
  <c r="U125" i="6"/>
  <c r="Y125" i="6"/>
  <c r="AC125" i="6"/>
  <c r="V125" i="6"/>
  <c r="AD125" i="6"/>
  <c r="N269" i="6"/>
  <c r="R269" i="6"/>
  <c r="V269" i="6"/>
  <c r="Z269" i="6"/>
  <c r="AD269" i="6"/>
  <c r="M269" i="6"/>
  <c r="Y269" i="6"/>
  <c r="O269" i="6"/>
  <c r="S269" i="6"/>
  <c r="W269" i="6"/>
  <c r="AA269" i="6"/>
  <c r="AE269" i="6"/>
  <c r="Q269" i="6"/>
  <c r="AC269" i="6"/>
  <c r="L269" i="6"/>
  <c r="P269" i="6"/>
  <c r="T269" i="6"/>
  <c r="X269" i="6"/>
  <c r="AB269" i="6"/>
  <c r="AF269" i="6"/>
  <c r="U269" i="6"/>
  <c r="O268" i="6"/>
  <c r="S268" i="6"/>
  <c r="W268" i="6"/>
  <c r="AA268" i="6"/>
  <c r="AE268" i="6"/>
  <c r="V268" i="6"/>
  <c r="L268" i="6"/>
  <c r="P268" i="6"/>
  <c r="T268" i="6"/>
  <c r="X268" i="6"/>
  <c r="AB268" i="6"/>
  <c r="AF268" i="6"/>
  <c r="N268" i="6"/>
  <c r="Z268" i="6"/>
  <c r="M268" i="6"/>
  <c r="Q268" i="6"/>
  <c r="U268" i="6"/>
  <c r="Y268" i="6"/>
  <c r="AC268" i="6"/>
  <c r="R268" i="6"/>
  <c r="AD268" i="6"/>
  <c r="L70" i="31"/>
  <c r="P70" i="31"/>
  <c r="U70" i="31"/>
  <c r="M70" i="31"/>
  <c r="Q70" i="31"/>
  <c r="V70" i="31"/>
  <c r="N70" i="31"/>
  <c r="R70" i="31"/>
  <c r="X70" i="31"/>
  <c r="O70" i="31"/>
  <c r="T70" i="31"/>
  <c r="W70" i="31"/>
  <c r="S70" i="31"/>
  <c r="L114" i="31"/>
  <c r="O114" i="31"/>
  <c r="S114" i="31"/>
  <c r="W114" i="31"/>
  <c r="AC114" i="31"/>
  <c r="P114" i="31"/>
  <c r="T114" i="31"/>
  <c r="X114" i="31"/>
  <c r="AD114" i="31"/>
  <c r="M114" i="31"/>
  <c r="Q114" i="31"/>
  <c r="U114" i="31"/>
  <c r="AA114" i="31"/>
  <c r="AE114" i="31"/>
  <c r="N114" i="31"/>
  <c r="AF114" i="31"/>
  <c r="AB114" i="31"/>
  <c r="R114" i="31"/>
  <c r="V114" i="31"/>
  <c r="Z114" i="31"/>
  <c r="Y114" i="31"/>
  <c r="L109" i="31"/>
  <c r="M109" i="31"/>
  <c r="Q109" i="31"/>
  <c r="U109" i="31"/>
  <c r="AA109" i="31"/>
  <c r="AE109" i="31"/>
  <c r="N109" i="31"/>
  <c r="R109" i="31"/>
  <c r="V109" i="31"/>
  <c r="AB109" i="31"/>
  <c r="AF109" i="31"/>
  <c r="O109" i="31"/>
  <c r="S109" i="31"/>
  <c r="W109" i="31"/>
  <c r="AC109" i="31"/>
  <c r="X109" i="31"/>
  <c r="T109" i="31"/>
  <c r="AD109" i="31"/>
  <c r="P109" i="31"/>
  <c r="Z109" i="31"/>
  <c r="Y109" i="31"/>
  <c r="L111" i="31"/>
  <c r="M111" i="31"/>
  <c r="Q111" i="31"/>
  <c r="U111" i="31"/>
  <c r="AA111" i="31"/>
  <c r="AE111" i="31"/>
  <c r="N111" i="31"/>
  <c r="R111" i="31"/>
  <c r="V111" i="31"/>
  <c r="AB111" i="31"/>
  <c r="AF111" i="31"/>
  <c r="O111" i="31"/>
  <c r="S111" i="31"/>
  <c r="W111" i="31"/>
  <c r="AC111" i="31"/>
  <c r="T111" i="31"/>
  <c r="P111" i="31"/>
  <c r="X111" i="31"/>
  <c r="AD111" i="31"/>
  <c r="Z111" i="31"/>
  <c r="Y111" i="31"/>
  <c r="L101" i="31"/>
  <c r="AH101" i="31" s="1"/>
  <c r="M101" i="31"/>
  <c r="Q101" i="31"/>
  <c r="U101" i="31"/>
  <c r="AA101" i="31"/>
  <c r="AE101" i="31"/>
  <c r="N101" i="31"/>
  <c r="R101" i="31"/>
  <c r="V101" i="31"/>
  <c r="AB101" i="31"/>
  <c r="AF101" i="31"/>
  <c r="O101" i="31"/>
  <c r="S101" i="31"/>
  <c r="W101" i="31"/>
  <c r="AC101" i="31"/>
  <c r="X101" i="31"/>
  <c r="AD101" i="31"/>
  <c r="P101" i="31"/>
  <c r="T101" i="31"/>
  <c r="Z101" i="31"/>
  <c r="Y101" i="31"/>
  <c r="L106" i="31"/>
  <c r="O106" i="31"/>
  <c r="S106" i="31"/>
  <c r="W106" i="31"/>
  <c r="AC106" i="31"/>
  <c r="P106" i="31"/>
  <c r="T106" i="31"/>
  <c r="X106" i="31"/>
  <c r="AD106" i="31"/>
  <c r="M106" i="31"/>
  <c r="Q106" i="31"/>
  <c r="U106" i="31"/>
  <c r="AA106" i="31"/>
  <c r="AE106" i="31"/>
  <c r="N106" i="31"/>
  <c r="AF106" i="31"/>
  <c r="R106" i="31"/>
  <c r="V106" i="31"/>
  <c r="AB106" i="31"/>
  <c r="Z106" i="31"/>
  <c r="Y106" i="31"/>
  <c r="N126" i="6"/>
  <c r="R126" i="6"/>
  <c r="V126" i="6"/>
  <c r="Z126" i="6"/>
  <c r="AD126" i="6"/>
  <c r="M126" i="6"/>
  <c r="Y126" i="6"/>
  <c r="O126" i="6"/>
  <c r="S126" i="6"/>
  <c r="W126" i="6"/>
  <c r="AA126" i="6"/>
  <c r="AE126" i="6"/>
  <c r="Q126" i="6"/>
  <c r="AC126" i="6"/>
  <c r="L126" i="6"/>
  <c r="P126" i="6"/>
  <c r="T126" i="6"/>
  <c r="X126" i="6"/>
  <c r="AB126" i="6"/>
  <c r="AF126" i="6"/>
  <c r="U126" i="6"/>
  <c r="O261" i="6"/>
  <c r="S261" i="6"/>
  <c r="W261" i="6"/>
  <c r="AA261" i="6"/>
  <c r="AE261" i="6"/>
  <c r="N261" i="6"/>
  <c r="Z261" i="6"/>
  <c r="L261" i="6"/>
  <c r="P261" i="6"/>
  <c r="T261" i="6"/>
  <c r="X261" i="6"/>
  <c r="AB261" i="6"/>
  <c r="AF261" i="6"/>
  <c r="V261" i="6"/>
  <c r="M261" i="6"/>
  <c r="Q261" i="6"/>
  <c r="U261" i="6"/>
  <c r="Y261" i="6"/>
  <c r="AC261" i="6"/>
  <c r="R261" i="6"/>
  <c r="AD261" i="6"/>
  <c r="M270" i="6"/>
  <c r="Q270" i="6"/>
  <c r="U270" i="6"/>
  <c r="Y270" i="6"/>
  <c r="AC270" i="6"/>
  <c r="L270" i="6"/>
  <c r="X270" i="6"/>
  <c r="N270" i="6"/>
  <c r="R270" i="6"/>
  <c r="V270" i="6"/>
  <c r="Z270" i="6"/>
  <c r="AD270" i="6"/>
  <c r="T270" i="6"/>
  <c r="AF270" i="6"/>
  <c r="O270" i="6"/>
  <c r="S270" i="6"/>
  <c r="W270" i="6"/>
  <c r="AA270" i="6"/>
  <c r="AE270" i="6"/>
  <c r="P270" i="6"/>
  <c r="AB270" i="6"/>
  <c r="L263" i="6"/>
  <c r="P263" i="6"/>
  <c r="T263" i="6"/>
  <c r="X263" i="6"/>
  <c r="AB263" i="6"/>
  <c r="AF263" i="6"/>
  <c r="O263" i="6"/>
  <c r="W263" i="6"/>
  <c r="AE263" i="6"/>
  <c r="M263" i="6"/>
  <c r="Q263" i="6"/>
  <c r="U263" i="6"/>
  <c r="Y263" i="6"/>
  <c r="AC263" i="6"/>
  <c r="N263" i="6"/>
  <c r="R263" i="6"/>
  <c r="V263" i="6"/>
  <c r="Z263" i="6"/>
  <c r="AD263" i="6"/>
  <c r="S263" i="6"/>
  <c r="AA263" i="6"/>
  <c r="N12" i="31"/>
  <c r="R12" i="31"/>
  <c r="X12" i="31"/>
  <c r="O12" i="31"/>
  <c r="T12" i="31"/>
  <c r="L12" i="31"/>
  <c r="P12" i="31"/>
  <c r="U12" i="31"/>
  <c r="M12" i="31"/>
  <c r="Q12" i="31"/>
  <c r="V12" i="31"/>
  <c r="S12" i="31"/>
  <c r="W12" i="31"/>
  <c r="L113" i="31"/>
  <c r="M113" i="31"/>
  <c r="Q113" i="31"/>
  <c r="U113" i="31"/>
  <c r="AA113" i="31"/>
  <c r="AE113" i="31"/>
  <c r="N113" i="31"/>
  <c r="R113" i="31"/>
  <c r="V113" i="31"/>
  <c r="AB113" i="31"/>
  <c r="AF113" i="31"/>
  <c r="O113" i="31"/>
  <c r="S113" i="31"/>
  <c r="W113" i="31"/>
  <c r="AC113" i="31"/>
  <c r="P113" i="31"/>
  <c r="T113" i="31"/>
  <c r="X113" i="31"/>
  <c r="AD113" i="31"/>
  <c r="Z113" i="31"/>
  <c r="Y113" i="31"/>
  <c r="L115" i="31"/>
  <c r="M115" i="31"/>
  <c r="Q115" i="31"/>
  <c r="U115" i="31"/>
  <c r="AA115" i="31"/>
  <c r="AE115" i="31"/>
  <c r="N115" i="31"/>
  <c r="R115" i="31"/>
  <c r="V115" i="31"/>
  <c r="AB115" i="31"/>
  <c r="AF115" i="31"/>
  <c r="O115" i="31"/>
  <c r="S115" i="31"/>
  <c r="W115" i="31"/>
  <c r="AC115" i="31"/>
  <c r="AD115" i="31"/>
  <c r="P115" i="31"/>
  <c r="T115" i="31"/>
  <c r="X115" i="31"/>
  <c r="Z115" i="31"/>
  <c r="Y115" i="31"/>
  <c r="L121" i="31"/>
  <c r="M121" i="31"/>
  <c r="Q121" i="31"/>
  <c r="U121" i="31"/>
  <c r="AA121" i="31"/>
  <c r="AE121" i="31"/>
  <c r="N121" i="31"/>
  <c r="R121" i="31"/>
  <c r="V121" i="31"/>
  <c r="AB121" i="31"/>
  <c r="AF121" i="31"/>
  <c r="O121" i="31"/>
  <c r="S121" i="31"/>
  <c r="W121" i="31"/>
  <c r="AC121" i="31"/>
  <c r="P121" i="31"/>
  <c r="AD121" i="31"/>
  <c r="T121" i="31"/>
  <c r="X121" i="31"/>
  <c r="Z121" i="31"/>
  <c r="Y121" i="31"/>
  <c r="L102" i="31"/>
  <c r="O102" i="31"/>
  <c r="S102" i="31"/>
  <c r="W102" i="31"/>
  <c r="AC102" i="31"/>
  <c r="P102" i="31"/>
  <c r="T102" i="31"/>
  <c r="X102" i="31"/>
  <c r="AD102" i="31"/>
  <c r="M102" i="31"/>
  <c r="Q102" i="31"/>
  <c r="U102" i="31"/>
  <c r="AA102" i="31"/>
  <c r="AE102" i="31"/>
  <c r="V102" i="31"/>
  <c r="AB102" i="31"/>
  <c r="N102" i="31"/>
  <c r="AF102" i="31"/>
  <c r="R102" i="31"/>
  <c r="Z102" i="31"/>
  <c r="Y102" i="31"/>
  <c r="L119" i="31"/>
  <c r="M119" i="31"/>
  <c r="Q119" i="31"/>
  <c r="U119" i="31"/>
  <c r="AA119" i="31"/>
  <c r="AE119" i="31"/>
  <c r="N119" i="31"/>
  <c r="R119" i="31"/>
  <c r="V119" i="31"/>
  <c r="AB119" i="31"/>
  <c r="AF119" i="31"/>
  <c r="O119" i="31"/>
  <c r="S119" i="31"/>
  <c r="W119" i="31"/>
  <c r="AC119" i="31"/>
  <c r="T119" i="31"/>
  <c r="P119" i="31"/>
  <c r="X119" i="31"/>
  <c r="AD119" i="31"/>
  <c r="Z119" i="31"/>
  <c r="Y119" i="31"/>
  <c r="L120" i="6"/>
  <c r="P120" i="6"/>
  <c r="T120" i="6"/>
  <c r="X120" i="6"/>
  <c r="AB120" i="6"/>
  <c r="AF120" i="6"/>
  <c r="O120" i="6"/>
  <c r="AE120" i="6"/>
  <c r="M120" i="6"/>
  <c r="Q120" i="6"/>
  <c r="U120" i="6"/>
  <c r="Y120" i="6"/>
  <c r="AC120" i="6"/>
  <c r="W120" i="6"/>
  <c r="N120" i="6"/>
  <c r="R120" i="6"/>
  <c r="V120" i="6"/>
  <c r="Z120" i="6"/>
  <c r="AD120" i="6"/>
  <c r="S120" i="6"/>
  <c r="AA120" i="6"/>
  <c r="O121" i="6"/>
  <c r="S121" i="6"/>
  <c r="W121" i="6"/>
  <c r="AA121" i="6"/>
  <c r="AE121" i="6"/>
  <c r="V121" i="6"/>
  <c r="L121" i="6"/>
  <c r="P121" i="6"/>
  <c r="T121" i="6"/>
  <c r="X121" i="6"/>
  <c r="AB121" i="6"/>
  <c r="AF121" i="6"/>
  <c r="N121" i="6"/>
  <c r="Z121" i="6"/>
  <c r="M121" i="6"/>
  <c r="Q121" i="6"/>
  <c r="U121" i="6"/>
  <c r="Y121" i="6"/>
  <c r="AC121" i="6"/>
  <c r="R121" i="6"/>
  <c r="AD121" i="6"/>
  <c r="N262" i="6"/>
  <c r="R262" i="6"/>
  <c r="V262" i="6"/>
  <c r="Z262" i="6"/>
  <c r="AD262" i="6"/>
  <c r="Q262" i="6"/>
  <c r="AC262" i="6"/>
  <c r="O262" i="6"/>
  <c r="S262" i="6"/>
  <c r="W262" i="6"/>
  <c r="AA262" i="6"/>
  <c r="AE262" i="6"/>
  <c r="M262" i="6"/>
  <c r="Y262" i="6"/>
  <c r="L262" i="6"/>
  <c r="P262" i="6"/>
  <c r="T262" i="6"/>
  <c r="X262" i="6"/>
  <c r="AB262" i="6"/>
  <c r="AF262" i="6"/>
  <c r="U262" i="6"/>
  <c r="M266" i="6"/>
  <c r="Q266" i="6"/>
  <c r="U266" i="6"/>
  <c r="Y266" i="6"/>
  <c r="AC266" i="6"/>
  <c r="P266" i="6"/>
  <c r="AB266" i="6"/>
  <c r="N266" i="6"/>
  <c r="R266" i="6"/>
  <c r="V266" i="6"/>
  <c r="Z266" i="6"/>
  <c r="AD266" i="6"/>
  <c r="T266" i="6"/>
  <c r="AF266" i="6"/>
  <c r="O266" i="6"/>
  <c r="S266" i="6"/>
  <c r="W266" i="6"/>
  <c r="AA266" i="6"/>
  <c r="AE266" i="6"/>
  <c r="L266" i="6"/>
  <c r="X266" i="6"/>
  <c r="L267" i="6"/>
  <c r="P267" i="6"/>
  <c r="T267" i="6"/>
  <c r="X267" i="6"/>
  <c r="AB267" i="6"/>
  <c r="AF267" i="6"/>
  <c r="S267" i="6"/>
  <c r="AE267" i="6"/>
  <c r="M267" i="6"/>
  <c r="Q267" i="6"/>
  <c r="U267" i="6"/>
  <c r="Y267" i="6"/>
  <c r="AC267" i="6"/>
  <c r="W267" i="6"/>
  <c r="N267" i="6"/>
  <c r="R267" i="6"/>
  <c r="V267" i="6"/>
  <c r="Z267" i="6"/>
  <c r="AD267" i="6"/>
  <c r="O267" i="6"/>
  <c r="AA267" i="6"/>
  <c r="L110" i="31"/>
  <c r="O110" i="31"/>
  <c r="S110" i="31"/>
  <c r="W110" i="31"/>
  <c r="AC110" i="31"/>
  <c r="P110" i="31"/>
  <c r="T110" i="31"/>
  <c r="X110" i="31"/>
  <c r="AD110" i="31"/>
  <c r="M110" i="31"/>
  <c r="Q110" i="31"/>
  <c r="U110" i="31"/>
  <c r="AA110" i="31"/>
  <c r="AE110" i="31"/>
  <c r="V110" i="31"/>
  <c r="AB110" i="31"/>
  <c r="N110" i="31"/>
  <c r="AF110" i="31"/>
  <c r="R110" i="31"/>
  <c r="Z110" i="31"/>
  <c r="Y110" i="31"/>
  <c r="L105" i="31"/>
  <c r="M105" i="31"/>
  <c r="Q105" i="31"/>
  <c r="U105" i="31"/>
  <c r="AA105" i="31"/>
  <c r="AE105" i="31"/>
  <c r="N105" i="31"/>
  <c r="R105" i="31"/>
  <c r="V105" i="31"/>
  <c r="AB105" i="31"/>
  <c r="AF105" i="31"/>
  <c r="O105" i="31"/>
  <c r="S105" i="31"/>
  <c r="W105" i="31"/>
  <c r="AC105" i="31"/>
  <c r="P105" i="31"/>
  <c r="AD105" i="31"/>
  <c r="T105" i="31"/>
  <c r="X105" i="31"/>
  <c r="Z105" i="31"/>
  <c r="Y105" i="31"/>
  <c r="L116" i="31"/>
  <c r="O116" i="31"/>
  <c r="S116" i="31"/>
  <c r="W116" i="31"/>
  <c r="AC116" i="31"/>
  <c r="P116" i="31"/>
  <c r="T116" i="31"/>
  <c r="X116" i="31"/>
  <c r="AD116" i="31"/>
  <c r="M116" i="31"/>
  <c r="Q116" i="31"/>
  <c r="U116" i="31"/>
  <c r="AA116" i="31"/>
  <c r="AE116" i="31"/>
  <c r="AB116" i="31"/>
  <c r="V116" i="31"/>
  <c r="N116" i="31"/>
  <c r="AF116" i="31"/>
  <c r="R116" i="31"/>
  <c r="Z116" i="31"/>
  <c r="Y116" i="31"/>
  <c r="L118" i="31"/>
  <c r="O118" i="31"/>
  <c r="S118" i="31"/>
  <c r="W118" i="31"/>
  <c r="AC118" i="31"/>
  <c r="P118" i="31"/>
  <c r="T118" i="31"/>
  <c r="X118" i="31"/>
  <c r="AD118" i="31"/>
  <c r="M118" i="31"/>
  <c r="Q118" i="31"/>
  <c r="U118" i="31"/>
  <c r="AA118" i="31"/>
  <c r="AE118" i="31"/>
  <c r="V118" i="31"/>
  <c r="AB118" i="31"/>
  <c r="N118" i="31"/>
  <c r="AF118" i="31"/>
  <c r="R118" i="31"/>
  <c r="Z118" i="31"/>
  <c r="Y118" i="31"/>
  <c r="L103" i="31"/>
  <c r="M103" i="31"/>
  <c r="Q103" i="31"/>
  <c r="U103" i="31"/>
  <c r="AA103" i="31"/>
  <c r="AE103" i="31"/>
  <c r="N103" i="31"/>
  <c r="R103" i="31"/>
  <c r="V103" i="31"/>
  <c r="AB103" i="31"/>
  <c r="AF103" i="31"/>
  <c r="O103" i="31"/>
  <c r="S103" i="31"/>
  <c r="W103" i="31"/>
  <c r="AC103" i="31"/>
  <c r="T103" i="31"/>
  <c r="X103" i="31"/>
  <c r="AD103" i="31"/>
  <c r="P103" i="31"/>
  <c r="Z103" i="31"/>
  <c r="Y103" i="31"/>
  <c r="L120" i="31"/>
  <c r="O120" i="31"/>
  <c r="S120" i="31"/>
  <c r="W120" i="31"/>
  <c r="AC120" i="31"/>
  <c r="P120" i="31"/>
  <c r="T120" i="31"/>
  <c r="X120" i="31"/>
  <c r="AD120" i="31"/>
  <c r="M120" i="31"/>
  <c r="Q120" i="31"/>
  <c r="U120" i="31"/>
  <c r="AA120" i="31"/>
  <c r="AE120" i="31"/>
  <c r="R120" i="31"/>
  <c r="AF120" i="31"/>
  <c r="V120" i="31"/>
  <c r="AB120" i="31"/>
  <c r="N120" i="31"/>
  <c r="Z120" i="31"/>
  <c r="Y120" i="31"/>
  <c r="D187" i="32"/>
  <c r="D136" i="32"/>
  <c r="D134" i="32"/>
  <c r="D227" i="32"/>
  <c r="D189" i="31"/>
  <c r="D88" i="25"/>
  <c r="D107" i="25"/>
  <c r="D108" i="25"/>
  <c r="D95" i="25"/>
  <c r="D144" i="25"/>
  <c r="F188" i="32"/>
  <c r="AI121" i="31" l="1"/>
  <c r="AH70" i="31"/>
  <c r="AH12" i="31"/>
  <c r="AI101" i="31"/>
  <c r="AJ101" i="31" s="1"/>
  <c r="AN101" i="31" s="1"/>
  <c r="AH111" i="31"/>
  <c r="AI111" i="31"/>
  <c r="AH121" i="31"/>
  <c r="M2" i="31"/>
  <c r="M2" i="25"/>
  <c r="AJ111" i="31" l="1"/>
  <c r="AN111" i="31" s="1"/>
  <c r="AJ121" i="31"/>
  <c r="AN121" i="31" s="1"/>
  <c r="AN352" i="31"/>
  <c r="AN130" i="31"/>
  <c r="F12" i="43" l="1"/>
  <c r="E58" i="42" l="1"/>
  <c r="I58" i="42" s="1"/>
  <c r="E55" i="42"/>
  <c r="I55" i="42" s="1"/>
  <c r="I54" i="42"/>
  <c r="E30" i="42"/>
  <c r="E31" i="42" s="1"/>
  <c r="I31" i="42" s="1"/>
  <c r="I14" i="42"/>
  <c r="E10" i="43" s="1"/>
  <c r="E23" i="43" s="1"/>
  <c r="E38" i="42"/>
  <c r="E7" i="42"/>
  <c r="I7" i="42" s="1"/>
  <c r="I6" i="42"/>
  <c r="E6" i="43" s="1"/>
  <c r="E17" i="43" s="1"/>
  <c r="E18" i="43" s="1"/>
  <c r="E46" i="42" l="1"/>
  <c r="E47" i="42" s="1"/>
  <c r="I47" i="42" s="1"/>
  <c r="E15" i="42"/>
  <c r="I15" i="42" s="1"/>
  <c r="E24" i="43"/>
  <c r="E42" i="42"/>
  <c r="I38" i="42"/>
  <c r="E39" i="42"/>
  <c r="I39" i="42" s="1"/>
  <c r="I10" i="42"/>
  <c r="E8" i="43" s="1"/>
  <c r="E20" i="43" s="1"/>
  <c r="E21" i="43" s="1"/>
  <c r="I30" i="42"/>
  <c r="E59" i="42"/>
  <c r="I59" i="42" s="1"/>
  <c r="E34" i="42"/>
  <c r="E50" i="42"/>
  <c r="E11" i="42"/>
  <c r="I11" i="42" s="1"/>
  <c r="I46" i="42" l="1"/>
  <c r="I42" i="42"/>
  <c r="E43" i="42"/>
  <c r="I43" i="42" s="1"/>
  <c r="E51" i="42"/>
  <c r="I51" i="42" s="1"/>
  <c r="I50" i="42"/>
  <c r="E35" i="42"/>
  <c r="I35" i="42" s="1"/>
  <c r="I34" i="42"/>
  <c r="J22" i="35" l="1"/>
  <c r="B394" i="31" l="1"/>
  <c r="C394" i="31" s="1"/>
  <c r="B127" i="31"/>
  <c r="C127" i="31" s="1"/>
  <c r="B35" i="25"/>
  <c r="C35" i="25" s="1"/>
  <c r="B159" i="6"/>
  <c r="C159" i="6" s="1"/>
  <c r="D394" i="31" l="1"/>
  <c r="D35" i="25"/>
  <c r="M31" i="35" l="1"/>
  <c r="I31" i="35"/>
  <c r="P31" i="35"/>
  <c r="P30" i="35" l="1"/>
  <c r="Q30" i="35" s="1"/>
  <c r="Q31" i="35"/>
  <c r="E31" i="35"/>
  <c r="E30" i="35"/>
  <c r="E16" i="35"/>
  <c r="F16" i="35" s="1"/>
  <c r="B187" i="32" l="1"/>
  <c r="C187" i="32" s="1"/>
  <c r="AA119" i="32"/>
  <c r="AB119" i="32"/>
  <c r="AC119" i="32"/>
  <c r="AF119" i="32"/>
  <c r="AA260" i="32"/>
  <c r="AB260" i="32"/>
  <c r="AC260" i="32"/>
  <c r="AD260" i="32"/>
  <c r="AE260" i="32"/>
  <c r="AF260" i="32"/>
  <c r="I260" i="32"/>
  <c r="J260" i="32"/>
  <c r="F260" i="32"/>
  <c r="D230" i="32"/>
  <c r="B152" i="32"/>
  <c r="C152" i="32" s="1"/>
  <c r="D65" i="32"/>
  <c r="D73" i="32"/>
  <c r="D77" i="32"/>
  <c r="B36" i="32"/>
  <c r="C36" i="32" s="1"/>
  <c r="B37" i="32"/>
  <c r="C37" i="32" s="1"/>
  <c r="B38" i="32"/>
  <c r="C38" i="32" s="1"/>
  <c r="B39" i="32"/>
  <c r="C39" i="32" s="1"/>
  <c r="B40" i="32"/>
  <c r="C40" i="32" s="1"/>
  <c r="B41" i="32"/>
  <c r="C41" i="32" s="1"/>
  <c r="B42" i="32"/>
  <c r="C42" i="32" s="1"/>
  <c r="B43" i="32"/>
  <c r="C43" i="32" s="1"/>
  <c r="B44" i="32"/>
  <c r="C44" i="32" s="1"/>
  <c r="B45" i="32"/>
  <c r="C45" i="32" s="1"/>
  <c r="B21" i="32"/>
  <c r="C21" i="32" s="1"/>
  <c r="B22" i="32"/>
  <c r="C22" i="32" s="1"/>
  <c r="B263" i="32"/>
  <c r="C263" i="32" s="1"/>
  <c r="B262" i="32"/>
  <c r="C262" i="32" s="1"/>
  <c r="L260" i="32"/>
  <c r="K260" i="32"/>
  <c r="H260" i="32"/>
  <c r="G260" i="32"/>
  <c r="B259" i="32"/>
  <c r="C259" i="32" s="1"/>
  <c r="B255" i="32"/>
  <c r="C255" i="32" s="1"/>
  <c r="B254" i="32"/>
  <c r="C254" i="32" s="1"/>
  <c r="B249" i="32"/>
  <c r="C249" i="32" s="1"/>
  <c r="B248" i="32"/>
  <c r="C248" i="32" s="1"/>
  <c r="B247" i="32"/>
  <c r="C247" i="32" s="1"/>
  <c r="B246" i="32"/>
  <c r="C246" i="32" s="1"/>
  <c r="B245" i="32"/>
  <c r="C245" i="32" s="1"/>
  <c r="B244" i="32"/>
  <c r="C244" i="32" s="1"/>
  <c r="B234" i="32"/>
  <c r="C234" i="32" s="1"/>
  <c r="B233" i="32"/>
  <c r="C233" i="32" s="1"/>
  <c r="B232" i="32"/>
  <c r="C232" i="32" s="1"/>
  <c r="B231" i="32"/>
  <c r="C231" i="32" s="1"/>
  <c r="B230" i="32"/>
  <c r="C230" i="32" s="1"/>
  <c r="B226" i="32"/>
  <c r="C226" i="32" s="1"/>
  <c r="B225" i="32"/>
  <c r="C225" i="32" s="1"/>
  <c r="B224" i="32"/>
  <c r="C224" i="32" s="1"/>
  <c r="B223" i="32"/>
  <c r="C223" i="32" s="1"/>
  <c r="B206" i="32"/>
  <c r="C206" i="32" s="1"/>
  <c r="B203" i="32"/>
  <c r="C203" i="32" s="1"/>
  <c r="B200" i="32"/>
  <c r="C200" i="32" s="1"/>
  <c r="B199" i="32"/>
  <c r="C199" i="32" s="1"/>
  <c r="B194" i="32"/>
  <c r="C194" i="32" s="1"/>
  <c r="B193" i="32"/>
  <c r="C193" i="32" s="1"/>
  <c r="B192" i="32"/>
  <c r="C192" i="32" s="1"/>
  <c r="B191" i="32"/>
  <c r="C191" i="32" s="1"/>
  <c r="B190" i="32"/>
  <c r="C190" i="32" s="1"/>
  <c r="B184" i="32"/>
  <c r="C184" i="32" s="1"/>
  <c r="B177" i="32"/>
  <c r="C177" i="32" s="1"/>
  <c r="B176" i="32"/>
  <c r="C176" i="32" s="1"/>
  <c r="B175" i="32"/>
  <c r="C175" i="32" s="1"/>
  <c r="B174" i="32"/>
  <c r="C174" i="32" s="1"/>
  <c r="B171" i="32"/>
  <c r="C171" i="32" s="1"/>
  <c r="B170" i="32"/>
  <c r="C170" i="32" s="1"/>
  <c r="B164" i="32"/>
  <c r="C164" i="32" s="1"/>
  <c r="B163" i="32"/>
  <c r="C163" i="32" s="1"/>
  <c r="B162" i="32"/>
  <c r="C162" i="32" s="1"/>
  <c r="B161" i="32"/>
  <c r="C161" i="32" s="1"/>
  <c r="B160" i="32"/>
  <c r="C160" i="32" s="1"/>
  <c r="B159" i="32"/>
  <c r="C159" i="32" s="1"/>
  <c r="B158" i="32"/>
  <c r="C158" i="32" s="1"/>
  <c r="B157" i="32"/>
  <c r="C157" i="32" s="1"/>
  <c r="B156" i="32"/>
  <c r="C156" i="32" s="1"/>
  <c r="B155" i="32"/>
  <c r="C155" i="32" s="1"/>
  <c r="B151" i="32"/>
  <c r="C151" i="32" s="1"/>
  <c r="B148" i="32"/>
  <c r="C148" i="32" s="1"/>
  <c r="B142" i="32"/>
  <c r="C142" i="32" s="1"/>
  <c r="B141" i="32"/>
  <c r="C141" i="32" s="1"/>
  <c r="B140" i="32"/>
  <c r="C140" i="32" s="1"/>
  <c r="B139" i="32"/>
  <c r="C139" i="32" s="1"/>
  <c r="B138" i="32"/>
  <c r="C138" i="32" s="1"/>
  <c r="B137" i="32"/>
  <c r="C137" i="32" s="1"/>
  <c r="B135" i="32"/>
  <c r="C135" i="32" s="1"/>
  <c r="B133" i="32"/>
  <c r="C133" i="32" s="1"/>
  <c r="B130" i="32"/>
  <c r="C130" i="32" s="1"/>
  <c r="B129" i="32"/>
  <c r="C129" i="32" s="1"/>
  <c r="B128" i="32"/>
  <c r="C128" i="32" s="1"/>
  <c r="B127" i="32"/>
  <c r="C127" i="32" s="1"/>
  <c r="B126" i="32"/>
  <c r="C126" i="32" s="1"/>
  <c r="B125" i="32"/>
  <c r="C125" i="32" s="1"/>
  <c r="B124" i="32"/>
  <c r="C124" i="32" s="1"/>
  <c r="B123" i="32"/>
  <c r="C123" i="32" s="1"/>
  <c r="B122" i="32"/>
  <c r="C122" i="32" s="1"/>
  <c r="B121" i="32"/>
  <c r="C121" i="32" s="1"/>
  <c r="AE119" i="32"/>
  <c r="AD119" i="32"/>
  <c r="B116" i="32"/>
  <c r="C116" i="32" s="1"/>
  <c r="B115" i="32"/>
  <c r="C115" i="32" s="1"/>
  <c r="B114" i="32"/>
  <c r="C114" i="32" s="1"/>
  <c r="B113" i="32"/>
  <c r="C113" i="32" s="1"/>
  <c r="B112" i="32"/>
  <c r="C112" i="32" s="1"/>
  <c r="B111" i="32"/>
  <c r="C111" i="32" s="1"/>
  <c r="B110" i="32"/>
  <c r="C110" i="32" s="1"/>
  <c r="B109" i="32"/>
  <c r="C109" i="32" s="1"/>
  <c r="B108" i="32"/>
  <c r="C108" i="32" s="1"/>
  <c r="B107" i="32"/>
  <c r="C107" i="32" s="1"/>
  <c r="B106" i="32"/>
  <c r="C106" i="32" s="1"/>
  <c r="B105" i="32"/>
  <c r="C105" i="32" s="1"/>
  <c r="B104" i="32"/>
  <c r="C104" i="32" s="1"/>
  <c r="B103" i="32"/>
  <c r="C103" i="32" s="1"/>
  <c r="B102" i="32"/>
  <c r="C102" i="32" s="1"/>
  <c r="B101" i="32"/>
  <c r="C101" i="32" s="1"/>
  <c r="B100" i="32"/>
  <c r="C100" i="32" s="1"/>
  <c r="B93" i="32"/>
  <c r="C93" i="32" s="1"/>
  <c r="B90" i="32"/>
  <c r="C90" i="32" s="1"/>
  <c r="B88" i="32"/>
  <c r="C88" i="32" s="1"/>
  <c r="B87" i="32"/>
  <c r="C87" i="32" s="1"/>
  <c r="B86" i="32"/>
  <c r="C86" i="32" s="1"/>
  <c r="B80" i="32"/>
  <c r="C80" i="32" s="1"/>
  <c r="B79" i="32"/>
  <c r="C79" i="32" s="1"/>
  <c r="B78" i="32"/>
  <c r="C78" i="32" s="1"/>
  <c r="B77" i="32"/>
  <c r="C77" i="32" s="1"/>
  <c r="B76" i="32"/>
  <c r="C76" i="32" s="1"/>
  <c r="B75" i="32"/>
  <c r="C75" i="32" s="1"/>
  <c r="B74" i="32"/>
  <c r="C74" i="32" s="1"/>
  <c r="B73" i="32"/>
  <c r="C73" i="32" s="1"/>
  <c r="B72" i="32"/>
  <c r="C72" i="32" s="1"/>
  <c r="B71" i="32"/>
  <c r="C71" i="32" s="1"/>
  <c r="B70" i="32"/>
  <c r="C70" i="32" s="1"/>
  <c r="B69" i="32"/>
  <c r="C69" i="32" s="1"/>
  <c r="B68" i="32"/>
  <c r="C68" i="32" s="1"/>
  <c r="B67" i="32"/>
  <c r="C67" i="32" s="1"/>
  <c r="B66" i="32"/>
  <c r="C66" i="32" s="1"/>
  <c r="B65" i="32"/>
  <c r="C65" i="32" s="1"/>
  <c r="B64" i="32"/>
  <c r="C64" i="32" s="1"/>
  <c r="B63" i="32"/>
  <c r="C63" i="32" s="1"/>
  <c r="B62" i="32"/>
  <c r="C62" i="32" s="1"/>
  <c r="B59" i="32"/>
  <c r="C59" i="32" s="1"/>
  <c r="B58" i="32"/>
  <c r="C58" i="32" s="1"/>
  <c r="B57" i="32"/>
  <c r="C57" i="32" s="1"/>
  <c r="B56" i="32"/>
  <c r="C56" i="32" s="1"/>
  <c r="B55" i="32"/>
  <c r="C55" i="32" s="1"/>
  <c r="B54" i="32"/>
  <c r="C54" i="32" s="1"/>
  <c r="B53" i="32"/>
  <c r="C53" i="32" s="1"/>
  <c r="B52" i="32"/>
  <c r="C52" i="32" s="1"/>
  <c r="B51" i="32"/>
  <c r="C51" i="32" s="1"/>
  <c r="B50" i="32"/>
  <c r="C50" i="32" s="1"/>
  <c r="B49" i="32"/>
  <c r="C49" i="32" s="1"/>
  <c r="B48" i="32"/>
  <c r="C48" i="32" s="1"/>
  <c r="B47" i="32"/>
  <c r="C47" i="32" s="1"/>
  <c r="B46" i="32"/>
  <c r="C46" i="32" s="1"/>
  <c r="B35" i="32"/>
  <c r="C35" i="32" s="1"/>
  <c r="B34" i="32"/>
  <c r="C34" i="32" s="1"/>
  <c r="B33" i="32"/>
  <c r="C33" i="32" s="1"/>
  <c r="B30" i="32"/>
  <c r="C30" i="32" s="1"/>
  <c r="B29" i="32"/>
  <c r="C29" i="32" s="1"/>
  <c r="B28" i="32"/>
  <c r="C28" i="32" s="1"/>
  <c r="B27" i="32"/>
  <c r="C27" i="32" s="1"/>
  <c r="B26" i="32"/>
  <c r="C26" i="32" s="1"/>
  <c r="B25" i="32"/>
  <c r="C25" i="32" s="1"/>
  <c r="B24" i="32"/>
  <c r="C24" i="32" s="1"/>
  <c r="B23" i="32"/>
  <c r="C23" i="32" s="1"/>
  <c r="B9" i="32"/>
  <c r="C9" i="32" s="1"/>
  <c r="V1" i="32"/>
  <c r="W1" i="32" s="1"/>
  <c r="X1" i="32" s="1"/>
  <c r="B501" i="31"/>
  <c r="C501" i="31" s="1"/>
  <c r="B503" i="31"/>
  <c r="C503" i="31" s="1"/>
  <c r="G484" i="31"/>
  <c r="G485" i="31" s="1"/>
  <c r="H484" i="31"/>
  <c r="H485" i="31" s="1"/>
  <c r="I484" i="31"/>
  <c r="I485" i="31" s="1"/>
  <c r="J484" i="31"/>
  <c r="J485" i="31" s="1"/>
  <c r="K484" i="31"/>
  <c r="K485" i="31" s="1"/>
  <c r="B458" i="31"/>
  <c r="C458" i="31" s="1"/>
  <c r="B459" i="31"/>
  <c r="C459" i="31" s="1"/>
  <c r="B460" i="31"/>
  <c r="C460" i="31" s="1"/>
  <c r="B461" i="31"/>
  <c r="C461" i="31" s="1"/>
  <c r="B462" i="31"/>
  <c r="C462" i="31" s="1"/>
  <c r="B463" i="31"/>
  <c r="C463" i="31" s="1"/>
  <c r="B464" i="31"/>
  <c r="C464" i="31" s="1"/>
  <c r="B392" i="31"/>
  <c r="C392" i="31" s="1"/>
  <c r="B393" i="31"/>
  <c r="C393" i="31" s="1"/>
  <c r="B407" i="31"/>
  <c r="C407" i="31" s="1"/>
  <c r="B408" i="31"/>
  <c r="C408" i="31" s="1"/>
  <c r="B409" i="31"/>
  <c r="C409" i="31" s="1"/>
  <c r="B410" i="31"/>
  <c r="C410" i="31" s="1"/>
  <c r="B411" i="31"/>
  <c r="C411" i="31" s="1"/>
  <c r="B412" i="31"/>
  <c r="C412" i="31" s="1"/>
  <c r="B413" i="31"/>
  <c r="C413" i="31" s="1"/>
  <c r="B414" i="31"/>
  <c r="C414" i="31" s="1"/>
  <c r="B415" i="31"/>
  <c r="C415" i="31" s="1"/>
  <c r="B416" i="31"/>
  <c r="C416" i="31" s="1"/>
  <c r="B376" i="31"/>
  <c r="C376" i="31" s="1"/>
  <c r="B377" i="31"/>
  <c r="C377" i="31" s="1"/>
  <c r="B378" i="31"/>
  <c r="C378" i="31" s="1"/>
  <c r="B385" i="31"/>
  <c r="C385" i="31" s="1"/>
  <c r="B386" i="31"/>
  <c r="C386" i="31" s="1"/>
  <c r="B387" i="31"/>
  <c r="C387" i="31" s="1"/>
  <c r="B300" i="31"/>
  <c r="C300" i="31" s="1"/>
  <c r="B301" i="31"/>
  <c r="C301" i="31" s="1"/>
  <c r="B302" i="31"/>
  <c r="C302" i="31" s="1"/>
  <c r="B303" i="31"/>
  <c r="C303" i="31" s="1"/>
  <c r="B304" i="31"/>
  <c r="C304" i="31" s="1"/>
  <c r="B305" i="31"/>
  <c r="C305" i="31" s="1"/>
  <c r="B306" i="31"/>
  <c r="C306" i="31" s="1"/>
  <c r="B307" i="31"/>
  <c r="C307" i="31" s="1"/>
  <c r="B308" i="31"/>
  <c r="C308" i="31" s="1"/>
  <c r="AA296" i="31"/>
  <c r="AB296" i="31"/>
  <c r="AC296" i="31"/>
  <c r="AD296" i="31"/>
  <c r="AE296" i="31"/>
  <c r="AF296" i="31"/>
  <c r="B227" i="31"/>
  <c r="C227" i="31" s="1"/>
  <c r="B228" i="31"/>
  <c r="C228" i="31" s="1"/>
  <c r="B229" i="31"/>
  <c r="C229" i="31" s="1"/>
  <c r="B222" i="31"/>
  <c r="C222" i="31" s="1"/>
  <c r="B223" i="31"/>
  <c r="C223" i="31" s="1"/>
  <c r="AA186" i="31"/>
  <c r="AB186" i="31"/>
  <c r="AC186" i="31"/>
  <c r="AD186" i="31"/>
  <c r="AE186" i="31"/>
  <c r="AF186" i="31"/>
  <c r="B159" i="31"/>
  <c r="C159" i="31" s="1"/>
  <c r="B160" i="31"/>
  <c r="C160" i="31" s="1"/>
  <c r="B161" i="31"/>
  <c r="C161" i="31" s="1"/>
  <c r="B162" i="31"/>
  <c r="C162" i="31" s="1"/>
  <c r="B163" i="31"/>
  <c r="C163" i="31" s="1"/>
  <c r="B164" i="31"/>
  <c r="C164" i="31" s="1"/>
  <c r="B165" i="31"/>
  <c r="C165" i="31" s="1"/>
  <c r="B166" i="31"/>
  <c r="C166" i="31" s="1"/>
  <c r="B167" i="31"/>
  <c r="C167" i="31" s="1"/>
  <c r="B168" i="31"/>
  <c r="C168" i="31" s="1"/>
  <c r="B169" i="31"/>
  <c r="C169" i="31" s="1"/>
  <c r="B171" i="31"/>
  <c r="C171" i="31" s="1"/>
  <c r="B172" i="31"/>
  <c r="C172" i="31" s="1"/>
  <c r="B173" i="31"/>
  <c r="C173" i="31" s="1"/>
  <c r="B174" i="31"/>
  <c r="C174" i="31" s="1"/>
  <c r="B175" i="31"/>
  <c r="C175" i="31" s="1"/>
  <c r="B176" i="31"/>
  <c r="C176" i="31" s="1"/>
  <c r="B177" i="31"/>
  <c r="C177" i="31" s="1"/>
  <c r="B178" i="31"/>
  <c r="C178" i="31" s="1"/>
  <c r="B179" i="31"/>
  <c r="C179" i="31" s="1"/>
  <c r="B180" i="31"/>
  <c r="C180" i="31" s="1"/>
  <c r="D138" i="31"/>
  <c r="B100" i="31"/>
  <c r="C100" i="31" s="1"/>
  <c r="B13" i="31"/>
  <c r="C13" i="31" s="1"/>
  <c r="B14" i="31"/>
  <c r="C14" i="31" s="1"/>
  <c r="B15" i="31"/>
  <c r="C15" i="31" s="1"/>
  <c r="B16" i="31"/>
  <c r="C16" i="31" s="1"/>
  <c r="B17" i="31"/>
  <c r="C17" i="31" s="1"/>
  <c r="B18" i="31"/>
  <c r="C18" i="31" s="1"/>
  <c r="B19" i="31"/>
  <c r="C19" i="31" s="1"/>
  <c r="B20" i="31"/>
  <c r="C20" i="31" s="1"/>
  <c r="B21" i="31"/>
  <c r="C21" i="31" s="1"/>
  <c r="B22" i="31"/>
  <c r="C22" i="31" s="1"/>
  <c r="B23" i="31"/>
  <c r="C23" i="31" s="1"/>
  <c r="B24" i="31"/>
  <c r="C24" i="31" s="1"/>
  <c r="B25" i="31"/>
  <c r="C25" i="31" s="1"/>
  <c r="B26" i="31"/>
  <c r="C26" i="31" s="1"/>
  <c r="B27" i="31"/>
  <c r="C27" i="31" s="1"/>
  <c r="B28" i="31"/>
  <c r="C28" i="31" s="1"/>
  <c r="B29" i="31"/>
  <c r="C29" i="31" s="1"/>
  <c r="B30" i="31"/>
  <c r="C30" i="31" s="1"/>
  <c r="B31" i="31"/>
  <c r="C31" i="31" s="1"/>
  <c r="B32" i="31"/>
  <c r="C32" i="31" s="1"/>
  <c r="B33" i="31"/>
  <c r="C33" i="31" s="1"/>
  <c r="B34" i="31"/>
  <c r="C34" i="31" s="1"/>
  <c r="B35" i="31"/>
  <c r="C35" i="31" s="1"/>
  <c r="B36" i="31"/>
  <c r="C36" i="31" s="1"/>
  <c r="B37" i="31"/>
  <c r="C37" i="31" s="1"/>
  <c r="B38" i="31"/>
  <c r="C38" i="31" s="1"/>
  <c r="B39" i="31"/>
  <c r="C39" i="31" s="1"/>
  <c r="B40" i="31"/>
  <c r="C40" i="31" s="1"/>
  <c r="B41" i="31"/>
  <c r="C41" i="31" s="1"/>
  <c r="B42" i="31"/>
  <c r="C42" i="31" s="1"/>
  <c r="B43" i="31"/>
  <c r="C43" i="31" s="1"/>
  <c r="B44" i="31"/>
  <c r="C44" i="31" s="1"/>
  <c r="B45" i="31"/>
  <c r="C45" i="31" s="1"/>
  <c r="B46" i="31"/>
  <c r="C46" i="31" s="1"/>
  <c r="B47" i="31"/>
  <c r="C47" i="31" s="1"/>
  <c r="B48" i="31"/>
  <c r="C48" i="31" s="1"/>
  <c r="B49" i="31"/>
  <c r="C49" i="31" s="1"/>
  <c r="B50" i="31"/>
  <c r="C50" i="31" s="1"/>
  <c r="B51" i="31"/>
  <c r="C51" i="31" s="1"/>
  <c r="B52" i="31"/>
  <c r="C52" i="31" s="1"/>
  <c r="B53" i="31"/>
  <c r="C53" i="31" s="1"/>
  <c r="B54" i="31"/>
  <c r="C54" i="31" s="1"/>
  <c r="B55" i="31"/>
  <c r="C55" i="31" s="1"/>
  <c r="B56" i="31"/>
  <c r="C56" i="31" s="1"/>
  <c r="B57" i="31"/>
  <c r="C57" i="31" s="1"/>
  <c r="B58" i="31"/>
  <c r="C58" i="31" s="1"/>
  <c r="B59" i="31"/>
  <c r="C59" i="31" s="1"/>
  <c r="B483" i="31"/>
  <c r="C483" i="31" s="1"/>
  <c r="B488" i="31"/>
  <c r="C488" i="31" s="1"/>
  <c r="B478" i="31"/>
  <c r="C478" i="31" s="1"/>
  <c r="B465" i="31"/>
  <c r="C465" i="31" s="1"/>
  <c r="B457" i="31"/>
  <c r="C457" i="31" s="1"/>
  <c r="B456" i="31"/>
  <c r="C456" i="31" s="1"/>
  <c r="B439" i="31"/>
  <c r="C439" i="31" s="1"/>
  <c r="B436" i="31"/>
  <c r="C436" i="31" s="1"/>
  <c r="B435" i="31"/>
  <c r="C435" i="31" s="1"/>
  <c r="B434" i="31"/>
  <c r="C434" i="31" s="1"/>
  <c r="B433" i="31"/>
  <c r="C433" i="31" s="1"/>
  <c r="B432" i="31"/>
  <c r="C432" i="31" s="1"/>
  <c r="B425" i="31"/>
  <c r="C425" i="31" s="1"/>
  <c r="B424" i="31"/>
  <c r="C424" i="31" s="1"/>
  <c r="B423" i="31"/>
  <c r="C423" i="31" s="1"/>
  <c r="B422" i="31"/>
  <c r="C422" i="31" s="1"/>
  <c r="B421" i="31"/>
  <c r="C421" i="31" s="1"/>
  <c r="B420" i="31"/>
  <c r="C420" i="31" s="1"/>
  <c r="B419" i="31"/>
  <c r="C419" i="31" s="1"/>
  <c r="B418" i="31"/>
  <c r="C418" i="31" s="1"/>
  <c r="B417" i="31"/>
  <c r="C417" i="31" s="1"/>
  <c r="B391" i="31"/>
  <c r="C391" i="31" s="1"/>
  <c r="B390" i="31"/>
  <c r="C390" i="31" s="1"/>
  <c r="B375" i="31"/>
  <c r="C375" i="31" s="1"/>
  <c r="B372" i="31"/>
  <c r="C372" i="31" s="1"/>
  <c r="B358" i="31"/>
  <c r="C358" i="31" s="1"/>
  <c r="B357" i="31"/>
  <c r="C357" i="31" s="1"/>
  <c r="B356" i="31"/>
  <c r="C356" i="31" s="1"/>
  <c r="B325" i="31"/>
  <c r="C325" i="31" s="1"/>
  <c r="B324" i="31"/>
  <c r="C324" i="31" s="1"/>
  <c r="B318" i="31"/>
  <c r="C318" i="31" s="1"/>
  <c r="B317" i="31"/>
  <c r="C317" i="31" s="1"/>
  <c r="B316" i="31"/>
  <c r="C316" i="31" s="1"/>
  <c r="B315" i="31"/>
  <c r="C315" i="31" s="1"/>
  <c r="B314" i="31"/>
  <c r="C314" i="31" s="1"/>
  <c r="B313" i="31"/>
  <c r="C313" i="31" s="1"/>
  <c r="B312" i="31"/>
  <c r="C312" i="31" s="1"/>
  <c r="B311" i="31"/>
  <c r="C311" i="31" s="1"/>
  <c r="B310" i="31"/>
  <c r="C310" i="31" s="1"/>
  <c r="B309" i="31"/>
  <c r="C309" i="31" s="1"/>
  <c r="B299" i="31"/>
  <c r="C299" i="31" s="1"/>
  <c r="B298" i="31"/>
  <c r="C298" i="31" s="1"/>
  <c r="B293" i="31"/>
  <c r="C293" i="31" s="1"/>
  <c r="B292" i="31"/>
  <c r="C292" i="31" s="1"/>
  <c r="B226" i="31"/>
  <c r="C226" i="31" s="1"/>
  <c r="B188" i="31"/>
  <c r="C188" i="31" s="1"/>
  <c r="B185" i="31"/>
  <c r="C185" i="31" s="1"/>
  <c r="B182" i="31"/>
  <c r="C182" i="31" s="1"/>
  <c r="B181" i="31"/>
  <c r="C181" i="31" s="1"/>
  <c r="B141" i="31"/>
  <c r="C141" i="31" s="1"/>
  <c r="B138" i="31"/>
  <c r="C138" i="31" s="1"/>
  <c r="B137" i="31"/>
  <c r="C137" i="31" s="1"/>
  <c r="B133" i="31"/>
  <c r="C133" i="31" s="1"/>
  <c r="B132" i="31"/>
  <c r="C132" i="31" s="1"/>
  <c r="B131" i="31"/>
  <c r="C131" i="31" s="1"/>
  <c r="B125" i="31"/>
  <c r="C125" i="31" s="1"/>
  <c r="B124" i="31"/>
  <c r="C124" i="31" s="1"/>
  <c r="B123" i="31"/>
  <c r="C123" i="31" s="1"/>
  <c r="B122" i="31"/>
  <c r="C122" i="31" s="1"/>
  <c r="B99" i="31"/>
  <c r="C99" i="31" s="1"/>
  <c r="B98" i="31"/>
  <c r="C98" i="31" s="1"/>
  <c r="B95" i="31"/>
  <c r="C95" i="31" s="1"/>
  <c r="B94" i="31"/>
  <c r="C94" i="31" s="1"/>
  <c r="B93" i="31"/>
  <c r="C93" i="31" s="1"/>
  <c r="B92" i="31"/>
  <c r="C92" i="31" s="1"/>
  <c r="B91" i="31"/>
  <c r="C91" i="31" s="1"/>
  <c r="B90" i="31"/>
  <c r="C90" i="31" s="1"/>
  <c r="B89" i="31"/>
  <c r="C89" i="31" s="1"/>
  <c r="B88" i="31"/>
  <c r="C88" i="31" s="1"/>
  <c r="B87" i="31"/>
  <c r="C87" i="31" s="1"/>
  <c r="B86" i="31"/>
  <c r="C86" i="31" s="1"/>
  <c r="B85" i="31"/>
  <c r="C85" i="31" s="1"/>
  <c r="B84" i="31"/>
  <c r="C84" i="31" s="1"/>
  <c r="B83" i="31"/>
  <c r="C83" i="31" s="1"/>
  <c r="B82" i="31"/>
  <c r="C82" i="31" s="1"/>
  <c r="B81" i="31"/>
  <c r="C81" i="31" s="1"/>
  <c r="B80" i="31"/>
  <c r="C80" i="31" s="1"/>
  <c r="B79" i="31"/>
  <c r="C79" i="31" s="1"/>
  <c r="B74" i="31"/>
  <c r="C74" i="31" s="1"/>
  <c r="B73" i="31"/>
  <c r="C73" i="31" s="1"/>
  <c r="B72" i="31"/>
  <c r="C72" i="31" s="1"/>
  <c r="B71" i="31"/>
  <c r="C71" i="31" s="1"/>
  <c r="B69" i="31"/>
  <c r="C69" i="31" s="1"/>
  <c r="B68" i="31"/>
  <c r="C68" i="31" s="1"/>
  <c r="B67" i="31"/>
  <c r="C67" i="31" s="1"/>
  <c r="B66" i="31"/>
  <c r="C66" i="31" s="1"/>
  <c r="B65" i="31"/>
  <c r="C65" i="31" s="1"/>
  <c r="B64" i="31"/>
  <c r="C64" i="31" s="1"/>
  <c r="B63" i="31"/>
  <c r="C63" i="31" s="1"/>
  <c r="B62" i="31"/>
  <c r="C62" i="31" s="1"/>
  <c r="B61" i="31"/>
  <c r="C61" i="31" s="1"/>
  <c r="B60" i="31"/>
  <c r="C60" i="31" s="1"/>
  <c r="B11" i="31"/>
  <c r="C11" i="31" s="1"/>
  <c r="B10" i="31"/>
  <c r="C10" i="31" s="1"/>
  <c r="B9" i="31"/>
  <c r="C9" i="31" s="1"/>
  <c r="V1" i="31"/>
  <c r="W1" i="31" s="1"/>
  <c r="AC295" i="31" l="1"/>
  <c r="AC294" i="31"/>
  <c r="AC293" i="31"/>
  <c r="L269" i="32"/>
  <c r="AF295" i="31"/>
  <c r="AF294" i="31"/>
  <c r="AF293" i="31"/>
  <c r="AB295" i="31"/>
  <c r="AB294" i="31"/>
  <c r="AB293" i="31"/>
  <c r="AE295" i="31"/>
  <c r="AE293" i="31"/>
  <c r="AE294" i="31"/>
  <c r="AA295" i="31"/>
  <c r="AA293" i="31"/>
  <c r="AA294" i="31"/>
  <c r="AD295" i="31"/>
  <c r="AD293" i="31"/>
  <c r="AD294" i="31"/>
  <c r="Y295" i="31"/>
  <c r="Y293" i="31"/>
  <c r="Y294" i="31"/>
  <c r="Z295" i="31"/>
  <c r="Z293" i="31"/>
  <c r="Z294" i="31"/>
  <c r="F541" i="31"/>
  <c r="J541" i="31"/>
  <c r="K541" i="31"/>
  <c r="G541" i="31"/>
  <c r="H541" i="31"/>
  <c r="I541" i="31"/>
  <c r="F518" i="31"/>
  <c r="J518" i="31"/>
  <c r="H518" i="31"/>
  <c r="G518" i="31"/>
  <c r="K518" i="31"/>
  <c r="I518" i="31"/>
  <c r="D199" i="32"/>
  <c r="D133" i="32"/>
  <c r="G153" i="32"/>
  <c r="G154" i="32" s="1"/>
  <c r="D90" i="32"/>
  <c r="D116" i="32"/>
  <c r="D112" i="32"/>
  <c r="D108" i="32"/>
  <c r="D104" i="32"/>
  <c r="D100" i="32"/>
  <c r="D130" i="32"/>
  <c r="D126" i="32"/>
  <c r="D148" i="32"/>
  <c r="D139" i="32"/>
  <c r="D162" i="32"/>
  <c r="D158" i="32"/>
  <c r="D175" i="32"/>
  <c r="D192" i="32"/>
  <c r="D203" i="32"/>
  <c r="D225" i="32"/>
  <c r="D233" i="32"/>
  <c r="D248" i="32"/>
  <c r="D69" i="32"/>
  <c r="D263" i="32"/>
  <c r="D62" i="32"/>
  <c r="D79" i="32"/>
  <c r="D75" i="32"/>
  <c r="D71" i="32"/>
  <c r="D67" i="32"/>
  <c r="D63" i="32"/>
  <c r="D87" i="32"/>
  <c r="D80" i="32"/>
  <c r="D76" i="32"/>
  <c r="D72" i="32"/>
  <c r="D68" i="32"/>
  <c r="D64" i="32"/>
  <c r="D86" i="32"/>
  <c r="D88" i="32"/>
  <c r="D93" i="32"/>
  <c r="D115" i="32"/>
  <c r="D111" i="32"/>
  <c r="D107" i="32"/>
  <c r="D103" i="32"/>
  <c r="D121" i="32"/>
  <c r="D129" i="32"/>
  <c r="D125" i="32"/>
  <c r="D142" i="32"/>
  <c r="D138" i="32"/>
  <c r="D151" i="32"/>
  <c r="K153" i="32"/>
  <c r="K154" i="32" s="1"/>
  <c r="D152" i="32"/>
  <c r="D155" i="32"/>
  <c r="D171" i="32"/>
  <c r="D161" i="32"/>
  <c r="D157" i="32"/>
  <c r="D191" i="32"/>
  <c r="D200" i="32"/>
  <c r="D224" i="32"/>
  <c r="D232" i="32"/>
  <c r="D255" i="32"/>
  <c r="D247" i="32"/>
  <c r="D78" i="32"/>
  <c r="D74" i="32"/>
  <c r="D70" i="32"/>
  <c r="D66" i="32"/>
  <c r="D113" i="32"/>
  <c r="D109" i="32"/>
  <c r="D105" i="32"/>
  <c r="D101" i="32"/>
  <c r="D127" i="32"/>
  <c r="D123" i="32"/>
  <c r="D140" i="32"/>
  <c r="D135" i="32"/>
  <c r="D163" i="32"/>
  <c r="D159" i="32"/>
  <c r="D176" i="32"/>
  <c r="D190" i="32"/>
  <c r="D193" i="32"/>
  <c r="D206" i="32"/>
  <c r="D226" i="32"/>
  <c r="D234" i="32"/>
  <c r="D249" i="32"/>
  <c r="D245" i="32"/>
  <c r="D259" i="32"/>
  <c r="D122" i="32"/>
  <c r="D114" i="32"/>
  <c r="D110" i="32"/>
  <c r="D106" i="32"/>
  <c r="D102" i="32"/>
  <c r="D128" i="32"/>
  <c r="D124" i="32"/>
  <c r="D141" i="32"/>
  <c r="D137" i="32"/>
  <c r="D170" i="32"/>
  <c r="D164" i="32"/>
  <c r="D160" i="32"/>
  <c r="D156" i="32"/>
  <c r="D174" i="32"/>
  <c r="D184" i="32"/>
  <c r="D177" i="32"/>
  <c r="D194" i="32"/>
  <c r="D223" i="32"/>
  <c r="D231" i="32"/>
  <c r="D244" i="32"/>
  <c r="D254" i="32"/>
  <c r="D246" i="32"/>
  <c r="D262" i="32"/>
  <c r="D356" i="31"/>
  <c r="D181" i="31"/>
  <c r="D177" i="31"/>
  <c r="D168" i="31"/>
  <c r="D160" i="31"/>
  <c r="D318" i="31"/>
  <c r="D314" i="31"/>
  <c r="D310" i="31"/>
  <c r="D302" i="31"/>
  <c r="D378" i="31"/>
  <c r="D436" i="31"/>
  <c r="D432" i="31"/>
  <c r="D422" i="31"/>
  <c r="D418" i="31"/>
  <c r="D414" i="31"/>
  <c r="D410" i="31"/>
  <c r="D463" i="31"/>
  <c r="H351" i="31"/>
  <c r="H352" i="31" s="1"/>
  <c r="D173" i="31"/>
  <c r="D164" i="31"/>
  <c r="D306" i="31"/>
  <c r="D141" i="31"/>
  <c r="D178" i="31"/>
  <c r="D169" i="31"/>
  <c r="D131" i="31"/>
  <c r="D137" i="31"/>
  <c r="D180" i="31"/>
  <c r="D176" i="31"/>
  <c r="D172" i="31"/>
  <c r="D167" i="31"/>
  <c r="D163" i="31"/>
  <c r="D159" i="31"/>
  <c r="D226" i="31"/>
  <c r="D229" i="31"/>
  <c r="D298" i="31"/>
  <c r="D317" i="31"/>
  <c r="D313" i="31"/>
  <c r="D309" i="31"/>
  <c r="D305" i="31"/>
  <c r="D301" i="31"/>
  <c r="D375" i="31"/>
  <c r="D387" i="31"/>
  <c r="D377" i="31"/>
  <c r="D390" i="31"/>
  <c r="D435" i="31"/>
  <c r="D425" i="31"/>
  <c r="D421" i="31"/>
  <c r="D417" i="31"/>
  <c r="D413" i="31"/>
  <c r="D409" i="31"/>
  <c r="D393" i="31"/>
  <c r="D456" i="31"/>
  <c r="D462" i="31"/>
  <c r="D458" i="31"/>
  <c r="D501" i="31"/>
  <c r="D132" i="31"/>
  <c r="D182" i="31"/>
  <c r="D174" i="31"/>
  <c r="D165" i="31"/>
  <c r="D222" i="31"/>
  <c r="D227" i="31"/>
  <c r="D292" i="31"/>
  <c r="D315" i="31"/>
  <c r="D311" i="31"/>
  <c r="D307" i="31"/>
  <c r="D303" i="31"/>
  <c r="D299" i="31"/>
  <c r="D357" i="31"/>
  <c r="D385" i="31"/>
  <c r="D433" i="31"/>
  <c r="D423" i="31"/>
  <c r="D419" i="31"/>
  <c r="D415" i="31"/>
  <c r="D411" i="31"/>
  <c r="D407" i="31"/>
  <c r="D391" i="31"/>
  <c r="D439" i="31"/>
  <c r="D464" i="31"/>
  <c r="D460" i="31"/>
  <c r="D488" i="31"/>
  <c r="D478" i="31"/>
  <c r="D459" i="31"/>
  <c r="D483" i="31"/>
  <c r="D503" i="31"/>
  <c r="D161" i="31"/>
  <c r="D133" i="31"/>
  <c r="D185" i="31"/>
  <c r="D179" i="31"/>
  <c r="D175" i="31"/>
  <c r="D171" i="31"/>
  <c r="D166" i="31"/>
  <c r="D162" i="31"/>
  <c r="D188" i="31"/>
  <c r="D223" i="31"/>
  <c r="D228" i="31"/>
  <c r="D293" i="31"/>
  <c r="D316" i="31"/>
  <c r="D312" i="31"/>
  <c r="D308" i="31"/>
  <c r="D304" i="31"/>
  <c r="D300" i="31"/>
  <c r="D324" i="31"/>
  <c r="D325" i="31"/>
  <c r="D372" i="31"/>
  <c r="D358" i="31"/>
  <c r="D386" i="31"/>
  <c r="D376" i="31"/>
  <c r="D434" i="31"/>
  <c r="D424" i="31"/>
  <c r="D420" i="31"/>
  <c r="D416" i="31"/>
  <c r="D412" i="31"/>
  <c r="D408" i="31"/>
  <c r="D392" i="31"/>
  <c r="D465" i="31"/>
  <c r="D461" i="31"/>
  <c r="D457" i="31"/>
  <c r="F351" i="31"/>
  <c r="F352" i="31" s="1"/>
  <c r="I388" i="31"/>
  <c r="I389" i="31" s="1"/>
  <c r="K388" i="31"/>
  <c r="K389" i="31" s="1"/>
  <c r="K505" i="31"/>
  <c r="G505" i="31"/>
  <c r="I505" i="31"/>
  <c r="N506" i="31"/>
  <c r="J91" i="32"/>
  <c r="J92" i="32" s="1"/>
  <c r="H91" i="32"/>
  <c r="H92" i="32" s="1"/>
  <c r="G91" i="32"/>
  <c r="G92" i="32" s="1"/>
  <c r="F91" i="32"/>
  <c r="F92" i="32" s="1"/>
  <c r="I91" i="32"/>
  <c r="I92" i="32" s="1"/>
  <c r="H153" i="32"/>
  <c r="H154" i="32" s="1"/>
  <c r="I31" i="32"/>
  <c r="I32" i="32" s="1"/>
  <c r="F153" i="32"/>
  <c r="F154" i="32" s="1"/>
  <c r="I153" i="32"/>
  <c r="I154" i="32" s="1"/>
  <c r="AH260" i="32"/>
  <c r="K53" i="35" s="1"/>
  <c r="F484" i="31"/>
  <c r="F520" i="31"/>
  <c r="AH188" i="32"/>
  <c r="K47" i="35" s="1"/>
  <c r="F322" i="31"/>
  <c r="F323" i="31" s="1"/>
  <c r="H454" i="31"/>
  <c r="H455" i="31" s="1"/>
  <c r="K322" i="31"/>
  <c r="K323" i="31" s="1"/>
  <c r="G322" i="31"/>
  <c r="G323" i="31" s="1"/>
  <c r="J322" i="31"/>
  <c r="J323" i="31" s="1"/>
  <c r="F454" i="31"/>
  <c r="F455" i="31" s="1"/>
  <c r="I454" i="31"/>
  <c r="I455" i="31" s="1"/>
  <c r="Q269" i="32"/>
  <c r="Q270" i="32" s="1"/>
  <c r="T269" i="32"/>
  <c r="T270" i="32" s="1"/>
  <c r="P269" i="32"/>
  <c r="P270" i="32" s="1"/>
  <c r="S269" i="32"/>
  <c r="S270" i="32" s="1"/>
  <c r="O269" i="32"/>
  <c r="O270" i="32" s="1"/>
  <c r="R269" i="32"/>
  <c r="R270" i="32" s="1"/>
  <c r="N269" i="32"/>
  <c r="N270" i="32" s="1"/>
  <c r="K454" i="31"/>
  <c r="K455" i="31" s="1"/>
  <c r="J454" i="31"/>
  <c r="J455" i="31" s="1"/>
  <c r="G454" i="31"/>
  <c r="G455" i="31" s="1"/>
  <c r="H322" i="31"/>
  <c r="H323" i="31" s="1"/>
  <c r="I322" i="31"/>
  <c r="I323" i="31" s="1"/>
  <c r="K540" i="31"/>
  <c r="G540" i="31"/>
  <c r="S506" i="31"/>
  <c r="S507" i="31" s="1"/>
  <c r="J540" i="31"/>
  <c r="F540" i="31"/>
  <c r="R506" i="31"/>
  <c r="R507" i="31" s="1"/>
  <c r="T506" i="31"/>
  <c r="T507" i="31" s="1"/>
  <c r="P506" i="31"/>
  <c r="I540" i="31"/>
  <c r="Q506" i="31"/>
  <c r="L540" i="31"/>
  <c r="H540" i="31"/>
  <c r="O506" i="31"/>
  <c r="G186" i="31"/>
  <c r="G187" i="31" s="1"/>
  <c r="K186" i="31"/>
  <c r="K187" i="31" s="1"/>
  <c r="I224" i="31"/>
  <c r="I225" i="31" s="1"/>
  <c r="D188" i="32"/>
  <c r="J153" i="32"/>
  <c r="J154" i="32" s="1"/>
  <c r="I60" i="32"/>
  <c r="I61" i="32" s="1"/>
  <c r="H149" i="32"/>
  <c r="H150" i="32" s="1"/>
  <c r="I172" i="32"/>
  <c r="I173" i="32" s="1"/>
  <c r="H204" i="32"/>
  <c r="H205" i="32" s="1"/>
  <c r="G228" i="32"/>
  <c r="G229" i="32" s="1"/>
  <c r="K228" i="32"/>
  <c r="K229" i="32" s="1"/>
  <c r="F267" i="32"/>
  <c r="F268" i="32" s="1"/>
  <c r="J267" i="32"/>
  <c r="J268" i="32" s="1"/>
  <c r="H120" i="32"/>
  <c r="G131" i="32"/>
  <c r="G132" i="32" s="1"/>
  <c r="K131" i="32"/>
  <c r="G172" i="32"/>
  <c r="G173" i="32" s="1"/>
  <c r="K172" i="32"/>
  <c r="H31" i="32"/>
  <c r="H32" i="32" s="1"/>
  <c r="H60" i="32"/>
  <c r="H61" i="32" s="1"/>
  <c r="G120" i="32"/>
  <c r="K120" i="32"/>
  <c r="F131" i="32"/>
  <c r="F132" i="32" s="1"/>
  <c r="J131" i="32"/>
  <c r="J132" i="32" s="1"/>
  <c r="F31" i="32"/>
  <c r="F32" i="32" s="1"/>
  <c r="J31" i="32"/>
  <c r="J32" i="32" s="1"/>
  <c r="F60" i="32"/>
  <c r="F61" i="32" s="1"/>
  <c r="J60" i="32"/>
  <c r="J61" i="32" s="1"/>
  <c r="I120" i="32"/>
  <c r="G31" i="32"/>
  <c r="G32" i="32" s="1"/>
  <c r="K31" i="32"/>
  <c r="K32" i="32" s="1"/>
  <c r="G60" i="32"/>
  <c r="G61" i="32" s="1"/>
  <c r="K60" i="32"/>
  <c r="K61" i="32" s="1"/>
  <c r="F120" i="32"/>
  <c r="J120" i="32"/>
  <c r="G185" i="32"/>
  <c r="G186" i="32" s="1"/>
  <c r="K185" i="32"/>
  <c r="K186" i="32" s="1"/>
  <c r="F204" i="32"/>
  <c r="F205" i="32" s="1"/>
  <c r="J204" i="32"/>
  <c r="J205" i="32" s="1"/>
  <c r="H172" i="32"/>
  <c r="H173" i="32" s="1"/>
  <c r="H185" i="32"/>
  <c r="H186" i="32" s="1"/>
  <c r="G204" i="32"/>
  <c r="G205" i="32" s="1"/>
  <c r="K204" i="32"/>
  <c r="K205" i="32" s="1"/>
  <c r="G267" i="32"/>
  <c r="G268" i="32" s="1"/>
  <c r="K267" i="32"/>
  <c r="K268" i="32" s="1"/>
  <c r="F172" i="32"/>
  <c r="F173" i="32" s="1"/>
  <c r="J172" i="32"/>
  <c r="J173" i="32" s="1"/>
  <c r="I204" i="32"/>
  <c r="I205" i="32" s="1"/>
  <c r="AE360" i="32"/>
  <c r="AA360" i="32"/>
  <c r="W360" i="32"/>
  <c r="S360" i="32"/>
  <c r="O360" i="32"/>
  <c r="K360" i="32"/>
  <c r="G360" i="32"/>
  <c r="J359" i="32"/>
  <c r="F359" i="32"/>
  <c r="I358" i="32"/>
  <c r="AF357" i="32"/>
  <c r="AB357" i="32"/>
  <c r="X357" i="32"/>
  <c r="T357" i="32"/>
  <c r="P357" i="32"/>
  <c r="L357" i="32"/>
  <c r="H357" i="32"/>
  <c r="AE356" i="32"/>
  <c r="AA356" i="32"/>
  <c r="W356" i="32"/>
  <c r="S356" i="32"/>
  <c r="O356" i="32"/>
  <c r="K356" i="32"/>
  <c r="G356" i="32"/>
  <c r="J355" i="32"/>
  <c r="F355" i="32"/>
  <c r="I354" i="32"/>
  <c r="H353" i="32"/>
  <c r="K352" i="32"/>
  <c r="G352" i="32"/>
  <c r="J351" i="32"/>
  <c r="F351" i="32"/>
  <c r="I350" i="32"/>
  <c r="AF349" i="32"/>
  <c r="AB349" i="32"/>
  <c r="X349" i="32"/>
  <c r="T349" i="32"/>
  <c r="AD360" i="32"/>
  <c r="Z360" i="32"/>
  <c r="V360" i="32"/>
  <c r="R360" i="32"/>
  <c r="N360" i="32"/>
  <c r="J360" i="32"/>
  <c r="F360" i="32"/>
  <c r="I359" i="32"/>
  <c r="H358" i="32"/>
  <c r="AE357" i="32"/>
  <c r="AA357" i="32"/>
  <c r="W357" i="32"/>
  <c r="S357" i="32"/>
  <c r="O357" i="32"/>
  <c r="K357" i="32"/>
  <c r="G357" i="32"/>
  <c r="AD356" i="32"/>
  <c r="Z356" i="32"/>
  <c r="V356" i="32"/>
  <c r="R356" i="32"/>
  <c r="N356" i="32"/>
  <c r="J356" i="32"/>
  <c r="F356" i="32"/>
  <c r="I355" i="32"/>
  <c r="L354" i="32"/>
  <c r="H354" i="32"/>
  <c r="K353" i="32"/>
  <c r="G353" i="32"/>
  <c r="AC360" i="32"/>
  <c r="Y360" i="32"/>
  <c r="U360" i="32"/>
  <c r="Q360" i="32"/>
  <c r="M360" i="32"/>
  <c r="I360" i="32"/>
  <c r="H359" i="32"/>
  <c r="K358" i="32"/>
  <c r="G358" i="32"/>
  <c r="AD357" i="32"/>
  <c r="Z357" i="32"/>
  <c r="V357" i="32"/>
  <c r="R357" i="32"/>
  <c r="N357" i="32"/>
  <c r="J357" i="32"/>
  <c r="F357" i="32"/>
  <c r="AC356" i="32"/>
  <c r="Y356" i="32"/>
  <c r="U356" i="32"/>
  <c r="Q356" i="32"/>
  <c r="M356" i="32"/>
  <c r="I356" i="32"/>
  <c r="L355" i="32"/>
  <c r="H355" i="32"/>
  <c r="K354" i="32"/>
  <c r="G354" i="32"/>
  <c r="J353" i="32"/>
  <c r="F353" i="32"/>
  <c r="AF360" i="32"/>
  <c r="AB360" i="32"/>
  <c r="X360" i="32"/>
  <c r="T360" i="32"/>
  <c r="P360" i="32"/>
  <c r="L360" i="32"/>
  <c r="H360" i="32"/>
  <c r="K359" i="32"/>
  <c r="G359" i="32"/>
  <c r="J358" i="32"/>
  <c r="F358" i="32"/>
  <c r="AC357" i="32"/>
  <c r="Y357" i="32"/>
  <c r="U357" i="32"/>
  <c r="Q357" i="32"/>
  <c r="M357" i="32"/>
  <c r="I357" i="32"/>
  <c r="AF356" i="32"/>
  <c r="AB356" i="32"/>
  <c r="X356" i="32"/>
  <c r="T356" i="32"/>
  <c r="P356" i="32"/>
  <c r="L356" i="32"/>
  <c r="H356" i="32"/>
  <c r="K355" i="32"/>
  <c r="G355" i="32"/>
  <c r="J354" i="32"/>
  <c r="F354" i="32"/>
  <c r="I353" i="32"/>
  <c r="H352" i="32"/>
  <c r="K351" i="32"/>
  <c r="G351" i="32"/>
  <c r="J350" i="32"/>
  <c r="F350" i="32"/>
  <c r="AC349" i="32"/>
  <c r="Y349" i="32"/>
  <c r="U349" i="32"/>
  <c r="I352" i="32"/>
  <c r="G350" i="32"/>
  <c r="Z349" i="32"/>
  <c r="R349" i="32"/>
  <c r="N349" i="32"/>
  <c r="J349" i="32"/>
  <c r="F349" i="32"/>
  <c r="I348" i="32"/>
  <c r="H347" i="32"/>
  <c r="AE346" i="32"/>
  <c r="AA346" i="32"/>
  <c r="W346" i="32"/>
  <c r="S346" i="32"/>
  <c r="O346" i="32"/>
  <c r="K346" i="32"/>
  <c r="G346" i="32"/>
  <c r="J345" i="32"/>
  <c r="F345" i="32"/>
  <c r="I344" i="32"/>
  <c r="H343" i="32"/>
  <c r="K342" i="32"/>
  <c r="G342" i="32"/>
  <c r="J341" i="32"/>
  <c r="F341" i="32"/>
  <c r="AC340" i="32"/>
  <c r="Y340" i="32"/>
  <c r="U340" i="32"/>
  <c r="Q340" i="32"/>
  <c r="M340" i="32"/>
  <c r="I340" i="32"/>
  <c r="AF339" i="32"/>
  <c r="AB339" i="32"/>
  <c r="X339" i="32"/>
  <c r="T339" i="32"/>
  <c r="P339" i="32"/>
  <c r="L339" i="32"/>
  <c r="H339" i="32"/>
  <c r="F352" i="32"/>
  <c r="I351" i="32"/>
  <c r="AE349" i="32"/>
  <c r="W349" i="32"/>
  <c r="Q349" i="32"/>
  <c r="M349" i="32"/>
  <c r="I349" i="32"/>
  <c r="H348" i="32"/>
  <c r="K347" i="32"/>
  <c r="G347" i="32"/>
  <c r="AD346" i="32"/>
  <c r="Z346" i="32"/>
  <c r="V346" i="32"/>
  <c r="R346" i="32"/>
  <c r="N346" i="32"/>
  <c r="J346" i="32"/>
  <c r="F346" i="32"/>
  <c r="I345" i="32"/>
  <c r="H344" i="32"/>
  <c r="H351" i="32"/>
  <c r="K350" i="32"/>
  <c r="AD349" i="32"/>
  <c r="V349" i="32"/>
  <c r="P349" i="32"/>
  <c r="L349" i="32"/>
  <c r="H349" i="32"/>
  <c r="K348" i="32"/>
  <c r="G348" i="32"/>
  <c r="J347" i="32"/>
  <c r="F347" i="32"/>
  <c r="AC346" i="32"/>
  <c r="Y346" i="32"/>
  <c r="U346" i="32"/>
  <c r="Q346" i="32"/>
  <c r="M346" i="32"/>
  <c r="I346" i="32"/>
  <c r="H345" i="32"/>
  <c r="K344" i="32"/>
  <c r="G344" i="32"/>
  <c r="J343" i="32"/>
  <c r="F343" i="32"/>
  <c r="I342" i="32"/>
  <c r="L341" i="32"/>
  <c r="H341" i="32"/>
  <c r="AE340" i="32"/>
  <c r="AA340" i="32"/>
  <c r="W340" i="32"/>
  <c r="S340" i="32"/>
  <c r="O340" i="32"/>
  <c r="K340" i="32"/>
  <c r="G340" i="32"/>
  <c r="AD339" i="32"/>
  <c r="Z339" i="32"/>
  <c r="V339" i="32"/>
  <c r="R339" i="32"/>
  <c r="N339" i="32"/>
  <c r="J339" i="32"/>
  <c r="F339" i="32"/>
  <c r="J352" i="32"/>
  <c r="H350" i="32"/>
  <c r="AA349" i="32"/>
  <c r="S349" i="32"/>
  <c r="O349" i="32"/>
  <c r="K349" i="32"/>
  <c r="G349" i="32"/>
  <c r="J348" i="32"/>
  <c r="F348" i="32"/>
  <c r="I347" i="32"/>
  <c r="AF346" i="32"/>
  <c r="AB346" i="32"/>
  <c r="X346" i="32"/>
  <c r="T346" i="32"/>
  <c r="P346" i="32"/>
  <c r="L346" i="32"/>
  <c r="H346" i="32"/>
  <c r="K345" i="32"/>
  <c r="G345" i="32"/>
  <c r="J344" i="32"/>
  <c r="F344" i="32"/>
  <c r="K343" i="32"/>
  <c r="F342" i="32"/>
  <c r="I341" i="32"/>
  <c r="AB340" i="32"/>
  <c r="T340" i="32"/>
  <c r="L340" i="32"/>
  <c r="AE339" i="32"/>
  <c r="W339" i="32"/>
  <c r="O339" i="32"/>
  <c r="G339" i="32"/>
  <c r="I338" i="32"/>
  <c r="H337" i="32"/>
  <c r="K336" i="32"/>
  <c r="G336" i="32"/>
  <c r="J335" i="32"/>
  <c r="F335" i="32"/>
  <c r="AC334" i="32"/>
  <c r="Y334" i="32"/>
  <c r="U334" i="32"/>
  <c r="Q334" i="32"/>
  <c r="M334" i="32"/>
  <c r="I334" i="32"/>
  <c r="L333" i="32"/>
  <c r="H333" i="32"/>
  <c r="K332" i="32"/>
  <c r="G332" i="32"/>
  <c r="J331" i="32"/>
  <c r="F331" i="32"/>
  <c r="I330" i="32"/>
  <c r="L329" i="32"/>
  <c r="H329" i="32"/>
  <c r="I343" i="32"/>
  <c r="G341" i="32"/>
  <c r="Z340" i="32"/>
  <c r="R340" i="32"/>
  <c r="J340" i="32"/>
  <c r="AC339" i="32"/>
  <c r="U339" i="32"/>
  <c r="M339" i="32"/>
  <c r="L338" i="32"/>
  <c r="H338" i="32"/>
  <c r="K337" i="32"/>
  <c r="G337" i="32"/>
  <c r="J336" i="32"/>
  <c r="F336" i="32"/>
  <c r="G343" i="32"/>
  <c r="J342" i="32"/>
  <c r="AF340" i="32"/>
  <c r="X340" i="32"/>
  <c r="P340" i="32"/>
  <c r="H340" i="32"/>
  <c r="AA339" i="32"/>
  <c r="S339" i="32"/>
  <c r="K339" i="32"/>
  <c r="K338" i="32"/>
  <c r="G338" i="32"/>
  <c r="J337" i="32"/>
  <c r="F337" i="32"/>
  <c r="I336" i="32"/>
  <c r="H342" i="32"/>
  <c r="K341" i="32"/>
  <c r="AD340" i="32"/>
  <c r="V340" i="32"/>
  <c r="N340" i="32"/>
  <c r="F340" i="32"/>
  <c r="Y339" i="32"/>
  <c r="Q339" i="32"/>
  <c r="I339" i="32"/>
  <c r="J338" i="32"/>
  <c r="F338" i="32"/>
  <c r="I337" i="32"/>
  <c r="H336" i="32"/>
  <c r="K335" i="32"/>
  <c r="G335" i="32"/>
  <c r="AD334" i="32"/>
  <c r="Z334" i="32"/>
  <c r="V334" i="32"/>
  <c r="R334" i="32"/>
  <c r="N334" i="32"/>
  <c r="J334" i="32"/>
  <c r="F334" i="32"/>
  <c r="I333" i="32"/>
  <c r="L332" i="32"/>
  <c r="H332" i="32"/>
  <c r="K331" i="32"/>
  <c r="G331" i="32"/>
  <c r="J330" i="32"/>
  <c r="F330" i="32"/>
  <c r="I335" i="32"/>
  <c r="AB334" i="32"/>
  <c r="T334" i="32"/>
  <c r="L334" i="32"/>
  <c r="G333" i="32"/>
  <c r="J332" i="32"/>
  <c r="H330" i="32"/>
  <c r="I329" i="32"/>
  <c r="J328" i="32"/>
  <c r="F328" i="32"/>
  <c r="I327" i="32"/>
  <c r="L326" i="32"/>
  <c r="H326" i="32"/>
  <c r="K325" i="32"/>
  <c r="G325" i="32"/>
  <c r="J324" i="32"/>
  <c r="F324" i="32"/>
  <c r="I323" i="32"/>
  <c r="L322" i="32"/>
  <c r="H322" i="32"/>
  <c r="K321" i="32"/>
  <c r="G321" i="32"/>
  <c r="J320" i="32"/>
  <c r="F320" i="32"/>
  <c r="I319" i="32"/>
  <c r="H318" i="32"/>
  <c r="K317" i="32"/>
  <c r="G317" i="32"/>
  <c r="J316" i="32"/>
  <c r="F316" i="32"/>
  <c r="H335" i="32"/>
  <c r="AA334" i="32"/>
  <c r="S334" i="32"/>
  <c r="K334" i="32"/>
  <c r="F333" i="32"/>
  <c r="I332" i="32"/>
  <c r="L331" i="32"/>
  <c r="G330" i="32"/>
  <c r="G329" i="32"/>
  <c r="I328" i="32"/>
  <c r="L327" i="32"/>
  <c r="H327" i="32"/>
  <c r="K326" i="32"/>
  <c r="G326" i="32"/>
  <c r="J325" i="32"/>
  <c r="F325" i="32"/>
  <c r="I324" i="32"/>
  <c r="H323" i="32"/>
  <c r="K322" i="32"/>
  <c r="G322" i="32"/>
  <c r="J321" i="32"/>
  <c r="F321" i="32"/>
  <c r="I320" i="32"/>
  <c r="AF334" i="32"/>
  <c r="X334" i="32"/>
  <c r="P334" i="32"/>
  <c r="H334" i="32"/>
  <c r="K333" i="32"/>
  <c r="F332" i="32"/>
  <c r="I331" i="32"/>
  <c r="L330" i="32"/>
  <c r="K329" i="32"/>
  <c r="F329" i="32"/>
  <c r="L328" i="32"/>
  <c r="H328" i="32"/>
  <c r="K327" i="32"/>
  <c r="G327" i="32"/>
  <c r="J326" i="32"/>
  <c r="F326" i="32"/>
  <c r="I325" i="32"/>
  <c r="H324" i="32"/>
  <c r="K323" i="32"/>
  <c r="G323" i="32"/>
  <c r="J322" i="32"/>
  <c r="F322" i="32"/>
  <c r="I321" i="32"/>
  <c r="H320" i="32"/>
  <c r="AE334" i="32"/>
  <c r="W334" i="32"/>
  <c r="O334" i="32"/>
  <c r="G334" i="32"/>
  <c r="J333" i="32"/>
  <c r="H331" i="32"/>
  <c r="K330" i="32"/>
  <c r="J329" i="32"/>
  <c r="K328" i="32"/>
  <c r="G328" i="32"/>
  <c r="J327" i="32"/>
  <c r="F327" i="32"/>
  <c r="I326" i="32"/>
  <c r="L325" i="32"/>
  <c r="H325" i="32"/>
  <c r="K324" i="32"/>
  <c r="G324" i="32"/>
  <c r="J323" i="32"/>
  <c r="F323" i="32"/>
  <c r="I322" i="32"/>
  <c r="L321" i="32"/>
  <c r="H321" i="32"/>
  <c r="K320" i="32"/>
  <c r="G320" i="32"/>
  <c r="J319" i="32"/>
  <c r="F319" i="32"/>
  <c r="I318" i="32"/>
  <c r="H317" i="32"/>
  <c r="H319" i="32"/>
  <c r="K318" i="32"/>
  <c r="F317" i="32"/>
  <c r="L316" i="32"/>
  <c r="G316" i="32"/>
  <c r="H315" i="32"/>
  <c r="K314" i="32"/>
  <c r="G314" i="32"/>
  <c r="J313" i="32"/>
  <c r="F313" i="32"/>
  <c r="AC312" i="32"/>
  <c r="Y312" i="32"/>
  <c r="U312" i="32"/>
  <c r="Q312" i="32"/>
  <c r="M312" i="32"/>
  <c r="I312" i="32"/>
  <c r="H311" i="32"/>
  <c r="K310" i="32"/>
  <c r="G310" i="32"/>
  <c r="J309" i="32"/>
  <c r="F309" i="32"/>
  <c r="AC308" i="32"/>
  <c r="Y308" i="32"/>
  <c r="U308" i="32"/>
  <c r="Q308" i="32"/>
  <c r="M308" i="32"/>
  <c r="I308" i="32"/>
  <c r="AF307" i="32"/>
  <c r="AB307" i="32"/>
  <c r="X307" i="32"/>
  <c r="T307" i="32"/>
  <c r="P307" i="32"/>
  <c r="L307" i="32"/>
  <c r="H307" i="32"/>
  <c r="AE306" i="32"/>
  <c r="AA306" i="32"/>
  <c r="W306" i="32"/>
  <c r="S306" i="32"/>
  <c r="O306" i="32"/>
  <c r="K306" i="32"/>
  <c r="G306" i="32"/>
  <c r="AD305" i="32"/>
  <c r="Z305" i="32"/>
  <c r="V305" i="32"/>
  <c r="R305" i="32"/>
  <c r="N305" i="32"/>
  <c r="J305" i="32"/>
  <c r="F305" i="32"/>
  <c r="I304" i="32"/>
  <c r="H303" i="32"/>
  <c r="K302" i="32"/>
  <c r="G302" i="32"/>
  <c r="J301" i="32"/>
  <c r="F301" i="32"/>
  <c r="AC300" i="32"/>
  <c r="Y300" i="32"/>
  <c r="U300" i="32"/>
  <c r="Q300" i="32"/>
  <c r="M300" i="32"/>
  <c r="I300" i="32"/>
  <c r="L299" i="32"/>
  <c r="H299" i="32"/>
  <c r="AE298" i="32"/>
  <c r="AA298" i="32"/>
  <c r="W298" i="32"/>
  <c r="S298" i="32"/>
  <c r="O298" i="32"/>
  <c r="K298" i="32"/>
  <c r="G298" i="32"/>
  <c r="J297" i="32"/>
  <c r="F297" i="32"/>
  <c r="I296" i="32"/>
  <c r="G319" i="32"/>
  <c r="J318" i="32"/>
  <c r="K316" i="32"/>
  <c r="K315" i="32"/>
  <c r="G315" i="32"/>
  <c r="J314" i="32"/>
  <c r="F314" i="32"/>
  <c r="I313" i="32"/>
  <c r="AF312" i="32"/>
  <c r="AB312" i="32"/>
  <c r="X312" i="32"/>
  <c r="T312" i="32"/>
  <c r="P312" i="32"/>
  <c r="L312" i="32"/>
  <c r="H312" i="32"/>
  <c r="K311" i="32"/>
  <c r="G311" i="32"/>
  <c r="J310" i="32"/>
  <c r="F310" i="32"/>
  <c r="I309" i="32"/>
  <c r="AF308" i="32"/>
  <c r="AB308" i="32"/>
  <c r="X308" i="32"/>
  <c r="T308" i="32"/>
  <c r="P308" i="32"/>
  <c r="L308" i="32"/>
  <c r="H308" i="32"/>
  <c r="AE307" i="32"/>
  <c r="AA307" i="32"/>
  <c r="W307" i="32"/>
  <c r="S307" i="32"/>
  <c r="O307" i="32"/>
  <c r="K307" i="32"/>
  <c r="G307" i="32"/>
  <c r="AD306" i="32"/>
  <c r="Z306" i="32"/>
  <c r="V306" i="32"/>
  <c r="R306" i="32"/>
  <c r="N306" i="32"/>
  <c r="J306" i="32"/>
  <c r="F306" i="32"/>
  <c r="AC305" i="32"/>
  <c r="Y305" i="32"/>
  <c r="U305" i="32"/>
  <c r="Q305" i="32"/>
  <c r="M305" i="32"/>
  <c r="I305" i="32"/>
  <c r="H304" i="32"/>
  <c r="K303" i="32"/>
  <c r="G303" i="32"/>
  <c r="J302" i="32"/>
  <c r="F302" i="32"/>
  <c r="I301" i="32"/>
  <c r="AF300" i="32"/>
  <c r="AB300" i="32"/>
  <c r="X300" i="32"/>
  <c r="T300" i="32"/>
  <c r="P300" i="32"/>
  <c r="L300" i="32"/>
  <c r="H300" i="32"/>
  <c r="K299" i="32"/>
  <c r="G299" i="32"/>
  <c r="AD298" i="32"/>
  <c r="Z298" i="32"/>
  <c r="V298" i="32"/>
  <c r="R298" i="32"/>
  <c r="N298" i="32"/>
  <c r="J298" i="32"/>
  <c r="F298" i="32"/>
  <c r="I297" i="32"/>
  <c r="L296" i="32"/>
  <c r="H296" i="32"/>
  <c r="K295" i="32"/>
  <c r="G295" i="32"/>
  <c r="J294" i="32"/>
  <c r="F294" i="32"/>
  <c r="AC293" i="32"/>
  <c r="Y293" i="32"/>
  <c r="U293" i="32"/>
  <c r="Q293" i="32"/>
  <c r="M293" i="32"/>
  <c r="I293" i="32"/>
  <c r="G318" i="32"/>
  <c r="J317" i="32"/>
  <c r="I316" i="32"/>
  <c r="J315" i="32"/>
  <c r="F315" i="32"/>
  <c r="I314" i="32"/>
  <c r="H313" i="32"/>
  <c r="AE312" i="32"/>
  <c r="AA312" i="32"/>
  <c r="W312" i="32"/>
  <c r="S312" i="32"/>
  <c r="O312" i="32"/>
  <c r="K312" i="32"/>
  <c r="G312" i="32"/>
  <c r="J311" i="32"/>
  <c r="F311" i="32"/>
  <c r="I310" i="32"/>
  <c r="L309" i="32"/>
  <c r="H309" i="32"/>
  <c r="AE308" i="32"/>
  <c r="AA308" i="32"/>
  <c r="W308" i="32"/>
  <c r="S308" i="32"/>
  <c r="O308" i="32"/>
  <c r="K308" i="32"/>
  <c r="G308" i="32"/>
  <c r="AD307" i="32"/>
  <c r="Z307" i="32"/>
  <c r="V307" i="32"/>
  <c r="R307" i="32"/>
  <c r="N307" i="32"/>
  <c r="J307" i="32"/>
  <c r="F307" i="32"/>
  <c r="AC306" i="32"/>
  <c r="Y306" i="32"/>
  <c r="U306" i="32"/>
  <c r="Q306" i="32"/>
  <c r="M306" i="32"/>
  <c r="I306" i="32"/>
  <c r="AF305" i="32"/>
  <c r="AB305" i="32"/>
  <c r="X305" i="32"/>
  <c r="T305" i="32"/>
  <c r="P305" i="32"/>
  <c r="L305" i="32"/>
  <c r="H305" i="32"/>
  <c r="K304" i="32"/>
  <c r="G304" i="32"/>
  <c r="J303" i="32"/>
  <c r="F303" i="32"/>
  <c r="I302" i="32"/>
  <c r="H301" i="32"/>
  <c r="AE300" i="32"/>
  <c r="AA300" i="32"/>
  <c r="W300" i="32"/>
  <c r="S300" i="32"/>
  <c r="O300" i="32"/>
  <c r="K300" i="32"/>
  <c r="G300" i="32"/>
  <c r="J299" i="32"/>
  <c r="F299" i="32"/>
  <c r="AC298" i="32"/>
  <c r="Y298" i="32"/>
  <c r="U298" i="32"/>
  <c r="Q298" i="32"/>
  <c r="M298" i="32"/>
  <c r="I298" i="32"/>
  <c r="L297" i="32"/>
  <c r="H297" i="32"/>
  <c r="K296" i="32"/>
  <c r="G296" i="32"/>
  <c r="K319" i="32"/>
  <c r="F318" i="32"/>
  <c r="I317" i="32"/>
  <c r="H316" i="32"/>
  <c r="I315" i="32"/>
  <c r="L314" i="32"/>
  <c r="H314" i="32"/>
  <c r="K313" i="32"/>
  <c r="G313" i="32"/>
  <c r="AD312" i="32"/>
  <c r="Z312" i="32"/>
  <c r="V312" i="32"/>
  <c r="R312" i="32"/>
  <c r="N312" i="32"/>
  <c r="J312" i="32"/>
  <c r="F312" i="32"/>
  <c r="I311" i="32"/>
  <c r="L310" i="32"/>
  <c r="H310" i="32"/>
  <c r="K309" i="32"/>
  <c r="G309" i="32"/>
  <c r="AD308" i="32"/>
  <c r="Z308" i="32"/>
  <c r="V308" i="32"/>
  <c r="R308" i="32"/>
  <c r="N308" i="32"/>
  <c r="J308" i="32"/>
  <c r="F308" i="32"/>
  <c r="AC307" i="32"/>
  <c r="Y307" i="32"/>
  <c r="U307" i="32"/>
  <c r="Q307" i="32"/>
  <c r="M307" i="32"/>
  <c r="I307" i="32"/>
  <c r="AF306" i="32"/>
  <c r="AB306" i="32"/>
  <c r="X306" i="32"/>
  <c r="T306" i="32"/>
  <c r="P306" i="32"/>
  <c r="L306" i="32"/>
  <c r="H306" i="32"/>
  <c r="AE305" i="32"/>
  <c r="AA305" i="32"/>
  <c r="W305" i="32"/>
  <c r="S305" i="32"/>
  <c r="O305" i="32"/>
  <c r="K305" i="32"/>
  <c r="G305" i="32"/>
  <c r="J304" i="32"/>
  <c r="F304" i="32"/>
  <c r="I303" i="32"/>
  <c r="L302" i="32"/>
  <c r="H302" i="32"/>
  <c r="K301" i="32"/>
  <c r="G301" i="32"/>
  <c r="AD300" i="32"/>
  <c r="Z300" i="32"/>
  <c r="V300" i="32"/>
  <c r="R300" i="32"/>
  <c r="N300" i="32"/>
  <c r="J300" i="32"/>
  <c r="F300" i="32"/>
  <c r="I299" i="32"/>
  <c r="AF298" i="32"/>
  <c r="AB298" i="32"/>
  <c r="X298" i="32"/>
  <c r="T298" i="32"/>
  <c r="P298" i="32"/>
  <c r="L298" i="32"/>
  <c r="H298" i="32"/>
  <c r="K297" i="32"/>
  <c r="G297" i="32"/>
  <c r="J296" i="32"/>
  <c r="F296" i="32"/>
  <c r="I295" i="32"/>
  <c r="L294" i="32"/>
  <c r="H294" i="32"/>
  <c r="AE293" i="32"/>
  <c r="AA293" i="32"/>
  <c r="W293" i="32"/>
  <c r="S293" i="32"/>
  <c r="O293" i="32"/>
  <c r="K293" i="32"/>
  <c r="G293" i="32"/>
  <c r="J295" i="32"/>
  <c r="AF293" i="32"/>
  <c r="X293" i="32"/>
  <c r="P293" i="32"/>
  <c r="H293" i="32"/>
  <c r="J292" i="32"/>
  <c r="F292" i="32"/>
  <c r="I291" i="32"/>
  <c r="H290" i="32"/>
  <c r="K289" i="32"/>
  <c r="G289" i="32"/>
  <c r="J288" i="32"/>
  <c r="F288" i="32"/>
  <c r="I287" i="32"/>
  <c r="H286" i="32"/>
  <c r="K285" i="32"/>
  <c r="G285" i="32"/>
  <c r="J284" i="32"/>
  <c r="F284" i="32"/>
  <c r="AC283" i="32"/>
  <c r="Y283" i="32"/>
  <c r="U283" i="32"/>
  <c r="Q283" i="32"/>
  <c r="M283" i="32"/>
  <c r="I283" i="32"/>
  <c r="L282" i="32"/>
  <c r="H282" i="32"/>
  <c r="K281" i="32"/>
  <c r="G281" i="32"/>
  <c r="H295" i="32"/>
  <c r="K294" i="32"/>
  <c r="AD293" i="32"/>
  <c r="V293" i="32"/>
  <c r="N293" i="32"/>
  <c r="F293" i="32"/>
  <c r="I292" i="32"/>
  <c r="H291" i="32"/>
  <c r="K290" i="32"/>
  <c r="G290" i="32"/>
  <c r="J289" i="32"/>
  <c r="F289" i="32"/>
  <c r="I288" i="32"/>
  <c r="H287" i="32"/>
  <c r="K286" i="32"/>
  <c r="G286" i="32"/>
  <c r="J285" i="32"/>
  <c r="F285" i="32"/>
  <c r="I284" i="32"/>
  <c r="AF283" i="32"/>
  <c r="AB283" i="32"/>
  <c r="X283" i="32"/>
  <c r="T283" i="32"/>
  <c r="P283" i="32"/>
  <c r="L283" i="32"/>
  <c r="H283" i="32"/>
  <c r="K282" i="32"/>
  <c r="G282" i="32"/>
  <c r="J281" i="32"/>
  <c r="F281" i="32"/>
  <c r="F295" i="32"/>
  <c r="I294" i="32"/>
  <c r="AB293" i="32"/>
  <c r="T293" i="32"/>
  <c r="L293" i="32"/>
  <c r="L292" i="32"/>
  <c r="H292" i="32"/>
  <c r="K291" i="32"/>
  <c r="G291" i="32"/>
  <c r="J290" i="32"/>
  <c r="F290" i="32"/>
  <c r="I289" i="32"/>
  <c r="L288" i="32"/>
  <c r="H288" i="32"/>
  <c r="K287" i="32"/>
  <c r="G287" i="32"/>
  <c r="J286" i="32"/>
  <c r="F286" i="32"/>
  <c r="I285" i="32"/>
  <c r="L284" i="32"/>
  <c r="H284" i="32"/>
  <c r="AE283" i="32"/>
  <c r="AA283" i="32"/>
  <c r="W283" i="32"/>
  <c r="S283" i="32"/>
  <c r="O283" i="32"/>
  <c r="K283" i="32"/>
  <c r="G283" i="32"/>
  <c r="J282" i="32"/>
  <c r="F282" i="32"/>
  <c r="I281" i="32"/>
  <c r="L295" i="32"/>
  <c r="G294" i="32"/>
  <c r="Z293" i="32"/>
  <c r="R293" i="32"/>
  <c r="J293" i="32"/>
  <c r="K292" i="32"/>
  <c r="G292" i="32"/>
  <c r="J291" i="32"/>
  <c r="F291" i="32"/>
  <c r="I290" i="32"/>
  <c r="H289" i="32"/>
  <c r="K288" i="32"/>
  <c r="G288" i="32"/>
  <c r="J287" i="32"/>
  <c r="F287" i="32"/>
  <c r="I286" i="32"/>
  <c r="H285" i="32"/>
  <c r="K284" i="32"/>
  <c r="G284" i="32"/>
  <c r="AD283" i="32"/>
  <c r="Z283" i="32"/>
  <c r="V283" i="32"/>
  <c r="R283" i="32"/>
  <c r="N283" i="32"/>
  <c r="J283" i="32"/>
  <c r="F283" i="32"/>
  <c r="I282" i="32"/>
  <c r="L281" i="32"/>
  <c r="H281" i="32"/>
  <c r="Y1" i="32"/>
  <c r="I131" i="32"/>
  <c r="I132" i="32" s="1"/>
  <c r="H131" i="32"/>
  <c r="H132" i="32" s="1"/>
  <c r="G149" i="32"/>
  <c r="G150" i="32" s="1"/>
  <c r="K150" i="32"/>
  <c r="I149" i="32"/>
  <c r="I150" i="32" s="1"/>
  <c r="F149" i="32"/>
  <c r="F150" i="32" s="1"/>
  <c r="J149" i="32"/>
  <c r="J150" i="32" s="1"/>
  <c r="I185" i="32"/>
  <c r="I186" i="32" s="1"/>
  <c r="F185" i="32"/>
  <c r="F186" i="32" s="1"/>
  <c r="J185" i="32"/>
  <c r="J186" i="32" s="1"/>
  <c r="F228" i="32"/>
  <c r="F229" i="32" s="1"/>
  <c r="J228" i="32"/>
  <c r="J229" i="32" s="1"/>
  <c r="H228" i="32"/>
  <c r="H229" i="32" s="1"/>
  <c r="I228" i="32"/>
  <c r="I229" i="32" s="1"/>
  <c r="I267" i="32"/>
  <c r="I268" i="32" s="1"/>
  <c r="H267" i="32"/>
  <c r="H268" i="32" s="1"/>
  <c r="I535" i="31"/>
  <c r="F535" i="31"/>
  <c r="L535" i="31"/>
  <c r="H535" i="31"/>
  <c r="K535" i="31"/>
  <c r="G535" i="31"/>
  <c r="J535" i="31"/>
  <c r="I520" i="31"/>
  <c r="H520" i="31"/>
  <c r="K520" i="31"/>
  <c r="G520" i="31"/>
  <c r="J520" i="31"/>
  <c r="J351" i="31"/>
  <c r="J352" i="31" s="1"/>
  <c r="F373" i="31"/>
  <c r="F374" i="31" s="1"/>
  <c r="J373" i="31"/>
  <c r="J374" i="31" s="1"/>
  <c r="H373" i="31"/>
  <c r="H374" i="31" s="1"/>
  <c r="J130" i="31"/>
  <c r="H130" i="31"/>
  <c r="I139" i="31"/>
  <c r="I140" i="31" s="1"/>
  <c r="H437" i="31"/>
  <c r="H438" i="31" s="1"/>
  <c r="AH77" i="31"/>
  <c r="F96" i="31"/>
  <c r="F97" i="31" s="1"/>
  <c r="J96" i="31"/>
  <c r="K139" i="31"/>
  <c r="K140" i="31" s="1"/>
  <c r="G130" i="31"/>
  <c r="K130" i="31"/>
  <c r="H139" i="31"/>
  <c r="H140" i="31" s="1"/>
  <c r="F186" i="31"/>
  <c r="F187" i="31" s="1"/>
  <c r="J186" i="31"/>
  <c r="J187" i="31" s="1"/>
  <c r="I186" i="31"/>
  <c r="I187" i="31" s="1"/>
  <c r="H224" i="31"/>
  <c r="H225" i="31" s="1"/>
  <c r="K224" i="31"/>
  <c r="K225" i="31" s="1"/>
  <c r="G373" i="31"/>
  <c r="G374" i="31" s="1"/>
  <c r="K373" i="31"/>
  <c r="K374" i="31" s="1"/>
  <c r="H388" i="31"/>
  <c r="H389" i="31" s="1"/>
  <c r="J505" i="31"/>
  <c r="I351" i="31"/>
  <c r="I352" i="31" s="1"/>
  <c r="I130" i="31"/>
  <c r="F139" i="31"/>
  <c r="F140" i="31" s="1"/>
  <c r="J139" i="31"/>
  <c r="J140" i="31" s="1"/>
  <c r="H186" i="31"/>
  <c r="H187" i="31" s="1"/>
  <c r="F224" i="31"/>
  <c r="F225" i="31" s="1"/>
  <c r="J224" i="31"/>
  <c r="J225" i="31" s="1"/>
  <c r="G351" i="31"/>
  <c r="G352" i="31" s="1"/>
  <c r="K351" i="31"/>
  <c r="K352" i="31" s="1"/>
  <c r="I373" i="31"/>
  <c r="I374" i="31" s="1"/>
  <c r="F388" i="31"/>
  <c r="F389" i="31" s="1"/>
  <c r="J388" i="31"/>
  <c r="J389" i="31" s="1"/>
  <c r="H505" i="31"/>
  <c r="K599" i="31"/>
  <c r="G599" i="31"/>
  <c r="J598" i="31"/>
  <c r="F598" i="31"/>
  <c r="I597" i="31"/>
  <c r="L596" i="31"/>
  <c r="H596" i="31"/>
  <c r="AE595" i="31"/>
  <c r="AA595" i="31"/>
  <c r="W595" i="31"/>
  <c r="S595" i="31"/>
  <c r="O595" i="31"/>
  <c r="K595" i="31"/>
  <c r="G595" i="31"/>
  <c r="J594" i="31"/>
  <c r="F594" i="31"/>
  <c r="I593" i="31"/>
  <c r="H592" i="31"/>
  <c r="K591" i="31"/>
  <c r="G591" i="31"/>
  <c r="J590" i="31"/>
  <c r="F590" i="31"/>
  <c r="I589" i="31"/>
  <c r="AF588" i="31"/>
  <c r="AB588" i="31"/>
  <c r="X588" i="31"/>
  <c r="T588" i="31"/>
  <c r="J599" i="31"/>
  <c r="F599" i="31"/>
  <c r="I598" i="31"/>
  <c r="H597" i="31"/>
  <c r="K596" i="31"/>
  <c r="G596" i="31"/>
  <c r="AD595" i="31"/>
  <c r="Z595" i="31"/>
  <c r="V595" i="31"/>
  <c r="R595" i="31"/>
  <c r="N595" i="31"/>
  <c r="J595" i="31"/>
  <c r="F595" i="31"/>
  <c r="I594" i="31"/>
  <c r="H593" i="31"/>
  <c r="K592" i="31"/>
  <c r="G592" i="31"/>
  <c r="J591" i="31"/>
  <c r="F591" i="31"/>
  <c r="I590" i="31"/>
  <c r="H589" i="31"/>
  <c r="AE588" i="31"/>
  <c r="AA588" i="31"/>
  <c r="W588" i="31"/>
  <c r="S588" i="31"/>
  <c r="I599" i="31"/>
  <c r="H598" i="31"/>
  <c r="K597" i="31"/>
  <c r="G597" i="31"/>
  <c r="J596" i="31"/>
  <c r="F596" i="31"/>
  <c r="AC595" i="31"/>
  <c r="Y595" i="31"/>
  <c r="U595" i="31"/>
  <c r="Q595" i="31"/>
  <c r="M595" i="31"/>
  <c r="I595" i="31"/>
  <c r="H594" i="31"/>
  <c r="K593" i="31"/>
  <c r="G593" i="31"/>
  <c r="H599" i="31"/>
  <c r="K598" i="31"/>
  <c r="G598" i="31"/>
  <c r="J597" i="31"/>
  <c r="F597" i="31"/>
  <c r="I596" i="31"/>
  <c r="AF595" i="31"/>
  <c r="AB595" i="31"/>
  <c r="X595" i="31"/>
  <c r="T595" i="31"/>
  <c r="P595" i="31"/>
  <c r="L595" i="31"/>
  <c r="H595" i="31"/>
  <c r="K594" i="31"/>
  <c r="G594" i="31"/>
  <c r="J593" i="31"/>
  <c r="F593" i="31"/>
  <c r="J592" i="31"/>
  <c r="H590" i="31"/>
  <c r="K589" i="31"/>
  <c r="AD588" i="31"/>
  <c r="V588" i="31"/>
  <c r="P588" i="31"/>
  <c r="L588" i="31"/>
  <c r="H588" i="31"/>
  <c r="K587" i="31"/>
  <c r="G587" i="31"/>
  <c r="J586" i="31"/>
  <c r="F586" i="31"/>
  <c r="AC585" i="31"/>
  <c r="Y585" i="31"/>
  <c r="U585" i="31"/>
  <c r="Q585" i="31"/>
  <c r="M585" i="31"/>
  <c r="I585" i="31"/>
  <c r="H584" i="31"/>
  <c r="K583" i="31"/>
  <c r="G583" i="31"/>
  <c r="J582" i="31"/>
  <c r="F582" i="31"/>
  <c r="I581" i="31"/>
  <c r="I592" i="31"/>
  <c r="G590" i="31"/>
  <c r="J589" i="31"/>
  <c r="AC588" i="31"/>
  <c r="U588" i="31"/>
  <c r="O588" i="31"/>
  <c r="K588" i="31"/>
  <c r="G588" i="31"/>
  <c r="J587" i="31"/>
  <c r="F587" i="31"/>
  <c r="I586" i="31"/>
  <c r="AF585" i="31"/>
  <c r="AB585" i="31"/>
  <c r="X585" i="31"/>
  <c r="T585" i="31"/>
  <c r="P585" i="31"/>
  <c r="L585" i="31"/>
  <c r="H585" i="31"/>
  <c r="K584" i="31"/>
  <c r="G584" i="31"/>
  <c r="J583" i="31"/>
  <c r="F583" i="31"/>
  <c r="I582" i="31"/>
  <c r="H581" i="31"/>
  <c r="K580" i="31"/>
  <c r="G580" i="31"/>
  <c r="AD579" i="31"/>
  <c r="Z579" i="31"/>
  <c r="V579" i="31"/>
  <c r="R579" i="31"/>
  <c r="N579" i="31"/>
  <c r="J579" i="31"/>
  <c r="F579" i="31"/>
  <c r="AC578" i="31"/>
  <c r="Y578" i="31"/>
  <c r="U578" i="31"/>
  <c r="Q578" i="31"/>
  <c r="M578" i="31"/>
  <c r="I578" i="31"/>
  <c r="F592" i="31"/>
  <c r="I591" i="31"/>
  <c r="G589" i="31"/>
  <c r="Z588" i="31"/>
  <c r="R588" i="31"/>
  <c r="N588" i="31"/>
  <c r="J588" i="31"/>
  <c r="F588" i="31"/>
  <c r="I587" i="31"/>
  <c r="H586" i="31"/>
  <c r="AE585" i="31"/>
  <c r="AA585" i="31"/>
  <c r="W585" i="31"/>
  <c r="S585" i="31"/>
  <c r="O585" i="31"/>
  <c r="K585" i="31"/>
  <c r="G585" i="31"/>
  <c r="J584" i="31"/>
  <c r="F584" i="31"/>
  <c r="I583" i="31"/>
  <c r="H582" i="31"/>
  <c r="K581" i="31"/>
  <c r="H591" i="31"/>
  <c r="K590" i="31"/>
  <c r="F589" i="31"/>
  <c r="Y588" i="31"/>
  <c r="Q588" i="31"/>
  <c r="M588" i="31"/>
  <c r="I588" i="31"/>
  <c r="H587" i="31"/>
  <c r="K586" i="31"/>
  <c r="G586" i="31"/>
  <c r="AD585" i="31"/>
  <c r="Z585" i="31"/>
  <c r="V585" i="31"/>
  <c r="R585" i="31"/>
  <c r="N585" i="31"/>
  <c r="J585" i="31"/>
  <c r="F585" i="31"/>
  <c r="I584" i="31"/>
  <c r="H583" i="31"/>
  <c r="K582" i="31"/>
  <c r="G582" i="31"/>
  <c r="J581" i="31"/>
  <c r="F581" i="31"/>
  <c r="I580" i="31"/>
  <c r="AF579" i="31"/>
  <c r="AB579" i="31"/>
  <c r="X579" i="31"/>
  <c r="T579" i="31"/>
  <c r="P579" i="31"/>
  <c r="L579" i="31"/>
  <c r="H579" i="31"/>
  <c r="AE578" i="31"/>
  <c r="AA578" i="31"/>
  <c r="W578" i="31"/>
  <c r="S578" i="31"/>
  <c r="O578" i="31"/>
  <c r="K578" i="31"/>
  <c r="G578" i="31"/>
  <c r="G581" i="31"/>
  <c r="H580" i="31"/>
  <c r="AA579" i="31"/>
  <c r="S579" i="31"/>
  <c r="K579" i="31"/>
  <c r="AD578" i="31"/>
  <c r="V578" i="31"/>
  <c r="N578" i="31"/>
  <c r="F578" i="31"/>
  <c r="H577" i="31"/>
  <c r="K576" i="31"/>
  <c r="G576" i="31"/>
  <c r="J575" i="31"/>
  <c r="F575" i="31"/>
  <c r="I574" i="31"/>
  <c r="AF573" i="31"/>
  <c r="AB573" i="31"/>
  <c r="X573" i="31"/>
  <c r="T573" i="31"/>
  <c r="P573" i="31"/>
  <c r="L573" i="31"/>
  <c r="H573" i="31"/>
  <c r="K572" i="31"/>
  <c r="G572" i="31"/>
  <c r="J571" i="31"/>
  <c r="F571" i="31"/>
  <c r="I570" i="31"/>
  <c r="F580" i="31"/>
  <c r="Y579" i="31"/>
  <c r="Q579" i="31"/>
  <c r="I579" i="31"/>
  <c r="AB578" i="31"/>
  <c r="T578" i="31"/>
  <c r="L578" i="31"/>
  <c r="K577" i="31"/>
  <c r="G577" i="31"/>
  <c r="J576" i="31"/>
  <c r="F576" i="31"/>
  <c r="I575" i="31"/>
  <c r="H574" i="31"/>
  <c r="AE573" i="31"/>
  <c r="AA573" i="31"/>
  <c r="W573" i="31"/>
  <c r="S573" i="31"/>
  <c r="O573" i="31"/>
  <c r="K573" i="31"/>
  <c r="G573" i="31"/>
  <c r="J572" i="31"/>
  <c r="F572" i="31"/>
  <c r="I571" i="31"/>
  <c r="H570" i="31"/>
  <c r="K569" i="31"/>
  <c r="G569" i="31"/>
  <c r="J568" i="31"/>
  <c r="F568" i="31"/>
  <c r="I567" i="31"/>
  <c r="AE579" i="31"/>
  <c r="W579" i="31"/>
  <c r="O579" i="31"/>
  <c r="G579" i="31"/>
  <c r="Z578" i="31"/>
  <c r="R578" i="31"/>
  <c r="J578" i="31"/>
  <c r="J577" i="31"/>
  <c r="F577" i="31"/>
  <c r="I576" i="31"/>
  <c r="H575" i="31"/>
  <c r="K574" i="31"/>
  <c r="G574" i="31"/>
  <c r="AD573" i="31"/>
  <c r="Z573" i="31"/>
  <c r="V573" i="31"/>
  <c r="R573" i="31"/>
  <c r="N573" i="31"/>
  <c r="J573" i="31"/>
  <c r="F573" i="31"/>
  <c r="I572" i="31"/>
  <c r="H571" i="31"/>
  <c r="J580" i="31"/>
  <c r="AC579" i="31"/>
  <c r="U579" i="31"/>
  <c r="M579" i="31"/>
  <c r="AF578" i="31"/>
  <c r="X578" i="31"/>
  <c r="P578" i="31"/>
  <c r="H578" i="31"/>
  <c r="I577" i="31"/>
  <c r="H576" i="31"/>
  <c r="K575" i="31"/>
  <c r="G575" i="31"/>
  <c r="J574" i="31"/>
  <c r="F574" i="31"/>
  <c r="AC573" i="31"/>
  <c r="Y573" i="31"/>
  <c r="U573" i="31"/>
  <c r="Q573" i="31"/>
  <c r="M573" i="31"/>
  <c r="I573" i="31"/>
  <c r="H572" i="31"/>
  <c r="K571" i="31"/>
  <c r="G571" i="31"/>
  <c r="J570" i="31"/>
  <c r="F570" i="31"/>
  <c r="I569" i="31"/>
  <c r="H568" i="31"/>
  <c r="K570" i="31"/>
  <c r="G568" i="31"/>
  <c r="K567" i="31"/>
  <c r="F567" i="31"/>
  <c r="H566" i="31"/>
  <c r="K565" i="31"/>
  <c r="G565" i="31"/>
  <c r="J564" i="31"/>
  <c r="F564" i="31"/>
  <c r="I563" i="31"/>
  <c r="H562" i="31"/>
  <c r="K561" i="31"/>
  <c r="G561" i="31"/>
  <c r="J560" i="31"/>
  <c r="F560" i="31"/>
  <c r="I559" i="31"/>
  <c r="H558" i="31"/>
  <c r="K557" i="31"/>
  <c r="G557" i="31"/>
  <c r="J556" i="31"/>
  <c r="F556" i="31"/>
  <c r="G570" i="31"/>
  <c r="J569" i="31"/>
  <c r="J567" i="31"/>
  <c r="K566" i="31"/>
  <c r="G566" i="31"/>
  <c r="J565" i="31"/>
  <c r="F565" i="31"/>
  <c r="I564" i="31"/>
  <c r="H563" i="31"/>
  <c r="K562" i="31"/>
  <c r="G562" i="31"/>
  <c r="J561" i="31"/>
  <c r="F561" i="31"/>
  <c r="I560" i="31"/>
  <c r="H559" i="31"/>
  <c r="K558" i="31"/>
  <c r="G558" i="31"/>
  <c r="J557" i="31"/>
  <c r="F557" i="31"/>
  <c r="I556" i="31"/>
  <c r="L555" i="31"/>
  <c r="H555" i="31"/>
  <c r="K554" i="31"/>
  <c r="G554" i="31"/>
  <c r="J553" i="31"/>
  <c r="H569" i="31"/>
  <c r="K568" i="31"/>
  <c r="H567" i="31"/>
  <c r="J566" i="31"/>
  <c r="F566" i="31"/>
  <c r="I565" i="31"/>
  <c r="H564" i="31"/>
  <c r="K563" i="31"/>
  <c r="G563" i="31"/>
  <c r="J562" i="31"/>
  <c r="F562" i="31"/>
  <c r="I561" i="31"/>
  <c r="H560" i="31"/>
  <c r="K559" i="31"/>
  <c r="G559" i="31"/>
  <c r="J558" i="31"/>
  <c r="F558" i="31"/>
  <c r="I557" i="31"/>
  <c r="F569" i="31"/>
  <c r="I568" i="31"/>
  <c r="G567" i="31"/>
  <c r="I566" i="31"/>
  <c r="H565" i="31"/>
  <c r="K564" i="31"/>
  <c r="G564" i="31"/>
  <c r="J563" i="31"/>
  <c r="F563" i="31"/>
  <c r="I562" i="31"/>
  <c r="H561" i="31"/>
  <c r="K560" i="31"/>
  <c r="G560" i="31"/>
  <c r="J559" i="31"/>
  <c r="F559" i="31"/>
  <c r="I558" i="31"/>
  <c r="H557" i="31"/>
  <c r="K556" i="31"/>
  <c r="G556" i="31"/>
  <c r="J555" i="31"/>
  <c r="F555" i="31"/>
  <c r="I554" i="31"/>
  <c r="H556" i="31"/>
  <c r="I555" i="31"/>
  <c r="I553" i="31"/>
  <c r="H552" i="31"/>
  <c r="AE551" i="31"/>
  <c r="AA551" i="31"/>
  <c r="W551" i="31"/>
  <c r="S551" i="31"/>
  <c r="O551" i="31"/>
  <c r="K551" i="31"/>
  <c r="G551" i="31"/>
  <c r="J550" i="31"/>
  <c r="F550" i="31"/>
  <c r="I549" i="31"/>
  <c r="H548" i="31"/>
  <c r="AE547" i="31"/>
  <c r="AA547" i="31"/>
  <c r="W547" i="31"/>
  <c r="S547" i="31"/>
  <c r="O547" i="31"/>
  <c r="K547" i="31"/>
  <c r="G547" i="31"/>
  <c r="AD546" i="31"/>
  <c r="Z546" i="31"/>
  <c r="V546" i="31"/>
  <c r="R546" i="31"/>
  <c r="N546" i="31"/>
  <c r="J546" i="31"/>
  <c r="F546" i="31"/>
  <c r="AC545" i="31"/>
  <c r="Y545" i="31"/>
  <c r="U545" i="31"/>
  <c r="Q545" i="31"/>
  <c r="M545" i="31"/>
  <c r="I545" i="31"/>
  <c r="AF544" i="31"/>
  <c r="AB544" i="31"/>
  <c r="X544" i="31"/>
  <c r="T544" i="31"/>
  <c r="P544" i="31"/>
  <c r="L544" i="31"/>
  <c r="H544" i="31"/>
  <c r="K543" i="31"/>
  <c r="G543" i="31"/>
  <c r="J542" i="31"/>
  <c r="F542" i="31"/>
  <c r="AC539" i="31"/>
  <c r="Y539" i="31"/>
  <c r="U539" i="31"/>
  <c r="Q539" i="31"/>
  <c r="M539" i="31"/>
  <c r="I539" i="31"/>
  <c r="AF538" i="31"/>
  <c r="AB538" i="31"/>
  <c r="X538" i="31"/>
  <c r="T538" i="31"/>
  <c r="P538" i="31"/>
  <c r="L538" i="31"/>
  <c r="H538" i="31"/>
  <c r="K537" i="31"/>
  <c r="G537" i="31"/>
  <c r="AD536" i="31"/>
  <c r="Z536" i="31"/>
  <c r="V536" i="31"/>
  <c r="R536" i="31"/>
  <c r="N536" i="31"/>
  <c r="J536" i="31"/>
  <c r="F536" i="31"/>
  <c r="I534" i="31"/>
  <c r="H533" i="31"/>
  <c r="K532" i="31"/>
  <c r="G532" i="31"/>
  <c r="AD531" i="31"/>
  <c r="Z531" i="31"/>
  <c r="V531" i="31"/>
  <c r="R531" i="31"/>
  <c r="N531" i="31"/>
  <c r="J531" i="31"/>
  <c r="F531" i="31"/>
  <c r="I530" i="31"/>
  <c r="H529" i="31"/>
  <c r="G555" i="31"/>
  <c r="J554" i="31"/>
  <c r="H553" i="31"/>
  <c r="K552" i="31"/>
  <c r="G552" i="31"/>
  <c r="AD551" i="31"/>
  <c r="Z551" i="31"/>
  <c r="V551" i="31"/>
  <c r="R551" i="31"/>
  <c r="N551" i="31"/>
  <c r="J551" i="31"/>
  <c r="F551" i="31"/>
  <c r="I550" i="31"/>
  <c r="L549" i="31"/>
  <c r="H549" i="31"/>
  <c r="K548" i="31"/>
  <c r="G548" i="31"/>
  <c r="AD547" i="31"/>
  <c r="Z547" i="31"/>
  <c r="V547" i="31"/>
  <c r="R547" i="31"/>
  <c r="N547" i="31"/>
  <c r="J547" i="31"/>
  <c r="F547" i="31"/>
  <c r="AC546" i="31"/>
  <c r="Y546" i="31"/>
  <c r="U546" i="31"/>
  <c r="Q546" i="31"/>
  <c r="M546" i="31"/>
  <c r="I546" i="31"/>
  <c r="AF545" i="31"/>
  <c r="AB545" i="31"/>
  <c r="X545" i="31"/>
  <c r="T545" i="31"/>
  <c r="P545" i="31"/>
  <c r="L545" i="31"/>
  <c r="H545" i="31"/>
  <c r="AE544" i="31"/>
  <c r="AA544" i="31"/>
  <c r="W544" i="31"/>
  <c r="S544" i="31"/>
  <c r="O544" i="31"/>
  <c r="K544" i="31"/>
  <c r="G544" i="31"/>
  <c r="J543" i="31"/>
  <c r="F543" i="31"/>
  <c r="I542" i="31"/>
  <c r="AF539" i="31"/>
  <c r="AB539" i="31"/>
  <c r="X539" i="31"/>
  <c r="T539" i="31"/>
  <c r="P539" i="31"/>
  <c r="L539" i="31"/>
  <c r="H539" i="31"/>
  <c r="AE538" i="31"/>
  <c r="AA538" i="31"/>
  <c r="W538" i="31"/>
  <c r="S538" i="31"/>
  <c r="O538" i="31"/>
  <c r="K538" i="31"/>
  <c r="G538" i="31"/>
  <c r="J537" i="31"/>
  <c r="F537" i="31"/>
  <c r="AC536" i="31"/>
  <c r="Y536" i="31"/>
  <c r="U536" i="31"/>
  <c r="Q536" i="31"/>
  <c r="M536" i="31"/>
  <c r="I536" i="31"/>
  <c r="H534" i="31"/>
  <c r="K533" i="31"/>
  <c r="G533" i="31"/>
  <c r="J532" i="31"/>
  <c r="F532" i="31"/>
  <c r="AC531" i="31"/>
  <c r="Y531" i="31"/>
  <c r="U531" i="31"/>
  <c r="Q531" i="31"/>
  <c r="M531" i="31"/>
  <c r="I531" i="31"/>
  <c r="H530" i="31"/>
  <c r="K529" i="31"/>
  <c r="G529" i="31"/>
  <c r="J528" i="31"/>
  <c r="F528" i="31"/>
  <c r="I527" i="31"/>
  <c r="H554" i="31"/>
  <c r="G553" i="31"/>
  <c r="J552" i="31"/>
  <c r="F552" i="31"/>
  <c r="AC551" i="31"/>
  <c r="Y551" i="31"/>
  <c r="U551" i="31"/>
  <c r="Q551" i="31"/>
  <c r="M551" i="31"/>
  <c r="I551" i="31"/>
  <c r="H550" i="31"/>
  <c r="K549" i="31"/>
  <c r="G549" i="31"/>
  <c r="J548" i="31"/>
  <c r="F548" i="31"/>
  <c r="AC547" i="31"/>
  <c r="Y547" i="31"/>
  <c r="U547" i="31"/>
  <c r="Q547" i="31"/>
  <c r="M547" i="31"/>
  <c r="I547" i="31"/>
  <c r="AF546" i="31"/>
  <c r="AB546" i="31"/>
  <c r="X546" i="31"/>
  <c r="T546" i="31"/>
  <c r="P546" i="31"/>
  <c r="L546" i="31"/>
  <c r="H546" i="31"/>
  <c r="AE545" i="31"/>
  <c r="AA545" i="31"/>
  <c r="W545" i="31"/>
  <c r="S545" i="31"/>
  <c r="O545" i="31"/>
  <c r="K545" i="31"/>
  <c r="G545" i="31"/>
  <c r="AD544" i="31"/>
  <c r="Z544" i="31"/>
  <c r="V544" i="31"/>
  <c r="R544" i="31"/>
  <c r="N544" i="31"/>
  <c r="J544" i="31"/>
  <c r="F544" i="31"/>
  <c r="I543" i="31"/>
  <c r="H542" i="31"/>
  <c r="AE539" i="31"/>
  <c r="AA539" i="31"/>
  <c r="W539" i="31"/>
  <c r="S539" i="31"/>
  <c r="O539" i="31"/>
  <c r="K539" i="31"/>
  <c r="G539" i="31"/>
  <c r="AD538" i="31"/>
  <c r="Z538" i="31"/>
  <c r="V538" i="31"/>
  <c r="R538" i="31"/>
  <c r="N538" i="31"/>
  <c r="J538" i="31"/>
  <c r="F538" i="31"/>
  <c r="I537" i="31"/>
  <c r="AF536" i="31"/>
  <c r="AB536" i="31"/>
  <c r="X536" i="31"/>
  <c r="T536" i="31"/>
  <c r="P536" i="31"/>
  <c r="L536" i="31"/>
  <c r="H536" i="31"/>
  <c r="K534" i="31"/>
  <c r="G534" i="31"/>
  <c r="J533" i="31"/>
  <c r="F533" i="31"/>
  <c r="I532" i="31"/>
  <c r="AF531" i="31"/>
  <c r="AB531" i="31"/>
  <c r="X531" i="31"/>
  <c r="T531" i="31"/>
  <c r="P531" i="31"/>
  <c r="L531" i="31"/>
  <c r="H531" i="31"/>
  <c r="K530" i="31"/>
  <c r="G530" i="31"/>
  <c r="K555" i="31"/>
  <c r="F554" i="31"/>
  <c r="K553" i="31"/>
  <c r="F553" i="31"/>
  <c r="I552" i="31"/>
  <c r="AF551" i="31"/>
  <c r="AB551" i="31"/>
  <c r="X551" i="31"/>
  <c r="T551" i="31"/>
  <c r="P551" i="31"/>
  <c r="L551" i="31"/>
  <c r="H551" i="31"/>
  <c r="K550" i="31"/>
  <c r="G550" i="31"/>
  <c r="J549" i="31"/>
  <c r="F549" i="31"/>
  <c r="I548" i="31"/>
  <c r="AF547" i="31"/>
  <c r="AB547" i="31"/>
  <c r="X547" i="31"/>
  <c r="T547" i="31"/>
  <c r="P547" i="31"/>
  <c r="L547" i="31"/>
  <c r="H547" i="31"/>
  <c r="AE546" i="31"/>
  <c r="AA546" i="31"/>
  <c r="W546" i="31"/>
  <c r="S546" i="31"/>
  <c r="O546" i="31"/>
  <c r="K546" i="31"/>
  <c r="G546" i="31"/>
  <c r="AD545" i="31"/>
  <c r="Z545" i="31"/>
  <c r="V545" i="31"/>
  <c r="R545" i="31"/>
  <c r="N545" i="31"/>
  <c r="J545" i="31"/>
  <c r="F545" i="31"/>
  <c r="AC544" i="31"/>
  <c r="Y544" i="31"/>
  <c r="U544" i="31"/>
  <c r="Q544" i="31"/>
  <c r="M544" i="31"/>
  <c r="I544" i="31"/>
  <c r="H543" i="31"/>
  <c r="K542" i="31"/>
  <c r="G542" i="31"/>
  <c r="AD539" i="31"/>
  <c r="Z539" i="31"/>
  <c r="V539" i="31"/>
  <c r="R539" i="31"/>
  <c r="N539" i="31"/>
  <c r="J539" i="31"/>
  <c r="F539" i="31"/>
  <c r="AC538" i="31"/>
  <c r="Y538" i="31"/>
  <c r="U538" i="31"/>
  <c r="Q538" i="31"/>
  <c r="M538" i="31"/>
  <c r="I538" i="31"/>
  <c r="H537" i="31"/>
  <c r="AE536" i="31"/>
  <c r="AA536" i="31"/>
  <c r="W536" i="31"/>
  <c r="S536" i="31"/>
  <c r="O536" i="31"/>
  <c r="K536" i="31"/>
  <c r="G536" i="31"/>
  <c r="J534" i="31"/>
  <c r="F534" i="31"/>
  <c r="I533" i="31"/>
  <c r="H532" i="31"/>
  <c r="AE531" i="31"/>
  <c r="AA531" i="31"/>
  <c r="W531" i="31"/>
  <c r="S531" i="31"/>
  <c r="O531" i="31"/>
  <c r="K531" i="31"/>
  <c r="G531" i="31"/>
  <c r="J530" i="31"/>
  <c r="F530" i="31"/>
  <c r="I529" i="31"/>
  <c r="H528" i="31"/>
  <c r="K527" i="31"/>
  <c r="G527" i="31"/>
  <c r="I528" i="31"/>
  <c r="J526" i="31"/>
  <c r="F526" i="31"/>
  <c r="I525" i="31"/>
  <c r="H524" i="31"/>
  <c r="K523" i="31"/>
  <c r="G523" i="31"/>
  <c r="J522" i="31"/>
  <c r="F522" i="31"/>
  <c r="AC521" i="31"/>
  <c r="Y521" i="31"/>
  <c r="U521" i="31"/>
  <c r="Q521" i="31"/>
  <c r="M521" i="31"/>
  <c r="I521" i="31"/>
  <c r="L519" i="31"/>
  <c r="H519" i="31"/>
  <c r="G528" i="31"/>
  <c r="J527" i="31"/>
  <c r="I526" i="31"/>
  <c r="H525" i="31"/>
  <c r="K524" i="31"/>
  <c r="G524" i="31"/>
  <c r="J523" i="31"/>
  <c r="F523" i="31"/>
  <c r="I522" i="31"/>
  <c r="AF521" i="31"/>
  <c r="AB521" i="31"/>
  <c r="X521" i="31"/>
  <c r="T521" i="31"/>
  <c r="P521" i="31"/>
  <c r="L521" i="31"/>
  <c r="H521" i="31"/>
  <c r="K519" i="31"/>
  <c r="G519" i="31"/>
  <c r="J529" i="31"/>
  <c r="H527" i="31"/>
  <c r="H526" i="31"/>
  <c r="K525" i="31"/>
  <c r="G525" i="31"/>
  <c r="J524" i="31"/>
  <c r="F524" i="31"/>
  <c r="I523" i="31"/>
  <c r="H522" i="31"/>
  <c r="AE521" i="31"/>
  <c r="AA521" i="31"/>
  <c r="W521" i="31"/>
  <c r="S521" i="31"/>
  <c r="O521" i="31"/>
  <c r="K521" i="31"/>
  <c r="G521" i="31"/>
  <c r="J519" i="31"/>
  <c r="F519" i="31"/>
  <c r="F529" i="31"/>
  <c r="K528" i="31"/>
  <c r="F527" i="31"/>
  <c r="K526" i="31"/>
  <c r="G526" i="31"/>
  <c r="J525" i="31"/>
  <c r="F525" i="31"/>
  <c r="I524" i="31"/>
  <c r="H523" i="31"/>
  <c r="K522" i="31"/>
  <c r="G522" i="31"/>
  <c r="AD521" i="31"/>
  <c r="Z521" i="31"/>
  <c r="V521" i="31"/>
  <c r="R521" i="31"/>
  <c r="N521" i="31"/>
  <c r="J521" i="31"/>
  <c r="F521" i="31"/>
  <c r="I519" i="31"/>
  <c r="I96" i="31"/>
  <c r="X1" i="31"/>
  <c r="G96" i="31"/>
  <c r="G97" i="31" s="1"/>
  <c r="K96" i="31"/>
  <c r="H96" i="31"/>
  <c r="F130" i="31"/>
  <c r="G139" i="31"/>
  <c r="G140" i="31" s="1"/>
  <c r="G224" i="31"/>
  <c r="G225" i="31" s="1"/>
  <c r="G437" i="31"/>
  <c r="G438" i="31" s="1"/>
  <c r="K437" i="31"/>
  <c r="K438" i="31" s="1"/>
  <c r="G388" i="31"/>
  <c r="G389" i="31" s="1"/>
  <c r="I437" i="31"/>
  <c r="I438" i="31" s="1"/>
  <c r="F437" i="31"/>
  <c r="F438" i="31" s="1"/>
  <c r="J437" i="31"/>
  <c r="J438" i="31" s="1"/>
  <c r="F505" i="31"/>
  <c r="O507" i="31" l="1"/>
  <c r="P507" i="31"/>
  <c r="N507" i="31"/>
  <c r="Q507" i="31"/>
  <c r="AI295" i="31"/>
  <c r="AJ295" i="31" s="1"/>
  <c r="AN295" i="31" s="1"/>
  <c r="AI294" i="31"/>
  <c r="AJ294" i="31" s="1"/>
  <c r="AN294" i="31" s="1"/>
  <c r="K97" i="31"/>
  <c r="K506" i="31"/>
  <c r="J97" i="31"/>
  <c r="J506" i="31"/>
  <c r="H97" i="31"/>
  <c r="H506" i="31"/>
  <c r="H507" i="31" s="1"/>
  <c r="I97" i="31"/>
  <c r="I506" i="31"/>
  <c r="D119" i="32"/>
  <c r="D504" i="31"/>
  <c r="E502" i="31" s="1"/>
  <c r="L502" i="31" s="1"/>
  <c r="K132" i="32"/>
  <c r="K269" i="32"/>
  <c r="K270" i="32" s="1"/>
  <c r="K173" i="32"/>
  <c r="D242" i="32"/>
  <c r="D351" i="31"/>
  <c r="I601" i="31"/>
  <c r="K601" i="31"/>
  <c r="J601" i="31"/>
  <c r="G601" i="31"/>
  <c r="H601" i="31"/>
  <c r="F601" i="31"/>
  <c r="AH484" i="31"/>
  <c r="C22" i="35" s="1"/>
  <c r="F485" i="31"/>
  <c r="D257" i="32"/>
  <c r="D197" i="32"/>
  <c r="E196" i="32" s="1"/>
  <c r="L196" i="32" s="1"/>
  <c r="AI188" i="32"/>
  <c r="L47" i="35" s="1"/>
  <c r="D84" i="32"/>
  <c r="H43" i="39"/>
  <c r="D481" i="31"/>
  <c r="AI351" i="31"/>
  <c r="D290" i="31"/>
  <c r="D186" i="31"/>
  <c r="E170" i="31" s="1"/>
  <c r="D388" i="31"/>
  <c r="AI454" i="31"/>
  <c r="AI373" i="31"/>
  <c r="D322" i="31"/>
  <c r="D437" i="31"/>
  <c r="D139" i="31"/>
  <c r="E135" i="31" s="1"/>
  <c r="AI224" i="31"/>
  <c r="D91" i="32"/>
  <c r="E89" i="32" s="1"/>
  <c r="E43" i="39"/>
  <c r="F43" i="39"/>
  <c r="G43" i="39"/>
  <c r="I43" i="39"/>
  <c r="E188" i="32"/>
  <c r="D43" i="39"/>
  <c r="I277" i="32"/>
  <c r="I278" i="32" s="1"/>
  <c r="G40" i="39" s="1"/>
  <c r="I276" i="32"/>
  <c r="I513" i="31"/>
  <c r="I514" i="31"/>
  <c r="I515" i="31" s="1"/>
  <c r="G59" i="39" s="1"/>
  <c r="F277" i="32"/>
  <c r="F278" i="32" s="1"/>
  <c r="D40" i="39" s="1"/>
  <c r="F276" i="32"/>
  <c r="J277" i="32"/>
  <c r="J278" i="32" s="1"/>
  <c r="H40" i="39" s="1"/>
  <c r="J276" i="32"/>
  <c r="F513" i="31"/>
  <c r="F514" i="31"/>
  <c r="F515" i="31" s="1"/>
  <c r="D59" i="39" s="1"/>
  <c r="J514" i="31"/>
  <c r="J515" i="31" s="1"/>
  <c r="H59" i="39" s="1"/>
  <c r="J513" i="31"/>
  <c r="G277" i="32"/>
  <c r="G278" i="32" s="1"/>
  <c r="E40" i="39" s="1"/>
  <c r="G276" i="32"/>
  <c r="I40" i="39"/>
  <c r="G514" i="31"/>
  <c r="G515" i="31" s="1"/>
  <c r="E59" i="39" s="1"/>
  <c r="G513" i="31"/>
  <c r="K514" i="31"/>
  <c r="K515" i="31" s="1"/>
  <c r="I59" i="39" s="1"/>
  <c r="K513" i="31"/>
  <c r="H276" i="32"/>
  <c r="H277" i="32"/>
  <c r="H278" i="32" s="1"/>
  <c r="F40" i="39" s="1"/>
  <c r="H513" i="31"/>
  <c r="H514" i="31"/>
  <c r="H515" i="31" s="1"/>
  <c r="F59" i="39" s="1"/>
  <c r="D454" i="31"/>
  <c r="E453" i="31" s="1"/>
  <c r="AH185" i="32"/>
  <c r="K46" i="35" s="1"/>
  <c r="AH172" i="32"/>
  <c r="K45" i="35" s="1"/>
  <c r="AH257" i="32"/>
  <c r="K52" i="35" s="1"/>
  <c r="AH197" i="32"/>
  <c r="K48" i="35" s="1"/>
  <c r="AH131" i="32"/>
  <c r="K42" i="35" s="1"/>
  <c r="AH267" i="32"/>
  <c r="K54" i="35" s="1"/>
  <c r="AH149" i="32"/>
  <c r="K43" i="35" s="1"/>
  <c r="AI260" i="32"/>
  <c r="AH228" i="32"/>
  <c r="K50" i="35" s="1"/>
  <c r="AH84" i="32"/>
  <c r="K38" i="35" s="1"/>
  <c r="AH91" i="32"/>
  <c r="K40" i="35" s="1"/>
  <c r="AH153" i="32"/>
  <c r="K44" i="35" s="1"/>
  <c r="AH242" i="32"/>
  <c r="K51" i="35" s="1"/>
  <c r="AH204" i="32"/>
  <c r="K49" i="35" s="1"/>
  <c r="AH119" i="32"/>
  <c r="K41" i="35" s="1"/>
  <c r="AH60" i="32"/>
  <c r="K39" i="35" s="1"/>
  <c r="AH31" i="32"/>
  <c r="AH504" i="31"/>
  <c r="C23" i="35" s="1"/>
  <c r="AH481" i="31"/>
  <c r="C21" i="35" s="1"/>
  <c r="C8" i="35"/>
  <c r="C6" i="35"/>
  <c r="AH388" i="31"/>
  <c r="C18" i="35" s="1"/>
  <c r="AH351" i="31"/>
  <c r="C15" i="35" s="1"/>
  <c r="AH437" i="31"/>
  <c r="C19" i="35" s="1"/>
  <c r="AH139" i="31"/>
  <c r="C9" i="35" s="1"/>
  <c r="AH290" i="31"/>
  <c r="C12" i="35" s="1"/>
  <c r="AH224" i="31"/>
  <c r="C11" i="35" s="1"/>
  <c r="AH186" i="31"/>
  <c r="C10" i="35" s="1"/>
  <c r="AH373" i="31"/>
  <c r="C17" i="35" s="1"/>
  <c r="AH454" i="31"/>
  <c r="C20" i="35" s="1"/>
  <c r="AH96" i="31"/>
  <c r="C7" i="35" s="1"/>
  <c r="AH322" i="31"/>
  <c r="C14" i="35" s="1"/>
  <c r="G2" i="32"/>
  <c r="J2" i="32"/>
  <c r="J269" i="32"/>
  <c r="J270" i="32" s="1"/>
  <c r="H269" i="32"/>
  <c r="I2" i="32"/>
  <c r="G269" i="32"/>
  <c r="G270" i="32" s="1"/>
  <c r="F2" i="32"/>
  <c r="F269" i="32"/>
  <c r="F270" i="32" s="1"/>
  <c r="H2" i="32"/>
  <c r="I269" i="32"/>
  <c r="I270" i="32" s="1"/>
  <c r="K2" i="32"/>
  <c r="L270" i="32"/>
  <c r="D228" i="32"/>
  <c r="D185" i="32"/>
  <c r="E183" i="32" s="1"/>
  <c r="Z1" i="32"/>
  <c r="D260" i="32"/>
  <c r="E259" i="32" s="1"/>
  <c r="M259" i="32" s="1"/>
  <c r="M261" i="32" s="1"/>
  <c r="D31" i="32"/>
  <c r="J362" i="32"/>
  <c r="G362" i="32"/>
  <c r="D267" i="32"/>
  <c r="E264" i="32" s="1"/>
  <c r="D131" i="32"/>
  <c r="K362" i="32"/>
  <c r="D204" i="32"/>
  <c r="D172" i="32"/>
  <c r="D153" i="32"/>
  <c r="D149" i="32"/>
  <c r="D60" i="32"/>
  <c r="H362" i="32"/>
  <c r="I362" i="32"/>
  <c r="F362" i="32"/>
  <c r="F506" i="31"/>
  <c r="G506" i="31"/>
  <c r="D484" i="31"/>
  <c r="E483" i="31" s="1"/>
  <c r="H2" i="31"/>
  <c r="K2" i="31"/>
  <c r="J2" i="31"/>
  <c r="G2" i="31"/>
  <c r="I2" i="31"/>
  <c r="F2" i="31"/>
  <c r="L2" i="31"/>
  <c r="D373" i="31"/>
  <c r="E353" i="31" s="1"/>
  <c r="E354" i="31" s="1"/>
  <c r="D96" i="31"/>
  <c r="E79" i="31" s="1"/>
  <c r="D296" i="31"/>
  <c r="D224" i="31"/>
  <c r="Y1" i="31"/>
  <c r="AA56" i="25"/>
  <c r="AB56" i="25"/>
  <c r="AC56" i="25"/>
  <c r="AD56" i="25"/>
  <c r="AE56" i="25"/>
  <c r="AF56" i="25"/>
  <c r="K46" i="25"/>
  <c r="K47" i="25" s="1"/>
  <c r="D36" i="25"/>
  <c r="D40" i="25"/>
  <c r="G32" i="25"/>
  <c r="G33" i="25" s="1"/>
  <c r="J32" i="25"/>
  <c r="J33" i="25" s="1"/>
  <c r="B159" i="25"/>
  <c r="C159" i="25" s="1"/>
  <c r="B158" i="25"/>
  <c r="B154" i="25"/>
  <c r="C154" i="25" s="1"/>
  <c r="B152" i="25"/>
  <c r="C152" i="25" s="1"/>
  <c r="B151" i="25"/>
  <c r="C151" i="25" s="1"/>
  <c r="B150" i="25"/>
  <c r="B147" i="25"/>
  <c r="C147" i="25" s="1"/>
  <c r="B146" i="25"/>
  <c r="C146" i="25" s="1"/>
  <c r="B145" i="25"/>
  <c r="C145" i="25" s="1"/>
  <c r="B143" i="25"/>
  <c r="C143" i="25" s="1"/>
  <c r="B142" i="25"/>
  <c r="C142" i="25" s="1"/>
  <c r="B141" i="25"/>
  <c r="C141" i="25" s="1"/>
  <c r="B140" i="25"/>
  <c r="C140" i="25" s="1"/>
  <c r="B139" i="25"/>
  <c r="B133" i="25"/>
  <c r="C133" i="25" s="1"/>
  <c r="B132" i="25"/>
  <c r="C132" i="25" s="1"/>
  <c r="B131" i="25"/>
  <c r="C131" i="25" s="1"/>
  <c r="B130" i="25"/>
  <c r="C130" i="25" s="1"/>
  <c r="B129" i="25"/>
  <c r="C129" i="25" s="1"/>
  <c r="B128" i="25"/>
  <c r="C128" i="25" s="1"/>
  <c r="B127" i="25"/>
  <c r="C127" i="25" s="1"/>
  <c r="B126" i="25"/>
  <c r="C126" i="25" s="1"/>
  <c r="B125" i="25"/>
  <c r="C125" i="25" s="1"/>
  <c r="B124" i="25"/>
  <c r="C124" i="25" s="1"/>
  <c r="B123" i="25"/>
  <c r="C123" i="25" s="1"/>
  <c r="B122" i="25"/>
  <c r="C122" i="25" s="1"/>
  <c r="B121" i="25"/>
  <c r="C121" i="25" s="1"/>
  <c r="B120" i="25"/>
  <c r="C120" i="25" s="1"/>
  <c r="B119" i="25"/>
  <c r="C119" i="25" s="1"/>
  <c r="B118" i="25"/>
  <c r="C118" i="25" s="1"/>
  <c r="B117" i="25"/>
  <c r="C117" i="25" s="1"/>
  <c r="B116" i="25"/>
  <c r="B113" i="25"/>
  <c r="C113" i="25" s="1"/>
  <c r="B112" i="25"/>
  <c r="C112" i="25" s="1"/>
  <c r="B111" i="25"/>
  <c r="B106" i="25"/>
  <c r="C106" i="25" s="1"/>
  <c r="B105" i="25"/>
  <c r="C105" i="25" s="1"/>
  <c r="B104" i="25"/>
  <c r="B102" i="25"/>
  <c r="C102" i="25" s="1"/>
  <c r="B101" i="25"/>
  <c r="B98" i="25"/>
  <c r="C98" i="25" s="1"/>
  <c r="B97" i="25"/>
  <c r="B94" i="25"/>
  <c r="C94" i="25" s="1"/>
  <c r="B93" i="25"/>
  <c r="C93" i="25" s="1"/>
  <c r="B92" i="25"/>
  <c r="C92" i="25" s="1"/>
  <c r="B91" i="25"/>
  <c r="C91" i="25" s="1"/>
  <c r="B90" i="25"/>
  <c r="C90" i="25" s="1"/>
  <c r="B89" i="25"/>
  <c r="C89" i="25" s="1"/>
  <c r="B87" i="25"/>
  <c r="C87" i="25" s="1"/>
  <c r="B86" i="25"/>
  <c r="C86" i="25" s="1"/>
  <c r="B85" i="25"/>
  <c r="C85" i="25" s="1"/>
  <c r="B84" i="25"/>
  <c r="C84" i="25" s="1"/>
  <c r="B83" i="25"/>
  <c r="C83" i="25" s="1"/>
  <c r="B82" i="25"/>
  <c r="B78" i="25"/>
  <c r="C78" i="25" s="1"/>
  <c r="B77" i="25"/>
  <c r="C77" i="25" s="1"/>
  <c r="B76" i="25"/>
  <c r="C76" i="25" s="1"/>
  <c r="B75" i="25"/>
  <c r="C75" i="25" s="1"/>
  <c r="B73" i="25"/>
  <c r="B70" i="25"/>
  <c r="C70" i="25" s="1"/>
  <c r="B69" i="25"/>
  <c r="C69" i="25" s="1"/>
  <c r="B68" i="25"/>
  <c r="C68" i="25" s="1"/>
  <c r="B67" i="25"/>
  <c r="C67" i="25" s="1"/>
  <c r="B66" i="25"/>
  <c r="C66" i="25" s="1"/>
  <c r="B65" i="25"/>
  <c r="C65" i="25" s="1"/>
  <c r="B64" i="25"/>
  <c r="C64" i="25" s="1"/>
  <c r="B63" i="25"/>
  <c r="B61" i="25"/>
  <c r="C61" i="25" s="1"/>
  <c r="B59" i="25"/>
  <c r="C59" i="25" s="1"/>
  <c r="B58" i="25"/>
  <c r="C58" i="25" s="1"/>
  <c r="B57" i="25"/>
  <c r="B54" i="25"/>
  <c r="C54" i="25" s="1"/>
  <c r="B53" i="25"/>
  <c r="C53" i="25" s="1"/>
  <c r="B52" i="25"/>
  <c r="C52" i="25" s="1"/>
  <c r="B51" i="25"/>
  <c r="C51" i="25" s="1"/>
  <c r="B50" i="25"/>
  <c r="C50" i="25" s="1"/>
  <c r="B49" i="25"/>
  <c r="C49" i="25" s="1"/>
  <c r="B48" i="25"/>
  <c r="C48" i="25" s="1"/>
  <c r="B47" i="25"/>
  <c r="B44" i="25"/>
  <c r="C44" i="25" s="1"/>
  <c r="B43" i="25"/>
  <c r="B41" i="25"/>
  <c r="C41" i="25" s="1"/>
  <c r="B40" i="25"/>
  <c r="C40" i="25" s="1"/>
  <c r="B39" i="25"/>
  <c r="C39" i="25" s="1"/>
  <c r="B38" i="25"/>
  <c r="C38" i="25" s="1"/>
  <c r="B37" i="25"/>
  <c r="C37" i="25" s="1"/>
  <c r="B36" i="25"/>
  <c r="C36" i="25" s="1"/>
  <c r="F42" i="25"/>
  <c r="F43" i="25" s="1"/>
  <c r="B34" i="25"/>
  <c r="C34" i="25" s="1"/>
  <c r="B33" i="25"/>
  <c r="B31" i="25"/>
  <c r="C31" i="25" s="1"/>
  <c r="B30" i="25"/>
  <c r="C30" i="25" s="1"/>
  <c r="B29" i="25"/>
  <c r="C29" i="25" s="1"/>
  <c r="B28" i="25"/>
  <c r="C28" i="25" s="1"/>
  <c r="B27" i="25"/>
  <c r="C27" i="25" s="1"/>
  <c r="B26" i="25"/>
  <c r="C26" i="25" s="1"/>
  <c r="B25" i="25"/>
  <c r="C25" i="25" s="1"/>
  <c r="F32" i="25"/>
  <c r="F33" i="25" s="1"/>
  <c r="B24" i="25"/>
  <c r="C24" i="25" s="1"/>
  <c r="B23" i="25"/>
  <c r="B9" i="25"/>
  <c r="C9" i="25" s="1"/>
  <c r="V1" i="25"/>
  <c r="W1" i="25" s="1"/>
  <c r="V1" i="6"/>
  <c r="G285" i="6"/>
  <c r="H285" i="6"/>
  <c r="I285" i="6"/>
  <c r="J285" i="6"/>
  <c r="K285" i="6"/>
  <c r="B209" i="6"/>
  <c r="C209" i="6" s="1"/>
  <c r="B151" i="6"/>
  <c r="C151" i="6" s="1"/>
  <c r="B136" i="6"/>
  <c r="C136" i="6" s="1"/>
  <c r="B137" i="6"/>
  <c r="C137" i="6" s="1"/>
  <c r="B138" i="6"/>
  <c r="C138" i="6" s="1"/>
  <c r="B140" i="6"/>
  <c r="C140" i="6" s="1"/>
  <c r="B99" i="6"/>
  <c r="C99" i="6" s="1"/>
  <c r="B100" i="6"/>
  <c r="C100" i="6" s="1"/>
  <c r="D35" i="6"/>
  <c r="D36" i="6"/>
  <c r="D37" i="6"/>
  <c r="D38" i="6"/>
  <c r="D39" i="6"/>
  <c r="D40" i="6"/>
  <c r="D41" i="6"/>
  <c r="D42" i="6"/>
  <c r="N183" i="32" l="1"/>
  <c r="R183" i="32"/>
  <c r="V183" i="32"/>
  <c r="Z183" i="32"/>
  <c r="AD183" i="32"/>
  <c r="U183" i="32"/>
  <c r="O183" i="32"/>
  <c r="S183" i="32"/>
  <c r="W183" i="32"/>
  <c r="AA183" i="32"/>
  <c r="AE183" i="32"/>
  <c r="M183" i="32"/>
  <c r="Y183" i="32"/>
  <c r="L183" i="32"/>
  <c r="P183" i="32"/>
  <c r="T183" i="32"/>
  <c r="X183" i="32"/>
  <c r="AB183" i="32"/>
  <c r="AF183" i="32"/>
  <c r="Q183" i="32"/>
  <c r="AC183" i="32"/>
  <c r="I507" i="31"/>
  <c r="J507" i="31"/>
  <c r="G507" i="31"/>
  <c r="K507" i="31"/>
  <c r="F507" i="31"/>
  <c r="Y70" i="31"/>
  <c r="Y12" i="31"/>
  <c r="O89" i="32"/>
  <c r="S89" i="32"/>
  <c r="W89" i="32"/>
  <c r="AA89" i="32"/>
  <c r="AE89" i="32"/>
  <c r="L89" i="32"/>
  <c r="P89" i="32"/>
  <c r="T89" i="32"/>
  <c r="X89" i="32"/>
  <c r="AB89" i="32"/>
  <c r="AF89" i="32"/>
  <c r="M89" i="32"/>
  <c r="Q89" i="32"/>
  <c r="U89" i="32"/>
  <c r="Y89" i="32"/>
  <c r="AC89" i="32"/>
  <c r="V89" i="32"/>
  <c r="Z89" i="32"/>
  <c r="R89" i="32"/>
  <c r="N89" i="32"/>
  <c r="AD89" i="32"/>
  <c r="N170" i="31"/>
  <c r="R170" i="31"/>
  <c r="V170" i="31"/>
  <c r="Z170" i="31"/>
  <c r="AD170" i="31"/>
  <c r="O170" i="31"/>
  <c r="S170" i="31"/>
  <c r="W170" i="31"/>
  <c r="AA170" i="31"/>
  <c r="AE170" i="31"/>
  <c r="L170" i="31"/>
  <c r="AH170" i="31" s="1"/>
  <c r="P170" i="31"/>
  <c r="T170" i="31"/>
  <c r="X170" i="31"/>
  <c r="AB170" i="31"/>
  <c r="AF170" i="31"/>
  <c r="M170" i="31"/>
  <c r="AC170" i="31"/>
  <c r="Y170" i="31"/>
  <c r="Q170" i="31"/>
  <c r="U170" i="31"/>
  <c r="O264" i="32"/>
  <c r="S264" i="32"/>
  <c r="W264" i="32"/>
  <c r="AA264" i="32"/>
  <c r="AE264" i="32"/>
  <c r="L264" i="32"/>
  <c r="P264" i="32"/>
  <c r="T264" i="32"/>
  <c r="X264" i="32"/>
  <c r="AB264" i="32"/>
  <c r="AF264" i="32"/>
  <c r="M264" i="32"/>
  <c r="Q264" i="32"/>
  <c r="U264" i="32"/>
  <c r="Y264" i="32"/>
  <c r="AC264" i="32"/>
  <c r="N264" i="32"/>
  <c r="AD264" i="32"/>
  <c r="R264" i="32"/>
  <c r="Z264" i="32"/>
  <c r="V264" i="32"/>
  <c r="M135" i="31"/>
  <c r="Q135" i="31"/>
  <c r="U135" i="31"/>
  <c r="Y135" i="31"/>
  <c r="AC135" i="31"/>
  <c r="N135" i="31"/>
  <c r="R135" i="31"/>
  <c r="V135" i="31"/>
  <c r="Z135" i="31"/>
  <c r="AD135" i="31"/>
  <c r="O135" i="31"/>
  <c r="S135" i="31"/>
  <c r="W135" i="31"/>
  <c r="AA135" i="31"/>
  <c r="AE135" i="31"/>
  <c r="X135" i="31"/>
  <c r="L135" i="31"/>
  <c r="AB135" i="31"/>
  <c r="P135" i="31"/>
  <c r="AF135" i="31"/>
  <c r="T135" i="31"/>
  <c r="E256" i="32"/>
  <c r="L256" i="32" s="1"/>
  <c r="E251" i="32"/>
  <c r="E253" i="32"/>
  <c r="E250" i="32"/>
  <c r="E252" i="32"/>
  <c r="E236" i="32"/>
  <c r="E238" i="32"/>
  <c r="E235" i="32"/>
  <c r="E237" i="32"/>
  <c r="E220" i="32"/>
  <c r="E214" i="32"/>
  <c r="E216" i="32"/>
  <c r="E221" i="32"/>
  <c r="E212" i="32"/>
  <c r="L212" i="32" s="1"/>
  <c r="E213" i="32"/>
  <c r="E215" i="32"/>
  <c r="E218" i="32"/>
  <c r="E211" i="32"/>
  <c r="E208" i="32"/>
  <c r="E210" i="32"/>
  <c r="E217" i="32"/>
  <c r="E222" i="32"/>
  <c r="E219" i="32"/>
  <c r="E207" i="32"/>
  <c r="E209" i="32"/>
  <c r="E202" i="32"/>
  <c r="E201" i="32"/>
  <c r="E184" i="32"/>
  <c r="E182" i="32"/>
  <c r="E179" i="32"/>
  <c r="E180" i="32"/>
  <c r="E181" i="32"/>
  <c r="E178" i="32"/>
  <c r="E169" i="32"/>
  <c r="E167" i="32"/>
  <c r="E166" i="32"/>
  <c r="E168" i="32"/>
  <c r="E165" i="32"/>
  <c r="E144" i="32"/>
  <c r="E143" i="32"/>
  <c r="E118" i="32"/>
  <c r="E117" i="32"/>
  <c r="E98" i="32"/>
  <c r="E99" i="32"/>
  <c r="E95" i="32"/>
  <c r="E96" i="32"/>
  <c r="E97" i="32"/>
  <c r="E94" i="32"/>
  <c r="E19" i="32"/>
  <c r="E13" i="32"/>
  <c r="E14" i="32"/>
  <c r="E18" i="32"/>
  <c r="E11" i="32"/>
  <c r="E20" i="32"/>
  <c r="E12" i="32"/>
  <c r="E17" i="32"/>
  <c r="E10" i="32"/>
  <c r="E15" i="32"/>
  <c r="E16" i="32"/>
  <c r="E493" i="31"/>
  <c r="E489" i="31"/>
  <c r="E500" i="31"/>
  <c r="E490" i="31"/>
  <c r="E499" i="31"/>
  <c r="E495" i="31"/>
  <c r="E497" i="31"/>
  <c r="E496" i="31"/>
  <c r="E492" i="31"/>
  <c r="E498" i="31"/>
  <c r="E494" i="31"/>
  <c r="E491" i="31"/>
  <c r="E486" i="31"/>
  <c r="E487" i="31"/>
  <c r="E473" i="31"/>
  <c r="E475" i="31"/>
  <c r="E477" i="31"/>
  <c r="E470" i="31"/>
  <c r="E474" i="31"/>
  <c r="E476" i="31"/>
  <c r="E472" i="31"/>
  <c r="E469" i="31"/>
  <c r="E471" i="31"/>
  <c r="E467" i="31"/>
  <c r="E466" i="31"/>
  <c r="E468" i="31"/>
  <c r="E449" i="31"/>
  <c r="E445" i="31"/>
  <c r="E450" i="31"/>
  <c r="E443" i="31"/>
  <c r="E440" i="31"/>
  <c r="E452" i="31"/>
  <c r="E444" i="31"/>
  <c r="E442" i="31"/>
  <c r="E447" i="31"/>
  <c r="E441" i="31"/>
  <c r="E451" i="31"/>
  <c r="E448" i="31"/>
  <c r="E446" i="31"/>
  <c r="E430" i="31"/>
  <c r="E429" i="31"/>
  <c r="E427" i="31"/>
  <c r="E428" i="31"/>
  <c r="E426" i="31"/>
  <c r="E431" i="31"/>
  <c r="E414" i="31"/>
  <c r="E402" i="31"/>
  <c r="E404" i="31"/>
  <c r="E406" i="31"/>
  <c r="E399" i="31"/>
  <c r="E403" i="31"/>
  <c r="E405" i="31"/>
  <c r="E401" i="31"/>
  <c r="E398" i="31"/>
  <c r="E400" i="31"/>
  <c r="E396" i="31"/>
  <c r="E395" i="31"/>
  <c r="E397" i="31"/>
  <c r="E375" i="31"/>
  <c r="AB375" i="31" s="1"/>
  <c r="E384" i="31"/>
  <c r="E380" i="31"/>
  <c r="E383" i="31"/>
  <c r="E379" i="31"/>
  <c r="E382" i="31"/>
  <c r="E381" i="31"/>
  <c r="E367" i="31"/>
  <c r="E361" i="31"/>
  <c r="E365" i="31"/>
  <c r="E364" i="31"/>
  <c r="E368" i="31"/>
  <c r="E362" i="31"/>
  <c r="E359" i="31"/>
  <c r="E363" i="31"/>
  <c r="E366" i="31"/>
  <c r="E360" i="31"/>
  <c r="E349" i="31"/>
  <c r="E334" i="31"/>
  <c r="E350" i="31"/>
  <c r="L350" i="31" s="1"/>
  <c r="L581" i="31" s="1"/>
  <c r="E333" i="31"/>
  <c r="E339" i="31"/>
  <c r="E338" i="31"/>
  <c r="E347" i="31"/>
  <c r="E337" i="31"/>
  <c r="E336" i="31"/>
  <c r="E348" i="31"/>
  <c r="E346" i="31"/>
  <c r="E345" i="31"/>
  <c r="E341" i="31"/>
  <c r="E335" i="31"/>
  <c r="E343" i="31"/>
  <c r="E342" i="31"/>
  <c r="E340" i="31"/>
  <c r="E344" i="31"/>
  <c r="E329" i="31"/>
  <c r="E328" i="31"/>
  <c r="E330" i="31"/>
  <c r="E332" i="31"/>
  <c r="E326" i="31"/>
  <c r="E327" i="31"/>
  <c r="E331" i="31"/>
  <c r="E287" i="31"/>
  <c r="V287" i="31" s="1"/>
  <c r="E283" i="31"/>
  <c r="E289" i="31"/>
  <c r="E288" i="31"/>
  <c r="L288" i="31" s="1"/>
  <c r="E284" i="31"/>
  <c r="E285" i="31"/>
  <c r="AB285" i="31" s="1"/>
  <c r="E286" i="31"/>
  <c r="E281" i="31"/>
  <c r="E265" i="31"/>
  <c r="E249" i="31"/>
  <c r="E233" i="31"/>
  <c r="E274" i="31"/>
  <c r="E258" i="31"/>
  <c r="E242" i="31"/>
  <c r="E260" i="31"/>
  <c r="E244" i="31"/>
  <c r="E264" i="31"/>
  <c r="E232" i="31"/>
  <c r="E270" i="31"/>
  <c r="E254" i="31"/>
  <c r="E238" i="31"/>
  <c r="E277" i="31"/>
  <c r="E261" i="31"/>
  <c r="E245" i="31"/>
  <c r="E279" i="31"/>
  <c r="E263" i="31"/>
  <c r="E247" i="31"/>
  <c r="E231" i="31"/>
  <c r="E267" i="31"/>
  <c r="E251" i="31"/>
  <c r="E235" i="31"/>
  <c r="E276" i="31"/>
  <c r="E280" i="31"/>
  <c r="E248" i="31"/>
  <c r="E278" i="31"/>
  <c r="E262" i="31"/>
  <c r="E246" i="31"/>
  <c r="E230" i="31"/>
  <c r="E269" i="31"/>
  <c r="E253" i="31"/>
  <c r="E237" i="31"/>
  <c r="E271" i="31"/>
  <c r="E255" i="31"/>
  <c r="E239" i="31"/>
  <c r="E275" i="31"/>
  <c r="E259" i="31"/>
  <c r="E243" i="31"/>
  <c r="E273" i="31"/>
  <c r="E257" i="31"/>
  <c r="E241" i="31"/>
  <c r="E282" i="31"/>
  <c r="E266" i="31"/>
  <c r="E250" i="31"/>
  <c r="E234" i="31"/>
  <c r="E268" i="31"/>
  <c r="E252" i="31"/>
  <c r="E236" i="31"/>
  <c r="E272" i="31"/>
  <c r="E256" i="31"/>
  <c r="E240" i="31"/>
  <c r="E192" i="31"/>
  <c r="E220" i="31"/>
  <c r="E191" i="31"/>
  <c r="E193" i="31"/>
  <c r="E194" i="31"/>
  <c r="E195" i="31"/>
  <c r="E197" i="31"/>
  <c r="E199" i="31"/>
  <c r="E201" i="31"/>
  <c r="E203" i="31"/>
  <c r="E205" i="31"/>
  <c r="E207" i="31"/>
  <c r="E210" i="31"/>
  <c r="E212" i="31"/>
  <c r="E214" i="31"/>
  <c r="E217" i="31"/>
  <c r="E219" i="31"/>
  <c r="E190" i="31"/>
  <c r="E196" i="31"/>
  <c r="E198" i="31"/>
  <c r="E200" i="31"/>
  <c r="E202" i="31"/>
  <c r="E204" i="31"/>
  <c r="E206" i="31"/>
  <c r="E208" i="31"/>
  <c r="E209" i="31"/>
  <c r="E211" i="31"/>
  <c r="E213" i="31"/>
  <c r="E215" i="31"/>
  <c r="E216" i="31"/>
  <c r="E218" i="31"/>
  <c r="E221" i="31"/>
  <c r="E155" i="31"/>
  <c r="E143" i="31"/>
  <c r="E142" i="31"/>
  <c r="E156" i="31"/>
  <c r="E144" i="31"/>
  <c r="E157" i="31"/>
  <c r="E151" i="31"/>
  <c r="E158" i="31"/>
  <c r="E153" i="31"/>
  <c r="E145" i="31"/>
  <c r="E147" i="31"/>
  <c r="E149" i="31"/>
  <c r="E150" i="31"/>
  <c r="E154" i="31"/>
  <c r="E152" i="31"/>
  <c r="E148" i="31"/>
  <c r="E146" i="31"/>
  <c r="D62" i="6"/>
  <c r="M184" i="32"/>
  <c r="L184" i="32"/>
  <c r="M79" i="31"/>
  <c r="L79" i="31"/>
  <c r="M483" i="31"/>
  <c r="L483" i="31"/>
  <c r="L577" i="31" s="1"/>
  <c r="H270" i="32"/>
  <c r="E320" i="31"/>
  <c r="L320" i="31" s="1"/>
  <c r="E321" i="31"/>
  <c r="L321" i="31" s="1"/>
  <c r="E83" i="32"/>
  <c r="L83" i="32" s="1"/>
  <c r="E81" i="32"/>
  <c r="L81" i="32" s="1"/>
  <c r="E82" i="32"/>
  <c r="L82" i="32" s="1"/>
  <c r="E145" i="32"/>
  <c r="L145" i="32" s="1"/>
  <c r="E146" i="32"/>
  <c r="L146" i="32" s="1"/>
  <c r="E147" i="32"/>
  <c r="L147" i="32" s="1"/>
  <c r="E265" i="32"/>
  <c r="L265" i="32" s="1"/>
  <c r="E266" i="32"/>
  <c r="L266" i="32" s="1"/>
  <c r="E241" i="32"/>
  <c r="E239" i="32"/>
  <c r="L239" i="32" s="1"/>
  <c r="E240" i="32"/>
  <c r="L240" i="32" s="1"/>
  <c r="U2" i="32"/>
  <c r="E167" i="31"/>
  <c r="E183" i="31"/>
  <c r="L183" i="31" s="1"/>
  <c r="E184" i="31"/>
  <c r="L184" i="31" s="1"/>
  <c r="E126" i="31"/>
  <c r="E133" i="31"/>
  <c r="M133" i="31" s="1"/>
  <c r="E134" i="31"/>
  <c r="L134" i="31" s="1"/>
  <c r="E136" i="31"/>
  <c r="L136" i="31" s="1"/>
  <c r="P502" i="31"/>
  <c r="T502" i="31"/>
  <c r="X502" i="31"/>
  <c r="AB502" i="31"/>
  <c r="AF502" i="31"/>
  <c r="M502" i="31"/>
  <c r="Q502" i="31"/>
  <c r="U502" i="31"/>
  <c r="Y502" i="31"/>
  <c r="AC502" i="31"/>
  <c r="N502" i="31"/>
  <c r="V502" i="31"/>
  <c r="O502" i="31"/>
  <c r="S502" i="31"/>
  <c r="W502" i="31"/>
  <c r="AA502" i="31"/>
  <c r="AE502" i="31"/>
  <c r="R502" i="31"/>
  <c r="Z502" i="31"/>
  <c r="AD502" i="31"/>
  <c r="E319" i="31"/>
  <c r="L319" i="31" s="1"/>
  <c r="E171" i="31"/>
  <c r="U171" i="31" s="1"/>
  <c r="E161" i="31"/>
  <c r="L349" i="31"/>
  <c r="E370" i="31"/>
  <c r="L370" i="31" s="1"/>
  <c r="E369" i="31"/>
  <c r="L369" i="31" s="1"/>
  <c r="E371" i="31"/>
  <c r="L371" i="31" s="1"/>
  <c r="E132" i="31"/>
  <c r="E229" i="31"/>
  <c r="E228" i="31"/>
  <c r="P256" i="32"/>
  <c r="S256" i="32"/>
  <c r="T256" i="32"/>
  <c r="W256" i="32"/>
  <c r="M256" i="32"/>
  <c r="O256" i="32"/>
  <c r="AB256" i="32"/>
  <c r="AD256" i="32"/>
  <c r="AE256" i="32"/>
  <c r="Y256" i="32"/>
  <c r="T196" i="32"/>
  <c r="R196" i="32"/>
  <c r="P196" i="32"/>
  <c r="X196" i="32"/>
  <c r="O196" i="32"/>
  <c r="M196" i="32"/>
  <c r="V196" i="32"/>
  <c r="Q196" i="32"/>
  <c r="W196" i="32"/>
  <c r="N196" i="32"/>
  <c r="S196" i="32"/>
  <c r="U196" i="32"/>
  <c r="Y196" i="32"/>
  <c r="AB196" i="32"/>
  <c r="AA196" i="32"/>
  <c r="Z196" i="32"/>
  <c r="AF196" i="32"/>
  <c r="AE196" i="32"/>
  <c r="AC196" i="32"/>
  <c r="AD196" i="32"/>
  <c r="E387" i="31"/>
  <c r="AC46" i="25"/>
  <c r="AF46" i="25"/>
  <c r="AB46" i="25"/>
  <c r="AD46" i="25"/>
  <c r="AE46" i="25"/>
  <c r="AA46" i="25"/>
  <c r="E180" i="31"/>
  <c r="E172" i="31"/>
  <c r="Z172" i="31" s="1"/>
  <c r="E181" i="31"/>
  <c r="U2" i="31"/>
  <c r="E159" i="31"/>
  <c r="E124" i="31"/>
  <c r="E163" i="31"/>
  <c r="R287" i="31"/>
  <c r="P287" i="31"/>
  <c r="Q287" i="31"/>
  <c r="M287" i="31"/>
  <c r="W287" i="31"/>
  <c r="N287" i="31"/>
  <c r="Y287" i="31"/>
  <c r="AC287" i="31"/>
  <c r="AD287" i="31"/>
  <c r="AE287" i="31"/>
  <c r="E195" i="32"/>
  <c r="L195" i="32" s="1"/>
  <c r="E70" i="32"/>
  <c r="AI204" i="32"/>
  <c r="L49" i="35" s="1"/>
  <c r="AI153" i="32"/>
  <c r="L44" i="35" s="1"/>
  <c r="AI242" i="32"/>
  <c r="L51" i="35" s="1"/>
  <c r="AI172" i="32"/>
  <c r="L45" i="35" s="1"/>
  <c r="AI119" i="32"/>
  <c r="L41" i="35" s="1"/>
  <c r="E88" i="32"/>
  <c r="L88" i="32" s="1"/>
  <c r="E87" i="32"/>
  <c r="S87" i="32" s="1"/>
  <c r="E90" i="32"/>
  <c r="L90" i="32" s="1"/>
  <c r="E86" i="32"/>
  <c r="L86" i="32" s="1"/>
  <c r="E480" i="31"/>
  <c r="L480" i="31" s="1"/>
  <c r="E479" i="31"/>
  <c r="L479" i="31" s="1"/>
  <c r="E185" i="31"/>
  <c r="L185" i="31" s="1"/>
  <c r="E175" i="31"/>
  <c r="E166" i="31"/>
  <c r="E179" i="31"/>
  <c r="E162" i="31"/>
  <c r="E178" i="31"/>
  <c r="L178" i="31" s="1"/>
  <c r="E177" i="31"/>
  <c r="E182" i="31"/>
  <c r="E168" i="31"/>
  <c r="E165" i="31"/>
  <c r="E160" i="31"/>
  <c r="E176" i="31"/>
  <c r="E174" i="31"/>
  <c r="E226" i="31"/>
  <c r="P226" i="31" s="1"/>
  <c r="E141" i="31"/>
  <c r="E164" i="31"/>
  <c r="E173" i="31"/>
  <c r="E169" i="31"/>
  <c r="E227" i="31"/>
  <c r="E417" i="31"/>
  <c r="E425" i="31"/>
  <c r="E391" i="31"/>
  <c r="L391" i="31" s="1"/>
  <c r="E418" i="31"/>
  <c r="V375" i="31"/>
  <c r="E377" i="31"/>
  <c r="Q375" i="31"/>
  <c r="E386" i="31"/>
  <c r="AF375" i="31"/>
  <c r="E385" i="31"/>
  <c r="E376" i="31"/>
  <c r="Z375" i="31"/>
  <c r="E378" i="31"/>
  <c r="L378" i="31" s="1"/>
  <c r="L289" i="31"/>
  <c r="AI296" i="31"/>
  <c r="D13" i="35" s="1"/>
  <c r="AI186" i="31"/>
  <c r="E138" i="31"/>
  <c r="L138" i="31" s="1"/>
  <c r="AI290" i="31"/>
  <c r="D12" i="35" s="1"/>
  <c r="E12" i="35" s="1"/>
  <c r="F12" i="35" s="1"/>
  <c r="AI504" i="31"/>
  <c r="AJ504" i="31" s="1"/>
  <c r="E131" i="31"/>
  <c r="E137" i="31"/>
  <c r="L137" i="31" s="1"/>
  <c r="E420" i="31"/>
  <c r="E433" i="31"/>
  <c r="E410" i="31"/>
  <c r="E423" i="31"/>
  <c r="E393" i="31"/>
  <c r="L393" i="31" s="1"/>
  <c r="E411" i="31"/>
  <c r="E412" i="31"/>
  <c r="E408" i="31"/>
  <c r="E424" i="31"/>
  <c r="E390" i="31"/>
  <c r="L390" i="31" s="1"/>
  <c r="E422" i="31"/>
  <c r="E98" i="31"/>
  <c r="E99" i="31"/>
  <c r="E127" i="31"/>
  <c r="E125" i="31"/>
  <c r="E122" i="31"/>
  <c r="E123" i="31"/>
  <c r="E100" i="31"/>
  <c r="AI322" i="31"/>
  <c r="AJ322" i="31" s="1"/>
  <c r="E436" i="31"/>
  <c r="E432" i="31"/>
  <c r="E434" i="31"/>
  <c r="E325" i="31"/>
  <c r="L325" i="31" s="1"/>
  <c r="E415" i="31"/>
  <c r="E392" i="31"/>
  <c r="L392" i="31" s="1"/>
  <c r="AI388" i="31"/>
  <c r="D18" i="35" s="1"/>
  <c r="E18" i="35" s="1"/>
  <c r="F18" i="35" s="1"/>
  <c r="E394" i="31"/>
  <c r="E421" i="31"/>
  <c r="E324" i="31"/>
  <c r="L324" i="31" s="1"/>
  <c r="E435" i="31"/>
  <c r="E419" i="31"/>
  <c r="E413" i="31"/>
  <c r="E409" i="31"/>
  <c r="E407" i="31"/>
  <c r="E416" i="31"/>
  <c r="E54" i="31"/>
  <c r="E75" i="31"/>
  <c r="L75" i="31" s="1"/>
  <c r="E76" i="31"/>
  <c r="L76" i="31" s="1"/>
  <c r="H508" i="31"/>
  <c r="K162" i="25"/>
  <c r="K163" i="25" s="1"/>
  <c r="G162" i="25"/>
  <c r="G163" i="25" s="1"/>
  <c r="I162" i="25"/>
  <c r="I163" i="25" s="1"/>
  <c r="D76" i="25"/>
  <c r="D92" i="25"/>
  <c r="D105" i="25"/>
  <c r="D129" i="25"/>
  <c r="D125" i="25"/>
  <c r="D121" i="25"/>
  <c r="D146" i="25"/>
  <c r="D87" i="25"/>
  <c r="D133" i="25"/>
  <c r="D141" i="25"/>
  <c r="D152" i="25"/>
  <c r="D53" i="25"/>
  <c r="D49" i="25"/>
  <c r="D65" i="25"/>
  <c r="H158" i="25"/>
  <c r="G62" i="25"/>
  <c r="G63" i="25" s="1"/>
  <c r="D41" i="25"/>
  <c r="D37" i="25"/>
  <c r="D44" i="25"/>
  <c r="D46" i="25" s="1"/>
  <c r="E45" i="25" s="1"/>
  <c r="L45" i="25" s="1"/>
  <c r="D54" i="25"/>
  <c r="D50" i="25"/>
  <c r="D58" i="25"/>
  <c r="D59" i="25"/>
  <c r="D66" i="25"/>
  <c r="D77" i="25"/>
  <c r="D93" i="25"/>
  <c r="D89" i="25"/>
  <c r="D84" i="25"/>
  <c r="D102" i="25"/>
  <c r="D103" i="25" s="1"/>
  <c r="D117" i="25"/>
  <c r="D130" i="25"/>
  <c r="D126" i="25"/>
  <c r="D122" i="25"/>
  <c r="D118" i="25"/>
  <c r="D147" i="25"/>
  <c r="D142" i="25"/>
  <c r="D151" i="25"/>
  <c r="D157" i="25" s="1"/>
  <c r="D154" i="25"/>
  <c r="F162" i="25"/>
  <c r="F163" i="25" s="1"/>
  <c r="D39" i="25"/>
  <c r="D52" i="25"/>
  <c r="D68" i="25"/>
  <c r="D75" i="25"/>
  <c r="D83" i="25"/>
  <c r="D91" i="25"/>
  <c r="D86" i="25"/>
  <c r="D112" i="25"/>
  <c r="D132" i="25"/>
  <c r="D128" i="25"/>
  <c r="D124" i="25"/>
  <c r="D120" i="25"/>
  <c r="D145" i="25"/>
  <c r="D159" i="25"/>
  <c r="D34" i="25"/>
  <c r="D38" i="25"/>
  <c r="D48" i="25"/>
  <c r="D51" i="25"/>
  <c r="D61" i="25"/>
  <c r="D64" i="25"/>
  <c r="D67" i="25"/>
  <c r="D78" i="25"/>
  <c r="D94" i="25"/>
  <c r="D90" i="25"/>
  <c r="D85" i="25"/>
  <c r="D98" i="25"/>
  <c r="D100" i="25" s="1"/>
  <c r="E99" i="25" s="1"/>
  <c r="D106" i="25"/>
  <c r="D113" i="25"/>
  <c r="D131" i="25"/>
  <c r="D127" i="25"/>
  <c r="D123" i="25"/>
  <c r="D119" i="25"/>
  <c r="D140" i="25"/>
  <c r="D143" i="25"/>
  <c r="K158" i="25"/>
  <c r="G158" i="25"/>
  <c r="D65" i="6"/>
  <c r="D86" i="6" s="1"/>
  <c r="W1" i="6"/>
  <c r="I111" i="25"/>
  <c r="F285" i="6"/>
  <c r="E227" i="32"/>
  <c r="E134" i="32"/>
  <c r="L134" i="32" s="1"/>
  <c r="E136" i="32"/>
  <c r="E189" i="31"/>
  <c r="L189" i="31" s="1"/>
  <c r="F96" i="25"/>
  <c r="F97" i="25" s="1"/>
  <c r="H103" i="25"/>
  <c r="H104" i="25" s="1"/>
  <c r="H111" i="25"/>
  <c r="F508" i="31"/>
  <c r="J508" i="31"/>
  <c r="I508" i="31"/>
  <c r="K111" i="25"/>
  <c r="G111" i="25"/>
  <c r="K103" i="25"/>
  <c r="K104" i="25" s="1"/>
  <c r="J158" i="25"/>
  <c r="J62" i="25"/>
  <c r="J63" i="25" s="1"/>
  <c r="AI197" i="32"/>
  <c r="L48" i="35" s="1"/>
  <c r="AI257" i="32"/>
  <c r="L52" i="35" s="1"/>
  <c r="G42" i="25"/>
  <c r="G43" i="25" s="1"/>
  <c r="I82" i="25"/>
  <c r="K32" i="25"/>
  <c r="K33" i="25" s="1"/>
  <c r="I277" i="6"/>
  <c r="I278" i="6" s="1"/>
  <c r="F168" i="6"/>
  <c r="F169" i="6" s="1"/>
  <c r="J111" i="25"/>
  <c r="I158" i="25"/>
  <c r="H82" i="25"/>
  <c r="J82" i="25"/>
  <c r="G103" i="25"/>
  <c r="G104" i="25" s="1"/>
  <c r="K42" i="25"/>
  <c r="H162" i="25"/>
  <c r="H163" i="25" s="1"/>
  <c r="J162" i="25"/>
  <c r="J163" i="25" s="1"/>
  <c r="H32" i="25"/>
  <c r="H33" i="25" s="1"/>
  <c r="K62" i="25"/>
  <c r="K63" i="25" s="1"/>
  <c r="D17" i="35"/>
  <c r="E17" i="35" s="1"/>
  <c r="F17" i="35" s="1"/>
  <c r="AJ373" i="31"/>
  <c r="D20" i="35"/>
  <c r="E20" i="35" s="1"/>
  <c r="F20" i="35" s="1"/>
  <c r="AJ454" i="31"/>
  <c r="D11" i="35"/>
  <c r="E11" i="35" s="1"/>
  <c r="F11" i="35" s="1"/>
  <c r="AJ224" i="31"/>
  <c r="D15" i="35"/>
  <c r="E15" i="35" s="1"/>
  <c r="F15" i="35" s="1"/>
  <c r="AJ351" i="31"/>
  <c r="H51" i="39"/>
  <c r="H52" i="39" s="1"/>
  <c r="H46" i="39"/>
  <c r="D51" i="39"/>
  <c r="D52" i="39" s="1"/>
  <c r="D46" i="39"/>
  <c r="G51" i="39"/>
  <c r="G52" i="39" s="1"/>
  <c r="G46" i="39"/>
  <c r="I103" i="25"/>
  <c r="I104" i="25" s="1"/>
  <c r="I32" i="25"/>
  <c r="I33" i="25" s="1"/>
  <c r="D9" i="39"/>
  <c r="I9" i="39"/>
  <c r="H9" i="39"/>
  <c r="G9" i="39"/>
  <c r="F9" i="39"/>
  <c r="E9" i="39"/>
  <c r="I42" i="25"/>
  <c r="I43" i="25" s="1"/>
  <c r="H42" i="25"/>
  <c r="H43" i="25" s="1"/>
  <c r="J42" i="25"/>
  <c r="J43" i="25" s="1"/>
  <c r="F68" i="39"/>
  <c r="F69" i="39" s="1"/>
  <c r="F63" i="39"/>
  <c r="F64" i="39" s="1"/>
  <c r="F51" i="39"/>
  <c r="F52" i="39" s="1"/>
  <c r="F46" i="39"/>
  <c r="I68" i="39"/>
  <c r="I69" i="39" s="1"/>
  <c r="I63" i="39"/>
  <c r="I64" i="39" s="1"/>
  <c r="E68" i="39"/>
  <c r="E69" i="39" s="1"/>
  <c r="E63" i="39"/>
  <c r="E64" i="39" s="1"/>
  <c r="I51" i="39"/>
  <c r="I52" i="39" s="1"/>
  <c r="I46" i="39"/>
  <c r="E51" i="39"/>
  <c r="E52" i="39" s="1"/>
  <c r="E46" i="39"/>
  <c r="H68" i="39"/>
  <c r="H69" i="39" s="1"/>
  <c r="H63" i="39"/>
  <c r="H64" i="39" s="1"/>
  <c r="D68" i="39"/>
  <c r="D69" i="39" s="1"/>
  <c r="D63" i="39"/>
  <c r="D64" i="39" s="1"/>
  <c r="G63" i="39"/>
  <c r="G64" i="39" s="1"/>
  <c r="G68" i="39"/>
  <c r="G69" i="39" s="1"/>
  <c r="K508" i="31"/>
  <c r="AI481" i="31"/>
  <c r="K82" i="25"/>
  <c r="G82" i="25"/>
  <c r="H62" i="25"/>
  <c r="H63" i="25" s="1"/>
  <c r="J103" i="25"/>
  <c r="J104" i="25" s="1"/>
  <c r="I168" i="6"/>
  <c r="I169" i="6" s="1"/>
  <c r="H168" i="6"/>
  <c r="H169" i="6" s="1"/>
  <c r="K168" i="6"/>
  <c r="K169" i="6" s="1"/>
  <c r="G168" i="6"/>
  <c r="G169" i="6" s="1"/>
  <c r="J168" i="6"/>
  <c r="J169" i="6" s="1"/>
  <c r="J277" i="6"/>
  <c r="J278" i="6" s="1"/>
  <c r="AI149" i="32"/>
  <c r="K37" i="35"/>
  <c r="K56" i="35" s="1"/>
  <c r="AI228" i="32"/>
  <c r="AH269" i="32"/>
  <c r="K67" i="35" s="1"/>
  <c r="L53" i="35"/>
  <c r="AI267" i="32"/>
  <c r="AI185" i="32"/>
  <c r="AI131" i="32"/>
  <c r="AI437" i="31"/>
  <c r="I62" i="25"/>
  <c r="I63" i="25" s="1"/>
  <c r="E65" i="31"/>
  <c r="L65" i="31" s="1"/>
  <c r="G508" i="31"/>
  <c r="E88" i="31"/>
  <c r="O483" i="31"/>
  <c r="O485" i="31" s="1"/>
  <c r="S483" i="31"/>
  <c r="S485" i="31" s="1"/>
  <c r="P483" i="31"/>
  <c r="P485" i="31" s="1"/>
  <c r="T483" i="31"/>
  <c r="Q483" i="31"/>
  <c r="N483" i="31"/>
  <c r="R483" i="31"/>
  <c r="E152" i="32"/>
  <c r="E33" i="32"/>
  <c r="L33" i="32" s="1"/>
  <c r="E44" i="32"/>
  <c r="E37" i="32"/>
  <c r="E39" i="32"/>
  <c r="E40" i="32"/>
  <c r="E36" i="32"/>
  <c r="E38" i="32"/>
  <c r="E45" i="32"/>
  <c r="E42" i="32"/>
  <c r="E43" i="32"/>
  <c r="E41" i="32"/>
  <c r="E22" i="32"/>
  <c r="E21" i="32"/>
  <c r="I271" i="32"/>
  <c r="E262" i="32"/>
  <c r="L262" i="32" s="1"/>
  <c r="L347" i="32" s="1"/>
  <c r="AF184" i="32"/>
  <c r="AB184" i="32"/>
  <c r="X184" i="32"/>
  <c r="T184" i="32"/>
  <c r="P184" i="32"/>
  <c r="AD184" i="32"/>
  <c r="Z184" i="32"/>
  <c r="V184" i="32"/>
  <c r="R184" i="32"/>
  <c r="N184" i="32"/>
  <c r="Y184" i="32"/>
  <c r="Q184" i="32"/>
  <c r="AE184" i="32"/>
  <c r="W184" i="32"/>
  <c r="O184" i="32"/>
  <c r="AC184" i="32"/>
  <c r="U184" i="32"/>
  <c r="AA184" i="32"/>
  <c r="S184" i="32"/>
  <c r="AE259" i="32"/>
  <c r="AA259" i="32"/>
  <c r="W259" i="32"/>
  <c r="S259" i="32"/>
  <c r="O259" i="32"/>
  <c r="E260" i="32"/>
  <c r="AD259" i="32"/>
  <c r="Z259" i="32"/>
  <c r="V259" i="32"/>
  <c r="R259" i="32"/>
  <c r="N259" i="32"/>
  <c r="AC259" i="32"/>
  <c r="Y259" i="32"/>
  <c r="U259" i="32"/>
  <c r="Q259" i="32"/>
  <c r="M338" i="32"/>
  <c r="AF259" i="32"/>
  <c r="AB259" i="32"/>
  <c r="X259" i="32"/>
  <c r="T259" i="32"/>
  <c r="P259" i="32"/>
  <c r="E151" i="32"/>
  <c r="E231" i="32"/>
  <c r="E232" i="32"/>
  <c r="E234" i="32"/>
  <c r="E233" i="32"/>
  <c r="E230" i="32"/>
  <c r="H271" i="32"/>
  <c r="E191" i="32"/>
  <c r="E194" i="32"/>
  <c r="E193" i="32"/>
  <c r="E190" i="32"/>
  <c r="E192" i="32"/>
  <c r="G271" i="32"/>
  <c r="E100" i="32"/>
  <c r="E109" i="32"/>
  <c r="E103" i="32"/>
  <c r="E102" i="32"/>
  <c r="E112" i="32"/>
  <c r="E101" i="32"/>
  <c r="E114" i="32"/>
  <c r="E106" i="32"/>
  <c r="E116" i="32"/>
  <c r="E105" i="32"/>
  <c r="E107" i="32"/>
  <c r="E108" i="32"/>
  <c r="E93" i="32"/>
  <c r="E110" i="32"/>
  <c r="E115" i="32"/>
  <c r="E111" i="32"/>
  <c r="E104" i="32"/>
  <c r="E113" i="32"/>
  <c r="F271" i="32"/>
  <c r="E141" i="32"/>
  <c r="E133" i="32"/>
  <c r="E137" i="32"/>
  <c r="E140" i="32"/>
  <c r="E142" i="32"/>
  <c r="E138" i="32"/>
  <c r="E135" i="32"/>
  <c r="E139" i="32"/>
  <c r="E200" i="32"/>
  <c r="E199" i="32"/>
  <c r="E203" i="32"/>
  <c r="E148" i="32"/>
  <c r="L148" i="32" s="1"/>
  <c r="E157" i="32"/>
  <c r="E159" i="32"/>
  <c r="E164" i="32"/>
  <c r="E163" i="32"/>
  <c r="E156" i="32"/>
  <c r="E171" i="32"/>
  <c r="E158" i="32"/>
  <c r="E155" i="32"/>
  <c r="E161" i="32"/>
  <c r="E160" i="32"/>
  <c r="E162" i="32"/>
  <c r="E170" i="32"/>
  <c r="J271" i="32"/>
  <c r="E23" i="32"/>
  <c r="E28" i="32"/>
  <c r="E24" i="32"/>
  <c r="E25" i="32"/>
  <c r="E29" i="32"/>
  <c r="E30" i="32"/>
  <c r="E26" i="32"/>
  <c r="E27" i="32"/>
  <c r="AA1" i="32"/>
  <c r="AA31" i="32" s="1"/>
  <c r="E226" i="32"/>
  <c r="E224" i="32"/>
  <c r="E206" i="32"/>
  <c r="E223" i="32"/>
  <c r="E225" i="32"/>
  <c r="E247" i="32"/>
  <c r="E248" i="32"/>
  <c r="E254" i="32"/>
  <c r="E244" i="32"/>
  <c r="E246" i="32"/>
  <c r="E245" i="32"/>
  <c r="E249" i="32"/>
  <c r="E255" i="32"/>
  <c r="E47" i="32"/>
  <c r="E50" i="32"/>
  <c r="E56" i="32"/>
  <c r="E51" i="32"/>
  <c r="E48" i="32"/>
  <c r="E59" i="32"/>
  <c r="E35" i="32"/>
  <c r="E52" i="32"/>
  <c r="E53" i="32"/>
  <c r="E34" i="32"/>
  <c r="E46" i="32"/>
  <c r="E57" i="32"/>
  <c r="E54" i="32"/>
  <c r="E49" i="32"/>
  <c r="E55" i="32"/>
  <c r="E58" i="32"/>
  <c r="K271" i="32"/>
  <c r="E128" i="32"/>
  <c r="E127" i="32"/>
  <c r="E129" i="32"/>
  <c r="E124" i="32"/>
  <c r="E123" i="32"/>
  <c r="E125" i="32"/>
  <c r="E126" i="32"/>
  <c r="E122" i="32"/>
  <c r="E121" i="32"/>
  <c r="E130" i="32"/>
  <c r="E263" i="32"/>
  <c r="E9" i="32"/>
  <c r="E65" i="32"/>
  <c r="E69" i="32"/>
  <c r="E73" i="32"/>
  <c r="E77" i="32"/>
  <c r="E66" i="32"/>
  <c r="E72" i="32"/>
  <c r="E63" i="32"/>
  <c r="E78" i="32"/>
  <c r="E74" i="32"/>
  <c r="E67" i="32"/>
  <c r="E64" i="32"/>
  <c r="E76" i="32"/>
  <c r="E71" i="32"/>
  <c r="E68" i="32"/>
  <c r="E80" i="32"/>
  <c r="E75" i="32"/>
  <c r="E79" i="32"/>
  <c r="E62" i="32"/>
  <c r="E174" i="32"/>
  <c r="E176" i="32"/>
  <c r="E177" i="32"/>
  <c r="E175" i="32"/>
  <c r="E488" i="31"/>
  <c r="E503" i="31"/>
  <c r="L503" i="31" s="1"/>
  <c r="E501" i="31"/>
  <c r="E484" i="31"/>
  <c r="E463" i="31"/>
  <c r="E464" i="31"/>
  <c r="E461" i="31"/>
  <c r="E462" i="31"/>
  <c r="E460" i="31"/>
  <c r="E459" i="31"/>
  <c r="E458" i="31"/>
  <c r="E298" i="31"/>
  <c r="E306" i="31"/>
  <c r="E307" i="31"/>
  <c r="E303" i="31"/>
  <c r="E304" i="31"/>
  <c r="E305" i="31"/>
  <c r="E301" i="31"/>
  <c r="E302" i="31"/>
  <c r="E308" i="31"/>
  <c r="E300" i="31"/>
  <c r="E94" i="31"/>
  <c r="L94" i="31" s="1"/>
  <c r="E84" i="31"/>
  <c r="L84" i="31" s="1"/>
  <c r="E188" i="31"/>
  <c r="L188" i="31" s="1"/>
  <c r="E222" i="31"/>
  <c r="E223" i="31"/>
  <c r="E21" i="31"/>
  <c r="L21" i="31" s="1"/>
  <c r="E55" i="31"/>
  <c r="L55" i="31" s="1"/>
  <c r="E35" i="31"/>
  <c r="E59" i="31"/>
  <c r="E57" i="31"/>
  <c r="E53" i="31"/>
  <c r="E38" i="31"/>
  <c r="E39" i="31"/>
  <c r="E45" i="31"/>
  <c r="E34" i="31"/>
  <c r="E27" i="31"/>
  <c r="E22" i="31"/>
  <c r="E13" i="31"/>
  <c r="E49" i="31"/>
  <c r="E52" i="31"/>
  <c r="E33" i="31"/>
  <c r="E30" i="31"/>
  <c r="E43" i="31"/>
  <c r="E47" i="31"/>
  <c r="E37" i="31"/>
  <c r="E18" i="31"/>
  <c r="E20" i="31"/>
  <c r="E19" i="31"/>
  <c r="E48" i="31"/>
  <c r="E40" i="31"/>
  <c r="E44" i="31"/>
  <c r="E23" i="31"/>
  <c r="E29" i="31"/>
  <c r="E16" i="31"/>
  <c r="E26" i="31"/>
  <c r="E17" i="31"/>
  <c r="E56" i="31"/>
  <c r="E46" i="31"/>
  <c r="E41" i="31"/>
  <c r="E42" i="31"/>
  <c r="E14" i="31"/>
  <c r="E15" i="31"/>
  <c r="E51" i="31"/>
  <c r="E32" i="31"/>
  <c r="E31" i="31"/>
  <c r="E36" i="31"/>
  <c r="E28" i="31"/>
  <c r="E25" i="31"/>
  <c r="E58" i="31"/>
  <c r="E50" i="31"/>
  <c r="E24" i="31"/>
  <c r="E66" i="31"/>
  <c r="L66" i="31" s="1"/>
  <c r="E62" i="31"/>
  <c r="L62" i="31" s="1"/>
  <c r="E74" i="31"/>
  <c r="L74" i="31" s="1"/>
  <c r="E64" i="31"/>
  <c r="L64" i="31" s="1"/>
  <c r="E73" i="31"/>
  <c r="L73" i="31" s="1"/>
  <c r="E60" i="31"/>
  <c r="L60" i="31" s="1"/>
  <c r="E61" i="31"/>
  <c r="L61" i="31" s="1"/>
  <c r="E10" i="31"/>
  <c r="L10" i="31" s="1"/>
  <c r="E69" i="31"/>
  <c r="L69" i="31" s="1"/>
  <c r="E11" i="31"/>
  <c r="L11" i="31" s="1"/>
  <c r="E68" i="31"/>
  <c r="L68" i="31" s="1"/>
  <c r="E63" i="31"/>
  <c r="E439" i="31"/>
  <c r="L439" i="31" s="1"/>
  <c r="E9" i="31"/>
  <c r="E456" i="31"/>
  <c r="E372" i="31"/>
  <c r="L372" i="31" s="1"/>
  <c r="E358" i="31"/>
  <c r="E356" i="31"/>
  <c r="E357" i="31"/>
  <c r="E67" i="31"/>
  <c r="L67" i="31" s="1"/>
  <c r="E71" i="31"/>
  <c r="L71" i="31" s="1"/>
  <c r="E72" i="31"/>
  <c r="L72" i="31" s="1"/>
  <c r="T79" i="31"/>
  <c r="P79" i="31"/>
  <c r="S79" i="31"/>
  <c r="O79" i="31"/>
  <c r="R79" i="31"/>
  <c r="N79" i="31"/>
  <c r="Q79" i="31"/>
  <c r="E314" i="31"/>
  <c r="E309" i="31"/>
  <c r="E312" i="31"/>
  <c r="E310" i="31"/>
  <c r="E318" i="31"/>
  <c r="E317" i="31"/>
  <c r="E316" i="31"/>
  <c r="E315" i="31"/>
  <c r="E299" i="31"/>
  <c r="E311" i="31"/>
  <c r="E313" i="31"/>
  <c r="AE292" i="31"/>
  <c r="AA292" i="31"/>
  <c r="W292" i="31"/>
  <c r="S292" i="31"/>
  <c r="O292" i="31"/>
  <c r="AD292" i="31"/>
  <c r="Z292" i="31"/>
  <c r="V292" i="31"/>
  <c r="R292" i="31"/>
  <c r="N292" i="31"/>
  <c r="AC292" i="31"/>
  <c r="Y292" i="31"/>
  <c r="U292" i="31"/>
  <c r="Q292" i="31"/>
  <c r="AF292" i="31"/>
  <c r="AB292" i="31"/>
  <c r="X292" i="31"/>
  <c r="T292" i="31"/>
  <c r="P292" i="31"/>
  <c r="E81" i="31"/>
  <c r="E83" i="31"/>
  <c r="E91" i="31"/>
  <c r="E80" i="31"/>
  <c r="E95" i="31"/>
  <c r="E85" i="31"/>
  <c r="E86" i="31"/>
  <c r="E89" i="31"/>
  <c r="E92" i="31"/>
  <c r="E87" i="31"/>
  <c r="E82" i="31"/>
  <c r="E93" i="31"/>
  <c r="L453" i="31"/>
  <c r="E465" i="31"/>
  <c r="E457" i="31"/>
  <c r="E478" i="31"/>
  <c r="E90" i="31"/>
  <c r="Z1" i="31"/>
  <c r="H273" i="6"/>
  <c r="J199" i="6"/>
  <c r="G273" i="6"/>
  <c r="Q164" i="25"/>
  <c r="Q165" i="25" s="1"/>
  <c r="P164" i="25"/>
  <c r="P165" i="25" s="1"/>
  <c r="T164" i="25"/>
  <c r="T165" i="25" s="1"/>
  <c r="O164" i="25"/>
  <c r="O165" i="25" s="1"/>
  <c r="S164" i="25"/>
  <c r="S165" i="25" s="1"/>
  <c r="N164" i="25"/>
  <c r="N165" i="25" s="1"/>
  <c r="R164" i="25"/>
  <c r="R165" i="25" s="1"/>
  <c r="F22" i="25"/>
  <c r="F23" i="25" s="1"/>
  <c r="J22" i="25"/>
  <c r="J23" i="25" s="1"/>
  <c r="F82" i="25"/>
  <c r="H22" i="25"/>
  <c r="H23" i="25" s="1"/>
  <c r="I22" i="25"/>
  <c r="I23" i="25" s="1"/>
  <c r="F111" i="25"/>
  <c r="F62" i="25"/>
  <c r="F63" i="25" s="1"/>
  <c r="K245" i="25"/>
  <c r="G245" i="25"/>
  <c r="J244" i="25"/>
  <c r="F244" i="25"/>
  <c r="I243" i="25"/>
  <c r="L242" i="25"/>
  <c r="H242" i="25"/>
  <c r="AE241" i="25"/>
  <c r="AA241" i="25"/>
  <c r="W241" i="25"/>
  <c r="S241" i="25"/>
  <c r="O241" i="25"/>
  <c r="K241" i="25"/>
  <c r="G241" i="25"/>
  <c r="J240" i="25"/>
  <c r="F240" i="25"/>
  <c r="AC239" i="25"/>
  <c r="Y239" i="25"/>
  <c r="U239" i="25"/>
  <c r="Q239" i="25"/>
  <c r="M239" i="25"/>
  <c r="I239" i="25"/>
  <c r="H238" i="25"/>
  <c r="K237" i="25"/>
  <c r="G237" i="25"/>
  <c r="J236" i="25"/>
  <c r="F236" i="25"/>
  <c r="I235" i="25"/>
  <c r="AF234" i="25"/>
  <c r="AB234" i="25"/>
  <c r="X234" i="25"/>
  <c r="T234" i="25"/>
  <c r="J245" i="25"/>
  <c r="F245" i="25"/>
  <c r="I244" i="25"/>
  <c r="L243" i="25"/>
  <c r="H243" i="25"/>
  <c r="K242" i="25"/>
  <c r="G242" i="25"/>
  <c r="AD241" i="25"/>
  <c r="Z241" i="25"/>
  <c r="V241" i="25"/>
  <c r="R241" i="25"/>
  <c r="N241" i="25"/>
  <c r="J241" i="25"/>
  <c r="F241" i="25"/>
  <c r="I240" i="25"/>
  <c r="AF239" i="25"/>
  <c r="AB239" i="25"/>
  <c r="X239" i="25"/>
  <c r="T239" i="25"/>
  <c r="P239" i="25"/>
  <c r="L239" i="25"/>
  <c r="H239" i="25"/>
  <c r="K238" i="25"/>
  <c r="G238" i="25"/>
  <c r="J237" i="25"/>
  <c r="F237" i="25"/>
  <c r="I236" i="25"/>
  <c r="I245" i="25"/>
  <c r="H244" i="25"/>
  <c r="K243" i="25"/>
  <c r="G243" i="25"/>
  <c r="J242" i="25"/>
  <c r="F242" i="25"/>
  <c r="AC241" i="25"/>
  <c r="Y241" i="25"/>
  <c r="U241" i="25"/>
  <c r="Q241" i="25"/>
  <c r="M241" i="25"/>
  <c r="I241" i="25"/>
  <c r="L240" i="25"/>
  <c r="H240" i="25"/>
  <c r="AE239" i="25"/>
  <c r="AA239" i="25"/>
  <c r="W239" i="25"/>
  <c r="S239" i="25"/>
  <c r="O239" i="25"/>
  <c r="K239" i="25"/>
  <c r="G239" i="25"/>
  <c r="J238" i="25"/>
  <c r="F238" i="25"/>
  <c r="I237" i="25"/>
  <c r="H236" i="25"/>
  <c r="K235" i="25"/>
  <c r="G235" i="25"/>
  <c r="AD234" i="25"/>
  <c r="Z234" i="25"/>
  <c r="V234" i="25"/>
  <c r="R234" i="25"/>
  <c r="H245" i="25"/>
  <c r="K244" i="25"/>
  <c r="G244" i="25"/>
  <c r="J243" i="25"/>
  <c r="F243" i="25"/>
  <c r="I242" i="25"/>
  <c r="AF241" i="25"/>
  <c r="AB241" i="25"/>
  <c r="X241" i="25"/>
  <c r="T241" i="25"/>
  <c r="P241" i="25"/>
  <c r="L241" i="25"/>
  <c r="H241" i="25"/>
  <c r="K240" i="25"/>
  <c r="G240" i="25"/>
  <c r="AD239" i="25"/>
  <c r="Z239" i="25"/>
  <c r="V239" i="25"/>
  <c r="R239" i="25"/>
  <c r="N239" i="25"/>
  <c r="J239" i="25"/>
  <c r="F239" i="25"/>
  <c r="I238" i="25"/>
  <c r="H237" i="25"/>
  <c r="K236" i="25"/>
  <c r="G236" i="25"/>
  <c r="J235" i="25"/>
  <c r="AC234" i="25"/>
  <c r="U234" i="25"/>
  <c r="O234" i="25"/>
  <c r="K234" i="25"/>
  <c r="G234" i="25"/>
  <c r="J233" i="25"/>
  <c r="F233" i="25"/>
  <c r="I232" i="25"/>
  <c r="AF231" i="25"/>
  <c r="AB231" i="25"/>
  <c r="X231" i="25"/>
  <c r="T231" i="25"/>
  <c r="P231" i="25"/>
  <c r="L231" i="25"/>
  <c r="H231" i="25"/>
  <c r="AE230" i="25"/>
  <c r="AA230" i="25"/>
  <c r="W230" i="25"/>
  <c r="S230" i="25"/>
  <c r="O230" i="25"/>
  <c r="K230" i="25"/>
  <c r="G230" i="25"/>
  <c r="J229" i="25"/>
  <c r="F229" i="25"/>
  <c r="AC228" i="25"/>
  <c r="Y228" i="25"/>
  <c r="U228" i="25"/>
  <c r="Q228" i="25"/>
  <c r="M228" i="25"/>
  <c r="I228" i="25"/>
  <c r="L227" i="25"/>
  <c r="H227" i="25"/>
  <c r="AE226" i="25"/>
  <c r="AA226" i="25"/>
  <c r="W226" i="25"/>
  <c r="S226" i="25"/>
  <c r="O226" i="25"/>
  <c r="K226" i="25"/>
  <c r="G226" i="25"/>
  <c r="AD225" i="25"/>
  <c r="Z225" i="25"/>
  <c r="V225" i="25"/>
  <c r="R225" i="25"/>
  <c r="N225" i="25"/>
  <c r="J225" i="25"/>
  <c r="F225" i="25"/>
  <c r="AC224" i="25"/>
  <c r="Y224" i="25"/>
  <c r="U224" i="25"/>
  <c r="Q224" i="25"/>
  <c r="M224" i="25"/>
  <c r="I224" i="25"/>
  <c r="AE223" i="25"/>
  <c r="AA223" i="25"/>
  <c r="W223" i="25"/>
  <c r="S223" i="25"/>
  <c r="O223" i="25"/>
  <c r="K223" i="25"/>
  <c r="G223" i="25"/>
  <c r="H235" i="25"/>
  <c r="AA234" i="25"/>
  <c r="S234" i="25"/>
  <c r="N234" i="25"/>
  <c r="J234" i="25"/>
  <c r="F234" i="25"/>
  <c r="I233" i="25"/>
  <c r="H232" i="25"/>
  <c r="AE231" i="25"/>
  <c r="AA231" i="25"/>
  <c r="W231" i="25"/>
  <c r="S231" i="25"/>
  <c r="O231" i="25"/>
  <c r="K231" i="25"/>
  <c r="G231" i="25"/>
  <c r="AD230" i="25"/>
  <c r="Z230" i="25"/>
  <c r="V230" i="25"/>
  <c r="R230" i="25"/>
  <c r="N230" i="25"/>
  <c r="J230" i="25"/>
  <c r="F230" i="25"/>
  <c r="I229" i="25"/>
  <c r="AF228" i="25"/>
  <c r="AB228" i="25"/>
  <c r="X228" i="25"/>
  <c r="T228" i="25"/>
  <c r="P228" i="25"/>
  <c r="L228" i="25"/>
  <c r="H228" i="25"/>
  <c r="K227" i="25"/>
  <c r="G227" i="25"/>
  <c r="AD226" i="25"/>
  <c r="Z226" i="25"/>
  <c r="V226" i="25"/>
  <c r="R226" i="25"/>
  <c r="N226" i="25"/>
  <c r="J226" i="25"/>
  <c r="F226" i="25"/>
  <c r="AC225" i="25"/>
  <c r="Y225" i="25"/>
  <c r="U225" i="25"/>
  <c r="Q225" i="25"/>
  <c r="F235" i="25"/>
  <c r="Y234" i="25"/>
  <c r="Q234" i="25"/>
  <c r="M234" i="25"/>
  <c r="I234" i="25"/>
  <c r="H233" i="25"/>
  <c r="K232" i="25"/>
  <c r="G232" i="25"/>
  <c r="AD231" i="25"/>
  <c r="Z231" i="25"/>
  <c r="V231" i="25"/>
  <c r="R231" i="25"/>
  <c r="N231" i="25"/>
  <c r="J231" i="25"/>
  <c r="F231" i="25"/>
  <c r="AC230" i="25"/>
  <c r="Y230" i="25"/>
  <c r="U230" i="25"/>
  <c r="Q230" i="25"/>
  <c r="M230" i="25"/>
  <c r="I230" i="25"/>
  <c r="L229" i="25"/>
  <c r="H229" i="25"/>
  <c r="AE228" i="25"/>
  <c r="AA228" i="25"/>
  <c r="W228" i="25"/>
  <c r="S228" i="25"/>
  <c r="O228" i="25"/>
  <c r="K228" i="25"/>
  <c r="G228" i="25"/>
  <c r="J227" i="25"/>
  <c r="F227" i="25"/>
  <c r="AC226" i="25"/>
  <c r="Y226" i="25"/>
  <c r="U226" i="25"/>
  <c r="Q226" i="25"/>
  <c r="M226" i="25"/>
  <c r="I226" i="25"/>
  <c r="AF225" i="25"/>
  <c r="AB225" i="25"/>
  <c r="X225" i="25"/>
  <c r="T225" i="25"/>
  <c r="P225" i="25"/>
  <c r="AE234" i="25"/>
  <c r="W234" i="25"/>
  <c r="P234" i="25"/>
  <c r="L234" i="25"/>
  <c r="H234" i="25"/>
  <c r="K233" i="25"/>
  <c r="G233" i="25"/>
  <c r="J232" i="25"/>
  <c r="F232" i="25"/>
  <c r="AC231" i="25"/>
  <c r="Y231" i="25"/>
  <c r="U231" i="25"/>
  <c r="Q231" i="25"/>
  <c r="M231" i="25"/>
  <c r="I231" i="25"/>
  <c r="AF230" i="25"/>
  <c r="AB230" i="25"/>
  <c r="X230" i="25"/>
  <c r="T230" i="25"/>
  <c r="P230" i="25"/>
  <c r="L230" i="25"/>
  <c r="H230" i="25"/>
  <c r="K229" i="25"/>
  <c r="G229" i="25"/>
  <c r="AD228" i="25"/>
  <c r="Z228" i="25"/>
  <c r="V228" i="25"/>
  <c r="R228" i="25"/>
  <c r="N228" i="25"/>
  <c r="J228" i="25"/>
  <c r="F228" i="25"/>
  <c r="I227" i="25"/>
  <c r="AF226" i="25"/>
  <c r="AB226" i="25"/>
  <c r="X226" i="25"/>
  <c r="T226" i="25"/>
  <c r="P226" i="25"/>
  <c r="L226" i="25"/>
  <c r="H226" i="25"/>
  <c r="AE225" i="25"/>
  <c r="AA225" i="25"/>
  <c r="W225" i="25"/>
  <c r="S225" i="25"/>
  <c r="O225" i="25"/>
  <c r="K225" i="25"/>
  <c r="G225" i="25"/>
  <c r="AD224" i="25"/>
  <c r="Z224" i="25"/>
  <c r="V224" i="25"/>
  <c r="R224" i="25"/>
  <c r="N224" i="25"/>
  <c r="J224" i="25"/>
  <c r="F224" i="25"/>
  <c r="AF223" i="25"/>
  <c r="AB223" i="25"/>
  <c r="X223" i="25"/>
  <c r="T223" i="25"/>
  <c r="M225" i="25"/>
  <c r="AF224" i="25"/>
  <c r="X224" i="25"/>
  <c r="P224" i="25"/>
  <c r="H224" i="25"/>
  <c r="AD223" i="25"/>
  <c r="V223" i="25"/>
  <c r="P223" i="25"/>
  <c r="J223" i="25"/>
  <c r="H222" i="25"/>
  <c r="K221" i="25"/>
  <c r="G221" i="25"/>
  <c r="J220" i="25"/>
  <c r="F220" i="25"/>
  <c r="AC219" i="25"/>
  <c r="Y219" i="25"/>
  <c r="U219" i="25"/>
  <c r="Q219" i="25"/>
  <c r="M219" i="25"/>
  <c r="I219" i="25"/>
  <c r="AF218" i="25"/>
  <c r="AB218" i="25"/>
  <c r="X218" i="25"/>
  <c r="T218" i="25"/>
  <c r="P218" i="25"/>
  <c r="L218" i="25"/>
  <c r="H218" i="25"/>
  <c r="AE217" i="25"/>
  <c r="AA217" i="25"/>
  <c r="W217" i="25"/>
  <c r="S217" i="25"/>
  <c r="O217" i="25"/>
  <c r="K217" i="25"/>
  <c r="G217" i="25"/>
  <c r="AD216" i="25"/>
  <c r="Z216" i="25"/>
  <c r="V216" i="25"/>
  <c r="R216" i="25"/>
  <c r="N216" i="25"/>
  <c r="J216" i="25"/>
  <c r="F216" i="25"/>
  <c r="AC215" i="25"/>
  <c r="Y215" i="25"/>
  <c r="U215" i="25"/>
  <c r="Q215" i="25"/>
  <c r="M215" i="25"/>
  <c r="I215" i="25"/>
  <c r="AF214" i="25"/>
  <c r="AB214" i="25"/>
  <c r="X214" i="25"/>
  <c r="T214" i="25"/>
  <c r="P214" i="25"/>
  <c r="L214" i="25"/>
  <c r="H214" i="25"/>
  <c r="AE213" i="25"/>
  <c r="AA213" i="25"/>
  <c r="W213" i="25"/>
  <c r="S213" i="25"/>
  <c r="O213" i="25"/>
  <c r="K213" i="25"/>
  <c r="G213" i="25"/>
  <c r="AD212" i="25"/>
  <c r="Z212" i="25"/>
  <c r="V212" i="25"/>
  <c r="R212" i="25"/>
  <c r="N212" i="25"/>
  <c r="J212" i="25"/>
  <c r="F212" i="25"/>
  <c r="AC211" i="25"/>
  <c r="Y211" i="25"/>
  <c r="U211" i="25"/>
  <c r="Q211" i="25"/>
  <c r="M211" i="25"/>
  <c r="I211" i="25"/>
  <c r="AF210" i="25"/>
  <c r="AB210" i="25"/>
  <c r="X210" i="25"/>
  <c r="T210" i="25"/>
  <c r="P210" i="25"/>
  <c r="L210" i="25"/>
  <c r="H210" i="25"/>
  <c r="AE209" i="25"/>
  <c r="AA209" i="25"/>
  <c r="W209" i="25"/>
  <c r="S209" i="25"/>
  <c r="O209" i="25"/>
  <c r="K209" i="25"/>
  <c r="G209" i="25"/>
  <c r="J208" i="25"/>
  <c r="F208" i="25"/>
  <c r="AC207" i="25"/>
  <c r="Y207" i="25"/>
  <c r="U207" i="25"/>
  <c r="Q207" i="25"/>
  <c r="L225" i="25"/>
  <c r="AE224" i="25"/>
  <c r="W224" i="25"/>
  <c r="O224" i="25"/>
  <c r="G224" i="25"/>
  <c r="AC223" i="25"/>
  <c r="U223" i="25"/>
  <c r="N223" i="25"/>
  <c r="I223" i="25"/>
  <c r="K222" i="25"/>
  <c r="G222" i="25"/>
  <c r="J221" i="25"/>
  <c r="F221" i="25"/>
  <c r="I220" i="25"/>
  <c r="AF219" i="25"/>
  <c r="AB219" i="25"/>
  <c r="X219" i="25"/>
  <c r="T219" i="25"/>
  <c r="P219" i="25"/>
  <c r="L219" i="25"/>
  <c r="H219" i="25"/>
  <c r="AE218" i="25"/>
  <c r="AA218" i="25"/>
  <c r="W218" i="25"/>
  <c r="S218" i="25"/>
  <c r="O218" i="25"/>
  <c r="K218" i="25"/>
  <c r="G218" i="25"/>
  <c r="AD217" i="25"/>
  <c r="Z217" i="25"/>
  <c r="V217" i="25"/>
  <c r="R217" i="25"/>
  <c r="N217" i="25"/>
  <c r="J217" i="25"/>
  <c r="F217" i="25"/>
  <c r="AC216" i="25"/>
  <c r="Y216" i="25"/>
  <c r="U216" i="25"/>
  <c r="Q216" i="25"/>
  <c r="M216" i="25"/>
  <c r="I216" i="25"/>
  <c r="AF215" i="25"/>
  <c r="AB215" i="25"/>
  <c r="X215" i="25"/>
  <c r="T215" i="25"/>
  <c r="P215" i="25"/>
  <c r="L215" i="25"/>
  <c r="H215" i="25"/>
  <c r="AE214" i="25"/>
  <c r="AA214" i="25"/>
  <c r="W214" i="25"/>
  <c r="S214" i="25"/>
  <c r="O214" i="25"/>
  <c r="K214" i="25"/>
  <c r="G214" i="25"/>
  <c r="AD213" i="25"/>
  <c r="Z213" i="25"/>
  <c r="V213" i="25"/>
  <c r="R213" i="25"/>
  <c r="N213" i="25"/>
  <c r="J213" i="25"/>
  <c r="F213" i="25"/>
  <c r="AC212" i="25"/>
  <c r="Y212" i="25"/>
  <c r="U212" i="25"/>
  <c r="Q212" i="25"/>
  <c r="M212" i="25"/>
  <c r="I212" i="25"/>
  <c r="I225" i="25"/>
  <c r="AB224" i="25"/>
  <c r="T224" i="25"/>
  <c r="L224" i="25"/>
  <c r="Z223" i="25"/>
  <c r="R223" i="25"/>
  <c r="M223" i="25"/>
  <c r="H223" i="25"/>
  <c r="J222" i="25"/>
  <c r="F222" i="25"/>
  <c r="I221" i="25"/>
  <c r="H220" i="25"/>
  <c r="AE219" i="25"/>
  <c r="AA219" i="25"/>
  <c r="W219" i="25"/>
  <c r="S219" i="25"/>
  <c r="O219" i="25"/>
  <c r="K219" i="25"/>
  <c r="G219" i="25"/>
  <c r="AD218" i="25"/>
  <c r="Z218" i="25"/>
  <c r="V218" i="25"/>
  <c r="R218" i="25"/>
  <c r="N218" i="25"/>
  <c r="J218" i="25"/>
  <c r="F218" i="25"/>
  <c r="AC217" i="25"/>
  <c r="Y217" i="25"/>
  <c r="U217" i="25"/>
  <c r="Q217" i="25"/>
  <c r="M217" i="25"/>
  <c r="I217" i="25"/>
  <c r="AF216" i="25"/>
  <c r="AB216" i="25"/>
  <c r="X216" i="25"/>
  <c r="T216" i="25"/>
  <c r="P216" i="25"/>
  <c r="L216" i="25"/>
  <c r="H216" i="25"/>
  <c r="AE215" i="25"/>
  <c r="AA215" i="25"/>
  <c r="W215" i="25"/>
  <c r="S215" i="25"/>
  <c r="O215" i="25"/>
  <c r="K215" i="25"/>
  <c r="G215" i="25"/>
  <c r="AD214" i="25"/>
  <c r="Z214" i="25"/>
  <c r="V214" i="25"/>
  <c r="R214" i="25"/>
  <c r="N214" i="25"/>
  <c r="J214" i="25"/>
  <c r="F214" i="25"/>
  <c r="AC213" i="25"/>
  <c r="Y213" i="25"/>
  <c r="U213" i="25"/>
  <c r="Q213" i="25"/>
  <c r="M213" i="25"/>
  <c r="I213" i="25"/>
  <c r="AF212" i="25"/>
  <c r="AB212" i="25"/>
  <c r="X212" i="25"/>
  <c r="T212" i="25"/>
  <c r="P212" i="25"/>
  <c r="L212" i="25"/>
  <c r="H212" i="25"/>
  <c r="H225" i="25"/>
  <c r="AA224" i="25"/>
  <c r="S224" i="25"/>
  <c r="K224" i="25"/>
  <c r="Y223" i="25"/>
  <c r="Q223" i="25"/>
  <c r="L223" i="25"/>
  <c r="F223" i="25"/>
  <c r="I222" i="25"/>
  <c r="H221" i="25"/>
  <c r="K220" i="25"/>
  <c r="G220" i="25"/>
  <c r="AD219" i="25"/>
  <c r="Z219" i="25"/>
  <c r="V219" i="25"/>
  <c r="R219" i="25"/>
  <c r="N219" i="25"/>
  <c r="J219" i="25"/>
  <c r="F219" i="25"/>
  <c r="AC218" i="25"/>
  <c r="Y218" i="25"/>
  <c r="U218" i="25"/>
  <c r="Q218" i="25"/>
  <c r="M218" i="25"/>
  <c r="I218" i="25"/>
  <c r="AF217" i="25"/>
  <c r="AB217" i="25"/>
  <c r="X217" i="25"/>
  <c r="T217" i="25"/>
  <c r="P217" i="25"/>
  <c r="L217" i="25"/>
  <c r="H217" i="25"/>
  <c r="AE216" i="25"/>
  <c r="AA216" i="25"/>
  <c r="W216" i="25"/>
  <c r="S216" i="25"/>
  <c r="O216" i="25"/>
  <c r="K216" i="25"/>
  <c r="G216" i="25"/>
  <c r="AD215" i="25"/>
  <c r="Z215" i="25"/>
  <c r="V215" i="25"/>
  <c r="R215" i="25"/>
  <c r="N215" i="25"/>
  <c r="J215" i="25"/>
  <c r="F215" i="25"/>
  <c r="AC214" i="25"/>
  <c r="Y214" i="25"/>
  <c r="U214" i="25"/>
  <c r="Q214" i="25"/>
  <c r="M214" i="25"/>
  <c r="I214" i="25"/>
  <c r="AF213" i="25"/>
  <c r="AB213" i="25"/>
  <c r="X213" i="25"/>
  <c r="T213" i="25"/>
  <c r="P213" i="25"/>
  <c r="L213" i="25"/>
  <c r="H213" i="25"/>
  <c r="AE212" i="25"/>
  <c r="AA212" i="25"/>
  <c r="W212" i="25"/>
  <c r="S212" i="25"/>
  <c r="O212" i="25"/>
  <c r="K212" i="25"/>
  <c r="G212" i="25"/>
  <c r="AD211" i="25"/>
  <c r="Z211" i="25"/>
  <c r="V211" i="25"/>
  <c r="R211" i="25"/>
  <c r="N211" i="25"/>
  <c r="J211" i="25"/>
  <c r="F211" i="25"/>
  <c r="AC210" i="25"/>
  <c r="Y210" i="25"/>
  <c r="U210" i="25"/>
  <c r="Q210" i="25"/>
  <c r="M210" i="25"/>
  <c r="I210" i="25"/>
  <c r="AF209" i="25"/>
  <c r="AB209" i="25"/>
  <c r="X209" i="25"/>
  <c r="T209" i="25"/>
  <c r="P209" i="25"/>
  <c r="L209" i="25"/>
  <c r="H209" i="25"/>
  <c r="AF211" i="25"/>
  <c r="X211" i="25"/>
  <c r="P211" i="25"/>
  <c r="H211" i="25"/>
  <c r="AA210" i="25"/>
  <c r="S210" i="25"/>
  <c r="K210" i="25"/>
  <c r="AD209" i="25"/>
  <c r="V209" i="25"/>
  <c r="N209" i="25"/>
  <c r="F209" i="25"/>
  <c r="K208" i="25"/>
  <c r="AF207" i="25"/>
  <c r="AA207" i="25"/>
  <c r="V207" i="25"/>
  <c r="P207" i="25"/>
  <c r="L207" i="25"/>
  <c r="H207" i="25"/>
  <c r="AE206" i="25"/>
  <c r="AA206" i="25"/>
  <c r="W206" i="25"/>
  <c r="S206" i="25"/>
  <c r="O206" i="25"/>
  <c r="K206" i="25"/>
  <c r="G206" i="25"/>
  <c r="AD205" i="25"/>
  <c r="Z205" i="25"/>
  <c r="V205" i="25"/>
  <c r="R205" i="25"/>
  <c r="N205" i="25"/>
  <c r="J205" i="25"/>
  <c r="F205" i="25"/>
  <c r="AC204" i="25"/>
  <c r="Y204" i="25"/>
  <c r="U204" i="25"/>
  <c r="Q204" i="25"/>
  <c r="M204" i="25"/>
  <c r="I204" i="25"/>
  <c r="AF203" i="25"/>
  <c r="AB203" i="25"/>
  <c r="X203" i="25"/>
  <c r="T203" i="25"/>
  <c r="P203" i="25"/>
  <c r="L203" i="25"/>
  <c r="H203" i="25"/>
  <c r="K202" i="25"/>
  <c r="G202" i="25"/>
  <c r="AD201" i="25"/>
  <c r="Z201" i="25"/>
  <c r="V201" i="25"/>
  <c r="R201" i="25"/>
  <c r="N201" i="25"/>
  <c r="J201" i="25"/>
  <c r="F201" i="25"/>
  <c r="AC200" i="25"/>
  <c r="Y200" i="25"/>
  <c r="U200" i="25"/>
  <c r="Q200" i="25"/>
  <c r="M200" i="25"/>
  <c r="I200" i="25"/>
  <c r="AF199" i="25"/>
  <c r="AB199" i="25"/>
  <c r="X199" i="25"/>
  <c r="T199" i="25"/>
  <c r="P199" i="25"/>
  <c r="L199" i="25"/>
  <c r="H199" i="25"/>
  <c r="K198" i="25"/>
  <c r="G198" i="25"/>
  <c r="AD197" i="25"/>
  <c r="AE211" i="25"/>
  <c r="W211" i="25"/>
  <c r="O211" i="25"/>
  <c r="G211" i="25"/>
  <c r="Z210" i="25"/>
  <c r="R210" i="25"/>
  <c r="J210" i="25"/>
  <c r="AC209" i="25"/>
  <c r="U209" i="25"/>
  <c r="M209" i="25"/>
  <c r="I208" i="25"/>
  <c r="AE207" i="25"/>
  <c r="Z207" i="25"/>
  <c r="T207" i="25"/>
  <c r="O207" i="25"/>
  <c r="K207" i="25"/>
  <c r="G207" i="25"/>
  <c r="AD206" i="25"/>
  <c r="Z206" i="25"/>
  <c r="V206" i="25"/>
  <c r="R206" i="25"/>
  <c r="N206" i="25"/>
  <c r="J206" i="25"/>
  <c r="F206" i="25"/>
  <c r="AC205" i="25"/>
  <c r="Y205" i="25"/>
  <c r="U205" i="25"/>
  <c r="Q205" i="25"/>
  <c r="M205" i="25"/>
  <c r="I205" i="25"/>
  <c r="AF204" i="25"/>
  <c r="AB204" i="25"/>
  <c r="X204" i="25"/>
  <c r="T204" i="25"/>
  <c r="P204" i="25"/>
  <c r="L204" i="25"/>
  <c r="H204" i="25"/>
  <c r="AE203" i="25"/>
  <c r="AA203" i="25"/>
  <c r="W203" i="25"/>
  <c r="S203" i="25"/>
  <c r="O203" i="25"/>
  <c r="K203" i="25"/>
  <c r="G203" i="25"/>
  <c r="J202" i="25"/>
  <c r="F202" i="25"/>
  <c r="AC201" i="25"/>
  <c r="Y201" i="25"/>
  <c r="U201" i="25"/>
  <c r="Q201" i="25"/>
  <c r="M201" i="25"/>
  <c r="I201" i="25"/>
  <c r="AF200" i="25"/>
  <c r="AB200" i="25"/>
  <c r="X200" i="25"/>
  <c r="T200" i="25"/>
  <c r="P200" i="25"/>
  <c r="L200" i="25"/>
  <c r="H200" i="25"/>
  <c r="AE199" i="25"/>
  <c r="AA199" i="25"/>
  <c r="W199" i="25"/>
  <c r="S199" i="25"/>
  <c r="O199" i="25"/>
  <c r="K199" i="25"/>
  <c r="G199" i="25"/>
  <c r="J198" i="25"/>
  <c r="AB211" i="25"/>
  <c r="T211" i="25"/>
  <c r="L211" i="25"/>
  <c r="AE210" i="25"/>
  <c r="W210" i="25"/>
  <c r="O210" i="25"/>
  <c r="G210" i="25"/>
  <c r="Z209" i="25"/>
  <c r="R209" i="25"/>
  <c r="J209" i="25"/>
  <c r="H208" i="25"/>
  <c r="AD207" i="25"/>
  <c r="X207" i="25"/>
  <c r="S207" i="25"/>
  <c r="N207" i="25"/>
  <c r="J207" i="25"/>
  <c r="F207" i="25"/>
  <c r="AC206" i="25"/>
  <c r="Y206" i="25"/>
  <c r="U206" i="25"/>
  <c r="Q206" i="25"/>
  <c r="M206" i="25"/>
  <c r="I206" i="25"/>
  <c r="AF205" i="25"/>
  <c r="AB205" i="25"/>
  <c r="X205" i="25"/>
  <c r="T205" i="25"/>
  <c r="P205" i="25"/>
  <c r="L205" i="25"/>
  <c r="H205" i="25"/>
  <c r="AE204" i="25"/>
  <c r="AA204" i="25"/>
  <c r="W204" i="25"/>
  <c r="S204" i="25"/>
  <c r="O204" i="25"/>
  <c r="K204" i="25"/>
  <c r="G204" i="25"/>
  <c r="AD203" i="25"/>
  <c r="Z203" i="25"/>
  <c r="V203" i="25"/>
  <c r="R203" i="25"/>
  <c r="N203" i="25"/>
  <c r="J203" i="25"/>
  <c r="F203" i="25"/>
  <c r="I202" i="25"/>
  <c r="AF201" i="25"/>
  <c r="AB201" i="25"/>
  <c r="X201" i="25"/>
  <c r="T201" i="25"/>
  <c r="P201" i="25"/>
  <c r="L201" i="25"/>
  <c r="H201" i="25"/>
  <c r="AE200" i="25"/>
  <c r="AA200" i="25"/>
  <c r="W200" i="25"/>
  <c r="S200" i="25"/>
  <c r="O200" i="25"/>
  <c r="K200" i="25"/>
  <c r="G200" i="25"/>
  <c r="AD199" i="25"/>
  <c r="Z199" i="25"/>
  <c r="V199" i="25"/>
  <c r="R199" i="25"/>
  <c r="N199" i="25"/>
  <c r="J199" i="25"/>
  <c r="F199" i="25"/>
  <c r="I198" i="25"/>
  <c r="AF197" i="25"/>
  <c r="AB197" i="25"/>
  <c r="X197" i="25"/>
  <c r="T197" i="25"/>
  <c r="P197" i="25"/>
  <c r="AA211" i="25"/>
  <c r="S211" i="25"/>
  <c r="K211" i="25"/>
  <c r="AD210" i="25"/>
  <c r="V210" i="25"/>
  <c r="N210" i="25"/>
  <c r="F210" i="25"/>
  <c r="Y209" i="25"/>
  <c r="Q209" i="25"/>
  <c r="I209" i="25"/>
  <c r="G208" i="25"/>
  <c r="AB207" i="25"/>
  <c r="W207" i="25"/>
  <c r="R207" i="25"/>
  <c r="M207" i="25"/>
  <c r="I207" i="25"/>
  <c r="AF206" i="25"/>
  <c r="AB206" i="25"/>
  <c r="X206" i="25"/>
  <c r="T206" i="25"/>
  <c r="P206" i="25"/>
  <c r="L206" i="25"/>
  <c r="H206" i="25"/>
  <c r="AE205" i="25"/>
  <c r="AA205" i="25"/>
  <c r="W205" i="25"/>
  <c r="S205" i="25"/>
  <c r="O205" i="25"/>
  <c r="K205" i="25"/>
  <c r="G205" i="25"/>
  <c r="AD204" i="25"/>
  <c r="Z204" i="25"/>
  <c r="V204" i="25"/>
  <c r="R204" i="25"/>
  <c r="N204" i="25"/>
  <c r="J204" i="25"/>
  <c r="F204" i="25"/>
  <c r="AC203" i="25"/>
  <c r="Y203" i="25"/>
  <c r="U203" i="25"/>
  <c r="Q203" i="25"/>
  <c r="M203" i="25"/>
  <c r="I203" i="25"/>
  <c r="H202" i="25"/>
  <c r="AE201" i="25"/>
  <c r="AA201" i="25"/>
  <c r="W201" i="25"/>
  <c r="S201" i="25"/>
  <c r="O201" i="25"/>
  <c r="K201" i="25"/>
  <c r="G201" i="25"/>
  <c r="AD200" i="25"/>
  <c r="Z200" i="25"/>
  <c r="V200" i="25"/>
  <c r="R200" i="25"/>
  <c r="N200" i="25"/>
  <c r="J200" i="25"/>
  <c r="F200" i="25"/>
  <c r="AC199" i="25"/>
  <c r="Y199" i="25"/>
  <c r="U199" i="25"/>
  <c r="Q199" i="25"/>
  <c r="M199" i="25"/>
  <c r="I199" i="25"/>
  <c r="H198" i="25"/>
  <c r="AE197" i="25"/>
  <c r="AA197" i="25"/>
  <c r="W197" i="25"/>
  <c r="S197" i="25"/>
  <c r="O197" i="25"/>
  <c r="K197" i="25"/>
  <c r="F198" i="25"/>
  <c r="V197" i="25"/>
  <c r="N197" i="25"/>
  <c r="I197" i="25"/>
  <c r="AF196" i="25"/>
  <c r="AB196" i="25"/>
  <c r="X196" i="25"/>
  <c r="T196" i="25"/>
  <c r="P196" i="25"/>
  <c r="L196" i="25"/>
  <c r="H196" i="25"/>
  <c r="AE195" i="25"/>
  <c r="AA195" i="25"/>
  <c r="W195" i="25"/>
  <c r="S195" i="25"/>
  <c r="O195" i="25"/>
  <c r="K195" i="25"/>
  <c r="G195" i="25"/>
  <c r="AD194" i="25"/>
  <c r="Z194" i="25"/>
  <c r="V194" i="25"/>
  <c r="R194" i="25"/>
  <c r="N194" i="25"/>
  <c r="J194" i="25"/>
  <c r="F194" i="25"/>
  <c r="AC193" i="25"/>
  <c r="Y193" i="25"/>
  <c r="U193" i="25"/>
  <c r="Q193" i="25"/>
  <c r="M193" i="25"/>
  <c r="I193" i="25"/>
  <c r="AF192" i="25"/>
  <c r="AB192" i="25"/>
  <c r="X192" i="25"/>
  <c r="T192" i="25"/>
  <c r="P192" i="25"/>
  <c r="L192" i="25"/>
  <c r="H192" i="25"/>
  <c r="AE191" i="25"/>
  <c r="AA191" i="25"/>
  <c r="W191" i="25"/>
  <c r="S191" i="25"/>
  <c r="O191" i="25"/>
  <c r="K191" i="25"/>
  <c r="G191" i="25"/>
  <c r="AD190" i="25"/>
  <c r="Z190" i="25"/>
  <c r="V190" i="25"/>
  <c r="R190" i="25"/>
  <c r="N190" i="25"/>
  <c r="J190" i="25"/>
  <c r="F190" i="25"/>
  <c r="AC189" i="25"/>
  <c r="Y189" i="25"/>
  <c r="U189" i="25"/>
  <c r="Q189" i="25"/>
  <c r="M189" i="25"/>
  <c r="I189" i="25"/>
  <c r="L188" i="25"/>
  <c r="H188" i="25"/>
  <c r="AE187" i="25"/>
  <c r="AA187" i="25"/>
  <c r="W187" i="25"/>
  <c r="S187" i="25"/>
  <c r="O187" i="25"/>
  <c r="K187" i="25"/>
  <c r="G187" i="25"/>
  <c r="AD186" i="25"/>
  <c r="Z186" i="25"/>
  <c r="V186" i="25"/>
  <c r="R186" i="25"/>
  <c r="N186" i="25"/>
  <c r="J186" i="25"/>
  <c r="F186" i="25"/>
  <c r="AC185" i="25"/>
  <c r="Y185" i="25"/>
  <c r="U185" i="25"/>
  <c r="Q185" i="25"/>
  <c r="M185" i="25"/>
  <c r="I185" i="25"/>
  <c r="AF184" i="25"/>
  <c r="AB184" i="25"/>
  <c r="X184" i="25"/>
  <c r="T184" i="25"/>
  <c r="P184" i="25"/>
  <c r="L184" i="25"/>
  <c r="H184" i="25"/>
  <c r="AE183" i="25"/>
  <c r="AA183" i="25"/>
  <c r="W183" i="25"/>
  <c r="S183" i="25"/>
  <c r="O183" i="25"/>
  <c r="K183" i="25"/>
  <c r="G183" i="25"/>
  <c r="AD182" i="25"/>
  <c r="Z182" i="25"/>
  <c r="V182" i="25"/>
  <c r="R182" i="25"/>
  <c r="N182" i="25"/>
  <c r="J182" i="25"/>
  <c r="F182" i="25"/>
  <c r="AC181" i="25"/>
  <c r="Y181" i="25"/>
  <c r="U181" i="25"/>
  <c r="Q181" i="25"/>
  <c r="M181" i="25"/>
  <c r="I181" i="25"/>
  <c r="AF180" i="25"/>
  <c r="AB180" i="25"/>
  <c r="X180" i="25"/>
  <c r="T180" i="25"/>
  <c r="P180" i="25"/>
  <c r="L180" i="25"/>
  <c r="H180" i="25"/>
  <c r="AE179" i="25"/>
  <c r="AA179" i="25"/>
  <c r="W179" i="25"/>
  <c r="S179" i="25"/>
  <c r="O179" i="25"/>
  <c r="K179" i="25"/>
  <c r="G179" i="25"/>
  <c r="AD178" i="25"/>
  <c r="Z178" i="25"/>
  <c r="V178" i="25"/>
  <c r="R178" i="25"/>
  <c r="N178" i="25"/>
  <c r="J178" i="25"/>
  <c r="F178" i="25"/>
  <c r="AC177" i="25"/>
  <c r="Y177" i="25"/>
  <c r="U177" i="25"/>
  <c r="Q177" i="25"/>
  <c r="M177" i="25"/>
  <c r="I177" i="25"/>
  <c r="AF176" i="25"/>
  <c r="AB176" i="25"/>
  <c r="X176" i="25"/>
  <c r="T176" i="25"/>
  <c r="AC197" i="25"/>
  <c r="U197" i="25"/>
  <c r="M197" i="25"/>
  <c r="H197" i="25"/>
  <c r="AE196" i="25"/>
  <c r="AA196" i="25"/>
  <c r="W196" i="25"/>
  <c r="S196" i="25"/>
  <c r="O196" i="25"/>
  <c r="K196" i="25"/>
  <c r="G196" i="25"/>
  <c r="AD195" i="25"/>
  <c r="Z195" i="25"/>
  <c r="V195" i="25"/>
  <c r="R195" i="25"/>
  <c r="N195" i="25"/>
  <c r="J195" i="25"/>
  <c r="F195" i="25"/>
  <c r="AC194" i="25"/>
  <c r="Y194" i="25"/>
  <c r="U194" i="25"/>
  <c r="Q194" i="25"/>
  <c r="M194" i="25"/>
  <c r="I194" i="25"/>
  <c r="AF193" i="25"/>
  <c r="AB193" i="25"/>
  <c r="X193" i="25"/>
  <c r="T193" i="25"/>
  <c r="P193" i="25"/>
  <c r="L193" i="25"/>
  <c r="H193" i="25"/>
  <c r="AE192" i="25"/>
  <c r="AA192" i="25"/>
  <c r="W192" i="25"/>
  <c r="S192" i="25"/>
  <c r="O192" i="25"/>
  <c r="K192" i="25"/>
  <c r="G192" i="25"/>
  <c r="AD191" i="25"/>
  <c r="Z191" i="25"/>
  <c r="V191" i="25"/>
  <c r="R191" i="25"/>
  <c r="N191" i="25"/>
  <c r="J191" i="25"/>
  <c r="F191" i="25"/>
  <c r="AC190" i="25"/>
  <c r="Y190" i="25"/>
  <c r="U190" i="25"/>
  <c r="Q190" i="25"/>
  <c r="M190" i="25"/>
  <c r="I190" i="25"/>
  <c r="AF189" i="25"/>
  <c r="AB189" i="25"/>
  <c r="X189" i="25"/>
  <c r="T189" i="25"/>
  <c r="P189" i="25"/>
  <c r="L189" i="25"/>
  <c r="H189" i="25"/>
  <c r="K188" i="25"/>
  <c r="G188" i="25"/>
  <c r="AD187" i="25"/>
  <c r="Z187" i="25"/>
  <c r="V187" i="25"/>
  <c r="R187" i="25"/>
  <c r="N187" i="25"/>
  <c r="J187" i="25"/>
  <c r="F187" i="25"/>
  <c r="AC186" i="25"/>
  <c r="Y186" i="25"/>
  <c r="U186" i="25"/>
  <c r="Q186" i="25"/>
  <c r="M186" i="25"/>
  <c r="I186" i="25"/>
  <c r="AF185" i="25"/>
  <c r="AB185" i="25"/>
  <c r="X185" i="25"/>
  <c r="T185" i="25"/>
  <c r="P185" i="25"/>
  <c r="L185" i="25"/>
  <c r="H185" i="25"/>
  <c r="AE184" i="25"/>
  <c r="AA184" i="25"/>
  <c r="W184" i="25"/>
  <c r="S184" i="25"/>
  <c r="O184" i="25"/>
  <c r="K184" i="25"/>
  <c r="G184" i="25"/>
  <c r="AD183" i="25"/>
  <c r="Z183" i="25"/>
  <c r="V183" i="25"/>
  <c r="R183" i="25"/>
  <c r="N183" i="25"/>
  <c r="J183" i="25"/>
  <c r="F183" i="25"/>
  <c r="AC182" i="25"/>
  <c r="Y182" i="25"/>
  <c r="U182" i="25"/>
  <c r="Q182" i="25"/>
  <c r="M182" i="25"/>
  <c r="I182" i="25"/>
  <c r="AF181" i="25"/>
  <c r="AB181" i="25"/>
  <c r="X181" i="25"/>
  <c r="T181" i="25"/>
  <c r="P181" i="25"/>
  <c r="L181" i="25"/>
  <c r="H181" i="25"/>
  <c r="AE180" i="25"/>
  <c r="AA180" i="25"/>
  <c r="W180" i="25"/>
  <c r="S180" i="25"/>
  <c r="O180" i="25"/>
  <c r="K180" i="25"/>
  <c r="G180" i="25"/>
  <c r="AD179" i="25"/>
  <c r="Z179" i="25"/>
  <c r="V179" i="25"/>
  <c r="R179" i="25"/>
  <c r="N179" i="25"/>
  <c r="J179" i="25"/>
  <c r="F179" i="25"/>
  <c r="AC178" i="25"/>
  <c r="Y178" i="25"/>
  <c r="U178" i="25"/>
  <c r="Q178" i="25"/>
  <c r="M178" i="25"/>
  <c r="I178" i="25"/>
  <c r="AF177" i="25"/>
  <c r="AB177" i="25"/>
  <c r="X177" i="25"/>
  <c r="T177" i="25"/>
  <c r="P177" i="25"/>
  <c r="L177" i="25"/>
  <c r="H177" i="25"/>
  <c r="AE176" i="25"/>
  <c r="AA176" i="25"/>
  <c r="W176" i="25"/>
  <c r="Z197" i="25"/>
  <c r="R197" i="25"/>
  <c r="L197" i="25"/>
  <c r="G197" i="25"/>
  <c r="AD196" i="25"/>
  <c r="Z196" i="25"/>
  <c r="V196" i="25"/>
  <c r="R196" i="25"/>
  <c r="N196" i="25"/>
  <c r="J196" i="25"/>
  <c r="F196" i="25"/>
  <c r="AC195" i="25"/>
  <c r="Y195" i="25"/>
  <c r="U195" i="25"/>
  <c r="Q195" i="25"/>
  <c r="M195" i="25"/>
  <c r="I195" i="25"/>
  <c r="AF194" i="25"/>
  <c r="AB194" i="25"/>
  <c r="X194" i="25"/>
  <c r="T194" i="25"/>
  <c r="P194" i="25"/>
  <c r="L194" i="25"/>
  <c r="H194" i="25"/>
  <c r="AE193" i="25"/>
  <c r="AA193" i="25"/>
  <c r="W193" i="25"/>
  <c r="S193" i="25"/>
  <c r="O193" i="25"/>
  <c r="K193" i="25"/>
  <c r="G193" i="25"/>
  <c r="AD192" i="25"/>
  <c r="Z192" i="25"/>
  <c r="V192" i="25"/>
  <c r="R192" i="25"/>
  <c r="N192" i="25"/>
  <c r="J192" i="25"/>
  <c r="F192" i="25"/>
  <c r="AC191" i="25"/>
  <c r="Y191" i="25"/>
  <c r="U191" i="25"/>
  <c r="Q191" i="25"/>
  <c r="M191" i="25"/>
  <c r="I191" i="25"/>
  <c r="AF190" i="25"/>
  <c r="AB190" i="25"/>
  <c r="X190" i="25"/>
  <c r="T190" i="25"/>
  <c r="P190" i="25"/>
  <c r="L190" i="25"/>
  <c r="H190" i="25"/>
  <c r="AE189" i="25"/>
  <c r="AA189" i="25"/>
  <c r="W189" i="25"/>
  <c r="S189" i="25"/>
  <c r="O189" i="25"/>
  <c r="K189" i="25"/>
  <c r="G189" i="25"/>
  <c r="J188" i="25"/>
  <c r="F188" i="25"/>
  <c r="AC187" i="25"/>
  <c r="Y187" i="25"/>
  <c r="U187" i="25"/>
  <c r="Q187" i="25"/>
  <c r="M187" i="25"/>
  <c r="I187" i="25"/>
  <c r="AF186" i="25"/>
  <c r="AB186" i="25"/>
  <c r="X186" i="25"/>
  <c r="T186" i="25"/>
  <c r="P186" i="25"/>
  <c r="L186" i="25"/>
  <c r="H186" i="25"/>
  <c r="AE185" i="25"/>
  <c r="AA185" i="25"/>
  <c r="W185" i="25"/>
  <c r="S185" i="25"/>
  <c r="O185" i="25"/>
  <c r="K185" i="25"/>
  <c r="G185" i="25"/>
  <c r="AD184" i="25"/>
  <c r="Z184" i="25"/>
  <c r="V184" i="25"/>
  <c r="R184" i="25"/>
  <c r="N184" i="25"/>
  <c r="J184" i="25"/>
  <c r="F184" i="25"/>
  <c r="AC183" i="25"/>
  <c r="Y183" i="25"/>
  <c r="U183" i="25"/>
  <c r="Q183" i="25"/>
  <c r="M183" i="25"/>
  <c r="I183" i="25"/>
  <c r="AF182" i="25"/>
  <c r="AB182" i="25"/>
  <c r="X182" i="25"/>
  <c r="T182" i="25"/>
  <c r="P182" i="25"/>
  <c r="L182" i="25"/>
  <c r="H182" i="25"/>
  <c r="AE181" i="25"/>
  <c r="AA181" i="25"/>
  <c r="W181" i="25"/>
  <c r="S181" i="25"/>
  <c r="O181" i="25"/>
  <c r="K181" i="25"/>
  <c r="G181" i="25"/>
  <c r="AD180" i="25"/>
  <c r="Z180" i="25"/>
  <c r="V180" i="25"/>
  <c r="R180" i="25"/>
  <c r="N180" i="25"/>
  <c r="J180" i="25"/>
  <c r="F180" i="25"/>
  <c r="AC179" i="25"/>
  <c r="Y179" i="25"/>
  <c r="U179" i="25"/>
  <c r="Q179" i="25"/>
  <c r="M179" i="25"/>
  <c r="I179" i="25"/>
  <c r="AF178" i="25"/>
  <c r="AB178" i="25"/>
  <c r="X178" i="25"/>
  <c r="T178" i="25"/>
  <c r="P178" i="25"/>
  <c r="L178" i="25"/>
  <c r="H178" i="25"/>
  <c r="AE177" i="25"/>
  <c r="AA177" i="25"/>
  <c r="W177" i="25"/>
  <c r="S177" i="25"/>
  <c r="O177" i="25"/>
  <c r="K177" i="25"/>
  <c r="G177" i="25"/>
  <c r="AD176" i="25"/>
  <c r="Z176" i="25"/>
  <c r="V176" i="25"/>
  <c r="R176" i="25"/>
  <c r="N176" i="25"/>
  <c r="J176" i="25"/>
  <c r="F176" i="25"/>
  <c r="AC175" i="25"/>
  <c r="Y175" i="25"/>
  <c r="U175" i="25"/>
  <c r="Q175" i="25"/>
  <c r="M175" i="25"/>
  <c r="I175" i="25"/>
  <c r="AF174" i="25"/>
  <c r="AB174" i="25"/>
  <c r="X174" i="25"/>
  <c r="T174" i="25"/>
  <c r="P174" i="25"/>
  <c r="L174" i="25"/>
  <c r="H174" i="25"/>
  <c r="AE173" i="25"/>
  <c r="AA173" i="25"/>
  <c r="W173" i="25"/>
  <c r="S173" i="25"/>
  <c r="O173" i="25"/>
  <c r="K173" i="25"/>
  <c r="G173" i="25"/>
  <c r="AD172" i="25"/>
  <c r="Z172" i="25"/>
  <c r="V172" i="25"/>
  <c r="R172" i="25"/>
  <c r="Y197" i="25"/>
  <c r="Q197" i="25"/>
  <c r="J197" i="25"/>
  <c r="F197" i="25"/>
  <c r="AC196" i="25"/>
  <c r="Y196" i="25"/>
  <c r="U196" i="25"/>
  <c r="Q196" i="25"/>
  <c r="M196" i="25"/>
  <c r="I196" i="25"/>
  <c r="AF195" i="25"/>
  <c r="AB195" i="25"/>
  <c r="X195" i="25"/>
  <c r="T195" i="25"/>
  <c r="P195" i="25"/>
  <c r="L195" i="25"/>
  <c r="H195" i="25"/>
  <c r="AE194" i="25"/>
  <c r="AA194" i="25"/>
  <c r="W194" i="25"/>
  <c r="S194" i="25"/>
  <c r="O194" i="25"/>
  <c r="K194" i="25"/>
  <c r="G194" i="25"/>
  <c r="AD193" i="25"/>
  <c r="Z193" i="25"/>
  <c r="V193" i="25"/>
  <c r="R193" i="25"/>
  <c r="N193" i="25"/>
  <c r="J193" i="25"/>
  <c r="F193" i="25"/>
  <c r="AC192" i="25"/>
  <c r="Y192" i="25"/>
  <c r="U192" i="25"/>
  <c r="Q192" i="25"/>
  <c r="M192" i="25"/>
  <c r="I192" i="25"/>
  <c r="AF191" i="25"/>
  <c r="AB191" i="25"/>
  <c r="X191" i="25"/>
  <c r="T191" i="25"/>
  <c r="P191" i="25"/>
  <c r="L191" i="25"/>
  <c r="H191" i="25"/>
  <c r="AE190" i="25"/>
  <c r="AA190" i="25"/>
  <c r="W190" i="25"/>
  <c r="S190" i="25"/>
  <c r="O190" i="25"/>
  <c r="K190" i="25"/>
  <c r="G190" i="25"/>
  <c r="AD189" i="25"/>
  <c r="Z189" i="25"/>
  <c r="V189" i="25"/>
  <c r="R189" i="25"/>
  <c r="N189" i="25"/>
  <c r="J189" i="25"/>
  <c r="F189" i="25"/>
  <c r="I188" i="25"/>
  <c r="AF187" i="25"/>
  <c r="AB187" i="25"/>
  <c r="X187" i="25"/>
  <c r="T187" i="25"/>
  <c r="P187" i="25"/>
  <c r="L187" i="25"/>
  <c r="H187" i="25"/>
  <c r="AE186" i="25"/>
  <c r="AA186" i="25"/>
  <c r="W186" i="25"/>
  <c r="S186" i="25"/>
  <c r="O186" i="25"/>
  <c r="K186" i="25"/>
  <c r="G186" i="25"/>
  <c r="AD185" i="25"/>
  <c r="Z185" i="25"/>
  <c r="V185" i="25"/>
  <c r="R185" i="25"/>
  <c r="N185" i="25"/>
  <c r="J185" i="25"/>
  <c r="F185" i="25"/>
  <c r="AC184" i="25"/>
  <c r="Y184" i="25"/>
  <c r="U184" i="25"/>
  <c r="Q184" i="25"/>
  <c r="M184" i="25"/>
  <c r="I184" i="25"/>
  <c r="AF183" i="25"/>
  <c r="AB183" i="25"/>
  <c r="X183" i="25"/>
  <c r="T183" i="25"/>
  <c r="P183" i="25"/>
  <c r="L183" i="25"/>
  <c r="H183" i="25"/>
  <c r="AE182" i="25"/>
  <c r="AA182" i="25"/>
  <c r="W182" i="25"/>
  <c r="S182" i="25"/>
  <c r="O182" i="25"/>
  <c r="K182" i="25"/>
  <c r="G182" i="25"/>
  <c r="AD181" i="25"/>
  <c r="Z181" i="25"/>
  <c r="V181" i="25"/>
  <c r="R181" i="25"/>
  <c r="N181" i="25"/>
  <c r="J181" i="25"/>
  <c r="F181" i="25"/>
  <c r="AC180" i="25"/>
  <c r="Y180" i="25"/>
  <c r="U180" i="25"/>
  <c r="Q180" i="25"/>
  <c r="M180" i="25"/>
  <c r="I180" i="25"/>
  <c r="AF179" i="25"/>
  <c r="AB179" i="25"/>
  <c r="X179" i="25"/>
  <c r="T179" i="25"/>
  <c r="P179" i="25"/>
  <c r="L179" i="25"/>
  <c r="H179" i="25"/>
  <c r="AE178" i="25"/>
  <c r="AA178" i="25"/>
  <c r="W178" i="25"/>
  <c r="S178" i="25"/>
  <c r="O178" i="25"/>
  <c r="K178" i="25"/>
  <c r="G178" i="25"/>
  <c r="AD177" i="25"/>
  <c r="Z177" i="25"/>
  <c r="V177" i="25"/>
  <c r="R177" i="25"/>
  <c r="N177" i="25"/>
  <c r="J177" i="25"/>
  <c r="F177" i="25"/>
  <c r="AC176" i="25"/>
  <c r="Y176" i="25"/>
  <c r="U176" i="25"/>
  <c r="Q176" i="25"/>
  <c r="M176" i="25"/>
  <c r="I176" i="25"/>
  <c r="AF175" i="25"/>
  <c r="AB175" i="25"/>
  <c r="X175" i="25"/>
  <c r="T175" i="25"/>
  <c r="P175" i="25"/>
  <c r="L175" i="25"/>
  <c r="H175" i="25"/>
  <c r="AE174" i="25"/>
  <c r="AA174" i="25"/>
  <c r="W174" i="25"/>
  <c r="S174" i="25"/>
  <c r="O174" i="25"/>
  <c r="K174" i="25"/>
  <c r="G174" i="25"/>
  <c r="AD173" i="25"/>
  <c r="Z173" i="25"/>
  <c r="V173" i="25"/>
  <c r="R173" i="25"/>
  <c r="N173" i="25"/>
  <c r="J173" i="25"/>
  <c r="F173" i="25"/>
  <c r="AC172" i="25"/>
  <c r="Y172" i="25"/>
  <c r="U172" i="25"/>
  <c r="Q172" i="25"/>
  <c r="S176" i="25"/>
  <c r="K176" i="25"/>
  <c r="AD175" i="25"/>
  <c r="V175" i="25"/>
  <c r="N175" i="25"/>
  <c r="F175" i="25"/>
  <c r="Y174" i="25"/>
  <c r="Q174" i="25"/>
  <c r="I174" i="25"/>
  <c r="AB173" i="25"/>
  <c r="T173" i="25"/>
  <c r="L173" i="25"/>
  <c r="AE172" i="25"/>
  <c r="W172" i="25"/>
  <c r="O172" i="25"/>
  <c r="K172" i="25"/>
  <c r="G172" i="25"/>
  <c r="AD171" i="25"/>
  <c r="Z171" i="25"/>
  <c r="V171" i="25"/>
  <c r="R171" i="25"/>
  <c r="N171" i="25"/>
  <c r="J171" i="25"/>
  <c r="F171" i="25"/>
  <c r="AC170" i="25"/>
  <c r="Y170" i="25"/>
  <c r="U170" i="25"/>
  <c r="Q170" i="25"/>
  <c r="M170" i="25"/>
  <c r="I170" i="25"/>
  <c r="L169" i="25"/>
  <c r="H169" i="25"/>
  <c r="P176" i="25"/>
  <c r="H176" i="25"/>
  <c r="AA175" i="25"/>
  <c r="S175" i="25"/>
  <c r="K175" i="25"/>
  <c r="AD174" i="25"/>
  <c r="V174" i="25"/>
  <c r="N174" i="25"/>
  <c r="F174" i="25"/>
  <c r="Y173" i="25"/>
  <c r="Q173" i="25"/>
  <c r="I173" i="25"/>
  <c r="AB172" i="25"/>
  <c r="T172" i="25"/>
  <c r="N172" i="25"/>
  <c r="J172" i="25"/>
  <c r="F172" i="25"/>
  <c r="AC171" i="25"/>
  <c r="Y171" i="25"/>
  <c r="U171" i="25"/>
  <c r="Q171" i="25"/>
  <c r="M171" i="25"/>
  <c r="I171" i="25"/>
  <c r="AF170" i="25"/>
  <c r="AB170" i="25"/>
  <c r="X170" i="25"/>
  <c r="T170" i="25"/>
  <c r="P170" i="25"/>
  <c r="L170" i="25"/>
  <c r="H170" i="25"/>
  <c r="K169" i="25"/>
  <c r="G169" i="25"/>
  <c r="O176" i="25"/>
  <c r="G176" i="25"/>
  <c r="Z175" i="25"/>
  <c r="R175" i="25"/>
  <c r="J175" i="25"/>
  <c r="AC174" i="25"/>
  <c r="U174" i="25"/>
  <c r="M174" i="25"/>
  <c r="AF173" i="25"/>
  <c r="X173" i="25"/>
  <c r="P173" i="25"/>
  <c r="H173" i="25"/>
  <c r="AA172" i="25"/>
  <c r="S172" i="25"/>
  <c r="M172" i="25"/>
  <c r="I172" i="25"/>
  <c r="AF171" i="25"/>
  <c r="AB171" i="25"/>
  <c r="X171" i="25"/>
  <c r="T171" i="25"/>
  <c r="P171" i="25"/>
  <c r="L171" i="25"/>
  <c r="H171" i="25"/>
  <c r="AE170" i="25"/>
  <c r="AA170" i="25"/>
  <c r="W170" i="25"/>
  <c r="S170" i="25"/>
  <c r="O170" i="25"/>
  <c r="K170" i="25"/>
  <c r="G170" i="25"/>
  <c r="J169" i="25"/>
  <c r="F169" i="25"/>
  <c r="L176" i="25"/>
  <c r="AE175" i="25"/>
  <c r="W175" i="25"/>
  <c r="O175" i="25"/>
  <c r="G175" i="25"/>
  <c r="Z174" i="25"/>
  <c r="R174" i="25"/>
  <c r="J174" i="25"/>
  <c r="AC173" i="25"/>
  <c r="U173" i="25"/>
  <c r="M173" i="25"/>
  <c r="AF172" i="25"/>
  <c r="X172" i="25"/>
  <c r="P172" i="25"/>
  <c r="L172" i="25"/>
  <c r="H172" i="25"/>
  <c r="AE171" i="25"/>
  <c r="AA171" i="25"/>
  <c r="W171" i="25"/>
  <c r="S171" i="25"/>
  <c r="O171" i="25"/>
  <c r="K171" i="25"/>
  <c r="G171" i="25"/>
  <c r="AD170" i="25"/>
  <c r="Z170" i="25"/>
  <c r="V170" i="25"/>
  <c r="R170" i="25"/>
  <c r="N170" i="25"/>
  <c r="J170" i="25"/>
  <c r="F170" i="25"/>
  <c r="I169" i="25"/>
  <c r="X1" i="25"/>
  <c r="D32" i="25"/>
  <c r="E26" i="25" s="1"/>
  <c r="G22" i="25"/>
  <c r="K22" i="25"/>
  <c r="K23" i="25" s="1"/>
  <c r="D22" i="25"/>
  <c r="F103" i="25"/>
  <c r="F104" i="25" s="1"/>
  <c r="F158" i="25"/>
  <c r="H277" i="6"/>
  <c r="H278" i="6" s="1"/>
  <c r="I157" i="6"/>
  <c r="I158" i="6" s="1"/>
  <c r="K273" i="6"/>
  <c r="K277" i="6"/>
  <c r="K278" i="6" s="1"/>
  <c r="G277" i="6"/>
  <c r="G278" i="6" s="1"/>
  <c r="I143" i="6"/>
  <c r="I144" i="6" s="1"/>
  <c r="K190" i="6"/>
  <c r="K191" i="6" s="1"/>
  <c r="J257" i="6"/>
  <c r="J258" i="6" s="1"/>
  <c r="I257" i="6"/>
  <c r="I258" i="6" s="1"/>
  <c r="K257" i="6"/>
  <c r="K258" i="6" s="1"/>
  <c r="G257" i="6"/>
  <c r="G258" i="6" s="1"/>
  <c r="I273" i="6"/>
  <c r="F277" i="6"/>
  <c r="F278" i="6" s="1"/>
  <c r="I63" i="6"/>
  <c r="G113" i="6"/>
  <c r="G114" i="6" s="1"/>
  <c r="H257" i="6"/>
  <c r="H258" i="6" s="1"/>
  <c r="J273" i="6"/>
  <c r="G199" i="6"/>
  <c r="G200" i="6" s="1"/>
  <c r="J113" i="6"/>
  <c r="J114" i="6" s="1"/>
  <c r="F273" i="6"/>
  <c r="J104" i="6"/>
  <c r="J105" i="6" s="1"/>
  <c r="J190" i="6"/>
  <c r="J191" i="6" s="1"/>
  <c r="K199" i="6"/>
  <c r="K200" i="6" s="1"/>
  <c r="I199" i="6"/>
  <c r="I200" i="6" s="1"/>
  <c r="F257" i="6"/>
  <c r="F258" i="6" s="1"/>
  <c r="G190" i="6"/>
  <c r="G191" i="6" s="1"/>
  <c r="H199" i="6"/>
  <c r="H200" i="6" s="1"/>
  <c r="I104" i="6"/>
  <c r="I105" i="6" s="1"/>
  <c r="K157" i="6"/>
  <c r="K158" i="6" s="1"/>
  <c r="G157" i="6"/>
  <c r="G158" i="6" s="1"/>
  <c r="I190" i="6"/>
  <c r="I191" i="6" s="1"/>
  <c r="F199" i="6"/>
  <c r="F200" i="6" s="1"/>
  <c r="H190" i="6"/>
  <c r="H191" i="6" s="1"/>
  <c r="F190" i="6"/>
  <c r="F191" i="6" s="1"/>
  <c r="H157" i="6"/>
  <c r="H158" i="6" s="1"/>
  <c r="J157" i="6"/>
  <c r="J158" i="6" s="1"/>
  <c r="F157" i="6"/>
  <c r="F158" i="6" s="1"/>
  <c r="J143" i="6"/>
  <c r="J144" i="6" s="1"/>
  <c r="K113" i="6"/>
  <c r="K114" i="6" s="1"/>
  <c r="I113" i="6"/>
  <c r="I114" i="6" s="1"/>
  <c r="F132" i="6"/>
  <c r="H143" i="6"/>
  <c r="H144" i="6" s="1"/>
  <c r="F143" i="6"/>
  <c r="F144" i="6" s="1"/>
  <c r="K143" i="6"/>
  <c r="K144" i="6" s="1"/>
  <c r="G143" i="6"/>
  <c r="G144" i="6" s="1"/>
  <c r="H63" i="6"/>
  <c r="H113" i="6"/>
  <c r="H114" i="6" s="1"/>
  <c r="J63" i="6"/>
  <c r="K94" i="6"/>
  <c r="I94" i="6"/>
  <c r="G94" i="6"/>
  <c r="G95" i="6" s="1"/>
  <c r="H104" i="6"/>
  <c r="H105" i="6" s="1"/>
  <c r="F113" i="6"/>
  <c r="F114" i="6" s="1"/>
  <c r="K104" i="6"/>
  <c r="K105" i="6" s="1"/>
  <c r="G104" i="6"/>
  <c r="G105" i="6" s="1"/>
  <c r="G63" i="6"/>
  <c r="F94" i="6"/>
  <c r="F95" i="6" s="1"/>
  <c r="F104" i="6"/>
  <c r="F105" i="6" s="1"/>
  <c r="F87" i="6"/>
  <c r="F63" i="6"/>
  <c r="H94" i="6"/>
  <c r="H95" i="6" s="1"/>
  <c r="J94" i="6"/>
  <c r="AH135" i="31" l="1"/>
  <c r="AI135" i="31"/>
  <c r="AJ135" i="31" s="1"/>
  <c r="AN135" i="31" s="1"/>
  <c r="AI170" i="31"/>
  <c r="AJ170" i="31" s="1"/>
  <c r="AM170" i="31" s="1"/>
  <c r="O115" i="32"/>
  <c r="S115" i="32"/>
  <c r="W115" i="32"/>
  <c r="AA115" i="32"/>
  <c r="AE115" i="32"/>
  <c r="L115" i="32"/>
  <c r="P115" i="32"/>
  <c r="T115" i="32"/>
  <c r="X115" i="32"/>
  <c r="AB115" i="32"/>
  <c r="AF115" i="32"/>
  <c r="M115" i="32"/>
  <c r="Q115" i="32"/>
  <c r="U115" i="32"/>
  <c r="Y115" i="32"/>
  <c r="AC115" i="32"/>
  <c r="Z115" i="32"/>
  <c r="N115" i="32"/>
  <c r="AD115" i="32"/>
  <c r="R115" i="32"/>
  <c r="V115" i="32"/>
  <c r="O107" i="32"/>
  <c r="S107" i="32"/>
  <c r="W107" i="32"/>
  <c r="AA107" i="32"/>
  <c r="AE107" i="32"/>
  <c r="L107" i="32"/>
  <c r="P107" i="32"/>
  <c r="T107" i="32"/>
  <c r="X107" i="32"/>
  <c r="AB107" i="32"/>
  <c r="AF107" i="32"/>
  <c r="M107" i="32"/>
  <c r="Q107" i="32"/>
  <c r="U107" i="32"/>
  <c r="Y107" i="32"/>
  <c r="AC107" i="32"/>
  <c r="R107" i="32"/>
  <c r="N107" i="32"/>
  <c r="V107" i="32"/>
  <c r="Z107" i="32"/>
  <c r="AD107" i="32"/>
  <c r="L114" i="32"/>
  <c r="P114" i="32"/>
  <c r="T114" i="32"/>
  <c r="X114" i="32"/>
  <c r="AB114" i="32"/>
  <c r="AF114" i="32"/>
  <c r="M114" i="32"/>
  <c r="Q114" i="32"/>
  <c r="U114" i="32"/>
  <c r="Y114" i="32"/>
  <c r="AC114" i="32"/>
  <c r="N114" i="32"/>
  <c r="R114" i="32"/>
  <c r="V114" i="32"/>
  <c r="Z114" i="32"/>
  <c r="AD114" i="32"/>
  <c r="O114" i="32"/>
  <c r="AE114" i="32"/>
  <c r="S114" i="32"/>
  <c r="AA114" i="32"/>
  <c r="W114" i="32"/>
  <c r="O103" i="32"/>
  <c r="S103" i="32"/>
  <c r="W103" i="32"/>
  <c r="AA103" i="32"/>
  <c r="AE103" i="32"/>
  <c r="L103" i="32"/>
  <c r="P103" i="32"/>
  <c r="T103" i="32"/>
  <c r="X103" i="32"/>
  <c r="AB103" i="32"/>
  <c r="AF103" i="32"/>
  <c r="M103" i="32"/>
  <c r="Q103" i="32"/>
  <c r="U103" i="32"/>
  <c r="Y103" i="32"/>
  <c r="AC103" i="32"/>
  <c r="V103" i="32"/>
  <c r="Z103" i="32"/>
  <c r="N103" i="32"/>
  <c r="AD103" i="32"/>
  <c r="R103" i="32"/>
  <c r="N413" i="31"/>
  <c r="R413" i="31"/>
  <c r="V413" i="31"/>
  <c r="Z413" i="31"/>
  <c r="AD413" i="31"/>
  <c r="O413" i="31"/>
  <c r="S413" i="31"/>
  <c r="W413" i="31"/>
  <c r="AA413" i="31"/>
  <c r="AE413" i="31"/>
  <c r="L413" i="31"/>
  <c r="P413" i="31"/>
  <c r="T413" i="31"/>
  <c r="X413" i="31"/>
  <c r="AB413" i="31"/>
  <c r="AF413" i="31"/>
  <c r="Q413" i="31"/>
  <c r="U413" i="31"/>
  <c r="Y413" i="31"/>
  <c r="M413" i="31"/>
  <c r="AC413" i="31"/>
  <c r="N421" i="31"/>
  <c r="R421" i="31"/>
  <c r="V421" i="31"/>
  <c r="Z421" i="31"/>
  <c r="AD421" i="31"/>
  <c r="O421" i="31"/>
  <c r="S421" i="31"/>
  <c r="W421" i="31"/>
  <c r="AA421" i="31"/>
  <c r="AE421" i="31"/>
  <c r="L421" i="31"/>
  <c r="P421" i="31"/>
  <c r="T421" i="31"/>
  <c r="X421" i="31"/>
  <c r="AB421" i="31"/>
  <c r="AF421" i="31"/>
  <c r="Y421" i="31"/>
  <c r="M421" i="31"/>
  <c r="AC421" i="31"/>
  <c r="Q421" i="31"/>
  <c r="U421" i="31"/>
  <c r="L415" i="31"/>
  <c r="P415" i="31"/>
  <c r="T415" i="31"/>
  <c r="X415" i="31"/>
  <c r="AB415" i="31"/>
  <c r="AF415" i="31"/>
  <c r="M415" i="31"/>
  <c r="Q415" i="31"/>
  <c r="U415" i="31"/>
  <c r="Y415" i="31"/>
  <c r="AC415" i="31"/>
  <c r="N415" i="31"/>
  <c r="R415" i="31"/>
  <c r="V415" i="31"/>
  <c r="Z415" i="31"/>
  <c r="AD415" i="31"/>
  <c r="W415" i="31"/>
  <c r="AA415" i="31"/>
  <c r="O415" i="31"/>
  <c r="AE415" i="31"/>
  <c r="S415" i="31"/>
  <c r="M123" i="31"/>
  <c r="Q123" i="31"/>
  <c r="U123" i="31"/>
  <c r="AA123" i="31"/>
  <c r="AE123" i="31"/>
  <c r="N123" i="31"/>
  <c r="R123" i="31"/>
  <c r="V123" i="31"/>
  <c r="AB123" i="31"/>
  <c r="AF123" i="31"/>
  <c r="O123" i="31"/>
  <c r="S123" i="31"/>
  <c r="W123" i="31"/>
  <c r="AC123" i="31"/>
  <c r="AD123" i="31"/>
  <c r="X123" i="31"/>
  <c r="P123" i="31"/>
  <c r="T123" i="31"/>
  <c r="Z123" i="31"/>
  <c r="Y123" i="31"/>
  <c r="O424" i="31"/>
  <c r="S424" i="31"/>
  <c r="W424" i="31"/>
  <c r="AA424" i="31"/>
  <c r="AE424" i="31"/>
  <c r="L424" i="31"/>
  <c r="P424" i="31"/>
  <c r="T424" i="31"/>
  <c r="X424" i="31"/>
  <c r="AB424" i="31"/>
  <c r="AF424" i="31"/>
  <c r="M424" i="31"/>
  <c r="Q424" i="31"/>
  <c r="U424" i="31"/>
  <c r="Y424" i="31"/>
  <c r="AC424" i="31"/>
  <c r="Z424" i="31"/>
  <c r="N424" i="31"/>
  <c r="AD424" i="31"/>
  <c r="R424" i="31"/>
  <c r="V424" i="31"/>
  <c r="O420" i="31"/>
  <c r="S420" i="31"/>
  <c r="W420" i="31"/>
  <c r="AA420" i="31"/>
  <c r="AE420" i="31"/>
  <c r="L420" i="31"/>
  <c r="P420" i="31"/>
  <c r="T420" i="31"/>
  <c r="X420" i="31"/>
  <c r="AB420" i="31"/>
  <c r="AF420" i="31"/>
  <c r="M420" i="31"/>
  <c r="Q420" i="31"/>
  <c r="U420" i="31"/>
  <c r="Y420" i="31"/>
  <c r="AC420" i="31"/>
  <c r="N420" i="31"/>
  <c r="AD420" i="31"/>
  <c r="R420" i="31"/>
  <c r="V420" i="31"/>
  <c r="Z420" i="31"/>
  <c r="N425" i="31"/>
  <c r="R425" i="31"/>
  <c r="V425" i="31"/>
  <c r="Z425" i="31"/>
  <c r="AD425" i="31"/>
  <c r="O425" i="31"/>
  <c r="S425" i="31"/>
  <c r="W425" i="31"/>
  <c r="AA425" i="31"/>
  <c r="AE425" i="31"/>
  <c r="L425" i="31"/>
  <c r="P425" i="31"/>
  <c r="T425" i="31"/>
  <c r="X425" i="31"/>
  <c r="AB425" i="31"/>
  <c r="AF425" i="31"/>
  <c r="U425" i="31"/>
  <c r="Y425" i="31"/>
  <c r="M425" i="31"/>
  <c r="AC425" i="31"/>
  <c r="Q425" i="31"/>
  <c r="L168" i="31"/>
  <c r="P168" i="31"/>
  <c r="T168" i="31"/>
  <c r="X168" i="31"/>
  <c r="AB168" i="31"/>
  <c r="AF168" i="31"/>
  <c r="M168" i="31"/>
  <c r="Q168" i="31"/>
  <c r="U168" i="31"/>
  <c r="Y168" i="31"/>
  <c r="AC168" i="31"/>
  <c r="N168" i="31"/>
  <c r="R168" i="31"/>
  <c r="V168" i="31"/>
  <c r="Z168" i="31"/>
  <c r="AD168" i="31"/>
  <c r="W168" i="31"/>
  <c r="AA168" i="31"/>
  <c r="O168" i="31"/>
  <c r="AE168" i="31"/>
  <c r="S168" i="31"/>
  <c r="N162" i="31"/>
  <c r="R162" i="31"/>
  <c r="V162" i="31"/>
  <c r="Z162" i="31"/>
  <c r="AD162" i="31"/>
  <c r="O162" i="31"/>
  <c r="S162" i="31"/>
  <c r="W162" i="31"/>
  <c r="AA162" i="31"/>
  <c r="AE162" i="31"/>
  <c r="L162" i="31"/>
  <c r="P162" i="31"/>
  <c r="T162" i="31"/>
  <c r="X162" i="31"/>
  <c r="AB162" i="31"/>
  <c r="AF162" i="31"/>
  <c r="U162" i="31"/>
  <c r="Y162" i="31"/>
  <c r="M162" i="31"/>
  <c r="AC162" i="31"/>
  <c r="Q162" i="31"/>
  <c r="M159" i="31"/>
  <c r="L159" i="31"/>
  <c r="Q159" i="31"/>
  <c r="U159" i="31"/>
  <c r="Y159" i="31"/>
  <c r="AC159" i="31"/>
  <c r="N159" i="31"/>
  <c r="R159" i="31"/>
  <c r="V159" i="31"/>
  <c r="Z159" i="31"/>
  <c r="AD159" i="31"/>
  <c r="O159" i="31"/>
  <c r="S159" i="31"/>
  <c r="W159" i="31"/>
  <c r="AA159" i="31"/>
  <c r="AE159" i="31"/>
  <c r="T159" i="31"/>
  <c r="X159" i="31"/>
  <c r="AB159" i="31"/>
  <c r="P159" i="31"/>
  <c r="AF159" i="31"/>
  <c r="O161" i="31"/>
  <c r="S161" i="31"/>
  <c r="W161" i="31"/>
  <c r="AA161" i="31"/>
  <c r="AE161" i="31"/>
  <c r="L161" i="31"/>
  <c r="P161" i="31"/>
  <c r="T161" i="31"/>
  <c r="X161" i="31"/>
  <c r="AB161" i="31"/>
  <c r="AF161" i="31"/>
  <c r="M161" i="31"/>
  <c r="Q161" i="31"/>
  <c r="U161" i="31"/>
  <c r="Y161" i="31"/>
  <c r="AC161" i="31"/>
  <c r="Z161" i="31"/>
  <c r="N161" i="31"/>
  <c r="AD161" i="31"/>
  <c r="R161" i="31"/>
  <c r="V161" i="31"/>
  <c r="N146" i="31"/>
  <c r="R146" i="31"/>
  <c r="V146" i="31"/>
  <c r="Z146" i="31"/>
  <c r="AD146" i="31"/>
  <c r="O146" i="31"/>
  <c r="S146" i="31"/>
  <c r="W146" i="31"/>
  <c r="AA146" i="31"/>
  <c r="AE146" i="31"/>
  <c r="L146" i="31"/>
  <c r="P146" i="31"/>
  <c r="T146" i="31"/>
  <c r="X146" i="31"/>
  <c r="AB146" i="31"/>
  <c r="AF146" i="31"/>
  <c r="Q146" i="31"/>
  <c r="U146" i="31"/>
  <c r="Y146" i="31"/>
  <c r="M146" i="31"/>
  <c r="AC146" i="31"/>
  <c r="N150" i="31"/>
  <c r="R150" i="31"/>
  <c r="V150" i="31"/>
  <c r="Z150" i="31"/>
  <c r="AD150" i="31"/>
  <c r="O150" i="31"/>
  <c r="S150" i="31"/>
  <c r="W150" i="31"/>
  <c r="AA150" i="31"/>
  <c r="AE150" i="31"/>
  <c r="L150" i="31"/>
  <c r="P150" i="31"/>
  <c r="T150" i="31"/>
  <c r="X150" i="31"/>
  <c r="AB150" i="31"/>
  <c r="AF150" i="31"/>
  <c r="M150" i="31"/>
  <c r="AC150" i="31"/>
  <c r="Q150" i="31"/>
  <c r="U150" i="31"/>
  <c r="AI150" i="31" s="1"/>
  <c r="Y150" i="31"/>
  <c r="O153" i="31"/>
  <c r="S153" i="31"/>
  <c r="W153" i="31"/>
  <c r="AA153" i="31"/>
  <c r="AE153" i="31"/>
  <c r="L153" i="31"/>
  <c r="P153" i="31"/>
  <c r="T153" i="31"/>
  <c r="X153" i="31"/>
  <c r="AB153" i="31"/>
  <c r="AF153" i="31"/>
  <c r="M153" i="31"/>
  <c r="Q153" i="31"/>
  <c r="U153" i="31"/>
  <c r="Y153" i="31"/>
  <c r="AC153" i="31"/>
  <c r="N153" i="31"/>
  <c r="AD153" i="31"/>
  <c r="R153" i="31"/>
  <c r="V153" i="31"/>
  <c r="Z153" i="31"/>
  <c r="L144" i="31"/>
  <c r="P144" i="31"/>
  <c r="T144" i="31"/>
  <c r="X144" i="31"/>
  <c r="AB144" i="31"/>
  <c r="AF144" i="31"/>
  <c r="M144" i="31"/>
  <c r="Q144" i="31"/>
  <c r="U144" i="31"/>
  <c r="Y144" i="31"/>
  <c r="AC144" i="31"/>
  <c r="N144" i="31"/>
  <c r="R144" i="31"/>
  <c r="V144" i="31"/>
  <c r="Z144" i="31"/>
  <c r="AD144" i="31"/>
  <c r="AA144" i="31"/>
  <c r="O144" i="31"/>
  <c r="AE144" i="31"/>
  <c r="S144" i="31"/>
  <c r="W144" i="31"/>
  <c r="M155" i="31"/>
  <c r="Q155" i="31"/>
  <c r="U155" i="31"/>
  <c r="Y155" i="31"/>
  <c r="AC155" i="31"/>
  <c r="N155" i="31"/>
  <c r="R155" i="31"/>
  <c r="V155" i="31"/>
  <c r="Z155" i="31"/>
  <c r="AD155" i="31"/>
  <c r="O155" i="31"/>
  <c r="S155" i="31"/>
  <c r="W155" i="31"/>
  <c r="AA155" i="31"/>
  <c r="AE155" i="31"/>
  <c r="T155" i="31"/>
  <c r="X155" i="31"/>
  <c r="L155" i="31"/>
  <c r="AB155" i="31"/>
  <c r="P155" i="31"/>
  <c r="AF155" i="31"/>
  <c r="M215" i="31"/>
  <c r="Q215" i="31"/>
  <c r="U215" i="31"/>
  <c r="Y215" i="31"/>
  <c r="AC215" i="31"/>
  <c r="N215" i="31"/>
  <c r="R215" i="31"/>
  <c r="V215" i="31"/>
  <c r="Z215" i="31"/>
  <c r="AD215" i="31"/>
  <c r="O215" i="31"/>
  <c r="S215" i="31"/>
  <c r="W215" i="31"/>
  <c r="AA215" i="31"/>
  <c r="AE215" i="31"/>
  <c r="X215" i="31"/>
  <c r="L215" i="31"/>
  <c r="AB215" i="31"/>
  <c r="P215" i="31"/>
  <c r="AF215" i="31"/>
  <c r="T215" i="31"/>
  <c r="L208" i="31"/>
  <c r="P208" i="31"/>
  <c r="T208" i="31"/>
  <c r="X208" i="31"/>
  <c r="AB208" i="31"/>
  <c r="AF208" i="31"/>
  <c r="M208" i="31"/>
  <c r="Q208" i="31"/>
  <c r="U208" i="31"/>
  <c r="Y208" i="31"/>
  <c r="AC208" i="31"/>
  <c r="N208" i="31"/>
  <c r="R208" i="31"/>
  <c r="V208" i="31"/>
  <c r="Z208" i="31"/>
  <c r="AD208" i="31"/>
  <c r="AA208" i="31"/>
  <c r="O208" i="31"/>
  <c r="AE208" i="31"/>
  <c r="S208" i="31"/>
  <c r="W208" i="31"/>
  <c r="L200" i="31"/>
  <c r="P200" i="31"/>
  <c r="T200" i="31"/>
  <c r="X200" i="31"/>
  <c r="AB200" i="31"/>
  <c r="AF200" i="31"/>
  <c r="M200" i="31"/>
  <c r="Q200" i="31"/>
  <c r="U200" i="31"/>
  <c r="Y200" i="31"/>
  <c r="AC200" i="31"/>
  <c r="N200" i="31"/>
  <c r="R200" i="31"/>
  <c r="V200" i="31"/>
  <c r="Z200" i="31"/>
  <c r="AD200" i="31"/>
  <c r="S200" i="31"/>
  <c r="W200" i="31"/>
  <c r="AA200" i="31"/>
  <c r="AE200" i="31"/>
  <c r="O200" i="31"/>
  <c r="M219" i="31"/>
  <c r="Q219" i="31"/>
  <c r="U219" i="31"/>
  <c r="Y219" i="31"/>
  <c r="AC219" i="31"/>
  <c r="N219" i="31"/>
  <c r="R219" i="31"/>
  <c r="V219" i="31"/>
  <c r="Z219" i="31"/>
  <c r="AD219" i="31"/>
  <c r="O219" i="31"/>
  <c r="S219" i="31"/>
  <c r="W219" i="31"/>
  <c r="AA219" i="31"/>
  <c r="AE219" i="31"/>
  <c r="T219" i="31"/>
  <c r="X219" i="31"/>
  <c r="L219" i="31"/>
  <c r="AB219" i="31"/>
  <c r="P219" i="31"/>
  <c r="AF219" i="31"/>
  <c r="N210" i="31"/>
  <c r="R210" i="31"/>
  <c r="V210" i="31"/>
  <c r="Z210" i="31"/>
  <c r="AD210" i="31"/>
  <c r="O210" i="31"/>
  <c r="S210" i="31"/>
  <c r="W210" i="31"/>
  <c r="AA210" i="31"/>
  <c r="AE210" i="31"/>
  <c r="L210" i="31"/>
  <c r="P210" i="31"/>
  <c r="T210" i="31"/>
  <c r="X210" i="31"/>
  <c r="AB210" i="31"/>
  <c r="AF210" i="31"/>
  <c r="Q210" i="31"/>
  <c r="U210" i="31"/>
  <c r="Y210" i="31"/>
  <c r="M210" i="31"/>
  <c r="AC210" i="31"/>
  <c r="O201" i="31"/>
  <c r="S201" i="31"/>
  <c r="W201" i="31"/>
  <c r="AA201" i="31"/>
  <c r="AE201" i="31"/>
  <c r="L201" i="31"/>
  <c r="P201" i="31"/>
  <c r="T201" i="31"/>
  <c r="X201" i="31"/>
  <c r="AB201" i="31"/>
  <c r="AF201" i="31"/>
  <c r="M201" i="31"/>
  <c r="Q201" i="31"/>
  <c r="U201" i="31"/>
  <c r="Y201" i="31"/>
  <c r="AC201" i="31"/>
  <c r="N201" i="31"/>
  <c r="AD201" i="31"/>
  <c r="R201" i="31"/>
  <c r="V201" i="31"/>
  <c r="Z201" i="31"/>
  <c r="N194" i="31"/>
  <c r="R194" i="31"/>
  <c r="V194" i="31"/>
  <c r="Z194" i="31"/>
  <c r="AD194" i="31"/>
  <c r="O194" i="31"/>
  <c r="S194" i="31"/>
  <c r="W194" i="31"/>
  <c r="AA194" i="31"/>
  <c r="AE194" i="31"/>
  <c r="L194" i="31"/>
  <c r="P194" i="31"/>
  <c r="T194" i="31"/>
  <c r="X194" i="31"/>
  <c r="AB194" i="31"/>
  <c r="AF194" i="31"/>
  <c r="Q194" i="31"/>
  <c r="U194" i="31"/>
  <c r="Y194" i="31"/>
  <c r="AC194" i="31"/>
  <c r="M194" i="31"/>
  <c r="L192" i="31"/>
  <c r="P192" i="31"/>
  <c r="T192" i="31"/>
  <c r="X192" i="31"/>
  <c r="AB192" i="31"/>
  <c r="AF192" i="31"/>
  <c r="M192" i="31"/>
  <c r="Q192" i="31"/>
  <c r="U192" i="31"/>
  <c r="Y192" i="31"/>
  <c r="AC192" i="31"/>
  <c r="N192" i="31"/>
  <c r="R192" i="31"/>
  <c r="V192" i="31"/>
  <c r="Z192" i="31"/>
  <c r="AD192" i="31"/>
  <c r="AA192" i="31"/>
  <c r="O192" i="31"/>
  <c r="AE192" i="31"/>
  <c r="S192" i="31"/>
  <c r="W192" i="31"/>
  <c r="M236" i="31"/>
  <c r="Q236" i="31"/>
  <c r="U236" i="31"/>
  <c r="Y236" i="31"/>
  <c r="AC236" i="31"/>
  <c r="N236" i="31"/>
  <c r="R236" i="31"/>
  <c r="V236" i="31"/>
  <c r="Z236" i="31"/>
  <c r="AD236" i="31"/>
  <c r="O236" i="31"/>
  <c r="S236" i="31"/>
  <c r="W236" i="31"/>
  <c r="AA236" i="31"/>
  <c r="AE236" i="31"/>
  <c r="T236" i="31"/>
  <c r="X236" i="31"/>
  <c r="L236" i="31"/>
  <c r="AB236" i="31"/>
  <c r="AF236" i="31"/>
  <c r="P236" i="31"/>
  <c r="N250" i="31"/>
  <c r="R250" i="31"/>
  <c r="V250" i="31"/>
  <c r="O250" i="31"/>
  <c r="P250" i="31"/>
  <c r="U250" i="31"/>
  <c r="Z250" i="31"/>
  <c r="AD250" i="31"/>
  <c r="Q250" i="31"/>
  <c r="W250" i="31"/>
  <c r="AA250" i="31"/>
  <c r="AE250" i="31"/>
  <c r="L250" i="31"/>
  <c r="AH250" i="31" s="1"/>
  <c r="S250" i="31"/>
  <c r="X250" i="31"/>
  <c r="AB250" i="31"/>
  <c r="AF250" i="31"/>
  <c r="M250" i="31"/>
  <c r="T250" i="31"/>
  <c r="Y250" i="31"/>
  <c r="AC250" i="31"/>
  <c r="O257" i="31"/>
  <c r="S257" i="31"/>
  <c r="W257" i="31"/>
  <c r="AA257" i="31"/>
  <c r="AE257" i="31"/>
  <c r="L257" i="31"/>
  <c r="P257" i="31"/>
  <c r="T257" i="31"/>
  <c r="X257" i="31"/>
  <c r="AB257" i="31"/>
  <c r="AF257" i="31"/>
  <c r="M257" i="31"/>
  <c r="Q257" i="31"/>
  <c r="U257" i="31"/>
  <c r="Y257" i="31"/>
  <c r="AC257" i="31"/>
  <c r="N257" i="31"/>
  <c r="AD257" i="31"/>
  <c r="R257" i="31"/>
  <c r="V257" i="31"/>
  <c r="Z257" i="31"/>
  <c r="M275" i="31"/>
  <c r="Q275" i="31"/>
  <c r="U275" i="31"/>
  <c r="Y275" i="31"/>
  <c r="AC275" i="31"/>
  <c r="N275" i="31"/>
  <c r="R275" i="31"/>
  <c r="V275" i="31"/>
  <c r="Z275" i="31"/>
  <c r="AD275" i="31"/>
  <c r="O275" i="31"/>
  <c r="S275" i="31"/>
  <c r="W275" i="31"/>
  <c r="AA275" i="31"/>
  <c r="AE275" i="31"/>
  <c r="T275" i="31"/>
  <c r="X275" i="31"/>
  <c r="L275" i="31"/>
  <c r="AB275" i="31"/>
  <c r="P275" i="31"/>
  <c r="AF275" i="31"/>
  <c r="L237" i="31"/>
  <c r="P237" i="31"/>
  <c r="T237" i="31"/>
  <c r="X237" i="31"/>
  <c r="AB237" i="31"/>
  <c r="AF237" i="31"/>
  <c r="M237" i="31"/>
  <c r="Q237" i="31"/>
  <c r="U237" i="31"/>
  <c r="Y237" i="31"/>
  <c r="AC237" i="31"/>
  <c r="N237" i="31"/>
  <c r="R237" i="31"/>
  <c r="V237" i="31"/>
  <c r="Z237" i="31"/>
  <c r="AD237" i="31"/>
  <c r="O237" i="31"/>
  <c r="AE237" i="31"/>
  <c r="S237" i="31"/>
  <c r="W237" i="31"/>
  <c r="AA237" i="31"/>
  <c r="M246" i="31"/>
  <c r="Q246" i="31"/>
  <c r="U246" i="31"/>
  <c r="Y246" i="31"/>
  <c r="AC246" i="31"/>
  <c r="N246" i="31"/>
  <c r="R246" i="31"/>
  <c r="V246" i="31"/>
  <c r="Z246" i="31"/>
  <c r="AD246" i="31"/>
  <c r="O246" i="31"/>
  <c r="S246" i="31"/>
  <c r="W246" i="31"/>
  <c r="AA246" i="31"/>
  <c r="AE246" i="31"/>
  <c r="T246" i="31"/>
  <c r="X246" i="31"/>
  <c r="L246" i="31"/>
  <c r="AB246" i="31"/>
  <c r="P246" i="31"/>
  <c r="AF246" i="31"/>
  <c r="L280" i="31"/>
  <c r="P280" i="31"/>
  <c r="T280" i="31"/>
  <c r="X280" i="31"/>
  <c r="AB280" i="31"/>
  <c r="AF280" i="31"/>
  <c r="M280" i="31"/>
  <c r="Q280" i="31"/>
  <c r="U280" i="31"/>
  <c r="Y280" i="31"/>
  <c r="AC280" i="31"/>
  <c r="N280" i="31"/>
  <c r="R280" i="31"/>
  <c r="V280" i="31"/>
  <c r="Z280" i="31"/>
  <c r="AD280" i="31"/>
  <c r="AA280" i="31"/>
  <c r="O280" i="31"/>
  <c r="AE280" i="31"/>
  <c r="S280" i="31"/>
  <c r="W280" i="31"/>
  <c r="M267" i="31"/>
  <c r="Q267" i="31"/>
  <c r="U267" i="31"/>
  <c r="Y267" i="31"/>
  <c r="AC267" i="31"/>
  <c r="N267" i="31"/>
  <c r="R267" i="31"/>
  <c r="V267" i="31"/>
  <c r="Z267" i="31"/>
  <c r="AD267" i="31"/>
  <c r="O267" i="31"/>
  <c r="S267" i="31"/>
  <c r="W267" i="31"/>
  <c r="AA267" i="31"/>
  <c r="AE267" i="31"/>
  <c r="L267" i="31"/>
  <c r="AB267" i="31"/>
  <c r="P267" i="31"/>
  <c r="AF267" i="31"/>
  <c r="T267" i="31"/>
  <c r="X267" i="31"/>
  <c r="M279" i="31"/>
  <c r="Q279" i="31"/>
  <c r="U279" i="31"/>
  <c r="Y279" i="31"/>
  <c r="AC279" i="31"/>
  <c r="N279" i="31"/>
  <c r="R279" i="31"/>
  <c r="V279" i="31"/>
  <c r="Z279" i="31"/>
  <c r="AD279" i="31"/>
  <c r="O279" i="31"/>
  <c r="S279" i="31"/>
  <c r="W279" i="31"/>
  <c r="AA279" i="31"/>
  <c r="AE279" i="31"/>
  <c r="P279" i="31"/>
  <c r="AF279" i="31"/>
  <c r="T279" i="31"/>
  <c r="X279" i="31"/>
  <c r="AB279" i="31"/>
  <c r="L279" i="31"/>
  <c r="O238" i="31"/>
  <c r="S238" i="31"/>
  <c r="W238" i="31"/>
  <c r="AA238" i="31"/>
  <c r="AE238" i="31"/>
  <c r="L238" i="31"/>
  <c r="P238" i="31"/>
  <c r="T238" i="31"/>
  <c r="X238" i="31"/>
  <c r="AB238" i="31"/>
  <c r="AF238" i="31"/>
  <c r="M238" i="31"/>
  <c r="Q238" i="31"/>
  <c r="U238" i="31"/>
  <c r="Y238" i="31"/>
  <c r="AC238" i="31"/>
  <c r="Z238" i="31"/>
  <c r="N238" i="31"/>
  <c r="AD238" i="31"/>
  <c r="R238" i="31"/>
  <c r="V238" i="31"/>
  <c r="L264" i="31"/>
  <c r="P264" i="31"/>
  <c r="T264" i="31"/>
  <c r="X264" i="31"/>
  <c r="AB264" i="31"/>
  <c r="AF264" i="31"/>
  <c r="M264" i="31"/>
  <c r="Q264" i="31"/>
  <c r="U264" i="31"/>
  <c r="Y264" i="31"/>
  <c r="AC264" i="31"/>
  <c r="N264" i="31"/>
  <c r="R264" i="31"/>
  <c r="V264" i="31"/>
  <c r="Z264" i="31"/>
  <c r="AD264" i="31"/>
  <c r="AA264" i="31"/>
  <c r="O264" i="31"/>
  <c r="AE264" i="31"/>
  <c r="S264" i="31"/>
  <c r="W264" i="31"/>
  <c r="N258" i="31"/>
  <c r="R258" i="31"/>
  <c r="V258" i="31"/>
  <c r="Z258" i="31"/>
  <c r="AD258" i="31"/>
  <c r="O258" i="31"/>
  <c r="S258" i="31"/>
  <c r="W258" i="31"/>
  <c r="AA258" i="31"/>
  <c r="AE258" i="31"/>
  <c r="L258" i="31"/>
  <c r="P258" i="31"/>
  <c r="T258" i="31"/>
  <c r="X258" i="31"/>
  <c r="AB258" i="31"/>
  <c r="AF258" i="31"/>
  <c r="Y258" i="31"/>
  <c r="M258" i="31"/>
  <c r="AC258" i="31"/>
  <c r="Q258" i="31"/>
  <c r="U258" i="31"/>
  <c r="O265" i="31"/>
  <c r="S265" i="31"/>
  <c r="W265" i="31"/>
  <c r="AA265" i="31"/>
  <c r="AE265" i="31"/>
  <c r="L265" i="31"/>
  <c r="P265" i="31"/>
  <c r="T265" i="31"/>
  <c r="X265" i="31"/>
  <c r="AB265" i="31"/>
  <c r="AF265" i="31"/>
  <c r="M265" i="31"/>
  <c r="Q265" i="31"/>
  <c r="U265" i="31"/>
  <c r="Y265" i="31"/>
  <c r="AC265" i="31"/>
  <c r="V265" i="31"/>
  <c r="Z265" i="31"/>
  <c r="N265" i="31"/>
  <c r="AD265" i="31"/>
  <c r="R265" i="31"/>
  <c r="M283" i="31"/>
  <c r="Q283" i="31"/>
  <c r="U283" i="31"/>
  <c r="Y283" i="31"/>
  <c r="AC283" i="31"/>
  <c r="N283" i="31"/>
  <c r="R283" i="31"/>
  <c r="V283" i="31"/>
  <c r="Z283" i="31"/>
  <c r="AD283" i="31"/>
  <c r="O283" i="31"/>
  <c r="S283" i="31"/>
  <c r="W283" i="31"/>
  <c r="AA283" i="31"/>
  <c r="AE283" i="31"/>
  <c r="L283" i="31"/>
  <c r="AB283" i="31"/>
  <c r="P283" i="31"/>
  <c r="AF283" i="31"/>
  <c r="T283" i="31"/>
  <c r="X283" i="31"/>
  <c r="M326" i="31"/>
  <c r="Q326" i="31"/>
  <c r="U326" i="31"/>
  <c r="Y326" i="31"/>
  <c r="AC326" i="31"/>
  <c r="N326" i="31"/>
  <c r="R326" i="31"/>
  <c r="V326" i="31"/>
  <c r="Z326" i="31"/>
  <c r="AD326" i="31"/>
  <c r="O326" i="31"/>
  <c r="S326" i="31"/>
  <c r="W326" i="31"/>
  <c r="AA326" i="31"/>
  <c r="AE326" i="31"/>
  <c r="T326" i="31"/>
  <c r="X326" i="31"/>
  <c r="L326" i="31"/>
  <c r="AH326" i="31" s="1"/>
  <c r="AB326" i="31"/>
  <c r="AF326" i="31"/>
  <c r="P326" i="31"/>
  <c r="N329" i="31"/>
  <c r="R329" i="31"/>
  <c r="V329" i="31"/>
  <c r="Z329" i="31"/>
  <c r="AD329" i="31"/>
  <c r="O329" i="31"/>
  <c r="S329" i="31"/>
  <c r="W329" i="31"/>
  <c r="AA329" i="31"/>
  <c r="AE329" i="31"/>
  <c r="L329" i="31"/>
  <c r="P329" i="31"/>
  <c r="T329" i="31"/>
  <c r="X329" i="31"/>
  <c r="AB329" i="31"/>
  <c r="AF329" i="31"/>
  <c r="U329" i="31"/>
  <c r="AI329" i="31" s="1"/>
  <c r="Y329" i="31"/>
  <c r="M329" i="31"/>
  <c r="AC329" i="31"/>
  <c r="Q329" i="31"/>
  <c r="L343" i="31"/>
  <c r="P343" i="31"/>
  <c r="T343" i="31"/>
  <c r="X343" i="31"/>
  <c r="AB343" i="31"/>
  <c r="AF343" i="31"/>
  <c r="M343" i="31"/>
  <c r="Q343" i="31"/>
  <c r="U343" i="31"/>
  <c r="Y343" i="31"/>
  <c r="AC343" i="31"/>
  <c r="N343" i="31"/>
  <c r="R343" i="31"/>
  <c r="V343" i="31"/>
  <c r="Z343" i="31"/>
  <c r="AD343" i="31"/>
  <c r="O343" i="31"/>
  <c r="AE343" i="31"/>
  <c r="S343" i="31"/>
  <c r="W343" i="31"/>
  <c r="AA343" i="31"/>
  <c r="M346" i="31"/>
  <c r="Q346" i="31"/>
  <c r="U346" i="31"/>
  <c r="Y346" i="31"/>
  <c r="AC346" i="31"/>
  <c r="N346" i="31"/>
  <c r="R346" i="31"/>
  <c r="V346" i="31"/>
  <c r="Z346" i="31"/>
  <c r="AD346" i="31"/>
  <c r="O346" i="31"/>
  <c r="S346" i="31"/>
  <c r="W346" i="31"/>
  <c r="AA346" i="31"/>
  <c r="AE346" i="31"/>
  <c r="P346" i="31"/>
  <c r="AF346" i="31"/>
  <c r="T346" i="31"/>
  <c r="X346" i="31"/>
  <c r="L346" i="31"/>
  <c r="AB346" i="31"/>
  <c r="L347" i="31"/>
  <c r="P347" i="31"/>
  <c r="T347" i="31"/>
  <c r="X347" i="31"/>
  <c r="AB347" i="31"/>
  <c r="AF347" i="31"/>
  <c r="M347" i="31"/>
  <c r="Q347" i="31"/>
  <c r="U347" i="31"/>
  <c r="Y347" i="31"/>
  <c r="AC347" i="31"/>
  <c r="N347" i="31"/>
  <c r="R347" i="31"/>
  <c r="V347" i="31"/>
  <c r="Z347" i="31"/>
  <c r="AD347" i="31"/>
  <c r="AA347" i="31"/>
  <c r="O347" i="31"/>
  <c r="AE347" i="31"/>
  <c r="S347" i="31"/>
  <c r="W347" i="31"/>
  <c r="L366" i="31"/>
  <c r="P366" i="31"/>
  <c r="T366" i="31"/>
  <c r="X366" i="31"/>
  <c r="AB366" i="31"/>
  <c r="AF366" i="31"/>
  <c r="M366" i="31"/>
  <c r="Q366" i="31"/>
  <c r="U366" i="31"/>
  <c r="AI366" i="31" s="1"/>
  <c r="Y366" i="31"/>
  <c r="AC366" i="31"/>
  <c r="N366" i="31"/>
  <c r="R366" i="31"/>
  <c r="V366" i="31"/>
  <c r="Z366" i="31"/>
  <c r="AD366" i="31"/>
  <c r="S366" i="31"/>
  <c r="W366" i="31"/>
  <c r="AA366" i="31"/>
  <c r="AE366" i="31"/>
  <c r="O366" i="31"/>
  <c r="N368" i="31"/>
  <c r="R368" i="31"/>
  <c r="V368" i="31"/>
  <c r="Z368" i="31"/>
  <c r="AD368" i="31"/>
  <c r="O368" i="31"/>
  <c r="S368" i="31"/>
  <c r="W368" i="31"/>
  <c r="AA368" i="31"/>
  <c r="AE368" i="31"/>
  <c r="L368" i="31"/>
  <c r="P368" i="31"/>
  <c r="T368" i="31"/>
  <c r="X368" i="31"/>
  <c r="AB368" i="31"/>
  <c r="AF368" i="31"/>
  <c r="Y368" i="31"/>
  <c r="M368" i="31"/>
  <c r="AC368" i="31"/>
  <c r="Q368" i="31"/>
  <c r="U368" i="31"/>
  <c r="O367" i="31"/>
  <c r="S367" i="31"/>
  <c r="W367" i="31"/>
  <c r="AA367" i="31"/>
  <c r="AE367" i="31"/>
  <c r="L367" i="31"/>
  <c r="P367" i="31"/>
  <c r="T367" i="31"/>
  <c r="X367" i="31"/>
  <c r="AB367" i="31"/>
  <c r="AF367" i="31"/>
  <c r="M367" i="31"/>
  <c r="Q367" i="31"/>
  <c r="U367" i="31"/>
  <c r="Y367" i="31"/>
  <c r="AC367" i="31"/>
  <c r="N367" i="31"/>
  <c r="AD367" i="31"/>
  <c r="R367" i="31"/>
  <c r="V367" i="31"/>
  <c r="Z367" i="31"/>
  <c r="M383" i="31"/>
  <c r="Q383" i="31"/>
  <c r="U383" i="31"/>
  <c r="Y383" i="31"/>
  <c r="AC383" i="31"/>
  <c r="N383" i="31"/>
  <c r="R383" i="31"/>
  <c r="V383" i="31"/>
  <c r="Z383" i="31"/>
  <c r="AD383" i="31"/>
  <c r="O383" i="31"/>
  <c r="S383" i="31"/>
  <c r="W383" i="31"/>
  <c r="AA383" i="31"/>
  <c r="AE383" i="31"/>
  <c r="P383" i="31"/>
  <c r="AF383" i="31"/>
  <c r="T383" i="31"/>
  <c r="X383" i="31"/>
  <c r="AB383" i="31"/>
  <c r="L383" i="31"/>
  <c r="M397" i="31"/>
  <c r="Q397" i="31"/>
  <c r="U397" i="31"/>
  <c r="Y397" i="31"/>
  <c r="N397" i="31"/>
  <c r="R397" i="31"/>
  <c r="V397" i="31"/>
  <c r="Z397" i="31"/>
  <c r="O397" i="31"/>
  <c r="S397" i="31"/>
  <c r="W397" i="31"/>
  <c r="AA397" i="31"/>
  <c r="X397" i="31"/>
  <c r="AE397" i="31"/>
  <c r="L397" i="31"/>
  <c r="AB397" i="31"/>
  <c r="AF397" i="31"/>
  <c r="P397" i="31"/>
  <c r="AC397" i="31"/>
  <c r="T397" i="31"/>
  <c r="AD397" i="31"/>
  <c r="N398" i="31"/>
  <c r="R398" i="31"/>
  <c r="V398" i="31"/>
  <c r="Z398" i="31"/>
  <c r="AD398" i="31"/>
  <c r="O398" i="31"/>
  <c r="S398" i="31"/>
  <c r="W398" i="31"/>
  <c r="AA398" i="31"/>
  <c r="AE398" i="31"/>
  <c r="L398" i="31"/>
  <c r="P398" i="31"/>
  <c r="T398" i="31"/>
  <c r="X398" i="31"/>
  <c r="AB398" i="31"/>
  <c r="AF398" i="31"/>
  <c r="Q398" i="31"/>
  <c r="U398" i="31"/>
  <c r="Y398" i="31"/>
  <c r="M398" i="31"/>
  <c r="AC398" i="31"/>
  <c r="M399" i="31"/>
  <c r="Q399" i="31"/>
  <c r="U399" i="31"/>
  <c r="Y399" i="31"/>
  <c r="AC399" i="31"/>
  <c r="N399" i="31"/>
  <c r="R399" i="31"/>
  <c r="V399" i="31"/>
  <c r="Z399" i="31"/>
  <c r="AD399" i="31"/>
  <c r="O399" i="31"/>
  <c r="S399" i="31"/>
  <c r="W399" i="31"/>
  <c r="AA399" i="31"/>
  <c r="AE399" i="31"/>
  <c r="L399" i="31"/>
  <c r="AB399" i="31"/>
  <c r="P399" i="31"/>
  <c r="AF399" i="31"/>
  <c r="T399" i="31"/>
  <c r="X399" i="31"/>
  <c r="M414" i="31"/>
  <c r="Q414" i="31"/>
  <c r="U414" i="31"/>
  <c r="Y414" i="31"/>
  <c r="AC414" i="31"/>
  <c r="N414" i="31"/>
  <c r="R414" i="31"/>
  <c r="V414" i="31"/>
  <c r="Z414" i="31"/>
  <c r="AD414" i="31"/>
  <c r="O414" i="31"/>
  <c r="S414" i="31"/>
  <c r="W414" i="31"/>
  <c r="AA414" i="31"/>
  <c r="AE414" i="31"/>
  <c r="L414" i="31"/>
  <c r="AB414" i="31"/>
  <c r="P414" i="31"/>
  <c r="AF414" i="31"/>
  <c r="T414" i="31"/>
  <c r="X414" i="31"/>
  <c r="L427" i="31"/>
  <c r="P427" i="31"/>
  <c r="T427" i="31"/>
  <c r="X427" i="31"/>
  <c r="AB427" i="31"/>
  <c r="AF427" i="31"/>
  <c r="M427" i="31"/>
  <c r="Q427" i="31"/>
  <c r="U427" i="31"/>
  <c r="Y427" i="31"/>
  <c r="AC427" i="31"/>
  <c r="N427" i="31"/>
  <c r="R427" i="31"/>
  <c r="V427" i="31"/>
  <c r="Z427" i="31"/>
  <c r="AD427" i="31"/>
  <c r="AA427" i="31"/>
  <c r="O427" i="31"/>
  <c r="AE427" i="31"/>
  <c r="S427" i="31"/>
  <c r="W427" i="31"/>
  <c r="N448" i="31"/>
  <c r="R448" i="31"/>
  <c r="V448" i="31"/>
  <c r="Z448" i="31"/>
  <c r="AD448" i="31"/>
  <c r="O448" i="31"/>
  <c r="S448" i="31"/>
  <c r="W448" i="31"/>
  <c r="AA448" i="31"/>
  <c r="AE448" i="31"/>
  <c r="L448" i="31"/>
  <c r="P448" i="31"/>
  <c r="T448" i="31"/>
  <c r="X448" i="31"/>
  <c r="AB448" i="31"/>
  <c r="AF448" i="31"/>
  <c r="Y448" i="31"/>
  <c r="M448" i="31"/>
  <c r="AC448" i="31"/>
  <c r="Q448" i="31"/>
  <c r="U448" i="31"/>
  <c r="L442" i="31"/>
  <c r="P442" i="31"/>
  <c r="T442" i="31"/>
  <c r="X442" i="31"/>
  <c r="AB442" i="31"/>
  <c r="AF442" i="31"/>
  <c r="M442" i="31"/>
  <c r="Q442" i="31"/>
  <c r="U442" i="31"/>
  <c r="Y442" i="31"/>
  <c r="AC442" i="31"/>
  <c r="N442" i="31"/>
  <c r="R442" i="31"/>
  <c r="V442" i="31"/>
  <c r="Z442" i="31"/>
  <c r="AD442" i="31"/>
  <c r="W442" i="31"/>
  <c r="AA442" i="31"/>
  <c r="O442" i="31"/>
  <c r="AE442" i="31"/>
  <c r="S442" i="31"/>
  <c r="O443" i="31"/>
  <c r="S443" i="31"/>
  <c r="W443" i="31"/>
  <c r="AA443" i="31"/>
  <c r="AE443" i="31"/>
  <c r="L443" i="31"/>
  <c r="AH443" i="31" s="1"/>
  <c r="P443" i="31"/>
  <c r="T443" i="31"/>
  <c r="X443" i="31"/>
  <c r="AB443" i="31"/>
  <c r="AF443" i="31"/>
  <c r="M443" i="31"/>
  <c r="Q443" i="31"/>
  <c r="U443" i="31"/>
  <c r="Y443" i="31"/>
  <c r="AC443" i="31"/>
  <c r="R443" i="31"/>
  <c r="V443" i="31"/>
  <c r="Z443" i="31"/>
  <c r="N443" i="31"/>
  <c r="AD443" i="31"/>
  <c r="O468" i="31"/>
  <c r="S468" i="31"/>
  <c r="W468" i="31"/>
  <c r="AA468" i="31"/>
  <c r="AE468" i="31"/>
  <c r="L468" i="31"/>
  <c r="Q468" i="31"/>
  <c r="V468" i="31"/>
  <c r="AB468" i="31"/>
  <c r="M468" i="31"/>
  <c r="R468" i="31"/>
  <c r="X468" i="31"/>
  <c r="AC468" i="31"/>
  <c r="N468" i="31"/>
  <c r="T468" i="31"/>
  <c r="Y468" i="31"/>
  <c r="AD468" i="31"/>
  <c r="U468" i="31"/>
  <c r="Z468" i="31"/>
  <c r="AF468" i="31"/>
  <c r="P468" i="31"/>
  <c r="N469" i="31"/>
  <c r="R469" i="31"/>
  <c r="V469" i="31"/>
  <c r="Z469" i="31"/>
  <c r="AD469" i="31"/>
  <c r="L469" i="31"/>
  <c r="Q469" i="31"/>
  <c r="W469" i="31"/>
  <c r="AB469" i="31"/>
  <c r="M469" i="31"/>
  <c r="S469" i="31"/>
  <c r="X469" i="31"/>
  <c r="AC469" i="31"/>
  <c r="O469" i="31"/>
  <c r="T469" i="31"/>
  <c r="Y469" i="31"/>
  <c r="AE469" i="31"/>
  <c r="U469" i="31"/>
  <c r="AA469" i="31"/>
  <c r="AF469" i="31"/>
  <c r="P469" i="31"/>
  <c r="M470" i="31"/>
  <c r="Q470" i="31"/>
  <c r="U470" i="31"/>
  <c r="Y470" i="31"/>
  <c r="AC470" i="31"/>
  <c r="L470" i="31"/>
  <c r="R470" i="31"/>
  <c r="W470" i="31"/>
  <c r="AB470" i="31"/>
  <c r="N470" i="31"/>
  <c r="S470" i="31"/>
  <c r="X470" i="31"/>
  <c r="AD470" i="31"/>
  <c r="O470" i="31"/>
  <c r="T470" i="31"/>
  <c r="Z470" i="31"/>
  <c r="AE470" i="31"/>
  <c r="V470" i="31"/>
  <c r="AA470" i="31"/>
  <c r="AF470" i="31"/>
  <c r="P470" i="31"/>
  <c r="N487" i="31"/>
  <c r="R487" i="31"/>
  <c r="V487" i="31"/>
  <c r="Z487" i="31"/>
  <c r="AD487" i="31"/>
  <c r="L487" i="31"/>
  <c r="P487" i="31"/>
  <c r="T487" i="31"/>
  <c r="X487" i="31"/>
  <c r="AB487" i="31"/>
  <c r="AF487" i="31"/>
  <c r="S487" i="31"/>
  <c r="AA487" i="31"/>
  <c r="M487" i="31"/>
  <c r="U487" i="31"/>
  <c r="AC487" i="31"/>
  <c r="O487" i="31"/>
  <c r="W487" i="31"/>
  <c r="AE487" i="31"/>
  <c r="Y487" i="31"/>
  <c r="Q487" i="31"/>
  <c r="N498" i="31"/>
  <c r="R498" i="31"/>
  <c r="V498" i="31"/>
  <c r="Z498" i="31"/>
  <c r="AD498" i="31"/>
  <c r="L498" i="31"/>
  <c r="P498" i="31"/>
  <c r="T498" i="31"/>
  <c r="X498" i="31"/>
  <c r="AB498" i="31"/>
  <c r="AF498" i="31"/>
  <c r="O498" i="31"/>
  <c r="W498" i="31"/>
  <c r="AE498" i="31"/>
  <c r="Q498" i="31"/>
  <c r="Y498" i="31"/>
  <c r="S498" i="31"/>
  <c r="AA498" i="31"/>
  <c r="M498" i="31"/>
  <c r="U498" i="31"/>
  <c r="AC498" i="31"/>
  <c r="M495" i="31"/>
  <c r="Q495" i="31"/>
  <c r="U495" i="31"/>
  <c r="Y495" i="31"/>
  <c r="AC495" i="31"/>
  <c r="N495" i="31"/>
  <c r="R495" i="31"/>
  <c r="V495" i="31"/>
  <c r="Z495" i="31"/>
  <c r="AD495" i="31"/>
  <c r="O495" i="31"/>
  <c r="S495" i="31"/>
  <c r="W495" i="31"/>
  <c r="AA495" i="31"/>
  <c r="AE495" i="31"/>
  <c r="P495" i="31"/>
  <c r="AF495" i="31"/>
  <c r="T495" i="31"/>
  <c r="X495" i="31"/>
  <c r="AB495" i="31"/>
  <c r="L495" i="31"/>
  <c r="N10" i="32"/>
  <c r="R10" i="32"/>
  <c r="V10" i="32"/>
  <c r="Z10" i="32"/>
  <c r="O10" i="32"/>
  <c r="S10" i="32"/>
  <c r="W10" i="32"/>
  <c r="AA10" i="32"/>
  <c r="L10" i="32"/>
  <c r="P10" i="32"/>
  <c r="T10" i="32"/>
  <c r="X10" i="32"/>
  <c r="Q10" i="32"/>
  <c r="U10" i="32"/>
  <c r="Y10" i="32"/>
  <c r="M10" i="32"/>
  <c r="M11" i="32"/>
  <c r="Q11" i="32"/>
  <c r="U11" i="32"/>
  <c r="Y11" i="32"/>
  <c r="N11" i="32"/>
  <c r="R11" i="32"/>
  <c r="V11" i="32"/>
  <c r="Z11" i="32"/>
  <c r="O11" i="32"/>
  <c r="S11" i="32"/>
  <c r="W11" i="32"/>
  <c r="AA11" i="32"/>
  <c r="L11" i="32"/>
  <c r="P11" i="32"/>
  <c r="X11" i="32"/>
  <c r="T11" i="32"/>
  <c r="M19" i="32"/>
  <c r="Q19" i="32"/>
  <c r="U19" i="32"/>
  <c r="Y19" i="32"/>
  <c r="N19" i="32"/>
  <c r="V19" i="32"/>
  <c r="Z19" i="32"/>
  <c r="T19" i="32"/>
  <c r="R19" i="32"/>
  <c r="P19" i="32"/>
  <c r="O19" i="32"/>
  <c r="S19" i="32"/>
  <c r="W19" i="32"/>
  <c r="AA19" i="32"/>
  <c r="L19" i="32"/>
  <c r="X19" i="32"/>
  <c r="O95" i="32"/>
  <c r="S95" i="32"/>
  <c r="W95" i="32"/>
  <c r="AA95" i="32"/>
  <c r="AE95" i="32"/>
  <c r="L95" i="32"/>
  <c r="P95" i="32"/>
  <c r="T95" i="32"/>
  <c r="X95" i="32"/>
  <c r="AB95" i="32"/>
  <c r="AF95" i="32"/>
  <c r="M95" i="32"/>
  <c r="Q95" i="32"/>
  <c r="U95" i="32"/>
  <c r="Y95" i="32"/>
  <c r="AC95" i="32"/>
  <c r="N95" i="32"/>
  <c r="AD95" i="32"/>
  <c r="Z95" i="32"/>
  <c r="R95" i="32"/>
  <c r="V95" i="32"/>
  <c r="L118" i="32"/>
  <c r="P118" i="32"/>
  <c r="T118" i="32"/>
  <c r="X118" i="32"/>
  <c r="AB118" i="32"/>
  <c r="AF118" i="32"/>
  <c r="M118" i="32"/>
  <c r="Q118" i="32"/>
  <c r="U118" i="32"/>
  <c r="Y118" i="32"/>
  <c r="AC118" i="32"/>
  <c r="N118" i="32"/>
  <c r="R118" i="32"/>
  <c r="V118" i="32"/>
  <c r="Z118" i="32"/>
  <c r="AD118" i="32"/>
  <c r="AA118" i="32"/>
  <c r="W118" i="32"/>
  <c r="O118" i="32"/>
  <c r="AE118" i="32"/>
  <c r="S118" i="32"/>
  <c r="L168" i="32"/>
  <c r="P168" i="32"/>
  <c r="T168" i="32"/>
  <c r="X168" i="32"/>
  <c r="AB168" i="32"/>
  <c r="AF168" i="32"/>
  <c r="M168" i="32"/>
  <c r="Q168" i="32"/>
  <c r="U168" i="32"/>
  <c r="Y168" i="32"/>
  <c r="AC168" i="32"/>
  <c r="N168" i="32"/>
  <c r="R168" i="32"/>
  <c r="V168" i="32"/>
  <c r="Z168" i="32"/>
  <c r="AD168" i="32"/>
  <c r="W168" i="32"/>
  <c r="S168" i="32"/>
  <c r="AA168" i="32"/>
  <c r="O168" i="32"/>
  <c r="AE168" i="32"/>
  <c r="M178" i="32"/>
  <c r="Q178" i="32"/>
  <c r="U178" i="32"/>
  <c r="Y178" i="32"/>
  <c r="AC178" i="32"/>
  <c r="N178" i="32"/>
  <c r="R178" i="32"/>
  <c r="V178" i="32"/>
  <c r="Z178" i="32"/>
  <c r="AD178" i="32"/>
  <c r="O178" i="32"/>
  <c r="S178" i="32"/>
  <c r="W178" i="32"/>
  <c r="AA178" i="32"/>
  <c r="AE178" i="32"/>
  <c r="T178" i="32"/>
  <c r="AF178" i="32"/>
  <c r="X178" i="32"/>
  <c r="L178" i="32"/>
  <c r="AB178" i="32"/>
  <c r="P178" i="32"/>
  <c r="N202" i="32"/>
  <c r="R202" i="32"/>
  <c r="V202" i="32"/>
  <c r="Z202" i="32"/>
  <c r="AD202" i="32"/>
  <c r="O202" i="32"/>
  <c r="S202" i="32"/>
  <c r="W202" i="32"/>
  <c r="AA202" i="32"/>
  <c r="AE202" i="32"/>
  <c r="L202" i="32"/>
  <c r="P202" i="32"/>
  <c r="T202" i="32"/>
  <c r="X202" i="32"/>
  <c r="AB202" i="32"/>
  <c r="AF202" i="32"/>
  <c r="Y202" i="32"/>
  <c r="M202" i="32"/>
  <c r="AC202" i="32"/>
  <c r="U202" i="32"/>
  <c r="Q202" i="32"/>
  <c r="O222" i="32"/>
  <c r="S222" i="32"/>
  <c r="W222" i="32"/>
  <c r="AA222" i="32"/>
  <c r="AE222" i="32"/>
  <c r="L222" i="32"/>
  <c r="P222" i="32"/>
  <c r="T222" i="32"/>
  <c r="X222" i="32"/>
  <c r="AB222" i="32"/>
  <c r="AF222" i="32"/>
  <c r="M222" i="32"/>
  <c r="Q222" i="32"/>
  <c r="U222" i="32"/>
  <c r="Y222" i="32"/>
  <c r="AC222" i="32"/>
  <c r="R222" i="32"/>
  <c r="V222" i="32"/>
  <c r="N222" i="32"/>
  <c r="Z222" i="32"/>
  <c r="AD222" i="32"/>
  <c r="M220" i="32"/>
  <c r="Q220" i="32"/>
  <c r="U220" i="32"/>
  <c r="Y220" i="32"/>
  <c r="AC220" i="32"/>
  <c r="N220" i="32"/>
  <c r="R220" i="32"/>
  <c r="V220" i="32"/>
  <c r="Z220" i="32"/>
  <c r="AD220" i="32"/>
  <c r="O220" i="32"/>
  <c r="S220" i="32"/>
  <c r="W220" i="32"/>
  <c r="AA220" i="32"/>
  <c r="AE220" i="32"/>
  <c r="L220" i="32"/>
  <c r="AB220" i="32"/>
  <c r="X220" i="32"/>
  <c r="P220" i="32"/>
  <c r="AF220" i="32"/>
  <c r="T220" i="32"/>
  <c r="M236" i="32"/>
  <c r="Q236" i="32"/>
  <c r="U236" i="32"/>
  <c r="Y236" i="32"/>
  <c r="AC236" i="32"/>
  <c r="N236" i="32"/>
  <c r="R236" i="32"/>
  <c r="V236" i="32"/>
  <c r="Z236" i="32"/>
  <c r="AD236" i="32"/>
  <c r="O236" i="32"/>
  <c r="S236" i="32"/>
  <c r="W236" i="32"/>
  <c r="AA236" i="32"/>
  <c r="AE236" i="32"/>
  <c r="P236" i="32"/>
  <c r="AF236" i="32"/>
  <c r="AB236" i="32"/>
  <c r="T236" i="32"/>
  <c r="X236" i="32"/>
  <c r="L236" i="32"/>
  <c r="M251" i="32"/>
  <c r="Q251" i="32"/>
  <c r="U251" i="32"/>
  <c r="Y251" i="32"/>
  <c r="AC251" i="32"/>
  <c r="N251" i="32"/>
  <c r="R251" i="32"/>
  <c r="V251" i="32"/>
  <c r="Z251" i="32"/>
  <c r="AD251" i="32"/>
  <c r="O251" i="32"/>
  <c r="S251" i="32"/>
  <c r="W251" i="32"/>
  <c r="AA251" i="32"/>
  <c r="AE251" i="32"/>
  <c r="T251" i="32"/>
  <c r="P251" i="32"/>
  <c r="X251" i="32"/>
  <c r="AF251" i="32"/>
  <c r="L251" i="32"/>
  <c r="AB251" i="32"/>
  <c r="M113" i="32"/>
  <c r="Q113" i="32"/>
  <c r="U113" i="32"/>
  <c r="Y113" i="32"/>
  <c r="AC113" i="32"/>
  <c r="N113" i="32"/>
  <c r="R113" i="32"/>
  <c r="V113" i="32"/>
  <c r="Z113" i="32"/>
  <c r="AD113" i="32"/>
  <c r="O113" i="32"/>
  <c r="S113" i="32"/>
  <c r="W113" i="32"/>
  <c r="AA113" i="32"/>
  <c r="AE113" i="32"/>
  <c r="T113" i="32"/>
  <c r="AF113" i="32"/>
  <c r="X113" i="32"/>
  <c r="L113" i="32"/>
  <c r="AB113" i="32"/>
  <c r="P113" i="32"/>
  <c r="L110" i="32"/>
  <c r="P110" i="32"/>
  <c r="T110" i="32"/>
  <c r="X110" i="32"/>
  <c r="AB110" i="32"/>
  <c r="AF110" i="32"/>
  <c r="M110" i="32"/>
  <c r="Q110" i="32"/>
  <c r="U110" i="32"/>
  <c r="Y110" i="32"/>
  <c r="AC110" i="32"/>
  <c r="N110" i="32"/>
  <c r="R110" i="32"/>
  <c r="V110" i="32"/>
  <c r="Z110" i="32"/>
  <c r="AD110" i="32"/>
  <c r="S110" i="32"/>
  <c r="O110" i="32"/>
  <c r="W110" i="32"/>
  <c r="AA110" i="32"/>
  <c r="AE110" i="32"/>
  <c r="M105" i="32"/>
  <c r="Q105" i="32"/>
  <c r="U105" i="32"/>
  <c r="Y105" i="32"/>
  <c r="AC105" i="32"/>
  <c r="N105" i="32"/>
  <c r="R105" i="32"/>
  <c r="V105" i="32"/>
  <c r="Z105" i="32"/>
  <c r="AD105" i="32"/>
  <c r="O105" i="32"/>
  <c r="S105" i="32"/>
  <c r="W105" i="32"/>
  <c r="AA105" i="32"/>
  <c r="AE105" i="32"/>
  <c r="L105" i="32"/>
  <c r="AB105" i="32"/>
  <c r="P105" i="32"/>
  <c r="AF105" i="32"/>
  <c r="T105" i="32"/>
  <c r="X105" i="32"/>
  <c r="M101" i="32"/>
  <c r="Q101" i="32"/>
  <c r="U101" i="32"/>
  <c r="U359" i="32" s="1"/>
  <c r="Y101" i="32"/>
  <c r="AC101" i="32"/>
  <c r="N101" i="32"/>
  <c r="R101" i="32"/>
  <c r="R359" i="32" s="1"/>
  <c r="V101" i="32"/>
  <c r="Z101" i="32"/>
  <c r="AD101" i="32"/>
  <c r="O101" i="32"/>
  <c r="S101" i="32"/>
  <c r="W101" i="32"/>
  <c r="AA101" i="32"/>
  <c r="AE101" i="32"/>
  <c r="AE359" i="32" s="1"/>
  <c r="P101" i="32"/>
  <c r="AF101" i="32"/>
  <c r="T101" i="32"/>
  <c r="AB101" i="32"/>
  <c r="AB359" i="32" s="1"/>
  <c r="X101" i="32"/>
  <c r="L101" i="32"/>
  <c r="M109" i="32"/>
  <c r="Q109" i="32"/>
  <c r="U109" i="32"/>
  <c r="Y109" i="32"/>
  <c r="AC109" i="32"/>
  <c r="N109" i="32"/>
  <c r="R109" i="32"/>
  <c r="V109" i="32"/>
  <c r="Z109" i="32"/>
  <c r="AD109" i="32"/>
  <c r="O109" i="32"/>
  <c r="S109" i="32"/>
  <c r="W109" i="32"/>
  <c r="AA109" i="32"/>
  <c r="AE109" i="32"/>
  <c r="X109" i="32"/>
  <c r="L109" i="32"/>
  <c r="AB109" i="32"/>
  <c r="P109" i="32"/>
  <c r="AF109" i="32"/>
  <c r="T109" i="32"/>
  <c r="E156" i="25"/>
  <c r="E155" i="25"/>
  <c r="O416" i="31"/>
  <c r="S416" i="31"/>
  <c r="W416" i="31"/>
  <c r="AA416" i="31"/>
  <c r="AE416" i="31"/>
  <c r="L416" i="31"/>
  <c r="P416" i="31"/>
  <c r="T416" i="31"/>
  <c r="X416" i="31"/>
  <c r="AB416" i="31"/>
  <c r="AF416" i="31"/>
  <c r="M416" i="31"/>
  <c r="Q416" i="31"/>
  <c r="U416" i="31"/>
  <c r="Y416" i="31"/>
  <c r="AC416" i="31"/>
  <c r="R416" i="31"/>
  <c r="V416" i="31"/>
  <c r="Z416" i="31"/>
  <c r="N416" i="31"/>
  <c r="AD416" i="31"/>
  <c r="L419" i="31"/>
  <c r="P419" i="31"/>
  <c r="T419" i="31"/>
  <c r="X419" i="31"/>
  <c r="AB419" i="31"/>
  <c r="AF419" i="31"/>
  <c r="M419" i="31"/>
  <c r="Q419" i="31"/>
  <c r="U419" i="31"/>
  <c r="Y419" i="31"/>
  <c r="AC419" i="31"/>
  <c r="N419" i="31"/>
  <c r="R419" i="31"/>
  <c r="V419" i="31"/>
  <c r="Z419" i="31"/>
  <c r="AD419" i="31"/>
  <c r="S419" i="31"/>
  <c r="W419" i="31"/>
  <c r="AA419" i="31"/>
  <c r="O419" i="31"/>
  <c r="AE419" i="31"/>
  <c r="O122" i="31"/>
  <c r="S122" i="31"/>
  <c r="W122" i="31"/>
  <c r="AC122" i="31"/>
  <c r="P122" i="31"/>
  <c r="T122" i="31"/>
  <c r="X122" i="31"/>
  <c r="AD122" i="31"/>
  <c r="M122" i="31"/>
  <c r="Q122" i="31"/>
  <c r="U122" i="31"/>
  <c r="AA122" i="31"/>
  <c r="AE122" i="31"/>
  <c r="N122" i="31"/>
  <c r="AF122" i="31"/>
  <c r="R122" i="31"/>
  <c r="V122" i="31"/>
  <c r="AB122" i="31"/>
  <c r="Z122" i="31"/>
  <c r="Y122" i="31"/>
  <c r="O408" i="31"/>
  <c r="S408" i="31"/>
  <c r="W408" i="31"/>
  <c r="AA408" i="31"/>
  <c r="AE408" i="31"/>
  <c r="L408" i="31"/>
  <c r="P408" i="31"/>
  <c r="T408" i="31"/>
  <c r="X408" i="31"/>
  <c r="AB408" i="31"/>
  <c r="AF408" i="31"/>
  <c r="M408" i="31"/>
  <c r="Q408" i="31"/>
  <c r="U408" i="31"/>
  <c r="Y408" i="31"/>
  <c r="AC408" i="31"/>
  <c r="Z408" i="31"/>
  <c r="N408" i="31"/>
  <c r="AD408" i="31"/>
  <c r="R408" i="31"/>
  <c r="V408" i="31"/>
  <c r="L423" i="31"/>
  <c r="P423" i="31"/>
  <c r="T423" i="31"/>
  <c r="X423" i="31"/>
  <c r="AB423" i="31"/>
  <c r="AF423" i="31"/>
  <c r="M423" i="31"/>
  <c r="Q423" i="31"/>
  <c r="U423" i="31"/>
  <c r="Y423" i="31"/>
  <c r="AC423" i="31"/>
  <c r="N423" i="31"/>
  <c r="R423" i="31"/>
  <c r="V423" i="31"/>
  <c r="Z423" i="31"/>
  <c r="AD423" i="31"/>
  <c r="O423" i="31"/>
  <c r="AE423" i="31"/>
  <c r="S423" i="31"/>
  <c r="W423" i="31"/>
  <c r="AA423" i="31"/>
  <c r="N417" i="31"/>
  <c r="R417" i="31"/>
  <c r="V417" i="31"/>
  <c r="Z417" i="31"/>
  <c r="AD417" i="31"/>
  <c r="O417" i="31"/>
  <c r="S417" i="31"/>
  <c r="W417" i="31"/>
  <c r="AA417" i="31"/>
  <c r="AE417" i="31"/>
  <c r="L417" i="31"/>
  <c r="P417" i="31"/>
  <c r="T417" i="31"/>
  <c r="X417" i="31"/>
  <c r="AB417" i="31"/>
  <c r="AF417" i="31"/>
  <c r="M417" i="31"/>
  <c r="AC417" i="31"/>
  <c r="Q417" i="31"/>
  <c r="U417" i="31"/>
  <c r="Y417" i="31"/>
  <c r="L164" i="31"/>
  <c r="P164" i="31"/>
  <c r="T164" i="31"/>
  <c r="X164" i="31"/>
  <c r="AB164" i="31"/>
  <c r="AF164" i="31"/>
  <c r="M164" i="31"/>
  <c r="Q164" i="31"/>
  <c r="U164" i="31"/>
  <c r="Y164" i="31"/>
  <c r="AC164" i="31"/>
  <c r="N164" i="31"/>
  <c r="R164" i="31"/>
  <c r="V164" i="31"/>
  <c r="Z164" i="31"/>
  <c r="AD164" i="31"/>
  <c r="AA164" i="31"/>
  <c r="W164" i="31"/>
  <c r="O164" i="31"/>
  <c r="AE164" i="31"/>
  <c r="S164" i="31"/>
  <c r="M167" i="31"/>
  <c r="Q167" i="31"/>
  <c r="U167" i="31"/>
  <c r="Y167" i="31"/>
  <c r="AC167" i="31"/>
  <c r="N167" i="31"/>
  <c r="R167" i="31"/>
  <c r="V167" i="31"/>
  <c r="Z167" i="31"/>
  <c r="AD167" i="31"/>
  <c r="O167" i="31"/>
  <c r="S167" i="31"/>
  <c r="W167" i="31"/>
  <c r="AA167" i="31"/>
  <c r="AE167" i="31"/>
  <c r="L167" i="31"/>
  <c r="AB167" i="31"/>
  <c r="X167" i="31"/>
  <c r="P167" i="31"/>
  <c r="AF167" i="31"/>
  <c r="T167" i="31"/>
  <c r="L148" i="31"/>
  <c r="P148" i="31"/>
  <c r="T148" i="31"/>
  <c r="X148" i="31"/>
  <c r="AB148" i="31"/>
  <c r="AF148" i="31"/>
  <c r="M148" i="31"/>
  <c r="Q148" i="31"/>
  <c r="U148" i="31"/>
  <c r="Y148" i="31"/>
  <c r="AC148" i="31"/>
  <c r="N148" i="31"/>
  <c r="R148" i="31"/>
  <c r="V148" i="31"/>
  <c r="Z148" i="31"/>
  <c r="AD148" i="31"/>
  <c r="W148" i="31"/>
  <c r="AA148" i="31"/>
  <c r="O148" i="31"/>
  <c r="AE148" i="31"/>
  <c r="S148" i="31"/>
  <c r="O149" i="31"/>
  <c r="S149" i="31"/>
  <c r="W149" i="31"/>
  <c r="AA149" i="31"/>
  <c r="AE149" i="31"/>
  <c r="L149" i="31"/>
  <c r="P149" i="31"/>
  <c r="T149" i="31"/>
  <c r="X149" i="31"/>
  <c r="AB149" i="31"/>
  <c r="AF149" i="31"/>
  <c r="M149" i="31"/>
  <c r="Q149" i="31"/>
  <c r="U149" i="31"/>
  <c r="Y149" i="31"/>
  <c r="AC149" i="31"/>
  <c r="R149" i="31"/>
  <c r="V149" i="31"/>
  <c r="Z149" i="31"/>
  <c r="N149" i="31"/>
  <c r="AD149" i="31"/>
  <c r="N158" i="31"/>
  <c r="R158" i="31"/>
  <c r="V158" i="31"/>
  <c r="Z158" i="31"/>
  <c r="AD158" i="31"/>
  <c r="O158" i="31"/>
  <c r="S158" i="31"/>
  <c r="W158" i="31"/>
  <c r="AA158" i="31"/>
  <c r="AE158" i="31"/>
  <c r="L158" i="31"/>
  <c r="P158" i="31"/>
  <c r="T158" i="31"/>
  <c r="X158" i="31"/>
  <c r="AB158" i="31"/>
  <c r="U158" i="31"/>
  <c r="Y158" i="31"/>
  <c r="M158" i="31"/>
  <c r="AC158" i="31"/>
  <c r="Q158" i="31"/>
  <c r="AF158" i="31"/>
  <c r="L156" i="31"/>
  <c r="P156" i="31"/>
  <c r="T156" i="31"/>
  <c r="X156" i="31"/>
  <c r="AB156" i="31"/>
  <c r="AF156" i="31"/>
  <c r="M156" i="31"/>
  <c r="Q156" i="31"/>
  <c r="U156" i="31"/>
  <c r="Y156" i="31"/>
  <c r="AC156" i="31"/>
  <c r="N156" i="31"/>
  <c r="R156" i="31"/>
  <c r="V156" i="31"/>
  <c r="Z156" i="31"/>
  <c r="AD156" i="31"/>
  <c r="O156" i="31"/>
  <c r="AE156" i="31"/>
  <c r="S156" i="31"/>
  <c r="W156" i="31"/>
  <c r="AA156" i="31"/>
  <c r="O221" i="31"/>
  <c r="S221" i="31"/>
  <c r="W221" i="31"/>
  <c r="AA221" i="31"/>
  <c r="AE221" i="31"/>
  <c r="L221" i="31"/>
  <c r="P221" i="31"/>
  <c r="T221" i="31"/>
  <c r="X221" i="31"/>
  <c r="AB221" i="31"/>
  <c r="AF221" i="31"/>
  <c r="M221" i="31"/>
  <c r="Q221" i="31"/>
  <c r="U221" i="31"/>
  <c r="Y221" i="31"/>
  <c r="AC221" i="31"/>
  <c r="Z221" i="31"/>
  <c r="N221" i="31"/>
  <c r="AD221" i="31"/>
  <c r="R221" i="31"/>
  <c r="V221" i="31"/>
  <c r="O213" i="31"/>
  <c r="S213" i="31"/>
  <c r="W213" i="31"/>
  <c r="AA213" i="31"/>
  <c r="AE213" i="31"/>
  <c r="L213" i="31"/>
  <c r="P213" i="31"/>
  <c r="T213" i="31"/>
  <c r="X213" i="31"/>
  <c r="AB213" i="31"/>
  <c r="AF213" i="31"/>
  <c r="M213" i="31"/>
  <c r="Q213" i="31"/>
  <c r="U213" i="31"/>
  <c r="Y213" i="31"/>
  <c r="AC213" i="31"/>
  <c r="R213" i="31"/>
  <c r="V213" i="31"/>
  <c r="Z213" i="31"/>
  <c r="N213" i="31"/>
  <c r="AD213" i="31"/>
  <c r="N206" i="31"/>
  <c r="R206" i="31"/>
  <c r="V206" i="31"/>
  <c r="Z206" i="31"/>
  <c r="AD206" i="31"/>
  <c r="O206" i="31"/>
  <c r="S206" i="31"/>
  <c r="W206" i="31"/>
  <c r="AA206" i="31"/>
  <c r="AE206" i="31"/>
  <c r="L206" i="31"/>
  <c r="P206" i="31"/>
  <c r="T206" i="31"/>
  <c r="X206" i="31"/>
  <c r="AB206" i="31"/>
  <c r="AF206" i="31"/>
  <c r="U206" i="31"/>
  <c r="Y206" i="31"/>
  <c r="M206" i="31"/>
  <c r="AC206" i="31"/>
  <c r="Q206" i="31"/>
  <c r="N198" i="31"/>
  <c r="R198" i="31"/>
  <c r="V198" i="31"/>
  <c r="Z198" i="31"/>
  <c r="AD198" i="31"/>
  <c r="O198" i="31"/>
  <c r="S198" i="31"/>
  <c r="W198" i="31"/>
  <c r="AA198" i="31"/>
  <c r="AE198" i="31"/>
  <c r="L198" i="31"/>
  <c r="P198" i="31"/>
  <c r="T198" i="31"/>
  <c r="X198" i="31"/>
  <c r="AB198" i="31"/>
  <c r="AF198" i="31"/>
  <c r="M198" i="31"/>
  <c r="AC198" i="31"/>
  <c r="Q198" i="31"/>
  <c r="U198" i="31"/>
  <c r="Y198" i="31"/>
  <c r="O217" i="31"/>
  <c r="S217" i="31"/>
  <c r="W217" i="31"/>
  <c r="AA217" i="31"/>
  <c r="AE217" i="31"/>
  <c r="L217" i="31"/>
  <c r="P217" i="31"/>
  <c r="T217" i="31"/>
  <c r="X217" i="31"/>
  <c r="AB217" i="31"/>
  <c r="AF217" i="31"/>
  <c r="M217" i="31"/>
  <c r="Q217" i="31"/>
  <c r="U217" i="31"/>
  <c r="Y217" i="31"/>
  <c r="AC217" i="31"/>
  <c r="N217" i="31"/>
  <c r="AD217" i="31"/>
  <c r="R217" i="31"/>
  <c r="V217" i="31"/>
  <c r="Z217" i="31"/>
  <c r="M207" i="31"/>
  <c r="Q207" i="31"/>
  <c r="U207" i="31"/>
  <c r="Y207" i="31"/>
  <c r="AC207" i="31"/>
  <c r="N207" i="31"/>
  <c r="R207" i="31"/>
  <c r="V207" i="31"/>
  <c r="Z207" i="31"/>
  <c r="AD207" i="31"/>
  <c r="O207" i="31"/>
  <c r="S207" i="31"/>
  <c r="W207" i="31"/>
  <c r="AA207" i="31"/>
  <c r="AE207" i="31"/>
  <c r="P207" i="31"/>
  <c r="AF207" i="31"/>
  <c r="T207" i="31"/>
  <c r="X207" i="31"/>
  <c r="L207" i="31"/>
  <c r="AB207" i="31"/>
  <c r="M199" i="31"/>
  <c r="Q199" i="31"/>
  <c r="U199" i="31"/>
  <c r="Y199" i="31"/>
  <c r="AC199" i="31"/>
  <c r="N199" i="31"/>
  <c r="R199" i="31"/>
  <c r="V199" i="31"/>
  <c r="Z199" i="31"/>
  <c r="AD199" i="31"/>
  <c r="O199" i="31"/>
  <c r="S199" i="31"/>
  <c r="W199" i="31"/>
  <c r="AA199" i="31"/>
  <c r="AE199" i="31"/>
  <c r="X199" i="31"/>
  <c r="L199" i="31"/>
  <c r="AB199" i="31"/>
  <c r="P199" i="31"/>
  <c r="AF199" i="31"/>
  <c r="T199" i="31"/>
  <c r="O193" i="31"/>
  <c r="S193" i="31"/>
  <c r="W193" i="31"/>
  <c r="AA193" i="31"/>
  <c r="AE193" i="31"/>
  <c r="L193" i="31"/>
  <c r="P193" i="31"/>
  <c r="T193" i="31"/>
  <c r="X193" i="31"/>
  <c r="AB193" i="31"/>
  <c r="AF193" i="31"/>
  <c r="M193" i="31"/>
  <c r="Q193" i="31"/>
  <c r="U193" i="31"/>
  <c r="Y193" i="31"/>
  <c r="AC193" i="31"/>
  <c r="V193" i="31"/>
  <c r="Z193" i="31"/>
  <c r="N193" i="31"/>
  <c r="AD193" i="31"/>
  <c r="R193" i="31"/>
  <c r="M240" i="31"/>
  <c r="Q240" i="31"/>
  <c r="U240" i="31"/>
  <c r="Y240" i="31"/>
  <c r="AC240" i="31"/>
  <c r="N240" i="31"/>
  <c r="R240" i="31"/>
  <c r="V240" i="31"/>
  <c r="Z240" i="31"/>
  <c r="AD240" i="31"/>
  <c r="O240" i="31"/>
  <c r="S240" i="31"/>
  <c r="W240" i="31"/>
  <c r="AA240" i="31"/>
  <c r="AE240" i="31"/>
  <c r="P240" i="31"/>
  <c r="AF240" i="31"/>
  <c r="T240" i="31"/>
  <c r="X240" i="31"/>
  <c r="L240" i="31"/>
  <c r="AB240" i="31"/>
  <c r="L252" i="31"/>
  <c r="P252" i="31"/>
  <c r="T252" i="31"/>
  <c r="X252" i="31"/>
  <c r="AB252" i="31"/>
  <c r="AF252" i="31"/>
  <c r="M252" i="31"/>
  <c r="Q252" i="31"/>
  <c r="U252" i="31"/>
  <c r="Y252" i="31"/>
  <c r="AC252" i="31"/>
  <c r="N252" i="31"/>
  <c r="R252" i="31"/>
  <c r="V252" i="31"/>
  <c r="Z252" i="31"/>
  <c r="AD252" i="31"/>
  <c r="W252" i="31"/>
  <c r="AA252" i="31"/>
  <c r="O252" i="31"/>
  <c r="AE252" i="31"/>
  <c r="S252" i="31"/>
  <c r="N266" i="31"/>
  <c r="R266" i="31"/>
  <c r="V266" i="31"/>
  <c r="Z266" i="31"/>
  <c r="AD266" i="31"/>
  <c r="O266" i="31"/>
  <c r="S266" i="31"/>
  <c r="W266" i="31"/>
  <c r="AA266" i="31"/>
  <c r="AE266" i="31"/>
  <c r="L266" i="31"/>
  <c r="P266" i="31"/>
  <c r="T266" i="31"/>
  <c r="X266" i="31"/>
  <c r="AB266" i="31"/>
  <c r="AF266" i="31"/>
  <c r="Q266" i="31"/>
  <c r="U266" i="31"/>
  <c r="Y266" i="31"/>
  <c r="M266" i="31"/>
  <c r="AC266" i="31"/>
  <c r="O273" i="31"/>
  <c r="S273" i="31"/>
  <c r="W273" i="31"/>
  <c r="AA273" i="31"/>
  <c r="AE273" i="31"/>
  <c r="L273" i="31"/>
  <c r="P273" i="31"/>
  <c r="T273" i="31"/>
  <c r="X273" i="31"/>
  <c r="AB273" i="31"/>
  <c r="AF273" i="31"/>
  <c r="M273" i="31"/>
  <c r="Q273" i="31"/>
  <c r="U273" i="31"/>
  <c r="Y273" i="31"/>
  <c r="AC273" i="31"/>
  <c r="N273" i="31"/>
  <c r="AD273" i="31"/>
  <c r="R273" i="31"/>
  <c r="V273" i="31"/>
  <c r="Z273" i="31"/>
  <c r="N239" i="31"/>
  <c r="R239" i="31"/>
  <c r="V239" i="31"/>
  <c r="Z239" i="31"/>
  <c r="AD239" i="31"/>
  <c r="O239" i="31"/>
  <c r="S239" i="31"/>
  <c r="W239" i="31"/>
  <c r="AA239" i="31"/>
  <c r="AE239" i="31"/>
  <c r="L239" i="31"/>
  <c r="P239" i="31"/>
  <c r="T239" i="31"/>
  <c r="X239" i="31"/>
  <c r="AB239" i="31"/>
  <c r="AF239" i="31"/>
  <c r="U239" i="31"/>
  <c r="Y239" i="31"/>
  <c r="M239" i="31"/>
  <c r="AC239" i="31"/>
  <c r="Q239" i="31"/>
  <c r="O253" i="31"/>
  <c r="S253" i="31"/>
  <c r="W253" i="31"/>
  <c r="AA253" i="31"/>
  <c r="AE253" i="31"/>
  <c r="L253" i="31"/>
  <c r="P253" i="31"/>
  <c r="T253" i="31"/>
  <c r="X253" i="31"/>
  <c r="AB253" i="31"/>
  <c r="AF253" i="31"/>
  <c r="M253" i="31"/>
  <c r="Q253" i="31"/>
  <c r="U253" i="31"/>
  <c r="Y253" i="31"/>
  <c r="AC253" i="31"/>
  <c r="R253" i="31"/>
  <c r="V253" i="31"/>
  <c r="Z253" i="31"/>
  <c r="N253" i="31"/>
  <c r="AD253" i="31"/>
  <c r="N262" i="31"/>
  <c r="R262" i="31"/>
  <c r="V262" i="31"/>
  <c r="Z262" i="31"/>
  <c r="AD262" i="31"/>
  <c r="O262" i="31"/>
  <c r="S262" i="31"/>
  <c r="W262" i="31"/>
  <c r="AA262" i="31"/>
  <c r="AE262" i="31"/>
  <c r="L262" i="31"/>
  <c r="P262" i="31"/>
  <c r="T262" i="31"/>
  <c r="X262" i="31"/>
  <c r="AB262" i="31"/>
  <c r="AF262" i="31"/>
  <c r="U262" i="31"/>
  <c r="Y262" i="31"/>
  <c r="M262" i="31"/>
  <c r="AC262" i="31"/>
  <c r="Q262" i="31"/>
  <c r="L276" i="31"/>
  <c r="P276" i="31"/>
  <c r="T276" i="31"/>
  <c r="X276" i="31"/>
  <c r="AB276" i="31"/>
  <c r="AF276" i="31"/>
  <c r="M276" i="31"/>
  <c r="Q276" i="31"/>
  <c r="U276" i="31"/>
  <c r="Y276" i="31"/>
  <c r="AC276" i="31"/>
  <c r="N276" i="31"/>
  <c r="R276" i="31"/>
  <c r="V276" i="31"/>
  <c r="Z276" i="31"/>
  <c r="AD276" i="31"/>
  <c r="O276" i="31"/>
  <c r="AE276" i="31"/>
  <c r="S276" i="31"/>
  <c r="W276" i="31"/>
  <c r="AA276" i="31"/>
  <c r="N231" i="31"/>
  <c r="R231" i="31"/>
  <c r="V231" i="31"/>
  <c r="Z231" i="31"/>
  <c r="AD231" i="31"/>
  <c r="O231" i="31"/>
  <c r="S231" i="31"/>
  <c r="W231" i="31"/>
  <c r="AA231" i="31"/>
  <c r="AE231" i="31"/>
  <c r="L231" i="31"/>
  <c r="P231" i="31"/>
  <c r="T231" i="31"/>
  <c r="X231" i="31"/>
  <c r="AB231" i="31"/>
  <c r="AF231" i="31"/>
  <c r="M231" i="31"/>
  <c r="AC231" i="31"/>
  <c r="Q231" i="31"/>
  <c r="U231" i="31"/>
  <c r="AI231" i="31" s="1"/>
  <c r="Y231" i="31"/>
  <c r="N245" i="31"/>
  <c r="R245" i="31"/>
  <c r="V245" i="31"/>
  <c r="Z245" i="31"/>
  <c r="AD245" i="31"/>
  <c r="O245" i="31"/>
  <c r="S245" i="31"/>
  <c r="W245" i="31"/>
  <c r="AA245" i="31"/>
  <c r="AE245" i="31"/>
  <c r="L245" i="31"/>
  <c r="P245" i="31"/>
  <c r="T245" i="31"/>
  <c r="X245" i="31"/>
  <c r="AB245" i="31"/>
  <c r="AF245" i="31"/>
  <c r="Y245" i="31"/>
  <c r="M245" i="31"/>
  <c r="AC245" i="31"/>
  <c r="Q245" i="31"/>
  <c r="U245" i="31"/>
  <c r="N254" i="31"/>
  <c r="R254" i="31"/>
  <c r="V254" i="31"/>
  <c r="Z254" i="31"/>
  <c r="AD254" i="31"/>
  <c r="O254" i="31"/>
  <c r="S254" i="31"/>
  <c r="W254" i="31"/>
  <c r="AA254" i="31"/>
  <c r="AE254" i="31"/>
  <c r="L254" i="31"/>
  <c r="P254" i="31"/>
  <c r="T254" i="31"/>
  <c r="X254" i="31"/>
  <c r="AB254" i="31"/>
  <c r="AF254" i="31"/>
  <c r="M254" i="31"/>
  <c r="AC254" i="31"/>
  <c r="Q254" i="31"/>
  <c r="U254" i="31"/>
  <c r="Y254" i="31"/>
  <c r="O244" i="31"/>
  <c r="S244" i="31"/>
  <c r="W244" i="31"/>
  <c r="AA244" i="31"/>
  <c r="AE244" i="31"/>
  <c r="L244" i="31"/>
  <c r="P244" i="31"/>
  <c r="T244" i="31"/>
  <c r="X244" i="31"/>
  <c r="AB244" i="31"/>
  <c r="AF244" i="31"/>
  <c r="M244" i="31"/>
  <c r="Q244" i="31"/>
  <c r="U244" i="31"/>
  <c r="Y244" i="31"/>
  <c r="AC244" i="31"/>
  <c r="N244" i="31"/>
  <c r="AD244" i="31"/>
  <c r="R244" i="31"/>
  <c r="V244" i="31"/>
  <c r="Z244" i="31"/>
  <c r="N274" i="31"/>
  <c r="R274" i="31"/>
  <c r="V274" i="31"/>
  <c r="Z274" i="31"/>
  <c r="AD274" i="31"/>
  <c r="O274" i="31"/>
  <c r="S274" i="31"/>
  <c r="W274" i="31"/>
  <c r="AA274" i="31"/>
  <c r="AE274" i="31"/>
  <c r="L274" i="31"/>
  <c r="P274" i="31"/>
  <c r="T274" i="31"/>
  <c r="X274" i="31"/>
  <c r="AB274" i="31"/>
  <c r="AF274" i="31"/>
  <c r="Y274" i="31"/>
  <c r="M274" i="31"/>
  <c r="AC274" i="31"/>
  <c r="Q274" i="31"/>
  <c r="U274" i="31"/>
  <c r="O281" i="31"/>
  <c r="S281" i="31"/>
  <c r="W281" i="31"/>
  <c r="AA281" i="31"/>
  <c r="AE281" i="31"/>
  <c r="L281" i="31"/>
  <c r="P281" i="31"/>
  <c r="T281" i="31"/>
  <c r="X281" i="31"/>
  <c r="AB281" i="31"/>
  <c r="AF281" i="31"/>
  <c r="M281" i="31"/>
  <c r="Q281" i="31"/>
  <c r="U281" i="31"/>
  <c r="Y281" i="31"/>
  <c r="AC281" i="31"/>
  <c r="V281" i="31"/>
  <c r="Z281" i="31"/>
  <c r="N281" i="31"/>
  <c r="AD281" i="31"/>
  <c r="R281" i="31"/>
  <c r="L284" i="31"/>
  <c r="P284" i="31"/>
  <c r="T284" i="31"/>
  <c r="T574" i="31" s="1"/>
  <c r="X284" i="31"/>
  <c r="X574" i="31" s="1"/>
  <c r="AB284" i="31"/>
  <c r="AF284" i="31"/>
  <c r="M284" i="31"/>
  <c r="Q284" i="31"/>
  <c r="U284" i="31"/>
  <c r="Y284" i="31"/>
  <c r="Y574" i="31" s="1"/>
  <c r="AC284" i="31"/>
  <c r="N284" i="31"/>
  <c r="R284" i="31"/>
  <c r="R574" i="31" s="1"/>
  <c r="V284" i="31"/>
  <c r="V574" i="31" s="1"/>
  <c r="Z284" i="31"/>
  <c r="AD284" i="31"/>
  <c r="W284" i="31"/>
  <c r="AA284" i="31"/>
  <c r="O284" i="31"/>
  <c r="O574" i="31" s="1"/>
  <c r="AE284" i="31"/>
  <c r="S284" i="31"/>
  <c r="S574" i="31" s="1"/>
  <c r="O332" i="31"/>
  <c r="S332" i="31"/>
  <c r="W332" i="31"/>
  <c r="AA332" i="31"/>
  <c r="AE332" i="31"/>
  <c r="L332" i="31"/>
  <c r="AH332" i="31" s="1"/>
  <c r="P332" i="31"/>
  <c r="T332" i="31"/>
  <c r="X332" i="31"/>
  <c r="AB332" i="31"/>
  <c r="AF332" i="31"/>
  <c r="M332" i="31"/>
  <c r="Q332" i="31"/>
  <c r="U332" i="31"/>
  <c r="Y332" i="31"/>
  <c r="AC332" i="31"/>
  <c r="V332" i="31"/>
  <c r="Z332" i="31"/>
  <c r="N332" i="31"/>
  <c r="AD332" i="31"/>
  <c r="R332" i="31"/>
  <c r="O344" i="31"/>
  <c r="S344" i="31"/>
  <c r="W344" i="31"/>
  <c r="AA344" i="31"/>
  <c r="AE344" i="31"/>
  <c r="L344" i="31"/>
  <c r="P344" i="31"/>
  <c r="T344" i="31"/>
  <c r="X344" i="31"/>
  <c r="AB344" i="31"/>
  <c r="AF344" i="31"/>
  <c r="M344" i="31"/>
  <c r="Q344" i="31"/>
  <c r="U344" i="31"/>
  <c r="Y344" i="31"/>
  <c r="AC344" i="31"/>
  <c r="Z344" i="31"/>
  <c r="N344" i="31"/>
  <c r="AD344" i="31"/>
  <c r="R344" i="31"/>
  <c r="V344" i="31"/>
  <c r="L335" i="31"/>
  <c r="P335" i="31"/>
  <c r="T335" i="31"/>
  <c r="X335" i="31"/>
  <c r="AB335" i="31"/>
  <c r="AF335" i="31"/>
  <c r="M335" i="31"/>
  <c r="Q335" i="31"/>
  <c r="U335" i="31"/>
  <c r="Y335" i="31"/>
  <c r="AC335" i="31"/>
  <c r="N335" i="31"/>
  <c r="R335" i="31"/>
  <c r="V335" i="31"/>
  <c r="Z335" i="31"/>
  <c r="AD335" i="31"/>
  <c r="W335" i="31"/>
  <c r="AA335" i="31"/>
  <c r="O335" i="31"/>
  <c r="AE335" i="31"/>
  <c r="S335" i="31"/>
  <c r="O348" i="31"/>
  <c r="S348" i="31"/>
  <c r="W348" i="31"/>
  <c r="AA348" i="31"/>
  <c r="AE348" i="31"/>
  <c r="L348" i="31"/>
  <c r="P348" i="31"/>
  <c r="T348" i="31"/>
  <c r="X348" i="31"/>
  <c r="AB348" i="31"/>
  <c r="AF348" i="31"/>
  <c r="M348" i="31"/>
  <c r="Q348" i="31"/>
  <c r="U348" i="31"/>
  <c r="Y348" i="31"/>
  <c r="AC348" i="31"/>
  <c r="V348" i="31"/>
  <c r="Z348" i="31"/>
  <c r="N348" i="31"/>
  <c r="AD348" i="31"/>
  <c r="R348" i="31"/>
  <c r="M338" i="31"/>
  <c r="Q338" i="31"/>
  <c r="U338" i="31"/>
  <c r="Y338" i="31"/>
  <c r="AC338" i="31"/>
  <c r="N338" i="31"/>
  <c r="R338" i="31"/>
  <c r="V338" i="31"/>
  <c r="Z338" i="31"/>
  <c r="AD338" i="31"/>
  <c r="O338" i="31"/>
  <c r="S338" i="31"/>
  <c r="W338" i="31"/>
  <c r="AA338" i="31"/>
  <c r="AE338" i="31"/>
  <c r="X338" i="31"/>
  <c r="L338" i="31"/>
  <c r="AB338" i="31"/>
  <c r="P338" i="31"/>
  <c r="AF338" i="31"/>
  <c r="T338" i="31"/>
  <c r="M334" i="31"/>
  <c r="Q334" i="31"/>
  <c r="U334" i="31"/>
  <c r="Y334" i="31"/>
  <c r="AC334" i="31"/>
  <c r="N334" i="31"/>
  <c r="R334" i="31"/>
  <c r="V334" i="31"/>
  <c r="Z334" i="31"/>
  <c r="AD334" i="31"/>
  <c r="O334" i="31"/>
  <c r="S334" i="31"/>
  <c r="W334" i="31"/>
  <c r="AA334" i="31"/>
  <c r="AE334" i="31"/>
  <c r="L334" i="31"/>
  <c r="AB334" i="31"/>
  <c r="P334" i="31"/>
  <c r="AF334" i="31"/>
  <c r="T334" i="31"/>
  <c r="X334" i="31"/>
  <c r="O363" i="31"/>
  <c r="S363" i="31"/>
  <c r="W363" i="31"/>
  <c r="AA363" i="31"/>
  <c r="AE363" i="31"/>
  <c r="L363" i="31"/>
  <c r="P363" i="31"/>
  <c r="T363" i="31"/>
  <c r="X363" i="31"/>
  <c r="AB363" i="31"/>
  <c r="AF363" i="31"/>
  <c r="M363" i="31"/>
  <c r="Q363" i="31"/>
  <c r="U363" i="31"/>
  <c r="Y363" i="31"/>
  <c r="AC363" i="31"/>
  <c r="R363" i="31"/>
  <c r="V363" i="31"/>
  <c r="Z363" i="31"/>
  <c r="AD363" i="31"/>
  <c r="N363" i="31"/>
  <c r="N364" i="31"/>
  <c r="R364" i="31"/>
  <c r="V364" i="31"/>
  <c r="Z364" i="31"/>
  <c r="AD364" i="31"/>
  <c r="O364" i="31"/>
  <c r="S364" i="31"/>
  <c r="W364" i="31"/>
  <c r="AA364" i="31"/>
  <c r="AE364" i="31"/>
  <c r="L364" i="31"/>
  <c r="P364" i="31"/>
  <c r="T364" i="31"/>
  <c r="X364" i="31"/>
  <c r="AB364" i="31"/>
  <c r="AF364" i="31"/>
  <c r="M364" i="31"/>
  <c r="AC364" i="31"/>
  <c r="Q364" i="31"/>
  <c r="U364" i="31"/>
  <c r="Y364" i="31"/>
  <c r="O381" i="31"/>
  <c r="S381" i="31"/>
  <c r="W381" i="31"/>
  <c r="AA381" i="31"/>
  <c r="AE381" i="31"/>
  <c r="L381" i="31"/>
  <c r="P381" i="31"/>
  <c r="T381" i="31"/>
  <c r="X381" i="31"/>
  <c r="AB381" i="31"/>
  <c r="AF381" i="31"/>
  <c r="M381" i="31"/>
  <c r="Q381" i="31"/>
  <c r="U381" i="31"/>
  <c r="AI381" i="31" s="1"/>
  <c r="Y381" i="31"/>
  <c r="AC381" i="31"/>
  <c r="Z381" i="31"/>
  <c r="N381" i="31"/>
  <c r="AD381" i="31"/>
  <c r="R381" i="31"/>
  <c r="V381" i="31"/>
  <c r="L380" i="31"/>
  <c r="P380" i="31"/>
  <c r="T380" i="31"/>
  <c r="X380" i="31"/>
  <c r="AB380" i="31"/>
  <c r="AF380" i="31"/>
  <c r="M380" i="31"/>
  <c r="Q380" i="31"/>
  <c r="U380" i="31"/>
  <c r="Y380" i="31"/>
  <c r="AC380" i="31"/>
  <c r="N380" i="31"/>
  <c r="R380" i="31"/>
  <c r="V380" i="31"/>
  <c r="Z380" i="31"/>
  <c r="AD380" i="31"/>
  <c r="O380" i="31"/>
  <c r="AE380" i="31"/>
  <c r="S380" i="31"/>
  <c r="W380" i="31"/>
  <c r="AA380" i="31"/>
  <c r="O395" i="31"/>
  <c r="S395" i="31"/>
  <c r="W395" i="31"/>
  <c r="W554" i="31" s="1"/>
  <c r="AA395" i="31"/>
  <c r="AE395" i="31"/>
  <c r="L395" i="31"/>
  <c r="P395" i="31"/>
  <c r="T395" i="31"/>
  <c r="X395" i="31"/>
  <c r="AB395" i="31"/>
  <c r="AF395" i="31"/>
  <c r="AF554" i="31" s="1"/>
  <c r="M395" i="31"/>
  <c r="Q395" i="31"/>
  <c r="U395" i="31"/>
  <c r="Y395" i="31"/>
  <c r="Y554" i="31" s="1"/>
  <c r="AC395" i="31"/>
  <c r="R395" i="31"/>
  <c r="V395" i="31"/>
  <c r="Z395" i="31"/>
  <c r="N395" i="31"/>
  <c r="AD395" i="31"/>
  <c r="O401" i="31"/>
  <c r="S401" i="31"/>
  <c r="W401" i="31"/>
  <c r="AA401" i="31"/>
  <c r="AE401" i="31"/>
  <c r="L401" i="31"/>
  <c r="P401" i="31"/>
  <c r="T401" i="31"/>
  <c r="X401" i="31"/>
  <c r="AB401" i="31"/>
  <c r="AF401" i="31"/>
  <c r="M401" i="31"/>
  <c r="Q401" i="31"/>
  <c r="U401" i="31"/>
  <c r="Y401" i="31"/>
  <c r="AC401" i="31"/>
  <c r="R401" i="31"/>
  <c r="V401" i="31"/>
  <c r="Z401" i="31"/>
  <c r="N401" i="31"/>
  <c r="AD401" i="31"/>
  <c r="N406" i="31"/>
  <c r="R406" i="31"/>
  <c r="V406" i="31"/>
  <c r="Z406" i="31"/>
  <c r="AD406" i="31"/>
  <c r="O406" i="31"/>
  <c r="S406" i="31"/>
  <c r="W406" i="31"/>
  <c r="AA406" i="31"/>
  <c r="AE406" i="31"/>
  <c r="L406" i="31"/>
  <c r="P406" i="31"/>
  <c r="T406" i="31"/>
  <c r="X406" i="31"/>
  <c r="AB406" i="31"/>
  <c r="AF406" i="31"/>
  <c r="Y406" i="31"/>
  <c r="M406" i="31"/>
  <c r="AC406" i="31"/>
  <c r="Q406" i="31"/>
  <c r="U406" i="31"/>
  <c r="L431" i="31"/>
  <c r="AH431" i="31" s="1"/>
  <c r="P431" i="31"/>
  <c r="T431" i="31"/>
  <c r="X431" i="31"/>
  <c r="AB431" i="31"/>
  <c r="AF431" i="31"/>
  <c r="M431" i="31"/>
  <c r="Q431" i="31"/>
  <c r="U431" i="31"/>
  <c r="Y431" i="31"/>
  <c r="AC431" i="31"/>
  <c r="N431" i="31"/>
  <c r="R431" i="31"/>
  <c r="V431" i="31"/>
  <c r="Z431" i="31"/>
  <c r="AD431" i="31"/>
  <c r="W431" i="31"/>
  <c r="AA431" i="31"/>
  <c r="O431" i="31"/>
  <c r="AE431" i="31"/>
  <c r="S431" i="31"/>
  <c r="N429" i="31"/>
  <c r="R429" i="31"/>
  <c r="V429" i="31"/>
  <c r="Z429" i="31"/>
  <c r="AD429" i="31"/>
  <c r="O429" i="31"/>
  <c r="S429" i="31"/>
  <c r="W429" i="31"/>
  <c r="AA429" i="31"/>
  <c r="AE429" i="31"/>
  <c r="L429" i="31"/>
  <c r="P429" i="31"/>
  <c r="T429" i="31"/>
  <c r="X429" i="31"/>
  <c r="AB429" i="31"/>
  <c r="AF429" i="31"/>
  <c r="Q429" i="31"/>
  <c r="U429" i="31"/>
  <c r="Y429" i="31"/>
  <c r="M429" i="31"/>
  <c r="AC429" i="31"/>
  <c r="O451" i="31"/>
  <c r="S451" i="31"/>
  <c r="W451" i="31"/>
  <c r="AA451" i="31"/>
  <c r="AE451" i="31"/>
  <c r="L451" i="31"/>
  <c r="P451" i="31"/>
  <c r="T451" i="31"/>
  <c r="X451" i="31"/>
  <c r="AB451" i="31"/>
  <c r="AF451" i="31"/>
  <c r="M451" i="31"/>
  <c r="Q451" i="31"/>
  <c r="U451" i="31"/>
  <c r="Y451" i="31"/>
  <c r="AC451" i="31"/>
  <c r="Z451" i="31"/>
  <c r="N451" i="31"/>
  <c r="AD451" i="31"/>
  <c r="R451" i="31"/>
  <c r="V451" i="31"/>
  <c r="N444" i="31"/>
  <c r="R444" i="31"/>
  <c r="V444" i="31"/>
  <c r="Z444" i="31"/>
  <c r="AD444" i="31"/>
  <c r="O444" i="31"/>
  <c r="S444" i="31"/>
  <c r="W444" i="31"/>
  <c r="AA444" i="31"/>
  <c r="AE444" i="31"/>
  <c r="L444" i="31"/>
  <c r="P444" i="31"/>
  <c r="T444" i="31"/>
  <c r="X444" i="31"/>
  <c r="AB444" i="31"/>
  <c r="AF444" i="31"/>
  <c r="M444" i="31"/>
  <c r="AC444" i="31"/>
  <c r="Q444" i="31"/>
  <c r="U444" i="31"/>
  <c r="Y444" i="31"/>
  <c r="L450" i="31"/>
  <c r="P450" i="31"/>
  <c r="T450" i="31"/>
  <c r="X450" i="31"/>
  <c r="AB450" i="31"/>
  <c r="AF450" i="31"/>
  <c r="M450" i="31"/>
  <c r="Q450" i="31"/>
  <c r="U450" i="31"/>
  <c r="Y450" i="31"/>
  <c r="AC450" i="31"/>
  <c r="N450" i="31"/>
  <c r="R450" i="31"/>
  <c r="V450" i="31"/>
  <c r="Z450" i="31"/>
  <c r="AD450" i="31"/>
  <c r="O450" i="31"/>
  <c r="AE450" i="31"/>
  <c r="S450" i="31"/>
  <c r="W450" i="31"/>
  <c r="AA450" i="31"/>
  <c r="M466" i="31"/>
  <c r="Q466" i="31"/>
  <c r="U466" i="31"/>
  <c r="Y466" i="31"/>
  <c r="AC466" i="31"/>
  <c r="O466" i="31"/>
  <c r="S466" i="31"/>
  <c r="W466" i="31"/>
  <c r="AA466" i="31"/>
  <c r="AE466" i="31"/>
  <c r="N466" i="31"/>
  <c r="V466" i="31"/>
  <c r="AD466" i="31"/>
  <c r="P466" i="31"/>
  <c r="X466" i="31"/>
  <c r="AF466" i="31"/>
  <c r="R466" i="31"/>
  <c r="Z466" i="31"/>
  <c r="L466" i="31"/>
  <c r="AH466" i="31" s="1"/>
  <c r="T466" i="31"/>
  <c r="AB466" i="31"/>
  <c r="M472" i="31"/>
  <c r="Q472" i="31"/>
  <c r="U472" i="31"/>
  <c r="Y472" i="31"/>
  <c r="AC472" i="31"/>
  <c r="N472" i="31"/>
  <c r="R472" i="31"/>
  <c r="V472" i="31"/>
  <c r="Z472" i="31"/>
  <c r="AD472" i="31"/>
  <c r="O472" i="31"/>
  <c r="S472" i="31"/>
  <c r="W472" i="31"/>
  <c r="AA472" i="31"/>
  <c r="AE472" i="31"/>
  <c r="P472" i="31"/>
  <c r="AF472" i="31"/>
  <c r="T472" i="31"/>
  <c r="X472" i="31"/>
  <c r="L472" i="31"/>
  <c r="AB472" i="31"/>
  <c r="L477" i="31"/>
  <c r="P477" i="31"/>
  <c r="T477" i="31"/>
  <c r="X477" i="31"/>
  <c r="AB477" i="31"/>
  <c r="AF477" i="31"/>
  <c r="M477" i="31"/>
  <c r="Q477" i="31"/>
  <c r="U477" i="31"/>
  <c r="Y477" i="31"/>
  <c r="AC477" i="31"/>
  <c r="O477" i="31"/>
  <c r="W477" i="31"/>
  <c r="AE477" i="31"/>
  <c r="R477" i="31"/>
  <c r="Z477" i="31"/>
  <c r="S477" i="31"/>
  <c r="AA477" i="31"/>
  <c r="N477" i="31"/>
  <c r="V477" i="31"/>
  <c r="AD477" i="31"/>
  <c r="O486" i="31"/>
  <c r="S486" i="31"/>
  <c r="W486" i="31"/>
  <c r="AA486" i="31"/>
  <c r="AE486" i="31"/>
  <c r="M486" i="31"/>
  <c r="Q486" i="31"/>
  <c r="U486" i="31"/>
  <c r="Y486" i="31"/>
  <c r="AC486" i="31"/>
  <c r="P486" i="31"/>
  <c r="X486" i="31"/>
  <c r="AF486" i="31"/>
  <c r="R486" i="31"/>
  <c r="Z486" i="31"/>
  <c r="L486" i="31"/>
  <c r="T486" i="31"/>
  <c r="AB486" i="31"/>
  <c r="N486" i="31"/>
  <c r="V486" i="31"/>
  <c r="AD486" i="31"/>
  <c r="M499" i="31"/>
  <c r="Q499" i="31"/>
  <c r="U499" i="31"/>
  <c r="Y499" i="31"/>
  <c r="AC499" i="31"/>
  <c r="O499" i="31"/>
  <c r="S499" i="31"/>
  <c r="W499" i="31"/>
  <c r="AA499" i="31"/>
  <c r="AE499" i="31"/>
  <c r="R499" i="31"/>
  <c r="Z499" i="31"/>
  <c r="L499" i="31"/>
  <c r="T499" i="31"/>
  <c r="AB499" i="31"/>
  <c r="N499" i="31"/>
  <c r="V499" i="31"/>
  <c r="AD499" i="31"/>
  <c r="X499" i="31"/>
  <c r="AF499" i="31"/>
  <c r="P499" i="31"/>
  <c r="O17" i="32"/>
  <c r="S17" i="32"/>
  <c r="W17" i="32"/>
  <c r="AA17" i="32"/>
  <c r="P17" i="32"/>
  <c r="X17" i="32"/>
  <c r="V17" i="32"/>
  <c r="L17" i="32"/>
  <c r="T17" i="32"/>
  <c r="R17" i="32"/>
  <c r="M17" i="32"/>
  <c r="Q17" i="32"/>
  <c r="U17" i="32"/>
  <c r="Y17" i="32"/>
  <c r="N17" i="32"/>
  <c r="Z17" i="32"/>
  <c r="N18" i="32"/>
  <c r="R18" i="32"/>
  <c r="V18" i="32"/>
  <c r="Z18" i="32"/>
  <c r="S18" i="32"/>
  <c r="AA18" i="32"/>
  <c r="Q18" i="32"/>
  <c r="O18" i="32"/>
  <c r="W18" i="32"/>
  <c r="M18" i="32"/>
  <c r="Y18" i="32"/>
  <c r="L18" i="32"/>
  <c r="P18" i="32"/>
  <c r="T18" i="32"/>
  <c r="X18" i="32"/>
  <c r="U18" i="32"/>
  <c r="L94" i="32"/>
  <c r="P94" i="32"/>
  <c r="T94" i="32"/>
  <c r="X94" i="32"/>
  <c r="AB94" i="32"/>
  <c r="AF94" i="32"/>
  <c r="M94" i="32"/>
  <c r="Q94" i="32"/>
  <c r="U94" i="32"/>
  <c r="Y94" i="32"/>
  <c r="AC94" i="32"/>
  <c r="N94" i="32"/>
  <c r="R94" i="32"/>
  <c r="V94" i="32"/>
  <c r="Z94" i="32"/>
  <c r="AD94" i="32"/>
  <c r="S94" i="32"/>
  <c r="O94" i="32"/>
  <c r="W94" i="32"/>
  <c r="AA94" i="32"/>
  <c r="AE94" i="32"/>
  <c r="O99" i="32"/>
  <c r="S99" i="32"/>
  <c r="W99" i="32"/>
  <c r="AA99" i="32"/>
  <c r="AE99" i="32"/>
  <c r="L99" i="32"/>
  <c r="P99" i="32"/>
  <c r="T99" i="32"/>
  <c r="X99" i="32"/>
  <c r="AB99" i="32"/>
  <c r="AF99" i="32"/>
  <c r="M99" i="32"/>
  <c r="Q99" i="32"/>
  <c r="U99" i="32"/>
  <c r="Y99" i="32"/>
  <c r="AC99" i="32"/>
  <c r="Z99" i="32"/>
  <c r="N99" i="32"/>
  <c r="AD99" i="32"/>
  <c r="V99" i="32"/>
  <c r="R99" i="32"/>
  <c r="N143" i="32"/>
  <c r="R143" i="32"/>
  <c r="V143" i="32"/>
  <c r="Z143" i="32"/>
  <c r="AD143" i="32"/>
  <c r="O143" i="32"/>
  <c r="S143" i="32"/>
  <c r="W143" i="32"/>
  <c r="AA143" i="32"/>
  <c r="AE143" i="32"/>
  <c r="L143" i="32"/>
  <c r="P143" i="32"/>
  <c r="T143" i="32"/>
  <c r="X143" i="32"/>
  <c r="AB143" i="32"/>
  <c r="AF143" i="32"/>
  <c r="M143" i="32"/>
  <c r="AC143" i="32"/>
  <c r="Q143" i="32"/>
  <c r="U143" i="32"/>
  <c r="Y143" i="32"/>
  <c r="N166" i="32"/>
  <c r="R166" i="32"/>
  <c r="V166" i="32"/>
  <c r="Z166" i="32"/>
  <c r="AD166" i="32"/>
  <c r="O166" i="32"/>
  <c r="S166" i="32"/>
  <c r="W166" i="32"/>
  <c r="AA166" i="32"/>
  <c r="AE166" i="32"/>
  <c r="L166" i="32"/>
  <c r="P166" i="32"/>
  <c r="T166" i="32"/>
  <c r="X166" i="32"/>
  <c r="AB166" i="32"/>
  <c r="AF166" i="32"/>
  <c r="Q166" i="32"/>
  <c r="M166" i="32"/>
  <c r="U166" i="32"/>
  <c r="AC166" i="32"/>
  <c r="Y166" i="32"/>
  <c r="N181" i="32"/>
  <c r="R181" i="32"/>
  <c r="V181" i="32"/>
  <c r="Z181" i="32"/>
  <c r="AD181" i="32"/>
  <c r="O181" i="32"/>
  <c r="S181" i="32"/>
  <c r="W181" i="32"/>
  <c r="AA181" i="32"/>
  <c r="AE181" i="32"/>
  <c r="L181" i="32"/>
  <c r="P181" i="32"/>
  <c r="T181" i="32"/>
  <c r="X181" i="32"/>
  <c r="AB181" i="32"/>
  <c r="AF181" i="32"/>
  <c r="U181" i="32"/>
  <c r="Q181" i="32"/>
  <c r="Y181" i="32"/>
  <c r="M181" i="32"/>
  <c r="AC181" i="32"/>
  <c r="M182" i="32"/>
  <c r="Q182" i="32"/>
  <c r="U182" i="32"/>
  <c r="Y182" i="32"/>
  <c r="AC182" i="32"/>
  <c r="N182" i="32"/>
  <c r="R182" i="32"/>
  <c r="V182" i="32"/>
  <c r="Z182" i="32"/>
  <c r="AD182" i="32"/>
  <c r="O182" i="32"/>
  <c r="S182" i="32"/>
  <c r="W182" i="32"/>
  <c r="AA182" i="32"/>
  <c r="AE182" i="32"/>
  <c r="P182" i="32"/>
  <c r="AF182" i="32"/>
  <c r="T182" i="32"/>
  <c r="AB182" i="32"/>
  <c r="X182" i="32"/>
  <c r="L182" i="32"/>
  <c r="L209" i="32"/>
  <c r="P209" i="32"/>
  <c r="T209" i="32"/>
  <c r="X209" i="32"/>
  <c r="AB209" i="32"/>
  <c r="AF209" i="32"/>
  <c r="M209" i="32"/>
  <c r="Q209" i="32"/>
  <c r="U209" i="32"/>
  <c r="Y209" i="32"/>
  <c r="AC209" i="32"/>
  <c r="N209" i="32"/>
  <c r="R209" i="32"/>
  <c r="V209" i="32"/>
  <c r="Z209" i="32"/>
  <c r="AD209" i="32"/>
  <c r="S209" i="32"/>
  <c r="AE209" i="32"/>
  <c r="W209" i="32"/>
  <c r="AA209" i="32"/>
  <c r="O209" i="32"/>
  <c r="L221" i="32"/>
  <c r="P221" i="32"/>
  <c r="T221" i="32"/>
  <c r="X221" i="32"/>
  <c r="AB221" i="32"/>
  <c r="AF221" i="32"/>
  <c r="M221" i="32"/>
  <c r="Q221" i="32"/>
  <c r="U221" i="32"/>
  <c r="Y221" i="32"/>
  <c r="AC221" i="32"/>
  <c r="N221" i="32"/>
  <c r="R221" i="32"/>
  <c r="V221" i="32"/>
  <c r="Z221" i="32"/>
  <c r="AD221" i="32"/>
  <c r="W221" i="32"/>
  <c r="AA221" i="32"/>
  <c r="O221" i="32"/>
  <c r="AE221" i="32"/>
  <c r="S221" i="32"/>
  <c r="L237" i="32"/>
  <c r="P237" i="32"/>
  <c r="T237" i="32"/>
  <c r="X237" i="32"/>
  <c r="AB237" i="32"/>
  <c r="AF237" i="32"/>
  <c r="M237" i="32"/>
  <c r="Q237" i="32"/>
  <c r="U237" i="32"/>
  <c r="Y237" i="32"/>
  <c r="AC237" i="32"/>
  <c r="N237" i="32"/>
  <c r="R237" i="32"/>
  <c r="V237" i="32"/>
  <c r="Z237" i="32"/>
  <c r="AD237" i="32"/>
  <c r="AA237" i="32"/>
  <c r="O237" i="32"/>
  <c r="AE237" i="32"/>
  <c r="W237" i="32"/>
  <c r="S237" i="32"/>
  <c r="L252" i="32"/>
  <c r="P252" i="32"/>
  <c r="T252" i="32"/>
  <c r="X252" i="32"/>
  <c r="AB252" i="32"/>
  <c r="AF252" i="32"/>
  <c r="M252" i="32"/>
  <c r="Q252" i="32"/>
  <c r="U252" i="32"/>
  <c r="Y252" i="32"/>
  <c r="AC252" i="32"/>
  <c r="N252" i="32"/>
  <c r="R252" i="32"/>
  <c r="V252" i="32"/>
  <c r="Z252" i="32"/>
  <c r="AD252" i="32"/>
  <c r="O252" i="32"/>
  <c r="AE252" i="32"/>
  <c r="S252" i="32"/>
  <c r="W252" i="32"/>
  <c r="AA252" i="32"/>
  <c r="N104" i="32"/>
  <c r="R104" i="32"/>
  <c r="V104" i="32"/>
  <c r="Z104" i="32"/>
  <c r="AD104" i="32"/>
  <c r="O104" i="32"/>
  <c r="S104" i="32"/>
  <c r="W104" i="32"/>
  <c r="AA104" i="32"/>
  <c r="AE104" i="32"/>
  <c r="L104" i="32"/>
  <c r="P104" i="32"/>
  <c r="T104" i="32"/>
  <c r="X104" i="32"/>
  <c r="AB104" i="32"/>
  <c r="AF104" i="32"/>
  <c r="Q104" i="32"/>
  <c r="AC104" i="32"/>
  <c r="U104" i="32"/>
  <c r="M104" i="32"/>
  <c r="Y104" i="32"/>
  <c r="N116" i="32"/>
  <c r="R116" i="32"/>
  <c r="V116" i="32"/>
  <c r="Z116" i="32"/>
  <c r="AD116" i="32"/>
  <c r="O116" i="32"/>
  <c r="S116" i="32"/>
  <c r="W116" i="32"/>
  <c r="AA116" i="32"/>
  <c r="AE116" i="32"/>
  <c r="L116" i="32"/>
  <c r="P116" i="32"/>
  <c r="T116" i="32"/>
  <c r="X116" i="32"/>
  <c r="AB116" i="32"/>
  <c r="AF116" i="32"/>
  <c r="U116" i="32"/>
  <c r="Q116" i="32"/>
  <c r="Y116" i="32"/>
  <c r="M116" i="32"/>
  <c r="AC116" i="32"/>
  <c r="N112" i="32"/>
  <c r="R112" i="32"/>
  <c r="V112" i="32"/>
  <c r="Z112" i="32"/>
  <c r="AD112" i="32"/>
  <c r="O112" i="32"/>
  <c r="S112" i="32"/>
  <c r="W112" i="32"/>
  <c r="AA112" i="32"/>
  <c r="AE112" i="32"/>
  <c r="L112" i="32"/>
  <c r="L289" i="32" s="1"/>
  <c r="P112" i="32"/>
  <c r="T112" i="32"/>
  <c r="X112" i="32"/>
  <c r="AB112" i="32"/>
  <c r="AF112" i="32"/>
  <c r="Y112" i="32"/>
  <c r="U112" i="32"/>
  <c r="M112" i="32"/>
  <c r="AC112" i="32"/>
  <c r="Q112" i="32"/>
  <c r="N100" i="32"/>
  <c r="R100" i="32"/>
  <c r="V100" i="32"/>
  <c r="Z100" i="32"/>
  <c r="AD100" i="32"/>
  <c r="O100" i="32"/>
  <c r="S100" i="32"/>
  <c r="W100" i="32"/>
  <c r="AA100" i="32"/>
  <c r="AE100" i="32"/>
  <c r="L100" i="32"/>
  <c r="P100" i="32"/>
  <c r="T100" i="32"/>
  <c r="X100" i="32"/>
  <c r="AB100" i="32"/>
  <c r="AF100" i="32"/>
  <c r="U100" i="32"/>
  <c r="Q100" i="32"/>
  <c r="Y100" i="32"/>
  <c r="M100" i="32"/>
  <c r="AC100" i="32"/>
  <c r="L407" i="31"/>
  <c r="P407" i="31"/>
  <c r="T407" i="31"/>
  <c r="X407" i="31"/>
  <c r="AB407" i="31"/>
  <c r="AF407" i="31"/>
  <c r="M407" i="31"/>
  <c r="Q407" i="31"/>
  <c r="U407" i="31"/>
  <c r="Y407" i="31"/>
  <c r="AC407" i="31"/>
  <c r="N407" i="31"/>
  <c r="R407" i="31"/>
  <c r="V407" i="31"/>
  <c r="Z407" i="31"/>
  <c r="AD407" i="31"/>
  <c r="O407" i="31"/>
  <c r="AE407" i="31"/>
  <c r="S407" i="31"/>
  <c r="W407" i="31"/>
  <c r="AA407" i="31"/>
  <c r="M125" i="31"/>
  <c r="Q125" i="31"/>
  <c r="U125" i="31"/>
  <c r="AA125" i="31"/>
  <c r="AE125" i="31"/>
  <c r="N125" i="31"/>
  <c r="R125" i="31"/>
  <c r="V125" i="31"/>
  <c r="AB125" i="31"/>
  <c r="AF125" i="31"/>
  <c r="O125" i="31"/>
  <c r="S125" i="31"/>
  <c r="W125" i="31"/>
  <c r="AC125" i="31"/>
  <c r="X125" i="31"/>
  <c r="T125" i="31"/>
  <c r="AD125" i="31"/>
  <c r="P125" i="31"/>
  <c r="Z125" i="31"/>
  <c r="Y125" i="31"/>
  <c r="M422" i="31"/>
  <c r="Q422" i="31"/>
  <c r="U422" i="31"/>
  <c r="Y422" i="31"/>
  <c r="AC422" i="31"/>
  <c r="N422" i="31"/>
  <c r="R422" i="31"/>
  <c r="V422" i="31"/>
  <c r="Z422" i="31"/>
  <c r="AD422" i="31"/>
  <c r="O422" i="31"/>
  <c r="S422" i="31"/>
  <c r="W422" i="31"/>
  <c r="AA422" i="31"/>
  <c r="AE422" i="31"/>
  <c r="T422" i="31"/>
  <c r="X422" i="31"/>
  <c r="L422" i="31"/>
  <c r="AB422" i="31"/>
  <c r="P422" i="31"/>
  <c r="AF422" i="31"/>
  <c r="O412" i="31"/>
  <c r="S412" i="31"/>
  <c r="W412" i="31"/>
  <c r="AA412" i="31"/>
  <c r="AE412" i="31"/>
  <c r="L412" i="31"/>
  <c r="P412" i="31"/>
  <c r="T412" i="31"/>
  <c r="X412" i="31"/>
  <c r="AB412" i="31"/>
  <c r="AF412" i="31"/>
  <c r="M412" i="31"/>
  <c r="Q412" i="31"/>
  <c r="U412" i="31"/>
  <c r="Y412" i="31"/>
  <c r="AC412" i="31"/>
  <c r="V412" i="31"/>
  <c r="Z412" i="31"/>
  <c r="N412" i="31"/>
  <c r="AD412" i="31"/>
  <c r="R412" i="31"/>
  <c r="M410" i="31"/>
  <c r="Q410" i="31"/>
  <c r="U410" i="31"/>
  <c r="Y410" i="31"/>
  <c r="AC410" i="31"/>
  <c r="N410" i="31"/>
  <c r="R410" i="31"/>
  <c r="V410" i="31"/>
  <c r="Z410" i="31"/>
  <c r="AD410" i="31"/>
  <c r="O410" i="31"/>
  <c r="S410" i="31"/>
  <c r="W410" i="31"/>
  <c r="AA410" i="31"/>
  <c r="AE410" i="31"/>
  <c r="P410" i="31"/>
  <c r="AF410" i="31"/>
  <c r="T410" i="31"/>
  <c r="X410" i="31"/>
  <c r="L410" i="31"/>
  <c r="AB410" i="31"/>
  <c r="M418" i="31"/>
  <c r="Q418" i="31"/>
  <c r="U418" i="31"/>
  <c r="Y418" i="31"/>
  <c r="AC418" i="31"/>
  <c r="N418" i="31"/>
  <c r="R418" i="31"/>
  <c r="V418" i="31"/>
  <c r="Z418" i="31"/>
  <c r="AD418" i="31"/>
  <c r="O418" i="31"/>
  <c r="S418" i="31"/>
  <c r="W418" i="31"/>
  <c r="AA418" i="31"/>
  <c r="AE418" i="31"/>
  <c r="X418" i="31"/>
  <c r="L418" i="31"/>
  <c r="AB418" i="31"/>
  <c r="P418" i="31"/>
  <c r="AF418" i="31"/>
  <c r="T418" i="31"/>
  <c r="L160" i="31"/>
  <c r="P160" i="31"/>
  <c r="T160" i="31"/>
  <c r="X160" i="31"/>
  <c r="AB160" i="31"/>
  <c r="AF160" i="31"/>
  <c r="M160" i="31"/>
  <c r="Q160" i="31"/>
  <c r="U160" i="31"/>
  <c r="Y160" i="31"/>
  <c r="AC160" i="31"/>
  <c r="N160" i="31"/>
  <c r="R160" i="31"/>
  <c r="V160" i="31"/>
  <c r="Z160" i="31"/>
  <c r="AD160" i="31"/>
  <c r="O160" i="31"/>
  <c r="AE160" i="31"/>
  <c r="S160" i="31"/>
  <c r="W160" i="31"/>
  <c r="AA160" i="31"/>
  <c r="N166" i="31"/>
  <c r="R166" i="31"/>
  <c r="V166" i="31"/>
  <c r="Z166" i="31"/>
  <c r="AD166" i="31"/>
  <c r="O166" i="31"/>
  <c r="S166" i="31"/>
  <c r="W166" i="31"/>
  <c r="AA166" i="31"/>
  <c r="AE166" i="31"/>
  <c r="L166" i="31"/>
  <c r="P166" i="31"/>
  <c r="T166" i="31"/>
  <c r="X166" i="31"/>
  <c r="AB166" i="31"/>
  <c r="AF166" i="31"/>
  <c r="Q166" i="31"/>
  <c r="U166" i="31"/>
  <c r="Y166" i="31"/>
  <c r="M166" i="31"/>
  <c r="AC166" i="31"/>
  <c r="AF287" i="31"/>
  <c r="AA287" i="31"/>
  <c r="T287" i="31"/>
  <c r="S287" i="31"/>
  <c r="O287" i="31"/>
  <c r="M163" i="31"/>
  <c r="Q163" i="31"/>
  <c r="U163" i="31"/>
  <c r="Y163" i="31"/>
  <c r="AC163" i="31"/>
  <c r="N163" i="31"/>
  <c r="R163" i="31"/>
  <c r="V163" i="31"/>
  <c r="Z163" i="31"/>
  <c r="AD163" i="31"/>
  <c r="O163" i="31"/>
  <c r="S163" i="31"/>
  <c r="W163" i="31"/>
  <c r="AA163" i="31"/>
  <c r="AE163" i="31"/>
  <c r="P163" i="31"/>
  <c r="AF163" i="31"/>
  <c r="T163" i="31"/>
  <c r="X163" i="31"/>
  <c r="L163" i="31"/>
  <c r="AB163" i="31"/>
  <c r="AC256" i="32"/>
  <c r="Z256" i="32"/>
  <c r="R256" i="32"/>
  <c r="V256" i="32"/>
  <c r="U256" i="32"/>
  <c r="L126" i="31"/>
  <c r="O126" i="31"/>
  <c r="S126" i="31"/>
  <c r="W126" i="31"/>
  <c r="AC126" i="31"/>
  <c r="P126" i="31"/>
  <c r="T126" i="31"/>
  <c r="X126" i="31"/>
  <c r="AD126" i="31"/>
  <c r="M126" i="31"/>
  <c r="Q126" i="31"/>
  <c r="U126" i="31"/>
  <c r="AA126" i="31"/>
  <c r="AE126" i="31"/>
  <c r="V126" i="31"/>
  <c r="AB126" i="31"/>
  <c r="N126" i="31"/>
  <c r="AF126" i="31"/>
  <c r="R126" i="31"/>
  <c r="Z126" i="31"/>
  <c r="Y126" i="31"/>
  <c r="L152" i="31"/>
  <c r="P152" i="31"/>
  <c r="T152" i="31"/>
  <c r="X152" i="31"/>
  <c r="AB152" i="31"/>
  <c r="AF152" i="31"/>
  <c r="M152" i="31"/>
  <c r="Q152" i="31"/>
  <c r="U152" i="31"/>
  <c r="Y152" i="31"/>
  <c r="AC152" i="31"/>
  <c r="N152" i="31"/>
  <c r="R152" i="31"/>
  <c r="V152" i="31"/>
  <c r="Z152" i="31"/>
  <c r="AD152" i="31"/>
  <c r="S152" i="31"/>
  <c r="W152" i="31"/>
  <c r="AA152" i="31"/>
  <c r="O152" i="31"/>
  <c r="AE152" i="31"/>
  <c r="M147" i="31"/>
  <c r="Q147" i="31"/>
  <c r="U147" i="31"/>
  <c r="Y147" i="31"/>
  <c r="AC147" i="31"/>
  <c r="N147" i="31"/>
  <c r="R147" i="31"/>
  <c r="V147" i="31"/>
  <c r="Z147" i="31"/>
  <c r="AD147" i="31"/>
  <c r="O147" i="31"/>
  <c r="S147" i="31"/>
  <c r="W147" i="31"/>
  <c r="AA147" i="31"/>
  <c r="AE147" i="31"/>
  <c r="L147" i="31"/>
  <c r="AB147" i="31"/>
  <c r="P147" i="31"/>
  <c r="AF147" i="31"/>
  <c r="T147" i="31"/>
  <c r="X147" i="31"/>
  <c r="M151" i="31"/>
  <c r="Q151" i="31"/>
  <c r="U151" i="31"/>
  <c r="Y151" i="31"/>
  <c r="AC151" i="31"/>
  <c r="N151" i="31"/>
  <c r="R151" i="31"/>
  <c r="V151" i="31"/>
  <c r="Z151" i="31"/>
  <c r="AD151" i="31"/>
  <c r="O151" i="31"/>
  <c r="S151" i="31"/>
  <c r="W151" i="31"/>
  <c r="AA151" i="31"/>
  <c r="AE151" i="31"/>
  <c r="X151" i="31"/>
  <c r="L151" i="31"/>
  <c r="AB151" i="31"/>
  <c r="P151" i="31"/>
  <c r="AF151" i="31"/>
  <c r="T151" i="31"/>
  <c r="N142" i="31"/>
  <c r="R142" i="31"/>
  <c r="V142" i="31"/>
  <c r="Z142" i="31"/>
  <c r="AD142" i="31"/>
  <c r="O142" i="31"/>
  <c r="S142" i="31"/>
  <c r="W142" i="31"/>
  <c r="AA142" i="31"/>
  <c r="AE142" i="31"/>
  <c r="L142" i="31"/>
  <c r="P142" i="31"/>
  <c r="T142" i="31"/>
  <c r="X142" i="31"/>
  <c r="AB142" i="31"/>
  <c r="AF142" i="31"/>
  <c r="U142" i="31"/>
  <c r="Y142" i="31"/>
  <c r="M142" i="31"/>
  <c r="AC142" i="31"/>
  <c r="Q142" i="31"/>
  <c r="N218" i="31"/>
  <c r="R218" i="31"/>
  <c r="V218" i="31"/>
  <c r="Z218" i="31"/>
  <c r="AD218" i="31"/>
  <c r="O218" i="31"/>
  <c r="S218" i="31"/>
  <c r="W218" i="31"/>
  <c r="AA218" i="31"/>
  <c r="AE218" i="31"/>
  <c r="L218" i="31"/>
  <c r="P218" i="31"/>
  <c r="T218" i="31"/>
  <c r="X218" i="31"/>
  <c r="AB218" i="31"/>
  <c r="AF218" i="31"/>
  <c r="Y218" i="31"/>
  <c r="M218" i="31"/>
  <c r="AC218" i="31"/>
  <c r="Q218" i="31"/>
  <c r="U218" i="31"/>
  <c r="M211" i="31"/>
  <c r="Q211" i="31"/>
  <c r="U211" i="31"/>
  <c r="Y211" i="31"/>
  <c r="AC211" i="31"/>
  <c r="N211" i="31"/>
  <c r="R211" i="31"/>
  <c r="V211" i="31"/>
  <c r="Z211" i="31"/>
  <c r="AD211" i="31"/>
  <c r="O211" i="31"/>
  <c r="S211" i="31"/>
  <c r="W211" i="31"/>
  <c r="AA211" i="31"/>
  <c r="AE211" i="31"/>
  <c r="L211" i="31"/>
  <c r="AB211" i="31"/>
  <c r="P211" i="31"/>
  <c r="AF211" i="31"/>
  <c r="T211" i="31"/>
  <c r="X211" i="31"/>
  <c r="L204" i="31"/>
  <c r="P204" i="31"/>
  <c r="T204" i="31"/>
  <c r="X204" i="31"/>
  <c r="AB204" i="31"/>
  <c r="AF204" i="31"/>
  <c r="M204" i="31"/>
  <c r="Q204" i="31"/>
  <c r="U204" i="31"/>
  <c r="Y204" i="31"/>
  <c r="AC204" i="31"/>
  <c r="N204" i="31"/>
  <c r="R204" i="31"/>
  <c r="V204" i="31"/>
  <c r="Z204" i="31"/>
  <c r="AD204" i="31"/>
  <c r="O204" i="31"/>
  <c r="AE204" i="31"/>
  <c r="S204" i="31"/>
  <c r="W204" i="31"/>
  <c r="AA204" i="31"/>
  <c r="L196" i="31"/>
  <c r="P196" i="31"/>
  <c r="T196" i="31"/>
  <c r="X196" i="31"/>
  <c r="AB196" i="31"/>
  <c r="AF196" i="31"/>
  <c r="M196" i="31"/>
  <c r="Q196" i="31"/>
  <c r="U196" i="31"/>
  <c r="Y196" i="31"/>
  <c r="AC196" i="31"/>
  <c r="N196" i="31"/>
  <c r="R196" i="31"/>
  <c r="V196" i="31"/>
  <c r="Z196" i="31"/>
  <c r="AD196" i="31"/>
  <c r="W196" i="31"/>
  <c r="AA196" i="31"/>
  <c r="O196" i="31"/>
  <c r="AE196" i="31"/>
  <c r="S196" i="31"/>
  <c r="N214" i="31"/>
  <c r="R214" i="31"/>
  <c r="V214" i="31"/>
  <c r="Z214" i="31"/>
  <c r="AD214" i="31"/>
  <c r="O214" i="31"/>
  <c r="S214" i="31"/>
  <c r="W214" i="31"/>
  <c r="AA214" i="31"/>
  <c r="AE214" i="31"/>
  <c r="L214" i="31"/>
  <c r="P214" i="31"/>
  <c r="T214" i="31"/>
  <c r="X214" i="31"/>
  <c r="AB214" i="31"/>
  <c r="AF214" i="31"/>
  <c r="M214" i="31"/>
  <c r="AC214" i="31"/>
  <c r="Q214" i="31"/>
  <c r="U214" i="31"/>
  <c r="Y214" i="31"/>
  <c r="O205" i="31"/>
  <c r="S205" i="31"/>
  <c r="W205" i="31"/>
  <c r="AA205" i="31"/>
  <c r="AE205" i="31"/>
  <c r="L205" i="31"/>
  <c r="P205" i="31"/>
  <c r="T205" i="31"/>
  <c r="X205" i="31"/>
  <c r="AB205" i="31"/>
  <c r="AF205" i="31"/>
  <c r="M205" i="31"/>
  <c r="Q205" i="31"/>
  <c r="U205" i="31"/>
  <c r="Y205" i="31"/>
  <c r="AC205" i="31"/>
  <c r="Z205" i="31"/>
  <c r="N205" i="31"/>
  <c r="AD205" i="31"/>
  <c r="R205" i="31"/>
  <c r="V205" i="31"/>
  <c r="O197" i="31"/>
  <c r="S197" i="31"/>
  <c r="W197" i="31"/>
  <c r="AA197" i="31"/>
  <c r="AE197" i="31"/>
  <c r="L197" i="31"/>
  <c r="P197" i="31"/>
  <c r="T197" i="31"/>
  <c r="X197" i="31"/>
  <c r="AB197" i="31"/>
  <c r="AF197" i="31"/>
  <c r="M197" i="31"/>
  <c r="Q197" i="31"/>
  <c r="U197" i="31"/>
  <c r="Y197" i="31"/>
  <c r="AC197" i="31"/>
  <c r="R197" i="31"/>
  <c r="V197" i="31"/>
  <c r="Z197" i="31"/>
  <c r="AD197" i="31"/>
  <c r="N197" i="31"/>
  <c r="M191" i="31"/>
  <c r="Q191" i="31"/>
  <c r="U191" i="31"/>
  <c r="Y191" i="31"/>
  <c r="AC191" i="31"/>
  <c r="N191" i="31"/>
  <c r="R191" i="31"/>
  <c r="V191" i="31"/>
  <c r="Z191" i="31"/>
  <c r="AD191" i="31"/>
  <c r="O191" i="31"/>
  <c r="S191" i="31"/>
  <c r="W191" i="31"/>
  <c r="AA191" i="31"/>
  <c r="AE191" i="31"/>
  <c r="P191" i="31"/>
  <c r="AF191" i="31"/>
  <c r="T191" i="31"/>
  <c r="X191" i="31"/>
  <c r="AB191" i="31"/>
  <c r="L191" i="31"/>
  <c r="L256" i="31"/>
  <c r="P256" i="31"/>
  <c r="T256" i="31"/>
  <c r="X256" i="31"/>
  <c r="AB256" i="31"/>
  <c r="AF256" i="31"/>
  <c r="M256" i="31"/>
  <c r="Q256" i="31"/>
  <c r="U256" i="31"/>
  <c r="Y256" i="31"/>
  <c r="AC256" i="31"/>
  <c r="N256" i="31"/>
  <c r="R256" i="31"/>
  <c r="V256" i="31"/>
  <c r="Z256" i="31"/>
  <c r="AD256" i="31"/>
  <c r="S256" i="31"/>
  <c r="W256" i="31"/>
  <c r="AA256" i="31"/>
  <c r="O256" i="31"/>
  <c r="AE256" i="31"/>
  <c r="L268" i="31"/>
  <c r="P268" i="31"/>
  <c r="T268" i="31"/>
  <c r="X268" i="31"/>
  <c r="AB268" i="31"/>
  <c r="AF268" i="31"/>
  <c r="M268" i="31"/>
  <c r="Q268" i="31"/>
  <c r="U268" i="31"/>
  <c r="Y268" i="31"/>
  <c r="AC268" i="31"/>
  <c r="N268" i="31"/>
  <c r="R268" i="31"/>
  <c r="V268" i="31"/>
  <c r="Z268" i="31"/>
  <c r="AD268" i="31"/>
  <c r="W268" i="31"/>
  <c r="AA268" i="31"/>
  <c r="O268" i="31"/>
  <c r="AE268" i="31"/>
  <c r="S268" i="31"/>
  <c r="N282" i="31"/>
  <c r="R282" i="31"/>
  <c r="V282" i="31"/>
  <c r="Z282" i="31"/>
  <c r="AD282" i="31"/>
  <c r="O282" i="31"/>
  <c r="S282" i="31"/>
  <c r="W282" i="31"/>
  <c r="AA282" i="31"/>
  <c r="AE282" i="31"/>
  <c r="L282" i="31"/>
  <c r="P282" i="31"/>
  <c r="T282" i="31"/>
  <c r="X282" i="31"/>
  <c r="AB282" i="31"/>
  <c r="AF282" i="31"/>
  <c r="Q282" i="31"/>
  <c r="U282" i="31"/>
  <c r="Y282" i="31"/>
  <c r="AC282" i="31"/>
  <c r="M282" i="31"/>
  <c r="N243" i="31"/>
  <c r="R243" i="31"/>
  <c r="V243" i="31"/>
  <c r="Z243" i="31"/>
  <c r="AD243" i="31"/>
  <c r="O243" i="31"/>
  <c r="S243" i="31"/>
  <c r="W243" i="31"/>
  <c r="AA243" i="31"/>
  <c r="AE243" i="31"/>
  <c r="L243" i="31"/>
  <c r="AH243" i="31" s="1"/>
  <c r="P243" i="31"/>
  <c r="T243" i="31"/>
  <c r="Q243" i="31"/>
  <c r="AB243" i="31"/>
  <c r="U243" i="31"/>
  <c r="AC243" i="31"/>
  <c r="X243" i="31"/>
  <c r="AF243" i="31"/>
  <c r="M243" i="31"/>
  <c r="Y243" i="31"/>
  <c r="M255" i="31"/>
  <c r="Q255" i="31"/>
  <c r="U255" i="31"/>
  <c r="Y255" i="31"/>
  <c r="AC255" i="31"/>
  <c r="N255" i="31"/>
  <c r="R255" i="31"/>
  <c r="V255" i="31"/>
  <c r="Z255" i="31"/>
  <c r="AD255" i="31"/>
  <c r="O255" i="31"/>
  <c r="S255" i="31"/>
  <c r="W255" i="31"/>
  <c r="AA255" i="31"/>
  <c r="AE255" i="31"/>
  <c r="X255" i="31"/>
  <c r="L255" i="31"/>
  <c r="AB255" i="31"/>
  <c r="P255" i="31"/>
  <c r="AF255" i="31"/>
  <c r="T255" i="31"/>
  <c r="O269" i="31"/>
  <c r="S269" i="31"/>
  <c r="W269" i="31"/>
  <c r="AA269" i="31"/>
  <c r="AE269" i="31"/>
  <c r="L269" i="31"/>
  <c r="P269" i="31"/>
  <c r="T269" i="31"/>
  <c r="X269" i="31"/>
  <c r="AB269" i="31"/>
  <c r="AF269" i="31"/>
  <c r="M269" i="31"/>
  <c r="Q269" i="31"/>
  <c r="U269" i="31"/>
  <c r="Y269" i="31"/>
  <c r="AC269" i="31"/>
  <c r="R269" i="31"/>
  <c r="V269" i="31"/>
  <c r="Z269" i="31"/>
  <c r="N269" i="31"/>
  <c r="AD269" i="31"/>
  <c r="N278" i="31"/>
  <c r="R278" i="31"/>
  <c r="V278" i="31"/>
  <c r="Z278" i="31"/>
  <c r="AD278" i="31"/>
  <c r="O278" i="31"/>
  <c r="S278" i="31"/>
  <c r="W278" i="31"/>
  <c r="AA278" i="31"/>
  <c r="AE278" i="31"/>
  <c r="L278" i="31"/>
  <c r="P278" i="31"/>
  <c r="T278" i="31"/>
  <c r="X278" i="31"/>
  <c r="AB278" i="31"/>
  <c r="AF278" i="31"/>
  <c r="U278" i="31"/>
  <c r="Y278" i="31"/>
  <c r="M278" i="31"/>
  <c r="AC278" i="31"/>
  <c r="Q278" i="31"/>
  <c r="N235" i="31"/>
  <c r="R235" i="31"/>
  <c r="V235" i="31"/>
  <c r="Z235" i="31"/>
  <c r="AD235" i="31"/>
  <c r="O235" i="31"/>
  <c r="S235" i="31"/>
  <c r="W235" i="31"/>
  <c r="AA235" i="31"/>
  <c r="AE235" i="31"/>
  <c r="L235" i="31"/>
  <c r="P235" i="31"/>
  <c r="T235" i="31"/>
  <c r="X235" i="31"/>
  <c r="AB235" i="31"/>
  <c r="AF235" i="31"/>
  <c r="Y235" i="31"/>
  <c r="M235" i="31"/>
  <c r="AC235" i="31"/>
  <c r="Q235" i="31"/>
  <c r="U235" i="31"/>
  <c r="L247" i="31"/>
  <c r="P247" i="31"/>
  <c r="T247" i="31"/>
  <c r="X247" i="31"/>
  <c r="AB247" i="31"/>
  <c r="AF247" i="31"/>
  <c r="M247" i="31"/>
  <c r="Q247" i="31"/>
  <c r="U247" i="31"/>
  <c r="Y247" i="31"/>
  <c r="AC247" i="31"/>
  <c r="N247" i="31"/>
  <c r="R247" i="31"/>
  <c r="V247" i="31"/>
  <c r="Z247" i="31"/>
  <c r="AD247" i="31"/>
  <c r="O247" i="31"/>
  <c r="AE247" i="31"/>
  <c r="S247" i="31"/>
  <c r="W247" i="31"/>
  <c r="AA247" i="31"/>
  <c r="O261" i="31"/>
  <c r="S261" i="31"/>
  <c r="W261" i="31"/>
  <c r="AA261" i="31"/>
  <c r="AE261" i="31"/>
  <c r="L261" i="31"/>
  <c r="P261" i="31"/>
  <c r="T261" i="31"/>
  <c r="X261" i="31"/>
  <c r="AB261" i="31"/>
  <c r="AF261" i="31"/>
  <c r="M261" i="31"/>
  <c r="Q261" i="31"/>
  <c r="U261" i="31"/>
  <c r="Y261" i="31"/>
  <c r="AC261" i="31"/>
  <c r="Z261" i="31"/>
  <c r="N261" i="31"/>
  <c r="AD261" i="31"/>
  <c r="R261" i="31"/>
  <c r="V261" i="31"/>
  <c r="N270" i="31"/>
  <c r="R270" i="31"/>
  <c r="V270" i="31"/>
  <c r="Z270" i="31"/>
  <c r="AD270" i="31"/>
  <c r="O270" i="31"/>
  <c r="S270" i="31"/>
  <c r="W270" i="31"/>
  <c r="AA270" i="31"/>
  <c r="AE270" i="31"/>
  <c r="L270" i="31"/>
  <c r="P270" i="31"/>
  <c r="T270" i="31"/>
  <c r="X270" i="31"/>
  <c r="AB270" i="31"/>
  <c r="AF270" i="31"/>
  <c r="M270" i="31"/>
  <c r="AC270" i="31"/>
  <c r="Q270" i="31"/>
  <c r="U270" i="31"/>
  <c r="Y270" i="31"/>
  <c r="L260" i="31"/>
  <c r="P260" i="31"/>
  <c r="T260" i="31"/>
  <c r="X260" i="31"/>
  <c r="AB260" i="31"/>
  <c r="AF260" i="31"/>
  <c r="M260" i="31"/>
  <c r="Q260" i="31"/>
  <c r="U260" i="31"/>
  <c r="Y260" i="31"/>
  <c r="AC260" i="31"/>
  <c r="N260" i="31"/>
  <c r="R260" i="31"/>
  <c r="V260" i="31"/>
  <c r="Z260" i="31"/>
  <c r="AD260" i="31"/>
  <c r="O260" i="31"/>
  <c r="AE260" i="31"/>
  <c r="S260" i="31"/>
  <c r="W260" i="31"/>
  <c r="AA260" i="31"/>
  <c r="L233" i="31"/>
  <c r="P233" i="31"/>
  <c r="T233" i="31"/>
  <c r="X233" i="31"/>
  <c r="AB233" i="31"/>
  <c r="AF233" i="31"/>
  <c r="M233" i="31"/>
  <c r="Q233" i="31"/>
  <c r="U233" i="31"/>
  <c r="Y233" i="31"/>
  <c r="AC233" i="31"/>
  <c r="N233" i="31"/>
  <c r="R233" i="31"/>
  <c r="V233" i="31"/>
  <c r="Z233" i="31"/>
  <c r="AD233" i="31"/>
  <c r="S233" i="31"/>
  <c r="W233" i="31"/>
  <c r="AA233" i="31"/>
  <c r="AE233" i="31"/>
  <c r="O233" i="31"/>
  <c r="L287" i="31"/>
  <c r="L331" i="31"/>
  <c r="P331" i="31"/>
  <c r="T331" i="31"/>
  <c r="X331" i="31"/>
  <c r="AB331" i="31"/>
  <c r="AF331" i="31"/>
  <c r="M331" i="31"/>
  <c r="Q331" i="31"/>
  <c r="U331" i="31"/>
  <c r="Y331" i="31"/>
  <c r="AC331" i="31"/>
  <c r="N331" i="31"/>
  <c r="R331" i="31"/>
  <c r="V331" i="31"/>
  <c r="Z331" i="31"/>
  <c r="AD331" i="31"/>
  <c r="AA331" i="31"/>
  <c r="O331" i="31"/>
  <c r="AE331" i="31"/>
  <c r="S331" i="31"/>
  <c r="W331" i="31"/>
  <c r="M330" i="31"/>
  <c r="Q330" i="31"/>
  <c r="U330" i="31"/>
  <c r="Y330" i="31"/>
  <c r="AC330" i="31"/>
  <c r="N330" i="31"/>
  <c r="R330" i="31"/>
  <c r="V330" i="31"/>
  <c r="Z330" i="31"/>
  <c r="AD330" i="31"/>
  <c r="O330" i="31"/>
  <c r="S330" i="31"/>
  <c r="W330" i="31"/>
  <c r="AA330" i="31"/>
  <c r="AE330" i="31"/>
  <c r="P330" i="31"/>
  <c r="AF330" i="31"/>
  <c r="T330" i="31"/>
  <c r="X330" i="31"/>
  <c r="L330" i="31"/>
  <c r="AB330" i="31"/>
  <c r="O340" i="31"/>
  <c r="S340" i="31"/>
  <c r="W340" i="31"/>
  <c r="AA340" i="31"/>
  <c r="AE340" i="31"/>
  <c r="L340" i="31"/>
  <c r="AH340" i="31" s="1"/>
  <c r="P340" i="31"/>
  <c r="T340" i="31"/>
  <c r="X340" i="31"/>
  <c r="AB340" i="31"/>
  <c r="AF340" i="31"/>
  <c r="M340" i="31"/>
  <c r="Q340" i="31"/>
  <c r="U340" i="31"/>
  <c r="Y340" i="31"/>
  <c r="AC340" i="31"/>
  <c r="N340" i="31"/>
  <c r="AD340" i="31"/>
  <c r="R340" i="31"/>
  <c r="V340" i="31"/>
  <c r="Z340" i="31"/>
  <c r="N341" i="31"/>
  <c r="R341" i="31"/>
  <c r="V341" i="31"/>
  <c r="Z341" i="31"/>
  <c r="AD341" i="31"/>
  <c r="O341" i="31"/>
  <c r="S341" i="31"/>
  <c r="W341" i="31"/>
  <c r="AA341" i="31"/>
  <c r="AE341" i="31"/>
  <c r="L341" i="31"/>
  <c r="P341" i="31"/>
  <c r="T341" i="31"/>
  <c r="X341" i="31"/>
  <c r="AB341" i="31"/>
  <c r="AF341" i="31"/>
  <c r="Y341" i="31"/>
  <c r="M341" i="31"/>
  <c r="AC341" i="31"/>
  <c r="Q341" i="31"/>
  <c r="U341" i="31"/>
  <c r="O336" i="31"/>
  <c r="S336" i="31"/>
  <c r="W336" i="31"/>
  <c r="AA336" i="31"/>
  <c r="AE336" i="31"/>
  <c r="L336" i="31"/>
  <c r="P336" i="31"/>
  <c r="T336" i="31"/>
  <c r="X336" i="31"/>
  <c r="AB336" i="31"/>
  <c r="AF336" i="31"/>
  <c r="M336" i="31"/>
  <c r="Q336" i="31"/>
  <c r="U336" i="31"/>
  <c r="Y336" i="31"/>
  <c r="AC336" i="31"/>
  <c r="R336" i="31"/>
  <c r="V336" i="31"/>
  <c r="Z336" i="31"/>
  <c r="N336" i="31"/>
  <c r="AD336" i="31"/>
  <c r="L339" i="31"/>
  <c r="P339" i="31"/>
  <c r="T339" i="31"/>
  <c r="X339" i="31"/>
  <c r="AB339" i="31"/>
  <c r="AF339" i="31"/>
  <c r="M339" i="31"/>
  <c r="Q339" i="31"/>
  <c r="U339" i="31"/>
  <c r="Y339" i="31"/>
  <c r="AC339" i="31"/>
  <c r="N339" i="31"/>
  <c r="R339" i="31"/>
  <c r="V339" i="31"/>
  <c r="Z339" i="31"/>
  <c r="AD339" i="31"/>
  <c r="S339" i="31"/>
  <c r="W339" i="31"/>
  <c r="AA339" i="31"/>
  <c r="O339" i="31"/>
  <c r="AE339" i="31"/>
  <c r="O359" i="31"/>
  <c r="S359" i="31"/>
  <c r="W359" i="31"/>
  <c r="AA359" i="31"/>
  <c r="AE359" i="31"/>
  <c r="L359" i="31"/>
  <c r="AH359" i="31" s="1"/>
  <c r="P359" i="31"/>
  <c r="T359" i="31"/>
  <c r="X359" i="31"/>
  <c r="AB359" i="31"/>
  <c r="AF359" i="31"/>
  <c r="M359" i="31"/>
  <c r="Q359" i="31"/>
  <c r="U359" i="31"/>
  <c r="Y359" i="31"/>
  <c r="AC359" i="31"/>
  <c r="V359" i="31"/>
  <c r="Z359" i="31"/>
  <c r="N359" i="31"/>
  <c r="AD359" i="31"/>
  <c r="R359" i="31"/>
  <c r="M365" i="31"/>
  <c r="Q365" i="31"/>
  <c r="U365" i="31"/>
  <c r="Y365" i="31"/>
  <c r="AC365" i="31"/>
  <c r="N365" i="31"/>
  <c r="R365" i="31"/>
  <c r="V365" i="31"/>
  <c r="Z365" i="31"/>
  <c r="AD365" i="31"/>
  <c r="O365" i="31"/>
  <c r="S365" i="31"/>
  <c r="W365" i="31"/>
  <c r="AA365" i="31"/>
  <c r="AE365" i="31"/>
  <c r="X365" i="31"/>
  <c r="L365" i="31"/>
  <c r="AH365" i="31" s="1"/>
  <c r="AB365" i="31"/>
  <c r="P365" i="31"/>
  <c r="AF365" i="31"/>
  <c r="T365" i="31"/>
  <c r="N382" i="31"/>
  <c r="R382" i="31"/>
  <c r="V382" i="31"/>
  <c r="Z382" i="31"/>
  <c r="AD382" i="31"/>
  <c r="O382" i="31"/>
  <c r="S382" i="31"/>
  <c r="W382" i="31"/>
  <c r="AA382" i="31"/>
  <c r="AE382" i="31"/>
  <c r="L382" i="31"/>
  <c r="P382" i="31"/>
  <c r="T382" i="31"/>
  <c r="X382" i="31"/>
  <c r="AB382" i="31"/>
  <c r="AF382" i="31"/>
  <c r="U382" i="31"/>
  <c r="Y382" i="31"/>
  <c r="M382" i="31"/>
  <c r="AC382" i="31"/>
  <c r="Q382" i="31"/>
  <c r="L384" i="31"/>
  <c r="P384" i="31"/>
  <c r="T384" i="31"/>
  <c r="X384" i="31"/>
  <c r="AB384" i="31"/>
  <c r="AF384" i="31"/>
  <c r="M384" i="31"/>
  <c r="Q384" i="31"/>
  <c r="U384" i="31"/>
  <c r="Y384" i="31"/>
  <c r="AC384" i="31"/>
  <c r="N384" i="31"/>
  <c r="R384" i="31"/>
  <c r="V384" i="31"/>
  <c r="Z384" i="31"/>
  <c r="AD384" i="31"/>
  <c r="AA384" i="31"/>
  <c r="O384" i="31"/>
  <c r="AE384" i="31"/>
  <c r="S384" i="31"/>
  <c r="W384" i="31"/>
  <c r="N396" i="31"/>
  <c r="R396" i="31"/>
  <c r="V396" i="31"/>
  <c r="Z396" i="31"/>
  <c r="AD396" i="31"/>
  <c r="O396" i="31"/>
  <c r="S396" i="31"/>
  <c r="W396" i="31"/>
  <c r="AA396" i="31"/>
  <c r="AE396" i="31"/>
  <c r="L396" i="31"/>
  <c r="P396" i="31"/>
  <c r="T396" i="31"/>
  <c r="X396" i="31"/>
  <c r="AB396" i="31"/>
  <c r="AF396" i="31"/>
  <c r="M396" i="31"/>
  <c r="AC396" i="31"/>
  <c r="Q396" i="31"/>
  <c r="U396" i="31"/>
  <c r="Y396" i="31"/>
  <c r="O405" i="31"/>
  <c r="S405" i="31"/>
  <c r="W405" i="31"/>
  <c r="AA405" i="31"/>
  <c r="AE405" i="31"/>
  <c r="L405" i="31"/>
  <c r="P405" i="31"/>
  <c r="T405" i="31"/>
  <c r="X405" i="31"/>
  <c r="AB405" i="31"/>
  <c r="AF405" i="31"/>
  <c r="M405" i="31"/>
  <c r="Q405" i="31"/>
  <c r="U405" i="31"/>
  <c r="Y405" i="31"/>
  <c r="AC405" i="31"/>
  <c r="N405" i="31"/>
  <c r="AD405" i="31"/>
  <c r="R405" i="31"/>
  <c r="V405" i="31"/>
  <c r="Z405" i="31"/>
  <c r="L404" i="31"/>
  <c r="P404" i="31"/>
  <c r="T404" i="31"/>
  <c r="X404" i="31"/>
  <c r="AB404" i="31"/>
  <c r="AF404" i="31"/>
  <c r="M404" i="31"/>
  <c r="Q404" i="31"/>
  <c r="U404" i="31"/>
  <c r="Y404" i="31"/>
  <c r="AC404" i="31"/>
  <c r="N404" i="31"/>
  <c r="R404" i="31"/>
  <c r="V404" i="31"/>
  <c r="Z404" i="31"/>
  <c r="AD404" i="31"/>
  <c r="S404" i="31"/>
  <c r="W404" i="31"/>
  <c r="AA404" i="31"/>
  <c r="O404" i="31"/>
  <c r="AE404" i="31"/>
  <c r="M426" i="31"/>
  <c r="Q426" i="31"/>
  <c r="U426" i="31"/>
  <c r="Y426" i="31"/>
  <c r="AC426" i="31"/>
  <c r="N426" i="31"/>
  <c r="R426" i="31"/>
  <c r="V426" i="31"/>
  <c r="Z426" i="31"/>
  <c r="AD426" i="31"/>
  <c r="O426" i="31"/>
  <c r="S426" i="31"/>
  <c r="W426" i="31"/>
  <c r="AA426" i="31"/>
  <c r="AE426" i="31"/>
  <c r="P426" i="31"/>
  <c r="AF426" i="31"/>
  <c r="T426" i="31"/>
  <c r="X426" i="31"/>
  <c r="L426" i="31"/>
  <c r="AB426" i="31"/>
  <c r="M430" i="31"/>
  <c r="Q430" i="31"/>
  <c r="U430" i="31"/>
  <c r="Y430" i="31"/>
  <c r="AC430" i="31"/>
  <c r="N430" i="31"/>
  <c r="R430" i="31"/>
  <c r="V430" i="31"/>
  <c r="Z430" i="31"/>
  <c r="AD430" i="31"/>
  <c r="O430" i="31"/>
  <c r="S430" i="31"/>
  <c r="W430" i="31"/>
  <c r="AA430" i="31"/>
  <c r="AE430" i="31"/>
  <c r="L430" i="31"/>
  <c r="AB430" i="31"/>
  <c r="P430" i="31"/>
  <c r="AF430" i="31"/>
  <c r="T430" i="31"/>
  <c r="X430" i="31"/>
  <c r="N441" i="31"/>
  <c r="R441" i="31"/>
  <c r="V441" i="31"/>
  <c r="Z441" i="31"/>
  <c r="O441" i="31"/>
  <c r="S441" i="31"/>
  <c r="W441" i="31"/>
  <c r="AA441" i="31"/>
  <c r="M441" i="31"/>
  <c r="U441" i="31"/>
  <c r="AC441" i="31"/>
  <c r="P441" i="31"/>
  <c r="X441" i="31"/>
  <c r="AD441" i="31"/>
  <c r="Q441" i="31"/>
  <c r="Y441" i="31"/>
  <c r="AE441" i="31"/>
  <c r="AB441" i="31"/>
  <c r="AF441" i="31"/>
  <c r="L441" i="31"/>
  <c r="T441" i="31"/>
  <c r="N452" i="31"/>
  <c r="R452" i="31"/>
  <c r="V452" i="31"/>
  <c r="O452" i="31"/>
  <c r="L452" i="31"/>
  <c r="P452" i="31"/>
  <c r="T452" i="31"/>
  <c r="S452" i="31"/>
  <c r="Y452" i="31"/>
  <c r="AC452" i="31"/>
  <c r="U452" i="31"/>
  <c r="Z452" i="31"/>
  <c r="AD452" i="31"/>
  <c r="M452" i="31"/>
  <c r="W452" i="31"/>
  <c r="AA452" i="31"/>
  <c r="AE452" i="31"/>
  <c r="Q452" i="31"/>
  <c r="X452" i="31"/>
  <c r="AB452" i="31"/>
  <c r="AF452" i="31"/>
  <c r="M445" i="31"/>
  <c r="Q445" i="31"/>
  <c r="U445" i="31"/>
  <c r="Y445" i="31"/>
  <c r="AC445" i="31"/>
  <c r="N445" i="31"/>
  <c r="R445" i="31"/>
  <c r="V445" i="31"/>
  <c r="Z445" i="31"/>
  <c r="AD445" i="31"/>
  <c r="O445" i="31"/>
  <c r="S445" i="31"/>
  <c r="W445" i="31"/>
  <c r="AA445" i="31"/>
  <c r="AE445" i="31"/>
  <c r="X445" i="31"/>
  <c r="L445" i="31"/>
  <c r="AB445" i="31"/>
  <c r="P445" i="31"/>
  <c r="AF445" i="31"/>
  <c r="T445" i="31"/>
  <c r="L467" i="31"/>
  <c r="P467" i="31"/>
  <c r="T467" i="31"/>
  <c r="X467" i="31"/>
  <c r="AB467" i="31"/>
  <c r="AF467" i="31"/>
  <c r="N467" i="31"/>
  <c r="R467" i="31"/>
  <c r="V467" i="31"/>
  <c r="Z467" i="31"/>
  <c r="AD467" i="31"/>
  <c r="Q467" i="31"/>
  <c r="Y467" i="31"/>
  <c r="S467" i="31"/>
  <c r="AA467" i="31"/>
  <c r="M467" i="31"/>
  <c r="U467" i="31"/>
  <c r="AC467" i="31"/>
  <c r="O467" i="31"/>
  <c r="W467" i="31"/>
  <c r="AE467" i="31"/>
  <c r="M476" i="31"/>
  <c r="Q476" i="31"/>
  <c r="U476" i="31"/>
  <c r="Y476" i="31"/>
  <c r="AC476" i="31"/>
  <c r="N476" i="31"/>
  <c r="R476" i="31"/>
  <c r="V476" i="31"/>
  <c r="Z476" i="31"/>
  <c r="AD476" i="31"/>
  <c r="L476" i="31"/>
  <c r="T476" i="31"/>
  <c r="AB476" i="31"/>
  <c r="O476" i="31"/>
  <c r="W476" i="31"/>
  <c r="AE476" i="31"/>
  <c r="P476" i="31"/>
  <c r="X476" i="31"/>
  <c r="AF476" i="31"/>
  <c r="AA476" i="31"/>
  <c r="S476" i="31"/>
  <c r="N475" i="31"/>
  <c r="R475" i="31"/>
  <c r="V475" i="31"/>
  <c r="Z475" i="31"/>
  <c r="AD475" i="31"/>
  <c r="O475" i="31"/>
  <c r="S475" i="31"/>
  <c r="W475" i="31"/>
  <c r="AA475" i="31"/>
  <c r="AE475" i="31"/>
  <c r="Q475" i="31"/>
  <c r="Y475" i="31"/>
  <c r="L475" i="31"/>
  <c r="T475" i="31"/>
  <c r="AB475" i="31"/>
  <c r="M475" i="31"/>
  <c r="U475" i="31"/>
  <c r="AC475" i="31"/>
  <c r="P475" i="31"/>
  <c r="X475" i="31"/>
  <c r="AF475" i="31"/>
  <c r="L496" i="31"/>
  <c r="P496" i="31"/>
  <c r="T496" i="31"/>
  <c r="X496" i="31"/>
  <c r="AB496" i="31"/>
  <c r="AF496" i="31"/>
  <c r="M496" i="31"/>
  <c r="Q496" i="31"/>
  <c r="U496" i="31"/>
  <c r="Y496" i="31"/>
  <c r="AC496" i="31"/>
  <c r="N496" i="31"/>
  <c r="R496" i="31"/>
  <c r="V496" i="31"/>
  <c r="Z496" i="31"/>
  <c r="AD496" i="31"/>
  <c r="AA496" i="31"/>
  <c r="O496" i="31"/>
  <c r="AE496" i="31"/>
  <c r="S496" i="31"/>
  <c r="W496" i="31"/>
  <c r="L16" i="32"/>
  <c r="P16" i="32"/>
  <c r="T16" i="32"/>
  <c r="X16" i="32"/>
  <c r="M16" i="32"/>
  <c r="S16" i="32"/>
  <c r="Q16" i="32"/>
  <c r="U16" i="32"/>
  <c r="Y16" i="32"/>
  <c r="O16" i="32"/>
  <c r="AA16" i="32"/>
  <c r="N16" i="32"/>
  <c r="R16" i="32"/>
  <c r="V16" i="32"/>
  <c r="Z16" i="32"/>
  <c r="W16" i="32"/>
  <c r="L12" i="32"/>
  <c r="P12" i="32"/>
  <c r="T12" i="32"/>
  <c r="X12" i="32"/>
  <c r="M12" i="32"/>
  <c r="Q12" i="32"/>
  <c r="U12" i="32"/>
  <c r="Y12" i="32"/>
  <c r="N12" i="32"/>
  <c r="R12" i="32"/>
  <c r="V12" i="32"/>
  <c r="Z12" i="32"/>
  <c r="W12" i="32"/>
  <c r="AA12" i="32"/>
  <c r="O12" i="32"/>
  <c r="S12" i="32"/>
  <c r="N14" i="32"/>
  <c r="R14" i="32"/>
  <c r="V14" i="32"/>
  <c r="Z14" i="32"/>
  <c r="O14" i="32"/>
  <c r="S14" i="32"/>
  <c r="W14" i="32"/>
  <c r="AA14" i="32"/>
  <c r="L14" i="32"/>
  <c r="P14" i="32"/>
  <c r="T14" i="32"/>
  <c r="X14" i="32"/>
  <c r="M14" i="32"/>
  <c r="Q14" i="32"/>
  <c r="Y14" i="32"/>
  <c r="U14" i="32"/>
  <c r="M97" i="32"/>
  <c r="Q97" i="32"/>
  <c r="U97" i="32"/>
  <c r="Y97" i="32"/>
  <c r="AC97" i="32"/>
  <c r="N97" i="32"/>
  <c r="R97" i="32"/>
  <c r="V97" i="32"/>
  <c r="Z97" i="32"/>
  <c r="AD97" i="32"/>
  <c r="O97" i="32"/>
  <c r="S97" i="32"/>
  <c r="W97" i="32"/>
  <c r="AA97" i="32"/>
  <c r="AE97" i="32"/>
  <c r="T97" i="32"/>
  <c r="AF97" i="32"/>
  <c r="X97" i="32"/>
  <c r="L97" i="32"/>
  <c r="AB97" i="32"/>
  <c r="P97" i="32"/>
  <c r="L98" i="32"/>
  <c r="P98" i="32"/>
  <c r="T98" i="32"/>
  <c r="X98" i="32"/>
  <c r="AB98" i="32"/>
  <c r="AF98" i="32"/>
  <c r="M98" i="32"/>
  <c r="Q98" i="32"/>
  <c r="U98" i="32"/>
  <c r="Y98" i="32"/>
  <c r="AC98" i="32"/>
  <c r="N98" i="32"/>
  <c r="R98" i="32"/>
  <c r="V98" i="32"/>
  <c r="Z98" i="32"/>
  <c r="AD98" i="32"/>
  <c r="O98" i="32"/>
  <c r="AE98" i="32"/>
  <c r="S98" i="32"/>
  <c r="W98" i="32"/>
  <c r="AA98" i="32"/>
  <c r="M144" i="32"/>
  <c r="Q144" i="32"/>
  <c r="U144" i="32"/>
  <c r="Y144" i="32"/>
  <c r="AC144" i="32"/>
  <c r="N144" i="32"/>
  <c r="R144" i="32"/>
  <c r="V144" i="32"/>
  <c r="Z144" i="32"/>
  <c r="AD144" i="32"/>
  <c r="O144" i="32"/>
  <c r="S144" i="32"/>
  <c r="W144" i="32"/>
  <c r="AA144" i="32"/>
  <c r="AE144" i="32"/>
  <c r="X144" i="32"/>
  <c r="L144" i="32"/>
  <c r="AB144" i="32"/>
  <c r="T144" i="32"/>
  <c r="P144" i="32"/>
  <c r="AF144" i="32"/>
  <c r="M167" i="32"/>
  <c r="Q167" i="32"/>
  <c r="U167" i="32"/>
  <c r="Y167" i="32"/>
  <c r="AC167" i="32"/>
  <c r="N167" i="32"/>
  <c r="R167" i="32"/>
  <c r="V167" i="32"/>
  <c r="Z167" i="32"/>
  <c r="AD167" i="32"/>
  <c r="O167" i="32"/>
  <c r="S167" i="32"/>
  <c r="W167" i="32"/>
  <c r="AA167" i="32"/>
  <c r="AE167" i="32"/>
  <c r="L167" i="32"/>
  <c r="AB167" i="32"/>
  <c r="P167" i="32"/>
  <c r="AF167" i="32"/>
  <c r="T167" i="32"/>
  <c r="X167" i="32"/>
  <c r="O180" i="32"/>
  <c r="S180" i="32"/>
  <c r="W180" i="32"/>
  <c r="AA180" i="32"/>
  <c r="AE180" i="32"/>
  <c r="L180" i="32"/>
  <c r="P180" i="32"/>
  <c r="T180" i="32"/>
  <c r="X180" i="32"/>
  <c r="AB180" i="32"/>
  <c r="AF180" i="32"/>
  <c r="M180" i="32"/>
  <c r="Q180" i="32"/>
  <c r="U180" i="32"/>
  <c r="Y180" i="32"/>
  <c r="AC180" i="32"/>
  <c r="Z180" i="32"/>
  <c r="N180" i="32"/>
  <c r="AD180" i="32"/>
  <c r="R180" i="32"/>
  <c r="V180" i="32"/>
  <c r="N207" i="32"/>
  <c r="R207" i="32"/>
  <c r="V207" i="32"/>
  <c r="Z207" i="32"/>
  <c r="AD207" i="32"/>
  <c r="O207" i="32"/>
  <c r="S207" i="32"/>
  <c r="W207" i="32"/>
  <c r="AA207" i="32"/>
  <c r="AE207" i="32"/>
  <c r="L207" i="32"/>
  <c r="P207" i="32"/>
  <c r="T207" i="32"/>
  <c r="X207" i="32"/>
  <c r="AB207" i="32"/>
  <c r="AF207" i="32"/>
  <c r="M207" i="32"/>
  <c r="AC207" i="32"/>
  <c r="Y207" i="32"/>
  <c r="Q207" i="32"/>
  <c r="U207" i="32"/>
  <c r="N235" i="32"/>
  <c r="R235" i="32"/>
  <c r="V235" i="32"/>
  <c r="Z235" i="32"/>
  <c r="AD235" i="32"/>
  <c r="O235" i="32"/>
  <c r="S235" i="32"/>
  <c r="W235" i="32"/>
  <c r="AA235" i="32"/>
  <c r="AE235" i="32"/>
  <c r="L235" i="32"/>
  <c r="P235" i="32"/>
  <c r="T235" i="32"/>
  <c r="X235" i="32"/>
  <c r="AB235" i="32"/>
  <c r="AF235" i="32"/>
  <c r="U235" i="32"/>
  <c r="Y235" i="32"/>
  <c r="Q235" i="32"/>
  <c r="M235" i="32"/>
  <c r="AC235" i="32"/>
  <c r="N250" i="32"/>
  <c r="R250" i="32"/>
  <c r="V250" i="32"/>
  <c r="Z250" i="32"/>
  <c r="AD250" i="32"/>
  <c r="O250" i="32"/>
  <c r="S250" i="32"/>
  <c r="W250" i="32"/>
  <c r="AA250" i="32"/>
  <c r="AE250" i="32"/>
  <c r="L250" i="32"/>
  <c r="P250" i="32"/>
  <c r="T250" i="32"/>
  <c r="X250" i="32"/>
  <c r="AB250" i="32"/>
  <c r="AF250" i="32"/>
  <c r="Y250" i="32"/>
  <c r="M250" i="32"/>
  <c r="AC250" i="32"/>
  <c r="Q250" i="32"/>
  <c r="U250" i="32"/>
  <c r="Z70" i="31"/>
  <c r="Z12" i="31"/>
  <c r="O111" i="32"/>
  <c r="S111" i="32"/>
  <c r="W111" i="32"/>
  <c r="AA111" i="32"/>
  <c r="AE111" i="32"/>
  <c r="L111" i="32"/>
  <c r="P111" i="32"/>
  <c r="T111" i="32"/>
  <c r="X111" i="32"/>
  <c r="AB111" i="32"/>
  <c r="AF111" i="32"/>
  <c r="M111" i="32"/>
  <c r="Q111" i="32"/>
  <c r="U111" i="32"/>
  <c r="Y111" i="32"/>
  <c r="AC111" i="32"/>
  <c r="N111" i="32"/>
  <c r="AD111" i="32"/>
  <c r="R111" i="32"/>
  <c r="Z111" i="32"/>
  <c r="V111" i="32"/>
  <c r="N108" i="32"/>
  <c r="R108" i="32"/>
  <c r="V108" i="32"/>
  <c r="Z108" i="32"/>
  <c r="AD108" i="32"/>
  <c r="O108" i="32"/>
  <c r="S108" i="32"/>
  <c r="W108" i="32"/>
  <c r="AA108" i="32"/>
  <c r="AE108" i="32"/>
  <c r="L108" i="32"/>
  <c r="L304" i="32" s="1"/>
  <c r="P108" i="32"/>
  <c r="T108" i="32"/>
  <c r="X108" i="32"/>
  <c r="AB108" i="32"/>
  <c r="AF108" i="32"/>
  <c r="M108" i="32"/>
  <c r="AC108" i="32"/>
  <c r="Q108" i="32"/>
  <c r="Y108" i="32"/>
  <c r="U108" i="32"/>
  <c r="L106" i="32"/>
  <c r="P106" i="32"/>
  <c r="T106" i="32"/>
  <c r="X106" i="32"/>
  <c r="AB106" i="32"/>
  <c r="AF106" i="32"/>
  <c r="M106" i="32"/>
  <c r="Q106" i="32"/>
  <c r="U106" i="32"/>
  <c r="Y106" i="32"/>
  <c r="AC106" i="32"/>
  <c r="N106" i="32"/>
  <c r="R106" i="32"/>
  <c r="V106" i="32"/>
  <c r="Z106" i="32"/>
  <c r="AD106" i="32"/>
  <c r="W106" i="32"/>
  <c r="AA106" i="32"/>
  <c r="S106" i="32"/>
  <c r="O106" i="32"/>
  <c r="AE106" i="32"/>
  <c r="L102" i="32"/>
  <c r="P102" i="32"/>
  <c r="T102" i="32"/>
  <c r="X102" i="32"/>
  <c r="AB102" i="32"/>
  <c r="AF102" i="32"/>
  <c r="M102" i="32"/>
  <c r="Q102" i="32"/>
  <c r="U102" i="32"/>
  <c r="Y102" i="32"/>
  <c r="AC102" i="32"/>
  <c r="N102" i="32"/>
  <c r="R102" i="32"/>
  <c r="V102" i="32"/>
  <c r="Z102" i="32"/>
  <c r="AD102" i="32"/>
  <c r="AA102" i="32"/>
  <c r="W102" i="32"/>
  <c r="O102" i="32"/>
  <c r="AE102" i="32"/>
  <c r="S102" i="32"/>
  <c r="N409" i="31"/>
  <c r="R409" i="31"/>
  <c r="V409" i="31"/>
  <c r="Z409" i="31"/>
  <c r="AD409" i="31"/>
  <c r="O409" i="31"/>
  <c r="S409" i="31"/>
  <c r="W409" i="31"/>
  <c r="AA409" i="31"/>
  <c r="AE409" i="31"/>
  <c r="L409" i="31"/>
  <c r="P409" i="31"/>
  <c r="T409" i="31"/>
  <c r="X409" i="31"/>
  <c r="AB409" i="31"/>
  <c r="AF409" i="31"/>
  <c r="U409" i="31"/>
  <c r="Y409" i="31"/>
  <c r="M409" i="31"/>
  <c r="AC409" i="31"/>
  <c r="Q409" i="31"/>
  <c r="L127" i="31"/>
  <c r="M127" i="31"/>
  <c r="Q127" i="31"/>
  <c r="U127" i="31"/>
  <c r="AA127" i="31"/>
  <c r="AE127" i="31"/>
  <c r="N127" i="31"/>
  <c r="R127" i="31"/>
  <c r="V127" i="31"/>
  <c r="AB127" i="31"/>
  <c r="AF127" i="31"/>
  <c r="O127" i="31"/>
  <c r="S127" i="31"/>
  <c r="W127" i="31"/>
  <c r="AC127" i="31"/>
  <c r="T127" i="31"/>
  <c r="X127" i="31"/>
  <c r="P127" i="31"/>
  <c r="AD127" i="31"/>
  <c r="Z127" i="31"/>
  <c r="Y127" i="31"/>
  <c r="L411" i="31"/>
  <c r="P411" i="31"/>
  <c r="T411" i="31"/>
  <c r="X411" i="31"/>
  <c r="AB411" i="31"/>
  <c r="AF411" i="31"/>
  <c r="M411" i="31"/>
  <c r="Q411" i="31"/>
  <c r="U411" i="31"/>
  <c r="Y411" i="31"/>
  <c r="AC411" i="31"/>
  <c r="N411" i="31"/>
  <c r="R411" i="31"/>
  <c r="V411" i="31"/>
  <c r="Z411" i="31"/>
  <c r="AD411" i="31"/>
  <c r="AA411" i="31"/>
  <c r="O411" i="31"/>
  <c r="AE411" i="31"/>
  <c r="S411" i="31"/>
  <c r="W411" i="31"/>
  <c r="O169" i="31"/>
  <c r="S169" i="31"/>
  <c r="W169" i="31"/>
  <c r="AA169" i="31"/>
  <c r="AE169" i="31"/>
  <c r="L169" i="31"/>
  <c r="P169" i="31"/>
  <c r="T169" i="31"/>
  <c r="X169" i="31"/>
  <c r="AB169" i="31"/>
  <c r="AF169" i="31"/>
  <c r="M169" i="31"/>
  <c r="Q169" i="31"/>
  <c r="U169" i="31"/>
  <c r="Y169" i="31"/>
  <c r="AC169" i="31"/>
  <c r="R169" i="31"/>
  <c r="N169" i="31"/>
  <c r="V169" i="31"/>
  <c r="Z169" i="31"/>
  <c r="AD169" i="31"/>
  <c r="O165" i="31"/>
  <c r="S165" i="31"/>
  <c r="W165" i="31"/>
  <c r="AA165" i="31"/>
  <c r="AE165" i="31"/>
  <c r="L165" i="31"/>
  <c r="P165" i="31"/>
  <c r="T165" i="31"/>
  <c r="X165" i="31"/>
  <c r="AB165" i="31"/>
  <c r="AF165" i="31"/>
  <c r="M165" i="31"/>
  <c r="Q165" i="31"/>
  <c r="U165" i="31"/>
  <c r="Y165" i="31"/>
  <c r="AC165" i="31"/>
  <c r="V165" i="31"/>
  <c r="Z165" i="31"/>
  <c r="N165" i="31"/>
  <c r="AD165" i="31"/>
  <c r="R165" i="31"/>
  <c r="Z287" i="31"/>
  <c r="AB287" i="31"/>
  <c r="U287" i="31"/>
  <c r="X287" i="31"/>
  <c r="O124" i="31"/>
  <c r="S124" i="31"/>
  <c r="W124" i="31"/>
  <c r="AC124" i="31"/>
  <c r="P124" i="31"/>
  <c r="T124" i="31"/>
  <c r="X124" i="31"/>
  <c r="AD124" i="31"/>
  <c r="M124" i="31"/>
  <c r="Q124" i="31"/>
  <c r="U124" i="31"/>
  <c r="AA124" i="31"/>
  <c r="AE124" i="31"/>
  <c r="AB124" i="31"/>
  <c r="N124" i="31"/>
  <c r="AF124" i="31"/>
  <c r="R124" i="31"/>
  <c r="V124" i="31"/>
  <c r="Z124" i="31"/>
  <c r="Y124" i="31"/>
  <c r="AA256" i="32"/>
  <c r="AF256" i="32"/>
  <c r="X256" i="32"/>
  <c r="Q256" i="32"/>
  <c r="N256" i="32"/>
  <c r="N154" i="31"/>
  <c r="R154" i="31"/>
  <c r="V154" i="31"/>
  <c r="Z154" i="31"/>
  <c r="AD154" i="31"/>
  <c r="O154" i="31"/>
  <c r="S154" i="31"/>
  <c r="W154" i="31"/>
  <c r="AA154" i="31"/>
  <c r="AE154" i="31"/>
  <c r="L154" i="31"/>
  <c r="P154" i="31"/>
  <c r="T154" i="31"/>
  <c r="X154" i="31"/>
  <c r="AB154" i="31"/>
  <c r="AF154" i="31"/>
  <c r="Y154" i="31"/>
  <c r="M154" i="31"/>
  <c r="AC154" i="31"/>
  <c r="Q154" i="31"/>
  <c r="U154" i="31"/>
  <c r="O145" i="31"/>
  <c r="S145" i="31"/>
  <c r="W145" i="31"/>
  <c r="AA145" i="31"/>
  <c r="AE145" i="31"/>
  <c r="L145" i="31"/>
  <c r="P145" i="31"/>
  <c r="T145" i="31"/>
  <c r="X145" i="31"/>
  <c r="AB145" i="31"/>
  <c r="AF145" i="31"/>
  <c r="M145" i="31"/>
  <c r="Q145" i="31"/>
  <c r="U145" i="31"/>
  <c r="Y145" i="31"/>
  <c r="AC145" i="31"/>
  <c r="V145" i="31"/>
  <c r="Z145" i="31"/>
  <c r="N145" i="31"/>
  <c r="AD145" i="31"/>
  <c r="R145" i="31"/>
  <c r="O157" i="31"/>
  <c r="S157" i="31"/>
  <c r="W157" i="31"/>
  <c r="AA157" i="31"/>
  <c r="AE157" i="31"/>
  <c r="L157" i="31"/>
  <c r="P157" i="31"/>
  <c r="T157" i="31"/>
  <c r="X157" i="31"/>
  <c r="AB157" i="31"/>
  <c r="AF157" i="31"/>
  <c r="M157" i="31"/>
  <c r="Q157" i="31"/>
  <c r="U157" i="31"/>
  <c r="Y157" i="31"/>
  <c r="AC157" i="31"/>
  <c r="Z157" i="31"/>
  <c r="N157" i="31"/>
  <c r="AD157" i="31"/>
  <c r="R157" i="31"/>
  <c r="V157" i="31"/>
  <c r="M143" i="31"/>
  <c r="Q143" i="31"/>
  <c r="U143" i="31"/>
  <c r="Y143" i="31"/>
  <c r="AC143" i="31"/>
  <c r="N143" i="31"/>
  <c r="R143" i="31"/>
  <c r="V143" i="31"/>
  <c r="Z143" i="31"/>
  <c r="AD143" i="31"/>
  <c r="O143" i="31"/>
  <c r="S143" i="31"/>
  <c r="W143" i="31"/>
  <c r="AA143" i="31"/>
  <c r="AE143" i="31"/>
  <c r="P143" i="31"/>
  <c r="AF143" i="31"/>
  <c r="T143" i="31"/>
  <c r="X143" i="31"/>
  <c r="L143" i="31"/>
  <c r="AB143" i="31"/>
  <c r="L216" i="31"/>
  <c r="P216" i="31"/>
  <c r="T216" i="31"/>
  <c r="X216" i="31"/>
  <c r="AB216" i="31"/>
  <c r="AF216" i="31"/>
  <c r="M216" i="31"/>
  <c r="Q216" i="31"/>
  <c r="U216" i="31"/>
  <c r="Y216" i="31"/>
  <c r="AC216" i="31"/>
  <c r="N216" i="31"/>
  <c r="R216" i="31"/>
  <c r="V216" i="31"/>
  <c r="Z216" i="31"/>
  <c r="AD216" i="31"/>
  <c r="S216" i="31"/>
  <c r="W216" i="31"/>
  <c r="AA216" i="31"/>
  <c r="O216" i="31"/>
  <c r="AE216" i="31"/>
  <c r="O209" i="31"/>
  <c r="S209" i="31"/>
  <c r="W209" i="31"/>
  <c r="AA209" i="31"/>
  <c r="AE209" i="31"/>
  <c r="L209" i="31"/>
  <c r="P209" i="31"/>
  <c r="T209" i="31"/>
  <c r="X209" i="31"/>
  <c r="AB209" i="31"/>
  <c r="AF209" i="31"/>
  <c r="M209" i="31"/>
  <c r="Q209" i="31"/>
  <c r="U209" i="31"/>
  <c r="Y209" i="31"/>
  <c r="AC209" i="31"/>
  <c r="V209" i="31"/>
  <c r="Z209" i="31"/>
  <c r="N209" i="31"/>
  <c r="AD209" i="31"/>
  <c r="R209" i="31"/>
  <c r="N202" i="31"/>
  <c r="R202" i="31"/>
  <c r="V202" i="31"/>
  <c r="Z202" i="31"/>
  <c r="AD202" i="31"/>
  <c r="O202" i="31"/>
  <c r="S202" i="31"/>
  <c r="W202" i="31"/>
  <c r="AA202" i="31"/>
  <c r="AE202" i="31"/>
  <c r="L202" i="31"/>
  <c r="P202" i="31"/>
  <c r="T202" i="31"/>
  <c r="X202" i="31"/>
  <c r="AB202" i="31"/>
  <c r="AF202" i="31"/>
  <c r="Y202" i="31"/>
  <c r="M202" i="31"/>
  <c r="AC202" i="31"/>
  <c r="Q202" i="31"/>
  <c r="U202" i="31"/>
  <c r="N190" i="31"/>
  <c r="M190" i="31"/>
  <c r="R190" i="31"/>
  <c r="V190" i="31"/>
  <c r="Z190" i="31"/>
  <c r="AD190" i="31"/>
  <c r="O190" i="31"/>
  <c r="S190" i="31"/>
  <c r="W190" i="31"/>
  <c r="AA190" i="31"/>
  <c r="AE190" i="31"/>
  <c r="P190" i="31"/>
  <c r="T190" i="31"/>
  <c r="X190" i="31"/>
  <c r="AB190" i="31"/>
  <c r="AF190" i="31"/>
  <c r="U190" i="31"/>
  <c r="Y190" i="31"/>
  <c r="L190" i="31"/>
  <c r="AH190" i="31" s="1"/>
  <c r="AC190" i="31"/>
  <c r="Q190" i="31"/>
  <c r="L212" i="31"/>
  <c r="P212" i="31"/>
  <c r="T212" i="31"/>
  <c r="X212" i="31"/>
  <c r="AB212" i="31"/>
  <c r="AF212" i="31"/>
  <c r="M212" i="31"/>
  <c r="Q212" i="31"/>
  <c r="U212" i="31"/>
  <c r="Y212" i="31"/>
  <c r="AC212" i="31"/>
  <c r="N212" i="31"/>
  <c r="R212" i="31"/>
  <c r="V212" i="31"/>
  <c r="Z212" i="31"/>
  <c r="AD212" i="31"/>
  <c r="W212" i="31"/>
  <c r="AA212" i="31"/>
  <c r="O212" i="31"/>
  <c r="AE212" i="31"/>
  <c r="S212" i="31"/>
  <c r="M203" i="31"/>
  <c r="Q203" i="31"/>
  <c r="U203" i="31"/>
  <c r="Y203" i="31"/>
  <c r="AC203" i="31"/>
  <c r="N203" i="31"/>
  <c r="R203" i="31"/>
  <c r="V203" i="31"/>
  <c r="Z203" i="31"/>
  <c r="AD203" i="31"/>
  <c r="O203" i="31"/>
  <c r="S203" i="31"/>
  <c r="W203" i="31"/>
  <c r="AA203" i="31"/>
  <c r="AE203" i="31"/>
  <c r="T203" i="31"/>
  <c r="X203" i="31"/>
  <c r="L203" i="31"/>
  <c r="L518" i="31" s="1"/>
  <c r="AB203" i="31"/>
  <c r="AF203" i="31"/>
  <c r="P203" i="31"/>
  <c r="M195" i="31"/>
  <c r="Q195" i="31"/>
  <c r="U195" i="31"/>
  <c r="Y195" i="31"/>
  <c r="AC195" i="31"/>
  <c r="N195" i="31"/>
  <c r="R195" i="31"/>
  <c r="V195" i="31"/>
  <c r="Z195" i="31"/>
  <c r="AD195" i="31"/>
  <c r="O195" i="31"/>
  <c r="S195" i="31"/>
  <c r="W195" i="31"/>
  <c r="AA195" i="31"/>
  <c r="AE195" i="31"/>
  <c r="L195" i="31"/>
  <c r="AB195" i="31"/>
  <c r="P195" i="31"/>
  <c r="AF195" i="31"/>
  <c r="T195" i="31"/>
  <c r="X195" i="31"/>
  <c r="L220" i="31"/>
  <c r="P220" i="31"/>
  <c r="T220" i="31"/>
  <c r="X220" i="31"/>
  <c r="AB220" i="31"/>
  <c r="AF220" i="31"/>
  <c r="M220" i="31"/>
  <c r="Q220" i="31"/>
  <c r="U220" i="31"/>
  <c r="Y220" i="31"/>
  <c r="AC220" i="31"/>
  <c r="N220" i="31"/>
  <c r="R220" i="31"/>
  <c r="V220" i="31"/>
  <c r="Z220" i="31"/>
  <c r="AD220" i="31"/>
  <c r="O220" i="31"/>
  <c r="AE220" i="31"/>
  <c r="S220" i="31"/>
  <c r="W220" i="31"/>
  <c r="AA220" i="31"/>
  <c r="L272" i="31"/>
  <c r="P272" i="31"/>
  <c r="T272" i="31"/>
  <c r="X272" i="31"/>
  <c r="AB272" i="31"/>
  <c r="AF272" i="31"/>
  <c r="M272" i="31"/>
  <c r="Q272" i="31"/>
  <c r="U272" i="31"/>
  <c r="Y272" i="31"/>
  <c r="AC272" i="31"/>
  <c r="N272" i="31"/>
  <c r="R272" i="31"/>
  <c r="V272" i="31"/>
  <c r="Z272" i="31"/>
  <c r="AD272" i="31"/>
  <c r="S272" i="31"/>
  <c r="W272" i="31"/>
  <c r="AA272" i="31"/>
  <c r="O272" i="31"/>
  <c r="AE272" i="31"/>
  <c r="O234" i="31"/>
  <c r="S234" i="31"/>
  <c r="W234" i="31"/>
  <c r="AA234" i="31"/>
  <c r="AE234" i="31"/>
  <c r="L234" i="31"/>
  <c r="P234" i="31"/>
  <c r="T234" i="31"/>
  <c r="X234" i="31"/>
  <c r="AB234" i="31"/>
  <c r="AF234" i="31"/>
  <c r="M234" i="31"/>
  <c r="Q234" i="31"/>
  <c r="U234" i="31"/>
  <c r="Y234" i="31"/>
  <c r="AC234" i="31"/>
  <c r="N234" i="31"/>
  <c r="AD234" i="31"/>
  <c r="R234" i="31"/>
  <c r="V234" i="31"/>
  <c r="Z234" i="31"/>
  <c r="L241" i="31"/>
  <c r="P241" i="31"/>
  <c r="T241" i="31"/>
  <c r="X241" i="31"/>
  <c r="AB241" i="31"/>
  <c r="AF241" i="31"/>
  <c r="M241" i="31"/>
  <c r="Q241" i="31"/>
  <c r="U241" i="31"/>
  <c r="Y241" i="31"/>
  <c r="AC241" i="31"/>
  <c r="N241" i="31"/>
  <c r="R241" i="31"/>
  <c r="V241" i="31"/>
  <c r="Z241" i="31"/>
  <c r="AD241" i="31"/>
  <c r="AA241" i="31"/>
  <c r="O241" i="31"/>
  <c r="AE241" i="31"/>
  <c r="S241" i="31"/>
  <c r="W241" i="31"/>
  <c r="M259" i="31"/>
  <c r="Q259" i="31"/>
  <c r="U259" i="31"/>
  <c r="Y259" i="31"/>
  <c r="AC259" i="31"/>
  <c r="N259" i="31"/>
  <c r="R259" i="31"/>
  <c r="V259" i="31"/>
  <c r="Z259" i="31"/>
  <c r="AD259" i="31"/>
  <c r="O259" i="31"/>
  <c r="S259" i="31"/>
  <c r="W259" i="31"/>
  <c r="AA259" i="31"/>
  <c r="AE259" i="31"/>
  <c r="T259" i="31"/>
  <c r="X259" i="31"/>
  <c r="L259" i="31"/>
  <c r="AB259" i="31"/>
  <c r="P259" i="31"/>
  <c r="AF259" i="31"/>
  <c r="M271" i="31"/>
  <c r="Q271" i="31"/>
  <c r="U271" i="31"/>
  <c r="Y271" i="31"/>
  <c r="AC271" i="31"/>
  <c r="N271" i="31"/>
  <c r="R271" i="31"/>
  <c r="V271" i="31"/>
  <c r="Z271" i="31"/>
  <c r="AD271" i="31"/>
  <c r="O271" i="31"/>
  <c r="S271" i="31"/>
  <c r="W271" i="31"/>
  <c r="AA271" i="31"/>
  <c r="AE271" i="31"/>
  <c r="X271" i="31"/>
  <c r="L271" i="31"/>
  <c r="AB271" i="31"/>
  <c r="P271" i="31"/>
  <c r="AF271" i="31"/>
  <c r="T271" i="31"/>
  <c r="O230" i="31"/>
  <c r="S230" i="31"/>
  <c r="W230" i="31"/>
  <c r="AA230" i="31"/>
  <c r="AE230" i="31"/>
  <c r="L230" i="31"/>
  <c r="P230" i="31"/>
  <c r="T230" i="31"/>
  <c r="X230" i="31"/>
  <c r="AB230" i="31"/>
  <c r="AF230" i="31"/>
  <c r="M230" i="31"/>
  <c r="Q230" i="31"/>
  <c r="U230" i="31"/>
  <c r="Y230" i="31"/>
  <c r="AC230" i="31"/>
  <c r="R230" i="31"/>
  <c r="V230" i="31"/>
  <c r="Z230" i="31"/>
  <c r="AD230" i="31"/>
  <c r="N230" i="31"/>
  <c r="O248" i="31"/>
  <c r="S248" i="31"/>
  <c r="W248" i="31"/>
  <c r="AA248" i="31"/>
  <c r="AE248" i="31"/>
  <c r="L248" i="31"/>
  <c r="P248" i="31"/>
  <c r="T248" i="31"/>
  <c r="X248" i="31"/>
  <c r="AB248" i="31"/>
  <c r="AF248" i="31"/>
  <c r="M248" i="31"/>
  <c r="Q248" i="31"/>
  <c r="U248" i="31"/>
  <c r="Y248" i="31"/>
  <c r="AC248" i="31"/>
  <c r="Z248" i="31"/>
  <c r="N248" i="31"/>
  <c r="AD248" i="31"/>
  <c r="R248" i="31"/>
  <c r="V248" i="31"/>
  <c r="M251" i="31"/>
  <c r="Q251" i="31"/>
  <c r="U251" i="31"/>
  <c r="Y251" i="31"/>
  <c r="AC251" i="31"/>
  <c r="N251" i="31"/>
  <c r="R251" i="31"/>
  <c r="V251" i="31"/>
  <c r="Z251" i="31"/>
  <c r="AD251" i="31"/>
  <c r="O251" i="31"/>
  <c r="S251" i="31"/>
  <c r="W251" i="31"/>
  <c r="AA251" i="31"/>
  <c r="AE251" i="31"/>
  <c r="L251" i="31"/>
  <c r="AB251" i="31"/>
  <c r="P251" i="31"/>
  <c r="AF251" i="31"/>
  <c r="T251" i="31"/>
  <c r="X251" i="31"/>
  <c r="M263" i="31"/>
  <c r="Q263" i="31"/>
  <c r="U263" i="31"/>
  <c r="Y263" i="31"/>
  <c r="AC263" i="31"/>
  <c r="N263" i="31"/>
  <c r="R263" i="31"/>
  <c r="V263" i="31"/>
  <c r="Z263" i="31"/>
  <c r="AD263" i="31"/>
  <c r="O263" i="31"/>
  <c r="S263" i="31"/>
  <c r="W263" i="31"/>
  <c r="AA263" i="31"/>
  <c r="AE263" i="31"/>
  <c r="P263" i="31"/>
  <c r="AF263" i="31"/>
  <c r="T263" i="31"/>
  <c r="X263" i="31"/>
  <c r="L263" i="31"/>
  <c r="AB263" i="31"/>
  <c r="O277" i="31"/>
  <c r="S277" i="31"/>
  <c r="W277" i="31"/>
  <c r="AA277" i="31"/>
  <c r="AE277" i="31"/>
  <c r="L277" i="31"/>
  <c r="P277" i="31"/>
  <c r="T277" i="31"/>
  <c r="X277" i="31"/>
  <c r="AB277" i="31"/>
  <c r="AF277" i="31"/>
  <c r="M277" i="31"/>
  <c r="Q277" i="31"/>
  <c r="U277" i="31"/>
  <c r="Y277" i="31"/>
  <c r="AC277" i="31"/>
  <c r="Z277" i="31"/>
  <c r="N277" i="31"/>
  <c r="AD277" i="31"/>
  <c r="R277" i="31"/>
  <c r="V277" i="31"/>
  <c r="M232" i="31"/>
  <c r="Q232" i="31"/>
  <c r="U232" i="31"/>
  <c r="Y232" i="31"/>
  <c r="AC232" i="31"/>
  <c r="N232" i="31"/>
  <c r="R232" i="31"/>
  <c r="V232" i="31"/>
  <c r="Z232" i="31"/>
  <c r="AD232" i="31"/>
  <c r="O232" i="31"/>
  <c r="S232" i="31"/>
  <c r="W232" i="31"/>
  <c r="AA232" i="31"/>
  <c r="AE232" i="31"/>
  <c r="X232" i="31"/>
  <c r="L232" i="31"/>
  <c r="AB232" i="31"/>
  <c r="P232" i="31"/>
  <c r="AF232" i="31"/>
  <c r="T232" i="31"/>
  <c r="O242" i="31"/>
  <c r="S242" i="31"/>
  <c r="W242" i="31"/>
  <c r="AA242" i="31"/>
  <c r="AE242" i="31"/>
  <c r="L242" i="31"/>
  <c r="P242" i="31"/>
  <c r="T242" i="31"/>
  <c r="X242" i="31"/>
  <c r="AB242" i="31"/>
  <c r="AF242" i="31"/>
  <c r="M242" i="31"/>
  <c r="Q242" i="31"/>
  <c r="U242" i="31"/>
  <c r="Y242" i="31"/>
  <c r="AC242" i="31"/>
  <c r="V242" i="31"/>
  <c r="Z242" i="31"/>
  <c r="N242" i="31"/>
  <c r="AD242" i="31"/>
  <c r="R242" i="31"/>
  <c r="N249" i="31"/>
  <c r="R249" i="31"/>
  <c r="O249" i="31"/>
  <c r="S249" i="31"/>
  <c r="W249" i="31"/>
  <c r="AA249" i="31"/>
  <c r="AE249" i="31"/>
  <c r="L249" i="31"/>
  <c r="P249" i="31"/>
  <c r="T249" i="31"/>
  <c r="X249" i="31"/>
  <c r="AB249" i="31"/>
  <c r="AF249" i="31"/>
  <c r="U249" i="31"/>
  <c r="AC249" i="31"/>
  <c r="V249" i="31"/>
  <c r="AD249" i="31"/>
  <c r="M249" i="31"/>
  <c r="Y249" i="31"/>
  <c r="Q249" i="31"/>
  <c r="Z249" i="31"/>
  <c r="L327" i="31"/>
  <c r="P327" i="31"/>
  <c r="T327" i="31"/>
  <c r="X327" i="31"/>
  <c r="AB327" i="31"/>
  <c r="AF327" i="31"/>
  <c r="M327" i="31"/>
  <c r="Q327" i="31"/>
  <c r="U327" i="31"/>
  <c r="Y327" i="31"/>
  <c r="AC327" i="31"/>
  <c r="N327" i="31"/>
  <c r="R327" i="31"/>
  <c r="V327" i="31"/>
  <c r="Z327" i="31"/>
  <c r="AD327" i="31"/>
  <c r="O327" i="31"/>
  <c r="AE327" i="31"/>
  <c r="S327" i="31"/>
  <c r="W327" i="31"/>
  <c r="AA327" i="31"/>
  <c r="O328" i="31"/>
  <c r="S328" i="31"/>
  <c r="W328" i="31"/>
  <c r="AA328" i="31"/>
  <c r="AE328" i="31"/>
  <c r="L328" i="31"/>
  <c r="P328" i="31"/>
  <c r="T328" i="31"/>
  <c r="X328" i="31"/>
  <c r="AB328" i="31"/>
  <c r="AF328" i="31"/>
  <c r="M328" i="31"/>
  <c r="Q328" i="31"/>
  <c r="U328" i="31"/>
  <c r="Y328" i="31"/>
  <c r="AC328" i="31"/>
  <c r="Z328" i="31"/>
  <c r="N328" i="31"/>
  <c r="AD328" i="31"/>
  <c r="R328" i="31"/>
  <c r="V328" i="31"/>
  <c r="M342" i="31"/>
  <c r="Q342" i="31"/>
  <c r="U342" i="31"/>
  <c r="Y342" i="31"/>
  <c r="AC342" i="31"/>
  <c r="N342" i="31"/>
  <c r="R342" i="31"/>
  <c r="V342" i="31"/>
  <c r="Z342" i="31"/>
  <c r="AD342" i="31"/>
  <c r="O342" i="31"/>
  <c r="S342" i="31"/>
  <c r="W342" i="31"/>
  <c r="AA342" i="31"/>
  <c r="AE342" i="31"/>
  <c r="T342" i="31"/>
  <c r="X342" i="31"/>
  <c r="L342" i="31"/>
  <c r="AB342" i="31"/>
  <c r="P342" i="31"/>
  <c r="AF342" i="31"/>
  <c r="N345" i="31"/>
  <c r="R345" i="31"/>
  <c r="V345" i="31"/>
  <c r="Z345" i="31"/>
  <c r="AD345" i="31"/>
  <c r="O345" i="31"/>
  <c r="S345" i="31"/>
  <c r="W345" i="31"/>
  <c r="AA345" i="31"/>
  <c r="AE345" i="31"/>
  <c r="L345" i="31"/>
  <c r="P345" i="31"/>
  <c r="T345" i="31"/>
  <c r="X345" i="31"/>
  <c r="AB345" i="31"/>
  <c r="AF345" i="31"/>
  <c r="U345" i="31"/>
  <c r="Y345" i="31"/>
  <c r="M345" i="31"/>
  <c r="AC345" i="31"/>
  <c r="Q345" i="31"/>
  <c r="N337" i="31"/>
  <c r="R337" i="31"/>
  <c r="V337" i="31"/>
  <c r="Z337" i="31"/>
  <c r="AD337" i="31"/>
  <c r="O337" i="31"/>
  <c r="S337" i="31"/>
  <c r="W337" i="31"/>
  <c r="AA337" i="31"/>
  <c r="AE337" i="31"/>
  <c r="L337" i="31"/>
  <c r="P337" i="31"/>
  <c r="T337" i="31"/>
  <c r="X337" i="31"/>
  <c r="AB337" i="31"/>
  <c r="AF337" i="31"/>
  <c r="M337" i="31"/>
  <c r="AC337" i="31"/>
  <c r="Q337" i="31"/>
  <c r="U337" i="31"/>
  <c r="Y337" i="31"/>
  <c r="N333" i="31"/>
  <c r="R333" i="31"/>
  <c r="V333" i="31"/>
  <c r="Z333" i="31"/>
  <c r="AD333" i="31"/>
  <c r="O333" i="31"/>
  <c r="S333" i="31"/>
  <c r="W333" i="31"/>
  <c r="AA333" i="31"/>
  <c r="AE333" i="31"/>
  <c r="L333" i="31"/>
  <c r="P333" i="31"/>
  <c r="T333" i="31"/>
  <c r="X333" i="31"/>
  <c r="AB333" i="31"/>
  <c r="AF333" i="31"/>
  <c r="Q333" i="31"/>
  <c r="U333" i="31"/>
  <c r="Y333" i="31"/>
  <c r="M333" i="31"/>
  <c r="AC333" i="31"/>
  <c r="N360" i="31"/>
  <c r="R360" i="31"/>
  <c r="V360" i="31"/>
  <c r="Z360" i="31"/>
  <c r="AD360" i="31"/>
  <c r="O360" i="31"/>
  <c r="S360" i="31"/>
  <c r="W360" i="31"/>
  <c r="AA360" i="31"/>
  <c r="AE360" i="31"/>
  <c r="L360" i="31"/>
  <c r="AH360" i="31" s="1"/>
  <c r="P360" i="31"/>
  <c r="T360" i="31"/>
  <c r="X360" i="31"/>
  <c r="AB360" i="31"/>
  <c r="AF360" i="31"/>
  <c r="Q360" i="31"/>
  <c r="U360" i="31"/>
  <c r="Y360" i="31"/>
  <c r="AC360" i="31"/>
  <c r="M360" i="31"/>
  <c r="L362" i="31"/>
  <c r="P362" i="31"/>
  <c r="T362" i="31"/>
  <c r="X362" i="31"/>
  <c r="AB362" i="31"/>
  <c r="AF362" i="31"/>
  <c r="M362" i="31"/>
  <c r="Q362" i="31"/>
  <c r="U362" i="31"/>
  <c r="Y362" i="31"/>
  <c r="AC362" i="31"/>
  <c r="N362" i="31"/>
  <c r="R362" i="31"/>
  <c r="V362" i="31"/>
  <c r="Z362" i="31"/>
  <c r="AD362" i="31"/>
  <c r="W362" i="31"/>
  <c r="AA362" i="31"/>
  <c r="O362" i="31"/>
  <c r="AE362" i="31"/>
  <c r="S362" i="31"/>
  <c r="M361" i="31"/>
  <c r="Q361" i="31"/>
  <c r="U361" i="31"/>
  <c r="Y361" i="31"/>
  <c r="AC361" i="31"/>
  <c r="N361" i="31"/>
  <c r="R361" i="31"/>
  <c r="V361" i="31"/>
  <c r="Z361" i="31"/>
  <c r="AD361" i="31"/>
  <c r="O361" i="31"/>
  <c r="S361" i="31"/>
  <c r="W361" i="31"/>
  <c r="AA361" i="31"/>
  <c r="AE361" i="31"/>
  <c r="L361" i="31"/>
  <c r="AB361" i="31"/>
  <c r="P361" i="31"/>
  <c r="AF361" i="31"/>
  <c r="T361" i="31"/>
  <c r="X361" i="31"/>
  <c r="M379" i="31"/>
  <c r="Q379" i="31"/>
  <c r="U379" i="31"/>
  <c r="Y379" i="31"/>
  <c r="AC379" i="31"/>
  <c r="N379" i="31"/>
  <c r="R379" i="31"/>
  <c r="V379" i="31"/>
  <c r="Z379" i="31"/>
  <c r="AD379" i="31"/>
  <c r="O379" i="31"/>
  <c r="S379" i="31"/>
  <c r="W379" i="31"/>
  <c r="AA379" i="31"/>
  <c r="AE379" i="31"/>
  <c r="T379" i="31"/>
  <c r="X379" i="31"/>
  <c r="L379" i="31"/>
  <c r="AB379" i="31"/>
  <c r="P379" i="31"/>
  <c r="AF379" i="31"/>
  <c r="L400" i="31"/>
  <c r="P400" i="31"/>
  <c r="T400" i="31"/>
  <c r="X400" i="31"/>
  <c r="AB400" i="31"/>
  <c r="AF400" i="31"/>
  <c r="M400" i="31"/>
  <c r="Q400" i="31"/>
  <c r="U400" i="31"/>
  <c r="Y400" i="31"/>
  <c r="AC400" i="31"/>
  <c r="N400" i="31"/>
  <c r="R400" i="31"/>
  <c r="V400" i="31"/>
  <c r="Z400" i="31"/>
  <c r="AD400" i="31"/>
  <c r="W400" i="31"/>
  <c r="AA400" i="31"/>
  <c r="O400" i="31"/>
  <c r="AE400" i="31"/>
  <c r="S400" i="31"/>
  <c r="M403" i="31"/>
  <c r="Q403" i="31"/>
  <c r="U403" i="31"/>
  <c r="Y403" i="31"/>
  <c r="AC403" i="31"/>
  <c r="N403" i="31"/>
  <c r="R403" i="31"/>
  <c r="V403" i="31"/>
  <c r="Z403" i="31"/>
  <c r="AD403" i="31"/>
  <c r="O403" i="31"/>
  <c r="S403" i="31"/>
  <c r="W403" i="31"/>
  <c r="AA403" i="31"/>
  <c r="AE403" i="31"/>
  <c r="X403" i="31"/>
  <c r="L403" i="31"/>
  <c r="AB403" i="31"/>
  <c r="P403" i="31"/>
  <c r="AF403" i="31"/>
  <c r="T403" i="31"/>
  <c r="N402" i="31"/>
  <c r="R402" i="31"/>
  <c r="V402" i="31"/>
  <c r="Z402" i="31"/>
  <c r="AD402" i="31"/>
  <c r="O402" i="31"/>
  <c r="S402" i="31"/>
  <c r="W402" i="31"/>
  <c r="AA402" i="31"/>
  <c r="AE402" i="31"/>
  <c r="L402" i="31"/>
  <c r="P402" i="31"/>
  <c r="T402" i="31"/>
  <c r="X402" i="31"/>
  <c r="AB402" i="31"/>
  <c r="AF402" i="31"/>
  <c r="M402" i="31"/>
  <c r="AC402" i="31"/>
  <c r="Q402" i="31"/>
  <c r="U402" i="31"/>
  <c r="Y402" i="31"/>
  <c r="O428" i="31"/>
  <c r="S428" i="31"/>
  <c r="W428" i="31"/>
  <c r="AA428" i="31"/>
  <c r="AE428" i="31"/>
  <c r="L428" i="31"/>
  <c r="P428" i="31"/>
  <c r="T428" i="31"/>
  <c r="X428" i="31"/>
  <c r="AB428" i="31"/>
  <c r="AF428" i="31"/>
  <c r="M428" i="31"/>
  <c r="Q428" i="31"/>
  <c r="U428" i="31"/>
  <c r="Y428" i="31"/>
  <c r="AC428" i="31"/>
  <c r="V428" i="31"/>
  <c r="Z428" i="31"/>
  <c r="N428" i="31"/>
  <c r="AD428" i="31"/>
  <c r="R428" i="31"/>
  <c r="L446" i="31"/>
  <c r="P446" i="31"/>
  <c r="T446" i="31"/>
  <c r="X446" i="31"/>
  <c r="AB446" i="31"/>
  <c r="AF446" i="31"/>
  <c r="M446" i="31"/>
  <c r="Q446" i="31"/>
  <c r="U446" i="31"/>
  <c r="Y446" i="31"/>
  <c r="AC446" i="31"/>
  <c r="N446" i="31"/>
  <c r="R446" i="31"/>
  <c r="V446" i="31"/>
  <c r="Z446" i="31"/>
  <c r="AD446" i="31"/>
  <c r="S446" i="31"/>
  <c r="W446" i="31"/>
  <c r="AA446" i="31"/>
  <c r="O446" i="31"/>
  <c r="AE446" i="31"/>
  <c r="O447" i="31"/>
  <c r="S447" i="31"/>
  <c r="W447" i="31"/>
  <c r="AA447" i="31"/>
  <c r="AE447" i="31"/>
  <c r="L447" i="31"/>
  <c r="AH447" i="31" s="1"/>
  <c r="P447" i="31"/>
  <c r="T447" i="31"/>
  <c r="X447" i="31"/>
  <c r="AB447" i="31"/>
  <c r="AF447" i="31"/>
  <c r="M447" i="31"/>
  <c r="Q447" i="31"/>
  <c r="U447" i="31"/>
  <c r="Y447" i="31"/>
  <c r="AC447" i="31"/>
  <c r="N447" i="31"/>
  <c r="AD447" i="31"/>
  <c r="R447" i="31"/>
  <c r="V447" i="31"/>
  <c r="Z447" i="31"/>
  <c r="O440" i="31"/>
  <c r="S440" i="31"/>
  <c r="W440" i="31"/>
  <c r="AA440" i="31"/>
  <c r="AE440" i="31"/>
  <c r="L440" i="31"/>
  <c r="P440" i="31"/>
  <c r="T440" i="31"/>
  <c r="X440" i="31"/>
  <c r="AB440" i="31"/>
  <c r="AF440" i="31"/>
  <c r="R440" i="31"/>
  <c r="Z440" i="31"/>
  <c r="M440" i="31"/>
  <c r="U440" i="31"/>
  <c r="AC440" i="31"/>
  <c r="N440" i="31"/>
  <c r="V440" i="31"/>
  <c r="AD440" i="31"/>
  <c r="Q440" i="31"/>
  <c r="Y440" i="31"/>
  <c r="M449" i="31"/>
  <c r="Q449" i="31"/>
  <c r="U449" i="31"/>
  <c r="Y449" i="31"/>
  <c r="AC449" i="31"/>
  <c r="N449" i="31"/>
  <c r="R449" i="31"/>
  <c r="V449" i="31"/>
  <c r="Z449" i="31"/>
  <c r="AD449" i="31"/>
  <c r="O449" i="31"/>
  <c r="S449" i="31"/>
  <c r="W449" i="31"/>
  <c r="AA449" i="31"/>
  <c r="AE449" i="31"/>
  <c r="T449" i="31"/>
  <c r="X449" i="31"/>
  <c r="L449" i="31"/>
  <c r="AB449" i="31"/>
  <c r="P449" i="31"/>
  <c r="AF449" i="31"/>
  <c r="L471" i="31"/>
  <c r="P471" i="31"/>
  <c r="M471" i="31"/>
  <c r="R471" i="31"/>
  <c r="V471" i="31"/>
  <c r="Z471" i="31"/>
  <c r="AD471" i="31"/>
  <c r="N471" i="31"/>
  <c r="S471" i="31"/>
  <c r="W471" i="31"/>
  <c r="AA471" i="31"/>
  <c r="AE471" i="31"/>
  <c r="O471" i="31"/>
  <c r="T471" i="31"/>
  <c r="X471" i="31"/>
  <c r="AB471" i="31"/>
  <c r="AF471" i="31"/>
  <c r="U471" i="31"/>
  <c r="Y471" i="31"/>
  <c r="AC471" i="31"/>
  <c r="Q471" i="31"/>
  <c r="O474" i="31"/>
  <c r="S474" i="31"/>
  <c r="W474" i="31"/>
  <c r="AA474" i="31"/>
  <c r="AE474" i="31"/>
  <c r="L474" i="31"/>
  <c r="P474" i="31"/>
  <c r="T474" i="31"/>
  <c r="X474" i="31"/>
  <c r="AB474" i="31"/>
  <c r="AF474" i="31"/>
  <c r="N474" i="31"/>
  <c r="V474" i="31"/>
  <c r="AD474" i="31"/>
  <c r="Q474" i="31"/>
  <c r="Y474" i="31"/>
  <c r="R474" i="31"/>
  <c r="Z474" i="31"/>
  <c r="M474" i="31"/>
  <c r="U474" i="31"/>
  <c r="AC474" i="31"/>
  <c r="L473" i="31"/>
  <c r="P473" i="31"/>
  <c r="T473" i="31"/>
  <c r="X473" i="31"/>
  <c r="AB473" i="31"/>
  <c r="AF473" i="31"/>
  <c r="M473" i="31"/>
  <c r="Q473" i="31"/>
  <c r="U473" i="31"/>
  <c r="Y473" i="31"/>
  <c r="AC473" i="31"/>
  <c r="N473" i="31"/>
  <c r="R473" i="31"/>
  <c r="V473" i="31"/>
  <c r="Z473" i="31"/>
  <c r="AA473" i="31"/>
  <c r="O473" i="31"/>
  <c r="AD473" i="31"/>
  <c r="S473" i="31"/>
  <c r="AE473" i="31"/>
  <c r="W473" i="31"/>
  <c r="N494" i="31"/>
  <c r="R494" i="31"/>
  <c r="V494" i="31"/>
  <c r="Z494" i="31"/>
  <c r="AD494" i="31"/>
  <c r="O494" i="31"/>
  <c r="S494" i="31"/>
  <c r="W494" i="31"/>
  <c r="AA494" i="31"/>
  <c r="AE494" i="31"/>
  <c r="L494" i="31"/>
  <c r="P494" i="31"/>
  <c r="T494" i="31"/>
  <c r="X494" i="31"/>
  <c r="AB494" i="31"/>
  <c r="AF494" i="31"/>
  <c r="U494" i="31"/>
  <c r="Y494" i="31"/>
  <c r="M494" i="31"/>
  <c r="AC494" i="31"/>
  <c r="Q494" i="31"/>
  <c r="O497" i="31"/>
  <c r="S497" i="31"/>
  <c r="W497" i="31"/>
  <c r="AA497" i="31"/>
  <c r="AE497" i="31"/>
  <c r="L497" i="31"/>
  <c r="P497" i="31"/>
  <c r="M497" i="31"/>
  <c r="Q497" i="31"/>
  <c r="U497" i="31"/>
  <c r="Y497" i="31"/>
  <c r="AC497" i="31"/>
  <c r="T497" i="31"/>
  <c r="AB497" i="31"/>
  <c r="V497" i="31"/>
  <c r="AD497" i="31"/>
  <c r="N497" i="31"/>
  <c r="X497" i="31"/>
  <c r="AF497" i="31"/>
  <c r="R497" i="31"/>
  <c r="Z497" i="31"/>
  <c r="L500" i="31"/>
  <c r="P500" i="31"/>
  <c r="T500" i="31"/>
  <c r="X500" i="31"/>
  <c r="AB500" i="31"/>
  <c r="AF500" i="31"/>
  <c r="N500" i="31"/>
  <c r="R500" i="31"/>
  <c r="V500" i="31"/>
  <c r="Z500" i="31"/>
  <c r="AD500" i="31"/>
  <c r="M500" i="31"/>
  <c r="U500" i="31"/>
  <c r="AC500" i="31"/>
  <c r="O500" i="31"/>
  <c r="W500" i="31"/>
  <c r="AE500" i="31"/>
  <c r="Q500" i="31"/>
  <c r="Y500" i="31"/>
  <c r="S500" i="31"/>
  <c r="AA500" i="31"/>
  <c r="M15" i="32"/>
  <c r="Q15" i="32"/>
  <c r="U15" i="32"/>
  <c r="Y15" i="32"/>
  <c r="L15" i="32"/>
  <c r="T15" i="32"/>
  <c r="N15" i="32"/>
  <c r="R15" i="32"/>
  <c r="V15" i="32"/>
  <c r="Z15" i="32"/>
  <c r="X15" i="32"/>
  <c r="O15" i="32"/>
  <c r="S15" i="32"/>
  <c r="W15" i="32"/>
  <c r="AA15" i="32"/>
  <c r="P15" i="32"/>
  <c r="L20" i="32"/>
  <c r="P20" i="32"/>
  <c r="T20" i="32"/>
  <c r="X20" i="32"/>
  <c r="M20" i="32"/>
  <c r="U20" i="32"/>
  <c r="W20" i="32"/>
  <c r="Q20" i="32"/>
  <c r="Y20" i="32"/>
  <c r="S20" i="32"/>
  <c r="N20" i="32"/>
  <c r="R20" i="32"/>
  <c r="V20" i="32"/>
  <c r="Z20" i="32"/>
  <c r="O20" i="32"/>
  <c r="AA20" i="32"/>
  <c r="O13" i="32"/>
  <c r="S13" i="32"/>
  <c r="W13" i="32"/>
  <c r="AA13" i="32"/>
  <c r="L13" i="32"/>
  <c r="P13" i="32"/>
  <c r="T13" i="32"/>
  <c r="X13" i="32"/>
  <c r="M13" i="32"/>
  <c r="Q13" i="32"/>
  <c r="U13" i="32"/>
  <c r="Y13" i="32"/>
  <c r="R13" i="32"/>
  <c r="N13" i="32"/>
  <c r="V13" i="32"/>
  <c r="Z13" i="32"/>
  <c r="N96" i="32"/>
  <c r="R96" i="32"/>
  <c r="V96" i="32"/>
  <c r="Z96" i="32"/>
  <c r="AD96" i="32"/>
  <c r="O96" i="32"/>
  <c r="S96" i="32"/>
  <c r="W96" i="32"/>
  <c r="AA96" i="32"/>
  <c r="AE96" i="32"/>
  <c r="L96" i="32"/>
  <c r="P96" i="32"/>
  <c r="T96" i="32"/>
  <c r="X96" i="32"/>
  <c r="AB96" i="32"/>
  <c r="AF96" i="32"/>
  <c r="Y96" i="32"/>
  <c r="M96" i="32"/>
  <c r="AC96" i="32"/>
  <c r="U96" i="32"/>
  <c r="Q96" i="32"/>
  <c r="M117" i="32"/>
  <c r="Q117" i="32"/>
  <c r="U117" i="32"/>
  <c r="Y117" i="32"/>
  <c r="AC117" i="32"/>
  <c r="N117" i="32"/>
  <c r="R117" i="32"/>
  <c r="V117" i="32"/>
  <c r="Z117" i="32"/>
  <c r="AD117" i="32"/>
  <c r="O117" i="32"/>
  <c r="S117" i="32"/>
  <c r="W117" i="32"/>
  <c r="AA117" i="32"/>
  <c r="AE117" i="32"/>
  <c r="P117" i="32"/>
  <c r="AF117" i="32"/>
  <c r="T117" i="32"/>
  <c r="L117" i="32"/>
  <c r="X117" i="32"/>
  <c r="AB117" i="32"/>
  <c r="O165" i="32"/>
  <c r="S165" i="32"/>
  <c r="W165" i="32"/>
  <c r="AA165" i="32"/>
  <c r="AE165" i="32"/>
  <c r="L165" i="32"/>
  <c r="P165" i="32"/>
  <c r="T165" i="32"/>
  <c r="X165" i="32"/>
  <c r="AB165" i="32"/>
  <c r="AF165" i="32"/>
  <c r="M165" i="32"/>
  <c r="Q165" i="32"/>
  <c r="U165" i="32"/>
  <c r="Y165" i="32"/>
  <c r="AC165" i="32"/>
  <c r="V165" i="32"/>
  <c r="Z165" i="32"/>
  <c r="N165" i="32"/>
  <c r="AD165" i="32"/>
  <c r="R165" i="32"/>
  <c r="O169" i="32"/>
  <c r="S169" i="32"/>
  <c r="W169" i="32"/>
  <c r="AA169" i="32"/>
  <c r="AE169" i="32"/>
  <c r="L169" i="32"/>
  <c r="P169" i="32"/>
  <c r="T169" i="32"/>
  <c r="X169" i="32"/>
  <c r="AB169" i="32"/>
  <c r="AF169" i="32"/>
  <c r="M169" i="32"/>
  <c r="Q169" i="32"/>
  <c r="U169" i="32"/>
  <c r="Y169" i="32"/>
  <c r="AC169" i="32"/>
  <c r="R169" i="32"/>
  <c r="AD169" i="32"/>
  <c r="V169" i="32"/>
  <c r="N169" i="32"/>
  <c r="Z169" i="32"/>
  <c r="L179" i="32"/>
  <c r="P179" i="32"/>
  <c r="T179" i="32"/>
  <c r="X179" i="32"/>
  <c r="AB179" i="32"/>
  <c r="AF179" i="32"/>
  <c r="M179" i="32"/>
  <c r="Q179" i="32"/>
  <c r="U179" i="32"/>
  <c r="Y179" i="32"/>
  <c r="AC179" i="32"/>
  <c r="N179" i="32"/>
  <c r="R179" i="32"/>
  <c r="V179" i="32"/>
  <c r="Z179" i="32"/>
  <c r="AD179" i="32"/>
  <c r="O179" i="32"/>
  <c r="AE179" i="32"/>
  <c r="S179" i="32"/>
  <c r="AA179" i="32"/>
  <c r="W179" i="32"/>
  <c r="O201" i="32"/>
  <c r="S201" i="32"/>
  <c r="W201" i="32"/>
  <c r="AA201" i="32"/>
  <c r="AE201" i="32"/>
  <c r="L201" i="32"/>
  <c r="P201" i="32"/>
  <c r="T201" i="32"/>
  <c r="X201" i="32"/>
  <c r="AB201" i="32"/>
  <c r="AF201" i="32"/>
  <c r="M201" i="32"/>
  <c r="Q201" i="32"/>
  <c r="U201" i="32"/>
  <c r="Y201" i="32"/>
  <c r="AC201" i="32"/>
  <c r="N201" i="32"/>
  <c r="AD201" i="32"/>
  <c r="Z201" i="32"/>
  <c r="R201" i="32"/>
  <c r="V201" i="32"/>
  <c r="N219" i="32"/>
  <c r="R219" i="32"/>
  <c r="V219" i="32"/>
  <c r="Z219" i="32"/>
  <c r="AD219" i="32"/>
  <c r="O219" i="32"/>
  <c r="S219" i="32"/>
  <c r="W219" i="32"/>
  <c r="AA219" i="32"/>
  <c r="AE219" i="32"/>
  <c r="L219" i="32"/>
  <c r="P219" i="32"/>
  <c r="T219" i="32"/>
  <c r="X219" i="32"/>
  <c r="AB219" i="32"/>
  <c r="AF219" i="32"/>
  <c r="Q219" i="32"/>
  <c r="U219" i="32"/>
  <c r="AC219" i="32"/>
  <c r="Y219" i="32"/>
  <c r="M219" i="32"/>
  <c r="M208" i="32"/>
  <c r="Q208" i="32"/>
  <c r="U208" i="32"/>
  <c r="Y208" i="32"/>
  <c r="AC208" i="32"/>
  <c r="N208" i="32"/>
  <c r="R208" i="32"/>
  <c r="V208" i="32"/>
  <c r="Z208" i="32"/>
  <c r="AD208" i="32"/>
  <c r="O208" i="32"/>
  <c r="S208" i="32"/>
  <c r="W208" i="32"/>
  <c r="AA208" i="32"/>
  <c r="AE208" i="32"/>
  <c r="X208" i="32"/>
  <c r="L208" i="32"/>
  <c r="L301" i="32" s="1"/>
  <c r="AB208" i="32"/>
  <c r="T208" i="32"/>
  <c r="P208" i="32"/>
  <c r="AF208" i="32"/>
  <c r="O238" i="32"/>
  <c r="S238" i="32"/>
  <c r="W238" i="32"/>
  <c r="AA238" i="32"/>
  <c r="AE238" i="32"/>
  <c r="L238" i="32"/>
  <c r="P238" i="32"/>
  <c r="T238" i="32"/>
  <c r="X238" i="32"/>
  <c r="AB238" i="32"/>
  <c r="AF238" i="32"/>
  <c r="M238" i="32"/>
  <c r="Q238" i="32"/>
  <c r="U238" i="32"/>
  <c r="Y238" i="32"/>
  <c r="AC238" i="32"/>
  <c r="V238" i="32"/>
  <c r="R238" i="32"/>
  <c r="Z238" i="32"/>
  <c r="N238" i="32"/>
  <c r="AD238" i="32"/>
  <c r="O253" i="32"/>
  <c r="S253" i="32"/>
  <c r="W253" i="32"/>
  <c r="AA253" i="32"/>
  <c r="AE253" i="32"/>
  <c r="L253" i="32"/>
  <c r="L336" i="32" s="1"/>
  <c r="P253" i="32"/>
  <c r="T253" i="32"/>
  <c r="X253" i="32"/>
  <c r="AB253" i="32"/>
  <c r="AF253" i="32"/>
  <c r="M253" i="32"/>
  <c r="Q253" i="32"/>
  <c r="U253" i="32"/>
  <c r="Y253" i="32"/>
  <c r="AC253" i="32"/>
  <c r="Z253" i="32"/>
  <c r="V253" i="32"/>
  <c r="N253" i="32"/>
  <c r="AD253" i="32"/>
  <c r="R253" i="32"/>
  <c r="P171" i="31"/>
  <c r="AE375" i="31"/>
  <c r="Y375" i="31"/>
  <c r="S375" i="31"/>
  <c r="AD375" i="31"/>
  <c r="U375" i="31"/>
  <c r="L375" i="31"/>
  <c r="T375" i="31"/>
  <c r="O375" i="31"/>
  <c r="AA375" i="31"/>
  <c r="X375" i="31"/>
  <c r="M375" i="31"/>
  <c r="W375" i="31"/>
  <c r="AC375" i="31"/>
  <c r="R375" i="31"/>
  <c r="N375" i="31"/>
  <c r="P375" i="31"/>
  <c r="E19" i="25"/>
  <c r="E14" i="25"/>
  <c r="E10" i="25"/>
  <c r="E13" i="25"/>
  <c r="E17" i="25"/>
  <c r="E21" i="25"/>
  <c r="E20" i="25"/>
  <c r="E12" i="25"/>
  <c r="E16" i="25"/>
  <c r="E18" i="25"/>
  <c r="E15" i="25"/>
  <c r="E11" i="25"/>
  <c r="E64" i="6"/>
  <c r="E83" i="6"/>
  <c r="E76" i="6"/>
  <c r="E81" i="6"/>
  <c r="E82" i="6"/>
  <c r="E68" i="6"/>
  <c r="E71" i="6"/>
  <c r="E78" i="6"/>
  <c r="E66" i="6"/>
  <c r="E79" i="6"/>
  <c r="E77" i="6"/>
  <c r="E72" i="6"/>
  <c r="E85" i="6"/>
  <c r="E70" i="6"/>
  <c r="E74" i="6"/>
  <c r="E80" i="6"/>
  <c r="E84" i="6"/>
  <c r="E67" i="6"/>
  <c r="E69" i="6"/>
  <c r="E73" i="6"/>
  <c r="E75" i="6"/>
  <c r="E119" i="32"/>
  <c r="V133" i="31"/>
  <c r="E504" i="31"/>
  <c r="U133" i="31"/>
  <c r="P133" i="31"/>
  <c r="Q133" i="31"/>
  <c r="R133" i="31"/>
  <c r="N133" i="31"/>
  <c r="E129" i="31"/>
  <c r="D110" i="25"/>
  <c r="E109" i="25" s="1"/>
  <c r="D81" i="25"/>
  <c r="E74" i="25" s="1"/>
  <c r="L351" i="32"/>
  <c r="AA226" i="31"/>
  <c r="W285" i="31"/>
  <c r="R226" i="31"/>
  <c r="T226" i="31"/>
  <c r="Y226" i="31"/>
  <c r="K279" i="6"/>
  <c r="K280" i="6" s="1"/>
  <c r="L541" i="31"/>
  <c r="G87" i="6"/>
  <c r="G279" i="6"/>
  <c r="G280" i="6" s="1"/>
  <c r="M177" i="32"/>
  <c r="L177" i="32"/>
  <c r="M62" i="32"/>
  <c r="L62" i="32"/>
  <c r="M68" i="32"/>
  <c r="L68" i="32"/>
  <c r="M67" i="32"/>
  <c r="L67" i="32"/>
  <c r="M72" i="32"/>
  <c r="K49" i="39" s="1"/>
  <c r="L72" i="32"/>
  <c r="M69" i="32"/>
  <c r="K56" i="39" s="1"/>
  <c r="L69" i="32"/>
  <c r="M130" i="32"/>
  <c r="L130" i="32"/>
  <c r="M125" i="32"/>
  <c r="L125" i="32"/>
  <c r="M127" i="32"/>
  <c r="L127" i="32"/>
  <c r="M55" i="32"/>
  <c r="L55" i="32"/>
  <c r="M46" i="32"/>
  <c r="L46" i="32"/>
  <c r="M35" i="32"/>
  <c r="L35" i="32"/>
  <c r="M56" i="32"/>
  <c r="L56" i="32"/>
  <c r="M249" i="32"/>
  <c r="L249" i="32"/>
  <c r="L350" i="32" s="1"/>
  <c r="M254" i="32"/>
  <c r="L254" i="32"/>
  <c r="M223" i="32"/>
  <c r="L223" i="32"/>
  <c r="M224" i="32"/>
  <c r="L224" i="32"/>
  <c r="M214" i="32"/>
  <c r="L214" i="32"/>
  <c r="M29" i="32"/>
  <c r="L29" i="32"/>
  <c r="M28" i="32"/>
  <c r="L28" i="32"/>
  <c r="M161" i="32"/>
  <c r="L161" i="32"/>
  <c r="M171" i="32"/>
  <c r="L171" i="32"/>
  <c r="M203" i="32"/>
  <c r="L203" i="32"/>
  <c r="M135" i="32"/>
  <c r="L135" i="32"/>
  <c r="M137" i="32"/>
  <c r="L137" i="32"/>
  <c r="M194" i="32"/>
  <c r="L194" i="32"/>
  <c r="M233" i="32"/>
  <c r="L233" i="32"/>
  <c r="M151" i="32"/>
  <c r="L151" i="32"/>
  <c r="M45" i="32"/>
  <c r="L45" i="32"/>
  <c r="M39" i="32"/>
  <c r="L39" i="32"/>
  <c r="M152" i="32"/>
  <c r="L152" i="32"/>
  <c r="M227" i="32"/>
  <c r="L227" i="32"/>
  <c r="M175" i="32"/>
  <c r="L175" i="32"/>
  <c r="L342" i="32"/>
  <c r="M79" i="32"/>
  <c r="L79" i="32"/>
  <c r="M71" i="32"/>
  <c r="K42" i="39" s="1"/>
  <c r="L71" i="32"/>
  <c r="J42" i="39" s="1"/>
  <c r="M74" i="32"/>
  <c r="L74" i="32"/>
  <c r="M66" i="32"/>
  <c r="L66" i="32"/>
  <c r="M65" i="32"/>
  <c r="L65" i="32"/>
  <c r="M121" i="32"/>
  <c r="L121" i="32"/>
  <c r="M123" i="32"/>
  <c r="L123" i="32"/>
  <c r="M128" i="32"/>
  <c r="L128" i="32"/>
  <c r="M49" i="32"/>
  <c r="L49" i="32"/>
  <c r="M34" i="32"/>
  <c r="L34" i="32"/>
  <c r="M59" i="32"/>
  <c r="L59" i="32"/>
  <c r="M50" i="32"/>
  <c r="L50" i="32"/>
  <c r="M245" i="32"/>
  <c r="L245" i="32"/>
  <c r="M248" i="32"/>
  <c r="L248" i="32"/>
  <c r="M206" i="32"/>
  <c r="L206" i="32"/>
  <c r="M216" i="32"/>
  <c r="L216" i="32"/>
  <c r="M215" i="32"/>
  <c r="L215" i="32"/>
  <c r="M213" i="32"/>
  <c r="L213" i="32"/>
  <c r="M170" i="32"/>
  <c r="L170" i="32"/>
  <c r="M155" i="32"/>
  <c r="L155" i="32"/>
  <c r="M156" i="32"/>
  <c r="L156" i="32"/>
  <c r="M159" i="32"/>
  <c r="L159" i="32"/>
  <c r="M199" i="32"/>
  <c r="L199" i="32"/>
  <c r="M138" i="32"/>
  <c r="L138" i="32"/>
  <c r="L319" i="32" s="1"/>
  <c r="M133" i="32"/>
  <c r="L133" i="32"/>
  <c r="L290" i="32"/>
  <c r="L359" i="32"/>
  <c r="M192" i="32"/>
  <c r="L192" i="32"/>
  <c r="M191" i="32"/>
  <c r="L191" i="32"/>
  <c r="M234" i="32"/>
  <c r="L234" i="32"/>
  <c r="M21" i="32"/>
  <c r="L21" i="32"/>
  <c r="M41" i="32"/>
  <c r="L41" i="32"/>
  <c r="M38" i="32"/>
  <c r="L38" i="32"/>
  <c r="M37" i="32"/>
  <c r="L37" i="32"/>
  <c r="J279" i="6"/>
  <c r="J280" i="6" s="1"/>
  <c r="H87" i="6"/>
  <c r="H279" i="6"/>
  <c r="H280" i="6" s="1"/>
  <c r="M26" i="25"/>
  <c r="L26" i="25"/>
  <c r="M176" i="32"/>
  <c r="L176" i="32"/>
  <c r="L344" i="32" s="1"/>
  <c r="M75" i="32"/>
  <c r="L75" i="32"/>
  <c r="M76" i="32"/>
  <c r="L76" i="32"/>
  <c r="M78" i="32"/>
  <c r="L78" i="32"/>
  <c r="M77" i="32"/>
  <c r="L77" i="32"/>
  <c r="M9" i="32"/>
  <c r="L9" i="32"/>
  <c r="M122" i="32"/>
  <c r="L122" i="32"/>
  <c r="M124" i="32"/>
  <c r="L124" i="32"/>
  <c r="M54" i="32"/>
  <c r="L54" i="32"/>
  <c r="M53" i="32"/>
  <c r="L53" i="32"/>
  <c r="M48" i="32"/>
  <c r="L48" i="32"/>
  <c r="M47" i="32"/>
  <c r="L47" i="32"/>
  <c r="M246" i="32"/>
  <c r="L246" i="32"/>
  <c r="M247" i="32"/>
  <c r="L247" i="32"/>
  <c r="M210" i="32"/>
  <c r="L210" i="32"/>
  <c r="M211" i="32"/>
  <c r="L211" i="32"/>
  <c r="M26" i="32"/>
  <c r="L26" i="32"/>
  <c r="M25" i="32"/>
  <c r="L25" i="32"/>
  <c r="M23" i="32"/>
  <c r="L23" i="32"/>
  <c r="M162" i="32"/>
  <c r="L162" i="32"/>
  <c r="M158" i="32"/>
  <c r="L158" i="32"/>
  <c r="M163" i="32"/>
  <c r="L163" i="32"/>
  <c r="M157" i="32"/>
  <c r="L157" i="32"/>
  <c r="M200" i="32"/>
  <c r="L200" i="32"/>
  <c r="M142" i="32"/>
  <c r="L142" i="32"/>
  <c r="M141" i="32"/>
  <c r="L141" i="32"/>
  <c r="M93" i="32"/>
  <c r="L93" i="32"/>
  <c r="L285" i="32"/>
  <c r="M190" i="32"/>
  <c r="L190" i="32"/>
  <c r="M232" i="32"/>
  <c r="L232" i="32"/>
  <c r="M22" i="32"/>
  <c r="L22" i="32"/>
  <c r="M43" i="32"/>
  <c r="L43" i="32"/>
  <c r="M36" i="32"/>
  <c r="L36" i="32"/>
  <c r="M44" i="32"/>
  <c r="L44" i="32"/>
  <c r="M136" i="32"/>
  <c r="L136" i="32"/>
  <c r="O70" i="32"/>
  <c r="M41" i="39" s="1"/>
  <c r="L70" i="32"/>
  <c r="J41" i="39" s="1"/>
  <c r="I279" i="6"/>
  <c r="I280" i="6" s="1"/>
  <c r="M335" i="32"/>
  <c r="L335" i="32"/>
  <c r="M174" i="32"/>
  <c r="L174" i="32"/>
  <c r="M80" i="32"/>
  <c r="L80" i="32"/>
  <c r="M64" i="32"/>
  <c r="L64" i="32"/>
  <c r="M63" i="32"/>
  <c r="L63" i="32"/>
  <c r="M73" i="32"/>
  <c r="M273" i="32" s="1"/>
  <c r="L73" i="32"/>
  <c r="M263" i="32"/>
  <c r="L263" i="32"/>
  <c r="M126" i="32"/>
  <c r="L126" i="32"/>
  <c r="M129" i="32"/>
  <c r="L129" i="32"/>
  <c r="M58" i="32"/>
  <c r="L58" i="32"/>
  <c r="M57" i="32"/>
  <c r="L57" i="32"/>
  <c r="M52" i="32"/>
  <c r="L52" i="32"/>
  <c r="M51" i="32"/>
  <c r="L51" i="32"/>
  <c r="M255" i="32"/>
  <c r="L255" i="32"/>
  <c r="M244" i="32"/>
  <c r="L244" i="32"/>
  <c r="M225" i="32"/>
  <c r="L225" i="32"/>
  <c r="M217" i="32"/>
  <c r="L217" i="32"/>
  <c r="M226" i="32"/>
  <c r="L226" i="32"/>
  <c r="M218" i="32"/>
  <c r="L218" i="32"/>
  <c r="M27" i="32"/>
  <c r="L27" i="32"/>
  <c r="M30" i="32"/>
  <c r="L30" i="32"/>
  <c r="M24" i="32"/>
  <c r="L24" i="32"/>
  <c r="M160" i="32"/>
  <c r="L160" i="32"/>
  <c r="M164" i="32"/>
  <c r="L164" i="32"/>
  <c r="M139" i="32"/>
  <c r="L139" i="32"/>
  <c r="M140" i="32"/>
  <c r="M311" i="32" s="1"/>
  <c r="L140" i="32"/>
  <c r="L311" i="32" s="1"/>
  <c r="L287" i="32"/>
  <c r="M304" i="32"/>
  <c r="M193" i="32"/>
  <c r="L193" i="32"/>
  <c r="M230" i="32"/>
  <c r="L230" i="32"/>
  <c r="M231" i="32"/>
  <c r="L231" i="32"/>
  <c r="M42" i="32"/>
  <c r="L42" i="32"/>
  <c r="M40" i="32"/>
  <c r="L40" i="32"/>
  <c r="AE99" i="25"/>
  <c r="L99" i="25"/>
  <c r="P99" i="25"/>
  <c r="N99" i="25"/>
  <c r="O99" i="25"/>
  <c r="M99" i="25"/>
  <c r="U87" i="32"/>
  <c r="L87" i="32"/>
  <c r="W241" i="32"/>
  <c r="L241" i="32"/>
  <c r="AH502" i="31"/>
  <c r="AI502" i="31"/>
  <c r="AB171" i="31"/>
  <c r="M577" i="31"/>
  <c r="M465" i="31"/>
  <c r="L465" i="31"/>
  <c r="M92" i="31"/>
  <c r="L92" i="31"/>
  <c r="M95" i="31"/>
  <c r="L95" i="31"/>
  <c r="M81" i="31"/>
  <c r="L81" i="31"/>
  <c r="M299" i="31"/>
  <c r="L299" i="31"/>
  <c r="M318" i="31"/>
  <c r="L318" i="31"/>
  <c r="M314" i="31"/>
  <c r="L314" i="31"/>
  <c r="M223" i="31"/>
  <c r="L223" i="31"/>
  <c r="M302" i="31"/>
  <c r="L302" i="31"/>
  <c r="M303" i="31"/>
  <c r="L303" i="31"/>
  <c r="M460" i="31"/>
  <c r="M530" i="31" s="1"/>
  <c r="L460" i="31"/>
  <c r="L530" i="31" s="1"/>
  <c r="M463" i="31"/>
  <c r="L463" i="31"/>
  <c r="M490" i="31"/>
  <c r="L490" i="31"/>
  <c r="L593" i="31" s="1"/>
  <c r="M489" i="31"/>
  <c r="L489" i="31"/>
  <c r="AA488" i="31"/>
  <c r="L488" i="31"/>
  <c r="O54" i="31"/>
  <c r="L54" i="31"/>
  <c r="Y394" i="31"/>
  <c r="L394" i="31"/>
  <c r="L123" i="31"/>
  <c r="L122" i="31"/>
  <c r="S98" i="31"/>
  <c r="L98" i="31"/>
  <c r="U433" i="31"/>
  <c r="L433" i="31"/>
  <c r="M131" i="31"/>
  <c r="M590" i="31" s="1"/>
  <c r="L131" i="31"/>
  <c r="X376" i="31"/>
  <c r="L376" i="31"/>
  <c r="L598" i="31"/>
  <c r="N177" i="31"/>
  <c r="L177" i="31"/>
  <c r="P179" i="31"/>
  <c r="L179" i="31"/>
  <c r="M554" i="31"/>
  <c r="L554" i="31"/>
  <c r="M132" i="31"/>
  <c r="L132" i="31"/>
  <c r="M90" i="31"/>
  <c r="L90" i="31"/>
  <c r="M93" i="31"/>
  <c r="L93" i="31"/>
  <c r="M89" i="31"/>
  <c r="L89" i="31"/>
  <c r="M80" i="31"/>
  <c r="L80" i="31"/>
  <c r="M315" i="31"/>
  <c r="L315" i="31"/>
  <c r="M310" i="31"/>
  <c r="L310" i="31"/>
  <c r="M358" i="31"/>
  <c r="L358" i="31"/>
  <c r="M25" i="31"/>
  <c r="L25" i="31"/>
  <c r="M32" i="31"/>
  <c r="L32" i="31"/>
  <c r="M42" i="31"/>
  <c r="L42" i="31"/>
  <c r="M17" i="31"/>
  <c r="L17" i="31"/>
  <c r="M23" i="31"/>
  <c r="L23" i="31"/>
  <c r="M19" i="31"/>
  <c r="L19" i="31"/>
  <c r="M47" i="31"/>
  <c r="L47" i="31"/>
  <c r="M52" i="31"/>
  <c r="L52" i="31"/>
  <c r="M27" i="31"/>
  <c r="L27" i="31"/>
  <c r="M38" i="31"/>
  <c r="L38" i="31"/>
  <c r="M35" i="31"/>
  <c r="L35" i="31"/>
  <c r="M222" i="31"/>
  <c r="L222" i="31"/>
  <c r="M301" i="31"/>
  <c r="L301" i="31"/>
  <c r="M307" i="31"/>
  <c r="L307" i="31"/>
  <c r="M462" i="31"/>
  <c r="L462" i="31"/>
  <c r="M501" i="31"/>
  <c r="L501" i="31"/>
  <c r="M491" i="31"/>
  <c r="L491" i="31"/>
  <c r="L594" i="31" s="1"/>
  <c r="Q434" i="31"/>
  <c r="L434" i="31"/>
  <c r="AC436" i="31"/>
  <c r="L436" i="31"/>
  <c r="V100" i="31"/>
  <c r="L100" i="31"/>
  <c r="Z385" i="31"/>
  <c r="Z564" i="31" s="1"/>
  <c r="L385" i="31"/>
  <c r="L564" i="31" s="1"/>
  <c r="AE377" i="31"/>
  <c r="L377" i="31"/>
  <c r="AB226" i="31"/>
  <c r="L226" i="31"/>
  <c r="M567" i="31"/>
  <c r="L567" i="31"/>
  <c r="V176" i="31"/>
  <c r="L176" i="31"/>
  <c r="O540" i="31"/>
  <c r="L565" i="31"/>
  <c r="AD285" i="31"/>
  <c r="L285" i="31"/>
  <c r="M172" i="31"/>
  <c r="L172" i="31"/>
  <c r="T229" i="31"/>
  <c r="L229" i="31"/>
  <c r="M171" i="31"/>
  <c r="L171" i="31"/>
  <c r="M356" i="31"/>
  <c r="L356" i="31"/>
  <c r="M300" i="31"/>
  <c r="L300" i="31"/>
  <c r="M305" i="31"/>
  <c r="L305" i="31"/>
  <c r="M306" i="31"/>
  <c r="L306" i="31"/>
  <c r="M458" i="31"/>
  <c r="L458" i="31"/>
  <c r="N88" i="31"/>
  <c r="L88" i="31"/>
  <c r="T435" i="31"/>
  <c r="L435" i="31"/>
  <c r="M432" i="31"/>
  <c r="L432" i="31"/>
  <c r="L125" i="31"/>
  <c r="L511" i="31"/>
  <c r="J66" i="39"/>
  <c r="V175" i="31"/>
  <c r="V525" i="31" s="1"/>
  <c r="L175" i="31"/>
  <c r="L525" i="31" s="1"/>
  <c r="M180" i="31"/>
  <c r="L180" i="31"/>
  <c r="M387" i="31"/>
  <c r="L387" i="31"/>
  <c r="M286" i="31"/>
  <c r="L286" i="31"/>
  <c r="T133" i="31"/>
  <c r="L133" i="31"/>
  <c r="M9" i="31"/>
  <c r="L9" i="31"/>
  <c r="M58" i="31"/>
  <c r="L58" i="31"/>
  <c r="M31" i="31"/>
  <c r="L31" i="31"/>
  <c r="M14" i="31"/>
  <c r="L14" i="31"/>
  <c r="M56" i="31"/>
  <c r="L56" i="31"/>
  <c r="M29" i="31"/>
  <c r="L29" i="31"/>
  <c r="L548" i="31" s="1"/>
  <c r="M48" i="31"/>
  <c r="L48" i="31"/>
  <c r="M37" i="31"/>
  <c r="L37" i="31"/>
  <c r="M33" i="31"/>
  <c r="L33" i="31"/>
  <c r="M22" i="31"/>
  <c r="L22" i="31"/>
  <c r="M39" i="31"/>
  <c r="L39" i="31"/>
  <c r="M59" i="31"/>
  <c r="L59" i="31"/>
  <c r="M478" i="31"/>
  <c r="L478" i="31"/>
  <c r="L589" i="31"/>
  <c r="M82" i="31"/>
  <c r="L82" i="31"/>
  <c r="M86" i="31"/>
  <c r="L86" i="31"/>
  <c r="M91" i="31"/>
  <c r="L91" i="31"/>
  <c r="M313" i="31"/>
  <c r="L313" i="31"/>
  <c r="M316" i="31"/>
  <c r="L316" i="31"/>
  <c r="M312" i="31"/>
  <c r="L312" i="31"/>
  <c r="M599" i="31"/>
  <c r="L599" i="31"/>
  <c r="M24" i="31"/>
  <c r="L24" i="31"/>
  <c r="M28" i="31"/>
  <c r="L28" i="31"/>
  <c r="M51" i="31"/>
  <c r="L51" i="31"/>
  <c r="M41" i="31"/>
  <c r="L41" i="31"/>
  <c r="M26" i="31"/>
  <c r="L26" i="31"/>
  <c r="M44" i="31"/>
  <c r="L44" i="31"/>
  <c r="M20" i="31"/>
  <c r="L20" i="31"/>
  <c r="M43" i="31"/>
  <c r="L43" i="31"/>
  <c r="M49" i="31"/>
  <c r="L49" i="31"/>
  <c r="M34" i="31"/>
  <c r="L34" i="31"/>
  <c r="M53" i="31"/>
  <c r="L53" i="31"/>
  <c r="M461" i="31"/>
  <c r="L461" i="31"/>
  <c r="M457" i="31"/>
  <c r="L457" i="31"/>
  <c r="M87" i="31"/>
  <c r="L87" i="31"/>
  <c r="M85" i="31"/>
  <c r="L85" i="31"/>
  <c r="M83" i="31"/>
  <c r="L83" i="31"/>
  <c r="M311" i="31"/>
  <c r="L311" i="31"/>
  <c r="M317" i="31"/>
  <c r="L317" i="31"/>
  <c r="M309" i="31"/>
  <c r="L309" i="31"/>
  <c r="M357" i="31"/>
  <c r="L357" i="31"/>
  <c r="M456" i="31"/>
  <c r="L456" i="31"/>
  <c r="M63" i="31"/>
  <c r="L63" i="31"/>
  <c r="M50" i="31"/>
  <c r="L50" i="31"/>
  <c r="M36" i="31"/>
  <c r="L36" i="31"/>
  <c r="M15" i="31"/>
  <c r="L15" i="31"/>
  <c r="M46" i="31"/>
  <c r="L46" i="31"/>
  <c r="M16" i="31"/>
  <c r="L16" i="31"/>
  <c r="M40" i="31"/>
  <c r="L40" i="31"/>
  <c r="M18" i="31"/>
  <c r="L18" i="31"/>
  <c r="M30" i="31"/>
  <c r="L30" i="31"/>
  <c r="M13" i="31"/>
  <c r="L13" i="31"/>
  <c r="M45" i="31"/>
  <c r="L45" i="31"/>
  <c r="M57" i="31"/>
  <c r="L57" i="31"/>
  <c r="Z171" i="31"/>
  <c r="W171" i="31"/>
  <c r="M308" i="31"/>
  <c r="L308" i="31"/>
  <c r="M304" i="31"/>
  <c r="L304" i="31"/>
  <c r="AA298" i="31"/>
  <c r="L298" i="31"/>
  <c r="M459" i="31"/>
  <c r="L459" i="31"/>
  <c r="M464" i="31"/>
  <c r="L464" i="31"/>
  <c r="M493" i="31"/>
  <c r="L493" i="31"/>
  <c r="M492" i="31"/>
  <c r="M520" i="31" s="1"/>
  <c r="L492" i="31"/>
  <c r="J67" i="39"/>
  <c r="U99" i="31"/>
  <c r="L99" i="31"/>
  <c r="M386" i="31"/>
  <c r="L386" i="31"/>
  <c r="W227" i="31"/>
  <c r="L227" i="31"/>
  <c r="N173" i="31"/>
  <c r="L173" i="31"/>
  <c r="V141" i="31"/>
  <c r="L141" i="31"/>
  <c r="M174" i="31"/>
  <c r="L174" i="31"/>
  <c r="Z182" i="31"/>
  <c r="L182" i="31"/>
  <c r="R535" i="31"/>
  <c r="L561" i="31"/>
  <c r="S133" i="31"/>
  <c r="L124" i="31"/>
  <c r="AD181" i="31"/>
  <c r="L181" i="31"/>
  <c r="AE228" i="31"/>
  <c r="L228" i="31"/>
  <c r="O321" i="31"/>
  <c r="S321" i="31"/>
  <c r="W321" i="31"/>
  <c r="AA321" i="31"/>
  <c r="AE321" i="31"/>
  <c r="P321" i="31"/>
  <c r="T321" i="31"/>
  <c r="X321" i="31"/>
  <c r="AB321" i="31"/>
  <c r="AF321" i="31"/>
  <c r="M321" i="31"/>
  <c r="Q321" i="31"/>
  <c r="U321" i="31"/>
  <c r="Y321" i="31"/>
  <c r="AC321" i="31"/>
  <c r="N321" i="31"/>
  <c r="R321" i="31"/>
  <c r="V321" i="31"/>
  <c r="Z321" i="31"/>
  <c r="AD321" i="31"/>
  <c r="N320" i="31"/>
  <c r="R320" i="31"/>
  <c r="V320" i="31"/>
  <c r="Z320" i="31"/>
  <c r="AD320" i="31"/>
  <c r="O320" i="31"/>
  <c r="S320" i="31"/>
  <c r="W320" i="31"/>
  <c r="AA320" i="31"/>
  <c r="AE320" i="31"/>
  <c r="P320" i="31"/>
  <c r="T320" i="31"/>
  <c r="X320" i="31"/>
  <c r="AB320" i="31"/>
  <c r="AF320" i="31"/>
  <c r="M320" i="31"/>
  <c r="Q320" i="31"/>
  <c r="U320" i="31"/>
  <c r="Y320" i="31"/>
  <c r="AC320" i="31"/>
  <c r="T387" i="31"/>
  <c r="AD387" i="31"/>
  <c r="W387" i="31"/>
  <c r="N387" i="31"/>
  <c r="Q387" i="31"/>
  <c r="W133" i="31"/>
  <c r="O133" i="31"/>
  <c r="K164" i="25"/>
  <c r="K165" i="25" s="1"/>
  <c r="X45" i="25"/>
  <c r="U45" i="25"/>
  <c r="W45" i="25"/>
  <c r="V45" i="25"/>
  <c r="M45" i="25"/>
  <c r="S45" i="25"/>
  <c r="R45" i="25"/>
  <c r="P45" i="25"/>
  <c r="N45" i="25"/>
  <c r="Q45" i="25"/>
  <c r="O45" i="25"/>
  <c r="Y99" i="25"/>
  <c r="Z99" i="25"/>
  <c r="T45" i="25"/>
  <c r="AA99" i="25"/>
  <c r="V99" i="25"/>
  <c r="W99" i="25"/>
  <c r="Q99" i="25"/>
  <c r="R99" i="25"/>
  <c r="X99" i="25"/>
  <c r="U99" i="25"/>
  <c r="T99" i="25"/>
  <c r="S99" i="25"/>
  <c r="AC99" i="25"/>
  <c r="AE45" i="25"/>
  <c r="AD45" i="25"/>
  <c r="AB45" i="25"/>
  <c r="Z45" i="25"/>
  <c r="AC45" i="25"/>
  <c r="G2" i="25"/>
  <c r="G23" i="25"/>
  <c r="AA45" i="25"/>
  <c r="AB99" i="25"/>
  <c r="AD99" i="25"/>
  <c r="AF45" i="25"/>
  <c r="AF99" i="25"/>
  <c r="Y45" i="25"/>
  <c r="O82" i="32"/>
  <c r="S82" i="32"/>
  <c r="W82" i="32"/>
  <c r="AA82" i="32"/>
  <c r="AE82" i="32"/>
  <c r="M82" i="32"/>
  <c r="Y82" i="32"/>
  <c r="R82" i="32"/>
  <c r="Z82" i="32"/>
  <c r="P82" i="32"/>
  <c r="T82" i="32"/>
  <c r="X82" i="32"/>
  <c r="AB82" i="32"/>
  <c r="AF82" i="32"/>
  <c r="Q82" i="32"/>
  <c r="U82" i="32"/>
  <c r="AC82" i="32"/>
  <c r="N82" i="32"/>
  <c r="V82" i="32"/>
  <c r="AD82" i="32"/>
  <c r="N81" i="32"/>
  <c r="R81" i="32"/>
  <c r="V81" i="32"/>
  <c r="Z81" i="32"/>
  <c r="AD81" i="32"/>
  <c r="Y81" i="32"/>
  <c r="O81" i="32"/>
  <c r="S81" i="32"/>
  <c r="W81" i="32"/>
  <c r="AA81" i="32"/>
  <c r="AE81" i="32"/>
  <c r="P81" i="32"/>
  <c r="T81" i="32"/>
  <c r="X81" i="32"/>
  <c r="AB81" i="32"/>
  <c r="AF81" i="32"/>
  <c r="M81" i="32"/>
  <c r="Q81" i="32"/>
  <c r="U81" i="32"/>
  <c r="AC81" i="32"/>
  <c r="P83" i="32"/>
  <c r="T83" i="32"/>
  <c r="X83" i="32"/>
  <c r="AB83" i="32"/>
  <c r="AF83" i="32"/>
  <c r="R83" i="32"/>
  <c r="Z83" i="32"/>
  <c r="S83" i="32"/>
  <c r="AA83" i="32"/>
  <c r="M83" i="32"/>
  <c r="Q83" i="32"/>
  <c r="U83" i="32"/>
  <c r="Y83" i="32"/>
  <c r="AC83" i="32"/>
  <c r="N83" i="32"/>
  <c r="V83" i="32"/>
  <c r="AD83" i="32"/>
  <c r="O83" i="32"/>
  <c r="W83" i="32"/>
  <c r="AE83" i="32"/>
  <c r="T70" i="32"/>
  <c r="R41" i="39" s="1"/>
  <c r="AF241" i="32"/>
  <c r="V241" i="32"/>
  <c r="S241" i="32"/>
  <c r="P147" i="32"/>
  <c r="T147" i="32"/>
  <c r="X147" i="32"/>
  <c r="AB147" i="32"/>
  <c r="AF147" i="32"/>
  <c r="M147" i="32"/>
  <c r="Q147" i="32"/>
  <c r="U147" i="32"/>
  <c r="Y147" i="32"/>
  <c r="AC147" i="32"/>
  <c r="N147" i="32"/>
  <c r="R147" i="32"/>
  <c r="V147" i="32"/>
  <c r="Z147" i="32"/>
  <c r="AD147" i="32"/>
  <c r="O147" i="32"/>
  <c r="S147" i="32"/>
  <c r="W147" i="32"/>
  <c r="AA147" i="32"/>
  <c r="AE147" i="32"/>
  <c r="O146" i="32"/>
  <c r="S146" i="32"/>
  <c r="W146" i="32"/>
  <c r="AA146" i="32"/>
  <c r="AE146" i="32"/>
  <c r="P146" i="32"/>
  <c r="T146" i="32"/>
  <c r="X146" i="32"/>
  <c r="AB146" i="32"/>
  <c r="AF146" i="32"/>
  <c r="M146" i="32"/>
  <c r="Q146" i="32"/>
  <c r="U146" i="32"/>
  <c r="Y146" i="32"/>
  <c r="AC146" i="32"/>
  <c r="N146" i="32"/>
  <c r="R146" i="32"/>
  <c r="V146" i="32"/>
  <c r="Z146" i="32"/>
  <c r="AD146" i="32"/>
  <c r="M148" i="32"/>
  <c r="Q148" i="32"/>
  <c r="U148" i="32"/>
  <c r="Y148" i="32"/>
  <c r="AC148" i="32"/>
  <c r="N148" i="32"/>
  <c r="R148" i="32"/>
  <c r="V148" i="32"/>
  <c r="Z148" i="32"/>
  <c r="AD148" i="32"/>
  <c r="O148" i="32"/>
  <c r="S148" i="32"/>
  <c r="W148" i="32"/>
  <c r="AA148" i="32"/>
  <c r="AE148" i="32"/>
  <c r="P148" i="32"/>
  <c r="T148" i="32"/>
  <c r="X148" i="32"/>
  <c r="AB148" i="32"/>
  <c r="AF148" i="32"/>
  <c r="N145" i="32"/>
  <c r="R145" i="32"/>
  <c r="V145" i="32"/>
  <c r="Z145" i="32"/>
  <c r="AD145" i="32"/>
  <c r="O145" i="32"/>
  <c r="S145" i="32"/>
  <c r="W145" i="32"/>
  <c r="AA145" i="32"/>
  <c r="AE145" i="32"/>
  <c r="P145" i="32"/>
  <c r="T145" i="32"/>
  <c r="X145" i="32"/>
  <c r="AB145" i="32"/>
  <c r="AF145" i="32"/>
  <c r="M145" i="32"/>
  <c r="Q145" i="32"/>
  <c r="U145" i="32"/>
  <c r="Y145" i="32"/>
  <c r="AC145" i="32"/>
  <c r="V70" i="32"/>
  <c r="T41" i="39" s="1"/>
  <c r="W70" i="32"/>
  <c r="U41" i="39" s="1"/>
  <c r="Y70" i="32"/>
  <c r="U70" i="32"/>
  <c r="U241" i="32"/>
  <c r="AE241" i="32"/>
  <c r="R241" i="32"/>
  <c r="AB241" i="32"/>
  <c r="O241" i="32"/>
  <c r="Y241" i="32"/>
  <c r="P241" i="32"/>
  <c r="N266" i="32"/>
  <c r="R266" i="32"/>
  <c r="V266" i="32"/>
  <c r="Z266" i="32"/>
  <c r="AD266" i="32"/>
  <c r="O266" i="32"/>
  <c r="S266" i="32"/>
  <c r="W266" i="32"/>
  <c r="AA266" i="32"/>
  <c r="AE266" i="32"/>
  <c r="P266" i="32"/>
  <c r="T266" i="32"/>
  <c r="X266" i="32"/>
  <c r="AB266" i="32"/>
  <c r="AF266" i="32"/>
  <c r="M266" i="32"/>
  <c r="Q266" i="32"/>
  <c r="U266" i="32"/>
  <c r="Y266" i="32"/>
  <c r="AC266" i="32"/>
  <c r="M265" i="32"/>
  <c r="Q265" i="32"/>
  <c r="U265" i="32"/>
  <c r="Y265" i="32"/>
  <c r="AC265" i="32"/>
  <c r="N265" i="32"/>
  <c r="R265" i="32"/>
  <c r="V265" i="32"/>
  <c r="Z265" i="32"/>
  <c r="AD265" i="32"/>
  <c r="O265" i="32"/>
  <c r="S265" i="32"/>
  <c r="W265" i="32"/>
  <c r="AA265" i="32"/>
  <c r="AE265" i="32"/>
  <c r="P265" i="32"/>
  <c r="T265" i="32"/>
  <c r="X265" i="32"/>
  <c r="AB265" i="32"/>
  <c r="AF265" i="32"/>
  <c r="AD241" i="32"/>
  <c r="N241" i="32"/>
  <c r="Q241" i="32"/>
  <c r="X241" i="32"/>
  <c r="AA241" i="32"/>
  <c r="O240" i="32"/>
  <c r="S240" i="32"/>
  <c r="W240" i="32"/>
  <c r="AA240" i="32"/>
  <c r="AE240" i="32"/>
  <c r="P240" i="32"/>
  <c r="T240" i="32"/>
  <c r="X240" i="32"/>
  <c r="AB240" i="32"/>
  <c r="AF240" i="32"/>
  <c r="Q240" i="32"/>
  <c r="Y240" i="32"/>
  <c r="N240" i="32"/>
  <c r="R240" i="32"/>
  <c r="V240" i="32"/>
  <c r="Z240" i="32"/>
  <c r="AD240" i="32"/>
  <c r="M240" i="32"/>
  <c r="U240" i="32"/>
  <c r="AC240" i="32"/>
  <c r="Z241" i="32"/>
  <c r="AC241" i="32"/>
  <c r="M241" i="32"/>
  <c r="T241" i="32"/>
  <c r="N239" i="32"/>
  <c r="R239" i="32"/>
  <c r="V239" i="32"/>
  <c r="Z239" i="32"/>
  <c r="AD239" i="32"/>
  <c r="O239" i="32"/>
  <c r="S239" i="32"/>
  <c r="W239" i="32"/>
  <c r="AA239" i="32"/>
  <c r="AE239" i="32"/>
  <c r="T239" i="32"/>
  <c r="X239" i="32"/>
  <c r="AF239" i="32"/>
  <c r="M239" i="32"/>
  <c r="Q239" i="32"/>
  <c r="U239" i="32"/>
  <c r="Y239" i="32"/>
  <c r="AC239" i="32"/>
  <c r="P239" i="32"/>
  <c r="AB239" i="32"/>
  <c r="N183" i="31"/>
  <c r="R183" i="31"/>
  <c r="V183" i="31"/>
  <c r="Z183" i="31"/>
  <c r="AD183" i="31"/>
  <c r="O183" i="31"/>
  <c r="S183" i="31"/>
  <c r="W183" i="31"/>
  <c r="AA183" i="31"/>
  <c r="AE183" i="31"/>
  <c r="P183" i="31"/>
  <c r="T183" i="31"/>
  <c r="X183" i="31"/>
  <c r="AB183" i="31"/>
  <c r="AF183" i="31"/>
  <c r="M183" i="31"/>
  <c r="Q183" i="31"/>
  <c r="U183" i="31"/>
  <c r="Y183" i="31"/>
  <c r="AC183" i="31"/>
  <c r="O184" i="31"/>
  <c r="O541" i="31" s="1"/>
  <c r="S184" i="31"/>
  <c r="S541" i="31" s="1"/>
  <c r="W184" i="31"/>
  <c r="W541" i="31" s="1"/>
  <c r="AA184" i="31"/>
  <c r="AA541" i="31" s="1"/>
  <c r="AE184" i="31"/>
  <c r="AE541" i="31" s="1"/>
  <c r="P184" i="31"/>
  <c r="P541" i="31" s="1"/>
  <c r="T184" i="31"/>
  <c r="T541" i="31" s="1"/>
  <c r="X184" i="31"/>
  <c r="X541" i="31" s="1"/>
  <c r="AB184" i="31"/>
  <c r="AB541" i="31" s="1"/>
  <c r="AF184" i="31"/>
  <c r="AF541" i="31" s="1"/>
  <c r="M184" i="31"/>
  <c r="M541" i="31" s="1"/>
  <c r="Q184" i="31"/>
  <c r="Q541" i="31" s="1"/>
  <c r="U184" i="31"/>
  <c r="Y184" i="31"/>
  <c r="Y541" i="31" s="1"/>
  <c r="AC184" i="31"/>
  <c r="AC541" i="31" s="1"/>
  <c r="N184" i="31"/>
  <c r="N541" i="31" s="1"/>
  <c r="R184" i="31"/>
  <c r="R541" i="31" s="1"/>
  <c r="V184" i="31"/>
  <c r="V541" i="31" s="1"/>
  <c r="Z184" i="31"/>
  <c r="Z541" i="31" s="1"/>
  <c r="AD184" i="31"/>
  <c r="AD541" i="31" s="1"/>
  <c r="P185" i="31"/>
  <c r="T185" i="31"/>
  <c r="X185" i="31"/>
  <c r="AB185" i="31"/>
  <c r="AF185" i="31"/>
  <c r="M185" i="31"/>
  <c r="Q185" i="31"/>
  <c r="U185" i="31"/>
  <c r="Y185" i="31"/>
  <c r="AC185" i="31"/>
  <c r="N185" i="31"/>
  <c r="R185" i="31"/>
  <c r="V185" i="31"/>
  <c r="Z185" i="31"/>
  <c r="AD185" i="31"/>
  <c r="O185" i="31"/>
  <c r="S185" i="31"/>
  <c r="W185" i="31"/>
  <c r="AA185" i="31"/>
  <c r="AE185" i="31"/>
  <c r="AF179" i="31"/>
  <c r="U432" i="31"/>
  <c r="N132" i="31"/>
  <c r="U132" i="31"/>
  <c r="AB134" i="31"/>
  <c r="M134" i="31"/>
  <c r="Q134" i="31"/>
  <c r="U134" i="31"/>
  <c r="Y134" i="31"/>
  <c r="AC134" i="31"/>
  <c r="N134" i="31"/>
  <c r="R134" i="31"/>
  <c r="V134" i="31"/>
  <c r="Z134" i="31"/>
  <c r="AD134" i="31"/>
  <c r="O134" i="31"/>
  <c r="S134" i="31"/>
  <c r="W134" i="31"/>
  <c r="AA134" i="31"/>
  <c r="AE134" i="31"/>
  <c r="P134" i="31"/>
  <c r="T134" i="31"/>
  <c r="X134" i="31"/>
  <c r="AF134" i="31"/>
  <c r="N136" i="31"/>
  <c r="R136" i="31"/>
  <c r="V136" i="31"/>
  <c r="Z136" i="31"/>
  <c r="AD136" i="31"/>
  <c r="O136" i="31"/>
  <c r="S136" i="31"/>
  <c r="W136" i="31"/>
  <c r="AA136" i="31"/>
  <c r="AE136" i="31"/>
  <c r="P136" i="31"/>
  <c r="T136" i="31"/>
  <c r="X136" i="31"/>
  <c r="AB136" i="31"/>
  <c r="AF136" i="31"/>
  <c r="M136" i="31"/>
  <c r="Q136" i="31"/>
  <c r="U136" i="31"/>
  <c r="Y136" i="31"/>
  <c r="AC136" i="31"/>
  <c r="P137" i="31"/>
  <c r="T137" i="31"/>
  <c r="X137" i="31"/>
  <c r="AB137" i="31"/>
  <c r="AF137" i="31"/>
  <c r="M137" i="31"/>
  <c r="U137" i="31"/>
  <c r="AC137" i="31"/>
  <c r="R137" i="31"/>
  <c r="Z137" i="31"/>
  <c r="O137" i="31"/>
  <c r="S137" i="31"/>
  <c r="W137" i="31"/>
  <c r="AA137" i="31"/>
  <c r="AE137" i="31"/>
  <c r="Q137" i="31"/>
  <c r="Y137" i="31"/>
  <c r="N137" i="31"/>
  <c r="V137" i="31"/>
  <c r="AD137" i="31"/>
  <c r="M138" i="31"/>
  <c r="Q138" i="31"/>
  <c r="U138" i="31"/>
  <c r="Y138" i="31"/>
  <c r="AC138" i="31"/>
  <c r="R138" i="31"/>
  <c r="Z138" i="31"/>
  <c r="O138" i="31"/>
  <c r="W138" i="31"/>
  <c r="AE138" i="31"/>
  <c r="P138" i="31"/>
  <c r="T138" i="31"/>
  <c r="X138" i="31"/>
  <c r="AB138" i="31"/>
  <c r="AF138" i="31"/>
  <c r="N138" i="31"/>
  <c r="V138" i="31"/>
  <c r="AD138" i="31"/>
  <c r="S138" i="31"/>
  <c r="AA138" i="31"/>
  <c r="R286" i="31"/>
  <c r="W99" i="31"/>
  <c r="O503" i="31"/>
  <c r="S503" i="31"/>
  <c r="W503" i="31"/>
  <c r="AA503" i="31"/>
  <c r="AE503" i="31"/>
  <c r="Y503" i="31"/>
  <c r="N503" i="31"/>
  <c r="Z503" i="31"/>
  <c r="P503" i="31"/>
  <c r="T503" i="31"/>
  <c r="X503" i="31"/>
  <c r="AB503" i="31"/>
  <c r="AF503" i="31"/>
  <c r="M503" i="31"/>
  <c r="Q503" i="31"/>
  <c r="U503" i="31"/>
  <c r="AC503" i="31"/>
  <c r="R503" i="31"/>
  <c r="V503" i="31"/>
  <c r="AD503" i="31"/>
  <c r="AB377" i="31"/>
  <c r="T181" i="31"/>
  <c r="AF172" i="31"/>
  <c r="R171" i="31"/>
  <c r="AD171" i="31"/>
  <c r="T171" i="31"/>
  <c r="Q171" i="31"/>
  <c r="S171" i="31"/>
  <c r="Z387" i="31"/>
  <c r="AC387" i="31"/>
  <c r="AF387" i="31"/>
  <c r="P387" i="31"/>
  <c r="S387" i="31"/>
  <c r="AE172" i="31"/>
  <c r="P172" i="31"/>
  <c r="AF171" i="31"/>
  <c r="V171" i="31"/>
  <c r="AC171" i="31"/>
  <c r="AE171" i="31"/>
  <c r="O171" i="31"/>
  <c r="V387" i="31"/>
  <c r="Y387" i="31"/>
  <c r="AB387" i="31"/>
  <c r="AE387" i="31"/>
  <c r="O387" i="31"/>
  <c r="U172" i="31"/>
  <c r="X171" i="31"/>
  <c r="N171" i="31"/>
  <c r="Y171" i="31"/>
  <c r="AA171" i="31"/>
  <c r="R387" i="31"/>
  <c r="U387" i="31"/>
  <c r="X387" i="31"/>
  <c r="AA387" i="31"/>
  <c r="P453" i="31"/>
  <c r="T453" i="31"/>
  <c r="X453" i="31"/>
  <c r="AB453" i="31"/>
  <c r="AF453" i="31"/>
  <c r="M453" i="31"/>
  <c r="Q453" i="31"/>
  <c r="Y453" i="31"/>
  <c r="N453" i="31"/>
  <c r="R453" i="31"/>
  <c r="V453" i="31"/>
  <c r="Z453" i="31"/>
  <c r="AD453" i="31"/>
  <c r="O453" i="31"/>
  <c r="S453" i="31"/>
  <c r="W453" i="31"/>
  <c r="AA453" i="31"/>
  <c r="AE453" i="31"/>
  <c r="U453" i="31"/>
  <c r="AC453" i="31"/>
  <c r="W432" i="31"/>
  <c r="O286" i="31"/>
  <c r="X286" i="31"/>
  <c r="AE286" i="31"/>
  <c r="U286" i="31"/>
  <c r="S432" i="31"/>
  <c r="Y177" i="31"/>
  <c r="M319" i="31"/>
  <c r="Q319" i="31"/>
  <c r="U319" i="31"/>
  <c r="Y319" i="31"/>
  <c r="AC319" i="31"/>
  <c r="N319" i="31"/>
  <c r="R319" i="31"/>
  <c r="V319" i="31"/>
  <c r="Z319" i="31"/>
  <c r="AD319" i="31"/>
  <c r="O319" i="31"/>
  <c r="S319" i="31"/>
  <c r="W319" i="31"/>
  <c r="AA319" i="31"/>
  <c r="AE319" i="31"/>
  <c r="P319" i="31"/>
  <c r="T319" i="31"/>
  <c r="X319" i="31"/>
  <c r="AB319" i="31"/>
  <c r="AF319" i="31"/>
  <c r="AC228" i="31"/>
  <c r="W229" i="31"/>
  <c r="X227" i="31"/>
  <c r="AD227" i="31"/>
  <c r="S173" i="31"/>
  <c r="AE432" i="31"/>
  <c r="P349" i="31"/>
  <c r="W349" i="31"/>
  <c r="AA349" i="31"/>
  <c r="O349" i="31"/>
  <c r="AE349" i="31"/>
  <c r="S349" i="31"/>
  <c r="AD349" i="31"/>
  <c r="N349" i="31"/>
  <c r="Q349" i="31"/>
  <c r="AB349" i="31"/>
  <c r="Z349" i="31"/>
  <c r="AC349" i="31"/>
  <c r="M349" i="31"/>
  <c r="X349" i="31"/>
  <c r="V349" i="31"/>
  <c r="Y349" i="31"/>
  <c r="T349" i="31"/>
  <c r="R349" i="31"/>
  <c r="U349" i="31"/>
  <c r="AF349" i="31"/>
  <c r="M350" i="31"/>
  <c r="Q350" i="31"/>
  <c r="U350" i="31"/>
  <c r="Y350" i="31"/>
  <c r="AC350" i="31"/>
  <c r="N350" i="31"/>
  <c r="R350" i="31"/>
  <c r="V350" i="31"/>
  <c r="Z350" i="31"/>
  <c r="AD350" i="31"/>
  <c r="O350" i="31"/>
  <c r="S350" i="31"/>
  <c r="W350" i="31"/>
  <c r="AA350" i="31"/>
  <c r="AE350" i="31"/>
  <c r="P350" i="31"/>
  <c r="T350" i="31"/>
  <c r="X350" i="31"/>
  <c r="AB350" i="31"/>
  <c r="AF350" i="31"/>
  <c r="P286" i="31"/>
  <c r="AF286" i="31"/>
  <c r="AC286" i="31"/>
  <c r="Z286" i="31"/>
  <c r="W286" i="31"/>
  <c r="T286" i="31"/>
  <c r="Q286" i="31"/>
  <c r="N286" i="31"/>
  <c r="AD286" i="31"/>
  <c r="AA286" i="31"/>
  <c r="Q227" i="31"/>
  <c r="M227" i="31"/>
  <c r="V227" i="31"/>
  <c r="S227" i="31"/>
  <c r="P227" i="31"/>
  <c r="AF227" i="31"/>
  <c r="AC227" i="31"/>
  <c r="R227" i="31"/>
  <c r="O227" i="31"/>
  <c r="AE227" i="31"/>
  <c r="AB227" i="31"/>
  <c r="Y227" i="31"/>
  <c r="M173" i="31"/>
  <c r="U173" i="31"/>
  <c r="T173" i="31"/>
  <c r="X173" i="31"/>
  <c r="X141" i="31"/>
  <c r="O141" i="31"/>
  <c r="M598" i="31"/>
  <c r="M178" i="31"/>
  <c r="AD178" i="31"/>
  <c r="N178" i="31"/>
  <c r="N565" i="31" s="1"/>
  <c r="U178" i="31"/>
  <c r="M175" i="31"/>
  <c r="M525" i="31" s="1"/>
  <c r="Z175" i="31"/>
  <c r="Z525" i="31" s="1"/>
  <c r="P175" i="31"/>
  <c r="P525" i="31" s="1"/>
  <c r="AB286" i="31"/>
  <c r="Y286" i="31"/>
  <c r="V286" i="31"/>
  <c r="S286" i="31"/>
  <c r="X178" i="31"/>
  <c r="X565" i="31" s="1"/>
  <c r="Q175" i="31"/>
  <c r="Q525" i="31" s="1"/>
  <c r="T227" i="31"/>
  <c r="Z227" i="31"/>
  <c r="X598" i="31"/>
  <c r="AA178" i="31"/>
  <c r="AA565" i="31" s="1"/>
  <c r="S175" i="31"/>
  <c r="S525" i="31" s="1"/>
  <c r="W141" i="31"/>
  <c r="AD141" i="31"/>
  <c r="U227" i="31"/>
  <c r="AA227" i="31"/>
  <c r="N227" i="31"/>
  <c r="R100" i="31"/>
  <c r="R174" i="31"/>
  <c r="Z226" i="31"/>
  <c r="AC226" i="31"/>
  <c r="AF177" i="31"/>
  <c r="AA179" i="31"/>
  <c r="V229" i="31"/>
  <c r="AD226" i="31"/>
  <c r="W226" i="31"/>
  <c r="W174" i="31"/>
  <c r="AE177" i="31"/>
  <c r="AA228" i="31"/>
  <c r="Q229" i="31"/>
  <c r="Z376" i="31"/>
  <c r="AD177" i="31"/>
  <c r="N179" i="31"/>
  <c r="P229" i="31"/>
  <c r="Y181" i="31"/>
  <c r="AB228" i="31"/>
  <c r="Q181" i="31"/>
  <c r="AB371" i="31"/>
  <c r="M371" i="31"/>
  <c r="Q371" i="31"/>
  <c r="U371" i="31"/>
  <c r="AC371" i="31"/>
  <c r="N371" i="31"/>
  <c r="R371" i="31"/>
  <c r="V371" i="31"/>
  <c r="Z371" i="31"/>
  <c r="AD371" i="31"/>
  <c r="O371" i="31"/>
  <c r="S371" i="31"/>
  <c r="W371" i="31"/>
  <c r="AA371" i="31"/>
  <c r="AE371" i="31"/>
  <c r="P371" i="31"/>
  <c r="T371" i="31"/>
  <c r="X371" i="31"/>
  <c r="AF371" i="31"/>
  <c r="Y371" i="31"/>
  <c r="AC372" i="31"/>
  <c r="R372" i="31"/>
  <c r="Z372" i="31"/>
  <c r="O372" i="31"/>
  <c r="S372" i="31"/>
  <c r="W372" i="31"/>
  <c r="AA372" i="31"/>
  <c r="AE372" i="31"/>
  <c r="P372" i="31"/>
  <c r="T372" i="31"/>
  <c r="X372" i="31"/>
  <c r="AB372" i="31"/>
  <c r="AF372" i="31"/>
  <c r="M372" i="31"/>
  <c r="Q372" i="31"/>
  <c r="U372" i="31"/>
  <c r="Y372" i="31"/>
  <c r="N372" i="31"/>
  <c r="V372" i="31"/>
  <c r="AD372" i="31"/>
  <c r="P370" i="31"/>
  <c r="T370" i="31"/>
  <c r="X370" i="31"/>
  <c r="AB370" i="31"/>
  <c r="AF370" i="31"/>
  <c r="M370" i="31"/>
  <c r="Q370" i="31"/>
  <c r="U370" i="31"/>
  <c r="Y370" i="31"/>
  <c r="AC370" i="31"/>
  <c r="N370" i="31"/>
  <c r="R370" i="31"/>
  <c r="V370" i="31"/>
  <c r="Z370" i="31"/>
  <c r="AD370" i="31"/>
  <c r="O370" i="31"/>
  <c r="S370" i="31"/>
  <c r="W370" i="31"/>
  <c r="AA370" i="31"/>
  <c r="AE370" i="31"/>
  <c r="O369" i="31"/>
  <c r="AE369" i="31"/>
  <c r="P369" i="31"/>
  <c r="X369" i="31"/>
  <c r="AF369" i="31"/>
  <c r="M369" i="31"/>
  <c r="Q369" i="31"/>
  <c r="U369" i="31"/>
  <c r="Y369" i="31"/>
  <c r="AC369" i="31"/>
  <c r="N369" i="31"/>
  <c r="R369" i="31"/>
  <c r="V369" i="31"/>
  <c r="Z369" i="31"/>
  <c r="AD369" i="31"/>
  <c r="S369" i="31"/>
  <c r="W369" i="31"/>
  <c r="AA369" i="31"/>
  <c r="T369" i="31"/>
  <c r="AB369" i="31"/>
  <c r="S393" i="31"/>
  <c r="U393" i="31"/>
  <c r="AE433" i="31"/>
  <c r="T433" i="31"/>
  <c r="N378" i="31"/>
  <c r="P378" i="31"/>
  <c r="W378" i="31"/>
  <c r="U391" i="31"/>
  <c r="T391" i="31"/>
  <c r="Q226" i="31"/>
  <c r="S226" i="31"/>
  <c r="AF226" i="31"/>
  <c r="V226" i="31"/>
  <c r="AE226" i="31"/>
  <c r="O226" i="31"/>
  <c r="X226" i="31"/>
  <c r="N226" i="31"/>
  <c r="X65" i="31"/>
  <c r="U65" i="31"/>
  <c r="P177" i="31"/>
  <c r="O177" i="31"/>
  <c r="R179" i="31"/>
  <c r="Q179" i="31"/>
  <c r="R228" i="31"/>
  <c r="AF228" i="31"/>
  <c r="AA229" i="31"/>
  <c r="Z229" i="31"/>
  <c r="Y229" i="31"/>
  <c r="R181" i="31"/>
  <c r="V181" i="31"/>
  <c r="X181" i="31"/>
  <c r="AE181" i="31"/>
  <c r="W181" i="31"/>
  <c r="AF181" i="31"/>
  <c r="T394" i="31"/>
  <c r="N394" i="31"/>
  <c r="M182" i="31"/>
  <c r="W182" i="31"/>
  <c r="M177" i="31"/>
  <c r="AC177" i="31"/>
  <c r="Z177" i="31"/>
  <c r="W177" i="31"/>
  <c r="T177" i="31"/>
  <c r="M179" i="31"/>
  <c r="O179" i="31"/>
  <c r="AE179" i="31"/>
  <c r="AB179" i="31"/>
  <c r="Y179" i="31"/>
  <c r="V179" i="31"/>
  <c r="P181" i="31"/>
  <c r="AC181" i="31"/>
  <c r="U181" i="31"/>
  <c r="M228" i="31"/>
  <c r="W228" i="31"/>
  <c r="T228" i="31"/>
  <c r="Q228" i="31"/>
  <c r="N228" i="31"/>
  <c r="AD228" i="31"/>
  <c r="M229" i="31"/>
  <c r="X229" i="31"/>
  <c r="U229" i="31"/>
  <c r="R229" i="31"/>
  <c r="O229" i="31"/>
  <c r="AE229" i="31"/>
  <c r="AB177" i="31"/>
  <c r="AA177" i="31"/>
  <c r="V177" i="31"/>
  <c r="U177" i="31"/>
  <c r="AD179" i="31"/>
  <c r="AC179" i="31"/>
  <c r="X179" i="31"/>
  <c r="W179" i="31"/>
  <c r="Z228" i="31"/>
  <c r="Y228" i="31"/>
  <c r="X228" i="31"/>
  <c r="S228" i="31"/>
  <c r="S229" i="31"/>
  <c r="N229" i="31"/>
  <c r="AF229" i="31"/>
  <c r="X177" i="31"/>
  <c r="S177" i="31"/>
  <c r="R177" i="31"/>
  <c r="Q177" i="31"/>
  <c r="Z179" i="31"/>
  <c r="U179" i="31"/>
  <c r="T179" i="31"/>
  <c r="S179" i="31"/>
  <c r="V228" i="31"/>
  <c r="U228" i="31"/>
  <c r="P228" i="31"/>
  <c r="O228" i="31"/>
  <c r="AD229" i="31"/>
  <c r="AC229" i="31"/>
  <c r="AB229" i="31"/>
  <c r="O181" i="31"/>
  <c r="Z181" i="31"/>
  <c r="S181" i="31"/>
  <c r="N181" i="31"/>
  <c r="AA181" i="31"/>
  <c r="S132" i="31"/>
  <c r="Q132" i="31"/>
  <c r="T488" i="31"/>
  <c r="V554" i="31"/>
  <c r="P174" i="31"/>
  <c r="W385" i="31"/>
  <c r="W564" i="31" s="1"/>
  <c r="O132" i="31"/>
  <c r="R132" i="31"/>
  <c r="S174" i="31"/>
  <c r="V132" i="31"/>
  <c r="AB554" i="31"/>
  <c r="W132" i="31"/>
  <c r="P132" i="31"/>
  <c r="T132" i="31"/>
  <c r="AA554" i="31"/>
  <c r="O182" i="31"/>
  <c r="S182" i="31"/>
  <c r="Q54" i="31"/>
  <c r="AF174" i="31"/>
  <c r="X554" i="31"/>
  <c r="Q488" i="31"/>
  <c r="AC285" i="31"/>
  <c r="N488" i="31"/>
  <c r="Q174" i="31"/>
  <c r="AC174" i="31"/>
  <c r="X174" i="31"/>
  <c r="Z174" i="31"/>
  <c r="Q554" i="31"/>
  <c r="O554" i="31"/>
  <c r="AD554" i="31"/>
  <c r="N554" i="31"/>
  <c r="V377" i="31"/>
  <c r="O377" i="31"/>
  <c r="AC385" i="31"/>
  <c r="AC564" i="31" s="1"/>
  <c r="AB182" i="31"/>
  <c r="AF182" i="31"/>
  <c r="AC182" i="31"/>
  <c r="Y182" i="31"/>
  <c r="N98" i="31"/>
  <c r="AA174" i="31"/>
  <c r="AE174" i="31"/>
  <c r="U174" i="31"/>
  <c r="T174" i="31"/>
  <c r="V174" i="31"/>
  <c r="AE554" i="31"/>
  <c r="AC554" i="31"/>
  <c r="Z554" i="31"/>
  <c r="Y377" i="31"/>
  <c r="T385" i="31"/>
  <c r="T564" i="31" s="1"/>
  <c r="AE182" i="31"/>
  <c r="AA182" i="31"/>
  <c r="X182" i="31"/>
  <c r="T182" i="31"/>
  <c r="P182" i="31"/>
  <c r="Y174" i="31"/>
  <c r="O174" i="31"/>
  <c r="AB174" i="31"/>
  <c r="AD174" i="31"/>
  <c r="N174" i="31"/>
  <c r="U554" i="31"/>
  <c r="T554" i="31"/>
  <c r="S554" i="31"/>
  <c r="R554" i="31"/>
  <c r="U182" i="31"/>
  <c r="R182" i="31"/>
  <c r="V182" i="31"/>
  <c r="N182" i="31"/>
  <c r="V86" i="32"/>
  <c r="M86" i="32"/>
  <c r="V87" i="32"/>
  <c r="M87" i="32"/>
  <c r="P87" i="32"/>
  <c r="V88" i="32"/>
  <c r="M88" i="32"/>
  <c r="O87" i="32"/>
  <c r="O90" i="32"/>
  <c r="M90" i="32"/>
  <c r="AF262" i="32"/>
  <c r="M262" i="32"/>
  <c r="N212" i="32"/>
  <c r="M212" i="32"/>
  <c r="X195" i="32"/>
  <c r="O195" i="32"/>
  <c r="N195" i="32"/>
  <c r="P195" i="32"/>
  <c r="M195" i="32"/>
  <c r="Q195" i="32"/>
  <c r="T195" i="32"/>
  <c r="R195" i="32"/>
  <c r="S195" i="32"/>
  <c r="U195" i="32"/>
  <c r="W195" i="32"/>
  <c r="V195" i="32"/>
  <c r="AC195" i="32"/>
  <c r="Y195" i="32"/>
  <c r="AB195" i="32"/>
  <c r="AA195" i="32"/>
  <c r="Z195" i="32"/>
  <c r="AD195" i="32"/>
  <c r="AF195" i="32"/>
  <c r="AE195" i="32"/>
  <c r="N134" i="32"/>
  <c r="M134" i="32"/>
  <c r="K45" i="39"/>
  <c r="M275" i="32"/>
  <c r="X70" i="32"/>
  <c r="M70" i="32"/>
  <c r="P33" i="32"/>
  <c r="M33" i="32"/>
  <c r="N434" i="31"/>
  <c r="Q540" i="31"/>
  <c r="N540" i="31"/>
  <c r="AD540" i="31"/>
  <c r="AA540" i="31"/>
  <c r="X540" i="31"/>
  <c r="Y540" i="31"/>
  <c r="V540" i="31"/>
  <c r="S540" i="31"/>
  <c r="P540" i="31"/>
  <c r="AF540" i="31"/>
  <c r="AC540" i="31"/>
  <c r="Z540" i="31"/>
  <c r="W540" i="31"/>
  <c r="T540" i="31"/>
  <c r="M285" i="31"/>
  <c r="R285" i="31"/>
  <c r="U285" i="31"/>
  <c r="X285" i="31"/>
  <c r="AA285" i="31"/>
  <c r="AE285" i="31"/>
  <c r="AF285" i="31"/>
  <c r="N285" i="31"/>
  <c r="R540" i="31"/>
  <c r="O285" i="31"/>
  <c r="P285" i="31"/>
  <c r="Q285" i="31"/>
  <c r="V285" i="31"/>
  <c r="S285" i="31"/>
  <c r="T285" i="31"/>
  <c r="Y285" i="31"/>
  <c r="Z285" i="31"/>
  <c r="AE540" i="31"/>
  <c r="AB540" i="31"/>
  <c r="Y172" i="31"/>
  <c r="O172" i="31"/>
  <c r="S172" i="31"/>
  <c r="R172" i="31"/>
  <c r="X172" i="31"/>
  <c r="AC178" i="31"/>
  <c r="AF178" i="31"/>
  <c r="P178" i="31"/>
  <c r="S178" i="31"/>
  <c r="V178" i="31"/>
  <c r="AB175" i="31"/>
  <c r="AB525" i="31" s="1"/>
  <c r="AF175" i="31"/>
  <c r="AF525" i="31" s="1"/>
  <c r="Y175" i="31"/>
  <c r="Y525" i="31" s="1"/>
  <c r="AA175" i="31"/>
  <c r="AA525" i="31" s="1"/>
  <c r="R173" i="31"/>
  <c r="AD173" i="31"/>
  <c r="AA173" i="31"/>
  <c r="AC173" i="31"/>
  <c r="AC141" i="31"/>
  <c r="AB141" i="31"/>
  <c r="Q141" i="31"/>
  <c r="AF141" i="31"/>
  <c r="S141" i="31"/>
  <c r="Q172" i="31"/>
  <c r="AC172" i="31"/>
  <c r="AD172" i="31"/>
  <c r="N172" i="31"/>
  <c r="T172" i="31"/>
  <c r="Y178" i="31"/>
  <c r="AB178" i="31"/>
  <c r="AE178" i="31"/>
  <c r="O178" i="31"/>
  <c r="R178" i="31"/>
  <c r="AD175" i="31"/>
  <c r="AD525" i="31" s="1"/>
  <c r="T175" i="31"/>
  <c r="T525" i="31" s="1"/>
  <c r="X175" i="31"/>
  <c r="X525" i="31" s="1"/>
  <c r="U175" i="31"/>
  <c r="W175" i="31"/>
  <c r="W525" i="31" s="1"/>
  <c r="AB173" i="31"/>
  <c r="AF173" i="31"/>
  <c r="V173" i="31"/>
  <c r="W173" i="31"/>
  <c r="Y173" i="31"/>
  <c r="T141" i="31"/>
  <c r="AA141" i="31"/>
  <c r="P141" i="31"/>
  <c r="AE141" i="31"/>
  <c r="U141" i="31"/>
  <c r="W598" i="31"/>
  <c r="W172" i="31"/>
  <c r="AA172" i="31"/>
  <c r="V172" i="31"/>
  <c r="AB172" i="31"/>
  <c r="Q178" i="31"/>
  <c r="T178" i="31"/>
  <c r="W178" i="31"/>
  <c r="Z178" i="31"/>
  <c r="N175" i="31"/>
  <c r="N525" i="31" s="1"/>
  <c r="R175" i="31"/>
  <c r="R525" i="31" s="1"/>
  <c r="AC175" i="31"/>
  <c r="AC525" i="31" s="1"/>
  <c r="AE175" i="31"/>
  <c r="AE525" i="31" s="1"/>
  <c r="O175" i="31"/>
  <c r="O525" i="31" s="1"/>
  <c r="Z173" i="31"/>
  <c r="P173" i="31"/>
  <c r="AE173" i="31"/>
  <c r="O173" i="31"/>
  <c r="Q173" i="31"/>
  <c r="Y141" i="31"/>
  <c r="R141" i="31"/>
  <c r="N141" i="31"/>
  <c r="P100" i="31"/>
  <c r="S324" i="31"/>
  <c r="E351" i="31"/>
  <c r="AB433" i="31"/>
  <c r="S180" i="31"/>
  <c r="V180" i="31"/>
  <c r="Y180" i="31"/>
  <c r="AB180" i="31"/>
  <c r="N433" i="31"/>
  <c r="S99" i="31"/>
  <c r="O394" i="31"/>
  <c r="AD394" i="31"/>
  <c r="W433" i="31"/>
  <c r="AC433" i="31"/>
  <c r="U176" i="31"/>
  <c r="AA180" i="31"/>
  <c r="AD180" i="31"/>
  <c r="N180" i="31"/>
  <c r="Q180" i="31"/>
  <c r="T180" i="31"/>
  <c r="AD433" i="31"/>
  <c r="T99" i="31"/>
  <c r="AB394" i="31"/>
  <c r="O99" i="31"/>
  <c r="AE180" i="31"/>
  <c r="O180" i="31"/>
  <c r="R180" i="31"/>
  <c r="U180" i="31"/>
  <c r="X180" i="31"/>
  <c r="X99" i="31"/>
  <c r="W180" i="31"/>
  <c r="Z180" i="31"/>
  <c r="AC180" i="31"/>
  <c r="AF180" i="31"/>
  <c r="P180" i="31"/>
  <c r="W394" i="31"/>
  <c r="X67" i="31"/>
  <c r="M67" i="31"/>
  <c r="X10" i="31"/>
  <c r="M10" i="31"/>
  <c r="T55" i="31"/>
  <c r="M55" i="31"/>
  <c r="X11" i="31"/>
  <c r="M11" i="31"/>
  <c r="T60" i="31"/>
  <c r="M60" i="31"/>
  <c r="Q62" i="31"/>
  <c r="M62" i="31"/>
  <c r="V434" i="31"/>
  <c r="V66" i="31"/>
  <c r="M66" i="31"/>
  <c r="T54" i="31"/>
  <c r="V98" i="31"/>
  <c r="T98" i="31"/>
  <c r="Q100" i="31"/>
  <c r="O100" i="31"/>
  <c r="W176" i="31"/>
  <c r="N176" i="31"/>
  <c r="P84" i="31"/>
  <c r="M84" i="31"/>
  <c r="O76" i="31"/>
  <c r="M76" i="31"/>
  <c r="S76" i="31"/>
  <c r="Q76" i="31"/>
  <c r="P76" i="31"/>
  <c r="U76" i="31"/>
  <c r="T76" i="31"/>
  <c r="N76" i="31"/>
  <c r="X76" i="31"/>
  <c r="W76" i="31"/>
  <c r="R76" i="31"/>
  <c r="V76" i="31"/>
  <c r="AE435" i="31"/>
  <c r="M435" i="31"/>
  <c r="Y436" i="31"/>
  <c r="M436" i="31"/>
  <c r="N67" i="39"/>
  <c r="K67" i="39"/>
  <c r="U385" i="31"/>
  <c r="U564" i="31" s="1"/>
  <c r="M385" i="31"/>
  <c r="M564" i="31" s="1"/>
  <c r="W377" i="31"/>
  <c r="M377" i="31"/>
  <c r="AB181" i="31"/>
  <c r="M181" i="31"/>
  <c r="N94" i="31"/>
  <c r="M94" i="31"/>
  <c r="X72" i="31"/>
  <c r="M72" i="31"/>
  <c r="X71" i="31"/>
  <c r="M71" i="31"/>
  <c r="U69" i="31"/>
  <c r="M69" i="31"/>
  <c r="U73" i="31"/>
  <c r="M73" i="31"/>
  <c r="Q98" i="31"/>
  <c r="O98" i="31"/>
  <c r="T100" i="31"/>
  <c r="S488" i="31"/>
  <c r="M488" i="31"/>
  <c r="P88" i="31"/>
  <c r="M88" i="31"/>
  <c r="Z189" i="31"/>
  <c r="M189" i="31"/>
  <c r="U75" i="31"/>
  <c r="T75" i="31"/>
  <c r="N75" i="31"/>
  <c r="O75" i="31"/>
  <c r="V75" i="31"/>
  <c r="X75" i="31"/>
  <c r="W75" i="31"/>
  <c r="M75" i="31"/>
  <c r="S75" i="31"/>
  <c r="Q75" i="31"/>
  <c r="P75" i="31"/>
  <c r="R75" i="31"/>
  <c r="Z394" i="31"/>
  <c r="M394" i="31"/>
  <c r="AE325" i="31"/>
  <c r="M325" i="31"/>
  <c r="Q99" i="31"/>
  <c r="M99" i="31"/>
  <c r="W393" i="31"/>
  <c r="M393" i="31"/>
  <c r="Z433" i="31"/>
  <c r="M433" i="31"/>
  <c r="Z141" i="31"/>
  <c r="M141" i="31"/>
  <c r="X479" i="31"/>
  <c r="U479" i="31"/>
  <c r="P479" i="31"/>
  <c r="S479" i="31"/>
  <c r="Q479" i="31"/>
  <c r="N479" i="31"/>
  <c r="V479" i="31"/>
  <c r="M479" i="31"/>
  <c r="W479" i="31"/>
  <c r="R479" i="31"/>
  <c r="T479" i="31"/>
  <c r="O479" i="31"/>
  <c r="AD479" i="31"/>
  <c r="AC479" i="31"/>
  <c r="Z479" i="31"/>
  <c r="AE479" i="31"/>
  <c r="Y479" i="31"/>
  <c r="AA479" i="31"/>
  <c r="AF479" i="31"/>
  <c r="AB479" i="31"/>
  <c r="X64" i="31"/>
  <c r="M64" i="31"/>
  <c r="W298" i="31"/>
  <c r="M298" i="31"/>
  <c r="W54" i="31"/>
  <c r="M54" i="31"/>
  <c r="V324" i="31"/>
  <c r="M324" i="31"/>
  <c r="AE434" i="31"/>
  <c r="M434" i="31"/>
  <c r="N100" i="31"/>
  <c r="M100" i="31"/>
  <c r="P98" i="31"/>
  <c r="M98" i="31"/>
  <c r="R390" i="31"/>
  <c r="M390" i="31"/>
  <c r="W289" i="31"/>
  <c r="Q289" i="31"/>
  <c r="M289" i="31"/>
  <c r="N289" i="31"/>
  <c r="U289" i="31"/>
  <c r="S289" i="31"/>
  <c r="R289" i="31"/>
  <c r="T289" i="31"/>
  <c r="O289" i="31"/>
  <c r="V289" i="31"/>
  <c r="P289" i="31"/>
  <c r="X289" i="31"/>
  <c r="AE289" i="31"/>
  <c r="AA289" i="31"/>
  <c r="AD289" i="31"/>
  <c r="AF289" i="31"/>
  <c r="Z289" i="31"/>
  <c r="Y289" i="31"/>
  <c r="AC289" i="31"/>
  <c r="AB289" i="31"/>
  <c r="O176" i="31"/>
  <c r="M176" i="31"/>
  <c r="AA535" i="31"/>
  <c r="M561" i="31"/>
  <c r="X480" i="31"/>
  <c r="V480" i="31"/>
  <c r="S480" i="31"/>
  <c r="M480" i="31"/>
  <c r="W480" i="31"/>
  <c r="R480" i="31"/>
  <c r="U480" i="31"/>
  <c r="Q480" i="31"/>
  <c r="O480" i="31"/>
  <c r="T480" i="31"/>
  <c r="N480" i="31"/>
  <c r="P480" i="31"/>
  <c r="AF480" i="31"/>
  <c r="AD480" i="31"/>
  <c r="AA480" i="31"/>
  <c r="AC480" i="31"/>
  <c r="AB480" i="31"/>
  <c r="Z480" i="31"/>
  <c r="AE480" i="31"/>
  <c r="Y480" i="31"/>
  <c r="X98" i="31"/>
  <c r="O439" i="31"/>
  <c r="M439" i="31"/>
  <c r="X68" i="31"/>
  <c r="M68" i="31"/>
  <c r="X61" i="31"/>
  <c r="M61" i="31"/>
  <c r="X74" i="31"/>
  <c r="M74" i="31"/>
  <c r="T434" i="31"/>
  <c r="X54" i="31"/>
  <c r="N21" i="31"/>
  <c r="M21" i="31"/>
  <c r="U100" i="31"/>
  <c r="W100" i="31"/>
  <c r="X176" i="31"/>
  <c r="W188" i="31"/>
  <c r="M188" i="31"/>
  <c r="R65" i="31"/>
  <c r="M65" i="31"/>
  <c r="W392" i="31"/>
  <c r="M392" i="31"/>
  <c r="O288" i="31"/>
  <c r="N288" i="31"/>
  <c r="U288" i="31"/>
  <c r="X288" i="31"/>
  <c r="S288" i="31"/>
  <c r="W288" i="31"/>
  <c r="R288" i="31"/>
  <c r="V288" i="31"/>
  <c r="P288" i="31"/>
  <c r="Q288" i="31"/>
  <c r="M288" i="31"/>
  <c r="T288" i="31"/>
  <c r="Z288" i="31"/>
  <c r="AE288" i="31"/>
  <c r="Y288" i="31"/>
  <c r="AC288" i="31"/>
  <c r="AF288" i="31"/>
  <c r="AB288" i="31"/>
  <c r="AA288" i="31"/>
  <c r="AD288" i="31"/>
  <c r="X378" i="31"/>
  <c r="M378" i="31"/>
  <c r="R376" i="31"/>
  <c r="M376" i="31"/>
  <c r="AE391" i="31"/>
  <c r="M391" i="31"/>
  <c r="U226" i="31"/>
  <c r="M226" i="31"/>
  <c r="Y75" i="31"/>
  <c r="Y76" i="31"/>
  <c r="V2" i="31"/>
  <c r="W2" i="31" s="1"/>
  <c r="D14" i="35"/>
  <c r="E14" i="35" s="1"/>
  <c r="F14" i="35" s="1"/>
  <c r="E257" i="32"/>
  <c r="E242" i="32"/>
  <c r="N70" i="32"/>
  <c r="P70" i="32"/>
  <c r="S70" i="32"/>
  <c r="R70" i="32"/>
  <c r="Q70" i="32"/>
  <c r="E197" i="32"/>
  <c r="W88" i="32"/>
  <c r="O33" i="32"/>
  <c r="N87" i="32"/>
  <c r="E84" i="32"/>
  <c r="P88" i="32"/>
  <c r="P90" i="32"/>
  <c r="N88" i="32"/>
  <c r="U88" i="32"/>
  <c r="Q262" i="32"/>
  <c r="X262" i="32"/>
  <c r="Q212" i="32"/>
  <c r="AC134" i="32"/>
  <c r="AF134" i="32"/>
  <c r="S134" i="32"/>
  <c r="O88" i="32"/>
  <c r="T88" i="32"/>
  <c r="R88" i="32"/>
  <c r="N90" i="32"/>
  <c r="P86" i="32"/>
  <c r="S88" i="32"/>
  <c r="Q88" i="32"/>
  <c r="S90" i="32"/>
  <c r="N86" i="32"/>
  <c r="N351" i="32" s="1"/>
  <c r="R90" i="32"/>
  <c r="Q90" i="32"/>
  <c r="V90" i="32"/>
  <c r="T87" i="32"/>
  <c r="R87" i="32"/>
  <c r="W87" i="32"/>
  <c r="T90" i="32"/>
  <c r="W90" i="32"/>
  <c r="U90" i="32"/>
  <c r="Q87" i="32"/>
  <c r="AA262" i="32"/>
  <c r="W86" i="32"/>
  <c r="U86" i="32"/>
  <c r="Y212" i="32"/>
  <c r="E91" i="32"/>
  <c r="T212" i="32"/>
  <c r="N262" i="32"/>
  <c r="O86" i="32"/>
  <c r="T86" i="32"/>
  <c r="R86" i="32"/>
  <c r="AD262" i="32"/>
  <c r="S86" i="32"/>
  <c r="Q86" i="32"/>
  <c r="O212" i="32"/>
  <c r="Q94" i="31"/>
  <c r="AD456" i="31"/>
  <c r="E481" i="31"/>
  <c r="N188" i="31"/>
  <c r="AJ388" i="31"/>
  <c r="P390" i="31"/>
  <c r="W98" i="31"/>
  <c r="Q131" i="31"/>
  <c r="T131" i="31"/>
  <c r="AA176" i="31"/>
  <c r="Z176" i="31"/>
  <c r="Y176" i="31"/>
  <c r="AB176" i="31"/>
  <c r="R176" i="31"/>
  <c r="Q567" i="31"/>
  <c r="P567" i="31"/>
  <c r="Z386" i="31"/>
  <c r="R386" i="31"/>
  <c r="Y386" i="31"/>
  <c r="S535" i="31"/>
  <c r="P535" i="31"/>
  <c r="AF535" i="31"/>
  <c r="AC535" i="31"/>
  <c r="Z535" i="31"/>
  <c r="W535" i="31"/>
  <c r="T535" i="31"/>
  <c r="Q535" i="31"/>
  <c r="N535" i="31"/>
  <c r="AD535" i="31"/>
  <c r="O535" i="31"/>
  <c r="AE535" i="31"/>
  <c r="AB535" i="31"/>
  <c r="Y535" i="31"/>
  <c r="V535" i="31"/>
  <c r="E186" i="31"/>
  <c r="S176" i="31"/>
  <c r="Q176" i="31"/>
  <c r="P176" i="31"/>
  <c r="T176" i="31"/>
  <c r="W567" i="31"/>
  <c r="V567" i="31"/>
  <c r="U561" i="31"/>
  <c r="Q485" i="31"/>
  <c r="Q577" i="31"/>
  <c r="T485" i="31"/>
  <c r="T577" i="31"/>
  <c r="T432" i="31"/>
  <c r="AC432" i="31"/>
  <c r="AJ186" i="31"/>
  <c r="D10" i="35"/>
  <c r="AE176" i="31"/>
  <c r="AD176" i="31"/>
  <c r="AC176" i="31"/>
  <c r="AF176" i="31"/>
  <c r="U567" i="31"/>
  <c r="T567" i="31"/>
  <c r="S567" i="31"/>
  <c r="N567" i="31"/>
  <c r="X535" i="31"/>
  <c r="D23" i="35"/>
  <c r="E23" i="35" s="1"/>
  <c r="F23" i="35" s="1"/>
  <c r="AA378" i="31"/>
  <c r="T378" i="31"/>
  <c r="AD376" i="31"/>
  <c r="AC378" i="31"/>
  <c r="T376" i="31"/>
  <c r="Q182" i="31"/>
  <c r="AD182" i="31"/>
  <c r="Q391" i="31"/>
  <c r="Z436" i="31"/>
  <c r="Q436" i="31"/>
  <c r="R391" i="31"/>
  <c r="Z391" i="31"/>
  <c r="AC391" i="31"/>
  <c r="W436" i="31"/>
  <c r="V391" i="31"/>
  <c r="AF391" i="31"/>
  <c r="AA391" i="31"/>
  <c r="P391" i="31"/>
  <c r="AB391" i="31"/>
  <c r="S391" i="31"/>
  <c r="P436" i="31"/>
  <c r="AD391" i="31"/>
  <c r="X391" i="31"/>
  <c r="W391" i="31"/>
  <c r="V436" i="31"/>
  <c r="T436" i="31"/>
  <c r="N391" i="31"/>
  <c r="O391" i="31"/>
  <c r="Y391" i="31"/>
  <c r="W131" i="31"/>
  <c r="O94" i="31"/>
  <c r="P435" i="31"/>
  <c r="AA435" i="31"/>
  <c r="U131" i="31"/>
  <c r="P432" i="31"/>
  <c r="AB386" i="31"/>
  <c r="E290" i="31"/>
  <c r="U435" i="31"/>
  <c r="W435" i="31"/>
  <c r="AF435" i="31"/>
  <c r="X435" i="31"/>
  <c r="S131" i="31"/>
  <c r="P131" i="31"/>
  <c r="V432" i="31"/>
  <c r="V131" i="31"/>
  <c r="V590" i="31" s="1"/>
  <c r="N432" i="31"/>
  <c r="O131" i="31"/>
  <c r="AE386" i="31"/>
  <c r="T392" i="31"/>
  <c r="Q432" i="31"/>
  <c r="AB435" i="31"/>
  <c r="AC435" i="31"/>
  <c r="S435" i="31"/>
  <c r="N131" i="31"/>
  <c r="R131" i="31"/>
  <c r="AB432" i="31"/>
  <c r="Z432" i="31"/>
  <c r="O386" i="31"/>
  <c r="Z378" i="31"/>
  <c r="AF378" i="31"/>
  <c r="Q376" i="31"/>
  <c r="W376" i="31"/>
  <c r="AC386" i="31"/>
  <c r="AF386" i="31"/>
  <c r="P386" i="31"/>
  <c r="S386" i="31"/>
  <c r="V386" i="31"/>
  <c r="U386" i="31"/>
  <c r="X386" i="31"/>
  <c r="AA386" i="31"/>
  <c r="AD386" i="31"/>
  <c r="N386" i="31"/>
  <c r="AD378" i="31"/>
  <c r="Q378" i="31"/>
  <c r="U376" i="31"/>
  <c r="AA376" i="31"/>
  <c r="N376" i="31"/>
  <c r="Q386" i="31"/>
  <c r="T386" i="31"/>
  <c r="W386" i="31"/>
  <c r="AI375" i="31"/>
  <c r="Z377" i="31"/>
  <c r="AC377" i="31"/>
  <c r="AF377" i="31"/>
  <c r="P377" i="31"/>
  <c r="S377" i="31"/>
  <c r="X385" i="31"/>
  <c r="X564" i="31" s="1"/>
  <c r="AA385" i="31"/>
  <c r="AA564" i="31" s="1"/>
  <c r="AD385" i="31"/>
  <c r="AD564" i="31" s="1"/>
  <c r="N385" i="31"/>
  <c r="N564" i="31" s="1"/>
  <c r="Q385" i="31"/>
  <c r="Q564" i="31" s="1"/>
  <c r="R377" i="31"/>
  <c r="U377" i="31"/>
  <c r="X377" i="31"/>
  <c r="AA377" i="31"/>
  <c r="AF385" i="31"/>
  <c r="AF564" i="31" s="1"/>
  <c r="P385" i="31"/>
  <c r="P564" i="31" s="1"/>
  <c r="S385" i="31"/>
  <c r="S564" i="31" s="1"/>
  <c r="V385" i="31"/>
  <c r="V564" i="31" s="1"/>
  <c r="Y385" i="31"/>
  <c r="Y564" i="31" s="1"/>
  <c r="AD377" i="31"/>
  <c r="N377" i="31"/>
  <c r="Q377" i="31"/>
  <c r="T377" i="31"/>
  <c r="AB385" i="31"/>
  <c r="AB564" i="31" s="1"/>
  <c r="AE385" i="31"/>
  <c r="AE564" i="31" s="1"/>
  <c r="O385" i="31"/>
  <c r="O564" i="31" s="1"/>
  <c r="R385" i="31"/>
  <c r="R564" i="31" s="1"/>
  <c r="E388" i="31"/>
  <c r="S378" i="31"/>
  <c r="V378" i="31"/>
  <c r="Y378" i="31"/>
  <c r="AB378" i="31"/>
  <c r="AC376" i="31"/>
  <c r="AF376" i="31"/>
  <c r="P376" i="31"/>
  <c r="S376" i="31"/>
  <c r="V376" i="31"/>
  <c r="AE378" i="31"/>
  <c r="O378" i="31"/>
  <c r="R378" i="31"/>
  <c r="U378" i="31"/>
  <c r="Y376" i="31"/>
  <c r="AB376" i="31"/>
  <c r="AE376" i="31"/>
  <c r="O376" i="31"/>
  <c r="R324" i="31"/>
  <c r="N324" i="31"/>
  <c r="AD325" i="31"/>
  <c r="S94" i="31"/>
  <c r="N298" i="31"/>
  <c r="T298" i="31"/>
  <c r="Q298" i="31"/>
  <c r="AD298" i="31"/>
  <c r="AJ290" i="31"/>
  <c r="AC188" i="31"/>
  <c r="Y188" i="31"/>
  <c r="AE188" i="31"/>
  <c r="Z188" i="31"/>
  <c r="S433" i="31"/>
  <c r="Z434" i="31"/>
  <c r="AA433" i="31"/>
  <c r="Z393" i="31"/>
  <c r="X393" i="31"/>
  <c r="AF433" i="31"/>
  <c r="AF434" i="31"/>
  <c r="P433" i="31"/>
  <c r="Q433" i="31"/>
  <c r="R393" i="31"/>
  <c r="AA393" i="31"/>
  <c r="AD488" i="31"/>
  <c r="S436" i="31"/>
  <c r="AF436" i="31"/>
  <c r="Q456" i="31"/>
  <c r="AB434" i="31"/>
  <c r="X434" i="31"/>
  <c r="R54" i="31"/>
  <c r="S54" i="31"/>
  <c r="U98" i="31"/>
  <c r="X100" i="31"/>
  <c r="S100" i="31"/>
  <c r="X433" i="31"/>
  <c r="P434" i="31"/>
  <c r="Y433" i="31"/>
  <c r="O433" i="31"/>
  <c r="R433" i="31"/>
  <c r="R98" i="31"/>
  <c r="AF393" i="31"/>
  <c r="V433" i="31"/>
  <c r="E139" i="31"/>
  <c r="S456" i="31"/>
  <c r="P577" i="31"/>
  <c r="N577" i="31"/>
  <c r="S577" i="31"/>
  <c r="V435" i="31"/>
  <c r="Z435" i="31"/>
  <c r="U434" i="31"/>
  <c r="N435" i="31"/>
  <c r="AD435" i="31"/>
  <c r="R435" i="31"/>
  <c r="AC434" i="31"/>
  <c r="Y434" i="31"/>
  <c r="O434" i="31"/>
  <c r="AA434" i="31"/>
  <c r="N436" i="31"/>
  <c r="AD436" i="31"/>
  <c r="AA436" i="31"/>
  <c r="X436" i="31"/>
  <c r="U436" i="31"/>
  <c r="Q574" i="31"/>
  <c r="E437" i="31"/>
  <c r="W434" i="31"/>
  <c r="R436" i="31"/>
  <c r="O436" i="31"/>
  <c r="AE436" i="31"/>
  <c r="AB436" i="31"/>
  <c r="N574" i="31"/>
  <c r="P574" i="31"/>
  <c r="O435" i="31"/>
  <c r="Q435" i="31"/>
  <c r="Y435" i="31"/>
  <c r="AD434" i="31"/>
  <c r="S434" i="31"/>
  <c r="R434" i="31"/>
  <c r="V390" i="31"/>
  <c r="Q392" i="31"/>
  <c r="AC393" i="31"/>
  <c r="P393" i="31"/>
  <c r="AE394" i="31"/>
  <c r="Q394" i="31"/>
  <c r="V394" i="31"/>
  <c r="AD519" i="31"/>
  <c r="R392" i="31"/>
  <c r="O392" i="31"/>
  <c r="AE392" i="31"/>
  <c r="AB392" i="31"/>
  <c r="Y392" i="31"/>
  <c r="V392" i="31"/>
  <c r="S392" i="31"/>
  <c r="P392" i="31"/>
  <c r="AF392" i="31"/>
  <c r="AC392" i="31"/>
  <c r="N392" i="31"/>
  <c r="AD392" i="31"/>
  <c r="AA392" i="31"/>
  <c r="X392" i="31"/>
  <c r="U392" i="31"/>
  <c r="AC519" i="31"/>
  <c r="N390" i="31"/>
  <c r="S390" i="31"/>
  <c r="Z390" i="31"/>
  <c r="AE390" i="31"/>
  <c r="AC390" i="31"/>
  <c r="X390" i="31"/>
  <c r="O390" i="31"/>
  <c r="AD390" i="31"/>
  <c r="Q390" i="31"/>
  <c r="W390" i="31"/>
  <c r="AB390" i="31"/>
  <c r="Y390" i="31"/>
  <c r="T390" i="31"/>
  <c r="AF390" i="31"/>
  <c r="AA390" i="31"/>
  <c r="U390" i="31"/>
  <c r="AF519" i="31"/>
  <c r="Z392" i="31"/>
  <c r="S519" i="31"/>
  <c r="R432" i="31"/>
  <c r="AD432" i="31"/>
  <c r="X432" i="31"/>
  <c r="V393" i="31"/>
  <c r="Y393" i="31"/>
  <c r="AB393" i="31"/>
  <c r="AE393" i="31"/>
  <c r="O393" i="31"/>
  <c r="AA394" i="31"/>
  <c r="AC394" i="31"/>
  <c r="AF394" i="31"/>
  <c r="P394" i="31"/>
  <c r="R394" i="31"/>
  <c r="Y432" i="31"/>
  <c r="AA432" i="31"/>
  <c r="O432" i="31"/>
  <c r="AD393" i="31"/>
  <c r="N393" i="31"/>
  <c r="Q393" i="31"/>
  <c r="T393" i="31"/>
  <c r="AF432" i="31"/>
  <c r="S394" i="31"/>
  <c r="U394" i="31"/>
  <c r="X394" i="31"/>
  <c r="AA325" i="31"/>
  <c r="AA324" i="31"/>
  <c r="Z324" i="31"/>
  <c r="U325" i="31"/>
  <c r="W324" i="31"/>
  <c r="P324" i="31"/>
  <c r="AD324" i="31"/>
  <c r="AB324" i="31"/>
  <c r="V325" i="31"/>
  <c r="W325" i="31"/>
  <c r="T324" i="31"/>
  <c r="R325" i="31"/>
  <c r="S325" i="31"/>
  <c r="P325" i="31"/>
  <c r="Z325" i="31"/>
  <c r="AB325" i="31"/>
  <c r="Y325" i="31"/>
  <c r="N325" i="31"/>
  <c r="AC325" i="31"/>
  <c r="Y324" i="31"/>
  <c r="Q324" i="31"/>
  <c r="U324" i="31"/>
  <c r="O324" i="31"/>
  <c r="AC324" i="31"/>
  <c r="AF324" i="31"/>
  <c r="X324" i="31"/>
  <c r="AE324" i="31"/>
  <c r="O325" i="31"/>
  <c r="AF325" i="31"/>
  <c r="X325" i="31"/>
  <c r="T325" i="31"/>
  <c r="Q325" i="31"/>
  <c r="AB298" i="31"/>
  <c r="Y298" i="31"/>
  <c r="V298" i="31"/>
  <c r="S298" i="31"/>
  <c r="X298" i="31"/>
  <c r="U298" i="31"/>
  <c r="R298" i="31"/>
  <c r="O298" i="31"/>
  <c r="AE298" i="31"/>
  <c r="P298" i="31"/>
  <c r="AF298" i="31"/>
  <c r="AC298" i="31"/>
  <c r="Z298" i="31"/>
  <c r="O67" i="39"/>
  <c r="U67" i="39"/>
  <c r="V99" i="31"/>
  <c r="P99" i="31"/>
  <c r="R67" i="39"/>
  <c r="L67" i="39"/>
  <c r="P94" i="31"/>
  <c r="T94" i="31"/>
  <c r="R94" i="31"/>
  <c r="T67" i="39"/>
  <c r="S67" i="39"/>
  <c r="Q67" i="39"/>
  <c r="V67" i="39"/>
  <c r="M67" i="39"/>
  <c r="P67" i="39"/>
  <c r="R99" i="31"/>
  <c r="N99" i="31"/>
  <c r="T84" i="31"/>
  <c r="N84" i="31"/>
  <c r="S84" i="31"/>
  <c r="Q84" i="31"/>
  <c r="O84" i="31"/>
  <c r="R84" i="31"/>
  <c r="X62" i="31"/>
  <c r="N65" i="31"/>
  <c r="U9" i="31"/>
  <c r="E77" i="31"/>
  <c r="O65" i="31"/>
  <c r="P65" i="31"/>
  <c r="T65" i="31"/>
  <c r="W65" i="31"/>
  <c r="V65" i="31"/>
  <c r="S65" i="31"/>
  <c r="Q65" i="31"/>
  <c r="R66" i="31"/>
  <c r="V54" i="31"/>
  <c r="P54" i="31"/>
  <c r="X66" i="31"/>
  <c r="X60" i="31"/>
  <c r="U54" i="31"/>
  <c r="N54" i="31"/>
  <c r="P488" i="31"/>
  <c r="AF488" i="31"/>
  <c r="AC488" i="31"/>
  <c r="Z488" i="31"/>
  <c r="W488" i="31"/>
  <c r="T188" i="31"/>
  <c r="U188" i="31"/>
  <c r="AB188" i="31"/>
  <c r="AD188" i="31"/>
  <c r="AA188" i="31"/>
  <c r="O88" i="31"/>
  <c r="T88" i="31"/>
  <c r="O577" i="31"/>
  <c r="X488" i="31"/>
  <c r="U488" i="31"/>
  <c r="R488" i="31"/>
  <c r="O488" i="31"/>
  <c r="AE488" i="31"/>
  <c r="AF188" i="31"/>
  <c r="Q188" i="31"/>
  <c r="R188" i="31"/>
  <c r="S188" i="31"/>
  <c r="Q88" i="31"/>
  <c r="R88" i="31"/>
  <c r="AB488" i="31"/>
  <c r="Y488" i="31"/>
  <c r="V488" i="31"/>
  <c r="O188" i="31"/>
  <c r="P188" i="31"/>
  <c r="V188" i="31"/>
  <c r="X188" i="31"/>
  <c r="S88" i="31"/>
  <c r="D149" i="25"/>
  <c r="E148" i="25" s="1"/>
  <c r="L148" i="25" s="1"/>
  <c r="D138" i="25"/>
  <c r="D115" i="25"/>
  <c r="E114" i="25" s="1"/>
  <c r="L114" i="25" s="1"/>
  <c r="E107" i="25"/>
  <c r="D72" i="25"/>
  <c r="E71" i="25" s="1"/>
  <c r="D62" i="25"/>
  <c r="D56" i="25"/>
  <c r="AI162" i="25"/>
  <c r="AL162" i="25" s="1"/>
  <c r="K43" i="25"/>
  <c r="AH42" i="25"/>
  <c r="H2" i="25"/>
  <c r="I2" i="25"/>
  <c r="AH32" i="25"/>
  <c r="J200" i="6"/>
  <c r="J87" i="6"/>
  <c r="I87" i="6"/>
  <c r="J95" i="6"/>
  <c r="I95" i="6"/>
  <c r="K95" i="6"/>
  <c r="X1" i="6"/>
  <c r="D33" i="6"/>
  <c r="E31" i="6" s="1"/>
  <c r="L31" i="6" s="1"/>
  <c r="P338" i="32"/>
  <c r="P261" i="32"/>
  <c r="X338" i="32"/>
  <c r="X261" i="32"/>
  <c r="AF338" i="32"/>
  <c r="AF261" i="32"/>
  <c r="Q338" i="32"/>
  <c r="Q261" i="32"/>
  <c r="Y338" i="32"/>
  <c r="Y261" i="32"/>
  <c r="N338" i="32"/>
  <c r="N261" i="32"/>
  <c r="V338" i="32"/>
  <c r="V261" i="32"/>
  <c r="AD338" i="32"/>
  <c r="AD261" i="32"/>
  <c r="O338" i="32"/>
  <c r="O261" i="32"/>
  <c r="W338" i="32"/>
  <c r="W261" i="32"/>
  <c r="AE338" i="32"/>
  <c r="AE261" i="32"/>
  <c r="T338" i="32"/>
  <c r="T261" i="32"/>
  <c r="AB338" i="32"/>
  <c r="AB261" i="32"/>
  <c r="U338" i="32"/>
  <c r="U261" i="32"/>
  <c r="AC338" i="32"/>
  <c r="AC261" i="32"/>
  <c r="R338" i="32"/>
  <c r="R261" i="32"/>
  <c r="Z338" i="32"/>
  <c r="Z261" i="32"/>
  <c r="S338" i="32"/>
  <c r="S261" i="32"/>
  <c r="AA338" i="32"/>
  <c r="AA261" i="32"/>
  <c r="P212" i="32"/>
  <c r="R577" i="31"/>
  <c r="R485" i="31"/>
  <c r="AC262" i="32"/>
  <c r="Z262" i="32"/>
  <c r="W262" i="32"/>
  <c r="T262" i="32"/>
  <c r="U262" i="32"/>
  <c r="R262" i="32"/>
  <c r="O262" i="32"/>
  <c r="AE262" i="32"/>
  <c r="AB262" i="32"/>
  <c r="Y262" i="32"/>
  <c r="V262" i="32"/>
  <c r="S262" i="32"/>
  <c r="P262" i="32"/>
  <c r="AC212" i="32"/>
  <c r="AB212" i="32"/>
  <c r="W212" i="32"/>
  <c r="Z212" i="32"/>
  <c r="AF212" i="32"/>
  <c r="AE212" i="32"/>
  <c r="V212" i="32"/>
  <c r="Y134" i="32"/>
  <c r="AB134" i="32"/>
  <c r="O134" i="32"/>
  <c r="U134" i="32"/>
  <c r="T134" i="32"/>
  <c r="Z134" i="32"/>
  <c r="Q134" i="32"/>
  <c r="P134" i="32"/>
  <c r="AE134" i="32"/>
  <c r="R134" i="32"/>
  <c r="S212" i="32"/>
  <c r="R212" i="32"/>
  <c r="U212" i="32"/>
  <c r="X212" i="32"/>
  <c r="AA212" i="32"/>
  <c r="AD212" i="32"/>
  <c r="X134" i="32"/>
  <c r="W134" i="32"/>
  <c r="V134" i="32"/>
  <c r="N227" i="32"/>
  <c r="R227" i="32"/>
  <c r="V227" i="32"/>
  <c r="Z227" i="32"/>
  <c r="AD227" i="32"/>
  <c r="O227" i="32"/>
  <c r="S227" i="32"/>
  <c r="W227" i="32"/>
  <c r="AA227" i="32"/>
  <c r="AE227" i="32"/>
  <c r="P227" i="32"/>
  <c r="T227" i="32"/>
  <c r="X227" i="32"/>
  <c r="AB227" i="32"/>
  <c r="AF227" i="32"/>
  <c r="Q227" i="32"/>
  <c r="U227" i="32"/>
  <c r="Y227" i="32"/>
  <c r="AC227" i="32"/>
  <c r="AA134" i="32"/>
  <c r="AD134" i="32"/>
  <c r="N136" i="32"/>
  <c r="R136" i="32"/>
  <c r="V136" i="32"/>
  <c r="Z136" i="32"/>
  <c r="AD136" i="32"/>
  <c r="O136" i="32"/>
  <c r="S136" i="32"/>
  <c r="W136" i="32"/>
  <c r="AA136" i="32"/>
  <c r="AE136" i="32"/>
  <c r="P136" i="32"/>
  <c r="T136" i="32"/>
  <c r="X136" i="32"/>
  <c r="AB136" i="32"/>
  <c r="AF136" i="32"/>
  <c r="Q136" i="32"/>
  <c r="U136" i="32"/>
  <c r="Y136" i="32"/>
  <c r="AC136" i="32"/>
  <c r="AB189" i="31"/>
  <c r="AC189" i="31"/>
  <c r="O69" i="31"/>
  <c r="X69" i="31"/>
  <c r="S189" i="31"/>
  <c r="Y189" i="31"/>
  <c r="T189" i="31"/>
  <c r="O189" i="31"/>
  <c r="Q189" i="31"/>
  <c r="P189" i="31"/>
  <c r="V189" i="31"/>
  <c r="AE439" i="31"/>
  <c r="AF189" i="31"/>
  <c r="AE189" i="31"/>
  <c r="R189" i="31"/>
  <c r="U189" i="31"/>
  <c r="X189" i="31"/>
  <c r="AA189" i="31"/>
  <c r="AD189" i="31"/>
  <c r="N189" i="31"/>
  <c r="W189" i="31"/>
  <c r="X73" i="31"/>
  <c r="P73" i="31"/>
  <c r="D96" i="25"/>
  <c r="E95" i="25" s="1"/>
  <c r="AH162" i="25"/>
  <c r="Y456" i="31"/>
  <c r="AF456" i="31"/>
  <c r="AB439" i="31"/>
  <c r="AC439" i="31"/>
  <c r="R456" i="31"/>
  <c r="Z439" i="31"/>
  <c r="U439" i="31"/>
  <c r="F2" i="6"/>
  <c r="AI414" i="31"/>
  <c r="AH414" i="31"/>
  <c r="AC456" i="31"/>
  <c r="P456" i="31"/>
  <c r="Z456" i="31"/>
  <c r="AI292" i="31"/>
  <c r="O456" i="31"/>
  <c r="AB456" i="31"/>
  <c r="U574" i="31"/>
  <c r="AH79" i="31"/>
  <c r="T439" i="31"/>
  <c r="Y439" i="31"/>
  <c r="W439" i="31"/>
  <c r="M574" i="31"/>
  <c r="U540" i="31"/>
  <c r="M535" i="31"/>
  <c r="AH483" i="31"/>
  <c r="D19" i="35"/>
  <c r="E19" i="35" s="1"/>
  <c r="F19" i="35" s="1"/>
  <c r="AJ437" i="31"/>
  <c r="D21" i="35"/>
  <c r="E21" i="35" s="1"/>
  <c r="F21" i="35" s="1"/>
  <c r="AJ481" i="31"/>
  <c r="AF439" i="31"/>
  <c r="V439" i="31"/>
  <c r="M540" i="31"/>
  <c r="U535" i="31"/>
  <c r="H71" i="39"/>
  <c r="G71" i="39"/>
  <c r="D71" i="39"/>
  <c r="I71" i="39"/>
  <c r="F71" i="39"/>
  <c r="D47" i="39"/>
  <c r="D57" i="39"/>
  <c r="I47" i="39"/>
  <c r="I54" i="39" s="1"/>
  <c r="I57" i="39"/>
  <c r="AH115" i="25"/>
  <c r="E71" i="39"/>
  <c r="F47" i="39"/>
  <c r="F54" i="39" s="1"/>
  <c r="F57" i="39"/>
  <c r="G47" i="39"/>
  <c r="G54" i="39" s="1"/>
  <c r="G57" i="39"/>
  <c r="H47" i="39"/>
  <c r="H54" i="39" s="1"/>
  <c r="H57" i="39"/>
  <c r="E47" i="39"/>
  <c r="E54" i="39" s="1"/>
  <c r="E57" i="39"/>
  <c r="R284" i="6"/>
  <c r="N284" i="6"/>
  <c r="S284" i="6"/>
  <c r="O284" i="6"/>
  <c r="T284" i="6"/>
  <c r="P284" i="6"/>
  <c r="Q284" i="6"/>
  <c r="M284" i="6"/>
  <c r="AA439" i="31"/>
  <c r="E454" i="31"/>
  <c r="D168" i="6"/>
  <c r="E163" i="6" s="1"/>
  <c r="E322" i="31"/>
  <c r="AI100" i="25"/>
  <c r="AL100" i="25" s="1"/>
  <c r="R33" i="32"/>
  <c r="T33" i="32"/>
  <c r="S33" i="32"/>
  <c r="Q33" i="32"/>
  <c r="N33" i="32"/>
  <c r="U269" i="32"/>
  <c r="U270" i="32" s="1"/>
  <c r="L42" i="35"/>
  <c r="L46" i="35"/>
  <c r="L50" i="35"/>
  <c r="K68" i="35"/>
  <c r="L54" i="35"/>
  <c r="L43" i="35"/>
  <c r="AH72" i="25"/>
  <c r="AH110" i="25"/>
  <c r="AH81" i="25"/>
  <c r="J164" i="25"/>
  <c r="J165" i="25" s="1"/>
  <c r="AH62" i="25"/>
  <c r="L164" i="25"/>
  <c r="L165" i="25" s="1"/>
  <c r="H164" i="25"/>
  <c r="H165" i="25" s="1"/>
  <c r="AH22" i="25"/>
  <c r="F164" i="25"/>
  <c r="F165" i="25" s="1"/>
  <c r="AH46" i="25"/>
  <c r="J2" i="25"/>
  <c r="L2" i="25"/>
  <c r="AH157" i="25"/>
  <c r="AH149" i="25"/>
  <c r="AH103" i="25"/>
  <c r="AH56" i="25"/>
  <c r="AH138" i="25"/>
  <c r="AH96" i="25"/>
  <c r="G164" i="25"/>
  <c r="G165" i="25" s="1"/>
  <c r="I164" i="25"/>
  <c r="I165" i="25" s="1"/>
  <c r="AH100" i="25"/>
  <c r="F2" i="25"/>
  <c r="K2" i="25"/>
  <c r="G2" i="6"/>
  <c r="AH113" i="6"/>
  <c r="AH157" i="6"/>
  <c r="AH199" i="6"/>
  <c r="AH104" i="6"/>
  <c r="K2" i="6"/>
  <c r="AH272" i="6"/>
  <c r="I2" i="6"/>
  <c r="H2" i="6"/>
  <c r="AH143" i="6"/>
  <c r="AH131" i="6"/>
  <c r="AH257" i="6"/>
  <c r="AH277" i="6"/>
  <c r="F279" i="6"/>
  <c r="AH94" i="6"/>
  <c r="J2" i="6"/>
  <c r="AH168" i="6"/>
  <c r="AH190" i="6"/>
  <c r="AH206" i="6"/>
  <c r="P439" i="31"/>
  <c r="R439" i="31"/>
  <c r="S439" i="31"/>
  <c r="N152" i="32"/>
  <c r="R152" i="32"/>
  <c r="V152" i="32"/>
  <c r="Z152" i="32"/>
  <c r="AD152" i="32"/>
  <c r="O152" i="32"/>
  <c r="S152" i="32"/>
  <c r="W152" i="32"/>
  <c r="AA152" i="32"/>
  <c r="AE152" i="32"/>
  <c r="P152" i="32"/>
  <c r="T152" i="32"/>
  <c r="X152" i="32"/>
  <c r="AB152" i="32"/>
  <c r="AF152" i="32"/>
  <c r="Q152" i="32"/>
  <c r="U152" i="32"/>
  <c r="Y152" i="32"/>
  <c r="AC152" i="32"/>
  <c r="O45" i="32"/>
  <c r="S45" i="32"/>
  <c r="P45" i="32"/>
  <c r="T45" i="32"/>
  <c r="Q45" i="32"/>
  <c r="U45" i="32"/>
  <c r="N45" i="32"/>
  <c r="R45" i="32"/>
  <c r="Q39" i="32"/>
  <c r="U39" i="32"/>
  <c r="N39" i="32"/>
  <c r="R39" i="32"/>
  <c r="O39" i="32"/>
  <c r="S39" i="32"/>
  <c r="P39" i="32"/>
  <c r="T39" i="32"/>
  <c r="O41" i="32"/>
  <c r="S41" i="32"/>
  <c r="P41" i="32"/>
  <c r="T41" i="32"/>
  <c r="Q41" i="32"/>
  <c r="U41" i="32"/>
  <c r="N41" i="32"/>
  <c r="R41" i="32"/>
  <c r="P38" i="32"/>
  <c r="T38" i="32"/>
  <c r="Q38" i="32"/>
  <c r="U38" i="32"/>
  <c r="N38" i="32"/>
  <c r="R38" i="32"/>
  <c r="O38" i="32"/>
  <c r="S38" i="32"/>
  <c r="O37" i="32"/>
  <c r="S37" i="32"/>
  <c r="P37" i="32"/>
  <c r="T37" i="32"/>
  <c r="Q37" i="32"/>
  <c r="U37" i="32"/>
  <c r="N37" i="32"/>
  <c r="R37" i="32"/>
  <c r="Q43" i="32"/>
  <c r="U43" i="32"/>
  <c r="N43" i="32"/>
  <c r="R43" i="32"/>
  <c r="O43" i="32"/>
  <c r="S43" i="32"/>
  <c r="P43" i="32"/>
  <c r="T43" i="32"/>
  <c r="N36" i="32"/>
  <c r="R36" i="32"/>
  <c r="O36" i="32"/>
  <c r="S36" i="32"/>
  <c r="P36" i="32"/>
  <c r="T36" i="32"/>
  <c r="Q36" i="32"/>
  <c r="U36" i="32"/>
  <c r="N44" i="32"/>
  <c r="R44" i="32"/>
  <c r="O44" i="32"/>
  <c r="S44" i="32"/>
  <c r="P44" i="32"/>
  <c r="T44" i="32"/>
  <c r="Q44" i="32"/>
  <c r="U44" i="32"/>
  <c r="P42" i="32"/>
  <c r="T42" i="32"/>
  <c r="Q42" i="32"/>
  <c r="U42" i="32"/>
  <c r="N42" i="32"/>
  <c r="R42" i="32"/>
  <c r="O42" i="32"/>
  <c r="S42" i="32"/>
  <c r="N40" i="32"/>
  <c r="R40" i="32"/>
  <c r="O40" i="32"/>
  <c r="S40" i="32"/>
  <c r="P40" i="32"/>
  <c r="T40" i="32"/>
  <c r="Q40" i="32"/>
  <c r="U40" i="32"/>
  <c r="U33" i="32"/>
  <c r="V2" i="32"/>
  <c r="P21" i="32"/>
  <c r="T21" i="32"/>
  <c r="X21" i="32"/>
  <c r="Q21" i="32"/>
  <c r="U21" i="32"/>
  <c r="Y21" i="32"/>
  <c r="N21" i="32"/>
  <c r="R21" i="32"/>
  <c r="V21" i="32"/>
  <c r="Z21" i="32"/>
  <c r="O21" i="32"/>
  <c r="S21" i="32"/>
  <c r="W21" i="32"/>
  <c r="Q22" i="32"/>
  <c r="U22" i="32"/>
  <c r="Y22" i="32"/>
  <c r="N22" i="32"/>
  <c r="R22" i="32"/>
  <c r="V22" i="32"/>
  <c r="Z22" i="32"/>
  <c r="O22" i="32"/>
  <c r="S22" i="32"/>
  <c r="W22" i="32"/>
  <c r="P22" i="32"/>
  <c r="T22" i="32"/>
  <c r="X22" i="32"/>
  <c r="E172" i="32"/>
  <c r="X90" i="32"/>
  <c r="X87" i="32"/>
  <c r="AD176" i="32"/>
  <c r="Z176" i="32"/>
  <c r="V176" i="32"/>
  <c r="R176" i="32"/>
  <c r="N176" i="32"/>
  <c r="AC176" i="32"/>
  <c r="Y176" i="32"/>
  <c r="U176" i="32"/>
  <c r="Q176" i="32"/>
  <c r="AF176" i="32"/>
  <c r="AB176" i="32"/>
  <c r="X176" i="32"/>
  <c r="T176" i="32"/>
  <c r="P176" i="32"/>
  <c r="AE176" i="32"/>
  <c r="AA176" i="32"/>
  <c r="W176" i="32"/>
  <c r="S176" i="32"/>
  <c r="O176" i="32"/>
  <c r="E185" i="32"/>
  <c r="M342" i="32"/>
  <c r="AF174" i="32"/>
  <c r="AB174" i="32"/>
  <c r="X174" i="32"/>
  <c r="T174" i="32"/>
  <c r="P174" i="32"/>
  <c r="AE174" i="32"/>
  <c r="AA174" i="32"/>
  <c r="W174" i="32"/>
  <c r="S174" i="32"/>
  <c r="O174" i="32"/>
  <c r="AD174" i="32"/>
  <c r="Z174" i="32"/>
  <c r="V174" i="32"/>
  <c r="R174" i="32"/>
  <c r="N174" i="32"/>
  <c r="AC174" i="32"/>
  <c r="Y174" i="32"/>
  <c r="U174" i="32"/>
  <c r="Q174" i="32"/>
  <c r="AC175" i="32"/>
  <c r="Y175" i="32"/>
  <c r="U175" i="32"/>
  <c r="Q175" i="32"/>
  <c r="AF175" i="32"/>
  <c r="AB175" i="32"/>
  <c r="X175" i="32"/>
  <c r="T175" i="32"/>
  <c r="P175" i="32"/>
  <c r="AE175" i="32"/>
  <c r="AA175" i="32"/>
  <c r="W175" i="32"/>
  <c r="S175" i="32"/>
  <c r="O175" i="32"/>
  <c r="AD175" i="32"/>
  <c r="Z175" i="32"/>
  <c r="V175" i="32"/>
  <c r="R175" i="32"/>
  <c r="N175" i="32"/>
  <c r="X75" i="32"/>
  <c r="T75" i="32"/>
  <c r="P75" i="32"/>
  <c r="W75" i="32"/>
  <c r="S75" i="32"/>
  <c r="O75" i="32"/>
  <c r="Y75" i="32"/>
  <c r="U75" i="32"/>
  <c r="Q75" i="32"/>
  <c r="Z75" i="32"/>
  <c r="V75" i="32"/>
  <c r="R75" i="32"/>
  <c r="N75" i="32"/>
  <c r="X68" i="32"/>
  <c r="T68" i="32"/>
  <c r="P68" i="32"/>
  <c r="W68" i="32"/>
  <c r="S68" i="32"/>
  <c r="O68" i="32"/>
  <c r="Z68" i="32"/>
  <c r="V68" i="32"/>
  <c r="R68" i="32"/>
  <c r="N68" i="32"/>
  <c r="Y68" i="32"/>
  <c r="U68" i="32"/>
  <c r="Q68" i="32"/>
  <c r="W74" i="32"/>
  <c r="S74" i="32"/>
  <c r="O74" i="32"/>
  <c r="Z74" i="32"/>
  <c r="X74" i="32"/>
  <c r="T74" i="32"/>
  <c r="P74" i="32"/>
  <c r="R74" i="32"/>
  <c r="Y74" i="32"/>
  <c r="Q74" i="32"/>
  <c r="V74" i="32"/>
  <c r="N74" i="32"/>
  <c r="U74" i="32"/>
  <c r="Z77" i="32"/>
  <c r="V77" i="32"/>
  <c r="R77" i="32"/>
  <c r="N77" i="32"/>
  <c r="Y77" i="32"/>
  <c r="U77" i="32"/>
  <c r="Q77" i="32"/>
  <c r="W77" i="32"/>
  <c r="S77" i="32"/>
  <c r="O77" i="32"/>
  <c r="X77" i="32"/>
  <c r="T77" i="32"/>
  <c r="P77" i="32"/>
  <c r="AF121" i="32"/>
  <c r="AB121" i="32"/>
  <c r="X121" i="32"/>
  <c r="T121" i="32"/>
  <c r="P121" i="32"/>
  <c r="AE121" i="32"/>
  <c r="AA121" i="32"/>
  <c r="W121" i="32"/>
  <c r="S121" i="32"/>
  <c r="O121" i="32"/>
  <c r="AD121" i="32"/>
  <c r="Z121" i="32"/>
  <c r="V121" i="32"/>
  <c r="R121" i="32"/>
  <c r="N121" i="32"/>
  <c r="AC121" i="32"/>
  <c r="Y121" i="32"/>
  <c r="U121" i="32"/>
  <c r="Q121" i="32"/>
  <c r="AC126" i="32"/>
  <c r="Y126" i="32"/>
  <c r="U126" i="32"/>
  <c r="Q126" i="32"/>
  <c r="AF126" i="32"/>
  <c r="AB126" i="32"/>
  <c r="X126" i="32"/>
  <c r="T126" i="32"/>
  <c r="P126" i="32"/>
  <c r="AE126" i="32"/>
  <c r="AA126" i="32"/>
  <c r="W126" i="32"/>
  <c r="S126" i="32"/>
  <c r="O126" i="32"/>
  <c r="AD126" i="32"/>
  <c r="Z126" i="32"/>
  <c r="V126" i="32"/>
  <c r="R126" i="32"/>
  <c r="N126" i="32"/>
  <c r="AD127" i="32"/>
  <c r="Z127" i="32"/>
  <c r="V127" i="32"/>
  <c r="R127" i="32"/>
  <c r="N127" i="32"/>
  <c r="AC127" i="32"/>
  <c r="Y127" i="32"/>
  <c r="U127" i="32"/>
  <c r="Q127" i="32"/>
  <c r="AF127" i="32"/>
  <c r="AB127" i="32"/>
  <c r="X127" i="32"/>
  <c r="T127" i="32"/>
  <c r="P127" i="32"/>
  <c r="AE127" i="32"/>
  <c r="AA127" i="32"/>
  <c r="W127" i="32"/>
  <c r="S127" i="32"/>
  <c r="O127" i="32"/>
  <c r="U55" i="32"/>
  <c r="Q55" i="32"/>
  <c r="T55" i="32"/>
  <c r="P55" i="32"/>
  <c r="S55" i="32"/>
  <c r="O55" i="32"/>
  <c r="R55" i="32"/>
  <c r="N55" i="32"/>
  <c r="T46" i="32"/>
  <c r="P46" i="32"/>
  <c r="S46" i="32"/>
  <c r="O46" i="32"/>
  <c r="R46" i="32"/>
  <c r="N46" i="32"/>
  <c r="U46" i="32"/>
  <c r="Q46" i="32"/>
  <c r="S35" i="32"/>
  <c r="O35" i="32"/>
  <c r="R35" i="32"/>
  <c r="N35" i="32"/>
  <c r="U35" i="32"/>
  <c r="Q35" i="32"/>
  <c r="T35" i="32"/>
  <c r="P35" i="32"/>
  <c r="R56" i="32"/>
  <c r="N56" i="32"/>
  <c r="U56" i="32"/>
  <c r="Q56" i="32"/>
  <c r="T56" i="32"/>
  <c r="P56" i="32"/>
  <c r="S56" i="32"/>
  <c r="O56" i="32"/>
  <c r="AE248" i="32"/>
  <c r="AA248" i="32"/>
  <c r="W248" i="32"/>
  <c r="S248" i="32"/>
  <c r="O248" i="32"/>
  <c r="AD248" i="32"/>
  <c r="Z248" i="32"/>
  <c r="V248" i="32"/>
  <c r="R248" i="32"/>
  <c r="N248" i="32"/>
  <c r="AC248" i="32"/>
  <c r="Y248" i="32"/>
  <c r="U248" i="32"/>
  <c r="Q248" i="32"/>
  <c r="AF248" i="32"/>
  <c r="AB248" i="32"/>
  <c r="X248" i="32"/>
  <c r="T248" i="32"/>
  <c r="P248" i="32"/>
  <c r="AC225" i="32"/>
  <c r="Y225" i="32"/>
  <c r="U225" i="32"/>
  <c r="Q225" i="32"/>
  <c r="AF225" i="32"/>
  <c r="AB225" i="32"/>
  <c r="X225" i="32"/>
  <c r="T225" i="32"/>
  <c r="P225" i="32"/>
  <c r="AE225" i="32"/>
  <c r="AA225" i="32"/>
  <c r="W225" i="32"/>
  <c r="S225" i="32"/>
  <c r="O225" i="32"/>
  <c r="AD225" i="32"/>
  <c r="Z225" i="32"/>
  <c r="V225" i="32"/>
  <c r="R225" i="32"/>
  <c r="N225" i="32"/>
  <c r="AD216" i="32"/>
  <c r="Z216" i="32"/>
  <c r="V216" i="32"/>
  <c r="R216" i="32"/>
  <c r="N216" i="32"/>
  <c r="AC216" i="32"/>
  <c r="Y216" i="32"/>
  <c r="U216" i="32"/>
  <c r="Q216" i="32"/>
  <c r="M301" i="32"/>
  <c r="AF216" i="32"/>
  <c r="AB216" i="32"/>
  <c r="X216" i="32"/>
  <c r="T216" i="32"/>
  <c r="P216" i="32"/>
  <c r="AE216" i="32"/>
  <c r="AA216" i="32"/>
  <c r="W216" i="32"/>
  <c r="S216" i="32"/>
  <c r="O216" i="32"/>
  <c r="AF218" i="32"/>
  <c r="AB218" i="32"/>
  <c r="X218" i="32"/>
  <c r="T218" i="32"/>
  <c r="P218" i="32"/>
  <c r="AE218" i="32"/>
  <c r="AA218" i="32"/>
  <c r="W218" i="32"/>
  <c r="S218" i="32"/>
  <c r="O218" i="32"/>
  <c r="AD218" i="32"/>
  <c r="Z218" i="32"/>
  <c r="V218" i="32"/>
  <c r="R218" i="32"/>
  <c r="N218" i="32"/>
  <c r="AC218" i="32"/>
  <c r="Y218" i="32"/>
  <c r="U218" i="32"/>
  <c r="Q218" i="32"/>
  <c r="Z27" i="32"/>
  <c r="V27" i="32"/>
  <c r="R27" i="32"/>
  <c r="N27" i="32"/>
  <c r="Y27" i="32"/>
  <c r="U27" i="32"/>
  <c r="Q27" i="32"/>
  <c r="X27" i="32"/>
  <c r="T27" i="32"/>
  <c r="P27" i="32"/>
  <c r="W27" i="32"/>
  <c r="S27" i="32"/>
  <c r="O27" i="32"/>
  <c r="Y26" i="32"/>
  <c r="U26" i="32"/>
  <c r="Q26" i="32"/>
  <c r="X26" i="32"/>
  <c r="T26" i="32"/>
  <c r="P26" i="32"/>
  <c r="W26" i="32"/>
  <c r="S26" i="32"/>
  <c r="O26" i="32"/>
  <c r="Z26" i="32"/>
  <c r="V26" i="32"/>
  <c r="R26" i="32"/>
  <c r="N26" i="32"/>
  <c r="AE160" i="32"/>
  <c r="AA160" i="32"/>
  <c r="W160" i="32"/>
  <c r="S160" i="32"/>
  <c r="O160" i="32"/>
  <c r="AD160" i="32"/>
  <c r="Z160" i="32"/>
  <c r="V160" i="32"/>
  <c r="R160" i="32"/>
  <c r="N160" i="32"/>
  <c r="AC160" i="32"/>
  <c r="Y160" i="32"/>
  <c r="U160" i="32"/>
  <c r="Q160" i="32"/>
  <c r="AF160" i="32"/>
  <c r="AB160" i="32"/>
  <c r="X160" i="32"/>
  <c r="T160" i="32"/>
  <c r="P160" i="32"/>
  <c r="AF171" i="32"/>
  <c r="AB171" i="32"/>
  <c r="X171" i="32"/>
  <c r="T171" i="32"/>
  <c r="P171" i="32"/>
  <c r="AE171" i="32"/>
  <c r="AA171" i="32"/>
  <c r="W171" i="32"/>
  <c r="S171" i="32"/>
  <c r="O171" i="32"/>
  <c r="AD171" i="32"/>
  <c r="Z171" i="32"/>
  <c r="V171" i="32"/>
  <c r="R171" i="32"/>
  <c r="N171" i="32"/>
  <c r="AC171" i="32"/>
  <c r="Y171" i="32"/>
  <c r="U171" i="32"/>
  <c r="Q171" i="32"/>
  <c r="AE137" i="32"/>
  <c r="AA137" i="32"/>
  <c r="W137" i="32"/>
  <c r="S137" i="32"/>
  <c r="O137" i="32"/>
  <c r="AD137" i="32"/>
  <c r="Z137" i="32"/>
  <c r="V137" i="32"/>
  <c r="AF137" i="32"/>
  <c r="AC137" i="32"/>
  <c r="U137" i="32"/>
  <c r="P137" i="32"/>
  <c r="AB137" i="32"/>
  <c r="T137" i="32"/>
  <c r="N137" i="32"/>
  <c r="Y137" i="32"/>
  <c r="R137" i="32"/>
  <c r="X137" i="32"/>
  <c r="Q137" i="32"/>
  <c r="AF322" i="32"/>
  <c r="AB322" i="32"/>
  <c r="X322" i="32"/>
  <c r="T322" i="32"/>
  <c r="P322" i="32"/>
  <c r="AE322" i="32"/>
  <c r="AA322" i="32"/>
  <c r="W322" i="32"/>
  <c r="S322" i="32"/>
  <c r="O322" i="32"/>
  <c r="AD322" i="32"/>
  <c r="Z322" i="32"/>
  <c r="V322" i="32"/>
  <c r="R322" i="32"/>
  <c r="N322" i="32"/>
  <c r="AC322" i="32"/>
  <c r="Y322" i="32"/>
  <c r="U322" i="32"/>
  <c r="Q322" i="32"/>
  <c r="M322" i="32"/>
  <c r="AE141" i="32"/>
  <c r="AE333" i="32" s="1"/>
  <c r="AA141" i="32"/>
  <c r="W141" i="32"/>
  <c r="S141" i="32"/>
  <c r="S333" i="32" s="1"/>
  <c r="O141" i="32"/>
  <c r="O333" i="32" s="1"/>
  <c r="AD141" i="32"/>
  <c r="Z141" i="32"/>
  <c r="V141" i="32"/>
  <c r="V333" i="32" s="1"/>
  <c r="R141" i="32"/>
  <c r="N141" i="32"/>
  <c r="AF141" i="32"/>
  <c r="AB141" i="32"/>
  <c r="X141" i="32"/>
  <c r="T141" i="32"/>
  <c r="P141" i="32"/>
  <c r="Q141" i="32"/>
  <c r="Q333" i="32" s="1"/>
  <c r="AC141" i="32"/>
  <c r="AC333" i="32" s="1"/>
  <c r="Y141" i="32"/>
  <c r="U141" i="32"/>
  <c r="AF326" i="32"/>
  <c r="AB326" i="32"/>
  <c r="X326" i="32"/>
  <c r="T326" i="32"/>
  <c r="P326" i="32"/>
  <c r="AE326" i="32"/>
  <c r="AA326" i="32"/>
  <c r="W326" i="32"/>
  <c r="S326" i="32"/>
  <c r="O326" i="32"/>
  <c r="AD326" i="32"/>
  <c r="Z326" i="32"/>
  <c r="V326" i="32"/>
  <c r="R326" i="32"/>
  <c r="N326" i="32"/>
  <c r="AC326" i="32"/>
  <c r="Y326" i="32"/>
  <c r="U326" i="32"/>
  <c r="Q326" i="32"/>
  <c r="M326" i="32"/>
  <c r="AF359" i="32"/>
  <c r="X359" i="32"/>
  <c r="T359" i="32"/>
  <c r="P359" i="32"/>
  <c r="AA359" i="32"/>
  <c r="W359" i="32"/>
  <c r="S359" i="32"/>
  <c r="O359" i="32"/>
  <c r="AD359" i="32"/>
  <c r="Z359" i="32"/>
  <c r="V359" i="32"/>
  <c r="N359" i="32"/>
  <c r="AC359" i="32"/>
  <c r="Y359" i="32"/>
  <c r="Q359" i="32"/>
  <c r="AF190" i="32"/>
  <c r="AB190" i="32"/>
  <c r="X190" i="32"/>
  <c r="T190" i="32"/>
  <c r="P190" i="32"/>
  <c r="AE190" i="32"/>
  <c r="AA190" i="32"/>
  <c r="W190" i="32"/>
  <c r="S190" i="32"/>
  <c r="O190" i="32"/>
  <c r="AD190" i="32"/>
  <c r="Z190" i="32"/>
  <c r="V190" i="32"/>
  <c r="AC190" i="32"/>
  <c r="Y190" i="32"/>
  <c r="U190" i="32"/>
  <c r="Q190" i="32"/>
  <c r="R190" i="32"/>
  <c r="N190" i="32"/>
  <c r="AF194" i="32"/>
  <c r="AB194" i="32"/>
  <c r="X194" i="32"/>
  <c r="T194" i="32"/>
  <c r="P194" i="32"/>
  <c r="AE194" i="32"/>
  <c r="AA194" i="32"/>
  <c r="W194" i="32"/>
  <c r="S194" i="32"/>
  <c r="O194" i="32"/>
  <c r="AD194" i="32"/>
  <c r="Z194" i="32"/>
  <c r="V194" i="32"/>
  <c r="R194" i="32"/>
  <c r="N194" i="32"/>
  <c r="AC194" i="32"/>
  <c r="Y194" i="32"/>
  <c r="U194" i="32"/>
  <c r="Q194" i="32"/>
  <c r="AE234" i="32"/>
  <c r="AA234" i="32"/>
  <c r="W234" i="32"/>
  <c r="S234" i="32"/>
  <c r="O234" i="32"/>
  <c r="AD234" i="32"/>
  <c r="Z234" i="32"/>
  <c r="V234" i="32"/>
  <c r="R234" i="32"/>
  <c r="N234" i="32"/>
  <c r="AC234" i="32"/>
  <c r="Y234" i="32"/>
  <c r="U234" i="32"/>
  <c r="Q234" i="32"/>
  <c r="AF234" i="32"/>
  <c r="AB234" i="32"/>
  <c r="X234" i="32"/>
  <c r="T234" i="32"/>
  <c r="P234" i="32"/>
  <c r="AE151" i="32"/>
  <c r="AA151" i="32"/>
  <c r="W151" i="32"/>
  <c r="S151" i="32"/>
  <c r="O151" i="32"/>
  <c r="AD151" i="32"/>
  <c r="Z151" i="32"/>
  <c r="V151" i="32"/>
  <c r="R151" i="32"/>
  <c r="N151" i="32"/>
  <c r="E153" i="32"/>
  <c r="AC151" i="32"/>
  <c r="Y151" i="32"/>
  <c r="U151" i="32"/>
  <c r="Q151" i="32"/>
  <c r="AF151" i="32"/>
  <c r="AB151" i="32"/>
  <c r="X151" i="32"/>
  <c r="T151" i="32"/>
  <c r="P151" i="32"/>
  <c r="AE177" i="32"/>
  <c r="AA177" i="32"/>
  <c r="W177" i="32"/>
  <c r="S177" i="32"/>
  <c r="O177" i="32"/>
  <c r="AD177" i="32"/>
  <c r="Z177" i="32"/>
  <c r="V177" i="32"/>
  <c r="R177" i="32"/>
  <c r="N177" i="32"/>
  <c r="AC177" i="32"/>
  <c r="Y177" i="32"/>
  <c r="U177" i="32"/>
  <c r="Q177" i="32"/>
  <c r="AF177" i="32"/>
  <c r="AB177" i="32"/>
  <c r="X177" i="32"/>
  <c r="T177" i="32"/>
  <c r="P177" i="32"/>
  <c r="Y80" i="32"/>
  <c r="U80" i="32"/>
  <c r="Q80" i="32"/>
  <c r="X80" i="32"/>
  <c r="T80" i="32"/>
  <c r="P80" i="32"/>
  <c r="W80" i="32"/>
  <c r="S80" i="32"/>
  <c r="Z80" i="32"/>
  <c r="V80" i="32"/>
  <c r="R80" i="32"/>
  <c r="N80" i="32"/>
  <c r="O80" i="32"/>
  <c r="W63" i="32"/>
  <c r="S63" i="32"/>
  <c r="O63" i="32"/>
  <c r="Z63" i="32"/>
  <c r="V63" i="32"/>
  <c r="R63" i="32"/>
  <c r="N63" i="32"/>
  <c r="Y63" i="32"/>
  <c r="U63" i="32"/>
  <c r="Q63" i="32"/>
  <c r="X63" i="32"/>
  <c r="T63" i="32"/>
  <c r="P63" i="32"/>
  <c r="Z73" i="32"/>
  <c r="Z273" i="32" s="1"/>
  <c r="V73" i="32"/>
  <c r="V273" i="32" s="1"/>
  <c r="R73" i="32"/>
  <c r="R273" i="32" s="1"/>
  <c r="N73" i="32"/>
  <c r="N273" i="32" s="1"/>
  <c r="W73" i="32"/>
  <c r="W273" i="32" s="1"/>
  <c r="S73" i="32"/>
  <c r="S273" i="32" s="1"/>
  <c r="O73" i="32"/>
  <c r="O273" i="32" s="1"/>
  <c r="Y73" i="32"/>
  <c r="Y273" i="32" s="1"/>
  <c r="Q73" i="32"/>
  <c r="Q273" i="32" s="1"/>
  <c r="X73" i="32"/>
  <c r="X273" i="32" s="1"/>
  <c r="P73" i="32"/>
  <c r="P273" i="32" s="1"/>
  <c r="U73" i="32"/>
  <c r="U273" i="32" s="1"/>
  <c r="T73" i="32"/>
  <c r="T273" i="32" s="1"/>
  <c r="Y65" i="32"/>
  <c r="U65" i="32"/>
  <c r="Q65" i="32"/>
  <c r="X65" i="32"/>
  <c r="T65" i="32"/>
  <c r="P65" i="32"/>
  <c r="W65" i="32"/>
  <c r="S65" i="32"/>
  <c r="O65" i="32"/>
  <c r="Z65" i="32"/>
  <c r="V65" i="32"/>
  <c r="R65" i="32"/>
  <c r="N65" i="32"/>
  <c r="AF125" i="32"/>
  <c r="AB125" i="32"/>
  <c r="X125" i="32"/>
  <c r="T125" i="32"/>
  <c r="P125" i="32"/>
  <c r="AE125" i="32"/>
  <c r="AA125" i="32"/>
  <c r="W125" i="32"/>
  <c r="S125" i="32"/>
  <c r="O125" i="32"/>
  <c r="AD125" i="32"/>
  <c r="Z125" i="32"/>
  <c r="V125" i="32"/>
  <c r="R125" i="32"/>
  <c r="N125" i="32"/>
  <c r="AC125" i="32"/>
  <c r="Y125" i="32"/>
  <c r="U125" i="32"/>
  <c r="Q125" i="32"/>
  <c r="AD123" i="32"/>
  <c r="Z123" i="32"/>
  <c r="V123" i="32"/>
  <c r="R123" i="32"/>
  <c r="N123" i="32"/>
  <c r="AC123" i="32"/>
  <c r="Y123" i="32"/>
  <c r="U123" i="32"/>
  <c r="Q123" i="32"/>
  <c r="AF123" i="32"/>
  <c r="AB123" i="32"/>
  <c r="X123" i="32"/>
  <c r="T123" i="32"/>
  <c r="P123" i="32"/>
  <c r="AE123" i="32"/>
  <c r="AA123" i="32"/>
  <c r="W123" i="32"/>
  <c r="S123" i="32"/>
  <c r="O123" i="32"/>
  <c r="AE128" i="32"/>
  <c r="AA128" i="32"/>
  <c r="W128" i="32"/>
  <c r="S128" i="32"/>
  <c r="O128" i="32"/>
  <c r="AD128" i="32"/>
  <c r="Z128" i="32"/>
  <c r="V128" i="32"/>
  <c r="R128" i="32"/>
  <c r="N128" i="32"/>
  <c r="AC128" i="32"/>
  <c r="Y128" i="32"/>
  <c r="U128" i="32"/>
  <c r="Q128" i="32"/>
  <c r="AF128" i="32"/>
  <c r="AB128" i="32"/>
  <c r="X128" i="32"/>
  <c r="T128" i="32"/>
  <c r="P128" i="32"/>
  <c r="S49" i="32"/>
  <c r="O49" i="32"/>
  <c r="R49" i="32"/>
  <c r="N49" i="32"/>
  <c r="U49" i="32"/>
  <c r="Q49" i="32"/>
  <c r="T49" i="32"/>
  <c r="P49" i="32"/>
  <c r="R34" i="32"/>
  <c r="N34" i="32"/>
  <c r="U34" i="32"/>
  <c r="Q34" i="32"/>
  <c r="T34" i="32"/>
  <c r="P34" i="32"/>
  <c r="S34" i="32"/>
  <c r="O34" i="32"/>
  <c r="U59" i="32"/>
  <c r="Q59" i="32"/>
  <c r="T59" i="32"/>
  <c r="P59" i="32"/>
  <c r="S59" i="32"/>
  <c r="O59" i="32"/>
  <c r="R59" i="32"/>
  <c r="N59" i="32"/>
  <c r="T50" i="32"/>
  <c r="P50" i="32"/>
  <c r="S50" i="32"/>
  <c r="O50" i="32"/>
  <c r="R50" i="32"/>
  <c r="N50" i="32"/>
  <c r="U50" i="32"/>
  <c r="Q50" i="32"/>
  <c r="AC246" i="32"/>
  <c r="Y246" i="32"/>
  <c r="U246" i="32"/>
  <c r="Q246" i="32"/>
  <c r="AF246" i="32"/>
  <c r="AB246" i="32"/>
  <c r="X246" i="32"/>
  <c r="T246" i="32"/>
  <c r="P246" i="32"/>
  <c r="AE246" i="32"/>
  <c r="AA246" i="32"/>
  <c r="W246" i="32"/>
  <c r="S246" i="32"/>
  <c r="O246" i="32"/>
  <c r="AD246" i="32"/>
  <c r="Z246" i="32"/>
  <c r="V246" i="32"/>
  <c r="R246" i="32"/>
  <c r="N246" i="32"/>
  <c r="AD247" i="32"/>
  <c r="Z247" i="32"/>
  <c r="V247" i="32"/>
  <c r="R247" i="32"/>
  <c r="N247" i="32"/>
  <c r="AC247" i="32"/>
  <c r="Y247" i="32"/>
  <c r="U247" i="32"/>
  <c r="Q247" i="32"/>
  <c r="AF247" i="32"/>
  <c r="AB247" i="32"/>
  <c r="X247" i="32"/>
  <c r="T247" i="32"/>
  <c r="P247" i="32"/>
  <c r="AE247" i="32"/>
  <c r="AA247" i="32"/>
  <c r="W247" i="32"/>
  <c r="S247" i="32"/>
  <c r="O247" i="32"/>
  <c r="AE223" i="32"/>
  <c r="AA223" i="32"/>
  <c r="W223" i="32"/>
  <c r="S223" i="32"/>
  <c r="O223" i="32"/>
  <c r="AD223" i="32"/>
  <c r="Z223" i="32"/>
  <c r="V223" i="32"/>
  <c r="R223" i="32"/>
  <c r="N223" i="32"/>
  <c r="AC223" i="32"/>
  <c r="Y223" i="32"/>
  <c r="U223" i="32"/>
  <c r="Q223" i="32"/>
  <c r="AF223" i="32"/>
  <c r="AB223" i="32"/>
  <c r="X223" i="32"/>
  <c r="T223" i="32"/>
  <c r="P223" i="32"/>
  <c r="AC210" i="32"/>
  <c r="Y210" i="32"/>
  <c r="U210" i="32"/>
  <c r="Q210" i="32"/>
  <c r="AF210" i="32"/>
  <c r="AB210" i="32"/>
  <c r="X210" i="32"/>
  <c r="T210" i="32"/>
  <c r="P210" i="32"/>
  <c r="AD210" i="32"/>
  <c r="Z210" i="32"/>
  <c r="V210" i="32"/>
  <c r="R210" i="32"/>
  <c r="N210" i="32"/>
  <c r="S210" i="32"/>
  <c r="AE210" i="32"/>
  <c r="O210" i="32"/>
  <c r="AA210" i="32"/>
  <c r="W210" i="32"/>
  <c r="AE217" i="32"/>
  <c r="AA217" i="32"/>
  <c r="W217" i="32"/>
  <c r="S217" i="32"/>
  <c r="O217" i="32"/>
  <c r="AD217" i="32"/>
  <c r="Z217" i="32"/>
  <c r="V217" i="32"/>
  <c r="R217" i="32"/>
  <c r="N217" i="32"/>
  <c r="AC217" i="32"/>
  <c r="Y217" i="32"/>
  <c r="U217" i="32"/>
  <c r="Q217" i="32"/>
  <c r="AF217" i="32"/>
  <c r="AB217" i="32"/>
  <c r="X217" i="32"/>
  <c r="T217" i="32"/>
  <c r="P217" i="32"/>
  <c r="AD226" i="32"/>
  <c r="Z226" i="32"/>
  <c r="V226" i="32"/>
  <c r="R226" i="32"/>
  <c r="N226" i="32"/>
  <c r="AC226" i="32"/>
  <c r="Y226" i="32"/>
  <c r="U226" i="32"/>
  <c r="Q226" i="32"/>
  <c r="AF226" i="32"/>
  <c r="AB226" i="32"/>
  <c r="X226" i="32"/>
  <c r="T226" i="32"/>
  <c r="P226" i="32"/>
  <c r="AE226" i="32"/>
  <c r="AA226" i="32"/>
  <c r="W226" i="32"/>
  <c r="S226" i="32"/>
  <c r="O226" i="32"/>
  <c r="AE281" i="32"/>
  <c r="AA281" i="32"/>
  <c r="W281" i="32"/>
  <c r="S281" i="32"/>
  <c r="O281" i="32"/>
  <c r="AD281" i="32"/>
  <c r="Z281" i="32"/>
  <c r="V281" i="32"/>
  <c r="R281" i="32"/>
  <c r="N281" i="32"/>
  <c r="AC281" i="32"/>
  <c r="Y281" i="32"/>
  <c r="U281" i="32"/>
  <c r="Q281" i="32"/>
  <c r="M281" i="32"/>
  <c r="AF281" i="32"/>
  <c r="AB281" i="32"/>
  <c r="X281" i="32"/>
  <c r="T281" i="32"/>
  <c r="P281" i="32"/>
  <c r="Z295" i="32"/>
  <c r="V295" i="32"/>
  <c r="R295" i="32"/>
  <c r="N295" i="32"/>
  <c r="Y295" i="32"/>
  <c r="U295" i="32"/>
  <c r="Q295" i="32"/>
  <c r="M295" i="32"/>
  <c r="X295" i="32"/>
  <c r="T295" i="32"/>
  <c r="P295" i="32"/>
  <c r="W295" i="32"/>
  <c r="S295" i="32"/>
  <c r="O295" i="32"/>
  <c r="AE170" i="32"/>
  <c r="AA170" i="32"/>
  <c r="W170" i="32"/>
  <c r="S170" i="32"/>
  <c r="O170" i="32"/>
  <c r="AD170" i="32"/>
  <c r="Z170" i="32"/>
  <c r="V170" i="32"/>
  <c r="R170" i="32"/>
  <c r="N170" i="32"/>
  <c r="AC170" i="32"/>
  <c r="Y170" i="32"/>
  <c r="U170" i="32"/>
  <c r="Q170" i="32"/>
  <c r="AF170" i="32"/>
  <c r="AB170" i="32"/>
  <c r="X170" i="32"/>
  <c r="T170" i="32"/>
  <c r="P170" i="32"/>
  <c r="AF161" i="32"/>
  <c r="AB161" i="32"/>
  <c r="X161" i="32"/>
  <c r="T161" i="32"/>
  <c r="P161" i="32"/>
  <c r="AE161" i="32"/>
  <c r="AA161" i="32"/>
  <c r="W161" i="32"/>
  <c r="S161" i="32"/>
  <c r="O161" i="32"/>
  <c r="AD161" i="32"/>
  <c r="Z161" i="32"/>
  <c r="V161" i="32"/>
  <c r="R161" i="32"/>
  <c r="N161" i="32"/>
  <c r="AC161" i="32"/>
  <c r="Y161" i="32"/>
  <c r="U161" i="32"/>
  <c r="Q161" i="32"/>
  <c r="AE156" i="32"/>
  <c r="AA156" i="32"/>
  <c r="W156" i="32"/>
  <c r="S156" i="32"/>
  <c r="O156" i="32"/>
  <c r="AD156" i="32"/>
  <c r="Z156" i="32"/>
  <c r="V156" i="32"/>
  <c r="R156" i="32"/>
  <c r="N156" i="32"/>
  <c r="AC156" i="32"/>
  <c r="Y156" i="32"/>
  <c r="U156" i="32"/>
  <c r="Q156" i="32"/>
  <c r="AF156" i="32"/>
  <c r="AB156" i="32"/>
  <c r="X156" i="32"/>
  <c r="T156" i="32"/>
  <c r="P156" i="32"/>
  <c r="AD159" i="32"/>
  <c r="Z159" i="32"/>
  <c r="V159" i="32"/>
  <c r="R159" i="32"/>
  <c r="N159" i="32"/>
  <c r="AC159" i="32"/>
  <c r="Y159" i="32"/>
  <c r="U159" i="32"/>
  <c r="Q159" i="32"/>
  <c r="AF159" i="32"/>
  <c r="AB159" i="32"/>
  <c r="X159" i="32"/>
  <c r="T159" i="32"/>
  <c r="P159" i="32"/>
  <c r="AE159" i="32"/>
  <c r="AA159" i="32"/>
  <c r="W159" i="32"/>
  <c r="S159" i="32"/>
  <c r="O159" i="32"/>
  <c r="E60" i="32"/>
  <c r="E228" i="32"/>
  <c r="X88" i="32"/>
  <c r="AE325" i="32"/>
  <c r="AA325" i="32"/>
  <c r="W325" i="32"/>
  <c r="S325" i="32"/>
  <c r="O325" i="32"/>
  <c r="AD325" i="32"/>
  <c r="Z325" i="32"/>
  <c r="V325" i="32"/>
  <c r="R325" i="32"/>
  <c r="N325" i="32"/>
  <c r="AC325" i="32"/>
  <c r="Y325" i="32"/>
  <c r="U325" i="32"/>
  <c r="Q325" i="32"/>
  <c r="M325" i="32"/>
  <c r="AF325" i="32"/>
  <c r="AB325" i="32"/>
  <c r="X325" i="32"/>
  <c r="T325" i="32"/>
  <c r="P325" i="32"/>
  <c r="AF138" i="32"/>
  <c r="AB138" i="32"/>
  <c r="X138" i="32"/>
  <c r="T138" i="32"/>
  <c r="P138" i="32"/>
  <c r="AE138" i="32"/>
  <c r="AA138" i="32"/>
  <c r="W138" i="32"/>
  <c r="S138" i="32"/>
  <c r="O138" i="32"/>
  <c r="AC138" i="32"/>
  <c r="Y138" i="32"/>
  <c r="U138" i="32"/>
  <c r="Q138" i="32"/>
  <c r="Z138" i="32"/>
  <c r="V138" i="32"/>
  <c r="R138" i="32"/>
  <c r="AD138" i="32"/>
  <c r="N138" i="32"/>
  <c r="E149" i="32"/>
  <c r="AF297" i="32"/>
  <c r="AB297" i="32"/>
  <c r="X297" i="32"/>
  <c r="T297" i="32"/>
  <c r="P297" i="32"/>
  <c r="AE297" i="32"/>
  <c r="AA297" i="32"/>
  <c r="W297" i="32"/>
  <c r="S297" i="32"/>
  <c r="O297" i="32"/>
  <c r="AD297" i="32"/>
  <c r="Z297" i="32"/>
  <c r="V297" i="32"/>
  <c r="R297" i="32"/>
  <c r="N297" i="32"/>
  <c r="AC297" i="32"/>
  <c r="Y297" i="32"/>
  <c r="U297" i="32"/>
  <c r="Q297" i="32"/>
  <c r="M297" i="32"/>
  <c r="AF93" i="32"/>
  <c r="AF120" i="32" s="1"/>
  <c r="AB93" i="32"/>
  <c r="AB120" i="32" s="1"/>
  <c r="X93" i="32"/>
  <c r="X120" i="32" s="1"/>
  <c r="T93" i="32"/>
  <c r="T120" i="32" s="1"/>
  <c r="P93" i="32"/>
  <c r="P120" i="32" s="1"/>
  <c r="AE93" i="32"/>
  <c r="AE120" i="32" s="1"/>
  <c r="AA93" i="32"/>
  <c r="AA120" i="32" s="1"/>
  <c r="W93" i="32"/>
  <c r="W120" i="32" s="1"/>
  <c r="S93" i="32"/>
  <c r="S120" i="32" s="1"/>
  <c r="O93" i="32"/>
  <c r="O120" i="32" s="1"/>
  <c r="AD93" i="32"/>
  <c r="AD120" i="32" s="1"/>
  <c r="Z93" i="32"/>
  <c r="Z120" i="32" s="1"/>
  <c r="V93" i="32"/>
  <c r="V120" i="32" s="1"/>
  <c r="R93" i="32"/>
  <c r="R120" i="32" s="1"/>
  <c r="N93" i="32"/>
  <c r="AC93" i="32"/>
  <c r="AC120" i="32" s="1"/>
  <c r="Y93" i="32"/>
  <c r="Y120" i="32" s="1"/>
  <c r="U93" i="32"/>
  <c r="U120" i="32" s="1"/>
  <c r="Q93" i="32"/>
  <c r="Q120" i="32" s="1"/>
  <c r="AC314" i="32"/>
  <c r="Y314" i="32"/>
  <c r="U314" i="32"/>
  <c r="Q314" i="32"/>
  <c r="M314" i="32"/>
  <c r="AF314" i="32"/>
  <c r="AB314" i="32"/>
  <c r="X314" i="32"/>
  <c r="T314" i="32"/>
  <c r="P314" i="32"/>
  <c r="AE314" i="32"/>
  <c r="AA314" i="32"/>
  <c r="W314" i="32"/>
  <c r="S314" i="32"/>
  <c r="O314" i="32"/>
  <c r="AD314" i="32"/>
  <c r="Z314" i="32"/>
  <c r="V314" i="32"/>
  <c r="R314" i="32"/>
  <c r="N314" i="32"/>
  <c r="AC191" i="32"/>
  <c r="Y191" i="32"/>
  <c r="U191" i="32"/>
  <c r="Q191" i="32"/>
  <c r="AF191" i="32"/>
  <c r="AB191" i="32"/>
  <c r="X191" i="32"/>
  <c r="T191" i="32"/>
  <c r="P191" i="32"/>
  <c r="AE191" i="32"/>
  <c r="AA191" i="32"/>
  <c r="W191" i="32"/>
  <c r="S191" i="32"/>
  <c r="O191" i="32"/>
  <c r="AD191" i="32"/>
  <c r="Z191" i="32"/>
  <c r="V191" i="32"/>
  <c r="R191" i="32"/>
  <c r="N191" i="32"/>
  <c r="X86" i="32"/>
  <c r="AE230" i="32"/>
  <c r="AA230" i="32"/>
  <c r="W230" i="32"/>
  <c r="S230" i="32"/>
  <c r="O230" i="32"/>
  <c r="AD230" i="32"/>
  <c r="Z230" i="32"/>
  <c r="V230" i="32"/>
  <c r="R230" i="32"/>
  <c r="N230" i="32"/>
  <c r="AC230" i="32"/>
  <c r="Y230" i="32"/>
  <c r="U230" i="32"/>
  <c r="Q230" i="32"/>
  <c r="AF230" i="32"/>
  <c r="AB230" i="32"/>
  <c r="X230" i="32"/>
  <c r="T230" i="32"/>
  <c r="P230" i="32"/>
  <c r="AC232" i="32"/>
  <c r="Y232" i="32"/>
  <c r="U232" i="32"/>
  <c r="Q232" i="32"/>
  <c r="AF232" i="32"/>
  <c r="AB232" i="32"/>
  <c r="X232" i="32"/>
  <c r="T232" i="32"/>
  <c r="P232" i="32"/>
  <c r="AE232" i="32"/>
  <c r="AA232" i="32"/>
  <c r="W232" i="32"/>
  <c r="S232" i="32"/>
  <c r="O232" i="32"/>
  <c r="AD232" i="32"/>
  <c r="Z232" i="32"/>
  <c r="V232" i="32"/>
  <c r="R232" i="32"/>
  <c r="N232" i="32"/>
  <c r="Z70" i="32"/>
  <c r="Z62" i="32"/>
  <c r="V62" i="32"/>
  <c r="R62" i="32"/>
  <c r="N62" i="32"/>
  <c r="Y62" i="32"/>
  <c r="U62" i="32"/>
  <c r="Q62" i="32"/>
  <c r="X62" i="32"/>
  <c r="T62" i="32"/>
  <c r="P62" i="32"/>
  <c r="W62" i="32"/>
  <c r="S62" i="32"/>
  <c r="O62" i="32"/>
  <c r="X71" i="32"/>
  <c r="T71" i="32"/>
  <c r="P71" i="32"/>
  <c r="Y71" i="32"/>
  <c r="U71" i="32"/>
  <c r="Q71" i="32"/>
  <c r="S71" i="32"/>
  <c r="Z71" i="32"/>
  <c r="R71" i="32"/>
  <c r="W71" i="32"/>
  <c r="O71" i="32"/>
  <c r="V71" i="32"/>
  <c r="N71" i="32"/>
  <c r="X64" i="32"/>
  <c r="T64" i="32"/>
  <c r="P64" i="32"/>
  <c r="W64" i="32"/>
  <c r="S64" i="32"/>
  <c r="O64" i="32"/>
  <c r="Z64" i="32"/>
  <c r="V64" i="32"/>
  <c r="R64" i="32"/>
  <c r="N64" i="32"/>
  <c r="Y64" i="32"/>
  <c r="U64" i="32"/>
  <c r="Q64" i="32"/>
  <c r="W78" i="32"/>
  <c r="S78" i="32"/>
  <c r="O78" i="32"/>
  <c r="Z78" i="32"/>
  <c r="V78" i="32"/>
  <c r="R78" i="32"/>
  <c r="N78" i="32"/>
  <c r="X78" i="32"/>
  <c r="T78" i="32"/>
  <c r="P78" i="32"/>
  <c r="Y78" i="32"/>
  <c r="U78" i="32"/>
  <c r="Q78" i="32"/>
  <c r="Y72" i="32"/>
  <c r="W49" i="39" s="1"/>
  <c r="U72" i="32"/>
  <c r="S49" i="39" s="1"/>
  <c r="Q72" i="32"/>
  <c r="O49" i="39" s="1"/>
  <c r="Z72" i="32"/>
  <c r="X49" i="39" s="1"/>
  <c r="V72" i="32"/>
  <c r="T49" i="39" s="1"/>
  <c r="R72" i="32"/>
  <c r="P49" i="39" s="1"/>
  <c r="N72" i="32"/>
  <c r="L49" i="39" s="1"/>
  <c r="T72" i="32"/>
  <c r="R49" i="39" s="1"/>
  <c r="S72" i="32"/>
  <c r="Q49" i="39" s="1"/>
  <c r="X72" i="32"/>
  <c r="V49" i="39" s="1"/>
  <c r="P72" i="32"/>
  <c r="N49" i="39" s="1"/>
  <c r="W72" i="32"/>
  <c r="U49" i="39" s="1"/>
  <c r="O72" i="32"/>
  <c r="M49" i="39" s="1"/>
  <c r="Y69" i="32"/>
  <c r="Y275" i="32" s="1"/>
  <c r="U69" i="32"/>
  <c r="U275" i="32" s="1"/>
  <c r="Q69" i="32"/>
  <c r="Q275" i="32" s="1"/>
  <c r="X69" i="32"/>
  <c r="X275" i="32" s="1"/>
  <c r="T69" i="32"/>
  <c r="T275" i="32" s="1"/>
  <c r="P69" i="32"/>
  <c r="P275" i="32" s="1"/>
  <c r="W69" i="32"/>
  <c r="W275" i="32" s="1"/>
  <c r="S69" i="32"/>
  <c r="S275" i="32" s="1"/>
  <c r="O69" i="32"/>
  <c r="O275" i="32" s="1"/>
  <c r="Z69" i="32"/>
  <c r="Z275" i="32" s="1"/>
  <c r="V69" i="32"/>
  <c r="V275" i="32" s="1"/>
  <c r="R69" i="32"/>
  <c r="R275" i="32" s="1"/>
  <c r="N69" i="32"/>
  <c r="N275" i="32" s="1"/>
  <c r="Y9" i="32"/>
  <c r="U9" i="32"/>
  <c r="Q9" i="32"/>
  <c r="X9" i="32"/>
  <c r="T9" i="32"/>
  <c r="P9" i="32"/>
  <c r="E31" i="32"/>
  <c r="W9" i="32"/>
  <c r="S9" i="32"/>
  <c r="O9" i="32"/>
  <c r="Z9" i="32"/>
  <c r="V9" i="32"/>
  <c r="R9" i="32"/>
  <c r="N9" i="32"/>
  <c r="AC263" i="32"/>
  <c r="AC354" i="32" s="1"/>
  <c r="Y263" i="32"/>
  <c r="Y354" i="32" s="1"/>
  <c r="U263" i="32"/>
  <c r="U354" i="32" s="1"/>
  <c r="Q263" i="32"/>
  <c r="Q354" i="32" s="1"/>
  <c r="M354" i="32"/>
  <c r="AF263" i="32"/>
  <c r="AF354" i="32" s="1"/>
  <c r="AB263" i="32"/>
  <c r="AB354" i="32" s="1"/>
  <c r="X263" i="32"/>
  <c r="X354" i="32" s="1"/>
  <c r="T263" i="32"/>
  <c r="T354" i="32" s="1"/>
  <c r="P263" i="32"/>
  <c r="P354" i="32" s="1"/>
  <c r="AE263" i="32"/>
  <c r="AE354" i="32" s="1"/>
  <c r="AA263" i="32"/>
  <c r="AA354" i="32" s="1"/>
  <c r="W263" i="32"/>
  <c r="W354" i="32" s="1"/>
  <c r="S263" i="32"/>
  <c r="S354" i="32" s="1"/>
  <c r="O263" i="32"/>
  <c r="O354" i="32" s="1"/>
  <c r="AD263" i="32"/>
  <c r="AD354" i="32" s="1"/>
  <c r="Z263" i="32"/>
  <c r="Z354" i="32" s="1"/>
  <c r="V263" i="32"/>
  <c r="V354" i="32" s="1"/>
  <c r="R263" i="32"/>
  <c r="R354" i="32" s="1"/>
  <c r="N263" i="32"/>
  <c r="N354" i="32" s="1"/>
  <c r="AE124" i="32"/>
  <c r="AA124" i="32"/>
  <c r="W124" i="32"/>
  <c r="S124" i="32"/>
  <c r="O124" i="32"/>
  <c r="AD124" i="32"/>
  <c r="Z124" i="32"/>
  <c r="V124" i="32"/>
  <c r="R124" i="32"/>
  <c r="N124" i="32"/>
  <c r="AC124" i="32"/>
  <c r="Y124" i="32"/>
  <c r="U124" i="32"/>
  <c r="Q124" i="32"/>
  <c r="AF124" i="32"/>
  <c r="AB124" i="32"/>
  <c r="X124" i="32"/>
  <c r="T124" i="32"/>
  <c r="P124" i="32"/>
  <c r="T54" i="32"/>
  <c r="P54" i="32"/>
  <c r="S54" i="32"/>
  <c r="O54" i="32"/>
  <c r="R54" i="32"/>
  <c r="N54" i="32"/>
  <c r="U54" i="32"/>
  <c r="Q54" i="32"/>
  <c r="S53" i="32"/>
  <c r="O53" i="32"/>
  <c r="R53" i="32"/>
  <c r="N53" i="32"/>
  <c r="U53" i="32"/>
  <c r="Q53" i="32"/>
  <c r="T53" i="32"/>
  <c r="P53" i="32"/>
  <c r="R48" i="32"/>
  <c r="N48" i="32"/>
  <c r="U48" i="32"/>
  <c r="Q48" i="32"/>
  <c r="T48" i="32"/>
  <c r="P48" i="32"/>
  <c r="S48" i="32"/>
  <c r="O48" i="32"/>
  <c r="U47" i="32"/>
  <c r="Q47" i="32"/>
  <c r="T47" i="32"/>
  <c r="P47" i="32"/>
  <c r="S47" i="32"/>
  <c r="O47" i="32"/>
  <c r="R47" i="32"/>
  <c r="N47" i="32"/>
  <c r="AD255" i="32"/>
  <c r="Z255" i="32"/>
  <c r="V255" i="32"/>
  <c r="R255" i="32"/>
  <c r="N255" i="32"/>
  <c r="AC255" i="32"/>
  <c r="Y255" i="32"/>
  <c r="U255" i="32"/>
  <c r="Q255" i="32"/>
  <c r="AF255" i="32"/>
  <c r="AB255" i="32"/>
  <c r="X255" i="32"/>
  <c r="T255" i="32"/>
  <c r="P255" i="32"/>
  <c r="AE255" i="32"/>
  <c r="AA255" i="32"/>
  <c r="W255" i="32"/>
  <c r="S255" i="32"/>
  <c r="O255" i="32"/>
  <c r="AD211" i="32"/>
  <c r="Z211" i="32"/>
  <c r="V211" i="32"/>
  <c r="R211" i="32"/>
  <c r="N211" i="32"/>
  <c r="AC211" i="32"/>
  <c r="Y211" i="32"/>
  <c r="U211" i="32"/>
  <c r="Q211" i="32"/>
  <c r="AE211" i="32"/>
  <c r="AA211" i="32"/>
  <c r="W211" i="32"/>
  <c r="S211" i="32"/>
  <c r="O211" i="32"/>
  <c r="AB211" i="32"/>
  <c r="X211" i="32"/>
  <c r="T211" i="32"/>
  <c r="AF211" i="32"/>
  <c r="P211" i="32"/>
  <c r="AF214" i="32"/>
  <c r="AB214" i="32"/>
  <c r="X214" i="32"/>
  <c r="T214" i="32"/>
  <c r="P214" i="32"/>
  <c r="AE214" i="32"/>
  <c r="AA214" i="32"/>
  <c r="W214" i="32"/>
  <c r="S214" i="32"/>
  <c r="O214" i="32"/>
  <c r="AC214" i="32"/>
  <c r="Y214" i="32"/>
  <c r="U214" i="32"/>
  <c r="Q214" i="32"/>
  <c r="Z214" i="32"/>
  <c r="V214" i="32"/>
  <c r="R214" i="32"/>
  <c r="AD214" i="32"/>
  <c r="N214" i="32"/>
  <c r="AB1" i="32"/>
  <c r="AB31" i="32" s="1"/>
  <c r="AB17" i="32" s="1"/>
  <c r="W309" i="32"/>
  <c r="S309" i="32"/>
  <c r="O309" i="32"/>
  <c r="Z309" i="32"/>
  <c r="V309" i="32"/>
  <c r="R309" i="32"/>
  <c r="N309" i="32"/>
  <c r="Y309" i="32"/>
  <c r="U309" i="32"/>
  <c r="Q309" i="32"/>
  <c r="M309" i="32"/>
  <c r="X309" i="32"/>
  <c r="T309" i="32"/>
  <c r="P309" i="32"/>
  <c r="Z316" i="32"/>
  <c r="V316" i="32"/>
  <c r="R316" i="32"/>
  <c r="N316" i="32"/>
  <c r="Y316" i="32"/>
  <c r="U316" i="32"/>
  <c r="Q316" i="32"/>
  <c r="M316" i="32"/>
  <c r="X316" i="32"/>
  <c r="T316" i="32"/>
  <c r="P316" i="32"/>
  <c r="W316" i="32"/>
  <c r="S316" i="32"/>
  <c r="O316" i="32"/>
  <c r="E267" i="32"/>
  <c r="E204" i="32"/>
  <c r="AC162" i="32"/>
  <c r="Y162" i="32"/>
  <c r="U162" i="32"/>
  <c r="Q162" i="32"/>
  <c r="AF162" i="32"/>
  <c r="AB162" i="32"/>
  <c r="X162" i="32"/>
  <c r="T162" i="32"/>
  <c r="P162" i="32"/>
  <c r="AE162" i="32"/>
  <c r="AA162" i="32"/>
  <c r="W162" i="32"/>
  <c r="S162" i="32"/>
  <c r="O162" i="32"/>
  <c r="AD162" i="32"/>
  <c r="Z162" i="32"/>
  <c r="V162" i="32"/>
  <c r="R162" i="32"/>
  <c r="N162" i="32"/>
  <c r="AD155" i="32"/>
  <c r="Z155" i="32"/>
  <c r="V155" i="32"/>
  <c r="R155" i="32"/>
  <c r="N155" i="32"/>
  <c r="AC155" i="32"/>
  <c r="Y155" i="32"/>
  <c r="U155" i="32"/>
  <c r="Q155" i="32"/>
  <c r="AF155" i="32"/>
  <c r="AB155" i="32"/>
  <c r="X155" i="32"/>
  <c r="T155" i="32"/>
  <c r="P155" i="32"/>
  <c r="AE155" i="32"/>
  <c r="AA155" i="32"/>
  <c r="W155" i="32"/>
  <c r="S155" i="32"/>
  <c r="O155" i="32"/>
  <c r="AD163" i="32"/>
  <c r="Z163" i="32"/>
  <c r="V163" i="32"/>
  <c r="R163" i="32"/>
  <c r="N163" i="32"/>
  <c r="AC163" i="32"/>
  <c r="Y163" i="32"/>
  <c r="U163" i="32"/>
  <c r="Q163" i="32"/>
  <c r="AF163" i="32"/>
  <c r="AB163" i="32"/>
  <c r="X163" i="32"/>
  <c r="T163" i="32"/>
  <c r="P163" i="32"/>
  <c r="AE163" i="32"/>
  <c r="AA163" i="32"/>
  <c r="W163" i="32"/>
  <c r="S163" i="32"/>
  <c r="O163" i="32"/>
  <c r="AF157" i="32"/>
  <c r="AB157" i="32"/>
  <c r="X157" i="32"/>
  <c r="T157" i="32"/>
  <c r="P157" i="32"/>
  <c r="AE157" i="32"/>
  <c r="AA157" i="32"/>
  <c r="W157" i="32"/>
  <c r="S157" i="32"/>
  <c r="O157" i="32"/>
  <c r="AD157" i="32"/>
  <c r="Z157" i="32"/>
  <c r="V157" i="32"/>
  <c r="R157" i="32"/>
  <c r="N157" i="32"/>
  <c r="AC157" i="32"/>
  <c r="Y157" i="32"/>
  <c r="U157" i="32"/>
  <c r="Q157" i="32"/>
  <c r="AC139" i="32"/>
  <c r="Y139" i="32"/>
  <c r="U139" i="32"/>
  <c r="Q139" i="32"/>
  <c r="AF139" i="32"/>
  <c r="AB139" i="32"/>
  <c r="X139" i="32"/>
  <c r="T139" i="32"/>
  <c r="P139" i="32"/>
  <c r="AD139" i="32"/>
  <c r="Z139" i="32"/>
  <c r="V139" i="32"/>
  <c r="R139" i="32"/>
  <c r="N139" i="32"/>
  <c r="S139" i="32"/>
  <c r="AE139" i="32"/>
  <c r="O139" i="32"/>
  <c r="AA139" i="32"/>
  <c r="W139" i="32"/>
  <c r="AF142" i="32"/>
  <c r="AB142" i="32"/>
  <c r="X142" i="32"/>
  <c r="T142" i="32"/>
  <c r="P142" i="32"/>
  <c r="AE142" i="32"/>
  <c r="AA142" i="32"/>
  <c r="W142" i="32"/>
  <c r="S142" i="32"/>
  <c r="O142" i="32"/>
  <c r="AC142" i="32"/>
  <c r="Y142" i="32"/>
  <c r="U142" i="32"/>
  <c r="Q142" i="32"/>
  <c r="AD142" i="32"/>
  <c r="N142" i="32"/>
  <c r="Z142" i="32"/>
  <c r="V142" i="32"/>
  <c r="R142" i="32"/>
  <c r="X328" i="32"/>
  <c r="T328" i="32"/>
  <c r="P328" i="32"/>
  <c r="W328" i="32"/>
  <c r="S328" i="32"/>
  <c r="O328" i="32"/>
  <c r="V328" i="32"/>
  <c r="R328" i="32"/>
  <c r="N328" i="32"/>
  <c r="U328" i="32"/>
  <c r="Q328" i="32"/>
  <c r="M328" i="32"/>
  <c r="AC292" i="32"/>
  <c r="Y292" i="32"/>
  <c r="U292" i="32"/>
  <c r="Q292" i="32"/>
  <c r="M292" i="32"/>
  <c r="AF292" i="32"/>
  <c r="AB292" i="32"/>
  <c r="X292" i="32"/>
  <c r="T292" i="32"/>
  <c r="P292" i="32"/>
  <c r="AE292" i="32"/>
  <c r="AA292" i="32"/>
  <c r="W292" i="32"/>
  <c r="S292" i="32"/>
  <c r="O292" i="32"/>
  <c r="AD292" i="32"/>
  <c r="Z292" i="32"/>
  <c r="V292" i="32"/>
  <c r="R292" i="32"/>
  <c r="N292" i="32"/>
  <c r="AC330" i="32"/>
  <c r="Y330" i="32"/>
  <c r="U330" i="32"/>
  <c r="Q330" i="32"/>
  <c r="M330" i="32"/>
  <c r="AF330" i="32"/>
  <c r="AB330" i="32"/>
  <c r="X330" i="32"/>
  <c r="T330" i="32"/>
  <c r="P330" i="32"/>
  <c r="AE330" i="32"/>
  <c r="AA330" i="32"/>
  <c r="W330" i="32"/>
  <c r="S330" i="32"/>
  <c r="O330" i="32"/>
  <c r="AD330" i="32"/>
  <c r="Z330" i="32"/>
  <c r="V330" i="32"/>
  <c r="R330" i="32"/>
  <c r="N330" i="32"/>
  <c r="M359" i="32"/>
  <c r="AE193" i="32"/>
  <c r="AA193" i="32"/>
  <c r="W193" i="32"/>
  <c r="S193" i="32"/>
  <c r="O193" i="32"/>
  <c r="AD193" i="32"/>
  <c r="Z193" i="32"/>
  <c r="V193" i="32"/>
  <c r="R193" i="32"/>
  <c r="N193" i="32"/>
  <c r="AC193" i="32"/>
  <c r="Y193" i="32"/>
  <c r="U193" i="32"/>
  <c r="Q193" i="32"/>
  <c r="AF193" i="32"/>
  <c r="AB193" i="32"/>
  <c r="X193" i="32"/>
  <c r="T193" i="32"/>
  <c r="P193" i="32"/>
  <c r="AF231" i="32"/>
  <c r="AB231" i="32"/>
  <c r="X231" i="32"/>
  <c r="T231" i="32"/>
  <c r="P231" i="32"/>
  <c r="AE231" i="32"/>
  <c r="AA231" i="32"/>
  <c r="W231" i="32"/>
  <c r="S231" i="32"/>
  <c r="O231" i="32"/>
  <c r="AD231" i="32"/>
  <c r="Z231" i="32"/>
  <c r="V231" i="32"/>
  <c r="R231" i="32"/>
  <c r="N231" i="32"/>
  <c r="AC231" i="32"/>
  <c r="Y231" i="32"/>
  <c r="U231" i="32"/>
  <c r="Q231" i="32"/>
  <c r="X79" i="32"/>
  <c r="T79" i="32"/>
  <c r="P79" i="32"/>
  <c r="AA79" i="32"/>
  <c r="W79" i="32"/>
  <c r="S79" i="32"/>
  <c r="O79" i="32"/>
  <c r="Y79" i="32"/>
  <c r="U79" i="32"/>
  <c r="Q79" i="32"/>
  <c r="Z79" i="32"/>
  <c r="V79" i="32"/>
  <c r="R79" i="32"/>
  <c r="N79" i="32"/>
  <c r="Y76" i="32"/>
  <c r="U76" i="32"/>
  <c r="Q76" i="32"/>
  <c r="X76" i="32"/>
  <c r="T76" i="32"/>
  <c r="P76" i="32"/>
  <c r="Z76" i="32"/>
  <c r="V76" i="32"/>
  <c r="R76" i="32"/>
  <c r="N76" i="32"/>
  <c r="S76" i="32"/>
  <c r="O76" i="32"/>
  <c r="AA76" i="32"/>
  <c r="W76" i="32"/>
  <c r="AA67" i="32"/>
  <c r="W67" i="32"/>
  <c r="S67" i="32"/>
  <c r="O67" i="32"/>
  <c r="Z67" i="32"/>
  <c r="V67" i="32"/>
  <c r="R67" i="32"/>
  <c r="N67" i="32"/>
  <c r="Y67" i="32"/>
  <c r="U67" i="32"/>
  <c r="Q67" i="32"/>
  <c r="X67" i="32"/>
  <c r="T67" i="32"/>
  <c r="P67" i="32"/>
  <c r="Z66" i="32"/>
  <c r="V66" i="32"/>
  <c r="R66" i="32"/>
  <c r="N66" i="32"/>
  <c r="Y66" i="32"/>
  <c r="U66" i="32"/>
  <c r="Q66" i="32"/>
  <c r="X66" i="32"/>
  <c r="T66" i="32"/>
  <c r="P66" i="32"/>
  <c r="AA66" i="32"/>
  <c r="W66" i="32"/>
  <c r="S66" i="32"/>
  <c r="O66" i="32"/>
  <c r="AC130" i="32"/>
  <c r="Y130" i="32"/>
  <c r="U130" i="32"/>
  <c r="Q130" i="32"/>
  <c r="AF130" i="32"/>
  <c r="AB130" i="32"/>
  <c r="X130" i="32"/>
  <c r="T130" i="32"/>
  <c r="P130" i="32"/>
  <c r="AE130" i="32"/>
  <c r="AA130" i="32"/>
  <c r="W130" i="32"/>
  <c r="S130" i="32"/>
  <c r="O130" i="32"/>
  <c r="AD130" i="32"/>
  <c r="Z130" i="32"/>
  <c r="V130" i="32"/>
  <c r="R130" i="32"/>
  <c r="N130" i="32"/>
  <c r="AC122" i="32"/>
  <c r="Y122" i="32"/>
  <c r="U122" i="32"/>
  <c r="Q122" i="32"/>
  <c r="AF122" i="32"/>
  <c r="AB122" i="32"/>
  <c r="X122" i="32"/>
  <c r="T122" i="32"/>
  <c r="P122" i="32"/>
  <c r="AE122" i="32"/>
  <c r="AA122" i="32"/>
  <c r="W122" i="32"/>
  <c r="S122" i="32"/>
  <c r="O122" i="32"/>
  <c r="AD122" i="32"/>
  <c r="Z122" i="32"/>
  <c r="V122" i="32"/>
  <c r="R122" i="32"/>
  <c r="N122" i="32"/>
  <c r="AF333" i="32"/>
  <c r="AB333" i="32"/>
  <c r="X333" i="32"/>
  <c r="T333" i="32"/>
  <c r="P333" i="32"/>
  <c r="AA333" i="32"/>
  <c r="W333" i="32"/>
  <c r="Y333" i="32"/>
  <c r="U333" i="32"/>
  <c r="M333" i="32"/>
  <c r="AD333" i="32"/>
  <c r="N333" i="32"/>
  <c r="Z333" i="32"/>
  <c r="R333" i="32"/>
  <c r="AF129" i="32"/>
  <c r="AB129" i="32"/>
  <c r="X129" i="32"/>
  <c r="T129" i="32"/>
  <c r="P129" i="32"/>
  <c r="AE129" i="32"/>
  <c r="AA129" i="32"/>
  <c r="W129" i="32"/>
  <c r="S129" i="32"/>
  <c r="O129" i="32"/>
  <c r="AD129" i="32"/>
  <c r="Z129" i="32"/>
  <c r="V129" i="32"/>
  <c r="R129" i="32"/>
  <c r="N129" i="32"/>
  <c r="AC129" i="32"/>
  <c r="Y129" i="32"/>
  <c r="U129" i="32"/>
  <c r="Q129" i="32"/>
  <c r="T58" i="32"/>
  <c r="P58" i="32"/>
  <c r="S58" i="32"/>
  <c r="O58" i="32"/>
  <c r="R58" i="32"/>
  <c r="N58" i="32"/>
  <c r="U58" i="32"/>
  <c r="Q58" i="32"/>
  <c r="S57" i="32"/>
  <c r="O57" i="32"/>
  <c r="R57" i="32"/>
  <c r="N57" i="32"/>
  <c r="U57" i="32"/>
  <c r="Q57" i="32"/>
  <c r="T57" i="32"/>
  <c r="P57" i="32"/>
  <c r="R52" i="32"/>
  <c r="N52" i="32"/>
  <c r="U52" i="32"/>
  <c r="Q52" i="32"/>
  <c r="T52" i="32"/>
  <c r="P52" i="32"/>
  <c r="S52" i="32"/>
  <c r="O52" i="32"/>
  <c r="U51" i="32"/>
  <c r="Q51" i="32"/>
  <c r="T51" i="32"/>
  <c r="P51" i="32"/>
  <c r="S51" i="32"/>
  <c r="O51" i="32"/>
  <c r="R51" i="32"/>
  <c r="N51" i="32"/>
  <c r="AF249" i="32"/>
  <c r="AB249" i="32"/>
  <c r="X249" i="32"/>
  <c r="T249" i="32"/>
  <c r="P249" i="32"/>
  <c r="AE249" i="32"/>
  <c r="AA249" i="32"/>
  <c r="W249" i="32"/>
  <c r="S249" i="32"/>
  <c r="O249" i="32"/>
  <c r="AD249" i="32"/>
  <c r="Z249" i="32"/>
  <c r="V249" i="32"/>
  <c r="R249" i="32"/>
  <c r="N249" i="32"/>
  <c r="AC249" i="32"/>
  <c r="Y249" i="32"/>
  <c r="U249" i="32"/>
  <c r="Q249" i="32"/>
  <c r="AF245" i="32"/>
  <c r="AB245" i="32"/>
  <c r="X245" i="32"/>
  <c r="T245" i="32"/>
  <c r="P245" i="32"/>
  <c r="AE245" i="32"/>
  <c r="AA245" i="32"/>
  <c r="W245" i="32"/>
  <c r="S245" i="32"/>
  <c r="O245" i="32"/>
  <c r="AD245" i="32"/>
  <c r="Z245" i="32"/>
  <c r="V245" i="32"/>
  <c r="R245" i="32"/>
  <c r="N245" i="32"/>
  <c r="AC245" i="32"/>
  <c r="Y245" i="32"/>
  <c r="U245" i="32"/>
  <c r="Q245" i="32"/>
  <c r="AE244" i="32"/>
  <c r="AA244" i="32"/>
  <c r="W244" i="32"/>
  <c r="S244" i="32"/>
  <c r="O244" i="32"/>
  <c r="AD244" i="32"/>
  <c r="Z244" i="32"/>
  <c r="V244" i="32"/>
  <c r="R244" i="32"/>
  <c r="N244" i="32"/>
  <c r="AC244" i="32"/>
  <c r="Y244" i="32"/>
  <c r="U244" i="32"/>
  <c r="Q244" i="32"/>
  <c r="AF244" i="32"/>
  <c r="AB244" i="32"/>
  <c r="X244" i="32"/>
  <c r="T244" i="32"/>
  <c r="P244" i="32"/>
  <c r="AC254" i="32"/>
  <c r="Y254" i="32"/>
  <c r="U254" i="32"/>
  <c r="Q254" i="32"/>
  <c r="AF254" i="32"/>
  <c r="AB254" i="32"/>
  <c r="X254" i="32"/>
  <c r="T254" i="32"/>
  <c r="P254" i="32"/>
  <c r="AE254" i="32"/>
  <c r="AA254" i="32"/>
  <c r="W254" i="32"/>
  <c r="S254" i="32"/>
  <c r="O254" i="32"/>
  <c r="AD254" i="32"/>
  <c r="Z254" i="32"/>
  <c r="V254" i="32"/>
  <c r="R254" i="32"/>
  <c r="N254" i="32"/>
  <c r="AF206" i="32"/>
  <c r="AB206" i="32"/>
  <c r="X206" i="32"/>
  <c r="T206" i="32"/>
  <c r="P206" i="32"/>
  <c r="AE206" i="32"/>
  <c r="AA206" i="32"/>
  <c r="W206" i="32"/>
  <c r="S206" i="32"/>
  <c r="O206" i="32"/>
  <c r="AC206" i="32"/>
  <c r="Y206" i="32"/>
  <c r="U206" i="32"/>
  <c r="Q206" i="32"/>
  <c r="Z206" i="32"/>
  <c r="V206" i="32"/>
  <c r="R206" i="32"/>
  <c r="AD206" i="32"/>
  <c r="N206" i="32"/>
  <c r="AF224" i="32"/>
  <c r="AB224" i="32"/>
  <c r="X224" i="32"/>
  <c r="T224" i="32"/>
  <c r="P224" i="32"/>
  <c r="AE224" i="32"/>
  <c r="AA224" i="32"/>
  <c r="W224" i="32"/>
  <c r="S224" i="32"/>
  <c r="O224" i="32"/>
  <c r="AD224" i="32"/>
  <c r="Z224" i="32"/>
  <c r="V224" i="32"/>
  <c r="R224" i="32"/>
  <c r="N224" i="32"/>
  <c r="AC224" i="32"/>
  <c r="Y224" i="32"/>
  <c r="U224" i="32"/>
  <c r="Q224" i="32"/>
  <c r="AC215" i="32"/>
  <c r="Y215" i="32"/>
  <c r="U215" i="32"/>
  <c r="Q215" i="32"/>
  <c r="AF215" i="32"/>
  <c r="AB215" i="32"/>
  <c r="X215" i="32"/>
  <c r="T215" i="32"/>
  <c r="P215" i="32"/>
  <c r="AE215" i="32"/>
  <c r="AA215" i="32"/>
  <c r="W215" i="32"/>
  <c r="S215" i="32"/>
  <c r="AD215" i="32"/>
  <c r="Z215" i="32"/>
  <c r="V215" i="32"/>
  <c r="R215" i="32"/>
  <c r="N215" i="32"/>
  <c r="O215" i="32"/>
  <c r="AE213" i="32"/>
  <c r="AA213" i="32"/>
  <c r="W213" i="32"/>
  <c r="S213" i="32"/>
  <c r="O213" i="32"/>
  <c r="AD213" i="32"/>
  <c r="Z213" i="32"/>
  <c r="V213" i="32"/>
  <c r="R213" i="32"/>
  <c r="N213" i="32"/>
  <c r="AF213" i="32"/>
  <c r="AB213" i="32"/>
  <c r="X213" i="32"/>
  <c r="T213" i="32"/>
  <c r="P213" i="32"/>
  <c r="AC213" i="32"/>
  <c r="Y213" i="32"/>
  <c r="U213" i="32"/>
  <c r="Q213" i="32"/>
  <c r="Y30" i="32"/>
  <c r="U30" i="32"/>
  <c r="Q30" i="32"/>
  <c r="X30" i="32"/>
  <c r="T30" i="32"/>
  <c r="P30" i="32"/>
  <c r="W30" i="32"/>
  <c r="S30" i="32"/>
  <c r="O30" i="32"/>
  <c r="Z30" i="32"/>
  <c r="V30" i="32"/>
  <c r="R30" i="32"/>
  <c r="N30" i="32"/>
  <c r="X29" i="32"/>
  <c r="X288" i="32" s="1"/>
  <c r="T29" i="32"/>
  <c r="T288" i="32" s="1"/>
  <c r="P29" i="32"/>
  <c r="P288" i="32" s="1"/>
  <c r="W29" i="32"/>
  <c r="W288" i="32" s="1"/>
  <c r="S29" i="32"/>
  <c r="S288" i="32" s="1"/>
  <c r="O29" i="32"/>
  <c r="O288" i="32" s="1"/>
  <c r="Z29" i="32"/>
  <c r="Z288" i="32" s="1"/>
  <c r="V29" i="32"/>
  <c r="V288" i="32" s="1"/>
  <c r="R29" i="32"/>
  <c r="R288" i="32" s="1"/>
  <c r="N29" i="32"/>
  <c r="N288" i="32" s="1"/>
  <c r="Y29" i="32"/>
  <c r="Y288" i="32" s="1"/>
  <c r="U29" i="32"/>
  <c r="U288" i="32" s="1"/>
  <c r="Q29" i="32"/>
  <c r="Q288" i="32" s="1"/>
  <c r="M288" i="32"/>
  <c r="X336" i="32"/>
  <c r="T336" i="32"/>
  <c r="P336" i="32"/>
  <c r="W336" i="32"/>
  <c r="S336" i="32"/>
  <c r="O336" i="32"/>
  <c r="Z336" i="32"/>
  <c r="V336" i="32"/>
  <c r="R336" i="32"/>
  <c r="N336" i="32"/>
  <c r="Y336" i="32"/>
  <c r="U336" i="32"/>
  <c r="Q336" i="32"/>
  <c r="M336" i="32"/>
  <c r="X25" i="32"/>
  <c r="T25" i="32"/>
  <c r="P25" i="32"/>
  <c r="W25" i="32"/>
  <c r="S25" i="32"/>
  <c r="O25" i="32"/>
  <c r="Z25" i="32"/>
  <c r="V25" i="32"/>
  <c r="R25" i="32"/>
  <c r="N25" i="32"/>
  <c r="Y25" i="32"/>
  <c r="U25" i="32"/>
  <c r="Q25" i="32"/>
  <c r="W24" i="32"/>
  <c r="S24" i="32"/>
  <c r="O24" i="32"/>
  <c r="Z24" i="32"/>
  <c r="V24" i="32"/>
  <c r="R24" i="32"/>
  <c r="N24" i="32"/>
  <c r="Y24" i="32"/>
  <c r="U24" i="32"/>
  <c r="Q24" i="32"/>
  <c r="X24" i="32"/>
  <c r="T24" i="32"/>
  <c r="P24" i="32"/>
  <c r="W28" i="32"/>
  <c r="S28" i="32"/>
  <c r="O28" i="32"/>
  <c r="Z28" i="32"/>
  <c r="V28" i="32"/>
  <c r="R28" i="32"/>
  <c r="N28" i="32"/>
  <c r="Y28" i="32"/>
  <c r="U28" i="32"/>
  <c r="Q28" i="32"/>
  <c r="X28" i="32"/>
  <c r="T28" i="32"/>
  <c r="P28" i="32"/>
  <c r="W332" i="32"/>
  <c r="S332" i="32"/>
  <c r="O332" i="32"/>
  <c r="Z332" i="32"/>
  <c r="V332" i="32"/>
  <c r="R332" i="32"/>
  <c r="N332" i="32"/>
  <c r="Y332" i="32"/>
  <c r="U332" i="32"/>
  <c r="Q332" i="32"/>
  <c r="M332" i="32"/>
  <c r="X332" i="32"/>
  <c r="T332" i="32"/>
  <c r="P332" i="32"/>
  <c r="Z23" i="32"/>
  <c r="V23" i="32"/>
  <c r="R23" i="32"/>
  <c r="N23" i="32"/>
  <c r="Y23" i="32"/>
  <c r="U23" i="32"/>
  <c r="Q23" i="32"/>
  <c r="X23" i="32"/>
  <c r="T23" i="32"/>
  <c r="P23" i="32"/>
  <c r="AA23" i="32"/>
  <c r="W23" i="32"/>
  <c r="S23" i="32"/>
  <c r="O23" i="32"/>
  <c r="E131" i="32"/>
  <c r="AC158" i="32"/>
  <c r="Y158" i="32"/>
  <c r="U158" i="32"/>
  <c r="Q158" i="32"/>
  <c r="AF158" i="32"/>
  <c r="AB158" i="32"/>
  <c r="X158" i="32"/>
  <c r="T158" i="32"/>
  <c r="P158" i="32"/>
  <c r="AE158" i="32"/>
  <c r="AA158" i="32"/>
  <c r="W158" i="32"/>
  <c r="S158" i="32"/>
  <c r="O158" i="32"/>
  <c r="AD158" i="32"/>
  <c r="Z158" i="32"/>
  <c r="V158" i="32"/>
  <c r="R158" i="32"/>
  <c r="N158" i="32"/>
  <c r="AE164" i="32"/>
  <c r="AA164" i="32"/>
  <c r="W164" i="32"/>
  <c r="S164" i="32"/>
  <c r="O164" i="32"/>
  <c r="AD164" i="32"/>
  <c r="Z164" i="32"/>
  <c r="V164" i="32"/>
  <c r="R164" i="32"/>
  <c r="N164" i="32"/>
  <c r="AC164" i="32"/>
  <c r="Y164" i="32"/>
  <c r="U164" i="32"/>
  <c r="Q164" i="32"/>
  <c r="AF164" i="32"/>
  <c r="AB164" i="32"/>
  <c r="X164" i="32"/>
  <c r="T164" i="32"/>
  <c r="P164" i="32"/>
  <c r="AE203" i="32"/>
  <c r="AA203" i="32"/>
  <c r="W203" i="32"/>
  <c r="S203" i="32"/>
  <c r="O203" i="32"/>
  <c r="AD203" i="32"/>
  <c r="Z203" i="32"/>
  <c r="V203" i="32"/>
  <c r="R203" i="32"/>
  <c r="N203" i="32"/>
  <c r="AC203" i="32"/>
  <c r="Y203" i="32"/>
  <c r="U203" i="32"/>
  <c r="Q203" i="32"/>
  <c r="AF203" i="32"/>
  <c r="AB203" i="32"/>
  <c r="X203" i="32"/>
  <c r="T203" i="32"/>
  <c r="P203" i="32"/>
  <c r="AC199" i="32"/>
  <c r="Y199" i="32"/>
  <c r="U199" i="32"/>
  <c r="Q199" i="32"/>
  <c r="AF199" i="32"/>
  <c r="AB199" i="32"/>
  <c r="X199" i="32"/>
  <c r="T199" i="32"/>
  <c r="P199" i="32"/>
  <c r="AE199" i="32"/>
  <c r="AA199" i="32"/>
  <c r="W199" i="32"/>
  <c r="S199" i="32"/>
  <c r="O199" i="32"/>
  <c r="AD199" i="32"/>
  <c r="Z199" i="32"/>
  <c r="V199" i="32"/>
  <c r="R199" i="32"/>
  <c r="N199" i="32"/>
  <c r="AD200" i="32"/>
  <c r="Z200" i="32"/>
  <c r="V200" i="32"/>
  <c r="R200" i="32"/>
  <c r="N200" i="32"/>
  <c r="AC200" i="32"/>
  <c r="Y200" i="32"/>
  <c r="U200" i="32"/>
  <c r="Q200" i="32"/>
  <c r="AF200" i="32"/>
  <c r="AB200" i="32"/>
  <c r="X200" i="32"/>
  <c r="T200" i="32"/>
  <c r="P200" i="32"/>
  <c r="AE200" i="32"/>
  <c r="AA200" i="32"/>
  <c r="W200" i="32"/>
  <c r="S200" i="32"/>
  <c r="O200" i="32"/>
  <c r="AD135" i="32"/>
  <c r="AD302" i="32" s="1"/>
  <c r="Z135" i="32"/>
  <c r="Z302" i="32" s="1"/>
  <c r="V135" i="32"/>
  <c r="V302" i="32" s="1"/>
  <c r="R135" i="32"/>
  <c r="R302" i="32" s="1"/>
  <c r="N135" i="32"/>
  <c r="N302" i="32" s="1"/>
  <c r="AC135" i="32"/>
  <c r="AC302" i="32" s="1"/>
  <c r="Y135" i="32"/>
  <c r="Y302" i="32" s="1"/>
  <c r="U135" i="32"/>
  <c r="U302" i="32" s="1"/>
  <c r="Q135" i="32"/>
  <c r="Q302" i="32" s="1"/>
  <c r="M302" i="32"/>
  <c r="AF135" i="32"/>
  <c r="AF302" i="32" s="1"/>
  <c r="AB135" i="32"/>
  <c r="AB302" i="32" s="1"/>
  <c r="X135" i="32"/>
  <c r="X302" i="32" s="1"/>
  <c r="T135" i="32"/>
  <c r="T302" i="32" s="1"/>
  <c r="P135" i="32"/>
  <c r="P302" i="32" s="1"/>
  <c r="AE135" i="32"/>
  <c r="AE302" i="32" s="1"/>
  <c r="AA135" i="32"/>
  <c r="AA302" i="32" s="1"/>
  <c r="W135" i="32"/>
  <c r="W302" i="32" s="1"/>
  <c r="S135" i="32"/>
  <c r="S302" i="32" s="1"/>
  <c r="O135" i="32"/>
  <c r="O302" i="32" s="1"/>
  <c r="AC329" i="32"/>
  <c r="Y329" i="32"/>
  <c r="U329" i="32"/>
  <c r="Q329" i="32"/>
  <c r="M329" i="32"/>
  <c r="AF329" i="32"/>
  <c r="AB329" i="32"/>
  <c r="X329" i="32"/>
  <c r="T329" i="32"/>
  <c r="P329" i="32"/>
  <c r="AE329" i="32"/>
  <c r="AA329" i="32"/>
  <c r="W329" i="32"/>
  <c r="S329" i="32"/>
  <c r="O329" i="32"/>
  <c r="AD329" i="32"/>
  <c r="Z329" i="32"/>
  <c r="V329" i="32"/>
  <c r="R329" i="32"/>
  <c r="N329" i="32"/>
  <c r="AD140" i="32"/>
  <c r="Z140" i="32"/>
  <c r="V140" i="32"/>
  <c r="R140" i="32"/>
  <c r="N140" i="32"/>
  <c r="AC140" i="32"/>
  <c r="Y140" i="32"/>
  <c r="U140" i="32"/>
  <c r="Q140" i="32"/>
  <c r="AE140" i="32"/>
  <c r="AA140" i="32"/>
  <c r="W140" i="32"/>
  <c r="S140" i="32"/>
  <c r="O140" i="32"/>
  <c r="AB140" i="32"/>
  <c r="X140" i="32"/>
  <c r="T140" i="32"/>
  <c r="AF140" i="32"/>
  <c r="P140" i="32"/>
  <c r="AC133" i="32"/>
  <c r="Y133" i="32"/>
  <c r="U133" i="32"/>
  <c r="Q133" i="32"/>
  <c r="AF133" i="32"/>
  <c r="AB133" i="32"/>
  <c r="X133" i="32"/>
  <c r="T133" i="32"/>
  <c r="P133" i="32"/>
  <c r="AE133" i="32"/>
  <c r="AA133" i="32"/>
  <c r="W133" i="32"/>
  <c r="S133" i="32"/>
  <c r="O133" i="32"/>
  <c r="AD133" i="32"/>
  <c r="Z133" i="32"/>
  <c r="V133" i="32"/>
  <c r="R133" i="32"/>
  <c r="N133" i="32"/>
  <c r="AD192" i="32"/>
  <c r="Z192" i="32"/>
  <c r="V192" i="32"/>
  <c r="R192" i="32"/>
  <c r="N192" i="32"/>
  <c r="AC192" i="32"/>
  <c r="Y192" i="32"/>
  <c r="U192" i="32"/>
  <c r="Q192" i="32"/>
  <c r="AF192" i="32"/>
  <c r="AB192" i="32"/>
  <c r="X192" i="32"/>
  <c r="T192" i="32"/>
  <c r="P192" i="32"/>
  <c r="AE192" i="32"/>
  <c r="AA192" i="32"/>
  <c r="W192" i="32"/>
  <c r="S192" i="32"/>
  <c r="O192" i="32"/>
  <c r="AD233" i="32"/>
  <c r="Z233" i="32"/>
  <c r="V233" i="32"/>
  <c r="R233" i="32"/>
  <c r="N233" i="32"/>
  <c r="AC233" i="32"/>
  <c r="Y233" i="32"/>
  <c r="U233" i="32"/>
  <c r="Q233" i="32"/>
  <c r="AF233" i="32"/>
  <c r="AB233" i="32"/>
  <c r="X233" i="32"/>
  <c r="T233" i="32"/>
  <c r="P233" i="32"/>
  <c r="AE233" i="32"/>
  <c r="AA233" i="32"/>
  <c r="W233" i="32"/>
  <c r="S233" i="32"/>
  <c r="O233" i="32"/>
  <c r="V60" i="31"/>
  <c r="O490" i="31"/>
  <c r="S490" i="31"/>
  <c r="W490" i="31"/>
  <c r="AA490" i="31"/>
  <c r="AE490" i="31"/>
  <c r="P490" i="31"/>
  <c r="T490" i="31"/>
  <c r="X490" i="31"/>
  <c r="AB490" i="31"/>
  <c r="AF490" i="31"/>
  <c r="Q490" i="31"/>
  <c r="U490" i="31"/>
  <c r="Y490" i="31"/>
  <c r="Y593" i="31" s="1"/>
  <c r="AC490" i="31"/>
  <c r="AC593" i="31" s="1"/>
  <c r="N490" i="31"/>
  <c r="N593" i="31" s="1"/>
  <c r="R490" i="31"/>
  <c r="V490" i="31"/>
  <c r="Z490" i="31"/>
  <c r="AD490" i="31"/>
  <c r="N489" i="31"/>
  <c r="R489" i="31"/>
  <c r="V489" i="31"/>
  <c r="Z489" i="31"/>
  <c r="AD489" i="31"/>
  <c r="O489" i="31"/>
  <c r="S489" i="31"/>
  <c r="W489" i="31"/>
  <c r="AA489" i="31"/>
  <c r="AE489" i="31"/>
  <c r="P489" i="31"/>
  <c r="T489" i="31"/>
  <c r="X489" i="31"/>
  <c r="AB489" i="31"/>
  <c r="AF489" i="31"/>
  <c r="Q489" i="31"/>
  <c r="U489" i="31"/>
  <c r="Y489" i="31"/>
  <c r="AC489" i="31"/>
  <c r="P501" i="31"/>
  <c r="T501" i="31"/>
  <c r="X501" i="31"/>
  <c r="AB501" i="31"/>
  <c r="AF501" i="31"/>
  <c r="O501" i="31"/>
  <c r="S501" i="31"/>
  <c r="W501" i="31"/>
  <c r="AA501" i="31"/>
  <c r="AE501" i="31"/>
  <c r="U501" i="31"/>
  <c r="AC501" i="31"/>
  <c r="N501" i="31"/>
  <c r="V501" i="31"/>
  <c r="AD501" i="31"/>
  <c r="Q501" i="31"/>
  <c r="Y501" i="31"/>
  <c r="R501" i="31"/>
  <c r="Z501" i="31"/>
  <c r="Q492" i="31"/>
  <c r="Q520" i="31" s="1"/>
  <c r="U492" i="31"/>
  <c r="U520" i="31" s="1"/>
  <c r="Y492" i="31"/>
  <c r="Y520" i="31" s="1"/>
  <c r="AC492" i="31"/>
  <c r="AC520" i="31" s="1"/>
  <c r="N492" i="31"/>
  <c r="N520" i="31" s="1"/>
  <c r="R492" i="31"/>
  <c r="R520" i="31" s="1"/>
  <c r="V492" i="31"/>
  <c r="V520" i="31" s="1"/>
  <c r="Z492" i="31"/>
  <c r="Z520" i="31" s="1"/>
  <c r="AD492" i="31"/>
  <c r="AD520" i="31" s="1"/>
  <c r="O492" i="31"/>
  <c r="O520" i="31" s="1"/>
  <c r="S492" i="31"/>
  <c r="S520" i="31" s="1"/>
  <c r="W492" i="31"/>
  <c r="W520" i="31" s="1"/>
  <c r="AA492" i="31"/>
  <c r="AA520" i="31" s="1"/>
  <c r="AE492" i="31"/>
  <c r="AE520" i="31" s="1"/>
  <c r="P492" i="31"/>
  <c r="P520" i="31" s="1"/>
  <c r="T492" i="31"/>
  <c r="T520" i="31" s="1"/>
  <c r="X492" i="31"/>
  <c r="X520" i="31" s="1"/>
  <c r="AB492" i="31"/>
  <c r="AB520" i="31" s="1"/>
  <c r="AF492" i="31"/>
  <c r="AF520" i="31" s="1"/>
  <c r="Q593" i="31"/>
  <c r="P491" i="31"/>
  <c r="T491" i="31"/>
  <c r="X491" i="31"/>
  <c r="AB491" i="31"/>
  <c r="AF491" i="31"/>
  <c r="Q491" i="31"/>
  <c r="U491" i="31"/>
  <c r="Y491" i="31"/>
  <c r="AC491" i="31"/>
  <c r="N491" i="31"/>
  <c r="R491" i="31"/>
  <c r="V491" i="31"/>
  <c r="Z491" i="31"/>
  <c r="AD491" i="31"/>
  <c r="O491" i="31"/>
  <c r="S491" i="31"/>
  <c r="W491" i="31"/>
  <c r="AA491" i="31"/>
  <c r="AE491" i="31"/>
  <c r="N493" i="31"/>
  <c r="R493" i="31"/>
  <c r="V493" i="31"/>
  <c r="Z493" i="31"/>
  <c r="AD493" i="31"/>
  <c r="O493" i="31"/>
  <c r="S493" i="31"/>
  <c r="W493" i="31"/>
  <c r="AA493" i="31"/>
  <c r="AE493" i="31"/>
  <c r="P493" i="31"/>
  <c r="T493" i="31"/>
  <c r="X493" i="31"/>
  <c r="AB493" i="31"/>
  <c r="AF493" i="31"/>
  <c r="Q493" i="31"/>
  <c r="U493" i="31"/>
  <c r="Y493" i="31"/>
  <c r="AC493" i="31"/>
  <c r="N458" i="31"/>
  <c r="R458" i="31"/>
  <c r="V458" i="31"/>
  <c r="Z458" i="31"/>
  <c r="AD458" i="31"/>
  <c r="O458" i="31"/>
  <c r="S458" i="31"/>
  <c r="W458" i="31"/>
  <c r="AA458" i="31"/>
  <c r="AE458" i="31"/>
  <c r="P458" i="31"/>
  <c r="T458" i="31"/>
  <c r="X458" i="31"/>
  <c r="AB458" i="31"/>
  <c r="AF458" i="31"/>
  <c r="Q458" i="31"/>
  <c r="U458" i="31"/>
  <c r="Y458" i="31"/>
  <c r="AC458" i="31"/>
  <c r="Q461" i="31"/>
  <c r="U461" i="31"/>
  <c r="Y461" i="31"/>
  <c r="AC461" i="31"/>
  <c r="N461" i="31"/>
  <c r="R461" i="31"/>
  <c r="V461" i="31"/>
  <c r="Z461" i="31"/>
  <c r="AD461" i="31"/>
  <c r="O461" i="31"/>
  <c r="S461" i="31"/>
  <c r="W461" i="31"/>
  <c r="AA461" i="31"/>
  <c r="AE461" i="31"/>
  <c r="P461" i="31"/>
  <c r="T461" i="31"/>
  <c r="X461" i="31"/>
  <c r="AB461" i="31"/>
  <c r="AF461" i="31"/>
  <c r="O459" i="31"/>
  <c r="S459" i="31"/>
  <c r="W459" i="31"/>
  <c r="AA459" i="31"/>
  <c r="AE459" i="31"/>
  <c r="P459" i="31"/>
  <c r="T459" i="31"/>
  <c r="X459" i="31"/>
  <c r="AB459" i="31"/>
  <c r="AF459" i="31"/>
  <c r="Q459" i="31"/>
  <c r="U459" i="31"/>
  <c r="Y459" i="31"/>
  <c r="AC459" i="31"/>
  <c r="N459" i="31"/>
  <c r="R459" i="31"/>
  <c r="V459" i="31"/>
  <c r="Z459" i="31"/>
  <c r="AD459" i="31"/>
  <c r="P464" i="31"/>
  <c r="T464" i="31"/>
  <c r="X464" i="31"/>
  <c r="AB464" i="31"/>
  <c r="AF464" i="31"/>
  <c r="Q464" i="31"/>
  <c r="U464" i="31"/>
  <c r="Y464" i="31"/>
  <c r="AC464" i="31"/>
  <c r="N464" i="31"/>
  <c r="R464" i="31"/>
  <c r="V464" i="31"/>
  <c r="Z464" i="31"/>
  <c r="AD464" i="31"/>
  <c r="O464" i="31"/>
  <c r="S464" i="31"/>
  <c r="W464" i="31"/>
  <c r="AA464" i="31"/>
  <c r="AE464" i="31"/>
  <c r="P460" i="31"/>
  <c r="P530" i="31" s="1"/>
  <c r="T460" i="31"/>
  <c r="T530" i="31" s="1"/>
  <c r="X460" i="31"/>
  <c r="X530" i="31" s="1"/>
  <c r="AB460" i="31"/>
  <c r="AB530" i="31" s="1"/>
  <c r="AF460" i="31"/>
  <c r="AF530" i="31" s="1"/>
  <c r="Q460" i="31"/>
  <c r="Q530" i="31" s="1"/>
  <c r="U460" i="31"/>
  <c r="Y460" i="31"/>
  <c r="Y530" i="31" s="1"/>
  <c r="AC460" i="31"/>
  <c r="AC530" i="31" s="1"/>
  <c r="N460" i="31"/>
  <c r="N530" i="31" s="1"/>
  <c r="R460" i="31"/>
  <c r="R530" i="31" s="1"/>
  <c r="V460" i="31"/>
  <c r="V530" i="31" s="1"/>
  <c r="Z460" i="31"/>
  <c r="Z530" i="31" s="1"/>
  <c r="AD460" i="31"/>
  <c r="AD530" i="31" s="1"/>
  <c r="O460" i="31"/>
  <c r="O530" i="31" s="1"/>
  <c r="S460" i="31"/>
  <c r="S530" i="31" s="1"/>
  <c r="W460" i="31"/>
  <c r="W530" i="31" s="1"/>
  <c r="AA460" i="31"/>
  <c r="AA530" i="31" s="1"/>
  <c r="AE460" i="31"/>
  <c r="AE530" i="31" s="1"/>
  <c r="O463" i="31"/>
  <c r="O549" i="31" s="1"/>
  <c r="S463" i="31"/>
  <c r="S549" i="31" s="1"/>
  <c r="W463" i="31"/>
  <c r="W549" i="31" s="1"/>
  <c r="AA463" i="31"/>
  <c r="AA549" i="31" s="1"/>
  <c r="AE463" i="31"/>
  <c r="AE549" i="31" s="1"/>
  <c r="P463" i="31"/>
  <c r="P549" i="31" s="1"/>
  <c r="T463" i="31"/>
  <c r="T549" i="31" s="1"/>
  <c r="X463" i="31"/>
  <c r="X549" i="31" s="1"/>
  <c r="AB463" i="31"/>
  <c r="AB549" i="31" s="1"/>
  <c r="AF463" i="31"/>
  <c r="AF549" i="31" s="1"/>
  <c r="Q463" i="31"/>
  <c r="Q549" i="31" s="1"/>
  <c r="U463" i="31"/>
  <c r="Y463" i="31"/>
  <c r="Y549" i="31" s="1"/>
  <c r="AC463" i="31"/>
  <c r="AC549" i="31" s="1"/>
  <c r="N463" i="31"/>
  <c r="N549" i="31" s="1"/>
  <c r="R463" i="31"/>
  <c r="R549" i="31" s="1"/>
  <c r="V463" i="31"/>
  <c r="V549" i="31" s="1"/>
  <c r="Z463" i="31"/>
  <c r="Z549" i="31" s="1"/>
  <c r="AD463" i="31"/>
  <c r="AD549" i="31" s="1"/>
  <c r="N462" i="31"/>
  <c r="R462" i="31"/>
  <c r="V462" i="31"/>
  <c r="Z462" i="31"/>
  <c r="AD462" i="31"/>
  <c r="O462" i="31"/>
  <c r="S462" i="31"/>
  <c r="W462" i="31"/>
  <c r="AA462" i="31"/>
  <c r="AE462" i="31"/>
  <c r="P462" i="31"/>
  <c r="T462" i="31"/>
  <c r="X462" i="31"/>
  <c r="AB462" i="31"/>
  <c r="AF462" i="31"/>
  <c r="Q462" i="31"/>
  <c r="U462" i="31"/>
  <c r="Y462" i="31"/>
  <c r="AC462" i="31"/>
  <c r="Y54" i="31"/>
  <c r="U60" i="31"/>
  <c r="P302" i="31"/>
  <c r="T302" i="31"/>
  <c r="X302" i="31"/>
  <c r="AB302" i="31"/>
  <c r="AF302" i="31"/>
  <c r="Q302" i="31"/>
  <c r="U302" i="31"/>
  <c r="Y302" i="31"/>
  <c r="AC302" i="31"/>
  <c r="N302" i="31"/>
  <c r="R302" i="31"/>
  <c r="V302" i="31"/>
  <c r="Z302" i="31"/>
  <c r="AD302" i="31"/>
  <c r="O302" i="31"/>
  <c r="S302" i="31"/>
  <c r="W302" i="31"/>
  <c r="AA302" i="31"/>
  <c r="AE302" i="31"/>
  <c r="Q303" i="31"/>
  <c r="U303" i="31"/>
  <c r="Y303" i="31"/>
  <c r="AC303" i="31"/>
  <c r="N303" i="31"/>
  <c r="R303" i="31"/>
  <c r="V303" i="31"/>
  <c r="Z303" i="31"/>
  <c r="AD303" i="31"/>
  <c r="O303" i="31"/>
  <c r="S303" i="31"/>
  <c r="W303" i="31"/>
  <c r="AA303" i="31"/>
  <c r="AE303" i="31"/>
  <c r="P303" i="31"/>
  <c r="T303" i="31"/>
  <c r="X303" i="31"/>
  <c r="AB303" i="31"/>
  <c r="AF303" i="31"/>
  <c r="O301" i="31"/>
  <c r="S301" i="31"/>
  <c r="W301" i="31"/>
  <c r="AA301" i="31"/>
  <c r="AE301" i="31"/>
  <c r="P301" i="31"/>
  <c r="T301" i="31"/>
  <c r="X301" i="31"/>
  <c r="AB301" i="31"/>
  <c r="AF301" i="31"/>
  <c r="Q301" i="31"/>
  <c r="U301" i="31"/>
  <c r="Y301" i="31"/>
  <c r="AC301" i="31"/>
  <c r="N301" i="31"/>
  <c r="R301" i="31"/>
  <c r="V301" i="31"/>
  <c r="Z301" i="31"/>
  <c r="AD301" i="31"/>
  <c r="Q307" i="31"/>
  <c r="U307" i="31"/>
  <c r="Y307" i="31"/>
  <c r="AC307" i="31"/>
  <c r="N307" i="31"/>
  <c r="R307" i="31"/>
  <c r="V307" i="31"/>
  <c r="Z307" i="31"/>
  <c r="AD307" i="31"/>
  <c r="O307" i="31"/>
  <c r="S307" i="31"/>
  <c r="W307" i="31"/>
  <c r="AA307" i="31"/>
  <c r="AE307" i="31"/>
  <c r="P307" i="31"/>
  <c r="T307" i="31"/>
  <c r="X307" i="31"/>
  <c r="AB307" i="31"/>
  <c r="AF307" i="31"/>
  <c r="N300" i="31"/>
  <c r="R300" i="31"/>
  <c r="V300" i="31"/>
  <c r="Z300" i="31"/>
  <c r="AD300" i="31"/>
  <c r="O300" i="31"/>
  <c r="S300" i="31"/>
  <c r="W300" i="31"/>
  <c r="AA300" i="31"/>
  <c r="AE300" i="31"/>
  <c r="P300" i="31"/>
  <c r="T300" i="31"/>
  <c r="X300" i="31"/>
  <c r="AB300" i="31"/>
  <c r="AF300" i="31"/>
  <c r="Q300" i="31"/>
  <c r="U300" i="31"/>
  <c r="Y300" i="31"/>
  <c r="AC300" i="31"/>
  <c r="O305" i="31"/>
  <c r="S305" i="31"/>
  <c r="W305" i="31"/>
  <c r="AA305" i="31"/>
  <c r="AE305" i="31"/>
  <c r="P305" i="31"/>
  <c r="T305" i="31"/>
  <c r="X305" i="31"/>
  <c r="AB305" i="31"/>
  <c r="AF305" i="31"/>
  <c r="Q305" i="31"/>
  <c r="U305" i="31"/>
  <c r="Y305" i="31"/>
  <c r="AC305" i="31"/>
  <c r="N305" i="31"/>
  <c r="R305" i="31"/>
  <c r="V305" i="31"/>
  <c r="Z305" i="31"/>
  <c r="AD305" i="31"/>
  <c r="P306" i="31"/>
  <c r="T306" i="31"/>
  <c r="X306" i="31"/>
  <c r="AB306" i="31"/>
  <c r="AF306" i="31"/>
  <c r="Q306" i="31"/>
  <c r="U306" i="31"/>
  <c r="Y306" i="31"/>
  <c r="AC306" i="31"/>
  <c r="N306" i="31"/>
  <c r="R306" i="31"/>
  <c r="V306" i="31"/>
  <c r="Z306" i="31"/>
  <c r="AD306" i="31"/>
  <c r="O306" i="31"/>
  <c r="S306" i="31"/>
  <c r="W306" i="31"/>
  <c r="AA306" i="31"/>
  <c r="AE306" i="31"/>
  <c r="N308" i="31"/>
  <c r="R308" i="31"/>
  <c r="V308" i="31"/>
  <c r="Z308" i="31"/>
  <c r="AD308" i="31"/>
  <c r="O308" i="31"/>
  <c r="S308" i="31"/>
  <c r="W308" i="31"/>
  <c r="AA308" i="31"/>
  <c r="AE308" i="31"/>
  <c r="P308" i="31"/>
  <c r="T308" i="31"/>
  <c r="X308" i="31"/>
  <c r="AB308" i="31"/>
  <c r="AF308" i="31"/>
  <c r="Q308" i="31"/>
  <c r="U308" i="31"/>
  <c r="Y308" i="31"/>
  <c r="AC308" i="31"/>
  <c r="N304" i="31"/>
  <c r="R304" i="31"/>
  <c r="V304" i="31"/>
  <c r="Z304" i="31"/>
  <c r="AD304" i="31"/>
  <c r="O304" i="31"/>
  <c r="S304" i="31"/>
  <c r="W304" i="31"/>
  <c r="AA304" i="31"/>
  <c r="AE304" i="31"/>
  <c r="P304" i="31"/>
  <c r="T304" i="31"/>
  <c r="X304" i="31"/>
  <c r="AB304" i="31"/>
  <c r="AF304" i="31"/>
  <c r="Q304" i="31"/>
  <c r="U304" i="31"/>
  <c r="Y304" i="31"/>
  <c r="AC304" i="31"/>
  <c r="AA456" i="31"/>
  <c r="W456" i="31"/>
  <c r="X456" i="31"/>
  <c r="V456" i="31"/>
  <c r="X439" i="31"/>
  <c r="Q439" i="31"/>
  <c r="N439" i="31"/>
  <c r="AD439" i="31"/>
  <c r="U456" i="31"/>
  <c r="AE456" i="31"/>
  <c r="T456" i="31"/>
  <c r="N456" i="31"/>
  <c r="P223" i="31"/>
  <c r="T223" i="31"/>
  <c r="X223" i="31"/>
  <c r="AB223" i="31"/>
  <c r="AF223" i="31"/>
  <c r="Q223" i="31"/>
  <c r="U223" i="31"/>
  <c r="Y223" i="31"/>
  <c r="AC223" i="31"/>
  <c r="N223" i="31"/>
  <c r="R223" i="31"/>
  <c r="V223" i="31"/>
  <c r="Z223" i="31"/>
  <c r="AD223" i="31"/>
  <c r="O223" i="31"/>
  <c r="S223" i="31"/>
  <c r="W223" i="31"/>
  <c r="AA223" i="31"/>
  <c r="AE223" i="31"/>
  <c r="O222" i="31"/>
  <c r="S222" i="31"/>
  <c r="W222" i="31"/>
  <c r="AA222" i="31"/>
  <c r="AE222" i="31"/>
  <c r="P222" i="31"/>
  <c r="T222" i="31"/>
  <c r="X222" i="31"/>
  <c r="AB222" i="31"/>
  <c r="AF222" i="31"/>
  <c r="Q222" i="31"/>
  <c r="U222" i="31"/>
  <c r="Y222" i="31"/>
  <c r="AC222" i="31"/>
  <c r="N222" i="31"/>
  <c r="R222" i="31"/>
  <c r="V222" i="31"/>
  <c r="Z222" i="31"/>
  <c r="AD222" i="31"/>
  <c r="S55" i="31"/>
  <c r="Y100" i="31"/>
  <c r="S21" i="31"/>
  <c r="S66" i="31"/>
  <c r="W55" i="31"/>
  <c r="Q21" i="31"/>
  <c r="P21" i="31"/>
  <c r="O55" i="31"/>
  <c r="X55" i="31"/>
  <c r="R55" i="31"/>
  <c r="X21" i="31"/>
  <c r="W21" i="31"/>
  <c r="R21" i="31"/>
  <c r="N55" i="31"/>
  <c r="Q55" i="31"/>
  <c r="P55" i="31"/>
  <c r="V55" i="31"/>
  <c r="U55" i="31"/>
  <c r="V62" i="31"/>
  <c r="O21" i="31"/>
  <c r="V21" i="31"/>
  <c r="U21" i="31"/>
  <c r="T21" i="31"/>
  <c r="Y55" i="31"/>
  <c r="Y21" i="31"/>
  <c r="O24" i="31"/>
  <c r="S24" i="31"/>
  <c r="W24" i="31"/>
  <c r="P24" i="31"/>
  <c r="T24" i="31"/>
  <c r="X24" i="31"/>
  <c r="Q24" i="31"/>
  <c r="Y24" i="31"/>
  <c r="R24" i="31"/>
  <c r="U24" i="31"/>
  <c r="N24" i="31"/>
  <c r="V24" i="31"/>
  <c r="P28" i="31"/>
  <c r="T28" i="31"/>
  <c r="X28" i="31"/>
  <c r="Q28" i="31"/>
  <c r="U28" i="31"/>
  <c r="Y28" i="31"/>
  <c r="N28" i="31"/>
  <c r="V28" i="31"/>
  <c r="O28" i="31"/>
  <c r="W28" i="31"/>
  <c r="R28" i="31"/>
  <c r="S28" i="31"/>
  <c r="P51" i="31"/>
  <c r="T51" i="31"/>
  <c r="X51" i="31"/>
  <c r="Q51" i="31"/>
  <c r="U51" i="31"/>
  <c r="Y51" i="31"/>
  <c r="O51" i="31"/>
  <c r="W51" i="31"/>
  <c r="R51" i="31"/>
  <c r="S51" i="31"/>
  <c r="N51" i="31"/>
  <c r="V51" i="31"/>
  <c r="P41" i="31"/>
  <c r="T41" i="31"/>
  <c r="X41" i="31"/>
  <c r="Q41" i="31"/>
  <c r="U41" i="31"/>
  <c r="Y41" i="31"/>
  <c r="N41" i="31"/>
  <c r="R41" i="31"/>
  <c r="V41" i="31"/>
  <c r="O41" i="31"/>
  <c r="S41" i="31"/>
  <c r="W41" i="31"/>
  <c r="Q26" i="31"/>
  <c r="U26" i="31"/>
  <c r="Y26" i="31"/>
  <c r="N26" i="31"/>
  <c r="R26" i="31"/>
  <c r="V26" i="31"/>
  <c r="T26" i="31"/>
  <c r="O26" i="31"/>
  <c r="W26" i="31"/>
  <c r="P26" i="31"/>
  <c r="X26" i="31"/>
  <c r="S26" i="31"/>
  <c r="O44" i="31"/>
  <c r="S44" i="31"/>
  <c r="W44" i="31"/>
  <c r="P44" i="31"/>
  <c r="T44" i="31"/>
  <c r="X44" i="31"/>
  <c r="Q44" i="31"/>
  <c r="U44" i="31"/>
  <c r="Y44" i="31"/>
  <c r="N44" i="31"/>
  <c r="R44" i="31"/>
  <c r="V44" i="31"/>
  <c r="Q20" i="31"/>
  <c r="U20" i="31"/>
  <c r="Y20" i="31"/>
  <c r="N20" i="31"/>
  <c r="R20" i="31"/>
  <c r="V20" i="31"/>
  <c r="O20" i="31"/>
  <c r="S20" i="31"/>
  <c r="W20" i="31"/>
  <c r="P20" i="31"/>
  <c r="T20" i="31"/>
  <c r="X20" i="31"/>
  <c r="N43" i="31"/>
  <c r="R43" i="31"/>
  <c r="V43" i="31"/>
  <c r="O43" i="31"/>
  <c r="S43" i="31"/>
  <c r="W43" i="31"/>
  <c r="P43" i="31"/>
  <c r="T43" i="31"/>
  <c r="X43" i="31"/>
  <c r="Q43" i="31"/>
  <c r="U43" i="31"/>
  <c r="Y43" i="31"/>
  <c r="N49" i="31"/>
  <c r="R49" i="31"/>
  <c r="V49" i="31"/>
  <c r="O49" i="31"/>
  <c r="S49" i="31"/>
  <c r="W49" i="31"/>
  <c r="T49" i="31"/>
  <c r="U49" i="31"/>
  <c r="P49" i="31"/>
  <c r="X49" i="31"/>
  <c r="Q49" i="31"/>
  <c r="Y49" i="31"/>
  <c r="N34" i="31"/>
  <c r="R34" i="31"/>
  <c r="V34" i="31"/>
  <c r="O34" i="31"/>
  <c r="S34" i="31"/>
  <c r="W34" i="31"/>
  <c r="P34" i="31"/>
  <c r="X34" i="31"/>
  <c r="Q34" i="31"/>
  <c r="Y34" i="31"/>
  <c r="T34" i="31"/>
  <c r="U34" i="31"/>
  <c r="N53" i="31"/>
  <c r="R53" i="31"/>
  <c r="V53" i="31"/>
  <c r="O53" i="31"/>
  <c r="S53" i="31"/>
  <c r="W53" i="31"/>
  <c r="U53" i="31"/>
  <c r="P53" i="31"/>
  <c r="X53" i="31"/>
  <c r="Q53" i="31"/>
  <c r="Y53" i="31"/>
  <c r="T53" i="31"/>
  <c r="O50" i="31"/>
  <c r="S50" i="31"/>
  <c r="W50" i="31"/>
  <c r="P50" i="31"/>
  <c r="T50" i="31"/>
  <c r="X50" i="31"/>
  <c r="U50" i="31"/>
  <c r="N50" i="31"/>
  <c r="V50" i="31"/>
  <c r="Q50" i="31"/>
  <c r="Y50" i="31"/>
  <c r="R50" i="31"/>
  <c r="P36" i="31"/>
  <c r="T36" i="31"/>
  <c r="X36" i="31"/>
  <c r="Q36" i="31"/>
  <c r="U36" i="31"/>
  <c r="Y36" i="31"/>
  <c r="S36" i="31"/>
  <c r="N36" i="31"/>
  <c r="V36" i="31"/>
  <c r="O36" i="31"/>
  <c r="W36" i="31"/>
  <c r="R36" i="31"/>
  <c r="P15" i="31"/>
  <c r="T15" i="31"/>
  <c r="X15" i="31"/>
  <c r="Q15" i="31"/>
  <c r="U15" i="31"/>
  <c r="Y15" i="31"/>
  <c r="N15" i="31"/>
  <c r="R15" i="31"/>
  <c r="V15" i="31"/>
  <c r="O15" i="31"/>
  <c r="S15" i="31"/>
  <c r="W15" i="31"/>
  <c r="Q46" i="31"/>
  <c r="U46" i="31"/>
  <c r="Y46" i="31"/>
  <c r="N46" i="31"/>
  <c r="R46" i="31"/>
  <c r="V46" i="31"/>
  <c r="O46" i="31"/>
  <c r="S46" i="31"/>
  <c r="W46" i="31"/>
  <c r="P46" i="31"/>
  <c r="T46" i="31"/>
  <c r="X46" i="31"/>
  <c r="Q16" i="31"/>
  <c r="U16" i="31"/>
  <c r="Y16" i="31"/>
  <c r="N16" i="31"/>
  <c r="R16" i="31"/>
  <c r="V16" i="31"/>
  <c r="O16" i="31"/>
  <c r="S16" i="31"/>
  <c r="W16" i="31"/>
  <c r="P16" i="31"/>
  <c r="T16" i="31"/>
  <c r="X16" i="31"/>
  <c r="O40" i="31"/>
  <c r="S40" i="31"/>
  <c r="W40" i="31"/>
  <c r="P40" i="31"/>
  <c r="T40" i="31"/>
  <c r="X40" i="31"/>
  <c r="Q40" i="31"/>
  <c r="U40" i="31"/>
  <c r="Y40" i="31"/>
  <c r="N40" i="31"/>
  <c r="R40" i="31"/>
  <c r="V40" i="31"/>
  <c r="O18" i="31"/>
  <c r="S18" i="31"/>
  <c r="W18" i="31"/>
  <c r="P18" i="31"/>
  <c r="T18" i="31"/>
  <c r="X18" i="31"/>
  <c r="Q18" i="31"/>
  <c r="U18" i="31"/>
  <c r="Y18" i="31"/>
  <c r="N18" i="31"/>
  <c r="R18" i="31"/>
  <c r="V18" i="31"/>
  <c r="N30" i="31"/>
  <c r="R30" i="31"/>
  <c r="V30" i="31"/>
  <c r="O30" i="31"/>
  <c r="S30" i="31"/>
  <c r="W30" i="31"/>
  <c r="T30" i="31"/>
  <c r="U30" i="31"/>
  <c r="P30" i="31"/>
  <c r="X30" i="31"/>
  <c r="Q30" i="31"/>
  <c r="Y30" i="31"/>
  <c r="N13" i="31"/>
  <c r="R13" i="31"/>
  <c r="V13" i="31"/>
  <c r="O13" i="31"/>
  <c r="S13" i="31"/>
  <c r="W13" i="31"/>
  <c r="P13" i="31"/>
  <c r="T13" i="31"/>
  <c r="X13" i="31"/>
  <c r="Q13" i="31"/>
  <c r="U13" i="31"/>
  <c r="Y13" i="31"/>
  <c r="P45" i="31"/>
  <c r="T45" i="31"/>
  <c r="X45" i="31"/>
  <c r="Q45" i="31"/>
  <c r="U45" i="31"/>
  <c r="Y45" i="31"/>
  <c r="N45" i="31"/>
  <c r="R45" i="31"/>
  <c r="V45" i="31"/>
  <c r="O45" i="31"/>
  <c r="S45" i="31"/>
  <c r="W45" i="31"/>
  <c r="N57" i="31"/>
  <c r="R57" i="31"/>
  <c r="V57" i="31"/>
  <c r="O57" i="31"/>
  <c r="S57" i="31"/>
  <c r="W57" i="31"/>
  <c r="Q57" i="31"/>
  <c r="Y57" i="31"/>
  <c r="T57" i="31"/>
  <c r="U57" i="31"/>
  <c r="P57" i="31"/>
  <c r="X57" i="31"/>
  <c r="T62" i="31"/>
  <c r="O58" i="31"/>
  <c r="S58" i="31"/>
  <c r="W58" i="31"/>
  <c r="P58" i="31"/>
  <c r="T58" i="31"/>
  <c r="X58" i="31"/>
  <c r="R58" i="31"/>
  <c r="U58" i="31"/>
  <c r="N58" i="31"/>
  <c r="V58" i="31"/>
  <c r="Q58" i="31"/>
  <c r="Y58" i="31"/>
  <c r="O31" i="31"/>
  <c r="S31" i="31"/>
  <c r="W31" i="31"/>
  <c r="P31" i="31"/>
  <c r="T31" i="31"/>
  <c r="X31" i="31"/>
  <c r="U31" i="31"/>
  <c r="N31" i="31"/>
  <c r="V31" i="31"/>
  <c r="Q31" i="31"/>
  <c r="Y31" i="31"/>
  <c r="R31" i="31"/>
  <c r="O14" i="31"/>
  <c r="S14" i="31"/>
  <c r="W14" i="31"/>
  <c r="P14" i="31"/>
  <c r="T14" i="31"/>
  <c r="X14" i="31"/>
  <c r="Q14" i="31"/>
  <c r="U14" i="31"/>
  <c r="Y14" i="31"/>
  <c r="N14" i="31"/>
  <c r="R14" i="31"/>
  <c r="V14" i="31"/>
  <c r="Q56" i="31"/>
  <c r="U56" i="31"/>
  <c r="Y56" i="31"/>
  <c r="N56" i="31"/>
  <c r="R56" i="31"/>
  <c r="V56" i="31"/>
  <c r="S56" i="31"/>
  <c r="T56" i="31"/>
  <c r="O56" i="31"/>
  <c r="W56" i="31"/>
  <c r="P56" i="31"/>
  <c r="X56" i="31"/>
  <c r="Q29" i="31"/>
  <c r="U29" i="31"/>
  <c r="Y29" i="31"/>
  <c r="N29" i="31"/>
  <c r="R29" i="31"/>
  <c r="V29" i="31"/>
  <c r="O29" i="31"/>
  <c r="W29" i="31"/>
  <c r="P29" i="31"/>
  <c r="X29" i="31"/>
  <c r="S29" i="31"/>
  <c r="T29" i="31"/>
  <c r="O48" i="31"/>
  <c r="Q48" i="31"/>
  <c r="U48" i="31"/>
  <c r="Y48" i="31"/>
  <c r="N48" i="31"/>
  <c r="R48" i="31"/>
  <c r="V48" i="31"/>
  <c r="T48" i="31"/>
  <c r="W48" i="31"/>
  <c r="P48" i="31"/>
  <c r="X48" i="31"/>
  <c r="S48" i="31"/>
  <c r="Q37" i="31"/>
  <c r="U37" i="31"/>
  <c r="Y37" i="31"/>
  <c r="N37" i="31"/>
  <c r="R37" i="31"/>
  <c r="V37" i="31"/>
  <c r="T37" i="31"/>
  <c r="O37" i="31"/>
  <c r="W37" i="31"/>
  <c r="P37" i="31"/>
  <c r="X37" i="31"/>
  <c r="S37" i="31"/>
  <c r="Q33" i="31"/>
  <c r="U33" i="31"/>
  <c r="Y33" i="31"/>
  <c r="N33" i="31"/>
  <c r="R33" i="31"/>
  <c r="V33" i="31"/>
  <c r="P33" i="31"/>
  <c r="X33" i="31"/>
  <c r="S33" i="31"/>
  <c r="T33" i="31"/>
  <c r="O33" i="31"/>
  <c r="W33" i="31"/>
  <c r="Q22" i="31"/>
  <c r="U22" i="31"/>
  <c r="Y22" i="31"/>
  <c r="N22" i="31"/>
  <c r="R22" i="31"/>
  <c r="V22" i="31"/>
  <c r="S22" i="31"/>
  <c r="T22" i="31"/>
  <c r="O22" i="31"/>
  <c r="W22" i="31"/>
  <c r="P22" i="31"/>
  <c r="X22" i="31"/>
  <c r="N39" i="31"/>
  <c r="R39" i="31"/>
  <c r="V39" i="31"/>
  <c r="O39" i="31"/>
  <c r="S39" i="31"/>
  <c r="W39" i="31"/>
  <c r="P39" i="31"/>
  <c r="T39" i="31"/>
  <c r="X39" i="31"/>
  <c r="Q39" i="31"/>
  <c r="U39" i="31"/>
  <c r="Y39" i="31"/>
  <c r="P59" i="31"/>
  <c r="T59" i="31"/>
  <c r="X59" i="31"/>
  <c r="Q59" i="31"/>
  <c r="U59" i="31"/>
  <c r="Y59" i="31"/>
  <c r="N59" i="31"/>
  <c r="V59" i="31"/>
  <c r="O59" i="31"/>
  <c r="W59" i="31"/>
  <c r="R59" i="31"/>
  <c r="S59" i="31"/>
  <c r="P25" i="31"/>
  <c r="T25" i="31"/>
  <c r="X25" i="31"/>
  <c r="Q25" i="31"/>
  <c r="U25" i="31"/>
  <c r="Y25" i="31"/>
  <c r="S25" i="31"/>
  <c r="N25" i="31"/>
  <c r="V25" i="31"/>
  <c r="O25" i="31"/>
  <c r="W25" i="31"/>
  <c r="R25" i="31"/>
  <c r="P32" i="31"/>
  <c r="T32" i="31"/>
  <c r="X32" i="31"/>
  <c r="Q32" i="31"/>
  <c r="U32" i="31"/>
  <c r="Y32" i="31"/>
  <c r="O32" i="31"/>
  <c r="W32" i="31"/>
  <c r="R32" i="31"/>
  <c r="S32" i="31"/>
  <c r="N32" i="31"/>
  <c r="V32" i="31"/>
  <c r="Q42" i="31"/>
  <c r="U42" i="31"/>
  <c r="Y42" i="31"/>
  <c r="N42" i="31"/>
  <c r="R42" i="31"/>
  <c r="V42" i="31"/>
  <c r="O42" i="31"/>
  <c r="S42" i="31"/>
  <c r="W42" i="31"/>
  <c r="P42" i="31"/>
  <c r="T42" i="31"/>
  <c r="X42" i="31"/>
  <c r="N17" i="31"/>
  <c r="R17" i="31"/>
  <c r="V17" i="31"/>
  <c r="O17" i="31"/>
  <c r="S17" i="31"/>
  <c r="W17" i="31"/>
  <c r="P17" i="31"/>
  <c r="T17" i="31"/>
  <c r="X17" i="31"/>
  <c r="Q17" i="31"/>
  <c r="U17" i="31"/>
  <c r="Y17" i="31"/>
  <c r="N23" i="31"/>
  <c r="R23" i="31"/>
  <c r="V23" i="31"/>
  <c r="O23" i="31"/>
  <c r="S23" i="31"/>
  <c r="W23" i="31"/>
  <c r="P23" i="31"/>
  <c r="X23" i="31"/>
  <c r="Q23" i="31"/>
  <c r="Y23" i="31"/>
  <c r="T23" i="31"/>
  <c r="U23" i="31"/>
  <c r="P19" i="31"/>
  <c r="T19" i="31"/>
  <c r="X19" i="31"/>
  <c r="Q19" i="31"/>
  <c r="U19" i="31"/>
  <c r="Y19" i="31"/>
  <c r="N19" i="31"/>
  <c r="R19" i="31"/>
  <c r="V19" i="31"/>
  <c r="O19" i="31"/>
  <c r="S19" i="31"/>
  <c r="W19" i="31"/>
  <c r="N47" i="31"/>
  <c r="R47" i="31"/>
  <c r="V47" i="31"/>
  <c r="P47" i="31"/>
  <c r="T47" i="31"/>
  <c r="X47" i="31"/>
  <c r="Q47" i="31"/>
  <c r="U47" i="31"/>
  <c r="Y47" i="31"/>
  <c r="S47" i="31"/>
  <c r="W47" i="31"/>
  <c r="O47" i="31"/>
  <c r="Q52" i="31"/>
  <c r="U52" i="31"/>
  <c r="Y52" i="31"/>
  <c r="N52" i="31"/>
  <c r="R52" i="31"/>
  <c r="V52" i="31"/>
  <c r="P52" i="31"/>
  <c r="X52" i="31"/>
  <c r="S52" i="31"/>
  <c r="T52" i="31"/>
  <c r="O52" i="31"/>
  <c r="W52" i="31"/>
  <c r="N27" i="31"/>
  <c r="R27" i="31"/>
  <c r="V27" i="31"/>
  <c r="S27" i="31"/>
  <c r="X27" i="31"/>
  <c r="O27" i="31"/>
  <c r="T27" i="31"/>
  <c r="Y27" i="31"/>
  <c r="P27" i="31"/>
  <c r="U27" i="31"/>
  <c r="Q27" i="31"/>
  <c r="W27" i="31"/>
  <c r="O38" i="31"/>
  <c r="Q38" i="31"/>
  <c r="U38" i="31"/>
  <c r="Y38" i="31"/>
  <c r="R38" i="31"/>
  <c r="V38" i="31"/>
  <c r="N38" i="31"/>
  <c r="S38" i="31"/>
  <c r="W38" i="31"/>
  <c r="P38" i="31"/>
  <c r="T38" i="31"/>
  <c r="X38" i="31"/>
  <c r="O35" i="31"/>
  <c r="S35" i="31"/>
  <c r="W35" i="31"/>
  <c r="P35" i="31"/>
  <c r="T35" i="31"/>
  <c r="X35" i="31"/>
  <c r="Q35" i="31"/>
  <c r="Y35" i="31"/>
  <c r="R35" i="31"/>
  <c r="U35" i="31"/>
  <c r="N35" i="31"/>
  <c r="V35" i="31"/>
  <c r="O62" i="31"/>
  <c r="O66" i="31"/>
  <c r="R62" i="31"/>
  <c r="T66" i="31"/>
  <c r="Q66" i="31"/>
  <c r="P66" i="31"/>
  <c r="U66" i="31"/>
  <c r="N66" i="31"/>
  <c r="W66" i="31"/>
  <c r="U63" i="31"/>
  <c r="T63" i="31"/>
  <c r="O63" i="31"/>
  <c r="R63" i="31"/>
  <c r="X63" i="31"/>
  <c r="N63" i="31"/>
  <c r="P63" i="31"/>
  <c r="Q63" i="31"/>
  <c r="W63" i="31"/>
  <c r="V63" i="31"/>
  <c r="S63" i="31"/>
  <c r="N11" i="31"/>
  <c r="O11" i="31"/>
  <c r="T11" i="31"/>
  <c r="P11" i="31"/>
  <c r="V11" i="31"/>
  <c r="U11" i="31"/>
  <c r="W11" i="31"/>
  <c r="Q11" i="31"/>
  <c r="S11" i="31"/>
  <c r="R11" i="31"/>
  <c r="W60" i="31"/>
  <c r="S60" i="31"/>
  <c r="P60" i="31"/>
  <c r="O60" i="31"/>
  <c r="Q60" i="31"/>
  <c r="R60" i="31"/>
  <c r="N60" i="31"/>
  <c r="P62" i="31"/>
  <c r="N62" i="31"/>
  <c r="W62" i="31"/>
  <c r="V9" i="31"/>
  <c r="R9" i="31"/>
  <c r="N9" i="31"/>
  <c r="T9" i="31"/>
  <c r="O9" i="31"/>
  <c r="P9" i="31"/>
  <c r="W9" i="31"/>
  <c r="Q9" i="31"/>
  <c r="X9" i="31"/>
  <c r="S9" i="31"/>
  <c r="T69" i="31"/>
  <c r="P69" i="31"/>
  <c r="R69" i="31"/>
  <c r="W69" i="31"/>
  <c r="N69" i="31"/>
  <c r="S69" i="31"/>
  <c r="Q69" i="31"/>
  <c r="V69" i="31"/>
  <c r="O73" i="31"/>
  <c r="V73" i="31"/>
  <c r="R73" i="31"/>
  <c r="T73" i="31"/>
  <c r="W73" i="31"/>
  <c r="N73" i="31"/>
  <c r="S73" i="31"/>
  <c r="Q73" i="31"/>
  <c r="U62" i="31"/>
  <c r="S62" i="31"/>
  <c r="U10" i="31"/>
  <c r="T10" i="31"/>
  <c r="R10" i="31"/>
  <c r="Q10" i="31"/>
  <c r="P10" i="31"/>
  <c r="N10" i="31"/>
  <c r="S10" i="31"/>
  <c r="W10" i="31"/>
  <c r="O10" i="31"/>
  <c r="V10" i="31"/>
  <c r="O64" i="31"/>
  <c r="U64" i="31"/>
  <c r="P64" i="31"/>
  <c r="S64" i="31"/>
  <c r="Q64" i="31"/>
  <c r="V64" i="31"/>
  <c r="R64" i="31"/>
  <c r="T64" i="31"/>
  <c r="W64" i="31"/>
  <c r="N64" i="31"/>
  <c r="V68" i="31"/>
  <c r="Q68" i="31"/>
  <c r="W68" i="31"/>
  <c r="R68" i="31"/>
  <c r="S68" i="31"/>
  <c r="N68" i="31"/>
  <c r="T68" i="31"/>
  <c r="O68" i="31"/>
  <c r="U68" i="31"/>
  <c r="P68" i="31"/>
  <c r="T61" i="31"/>
  <c r="S61" i="31"/>
  <c r="Q61" i="31"/>
  <c r="V61" i="31"/>
  <c r="U61" i="31"/>
  <c r="W61" i="31"/>
  <c r="O61" i="31"/>
  <c r="R61" i="31"/>
  <c r="P61" i="31"/>
  <c r="N61" i="31"/>
  <c r="P74" i="31"/>
  <c r="V74" i="31"/>
  <c r="Q74" i="31"/>
  <c r="W74" i="31"/>
  <c r="N74" i="31"/>
  <c r="S74" i="31"/>
  <c r="U74" i="31"/>
  <c r="O74" i="31"/>
  <c r="T74" i="31"/>
  <c r="R74" i="31"/>
  <c r="AC599" i="31"/>
  <c r="W599" i="31"/>
  <c r="Z599" i="31"/>
  <c r="T599" i="31"/>
  <c r="R356" i="31"/>
  <c r="U356" i="31"/>
  <c r="AB356" i="31"/>
  <c r="E373" i="31"/>
  <c r="S356" i="31"/>
  <c r="AD356" i="31"/>
  <c r="N356" i="31"/>
  <c r="Q356" i="31"/>
  <c r="X356" i="31"/>
  <c r="AE356" i="31"/>
  <c r="O356" i="31"/>
  <c r="Z356" i="31"/>
  <c r="AC356" i="31"/>
  <c r="T356" i="31"/>
  <c r="AA356" i="31"/>
  <c r="V356" i="31"/>
  <c r="Y356" i="31"/>
  <c r="AF356" i="31"/>
  <c r="P356" i="31"/>
  <c r="W356" i="31"/>
  <c r="U72" i="31"/>
  <c r="P72" i="31"/>
  <c r="V72" i="31"/>
  <c r="Q72" i="31"/>
  <c r="W72" i="31"/>
  <c r="R72" i="31"/>
  <c r="S72" i="31"/>
  <c r="N72" i="31"/>
  <c r="T72" i="31"/>
  <c r="O72" i="31"/>
  <c r="W357" i="31"/>
  <c r="Z357" i="31"/>
  <c r="AC357" i="31"/>
  <c r="T357" i="31"/>
  <c r="S357" i="31"/>
  <c r="V357" i="31"/>
  <c r="Y357" i="31"/>
  <c r="AF357" i="31"/>
  <c r="P357" i="31"/>
  <c r="AE357" i="31"/>
  <c r="O357" i="31"/>
  <c r="R357" i="31"/>
  <c r="U357" i="31"/>
  <c r="AB357" i="31"/>
  <c r="AA357" i="31"/>
  <c r="AD357" i="31"/>
  <c r="N357" i="31"/>
  <c r="Q357" i="31"/>
  <c r="X357" i="31"/>
  <c r="S71" i="31"/>
  <c r="N71" i="31"/>
  <c r="T71" i="31"/>
  <c r="O71" i="31"/>
  <c r="U71" i="31"/>
  <c r="P71" i="31"/>
  <c r="V71" i="31"/>
  <c r="Q71" i="31"/>
  <c r="W71" i="31"/>
  <c r="R71" i="31"/>
  <c r="AF358" i="31"/>
  <c r="P358" i="31"/>
  <c r="S358" i="31"/>
  <c r="V358" i="31"/>
  <c r="Y358" i="31"/>
  <c r="AB358" i="31"/>
  <c r="AE358" i="31"/>
  <c r="O358" i="31"/>
  <c r="R358" i="31"/>
  <c r="U358" i="31"/>
  <c r="X358" i="31"/>
  <c r="AA358" i="31"/>
  <c r="AD358" i="31"/>
  <c r="N358" i="31"/>
  <c r="Q358" i="31"/>
  <c r="T358" i="31"/>
  <c r="W358" i="31"/>
  <c r="Z358" i="31"/>
  <c r="AC358" i="31"/>
  <c r="R67" i="31"/>
  <c r="S67" i="31"/>
  <c r="N67" i="31"/>
  <c r="T67" i="31"/>
  <c r="O67" i="31"/>
  <c r="U67" i="31"/>
  <c r="P67" i="31"/>
  <c r="V67" i="31"/>
  <c r="Q67" i="31"/>
  <c r="W67" i="31"/>
  <c r="E96" i="31"/>
  <c r="Y98" i="31"/>
  <c r="W67" i="39"/>
  <c r="Y99" i="31"/>
  <c r="S90" i="31"/>
  <c r="O90" i="31"/>
  <c r="R90" i="31"/>
  <c r="N90" i="31"/>
  <c r="T90" i="31"/>
  <c r="P90" i="31"/>
  <c r="U90" i="31"/>
  <c r="Q90" i="31"/>
  <c r="AF465" i="31"/>
  <c r="AB465" i="31"/>
  <c r="X465" i="31"/>
  <c r="T465" i="31"/>
  <c r="P465" i="31"/>
  <c r="AD465" i="31"/>
  <c r="Z465" i="31"/>
  <c r="V465" i="31"/>
  <c r="R465" i="31"/>
  <c r="N465" i="31"/>
  <c r="AA465" i="31"/>
  <c r="S465" i="31"/>
  <c r="Y465" i="31"/>
  <c r="Q465" i="31"/>
  <c r="AE465" i="31"/>
  <c r="W465" i="31"/>
  <c r="O465" i="31"/>
  <c r="AC465" i="31"/>
  <c r="U465" i="31"/>
  <c r="R93" i="31"/>
  <c r="N93" i="31"/>
  <c r="U93" i="31"/>
  <c r="Q93" i="31"/>
  <c r="S93" i="31"/>
  <c r="O93" i="31"/>
  <c r="T93" i="31"/>
  <c r="P93" i="31"/>
  <c r="U92" i="31"/>
  <c r="Q92" i="31"/>
  <c r="T92" i="31"/>
  <c r="P92" i="31"/>
  <c r="R92" i="31"/>
  <c r="N92" i="31"/>
  <c r="S92" i="31"/>
  <c r="O92" i="31"/>
  <c r="S85" i="31"/>
  <c r="O85" i="31"/>
  <c r="U85" i="31"/>
  <c r="Q85" i="31"/>
  <c r="T85" i="31"/>
  <c r="R85" i="31"/>
  <c r="P85" i="31"/>
  <c r="N85" i="31"/>
  <c r="T83" i="31"/>
  <c r="P83" i="31"/>
  <c r="S83" i="31"/>
  <c r="O83" i="31"/>
  <c r="R83" i="31"/>
  <c r="N83" i="31"/>
  <c r="U83" i="31"/>
  <c r="Q83" i="31"/>
  <c r="AC313" i="31"/>
  <c r="Y313" i="31"/>
  <c r="U313" i="31"/>
  <c r="Q313" i="31"/>
  <c r="AF313" i="31"/>
  <c r="AB313" i="31"/>
  <c r="X313" i="31"/>
  <c r="T313" i="31"/>
  <c r="P313" i="31"/>
  <c r="AE313" i="31"/>
  <c r="AA313" i="31"/>
  <c r="W313" i="31"/>
  <c r="S313" i="31"/>
  <c r="O313" i="31"/>
  <c r="AD313" i="31"/>
  <c r="Z313" i="31"/>
  <c r="V313" i="31"/>
  <c r="R313" i="31"/>
  <c r="N313" i="31"/>
  <c r="AF316" i="31"/>
  <c r="AB316" i="31"/>
  <c r="X316" i="31"/>
  <c r="T316" i="31"/>
  <c r="P316" i="31"/>
  <c r="AE316" i="31"/>
  <c r="AA316" i="31"/>
  <c r="W316" i="31"/>
  <c r="S316" i="31"/>
  <c r="O316" i="31"/>
  <c r="AD316" i="31"/>
  <c r="Z316" i="31"/>
  <c r="V316" i="31"/>
  <c r="R316" i="31"/>
  <c r="N316" i="31"/>
  <c r="AC316" i="31"/>
  <c r="Y316" i="31"/>
  <c r="U316" i="31"/>
  <c r="Q316" i="31"/>
  <c r="AF312" i="31"/>
  <c r="AB312" i="31"/>
  <c r="X312" i="31"/>
  <c r="T312" i="31"/>
  <c r="P312" i="31"/>
  <c r="AE312" i="31"/>
  <c r="AA312" i="31"/>
  <c r="W312" i="31"/>
  <c r="S312" i="31"/>
  <c r="O312" i="31"/>
  <c r="AD312" i="31"/>
  <c r="Z312" i="31"/>
  <c r="V312" i="31"/>
  <c r="R312" i="31"/>
  <c r="N312" i="31"/>
  <c r="AC312" i="31"/>
  <c r="Y312" i="31"/>
  <c r="U312" i="31"/>
  <c r="Q312" i="31"/>
  <c r="Z519" i="31"/>
  <c r="V519" i="31"/>
  <c r="R519" i="31"/>
  <c r="N519" i="31"/>
  <c r="Y519" i="31"/>
  <c r="U519" i="31"/>
  <c r="Q519" i="31"/>
  <c r="M519" i="31"/>
  <c r="AB519" i="31"/>
  <c r="X519" i="31"/>
  <c r="T519" i="31"/>
  <c r="P519" i="31"/>
  <c r="AE519" i="31"/>
  <c r="AA519" i="31"/>
  <c r="W519" i="31"/>
  <c r="U94" i="31"/>
  <c r="S82" i="31"/>
  <c r="O82" i="31"/>
  <c r="R82" i="31"/>
  <c r="N82" i="31"/>
  <c r="U82" i="31"/>
  <c r="Q82" i="31"/>
  <c r="T82" i="31"/>
  <c r="P82" i="31"/>
  <c r="U89" i="31"/>
  <c r="Q89" i="31"/>
  <c r="S89" i="31"/>
  <c r="O89" i="31"/>
  <c r="R89" i="31"/>
  <c r="P89" i="31"/>
  <c r="N89" i="31"/>
  <c r="T89" i="31"/>
  <c r="T95" i="31"/>
  <c r="P95" i="31"/>
  <c r="S95" i="31"/>
  <c r="O95" i="31"/>
  <c r="R95" i="31"/>
  <c r="N95" i="31"/>
  <c r="U95" i="31"/>
  <c r="Q95" i="31"/>
  <c r="R81" i="31"/>
  <c r="N81" i="31"/>
  <c r="U81" i="31"/>
  <c r="Q81" i="31"/>
  <c r="T81" i="31"/>
  <c r="P81" i="31"/>
  <c r="S81" i="31"/>
  <c r="O81" i="31"/>
  <c r="AE311" i="31"/>
  <c r="AA311" i="31"/>
  <c r="W311" i="31"/>
  <c r="S311" i="31"/>
  <c r="O311" i="31"/>
  <c r="AD311" i="31"/>
  <c r="Z311" i="31"/>
  <c r="V311" i="31"/>
  <c r="R311" i="31"/>
  <c r="N311" i="31"/>
  <c r="AC311" i="31"/>
  <c r="Y311" i="31"/>
  <c r="U311" i="31"/>
  <c r="Q311" i="31"/>
  <c r="AF311" i="31"/>
  <c r="AB311" i="31"/>
  <c r="X311" i="31"/>
  <c r="T311" i="31"/>
  <c r="P311" i="31"/>
  <c r="AC317" i="31"/>
  <c r="Y317" i="31"/>
  <c r="U317" i="31"/>
  <c r="Q317" i="31"/>
  <c r="AF317" i="31"/>
  <c r="AB317" i="31"/>
  <c r="X317" i="31"/>
  <c r="T317" i="31"/>
  <c r="P317" i="31"/>
  <c r="AE317" i="31"/>
  <c r="AA317" i="31"/>
  <c r="W317" i="31"/>
  <c r="S317" i="31"/>
  <c r="O317" i="31"/>
  <c r="AD317" i="31"/>
  <c r="Z317" i="31"/>
  <c r="V317" i="31"/>
  <c r="R317" i="31"/>
  <c r="N317" i="31"/>
  <c r="AC309" i="31"/>
  <c r="Y309" i="31"/>
  <c r="U309" i="31"/>
  <c r="Q309" i="31"/>
  <c r="AF309" i="31"/>
  <c r="AB309" i="31"/>
  <c r="X309" i="31"/>
  <c r="T309" i="31"/>
  <c r="P309" i="31"/>
  <c r="AE309" i="31"/>
  <c r="AA309" i="31"/>
  <c r="W309" i="31"/>
  <c r="S309" i="31"/>
  <c r="O309" i="31"/>
  <c r="AD309" i="31"/>
  <c r="Z309" i="31"/>
  <c r="V309" i="31"/>
  <c r="R309" i="31"/>
  <c r="N309" i="31"/>
  <c r="E224" i="31"/>
  <c r="AA1" i="31"/>
  <c r="AA77" i="31" s="1"/>
  <c r="AE297" i="31"/>
  <c r="AA297" i="31"/>
  <c r="W297" i="31"/>
  <c r="S297" i="31"/>
  <c r="O297" i="31"/>
  <c r="AD297" i="31"/>
  <c r="Z297" i="31"/>
  <c r="V297" i="31"/>
  <c r="R297" i="31"/>
  <c r="N297" i="31"/>
  <c r="AC297" i="31"/>
  <c r="Y297" i="31"/>
  <c r="U297" i="31"/>
  <c r="Q297" i="31"/>
  <c r="AF297" i="31"/>
  <c r="AB297" i="31"/>
  <c r="X297" i="31"/>
  <c r="T297" i="31"/>
  <c r="P297" i="31"/>
  <c r="AE478" i="31"/>
  <c r="AA478" i="31"/>
  <c r="W478" i="31"/>
  <c r="S478" i="31"/>
  <c r="O478" i="31"/>
  <c r="AD478" i="31"/>
  <c r="Z478" i="31"/>
  <c r="V478" i="31"/>
  <c r="R478" i="31"/>
  <c r="N478" i="31"/>
  <c r="AC478" i="31"/>
  <c r="Y478" i="31"/>
  <c r="U478" i="31"/>
  <c r="Q478" i="31"/>
  <c r="AF478" i="31"/>
  <c r="AB478" i="31"/>
  <c r="X478" i="31"/>
  <c r="T478" i="31"/>
  <c r="P478" i="31"/>
  <c r="W574" i="31"/>
  <c r="U80" i="31"/>
  <c r="Q80" i="31"/>
  <c r="T80" i="31"/>
  <c r="P80" i="31"/>
  <c r="S80" i="31"/>
  <c r="O80" i="31"/>
  <c r="R80" i="31"/>
  <c r="N80" i="31"/>
  <c r="AF299" i="31"/>
  <c r="AB299" i="31"/>
  <c r="X299" i="31"/>
  <c r="T299" i="31"/>
  <c r="P299" i="31"/>
  <c r="AE299" i="31"/>
  <c r="AA299" i="31"/>
  <c r="W299" i="31"/>
  <c r="S299" i="31"/>
  <c r="O299" i="31"/>
  <c r="AD299" i="31"/>
  <c r="Z299" i="31"/>
  <c r="V299" i="31"/>
  <c r="R299" i="31"/>
  <c r="N299" i="31"/>
  <c r="AC299" i="31"/>
  <c r="Y299" i="31"/>
  <c r="U299" i="31"/>
  <c r="Q299" i="31"/>
  <c r="AD318" i="31"/>
  <c r="Z318" i="31"/>
  <c r="V318" i="31"/>
  <c r="R318" i="31"/>
  <c r="N318" i="31"/>
  <c r="AC318" i="31"/>
  <c r="Y318" i="31"/>
  <c r="U318" i="31"/>
  <c r="Q318" i="31"/>
  <c r="AF318" i="31"/>
  <c r="AB318" i="31"/>
  <c r="X318" i="31"/>
  <c r="T318" i="31"/>
  <c r="P318" i="31"/>
  <c r="AE318" i="31"/>
  <c r="AA318" i="31"/>
  <c r="W318" i="31"/>
  <c r="S318" i="31"/>
  <c r="O318" i="31"/>
  <c r="AD314" i="31"/>
  <c r="Z314" i="31"/>
  <c r="V314" i="31"/>
  <c r="R314" i="31"/>
  <c r="N314" i="31"/>
  <c r="AC314" i="31"/>
  <c r="Y314" i="31"/>
  <c r="U314" i="31"/>
  <c r="Q314" i="31"/>
  <c r="AF314" i="31"/>
  <c r="AB314" i="31"/>
  <c r="X314" i="31"/>
  <c r="T314" i="31"/>
  <c r="P314" i="31"/>
  <c r="AE314" i="31"/>
  <c r="AA314" i="31"/>
  <c r="W314" i="31"/>
  <c r="S314" i="31"/>
  <c r="O314" i="31"/>
  <c r="X131" i="31"/>
  <c r="X133" i="31"/>
  <c r="X132" i="31"/>
  <c r="Y65" i="31"/>
  <c r="Y69" i="31"/>
  <c r="Y68" i="31"/>
  <c r="Y72" i="31"/>
  <c r="Y62" i="31"/>
  <c r="Y63" i="31"/>
  <c r="Y61" i="31"/>
  <c r="Y64" i="31"/>
  <c r="Y9" i="31"/>
  <c r="Y10" i="31"/>
  <c r="Y71" i="31"/>
  <c r="Y11" i="31"/>
  <c r="Y74" i="31"/>
  <c r="Y60" i="31"/>
  <c r="Y73" i="31"/>
  <c r="Y67" i="31"/>
  <c r="Y66" i="31"/>
  <c r="AE457" i="31"/>
  <c r="AA457" i="31"/>
  <c r="W457" i="31"/>
  <c r="S457" i="31"/>
  <c r="O457" i="31"/>
  <c r="AC457" i="31"/>
  <c r="Y457" i="31"/>
  <c r="U457" i="31"/>
  <c r="Q457" i="31"/>
  <c r="AB457" i="31"/>
  <c r="T457" i="31"/>
  <c r="Z457" i="31"/>
  <c r="R457" i="31"/>
  <c r="AF457" i="31"/>
  <c r="X457" i="31"/>
  <c r="P457" i="31"/>
  <c r="AD457" i="31"/>
  <c r="V457" i="31"/>
  <c r="N457" i="31"/>
  <c r="AF596" i="31"/>
  <c r="AB596" i="31"/>
  <c r="X596" i="31"/>
  <c r="T596" i="31"/>
  <c r="P596" i="31"/>
  <c r="AD596" i="31"/>
  <c r="Z596" i="31"/>
  <c r="V596" i="31"/>
  <c r="R596" i="31"/>
  <c r="N596" i="31"/>
  <c r="AE596" i="31"/>
  <c r="W596" i="31"/>
  <c r="O596" i="31"/>
  <c r="AC596" i="31"/>
  <c r="AA596" i="31"/>
  <c r="S596" i="31"/>
  <c r="Y596" i="31"/>
  <c r="Q596" i="31"/>
  <c r="S87" i="31"/>
  <c r="O87" i="31"/>
  <c r="U87" i="31"/>
  <c r="Q87" i="31"/>
  <c r="P87" i="31"/>
  <c r="N87" i="31"/>
  <c r="T87" i="31"/>
  <c r="R87" i="31"/>
  <c r="T86" i="31"/>
  <c r="P86" i="31"/>
  <c r="R86" i="31"/>
  <c r="N86" i="31"/>
  <c r="S86" i="31"/>
  <c r="Q86" i="31"/>
  <c r="O86" i="31"/>
  <c r="U86" i="31"/>
  <c r="T91" i="31"/>
  <c r="P91" i="31"/>
  <c r="S91" i="31"/>
  <c r="O91" i="31"/>
  <c r="U91" i="31"/>
  <c r="Q91" i="31"/>
  <c r="R91" i="31"/>
  <c r="N91" i="31"/>
  <c r="U84" i="31"/>
  <c r="AE315" i="31"/>
  <c r="AA315" i="31"/>
  <c r="W315" i="31"/>
  <c r="S315" i="31"/>
  <c r="O315" i="31"/>
  <c r="AD315" i="31"/>
  <c r="Z315" i="31"/>
  <c r="V315" i="31"/>
  <c r="R315" i="31"/>
  <c r="N315" i="31"/>
  <c r="AC315" i="31"/>
  <c r="Y315" i="31"/>
  <c r="U315" i="31"/>
  <c r="Q315" i="31"/>
  <c r="AF315" i="31"/>
  <c r="AB315" i="31"/>
  <c r="X315" i="31"/>
  <c r="T315" i="31"/>
  <c r="P315" i="31"/>
  <c r="AD310" i="31"/>
  <c r="Z310" i="31"/>
  <c r="V310" i="31"/>
  <c r="R310" i="31"/>
  <c r="N310" i="31"/>
  <c r="AC310" i="31"/>
  <c r="Y310" i="31"/>
  <c r="U310" i="31"/>
  <c r="Q310" i="31"/>
  <c r="AF310" i="31"/>
  <c r="AB310" i="31"/>
  <c r="X310" i="31"/>
  <c r="T310" i="31"/>
  <c r="P310" i="31"/>
  <c r="AE310" i="31"/>
  <c r="AA310" i="31"/>
  <c r="W310" i="31"/>
  <c r="S310" i="31"/>
  <c r="O310" i="31"/>
  <c r="U88" i="31"/>
  <c r="U79" i="31"/>
  <c r="D277" i="6"/>
  <c r="E274" i="6" s="1"/>
  <c r="E25" i="25"/>
  <c r="L25" i="25" s="1"/>
  <c r="I247" i="25"/>
  <c r="E30" i="25"/>
  <c r="L30" i="25" s="1"/>
  <c r="E24" i="25"/>
  <c r="L24" i="25" s="1"/>
  <c r="E31" i="25"/>
  <c r="L31" i="25" s="1"/>
  <c r="E27" i="25"/>
  <c r="L27" i="25" s="1"/>
  <c r="E29" i="25"/>
  <c r="L29" i="25" s="1"/>
  <c r="E102" i="25"/>
  <c r="L102" i="25" s="1"/>
  <c r="E28" i="25"/>
  <c r="L28" i="25" s="1"/>
  <c r="R26" i="25"/>
  <c r="N26" i="25"/>
  <c r="Q26" i="25"/>
  <c r="T26" i="25"/>
  <c r="P26" i="25"/>
  <c r="S26" i="25"/>
  <c r="O26" i="25"/>
  <c r="E9" i="25"/>
  <c r="E44" i="25"/>
  <c r="L44" i="25" s="1"/>
  <c r="L236" i="25" s="1"/>
  <c r="Y1" i="25"/>
  <c r="J247" i="25"/>
  <c r="G247" i="25"/>
  <c r="K247" i="25"/>
  <c r="H247" i="25"/>
  <c r="D162" i="25"/>
  <c r="D42" i="25"/>
  <c r="E35" i="25" s="1"/>
  <c r="F247" i="25"/>
  <c r="D257" i="6"/>
  <c r="D199" i="6"/>
  <c r="D190" i="6"/>
  <c r="D143" i="6"/>
  <c r="D157" i="6"/>
  <c r="E154" i="6" s="1"/>
  <c r="D113" i="6"/>
  <c r="D104" i="6"/>
  <c r="E99" i="6" s="1"/>
  <c r="AI500" i="31" l="1"/>
  <c r="AH500" i="31"/>
  <c r="AI497" i="31"/>
  <c r="AH497" i="31"/>
  <c r="AH494" i="31"/>
  <c r="AI449" i="31"/>
  <c r="AI379" i="31"/>
  <c r="AI360" i="31"/>
  <c r="AJ360" i="31" s="1"/>
  <c r="AN360" i="31" s="1"/>
  <c r="AH333" i="31"/>
  <c r="AI216" i="31"/>
  <c r="AJ216" i="31" s="1"/>
  <c r="AN216" i="31" s="1"/>
  <c r="AH216" i="31"/>
  <c r="AI467" i="31"/>
  <c r="AJ467" i="31" s="1"/>
  <c r="AN467" i="31" s="1"/>
  <c r="AH467" i="31"/>
  <c r="AI452" i="31"/>
  <c r="AH441" i="31"/>
  <c r="AH382" i="31"/>
  <c r="AH282" i="31"/>
  <c r="AH287" i="31"/>
  <c r="AI499" i="31"/>
  <c r="AH486" i="31"/>
  <c r="AI486" i="31"/>
  <c r="AI477" i="31"/>
  <c r="AJ477" i="31" s="1"/>
  <c r="AN477" i="31" s="1"/>
  <c r="AH477" i="31"/>
  <c r="AI466" i="31"/>
  <c r="AJ466" i="31" s="1"/>
  <c r="AN466" i="31" s="1"/>
  <c r="AI451" i="31"/>
  <c r="AH451" i="31"/>
  <c r="AI406" i="31"/>
  <c r="AH334" i="31"/>
  <c r="AI348" i="31"/>
  <c r="AH348" i="31"/>
  <c r="AH487" i="31"/>
  <c r="AI443" i="31"/>
  <c r="AJ443" i="31" s="1"/>
  <c r="AN443" i="31" s="1"/>
  <c r="AJ366" i="31"/>
  <c r="AN366" i="31" s="1"/>
  <c r="AH366" i="31"/>
  <c r="AH449" i="31"/>
  <c r="AI440" i="31"/>
  <c r="AI446" i="31"/>
  <c r="AJ446" i="31" s="1"/>
  <c r="AN446" i="31" s="1"/>
  <c r="AH446" i="31"/>
  <c r="AH379" i="31"/>
  <c r="AI333" i="31"/>
  <c r="AJ333" i="31" s="1"/>
  <c r="AN333" i="31" s="1"/>
  <c r="AI328" i="31"/>
  <c r="AJ328" i="31" s="1"/>
  <c r="AN328" i="31" s="1"/>
  <c r="AH328" i="31"/>
  <c r="AI220" i="31"/>
  <c r="AJ220" i="31" s="1"/>
  <c r="AN220" i="31" s="1"/>
  <c r="AH220" i="31"/>
  <c r="AI190" i="31"/>
  <c r="AJ190" i="31" s="1"/>
  <c r="AN190" i="31" s="1"/>
  <c r="AI496" i="31"/>
  <c r="AH496" i="31"/>
  <c r="AH445" i="31"/>
  <c r="AI384" i="31"/>
  <c r="AJ384" i="31" s="1"/>
  <c r="AN384" i="31" s="1"/>
  <c r="AH384" i="31"/>
  <c r="AI365" i="31"/>
  <c r="AJ365" i="31" s="1"/>
  <c r="AN365" i="31" s="1"/>
  <c r="AI260" i="31"/>
  <c r="AH260" i="31"/>
  <c r="AI282" i="31"/>
  <c r="AJ282" i="31" s="1"/>
  <c r="AN282" i="31" s="1"/>
  <c r="AH191" i="31"/>
  <c r="AI444" i="31"/>
  <c r="AI395" i="31"/>
  <c r="AJ395" i="31" s="1"/>
  <c r="AN395" i="31" s="1"/>
  <c r="AH395" i="31"/>
  <c r="AI334" i="31"/>
  <c r="AJ334" i="31" s="1"/>
  <c r="AN334" i="31" s="1"/>
  <c r="AI284" i="31"/>
  <c r="L574" i="31"/>
  <c r="AH284" i="31"/>
  <c r="AH231" i="31"/>
  <c r="AJ231" i="31" s="1"/>
  <c r="AN231" i="31" s="1"/>
  <c r="AH199" i="31"/>
  <c r="AI495" i="31"/>
  <c r="AI498" i="31"/>
  <c r="AH448" i="31"/>
  <c r="AH383" i="31"/>
  <c r="AI367" i="31"/>
  <c r="AJ367" i="31" s="1"/>
  <c r="AN367" i="31" s="1"/>
  <c r="AH367" i="31"/>
  <c r="AH368" i="31"/>
  <c r="AI238" i="31"/>
  <c r="AH238" i="31"/>
  <c r="AI250" i="31"/>
  <c r="AJ250" i="31" s="1"/>
  <c r="AN250" i="31" s="1"/>
  <c r="AH150" i="31"/>
  <c r="AJ150" i="31" s="1"/>
  <c r="AM150" i="31" s="1"/>
  <c r="L584" i="31"/>
  <c r="AI494" i="31"/>
  <c r="AJ494" i="31" s="1"/>
  <c r="AN494" i="31" s="1"/>
  <c r="AH440" i="31"/>
  <c r="AI230" i="31"/>
  <c r="AJ230" i="31" s="1"/>
  <c r="AN230" i="31" s="1"/>
  <c r="AH230" i="31"/>
  <c r="AI145" i="31"/>
  <c r="AJ145" i="31" s="1"/>
  <c r="AM145" i="31" s="1"/>
  <c r="AH145" i="31"/>
  <c r="AH452" i="31"/>
  <c r="AI441" i="31"/>
  <c r="AJ441" i="31" s="1"/>
  <c r="AN441" i="31" s="1"/>
  <c r="AH426" i="31"/>
  <c r="AI405" i="31"/>
  <c r="AH405" i="31"/>
  <c r="AI382" i="31"/>
  <c r="AJ382" i="31" s="1"/>
  <c r="AN382" i="31" s="1"/>
  <c r="AH330" i="31"/>
  <c r="AI331" i="31"/>
  <c r="AH331" i="31"/>
  <c r="AI243" i="31"/>
  <c r="AJ243" i="31" s="1"/>
  <c r="AN243" i="31" s="1"/>
  <c r="AI205" i="31"/>
  <c r="AH205" i="31"/>
  <c r="AH499" i="31"/>
  <c r="AH444" i="31"/>
  <c r="AH406" i="31"/>
  <c r="AI364" i="31"/>
  <c r="AI217" i="31"/>
  <c r="AJ217" i="31" s="1"/>
  <c r="AN217" i="31" s="1"/>
  <c r="AH217" i="31"/>
  <c r="AI221" i="31"/>
  <c r="AJ221" i="31" s="1"/>
  <c r="AN221" i="31" s="1"/>
  <c r="AH221" i="31"/>
  <c r="AI158" i="31"/>
  <c r="AJ158" i="31" s="1"/>
  <c r="AM158" i="31" s="1"/>
  <c r="AI442" i="31"/>
  <c r="AJ442" i="31" s="1"/>
  <c r="AN442" i="31" s="1"/>
  <c r="AH442" i="31"/>
  <c r="AH329" i="31"/>
  <c r="AJ329" i="31" s="1"/>
  <c r="AN329" i="31" s="1"/>
  <c r="AI275" i="31"/>
  <c r="AJ275" i="31" s="1"/>
  <c r="AN275" i="31" s="1"/>
  <c r="AI208" i="31"/>
  <c r="AJ208" i="31" s="1"/>
  <c r="AN208" i="31" s="1"/>
  <c r="AH208" i="31"/>
  <c r="AI155" i="31"/>
  <c r="AI447" i="31"/>
  <c r="AJ447" i="31" s="1"/>
  <c r="AN447" i="31" s="1"/>
  <c r="AI327" i="31"/>
  <c r="AJ327" i="31" s="1"/>
  <c r="AN327" i="31" s="1"/>
  <c r="AH327" i="31"/>
  <c r="AI445" i="31"/>
  <c r="AJ445" i="31" s="1"/>
  <c r="AN445" i="31" s="1"/>
  <c r="AI426" i="31"/>
  <c r="AJ426" i="31" s="1"/>
  <c r="AN426" i="31" s="1"/>
  <c r="AI359" i="31"/>
  <c r="AJ359" i="31" s="1"/>
  <c r="AN359" i="31" s="1"/>
  <c r="AI340" i="31"/>
  <c r="AJ340" i="31" s="1"/>
  <c r="AN340" i="31" s="1"/>
  <c r="AI330" i="31"/>
  <c r="AI191" i="31"/>
  <c r="AJ191" i="31" s="1"/>
  <c r="AN191" i="31" s="1"/>
  <c r="AI450" i="31"/>
  <c r="AJ450" i="31" s="1"/>
  <c r="AN450" i="31" s="1"/>
  <c r="AH450" i="31"/>
  <c r="AI431" i="31"/>
  <c r="AJ431" i="31" s="1"/>
  <c r="AN431" i="31" s="1"/>
  <c r="AI380" i="31"/>
  <c r="AJ380" i="31" s="1"/>
  <c r="AN380" i="31" s="1"/>
  <c r="AH380" i="31"/>
  <c r="AJ381" i="31"/>
  <c r="AN381" i="31" s="1"/>
  <c r="AH381" i="31"/>
  <c r="AH364" i="31"/>
  <c r="AI332" i="31"/>
  <c r="AJ332" i="31" s="1"/>
  <c r="AN332" i="31" s="1"/>
  <c r="AI273" i="31"/>
  <c r="AJ273" i="31" s="1"/>
  <c r="AN273" i="31" s="1"/>
  <c r="AH273" i="31"/>
  <c r="AI199" i="31"/>
  <c r="AJ199" i="31" s="1"/>
  <c r="AN199" i="31" s="1"/>
  <c r="AH158" i="31"/>
  <c r="AH495" i="31"/>
  <c r="AH498" i="31"/>
  <c r="AI487" i="31"/>
  <c r="AJ487" i="31" s="1"/>
  <c r="AN487" i="31" s="1"/>
  <c r="AI448" i="31"/>
  <c r="AJ448" i="31" s="1"/>
  <c r="AN448" i="31" s="1"/>
  <c r="AI383" i="31"/>
  <c r="AJ383" i="31" s="1"/>
  <c r="AN383" i="31" s="1"/>
  <c r="AI368" i="31"/>
  <c r="AI326" i="31"/>
  <c r="AJ326" i="31" s="1"/>
  <c r="AN326" i="31" s="1"/>
  <c r="AI237" i="31"/>
  <c r="AJ237" i="31" s="1"/>
  <c r="AN237" i="31" s="1"/>
  <c r="AH237" i="31"/>
  <c r="AH275" i="31"/>
  <c r="AH155" i="31"/>
  <c r="L315" i="32"/>
  <c r="AI287" i="31"/>
  <c r="Z574" i="31"/>
  <c r="L74" i="25"/>
  <c r="N74" i="25"/>
  <c r="R74" i="25"/>
  <c r="V74" i="25"/>
  <c r="Z74" i="25"/>
  <c r="AD74" i="25"/>
  <c r="O74" i="25"/>
  <c r="S74" i="25"/>
  <c r="W74" i="25"/>
  <c r="AA74" i="25"/>
  <c r="AE74" i="25"/>
  <c r="P74" i="25"/>
  <c r="T74" i="25"/>
  <c r="X74" i="25"/>
  <c r="AB74" i="25"/>
  <c r="AF74" i="25"/>
  <c r="M74" i="25"/>
  <c r="AC74" i="25"/>
  <c r="Q74" i="25"/>
  <c r="Y74" i="25"/>
  <c r="U74" i="25"/>
  <c r="N73" i="6"/>
  <c r="L73" i="6"/>
  <c r="M73" i="6"/>
  <c r="L80" i="6"/>
  <c r="M80" i="6"/>
  <c r="N80" i="6"/>
  <c r="L72" i="6"/>
  <c r="M72" i="6"/>
  <c r="N72" i="6"/>
  <c r="N78" i="6"/>
  <c r="M78" i="6"/>
  <c r="L78" i="6"/>
  <c r="L81" i="6"/>
  <c r="M81" i="6"/>
  <c r="N81" i="6"/>
  <c r="L11" i="25"/>
  <c r="P11" i="25"/>
  <c r="T11" i="25"/>
  <c r="X11" i="25"/>
  <c r="M11" i="25"/>
  <c r="Q11" i="25"/>
  <c r="U11" i="25"/>
  <c r="N11" i="25"/>
  <c r="R11" i="25"/>
  <c r="V11" i="25"/>
  <c r="S11" i="25"/>
  <c r="W11" i="25"/>
  <c r="O11" i="25"/>
  <c r="O12" i="25"/>
  <c r="S12" i="25"/>
  <c r="W12" i="25"/>
  <c r="L12" i="25"/>
  <c r="P12" i="25"/>
  <c r="T12" i="25"/>
  <c r="X12" i="25"/>
  <c r="M12" i="25"/>
  <c r="Q12" i="25"/>
  <c r="U12" i="25"/>
  <c r="N12" i="25"/>
  <c r="R12" i="25"/>
  <c r="V12" i="25"/>
  <c r="N13" i="25"/>
  <c r="R13" i="25"/>
  <c r="V13" i="25"/>
  <c r="O13" i="25"/>
  <c r="S13" i="25"/>
  <c r="W13" i="25"/>
  <c r="L13" i="25"/>
  <c r="P13" i="25"/>
  <c r="T13" i="25"/>
  <c r="X13" i="25"/>
  <c r="U13" i="25"/>
  <c r="M13" i="25"/>
  <c r="Q13" i="25"/>
  <c r="AD505" i="31"/>
  <c r="T505" i="31"/>
  <c r="AF505" i="31"/>
  <c r="Y505" i="31"/>
  <c r="AE505" i="31"/>
  <c r="O505" i="31"/>
  <c r="N155" i="25"/>
  <c r="R155" i="25"/>
  <c r="V155" i="25"/>
  <c r="Z155" i="25"/>
  <c r="AD155" i="25"/>
  <c r="O155" i="25"/>
  <c r="S155" i="25"/>
  <c r="W155" i="25"/>
  <c r="AA155" i="25"/>
  <c r="AE155" i="25"/>
  <c r="L155" i="25"/>
  <c r="P155" i="25"/>
  <c r="T155" i="25"/>
  <c r="X155" i="25"/>
  <c r="AB155" i="25"/>
  <c r="AF155" i="25"/>
  <c r="M155" i="25"/>
  <c r="AC155" i="25"/>
  <c r="Q155" i="25"/>
  <c r="U155" i="25"/>
  <c r="Y155" i="25"/>
  <c r="AB19" i="32"/>
  <c r="N109" i="25"/>
  <c r="R109" i="25"/>
  <c r="V109" i="25"/>
  <c r="Z109" i="25"/>
  <c r="AD109" i="25"/>
  <c r="O109" i="25"/>
  <c r="S109" i="25"/>
  <c r="W109" i="25"/>
  <c r="AA109" i="25"/>
  <c r="AE109" i="25"/>
  <c r="L109" i="25"/>
  <c r="P109" i="25"/>
  <c r="T109" i="25"/>
  <c r="X109" i="25"/>
  <c r="AB109" i="25"/>
  <c r="AF109" i="25"/>
  <c r="Q109" i="25"/>
  <c r="M109" i="25"/>
  <c r="U109" i="25"/>
  <c r="Y109" i="25"/>
  <c r="AC109" i="25"/>
  <c r="L69" i="6"/>
  <c r="M69" i="6"/>
  <c r="N69" i="6"/>
  <c r="N74" i="6"/>
  <c r="M74" i="6"/>
  <c r="L74" i="6"/>
  <c r="J18" i="39" s="1"/>
  <c r="L77" i="6"/>
  <c r="M77" i="6"/>
  <c r="N77" i="6"/>
  <c r="M71" i="6"/>
  <c r="L71" i="6"/>
  <c r="N71" i="6"/>
  <c r="L76" i="6"/>
  <c r="M76" i="6"/>
  <c r="N76" i="6"/>
  <c r="L15" i="25"/>
  <c r="P15" i="25"/>
  <c r="T15" i="25"/>
  <c r="X15" i="25"/>
  <c r="M15" i="25"/>
  <c r="Q15" i="25"/>
  <c r="U15" i="25"/>
  <c r="N15" i="25"/>
  <c r="R15" i="25"/>
  <c r="V15" i="25"/>
  <c r="O15" i="25"/>
  <c r="S15" i="25"/>
  <c r="W15" i="25"/>
  <c r="M10" i="25"/>
  <c r="Q10" i="25"/>
  <c r="U10" i="25"/>
  <c r="N10" i="25"/>
  <c r="R10" i="25"/>
  <c r="V10" i="25"/>
  <c r="O10" i="25"/>
  <c r="S10" i="25"/>
  <c r="W10" i="25"/>
  <c r="X10" i="25"/>
  <c r="T10" i="25"/>
  <c r="L10" i="25"/>
  <c r="P10" i="25"/>
  <c r="AB20" i="32"/>
  <c r="AB12" i="32"/>
  <c r="V505" i="31"/>
  <c r="X505" i="31"/>
  <c r="U505" i="31"/>
  <c r="AA505" i="31"/>
  <c r="M156" i="25"/>
  <c r="Q156" i="25"/>
  <c r="U156" i="25"/>
  <c r="Y156" i="25"/>
  <c r="AC156" i="25"/>
  <c r="N156" i="25"/>
  <c r="R156" i="25"/>
  <c r="V156" i="25"/>
  <c r="Z156" i="25"/>
  <c r="AD156" i="25"/>
  <c r="O156" i="25"/>
  <c r="S156" i="25"/>
  <c r="W156" i="25"/>
  <c r="AA156" i="25"/>
  <c r="AE156" i="25"/>
  <c r="X156" i="25"/>
  <c r="T156" i="25"/>
  <c r="L156" i="25"/>
  <c r="AB156" i="25"/>
  <c r="P156" i="25"/>
  <c r="AF156" i="25"/>
  <c r="AB10" i="32"/>
  <c r="N163" i="6"/>
  <c r="R163" i="6"/>
  <c r="V163" i="6"/>
  <c r="Z163" i="6"/>
  <c r="AD163" i="6"/>
  <c r="U163" i="6"/>
  <c r="O163" i="6"/>
  <c r="S163" i="6"/>
  <c r="W163" i="6"/>
  <c r="AA163" i="6"/>
  <c r="AE163" i="6"/>
  <c r="Q163" i="6"/>
  <c r="AC163" i="6"/>
  <c r="L163" i="6"/>
  <c r="P163" i="6"/>
  <c r="T163" i="6"/>
  <c r="X163" i="6"/>
  <c r="AB163" i="6"/>
  <c r="AF163" i="6"/>
  <c r="M163" i="6"/>
  <c r="Y163" i="6"/>
  <c r="M67" i="6"/>
  <c r="L67" i="6"/>
  <c r="N67" i="6"/>
  <c r="N70" i="6"/>
  <c r="M70" i="6"/>
  <c r="L70" i="6"/>
  <c r="M79" i="6"/>
  <c r="N79" i="6"/>
  <c r="L79" i="6"/>
  <c r="L68" i="6"/>
  <c r="M68" i="6"/>
  <c r="N68" i="6"/>
  <c r="M83" i="6"/>
  <c r="N83" i="6"/>
  <c r="L83" i="6"/>
  <c r="M14" i="25"/>
  <c r="Q14" i="25"/>
  <c r="U14" i="25"/>
  <c r="N14" i="25"/>
  <c r="R14" i="25"/>
  <c r="V14" i="25"/>
  <c r="O14" i="25"/>
  <c r="S14" i="25"/>
  <c r="W14" i="25"/>
  <c r="T14" i="25"/>
  <c r="X14" i="25"/>
  <c r="L14" i="25"/>
  <c r="P14" i="25"/>
  <c r="AB15" i="32"/>
  <c r="AB16" i="32"/>
  <c r="Z505" i="31"/>
  <c r="P505" i="31"/>
  <c r="Q505" i="31"/>
  <c r="W505" i="31"/>
  <c r="AB11" i="32"/>
  <c r="M75" i="6"/>
  <c r="L75" i="6"/>
  <c r="N75" i="6"/>
  <c r="L84" i="6"/>
  <c r="M84" i="6"/>
  <c r="N84" i="6"/>
  <c r="L85" i="6"/>
  <c r="M85" i="6"/>
  <c r="N85" i="6"/>
  <c r="N82" i="6"/>
  <c r="L82" i="6"/>
  <c r="M82" i="6"/>
  <c r="N64" i="6"/>
  <c r="L64" i="6"/>
  <c r="M64" i="6"/>
  <c r="O16" i="25"/>
  <c r="S16" i="25"/>
  <c r="W16" i="25"/>
  <c r="L16" i="25"/>
  <c r="P16" i="25"/>
  <c r="T16" i="25"/>
  <c r="X16" i="25"/>
  <c r="M16" i="25"/>
  <c r="Q16" i="25"/>
  <c r="U16" i="25"/>
  <c r="N16" i="25"/>
  <c r="R16" i="25"/>
  <c r="V16" i="25"/>
  <c r="AB13" i="32"/>
  <c r="AB14" i="32"/>
  <c r="AB18" i="32"/>
  <c r="AB505" i="31"/>
  <c r="R505" i="31"/>
  <c r="AC505" i="31"/>
  <c r="S505" i="31"/>
  <c r="AH375" i="31"/>
  <c r="U590" i="31"/>
  <c r="N590" i="31"/>
  <c r="E188" i="6"/>
  <c r="E187" i="6"/>
  <c r="E189" i="6"/>
  <c r="E173" i="6"/>
  <c r="E175" i="6"/>
  <c r="E185" i="6"/>
  <c r="E182" i="6"/>
  <c r="E184" i="6"/>
  <c r="E186" i="6"/>
  <c r="E174" i="6"/>
  <c r="E176" i="6"/>
  <c r="E180" i="6"/>
  <c r="E179" i="6"/>
  <c r="E181" i="6"/>
  <c r="E183" i="6"/>
  <c r="E177" i="6"/>
  <c r="E178" i="6"/>
  <c r="M286" i="32"/>
  <c r="Y568" i="31"/>
  <c r="P590" i="31"/>
  <c r="R590" i="31"/>
  <c r="U565" i="31"/>
  <c r="E247" i="6"/>
  <c r="E244" i="6"/>
  <c r="E242" i="6"/>
  <c r="E246" i="6"/>
  <c r="E250" i="6"/>
  <c r="E243" i="6"/>
  <c r="E248" i="6"/>
  <c r="E249" i="6"/>
  <c r="E245" i="6"/>
  <c r="E240" i="6"/>
  <c r="L240" i="6" s="1"/>
  <c r="E241" i="6"/>
  <c r="L241" i="6" s="1"/>
  <c r="E253" i="6"/>
  <c r="L253" i="6" s="1"/>
  <c r="E254" i="6"/>
  <c r="L254" i="6" s="1"/>
  <c r="E239" i="6"/>
  <c r="L239" i="6" s="1"/>
  <c r="E255" i="6"/>
  <c r="L255" i="6" s="1"/>
  <c r="E251" i="6"/>
  <c r="L251" i="6" s="1"/>
  <c r="E256" i="6"/>
  <c r="L256" i="6" s="1"/>
  <c r="E252" i="6"/>
  <c r="L252" i="6" s="1"/>
  <c r="E195" i="6"/>
  <c r="E196" i="6"/>
  <c r="L196" i="6" s="1"/>
  <c r="E198" i="6"/>
  <c r="E194" i="6"/>
  <c r="E197" i="6"/>
  <c r="E159" i="6"/>
  <c r="L159" i="6" s="1"/>
  <c r="E160" i="6"/>
  <c r="N154" i="6"/>
  <c r="R154" i="6"/>
  <c r="V154" i="6"/>
  <c r="Z154" i="6"/>
  <c r="AD154" i="6"/>
  <c r="M154" i="6"/>
  <c r="O154" i="6"/>
  <c r="S154" i="6"/>
  <c r="W154" i="6"/>
  <c r="AA154" i="6"/>
  <c r="AE154" i="6"/>
  <c r="U154" i="6"/>
  <c r="AC154" i="6"/>
  <c r="L154" i="6"/>
  <c r="P154" i="6"/>
  <c r="T154" i="6"/>
  <c r="X154" i="6"/>
  <c r="AB154" i="6"/>
  <c r="AF154" i="6"/>
  <c r="Q154" i="6"/>
  <c r="Y154" i="6"/>
  <c r="E151" i="6"/>
  <c r="Q151" i="6" s="1"/>
  <c r="E138" i="6"/>
  <c r="L138" i="6" s="1"/>
  <c r="E139" i="6"/>
  <c r="E43" i="6"/>
  <c r="E61" i="6"/>
  <c r="E45" i="6"/>
  <c r="E53" i="6"/>
  <c r="E56" i="6"/>
  <c r="E58" i="6"/>
  <c r="E59" i="6"/>
  <c r="E52" i="6"/>
  <c r="E48" i="6"/>
  <c r="E46" i="6"/>
  <c r="E51" i="6"/>
  <c r="E60" i="6"/>
  <c r="E57" i="6"/>
  <c r="E50" i="6"/>
  <c r="E44" i="6"/>
  <c r="E47" i="6"/>
  <c r="E55" i="6"/>
  <c r="E54" i="6"/>
  <c r="E49" i="6"/>
  <c r="M274" i="32"/>
  <c r="AI167" i="31"/>
  <c r="L320" i="32"/>
  <c r="M2" i="32"/>
  <c r="AH133" i="31"/>
  <c r="L583" i="31"/>
  <c r="AI126" i="31"/>
  <c r="M198" i="32"/>
  <c r="AI198" i="31"/>
  <c r="AH75" i="31"/>
  <c r="AH189" i="31"/>
  <c r="AH126" i="31"/>
  <c r="AH136" i="31"/>
  <c r="AH183" i="31"/>
  <c r="AH288" i="31"/>
  <c r="AJ287" i="31"/>
  <c r="AN287" i="31" s="1"/>
  <c r="AH289" i="31"/>
  <c r="AH76" i="31"/>
  <c r="AH134" i="31"/>
  <c r="AI289" i="31"/>
  <c r="AI134" i="31"/>
  <c r="AH272" i="31"/>
  <c r="L345" i="32"/>
  <c r="L348" i="32"/>
  <c r="AI189" i="31"/>
  <c r="AI288" i="31"/>
  <c r="AH198" i="31"/>
  <c r="AI272" i="31"/>
  <c r="AI136" i="31"/>
  <c r="AJ136" i="31" s="1"/>
  <c r="AN136" i="31" s="1"/>
  <c r="AI183" i="31"/>
  <c r="L353" i="32"/>
  <c r="AH184" i="31"/>
  <c r="U541" i="31"/>
  <c r="AI184" i="31"/>
  <c r="M20" i="25"/>
  <c r="L20" i="25"/>
  <c r="M19" i="25"/>
  <c r="L19" i="25"/>
  <c r="M99" i="6"/>
  <c r="L99" i="6"/>
  <c r="L313" i="32"/>
  <c r="J49" i="39"/>
  <c r="L274" i="32"/>
  <c r="M17" i="25"/>
  <c r="L17" i="25"/>
  <c r="M21" i="25"/>
  <c r="L21" i="25"/>
  <c r="M274" i="6"/>
  <c r="L274" i="6"/>
  <c r="L285" i="6" s="1"/>
  <c r="M18" i="25"/>
  <c r="L18" i="25"/>
  <c r="U2" i="6"/>
  <c r="M95" i="25"/>
  <c r="L95" i="25"/>
  <c r="L358" i="32"/>
  <c r="L324" i="32"/>
  <c r="L291" i="32"/>
  <c r="L71" i="25"/>
  <c r="N71" i="25"/>
  <c r="O71" i="25"/>
  <c r="P71" i="25"/>
  <c r="M71" i="25"/>
  <c r="L303" i="32"/>
  <c r="L273" i="32"/>
  <c r="J45" i="39"/>
  <c r="L317" i="32"/>
  <c r="L352" i="32"/>
  <c r="L286" i="32"/>
  <c r="L323" i="32"/>
  <c r="L343" i="32"/>
  <c r="L2" i="32"/>
  <c r="L275" i="32"/>
  <c r="J56" i="39"/>
  <c r="M35" i="25"/>
  <c r="L35" i="25"/>
  <c r="J32" i="39" s="1"/>
  <c r="M9" i="25"/>
  <c r="L9" i="25"/>
  <c r="M107" i="25"/>
  <c r="L107" i="25"/>
  <c r="AH167" i="31"/>
  <c r="J43" i="39"/>
  <c r="L318" i="32"/>
  <c r="L337" i="32"/>
  <c r="F280" i="6"/>
  <c r="Z581" i="31"/>
  <c r="T590" i="31"/>
  <c r="W590" i="31"/>
  <c r="M565" i="31"/>
  <c r="AH349" i="31"/>
  <c r="AH319" i="31"/>
  <c r="M553" i="31"/>
  <c r="AJ502" i="31"/>
  <c r="AN502" i="31" s="1"/>
  <c r="AI369" i="31"/>
  <c r="AI370" i="31"/>
  <c r="AI371" i="31"/>
  <c r="AH347" i="31"/>
  <c r="AI320" i="31"/>
  <c r="AI480" i="31"/>
  <c r="AH341" i="31"/>
  <c r="AH369" i="31"/>
  <c r="AH370" i="31"/>
  <c r="AH371" i="31"/>
  <c r="AH320" i="31"/>
  <c r="AI341" i="31"/>
  <c r="AH480" i="31"/>
  <c r="AH479" i="31"/>
  <c r="AI346" i="31"/>
  <c r="AI479" i="31"/>
  <c r="O553" i="31"/>
  <c r="AH346" i="31"/>
  <c r="AI349" i="31"/>
  <c r="AI347" i="31"/>
  <c r="AJ347" i="31" s="1"/>
  <c r="AN347" i="31" s="1"/>
  <c r="AI319" i="31"/>
  <c r="R561" i="31"/>
  <c r="S590" i="31"/>
  <c r="AD565" i="31"/>
  <c r="AH171" i="31"/>
  <c r="L571" i="31"/>
  <c r="L532" i="31"/>
  <c r="L528" i="31"/>
  <c r="L526" i="31"/>
  <c r="AH103" i="31"/>
  <c r="L550" i="31"/>
  <c r="L563" i="31"/>
  <c r="L572" i="31"/>
  <c r="L570" i="31"/>
  <c r="L559" i="31"/>
  <c r="L534" i="31"/>
  <c r="L576" i="31"/>
  <c r="L597" i="31"/>
  <c r="M518" i="31"/>
  <c r="L592" i="31"/>
  <c r="L527" i="31"/>
  <c r="L562" i="31"/>
  <c r="L542" i="31"/>
  <c r="P510" i="31"/>
  <c r="L560" i="31"/>
  <c r="L558" i="31"/>
  <c r="L543" i="31"/>
  <c r="L553" i="31"/>
  <c r="L587" i="31"/>
  <c r="L569" i="31"/>
  <c r="N62" i="39"/>
  <c r="L529" i="31"/>
  <c r="L557" i="31"/>
  <c r="L552" i="31"/>
  <c r="L566" i="31"/>
  <c r="L523" i="31"/>
  <c r="L586" i="31"/>
  <c r="L556" i="31"/>
  <c r="L591" i="31"/>
  <c r="L575" i="31"/>
  <c r="L522" i="31"/>
  <c r="L582" i="31"/>
  <c r="L580" i="31"/>
  <c r="L524" i="31"/>
  <c r="L537" i="31"/>
  <c r="L533" i="31"/>
  <c r="J62" i="39"/>
  <c r="L510" i="31"/>
  <c r="L568" i="31"/>
  <c r="L590" i="31"/>
  <c r="O590" i="31"/>
  <c r="M358" i="32"/>
  <c r="AB581" i="31"/>
  <c r="AH247" i="31"/>
  <c r="AE581" i="31"/>
  <c r="R581" i="31"/>
  <c r="O581" i="31"/>
  <c r="AH232" i="31"/>
  <c r="V351" i="32"/>
  <c r="E160" i="25"/>
  <c r="L160" i="25" s="1"/>
  <c r="E161" i="25"/>
  <c r="L161" i="25" s="1"/>
  <c r="E75" i="25"/>
  <c r="E79" i="25"/>
  <c r="L79" i="25" s="1"/>
  <c r="E80" i="25"/>
  <c r="L80" i="25" s="1"/>
  <c r="E151" i="25"/>
  <c r="E153" i="25"/>
  <c r="L153" i="25" s="1"/>
  <c r="E112" i="25"/>
  <c r="Y112" i="25" s="1"/>
  <c r="E59" i="25"/>
  <c r="L59" i="25" s="1"/>
  <c r="E60" i="25"/>
  <c r="L60" i="25" s="1"/>
  <c r="E46" i="25"/>
  <c r="M44" i="25"/>
  <c r="AB102" i="25"/>
  <c r="M102" i="25"/>
  <c r="U2" i="25"/>
  <c r="V2" i="25" s="1"/>
  <c r="V41" i="39"/>
  <c r="S41" i="39"/>
  <c r="W41" i="39"/>
  <c r="M315" i="32"/>
  <c r="T347" i="32"/>
  <c r="W289" i="32"/>
  <c r="M351" i="32"/>
  <c r="S347" i="32"/>
  <c r="R568" i="31"/>
  <c r="AH283" i="31"/>
  <c r="AH177" i="31"/>
  <c r="AH163" i="31"/>
  <c r="AH161" i="31"/>
  <c r="AF568" i="31"/>
  <c r="AA581" i="31"/>
  <c r="AI161" i="31"/>
  <c r="AH387" i="31"/>
  <c r="AH262" i="31"/>
  <c r="AH157" i="31"/>
  <c r="AI227" i="31"/>
  <c r="AI236" i="31"/>
  <c r="AI274" i="31"/>
  <c r="AH278" i="31"/>
  <c r="AH249" i="31"/>
  <c r="AI232" i="31"/>
  <c r="AI387" i="31"/>
  <c r="AI278" i="31"/>
  <c r="AI171" i="31"/>
  <c r="AI249" i="31"/>
  <c r="AD581" i="31"/>
  <c r="Q581" i="31"/>
  <c r="M528" i="31"/>
  <c r="N581" i="31"/>
  <c r="X581" i="31"/>
  <c r="O565" i="31"/>
  <c r="AF565" i="31"/>
  <c r="AI228" i="31"/>
  <c r="AI271" i="31"/>
  <c r="AH179" i="31"/>
  <c r="X568" i="31"/>
  <c r="AI258" i="31"/>
  <c r="M569" i="31"/>
  <c r="AH276" i="31"/>
  <c r="AH286" i="31"/>
  <c r="AH256" i="31"/>
  <c r="AH229" i="31"/>
  <c r="AA568" i="31"/>
  <c r="AH257" i="31"/>
  <c r="AH253" i="31"/>
  <c r="AH156" i="31"/>
  <c r="V568" i="31"/>
  <c r="AH166" i="31"/>
  <c r="AI229" i="31"/>
  <c r="AI417" i="31"/>
  <c r="AI286" i="31"/>
  <c r="W581" i="31"/>
  <c r="U569" i="31"/>
  <c r="AC581" i="31"/>
  <c r="W553" i="31"/>
  <c r="R565" i="31"/>
  <c r="S568" i="31"/>
  <c r="Z568" i="31"/>
  <c r="AI321" i="31"/>
  <c r="T581" i="31"/>
  <c r="W565" i="31"/>
  <c r="V565" i="31"/>
  <c r="AH152" i="31"/>
  <c r="AI179" i="31"/>
  <c r="AH234" i="31"/>
  <c r="AB568" i="31"/>
  <c r="AH146" i="31"/>
  <c r="Q568" i="31"/>
  <c r="AI164" i="31"/>
  <c r="AC568" i="31"/>
  <c r="AH227" i="31"/>
  <c r="AJ227" i="31" s="1"/>
  <c r="AN227" i="31" s="1"/>
  <c r="AH254" i="31"/>
  <c r="AI281" i="31"/>
  <c r="AH251" i="31"/>
  <c r="AI254" i="31"/>
  <c r="AI264" i="31"/>
  <c r="AI279" i="31"/>
  <c r="AH279" i="31"/>
  <c r="AH321" i="31"/>
  <c r="AB553" i="31"/>
  <c r="AH165" i="31"/>
  <c r="AI160" i="31"/>
  <c r="AH169" i="31"/>
  <c r="AI244" i="31"/>
  <c r="AH244" i="31"/>
  <c r="AI247" i="31"/>
  <c r="AI266" i="31"/>
  <c r="AH266" i="31"/>
  <c r="AH236" i="31"/>
  <c r="AI262" i="31"/>
  <c r="AH281" i="31"/>
  <c r="AH417" i="31"/>
  <c r="S581" i="31"/>
  <c r="O568" i="31"/>
  <c r="AH182" i="31"/>
  <c r="AE553" i="31"/>
  <c r="AB565" i="31"/>
  <c r="S565" i="31"/>
  <c r="AH154" i="31"/>
  <c r="P581" i="31"/>
  <c r="AI234" i="31"/>
  <c r="AJ234" i="31" s="1"/>
  <c r="AN234" i="31" s="1"/>
  <c r="AH110" i="31"/>
  <c r="Y581" i="31"/>
  <c r="V581" i="31"/>
  <c r="AF581" i="31"/>
  <c r="W568" i="31"/>
  <c r="AI177" i="31"/>
  <c r="AE568" i="31"/>
  <c r="AI157" i="31"/>
  <c r="AH271" i="31"/>
  <c r="T568" i="31"/>
  <c r="AD568" i="31"/>
  <c r="AI146" i="31"/>
  <c r="AH258" i="31"/>
  <c r="AI257" i="31"/>
  <c r="AJ257" i="31" s="1"/>
  <c r="AN257" i="31" s="1"/>
  <c r="N568" i="31"/>
  <c r="AH164" i="31"/>
  <c r="AI169" i="31"/>
  <c r="P568" i="31"/>
  <c r="AI251" i="31"/>
  <c r="AH264" i="31"/>
  <c r="AH248" i="31"/>
  <c r="AI248" i="31"/>
  <c r="AH274" i="31"/>
  <c r="AH104" i="31"/>
  <c r="AH172" i="31"/>
  <c r="AI283" i="31"/>
  <c r="AH228" i="31"/>
  <c r="AH160" i="31"/>
  <c r="AI253" i="31"/>
  <c r="AI226" i="31"/>
  <c r="AH233" i="31"/>
  <c r="AH280" i="31"/>
  <c r="Y565" i="31"/>
  <c r="P565" i="31"/>
  <c r="AH181" i="31"/>
  <c r="AI280" i="31"/>
  <c r="AI181" i="31"/>
  <c r="AH226" i="31"/>
  <c r="AH425" i="31"/>
  <c r="AI175" i="31"/>
  <c r="T565" i="31"/>
  <c r="AI163" i="31"/>
  <c r="AH159" i="31"/>
  <c r="AH174" i="31"/>
  <c r="AI143" i="31"/>
  <c r="AI156" i="31"/>
  <c r="AI159" i="31"/>
  <c r="AJ159" i="31" s="1"/>
  <c r="AM159" i="31" s="1"/>
  <c r="AH261" i="31"/>
  <c r="AC565" i="31"/>
  <c r="AH132" i="31"/>
  <c r="AH143" i="31"/>
  <c r="AH175" i="31"/>
  <c r="U525" i="31"/>
  <c r="AE561" i="31"/>
  <c r="AI166" i="31"/>
  <c r="AI174" i="31"/>
  <c r="AJ174" i="31" s="1"/>
  <c r="AM174" i="31" s="1"/>
  <c r="AE565" i="31"/>
  <c r="P554" i="31"/>
  <c r="AI178" i="31"/>
  <c r="AH147" i="31"/>
  <c r="AH144" i="31"/>
  <c r="AI154" i="31"/>
  <c r="AI277" i="31"/>
  <c r="AI246" i="31"/>
  <c r="AI235" i="31"/>
  <c r="AI242" i="31"/>
  <c r="AH141" i="31"/>
  <c r="AF553" i="31"/>
  <c r="AI152" i="31"/>
  <c r="T563" i="31"/>
  <c r="X567" i="31"/>
  <c r="V563" i="31"/>
  <c r="AI256" i="31"/>
  <c r="AI165" i="31"/>
  <c r="AH246" i="31"/>
  <c r="S563" i="31"/>
  <c r="N563" i="31"/>
  <c r="Q563" i="31"/>
  <c r="Z565" i="31"/>
  <c r="R553" i="31"/>
  <c r="AH173" i="31"/>
  <c r="Q565" i="31"/>
  <c r="AI173" i="31"/>
  <c r="AI147" i="31"/>
  <c r="AH178" i="31"/>
  <c r="AI172" i="31"/>
  <c r="AI144" i="31"/>
  <c r="AI269" i="31"/>
  <c r="AI255" i="31"/>
  <c r="AH285" i="31"/>
  <c r="AI285" i="31"/>
  <c r="AH269" i="31"/>
  <c r="AH235" i="31"/>
  <c r="AI270" i="31"/>
  <c r="AH270" i="31"/>
  <c r="AH242" i="31"/>
  <c r="AI233" i="31"/>
  <c r="AH255" i="31"/>
  <c r="AH277" i="31"/>
  <c r="AI261" i="31"/>
  <c r="AI182" i="31"/>
  <c r="Y553" i="31"/>
  <c r="U553" i="31"/>
  <c r="AI425" i="31"/>
  <c r="V92" i="32"/>
  <c r="M347" i="32"/>
  <c r="K41" i="39"/>
  <c r="AH429" i="31"/>
  <c r="AC563" i="31"/>
  <c r="M563" i="31"/>
  <c r="AF561" i="31"/>
  <c r="AA563" i="31"/>
  <c r="AA561" i="31"/>
  <c r="AI141" i="31"/>
  <c r="T140" i="31"/>
  <c r="AH107" i="31"/>
  <c r="T148" i="25"/>
  <c r="P148" i="25"/>
  <c r="W148" i="25"/>
  <c r="M148" i="25"/>
  <c r="S148" i="25"/>
  <c r="N148" i="25"/>
  <c r="X148" i="25"/>
  <c r="Q148" i="25"/>
  <c r="V148" i="25"/>
  <c r="O148" i="25"/>
  <c r="R148" i="25"/>
  <c r="U148" i="25"/>
  <c r="AF148" i="25"/>
  <c r="AD148" i="25"/>
  <c r="AE148" i="25"/>
  <c r="AC148" i="25"/>
  <c r="Y148" i="25"/>
  <c r="AB148" i="25"/>
  <c r="Z148" i="25"/>
  <c r="AA148" i="25"/>
  <c r="E144" i="25"/>
  <c r="T114" i="25"/>
  <c r="U114" i="25"/>
  <c r="V114" i="25"/>
  <c r="P114" i="25"/>
  <c r="Q114" i="25"/>
  <c r="R114" i="25"/>
  <c r="M114" i="25"/>
  <c r="X114" i="25"/>
  <c r="S114" i="25"/>
  <c r="N114" i="25"/>
  <c r="W114" i="25"/>
  <c r="O114" i="25"/>
  <c r="AF114" i="25"/>
  <c r="AC114" i="25"/>
  <c r="AB114" i="25"/>
  <c r="Z114" i="25"/>
  <c r="Y114" i="25"/>
  <c r="AD114" i="25"/>
  <c r="AA114" i="25"/>
  <c r="AE114" i="25"/>
  <c r="U71" i="25"/>
  <c r="Q71" i="25"/>
  <c r="W71" i="25"/>
  <c r="S71" i="25"/>
  <c r="X71" i="25"/>
  <c r="R71" i="25"/>
  <c r="V71" i="25"/>
  <c r="T71" i="25"/>
  <c r="Y71" i="25"/>
  <c r="AD71" i="25"/>
  <c r="AB71" i="25"/>
  <c r="AE71" i="25"/>
  <c r="Z71" i="25"/>
  <c r="AA71" i="25"/>
  <c r="AC71" i="25"/>
  <c r="AF71" i="25"/>
  <c r="K32" i="39"/>
  <c r="P24" i="25"/>
  <c r="M24" i="25"/>
  <c r="O29" i="25"/>
  <c r="M29" i="25"/>
  <c r="T30" i="25"/>
  <c r="M30" i="25"/>
  <c r="N27" i="25"/>
  <c r="M27" i="25"/>
  <c r="N28" i="25"/>
  <c r="M28" i="25"/>
  <c r="Q31" i="25"/>
  <c r="M31" i="25"/>
  <c r="Q25" i="25"/>
  <c r="M25" i="25"/>
  <c r="M159" i="6"/>
  <c r="Z563" i="31"/>
  <c r="N526" i="31"/>
  <c r="Y78" i="31"/>
  <c r="U568" i="31"/>
  <c r="T258" i="32"/>
  <c r="Q258" i="32"/>
  <c r="Q528" i="31"/>
  <c r="W140" i="31"/>
  <c r="S553" i="31"/>
  <c r="AF584" i="31"/>
  <c r="R351" i="32"/>
  <c r="AA553" i="31"/>
  <c r="X85" i="32"/>
  <c r="AF243" i="32"/>
  <c r="AC243" i="32"/>
  <c r="Z243" i="32"/>
  <c r="W243" i="32"/>
  <c r="Q78" i="31"/>
  <c r="T78" i="31"/>
  <c r="Q347" i="32"/>
  <c r="P258" i="32"/>
  <c r="AF258" i="32"/>
  <c r="AC258" i="32"/>
  <c r="Z258" i="32"/>
  <c r="W258" i="32"/>
  <c r="O85" i="32"/>
  <c r="T85" i="32"/>
  <c r="Y85" i="32"/>
  <c r="Z85" i="32"/>
  <c r="AB243" i="32"/>
  <c r="Y243" i="32"/>
  <c r="V243" i="32"/>
  <c r="S243" i="32"/>
  <c r="V66" i="39"/>
  <c r="X511" i="31"/>
  <c r="N66" i="39"/>
  <c r="P511" i="31"/>
  <c r="Q66" i="39"/>
  <c r="S511" i="31"/>
  <c r="P66" i="39"/>
  <c r="R511" i="31"/>
  <c r="AE352" i="31"/>
  <c r="O352" i="31"/>
  <c r="R352" i="31"/>
  <c r="X553" i="31"/>
  <c r="S62" i="39"/>
  <c r="U510" i="31"/>
  <c r="V62" i="39"/>
  <c r="X510" i="31"/>
  <c r="AH138" i="31"/>
  <c r="AA258" i="32"/>
  <c r="X258" i="32"/>
  <c r="W85" i="32"/>
  <c r="Q85" i="32"/>
  <c r="R85" i="32"/>
  <c r="T243" i="32"/>
  <c r="Q243" i="32"/>
  <c r="AD243" i="32"/>
  <c r="AA243" i="32"/>
  <c r="U66" i="39"/>
  <c r="W511" i="31"/>
  <c r="T66" i="39"/>
  <c r="V511" i="31"/>
  <c r="R66" i="39"/>
  <c r="T511" i="31"/>
  <c r="R62" i="39"/>
  <c r="T510" i="31"/>
  <c r="O62" i="39"/>
  <c r="Q510" i="31"/>
  <c r="K62" i="39"/>
  <c r="M510" i="31"/>
  <c r="AH422" i="31"/>
  <c r="S66" i="39"/>
  <c r="U511" i="31"/>
  <c r="AH180" i="31"/>
  <c r="AI180" i="31"/>
  <c r="AI422" i="31"/>
  <c r="AI429" i="31"/>
  <c r="AI412" i="31"/>
  <c r="AH412" i="31"/>
  <c r="W62" i="39"/>
  <c r="Y510" i="31"/>
  <c r="W78" i="31"/>
  <c r="AD258" i="32"/>
  <c r="S85" i="32"/>
  <c r="P243" i="32"/>
  <c r="O66" i="39"/>
  <c r="Q511" i="31"/>
  <c r="L66" i="39"/>
  <c r="N511" i="31"/>
  <c r="U62" i="39"/>
  <c r="W510" i="31"/>
  <c r="M62" i="39"/>
  <c r="O510" i="31"/>
  <c r="K66" i="39"/>
  <c r="M511" i="31"/>
  <c r="W66" i="39"/>
  <c r="Y511" i="31"/>
  <c r="S78" i="31"/>
  <c r="P78" i="31"/>
  <c r="R78" i="31"/>
  <c r="U258" i="32"/>
  <c r="R258" i="32"/>
  <c r="O258" i="32"/>
  <c r="AE258" i="32"/>
  <c r="O563" i="31"/>
  <c r="X78" i="31"/>
  <c r="O78" i="31"/>
  <c r="V78" i="31"/>
  <c r="AB258" i="32"/>
  <c r="Y258" i="32"/>
  <c r="V258" i="32"/>
  <c r="S258" i="32"/>
  <c r="P85" i="32"/>
  <c r="U85" i="32"/>
  <c r="V85" i="32"/>
  <c r="X243" i="32"/>
  <c r="U243" i="32"/>
  <c r="R243" i="32"/>
  <c r="O243" i="32"/>
  <c r="AE243" i="32"/>
  <c r="U78" i="31"/>
  <c r="M66" i="39"/>
  <c r="O511" i="31"/>
  <c r="Q62" i="39"/>
  <c r="S510" i="31"/>
  <c r="T62" i="39"/>
  <c r="V510" i="31"/>
  <c r="P62" i="39"/>
  <c r="R510" i="31"/>
  <c r="L62" i="39"/>
  <c r="N510" i="31"/>
  <c r="P352" i="31"/>
  <c r="X352" i="31"/>
  <c r="U352" i="31"/>
  <c r="T352" i="31"/>
  <c r="W352" i="31"/>
  <c r="AA352" i="31"/>
  <c r="AF352" i="31"/>
  <c r="Q352" i="31"/>
  <c r="AB352" i="31"/>
  <c r="AH342" i="31"/>
  <c r="Z352" i="31"/>
  <c r="AC352" i="31"/>
  <c r="Y352" i="31"/>
  <c r="AD352" i="31"/>
  <c r="V352" i="31"/>
  <c r="S352" i="31"/>
  <c r="P41" i="39"/>
  <c r="AH162" i="31"/>
  <c r="X56" i="39"/>
  <c r="N56" i="39"/>
  <c r="S56" i="39"/>
  <c r="P274" i="32"/>
  <c r="N274" i="32"/>
  <c r="Q274" i="32"/>
  <c r="U42" i="39"/>
  <c r="U43" i="39" s="1"/>
  <c r="O42" i="39"/>
  <c r="R42" i="39"/>
  <c r="R43" i="39" s="1"/>
  <c r="N45" i="39"/>
  <c r="M45" i="39"/>
  <c r="P45" i="39"/>
  <c r="P291" i="31"/>
  <c r="Q41" i="39"/>
  <c r="AI420" i="31"/>
  <c r="AH176" i="31"/>
  <c r="AH120" i="31"/>
  <c r="AH118" i="31"/>
  <c r="P553" i="31"/>
  <c r="Y563" i="31"/>
  <c r="AB563" i="31"/>
  <c r="L56" i="39"/>
  <c r="M56" i="39"/>
  <c r="R56" i="39"/>
  <c r="W56" i="39"/>
  <c r="X274" i="32"/>
  <c r="R274" i="32"/>
  <c r="U274" i="32"/>
  <c r="L42" i="39"/>
  <c r="P42" i="39"/>
  <c r="S42" i="39"/>
  <c r="V42" i="39"/>
  <c r="V45" i="39"/>
  <c r="Q45" i="39"/>
  <c r="T45" i="39"/>
  <c r="AA518" i="31"/>
  <c r="P518" i="31"/>
  <c r="AC518" i="31"/>
  <c r="AD561" i="31"/>
  <c r="Y291" i="31"/>
  <c r="N41" i="39"/>
  <c r="T56" i="39"/>
  <c r="U56" i="39"/>
  <c r="O56" i="39"/>
  <c r="W274" i="32"/>
  <c r="T274" i="32"/>
  <c r="Z274" i="32"/>
  <c r="M42" i="39"/>
  <c r="M43" i="39" s="1"/>
  <c r="Q42" i="39"/>
  <c r="N42" i="39"/>
  <c r="X41" i="39"/>
  <c r="S45" i="39"/>
  <c r="W45" i="39"/>
  <c r="L45" i="39"/>
  <c r="X347" i="32"/>
  <c r="AF563" i="31"/>
  <c r="P56" i="39"/>
  <c r="Q56" i="39"/>
  <c r="V56" i="39"/>
  <c r="O274" i="32"/>
  <c r="S274" i="32"/>
  <c r="V274" i="32"/>
  <c r="Y274" i="32"/>
  <c r="Y277" i="32" s="1"/>
  <c r="Y278" i="32" s="1"/>
  <c r="W40" i="39" s="1"/>
  <c r="T42" i="39"/>
  <c r="X42" i="39"/>
  <c r="W42" i="39"/>
  <c r="R45" i="39"/>
  <c r="O45" i="39"/>
  <c r="U45" i="39"/>
  <c r="X45" i="39"/>
  <c r="Y198" i="32"/>
  <c r="AF518" i="31"/>
  <c r="S518" i="31"/>
  <c r="AB518" i="31"/>
  <c r="O41" i="39"/>
  <c r="L41" i="39"/>
  <c r="X570" i="31"/>
  <c r="X563" i="31"/>
  <c r="R563" i="31"/>
  <c r="M568" i="31"/>
  <c r="AD518" i="31"/>
  <c r="R518" i="31"/>
  <c r="V518" i="31"/>
  <c r="T518" i="31"/>
  <c r="N584" i="31"/>
  <c r="X561" i="31"/>
  <c r="Z291" i="31"/>
  <c r="T291" i="31"/>
  <c r="X291" i="31"/>
  <c r="AD553" i="31"/>
  <c r="O291" i="31"/>
  <c r="AH151" i="31"/>
  <c r="P563" i="31"/>
  <c r="M584" i="31"/>
  <c r="AH100" i="31"/>
  <c r="P140" i="31"/>
  <c r="AH124" i="31"/>
  <c r="Z528" i="31"/>
  <c r="W518" i="31"/>
  <c r="X518" i="31"/>
  <c r="Q518" i="31"/>
  <c r="AE583" i="31"/>
  <c r="U140" i="31"/>
  <c r="N553" i="31"/>
  <c r="AC553" i="31"/>
  <c r="AD291" i="31"/>
  <c r="W291" i="31"/>
  <c r="Q291" i="31"/>
  <c r="AE291" i="31"/>
  <c r="M583" i="31"/>
  <c r="M552" i="31"/>
  <c r="AE518" i="31"/>
  <c r="Y518" i="31"/>
  <c r="AA291" i="31"/>
  <c r="W563" i="31"/>
  <c r="AD563" i="31"/>
  <c r="N518" i="31"/>
  <c r="U518" i="31"/>
  <c r="O518" i="31"/>
  <c r="T389" i="31"/>
  <c r="U389" i="31"/>
  <c r="Z389" i="31"/>
  <c r="S291" i="31"/>
  <c r="AI418" i="31"/>
  <c r="AB291" i="31"/>
  <c r="AI153" i="31"/>
  <c r="AE187" i="31"/>
  <c r="AC291" i="31"/>
  <c r="R291" i="31"/>
  <c r="AF291" i="31"/>
  <c r="AH131" i="31"/>
  <c r="AH396" i="31"/>
  <c r="Q553" i="31"/>
  <c r="AH420" i="31"/>
  <c r="R187" i="31"/>
  <c r="V291" i="31"/>
  <c r="Z518" i="31"/>
  <c r="AI149" i="31"/>
  <c r="U563" i="31"/>
  <c r="AH54" i="31"/>
  <c r="V561" i="31"/>
  <c r="V553" i="31"/>
  <c r="AA584" i="31"/>
  <c r="AH168" i="31"/>
  <c r="AI176" i="31"/>
  <c r="AH418" i="31"/>
  <c r="AH400" i="31"/>
  <c r="AH98" i="31"/>
  <c r="AH102" i="31"/>
  <c r="AH149" i="31"/>
  <c r="AH421" i="31"/>
  <c r="O561" i="31"/>
  <c r="AH335" i="31"/>
  <c r="T553" i="31"/>
  <c r="U291" i="31"/>
  <c r="AE563" i="31"/>
  <c r="X482" i="31"/>
  <c r="AH117" i="31"/>
  <c r="AH112" i="31"/>
  <c r="R567" i="31"/>
  <c r="P584" i="31"/>
  <c r="T561" i="31"/>
  <c r="W389" i="31"/>
  <c r="AA187" i="31"/>
  <c r="V482" i="31"/>
  <c r="R482" i="31"/>
  <c r="AF482" i="31"/>
  <c r="Y482" i="31"/>
  <c r="S482" i="31"/>
  <c r="AH434" i="31"/>
  <c r="AD482" i="31"/>
  <c r="T482" i="31"/>
  <c r="R198" i="32"/>
  <c r="AC198" i="32"/>
  <c r="O198" i="32"/>
  <c r="AE198" i="32"/>
  <c r="AB198" i="32"/>
  <c r="AB482" i="31"/>
  <c r="P482" i="31"/>
  <c r="U584" i="31"/>
  <c r="AI400" i="31"/>
  <c r="Z482" i="31"/>
  <c r="AE482" i="31"/>
  <c r="W482" i="31"/>
  <c r="Q198" i="32"/>
  <c r="V198" i="32"/>
  <c r="S198" i="32"/>
  <c r="P198" i="32"/>
  <c r="AF198" i="32"/>
  <c r="O482" i="31"/>
  <c r="AC482" i="31"/>
  <c r="Q482" i="31"/>
  <c r="Z75" i="31"/>
  <c r="Z76" i="31"/>
  <c r="N198" i="32"/>
  <c r="AD198" i="32"/>
  <c r="AA198" i="32"/>
  <c r="X198" i="32"/>
  <c r="U482" i="31"/>
  <c r="AA482" i="31"/>
  <c r="U198" i="32"/>
  <c r="Z198" i="32"/>
  <c r="W198" i="32"/>
  <c r="T198" i="32"/>
  <c r="AA389" i="31"/>
  <c r="AH350" i="31"/>
  <c r="N583" i="31"/>
  <c r="V187" i="31"/>
  <c r="Q584" i="31"/>
  <c r="X187" i="31"/>
  <c r="AH268" i="31"/>
  <c r="AH148" i="31"/>
  <c r="AI148" i="31"/>
  <c r="Y187" i="31"/>
  <c r="V593" i="31"/>
  <c r="U529" i="31"/>
  <c r="X529" i="31"/>
  <c r="W529" i="31"/>
  <c r="AH337" i="31"/>
  <c r="O584" i="31"/>
  <c r="AC584" i="31"/>
  <c r="AI335" i="31"/>
  <c r="R584" i="31"/>
  <c r="Z584" i="31"/>
  <c r="W584" i="31"/>
  <c r="AI342" i="31"/>
  <c r="S561" i="31"/>
  <c r="AI240" i="31"/>
  <c r="AI263" i="31"/>
  <c r="AH240" i="31"/>
  <c r="AI241" i="31"/>
  <c r="AH259" i="31"/>
  <c r="AH245" i="31"/>
  <c r="AH263" i="31"/>
  <c r="AH265" i="31"/>
  <c r="AH241" i="31"/>
  <c r="P561" i="31"/>
  <c r="AI239" i="31"/>
  <c r="AC187" i="31"/>
  <c r="P187" i="31"/>
  <c r="AH153" i="31"/>
  <c r="O187" i="31"/>
  <c r="T187" i="31"/>
  <c r="AH185" i="31"/>
  <c r="AF187" i="31"/>
  <c r="Q187" i="31"/>
  <c r="AB187" i="31"/>
  <c r="U187" i="31"/>
  <c r="AD187" i="31"/>
  <c r="W187" i="31"/>
  <c r="AI151" i="31"/>
  <c r="AH137" i="31"/>
  <c r="S140" i="31"/>
  <c r="W351" i="32"/>
  <c r="V347" i="32"/>
  <c r="W347" i="32"/>
  <c r="N289" i="32"/>
  <c r="T289" i="32"/>
  <c r="Q289" i="32"/>
  <c r="N347" i="32"/>
  <c r="O347" i="32"/>
  <c r="AI396" i="31"/>
  <c r="AH385" i="31"/>
  <c r="AH239" i="31"/>
  <c r="AI245" i="31"/>
  <c r="Z187" i="31"/>
  <c r="S187" i="31"/>
  <c r="Z593" i="31"/>
  <c r="O593" i="31"/>
  <c r="T593" i="31"/>
  <c r="R529" i="31"/>
  <c r="AA529" i="31"/>
  <c r="AH94" i="31"/>
  <c r="O567" i="31"/>
  <c r="AB561" i="31"/>
  <c r="Z561" i="31"/>
  <c r="AI185" i="31"/>
  <c r="AI168" i="31"/>
  <c r="AI252" i="31"/>
  <c r="AH115" i="31"/>
  <c r="AF593" i="31"/>
  <c r="P593" i="31"/>
  <c r="AD529" i="31"/>
  <c r="N529" i="31"/>
  <c r="Q529" i="31"/>
  <c r="T529" i="31"/>
  <c r="AH252" i="31"/>
  <c r="AH267" i="31"/>
  <c r="AB583" i="31"/>
  <c r="S584" i="31"/>
  <c r="R583" i="31"/>
  <c r="AH411" i="31"/>
  <c r="Z553" i="31"/>
  <c r="N561" i="31"/>
  <c r="AI276" i="31"/>
  <c r="AI259" i="31"/>
  <c r="Y584" i="31"/>
  <c r="AI337" i="31"/>
  <c r="Y561" i="31"/>
  <c r="AI267" i="31"/>
  <c r="AJ267" i="31" s="1"/>
  <c r="AN267" i="31" s="1"/>
  <c r="AI268" i="31"/>
  <c r="AI265" i="31"/>
  <c r="X584" i="31"/>
  <c r="Y583" i="31"/>
  <c r="W561" i="31"/>
  <c r="AI162" i="31"/>
  <c r="E10" i="35"/>
  <c r="F10" i="35" s="1"/>
  <c r="V140" i="31"/>
  <c r="Z347" i="32"/>
  <c r="Y347" i="32"/>
  <c r="P347" i="32"/>
  <c r="T351" i="32"/>
  <c r="R315" i="32"/>
  <c r="AE315" i="32"/>
  <c r="AB315" i="32"/>
  <c r="AB358" i="32"/>
  <c r="AE358" i="32"/>
  <c r="R358" i="32"/>
  <c r="O358" i="32"/>
  <c r="S342" i="32"/>
  <c r="S335" i="32"/>
  <c r="AC342" i="32"/>
  <c r="P342" i="32"/>
  <c r="P335" i="32"/>
  <c r="AF342" i="32"/>
  <c r="Z342" i="32"/>
  <c r="Z335" i="32"/>
  <c r="Q342" i="32"/>
  <c r="Q335" i="32"/>
  <c r="W342" i="32"/>
  <c r="W335" i="32"/>
  <c r="X342" i="32"/>
  <c r="X335" i="32"/>
  <c r="R342" i="32"/>
  <c r="R335" i="32"/>
  <c r="Y342" i="32"/>
  <c r="Y335" i="32"/>
  <c r="U342" i="32"/>
  <c r="U335" i="32"/>
  <c r="AE342" i="32"/>
  <c r="AB342" i="32"/>
  <c r="AB335" i="32"/>
  <c r="V342" i="32"/>
  <c r="V335" i="32"/>
  <c r="AA342" i="32"/>
  <c r="AA335" i="32"/>
  <c r="O342" i="32"/>
  <c r="O335" i="32"/>
  <c r="T342" i="32"/>
  <c r="T335" i="32"/>
  <c r="N342" i="32"/>
  <c r="N335" i="32"/>
  <c r="AD342" i="32"/>
  <c r="R304" i="32"/>
  <c r="O304" i="32"/>
  <c r="U304" i="32"/>
  <c r="U315" i="32"/>
  <c r="AA28" i="32"/>
  <c r="X304" i="32"/>
  <c r="O351" i="32"/>
  <c r="O311" i="32"/>
  <c r="N311" i="32"/>
  <c r="X315" i="32"/>
  <c r="S311" i="32"/>
  <c r="T311" i="32"/>
  <c r="R311" i="32"/>
  <c r="Y311" i="32"/>
  <c r="U311" i="32"/>
  <c r="P311" i="32"/>
  <c r="V311" i="32"/>
  <c r="W311" i="32"/>
  <c r="Z311" i="32"/>
  <c r="X311" i="32"/>
  <c r="Q311" i="32"/>
  <c r="S301" i="32"/>
  <c r="P301" i="32"/>
  <c r="AF301" i="32"/>
  <c r="V301" i="32"/>
  <c r="X291" i="32"/>
  <c r="AA332" i="32"/>
  <c r="AA29" i="32"/>
  <c r="N304" i="32"/>
  <c r="Q304" i="32"/>
  <c r="T304" i="32"/>
  <c r="Z304" i="32"/>
  <c r="W304" i="32"/>
  <c r="W286" i="32"/>
  <c r="T286" i="32"/>
  <c r="V304" i="32"/>
  <c r="S304" i="32"/>
  <c r="P304" i="32"/>
  <c r="Y304" i="32"/>
  <c r="N315" i="32"/>
  <c r="O301" i="32"/>
  <c r="AE301" i="32"/>
  <c r="AB301" i="32"/>
  <c r="R301" i="32"/>
  <c r="R92" i="32"/>
  <c r="U92" i="32"/>
  <c r="X348" i="32"/>
  <c r="AA301" i="32"/>
  <c r="X301" i="32"/>
  <c r="N301" i="32"/>
  <c r="AD301" i="32"/>
  <c r="U351" i="32"/>
  <c r="P351" i="32"/>
  <c r="Q92" i="32"/>
  <c r="AA30" i="32"/>
  <c r="Q358" i="32"/>
  <c r="P92" i="32"/>
  <c r="P358" i="32"/>
  <c r="AF358" i="32"/>
  <c r="Y315" i="32"/>
  <c r="Z289" i="32"/>
  <c r="Q348" i="32"/>
  <c r="N348" i="32"/>
  <c r="U301" i="32"/>
  <c r="AC315" i="32"/>
  <c r="AF315" i="32"/>
  <c r="AA315" i="32"/>
  <c r="O315" i="32"/>
  <c r="U352" i="32"/>
  <c r="R347" i="32"/>
  <c r="U347" i="32"/>
  <c r="W301" i="32"/>
  <c r="T301" i="32"/>
  <c r="Z301" i="32"/>
  <c r="X358" i="32"/>
  <c r="N358" i="32"/>
  <c r="AD358" i="32"/>
  <c r="AA358" i="32"/>
  <c r="Z358" i="32"/>
  <c r="W358" i="32"/>
  <c r="Y358" i="32"/>
  <c r="V315" i="32"/>
  <c r="S315" i="32"/>
  <c r="Q315" i="32"/>
  <c r="T315" i="32"/>
  <c r="W315" i="32"/>
  <c r="Z315" i="32"/>
  <c r="AD315" i="32"/>
  <c r="P315" i="32"/>
  <c r="X150" i="32"/>
  <c r="U291" i="32"/>
  <c r="R291" i="32"/>
  <c r="N286" i="32"/>
  <c r="AA289" i="32"/>
  <c r="P289" i="32"/>
  <c r="U286" i="32"/>
  <c r="V286" i="32"/>
  <c r="S289" i="32"/>
  <c r="O289" i="32"/>
  <c r="X286" i="32"/>
  <c r="AA286" i="32"/>
  <c r="S92" i="32"/>
  <c r="S351" i="32"/>
  <c r="Q351" i="32"/>
  <c r="O92" i="32"/>
  <c r="T92" i="32"/>
  <c r="W92" i="32"/>
  <c r="P353" i="32"/>
  <c r="R352" i="32"/>
  <c r="S353" i="32"/>
  <c r="O352" i="32"/>
  <c r="Q352" i="32"/>
  <c r="Z286" i="32"/>
  <c r="AE291" i="32"/>
  <c r="P150" i="32"/>
  <c r="Y289" i="32"/>
  <c r="S358" i="32"/>
  <c r="O291" i="32"/>
  <c r="U289" i="32"/>
  <c r="U358" i="32"/>
  <c r="O286" i="32"/>
  <c r="R289" i="32"/>
  <c r="V358" i="32"/>
  <c r="Q150" i="32"/>
  <c r="P286" i="32"/>
  <c r="Q286" i="32"/>
  <c r="R286" i="32"/>
  <c r="S286" i="32"/>
  <c r="AA24" i="32"/>
  <c r="AA25" i="32"/>
  <c r="V289" i="32"/>
  <c r="X289" i="32"/>
  <c r="T358" i="32"/>
  <c r="AC358" i="32"/>
  <c r="N352" i="32"/>
  <c r="AC301" i="32"/>
  <c r="S593" i="31"/>
  <c r="AD593" i="31"/>
  <c r="W593" i="31"/>
  <c r="X593" i="31"/>
  <c r="V529" i="31"/>
  <c r="Y529" i="31"/>
  <c r="AB529" i="31"/>
  <c r="AE529" i="31"/>
  <c r="O529" i="31"/>
  <c r="R593" i="31"/>
  <c r="AA593" i="31"/>
  <c r="AE593" i="31"/>
  <c r="AB593" i="31"/>
  <c r="Z529" i="31"/>
  <c r="AC529" i="31"/>
  <c r="AF529" i="31"/>
  <c r="P529" i="31"/>
  <c r="S529" i="31"/>
  <c r="AD389" i="31"/>
  <c r="AH427" i="31"/>
  <c r="P569" i="31"/>
  <c r="AC569" i="31"/>
  <c r="AB569" i="31"/>
  <c r="N569" i="31"/>
  <c r="AD569" i="31"/>
  <c r="P558" i="31"/>
  <c r="AE569" i="31"/>
  <c r="Z569" i="31"/>
  <c r="AA569" i="31"/>
  <c r="V569" i="31"/>
  <c r="AF569" i="31"/>
  <c r="X569" i="31"/>
  <c r="O569" i="31"/>
  <c r="Q569" i="31"/>
  <c r="W569" i="31"/>
  <c r="S569" i="31"/>
  <c r="T569" i="31"/>
  <c r="Y569" i="31"/>
  <c r="R569" i="31"/>
  <c r="AH207" i="31"/>
  <c r="AH424" i="31"/>
  <c r="AD584" i="31"/>
  <c r="Q561" i="31"/>
  <c r="AI409" i="31"/>
  <c r="AC561" i="31"/>
  <c r="AH122" i="31"/>
  <c r="AH113" i="31"/>
  <c r="S528" i="31"/>
  <c r="AE584" i="31"/>
  <c r="V389" i="31"/>
  <c r="AH428" i="31"/>
  <c r="Q590" i="31"/>
  <c r="Q140" i="31"/>
  <c r="AH410" i="31"/>
  <c r="AH391" i="31"/>
  <c r="AI427" i="31"/>
  <c r="AH404" i="31"/>
  <c r="AH423" i="31"/>
  <c r="AI393" i="31"/>
  <c r="AI404" i="31"/>
  <c r="AH419" i="31"/>
  <c r="AH394" i="31"/>
  <c r="AI411" i="31"/>
  <c r="AH435" i="31"/>
  <c r="AI415" i="31"/>
  <c r="AH432" i="31"/>
  <c r="AI423" i="31"/>
  <c r="AI399" i="31"/>
  <c r="AI428" i="31"/>
  <c r="AI391" i="31"/>
  <c r="U438" i="31"/>
  <c r="P389" i="31"/>
  <c r="V583" i="31"/>
  <c r="AB389" i="31"/>
  <c r="AI435" i="31"/>
  <c r="AH344" i="31"/>
  <c r="AJ375" i="31"/>
  <c r="AN375" i="31" s="1"/>
  <c r="AH376" i="31"/>
  <c r="AI386" i="31"/>
  <c r="AH386" i="31"/>
  <c r="O389" i="31"/>
  <c r="AF389" i="31"/>
  <c r="Q389" i="31"/>
  <c r="X389" i="31"/>
  <c r="AI385" i="31"/>
  <c r="AC389" i="31"/>
  <c r="AH378" i="31"/>
  <c r="AH377" i="31"/>
  <c r="S389" i="31"/>
  <c r="AE389" i="31"/>
  <c r="R389" i="31"/>
  <c r="AI378" i="31"/>
  <c r="AI377" i="31"/>
  <c r="Y389" i="31"/>
  <c r="AI376" i="31"/>
  <c r="AI433" i="31"/>
  <c r="AB584" i="31"/>
  <c r="AI338" i="31"/>
  <c r="AA583" i="31"/>
  <c r="AH338" i="31"/>
  <c r="P583" i="31"/>
  <c r="T584" i="31"/>
  <c r="AH336" i="31"/>
  <c r="AD583" i="31"/>
  <c r="V584" i="31"/>
  <c r="W583" i="31"/>
  <c r="AF583" i="31"/>
  <c r="U583" i="31"/>
  <c r="AH324" i="31"/>
  <c r="Z583" i="31"/>
  <c r="X583" i="31"/>
  <c r="AI350" i="31"/>
  <c r="AI345" i="31"/>
  <c r="AI336" i="31"/>
  <c r="AH398" i="31"/>
  <c r="AH415" i="31"/>
  <c r="AI339" i="31"/>
  <c r="AI298" i="31"/>
  <c r="AH343" i="31"/>
  <c r="AI407" i="31"/>
  <c r="AH403" i="31"/>
  <c r="AH407" i="31"/>
  <c r="AH413" i="31"/>
  <c r="AI421" i="31"/>
  <c r="AH402" i="31"/>
  <c r="Y438" i="31"/>
  <c r="AI397" i="31"/>
  <c r="AH401" i="31"/>
  <c r="AC438" i="31"/>
  <c r="P438" i="31"/>
  <c r="AI410" i="31"/>
  <c r="Q438" i="31"/>
  <c r="AI424" i="31"/>
  <c r="AH436" i="31"/>
  <c r="AI436" i="31"/>
  <c r="AH399" i="31"/>
  <c r="AI398" i="31"/>
  <c r="AH473" i="31"/>
  <c r="AI434" i="31"/>
  <c r="AH433" i="31"/>
  <c r="AH409" i="31"/>
  <c r="AI344" i="31"/>
  <c r="AH339" i="31"/>
  <c r="AA438" i="31"/>
  <c r="AI488" i="31"/>
  <c r="S583" i="31"/>
  <c r="AH105" i="31"/>
  <c r="R594" i="31"/>
  <c r="AH116" i="31"/>
  <c r="U528" i="31"/>
  <c r="N528" i="31"/>
  <c r="AH393" i="31"/>
  <c r="AI408" i="31"/>
  <c r="AH430" i="31"/>
  <c r="O140" i="31"/>
  <c r="R140" i="31"/>
  <c r="AI207" i="31"/>
  <c r="AH298" i="31"/>
  <c r="X438" i="31"/>
  <c r="AI403" i="31"/>
  <c r="AH408" i="31"/>
  <c r="AI432" i="31"/>
  <c r="AI394" i="31"/>
  <c r="AD438" i="31"/>
  <c r="V438" i="31"/>
  <c r="Z438" i="31"/>
  <c r="T438" i="31"/>
  <c r="AI390" i="31"/>
  <c r="AH397" i="31"/>
  <c r="AI401" i="31"/>
  <c r="AI392" i="31"/>
  <c r="AH392" i="31"/>
  <c r="AI419" i="31"/>
  <c r="AI413" i="31"/>
  <c r="AH416" i="31"/>
  <c r="T583" i="31"/>
  <c r="AI473" i="31"/>
  <c r="AH488" i="31"/>
  <c r="Y527" i="31"/>
  <c r="W438" i="31"/>
  <c r="AI402" i="31"/>
  <c r="R438" i="31"/>
  <c r="O438" i="31"/>
  <c r="S438" i="31"/>
  <c r="AE438" i="31"/>
  <c r="AI416" i="31"/>
  <c r="Q583" i="31"/>
  <c r="AH390" i="31"/>
  <c r="AF438" i="31"/>
  <c r="AI430" i="31"/>
  <c r="O519" i="31"/>
  <c r="AB438" i="31"/>
  <c r="AJ414" i="31"/>
  <c r="AN414" i="31" s="1"/>
  <c r="AH325" i="31"/>
  <c r="AC583" i="31"/>
  <c r="O583" i="31"/>
  <c r="AI325" i="31"/>
  <c r="AH345" i="31"/>
  <c r="AI343" i="31"/>
  <c r="AI324" i="31"/>
  <c r="X528" i="31"/>
  <c r="AH188" i="31"/>
  <c r="AC528" i="31"/>
  <c r="AF528" i="31"/>
  <c r="AH119" i="31"/>
  <c r="AH109" i="31"/>
  <c r="AH108" i="31"/>
  <c r="W130" i="31"/>
  <c r="AH106" i="31"/>
  <c r="AH84" i="31"/>
  <c r="AH88" i="31"/>
  <c r="AH127" i="31"/>
  <c r="S130" i="31"/>
  <c r="U130" i="31"/>
  <c r="R130" i="31"/>
  <c r="V130" i="31"/>
  <c r="AH114" i="31"/>
  <c r="P130" i="31"/>
  <c r="X130" i="31"/>
  <c r="O130" i="31"/>
  <c r="AH99" i="31"/>
  <c r="AH123" i="31"/>
  <c r="AH125" i="31"/>
  <c r="T130" i="31"/>
  <c r="Q130" i="31"/>
  <c r="AI188" i="31"/>
  <c r="V594" i="31"/>
  <c r="Y571" i="31"/>
  <c r="AH65" i="31"/>
  <c r="R558" i="31"/>
  <c r="Y533" i="31"/>
  <c r="T548" i="31"/>
  <c r="S533" i="31"/>
  <c r="X571" i="31"/>
  <c r="R524" i="31"/>
  <c r="Y534" i="31"/>
  <c r="T533" i="31"/>
  <c r="V548" i="31"/>
  <c r="X533" i="31"/>
  <c r="X550" i="31"/>
  <c r="X548" i="31"/>
  <c r="O533" i="31"/>
  <c r="N542" i="31"/>
  <c r="O524" i="31"/>
  <c r="Y528" i="31"/>
  <c r="AB528" i="31"/>
  <c r="E58" i="25"/>
  <c r="V58" i="25" s="1"/>
  <c r="E61" i="25"/>
  <c r="L61" i="25" s="1"/>
  <c r="AI72" i="25"/>
  <c r="AL72" i="25" s="1"/>
  <c r="AI62" i="25"/>
  <c r="AL62" i="25" s="1"/>
  <c r="E137" i="25"/>
  <c r="L137" i="25" s="1"/>
  <c r="E134" i="25"/>
  <c r="L134" i="25" s="1"/>
  <c r="E135" i="25"/>
  <c r="L135" i="25" s="1"/>
  <c r="E136" i="25"/>
  <c r="L136" i="25" s="1"/>
  <c r="AI81" i="25"/>
  <c r="AL81" i="25" s="1"/>
  <c r="E113" i="25"/>
  <c r="AE113" i="25" s="1"/>
  <c r="AI110" i="25"/>
  <c r="AL110" i="25" s="1"/>
  <c r="E106" i="25"/>
  <c r="L106" i="25" s="1"/>
  <c r="E108" i="25"/>
  <c r="E105" i="25"/>
  <c r="E64" i="25"/>
  <c r="L64" i="25" s="1"/>
  <c r="AI103" i="25"/>
  <c r="AL103" i="25" s="1"/>
  <c r="E50" i="25"/>
  <c r="E55" i="25"/>
  <c r="L55" i="25" s="1"/>
  <c r="U95" i="25"/>
  <c r="Q24" i="25"/>
  <c r="H166" i="25"/>
  <c r="J166" i="25"/>
  <c r="I166" i="25"/>
  <c r="F166" i="25"/>
  <c r="K166" i="25"/>
  <c r="G166" i="25"/>
  <c r="E203" i="6"/>
  <c r="L203" i="6" s="1"/>
  <c r="E204" i="6"/>
  <c r="L204" i="6" s="1"/>
  <c r="E205" i="6"/>
  <c r="L205" i="6" s="1"/>
  <c r="E129" i="6"/>
  <c r="L129" i="6" s="1"/>
  <c r="E130" i="6"/>
  <c r="L130" i="6" s="1"/>
  <c r="E32" i="6"/>
  <c r="L32" i="6" s="1"/>
  <c r="E30" i="6"/>
  <c r="L30" i="6" s="1"/>
  <c r="E28" i="6"/>
  <c r="L28" i="6" s="1"/>
  <c r="E29" i="6"/>
  <c r="L29" i="6" s="1"/>
  <c r="Y1" i="6"/>
  <c r="Q301" i="32"/>
  <c r="Y301" i="32"/>
  <c r="T594" i="31"/>
  <c r="AE528" i="31"/>
  <c r="O528" i="31"/>
  <c r="V528" i="31"/>
  <c r="W95" i="25"/>
  <c r="V95" i="25"/>
  <c r="AD150" i="32"/>
  <c r="X92" i="32"/>
  <c r="Q594" i="31"/>
  <c r="T542" i="31"/>
  <c r="R557" i="31"/>
  <c r="S557" i="31"/>
  <c r="T528" i="31"/>
  <c r="N533" i="31"/>
  <c r="O570" i="31"/>
  <c r="Y580" i="31"/>
  <c r="P528" i="31"/>
  <c r="T558" i="31"/>
  <c r="R528" i="31"/>
  <c r="R527" i="31"/>
  <c r="R523" i="31"/>
  <c r="R533" i="31"/>
  <c r="S571" i="31"/>
  <c r="N571" i="31"/>
  <c r="Q524" i="31"/>
  <c r="AD528" i="31"/>
  <c r="W528" i="31"/>
  <c r="AA528" i="31"/>
  <c r="Q526" i="31"/>
  <c r="AH212" i="31"/>
  <c r="AH196" i="31"/>
  <c r="AH203" i="31"/>
  <c r="AH218" i="31"/>
  <c r="AH43" i="31"/>
  <c r="AI222" i="31"/>
  <c r="AH211" i="31"/>
  <c r="Q534" i="31"/>
  <c r="T570" i="31"/>
  <c r="AI214" i="31"/>
  <c r="AH86" i="31"/>
  <c r="Y594" i="31"/>
  <c r="V526" i="31"/>
  <c r="AH13" i="31"/>
  <c r="S558" i="31"/>
  <c r="AH34" i="31"/>
  <c r="AI304" i="31"/>
  <c r="AI308" i="31"/>
  <c r="AH306" i="31"/>
  <c r="AI300" i="31"/>
  <c r="AH302" i="31"/>
  <c r="AH361" i="31"/>
  <c r="AI462" i="31"/>
  <c r="AH459" i="31"/>
  <c r="AH493" i="31"/>
  <c r="AH501" i="31"/>
  <c r="Y532" i="31"/>
  <c r="AI194" i="31"/>
  <c r="AI200" i="31"/>
  <c r="Y523" i="31"/>
  <c r="Y537" i="31"/>
  <c r="X586" i="31"/>
  <c r="V527" i="31"/>
  <c r="X543" i="31"/>
  <c r="S534" i="31"/>
  <c r="V537" i="31"/>
  <c r="X527" i="31"/>
  <c r="P526" i="31"/>
  <c r="N107" i="25"/>
  <c r="R107" i="25"/>
  <c r="V107" i="25"/>
  <c r="Z107" i="25"/>
  <c r="AD107" i="25"/>
  <c r="O107" i="25"/>
  <c r="S107" i="25"/>
  <c r="W107" i="25"/>
  <c r="AA107" i="25"/>
  <c r="AE107" i="25"/>
  <c r="P107" i="25"/>
  <c r="T107" i="25"/>
  <c r="X107" i="25"/>
  <c r="AB107" i="25"/>
  <c r="AF107" i="25"/>
  <c r="Q107" i="25"/>
  <c r="U107" i="25"/>
  <c r="Y107" i="25"/>
  <c r="AC107" i="25"/>
  <c r="N95" i="25"/>
  <c r="AC95" i="25"/>
  <c r="Z95" i="25"/>
  <c r="AE95" i="25"/>
  <c r="AF95" i="25"/>
  <c r="T95" i="25"/>
  <c r="R95" i="25"/>
  <c r="AD95" i="25"/>
  <c r="P95" i="25"/>
  <c r="AA95" i="25"/>
  <c r="S95" i="25"/>
  <c r="Q95" i="25"/>
  <c r="O95" i="25"/>
  <c r="AB95" i="25"/>
  <c r="Y95" i="25"/>
  <c r="X95" i="25"/>
  <c r="E91" i="25"/>
  <c r="L91" i="25" s="1"/>
  <c r="E88" i="25"/>
  <c r="E12" i="6"/>
  <c r="L12" i="6" s="1"/>
  <c r="E19" i="6"/>
  <c r="L19" i="6" s="1"/>
  <c r="V150" i="32"/>
  <c r="AF150" i="32"/>
  <c r="Y150" i="32"/>
  <c r="S150" i="32"/>
  <c r="AD205" i="32"/>
  <c r="AA205" i="32"/>
  <c r="X205" i="32"/>
  <c r="Q205" i="32"/>
  <c r="W150" i="32"/>
  <c r="O61" i="32"/>
  <c r="P61" i="32"/>
  <c r="U61" i="32"/>
  <c r="Z150" i="32"/>
  <c r="T150" i="32"/>
  <c r="AC150" i="32"/>
  <c r="Y229" i="32"/>
  <c r="Q527" i="31"/>
  <c r="O527" i="31"/>
  <c r="U97" i="31"/>
  <c r="O455" i="31"/>
  <c r="AE455" i="31"/>
  <c r="AB455" i="31"/>
  <c r="U455" i="31"/>
  <c r="Y526" i="31"/>
  <c r="Y524" i="31"/>
  <c r="Y323" i="31"/>
  <c r="V323" i="31"/>
  <c r="S323" i="31"/>
  <c r="P323" i="31"/>
  <c r="AF323" i="31"/>
  <c r="S97" i="31"/>
  <c r="Q97" i="31"/>
  <c r="AE225" i="31"/>
  <c r="AA225" i="31"/>
  <c r="AD225" i="31"/>
  <c r="AB225" i="31"/>
  <c r="AC323" i="31"/>
  <c r="Z323" i="31"/>
  <c r="W323" i="31"/>
  <c r="T323" i="31"/>
  <c r="P97" i="31"/>
  <c r="Q225" i="31"/>
  <c r="R225" i="31"/>
  <c r="P225" i="31"/>
  <c r="AF225" i="31"/>
  <c r="W534" i="31"/>
  <c r="Z455" i="31"/>
  <c r="AC455" i="31"/>
  <c r="Q323" i="31"/>
  <c r="AD323" i="31"/>
  <c r="AA323" i="31"/>
  <c r="X323" i="31"/>
  <c r="R97" i="31"/>
  <c r="T97" i="31"/>
  <c r="O225" i="31"/>
  <c r="Y225" i="31"/>
  <c r="U225" i="31"/>
  <c r="V225" i="31"/>
  <c r="T225" i="31"/>
  <c r="O534" i="31"/>
  <c r="U323" i="31"/>
  <c r="R323" i="31"/>
  <c r="O323" i="31"/>
  <c r="AE323" i="31"/>
  <c r="AB323" i="31"/>
  <c r="O97" i="31"/>
  <c r="W225" i="31"/>
  <c r="S225" i="31"/>
  <c r="AC225" i="31"/>
  <c r="Z225" i="31"/>
  <c r="X225" i="31"/>
  <c r="AA150" i="32"/>
  <c r="V205" i="32"/>
  <c r="S205" i="32"/>
  <c r="P205" i="32"/>
  <c r="AF205" i="32"/>
  <c r="Y205" i="32"/>
  <c r="AD229" i="32"/>
  <c r="AC229" i="32"/>
  <c r="AA229" i="32"/>
  <c r="X229" i="32"/>
  <c r="T310" i="32"/>
  <c r="M310" i="32"/>
  <c r="AC310" i="32"/>
  <c r="Z310" i="32"/>
  <c r="W310" i="32"/>
  <c r="AA173" i="32"/>
  <c r="X173" i="32"/>
  <c r="Q173" i="32"/>
  <c r="AD173" i="32"/>
  <c r="Z32" i="32"/>
  <c r="X282" i="32"/>
  <c r="X154" i="32"/>
  <c r="Q282" i="32"/>
  <c r="Q154" i="32"/>
  <c r="Z282" i="32"/>
  <c r="Z154" i="32"/>
  <c r="W282" i="32"/>
  <c r="W154" i="32"/>
  <c r="Y132" i="32"/>
  <c r="V132" i="32"/>
  <c r="S132" i="32"/>
  <c r="P132" i="32"/>
  <c r="AF132" i="32"/>
  <c r="Y186" i="32"/>
  <c r="V186" i="32"/>
  <c r="S186" i="32"/>
  <c r="P186" i="32"/>
  <c r="AF186" i="32"/>
  <c r="R61" i="32"/>
  <c r="T268" i="32"/>
  <c r="AB268" i="32"/>
  <c r="P268" i="32"/>
  <c r="R150" i="32"/>
  <c r="O150" i="32"/>
  <c r="AE150" i="32"/>
  <c r="AB150" i="32"/>
  <c r="U150" i="32"/>
  <c r="Z205" i="32"/>
  <c r="W205" i="32"/>
  <c r="T205" i="32"/>
  <c r="AC205" i="32"/>
  <c r="R229" i="32"/>
  <c r="Q229" i="32"/>
  <c r="O229" i="32"/>
  <c r="AE229" i="32"/>
  <c r="AB229" i="32"/>
  <c r="X310" i="32"/>
  <c r="Q310" i="32"/>
  <c r="N310" i="32"/>
  <c r="AD310" i="32"/>
  <c r="AA310" i="32"/>
  <c r="O173" i="32"/>
  <c r="AE173" i="32"/>
  <c r="AB173" i="32"/>
  <c r="U173" i="32"/>
  <c r="R173" i="32"/>
  <c r="O32" i="32"/>
  <c r="P32" i="32"/>
  <c r="Q32" i="32"/>
  <c r="AB282" i="32"/>
  <c r="AB154" i="32"/>
  <c r="U282" i="32"/>
  <c r="U154" i="32"/>
  <c r="N282" i="32"/>
  <c r="AD282" i="32"/>
  <c r="AD154" i="32"/>
  <c r="AA282" i="32"/>
  <c r="AA154" i="32"/>
  <c r="AC132" i="32"/>
  <c r="Z132" i="32"/>
  <c r="W132" i="32"/>
  <c r="T132" i="32"/>
  <c r="AC186" i="32"/>
  <c r="Z186" i="32"/>
  <c r="W186" i="32"/>
  <c r="T186" i="32"/>
  <c r="Q61" i="32"/>
  <c r="Q268" i="32"/>
  <c r="W268" i="32"/>
  <c r="AE268" i="32"/>
  <c r="Y268" i="32"/>
  <c r="V229" i="32"/>
  <c r="U229" i="32"/>
  <c r="S229" i="32"/>
  <c r="P229" i="32"/>
  <c r="AF229" i="32"/>
  <c r="AB310" i="32"/>
  <c r="U310" i="32"/>
  <c r="R310" i="32"/>
  <c r="O310" i="32"/>
  <c r="AE310" i="32"/>
  <c r="S173" i="32"/>
  <c r="P173" i="32"/>
  <c r="AF173" i="32"/>
  <c r="Y173" i="32"/>
  <c r="V173" i="32"/>
  <c r="R32" i="32"/>
  <c r="S32" i="32"/>
  <c r="T32" i="32"/>
  <c r="U32" i="32"/>
  <c r="P282" i="32"/>
  <c r="P154" i="32"/>
  <c r="AF282" i="32"/>
  <c r="AF154" i="32"/>
  <c r="Y282" i="32"/>
  <c r="Y154" i="32"/>
  <c r="R282" i="32"/>
  <c r="R154" i="32"/>
  <c r="O282" i="32"/>
  <c r="O154" i="32"/>
  <c r="AE282" i="32"/>
  <c r="AE154" i="32"/>
  <c r="Q132" i="32"/>
  <c r="AD132" i="32"/>
  <c r="AA132" i="32"/>
  <c r="X132" i="32"/>
  <c r="Q186" i="32"/>
  <c r="AD186" i="32"/>
  <c r="AA186" i="32"/>
  <c r="X186" i="32"/>
  <c r="S61" i="32"/>
  <c r="AA268" i="32"/>
  <c r="AF268" i="32"/>
  <c r="Z268" i="32"/>
  <c r="O268" i="32"/>
  <c r="U268" i="32"/>
  <c r="R205" i="32"/>
  <c r="O205" i="32"/>
  <c r="AE205" i="32"/>
  <c r="AB205" i="32"/>
  <c r="U205" i="32"/>
  <c r="Z229" i="32"/>
  <c r="W229" i="32"/>
  <c r="T229" i="32"/>
  <c r="P310" i="32"/>
  <c r="AF310" i="32"/>
  <c r="Y310" i="32"/>
  <c r="V310" i="32"/>
  <c r="S310" i="32"/>
  <c r="W173" i="32"/>
  <c r="T173" i="32"/>
  <c r="AC173" i="32"/>
  <c r="Z173" i="32"/>
  <c r="V32" i="32"/>
  <c r="W32" i="32"/>
  <c r="X32" i="32"/>
  <c r="Y32" i="32"/>
  <c r="T282" i="32"/>
  <c r="T154" i="32"/>
  <c r="M282" i="32"/>
  <c r="AC282" i="32"/>
  <c r="AC154" i="32"/>
  <c r="V282" i="32"/>
  <c r="V154" i="32"/>
  <c r="S282" i="32"/>
  <c r="S154" i="32"/>
  <c r="U132" i="32"/>
  <c r="R132" i="32"/>
  <c r="O132" i="32"/>
  <c r="AE132" i="32"/>
  <c r="AB132" i="32"/>
  <c r="U186" i="32"/>
  <c r="R186" i="32"/>
  <c r="O186" i="32"/>
  <c r="AE186" i="32"/>
  <c r="AB186" i="32"/>
  <c r="T61" i="32"/>
  <c r="AD268" i="32"/>
  <c r="V268" i="32"/>
  <c r="AC268" i="32"/>
  <c r="S268" i="32"/>
  <c r="R268" i="32"/>
  <c r="X268" i="32"/>
  <c r="AH476" i="31"/>
  <c r="AI465" i="31"/>
  <c r="AH372" i="31"/>
  <c r="Y374" i="31"/>
  <c r="AE374" i="31"/>
  <c r="AD374" i="31"/>
  <c r="U374" i="31"/>
  <c r="AH74" i="31"/>
  <c r="V523" i="31"/>
  <c r="P455" i="31"/>
  <c r="Y455" i="31"/>
  <c r="W374" i="31"/>
  <c r="V374" i="31"/>
  <c r="AC374" i="31"/>
  <c r="X374" i="31"/>
  <c r="S374" i="31"/>
  <c r="R374" i="31"/>
  <c r="AH9" i="31"/>
  <c r="Q455" i="31"/>
  <c r="S455" i="31"/>
  <c r="T455" i="31"/>
  <c r="X140" i="31"/>
  <c r="T557" i="31"/>
  <c r="Y130" i="31"/>
  <c r="P374" i="31"/>
  <c r="AA374" i="31"/>
  <c r="Z374" i="31"/>
  <c r="Q374" i="31"/>
  <c r="AH55" i="31"/>
  <c r="X455" i="31"/>
  <c r="R455" i="31"/>
  <c r="AI439" i="31"/>
  <c r="V455" i="31"/>
  <c r="AH465" i="31"/>
  <c r="AI357" i="31"/>
  <c r="AF374" i="31"/>
  <c r="T374" i="31"/>
  <c r="O374" i="31"/>
  <c r="AB374" i="31"/>
  <c r="V543" i="31"/>
  <c r="N570" i="31"/>
  <c r="AH60" i="31"/>
  <c r="AH456" i="31"/>
  <c r="AD455" i="31"/>
  <c r="AA455" i="31"/>
  <c r="AJ167" i="31"/>
  <c r="AM167" i="31" s="1"/>
  <c r="AF455" i="31"/>
  <c r="W455" i="31"/>
  <c r="AI157" i="25"/>
  <c r="AL157" i="25" s="1"/>
  <c r="AI138" i="25"/>
  <c r="AL138" i="25" s="1"/>
  <c r="H283" i="6"/>
  <c r="AI277" i="6"/>
  <c r="H54" i="35" s="1"/>
  <c r="G283" i="6"/>
  <c r="I283" i="6"/>
  <c r="J283" i="6"/>
  <c r="K283" i="6"/>
  <c r="AI315" i="31"/>
  <c r="AI310" i="31"/>
  <c r="AH91" i="31"/>
  <c r="AH87" i="31"/>
  <c r="AH468" i="31"/>
  <c r="AH475" i="31"/>
  <c r="AI478" i="31"/>
  <c r="AI293" i="31"/>
  <c r="M594" i="31"/>
  <c r="AH470" i="31"/>
  <c r="AI313" i="31"/>
  <c r="AH85" i="31"/>
  <c r="AI453" i="31"/>
  <c r="AH474" i="31"/>
  <c r="AI192" i="31"/>
  <c r="M527" i="31"/>
  <c r="AH67" i="31"/>
  <c r="AI358" i="31"/>
  <c r="AH71" i="31"/>
  <c r="AH356" i="31"/>
  <c r="AI356" i="31"/>
  <c r="AH35" i="31"/>
  <c r="AH27" i="31"/>
  <c r="AH52" i="31"/>
  <c r="AH23" i="31"/>
  <c r="AH25" i="31"/>
  <c r="AH39" i="31"/>
  <c r="AH37" i="31"/>
  <c r="AH48" i="31"/>
  <c r="AH30" i="31"/>
  <c r="AH50" i="31"/>
  <c r="AH51" i="31"/>
  <c r="AH24" i="31"/>
  <c r="AI211" i="31"/>
  <c r="AI212" i="31"/>
  <c r="AI193" i="31"/>
  <c r="AH206" i="31"/>
  <c r="AH215" i="31"/>
  <c r="AH223" i="31"/>
  <c r="AI213" i="31"/>
  <c r="AI219" i="31"/>
  <c r="AH210" i="31"/>
  <c r="AI197" i="31"/>
  <c r="AH195" i="31"/>
  <c r="AH204" i="31"/>
  <c r="AH202" i="31"/>
  <c r="AH305" i="31"/>
  <c r="AI307" i="31"/>
  <c r="AH301" i="31"/>
  <c r="AI303" i="31"/>
  <c r="AI362" i="31"/>
  <c r="U530" i="31"/>
  <c r="AI460" i="31"/>
  <c r="AI464" i="31"/>
  <c r="AH458" i="31"/>
  <c r="AH491" i="31"/>
  <c r="AI501" i="31"/>
  <c r="AH489" i="31"/>
  <c r="AH315" i="31"/>
  <c r="U581" i="31"/>
  <c r="AI457" i="31"/>
  <c r="AH314" i="31"/>
  <c r="AH318" i="31"/>
  <c r="AI299" i="31"/>
  <c r="AH80" i="31"/>
  <c r="AH309" i="31"/>
  <c r="AH317" i="31"/>
  <c r="AI311" i="31"/>
  <c r="AI312" i="31"/>
  <c r="AI316" i="31"/>
  <c r="AH90" i="31"/>
  <c r="AH357" i="31"/>
  <c r="AH72" i="31"/>
  <c r="AH363" i="31"/>
  <c r="AI363" i="31"/>
  <c r="AH61" i="31"/>
  <c r="AH73" i="31"/>
  <c r="M533" i="31"/>
  <c r="AH69" i="31"/>
  <c r="AH62" i="31"/>
  <c r="AH42" i="31"/>
  <c r="AH59" i="31"/>
  <c r="AH15" i="31"/>
  <c r="AH53" i="31"/>
  <c r="AH26" i="31"/>
  <c r="M548" i="31"/>
  <c r="AH28" i="31"/>
  <c r="AH209" i="31"/>
  <c r="M549" i="31"/>
  <c r="AH463" i="31"/>
  <c r="AI461" i="31"/>
  <c r="M593" i="31"/>
  <c r="AH503" i="31"/>
  <c r="AI492" i="31"/>
  <c r="M529" i="31"/>
  <c r="AH490" i="31"/>
  <c r="M542" i="31"/>
  <c r="AH472" i="31"/>
  <c r="M596" i="31"/>
  <c r="AH471" i="31"/>
  <c r="AH310" i="31"/>
  <c r="AI472" i="31"/>
  <c r="U596" i="31"/>
  <c r="AI471" i="31"/>
  <c r="AI468" i="31"/>
  <c r="AI475" i="31"/>
  <c r="AH478" i="31"/>
  <c r="AH293" i="31"/>
  <c r="AH81" i="31"/>
  <c r="AH89" i="31"/>
  <c r="U594" i="31"/>
  <c r="AI470" i="31"/>
  <c r="AI476" i="31"/>
  <c r="AH313" i="31"/>
  <c r="AH93" i="31"/>
  <c r="AH453" i="31"/>
  <c r="AH469" i="31"/>
  <c r="AI474" i="31"/>
  <c r="AH358" i="31"/>
  <c r="AH68" i="31"/>
  <c r="AH10" i="31"/>
  <c r="AH63" i="31"/>
  <c r="AH66" i="31"/>
  <c r="AH38" i="31"/>
  <c r="AH22" i="31"/>
  <c r="AH29" i="31"/>
  <c r="AH14" i="31"/>
  <c r="AH45" i="31"/>
  <c r="AH18" i="31"/>
  <c r="AH16" i="31"/>
  <c r="AH36" i="31"/>
  <c r="AH49" i="31"/>
  <c r="AH44" i="31"/>
  <c r="U533" i="31"/>
  <c r="AH193" i="31"/>
  <c r="AI215" i="31"/>
  <c r="AI223" i="31"/>
  <c r="AH213" i="31"/>
  <c r="AH219" i="31"/>
  <c r="AI210" i="31"/>
  <c r="AH197" i="31"/>
  <c r="AI195" i="31"/>
  <c r="AI204" i="31"/>
  <c r="AI202" i="31"/>
  <c r="AI456" i="31"/>
  <c r="AI305" i="31"/>
  <c r="AH307" i="31"/>
  <c r="AI301" i="31"/>
  <c r="AH303" i="31"/>
  <c r="AH362" i="31"/>
  <c r="AH460" i="31"/>
  <c r="AH464" i="31"/>
  <c r="AI458" i="31"/>
  <c r="AI491" i="31"/>
  <c r="AI489" i="31"/>
  <c r="M581" i="31"/>
  <c r="AH457" i="31"/>
  <c r="AI314" i="31"/>
  <c r="AI318" i="31"/>
  <c r="AH299" i="31"/>
  <c r="AI309" i="31"/>
  <c r="AI317" i="31"/>
  <c r="AH311" i="31"/>
  <c r="AH95" i="31"/>
  <c r="AH82" i="31"/>
  <c r="AH312" i="31"/>
  <c r="AH316" i="31"/>
  <c r="AH83" i="31"/>
  <c r="AH92" i="31"/>
  <c r="AI469" i="31"/>
  <c r="AH192" i="31"/>
  <c r="AI372" i="31"/>
  <c r="U534" i="31"/>
  <c r="U537" i="31"/>
  <c r="AH64" i="31"/>
  <c r="AH11" i="31"/>
  <c r="AH47" i="31"/>
  <c r="AH19" i="31"/>
  <c r="AH17" i="31"/>
  <c r="AH32" i="31"/>
  <c r="AH33" i="31"/>
  <c r="AH56" i="31"/>
  <c r="AH31" i="31"/>
  <c r="AH58" i="31"/>
  <c r="AH57" i="31"/>
  <c r="AH40" i="31"/>
  <c r="AH46" i="31"/>
  <c r="AH20" i="31"/>
  <c r="AH41" i="31"/>
  <c r="U548" i="31"/>
  <c r="AH21" i="31"/>
  <c r="AI209" i="31"/>
  <c r="AH222" i="31"/>
  <c r="AH194" i="31"/>
  <c r="AH214" i="31"/>
  <c r="AI206" i="31"/>
  <c r="AI203" i="31"/>
  <c r="AI196" i="31"/>
  <c r="AI218" i="31"/>
  <c r="AH200" i="31"/>
  <c r="AH304" i="31"/>
  <c r="AH308" i="31"/>
  <c r="AI306" i="31"/>
  <c r="AH300" i="31"/>
  <c r="AI302" i="31"/>
  <c r="AI361" i="31"/>
  <c r="AH462" i="31"/>
  <c r="U549" i="31"/>
  <c r="AI463" i="31"/>
  <c r="AI459" i="31"/>
  <c r="AH461" i="31"/>
  <c r="AI493" i="31"/>
  <c r="U593" i="31"/>
  <c r="AI503" i="31"/>
  <c r="AH492" i="31"/>
  <c r="AI490" i="31"/>
  <c r="AH439" i="31"/>
  <c r="Q28" i="25"/>
  <c r="AI190" i="6"/>
  <c r="AI199" i="6"/>
  <c r="D54" i="39"/>
  <c r="F283" i="6"/>
  <c r="I284" i="6"/>
  <c r="G284" i="6"/>
  <c r="K284" i="6"/>
  <c r="F284" i="6"/>
  <c r="H284" i="6"/>
  <c r="L284" i="6"/>
  <c r="J284" i="6"/>
  <c r="G49" i="35"/>
  <c r="G46" i="35"/>
  <c r="G40" i="35"/>
  <c r="G52" i="35"/>
  <c r="G54" i="35"/>
  <c r="G43" i="35"/>
  <c r="G48" i="35"/>
  <c r="G47" i="35"/>
  <c r="G41" i="35"/>
  <c r="G51" i="35"/>
  <c r="G44" i="35"/>
  <c r="G45" i="35"/>
  <c r="G42" i="35"/>
  <c r="AB159" i="6"/>
  <c r="AA159" i="6"/>
  <c r="AI257" i="6"/>
  <c r="AL257" i="6" s="1"/>
  <c r="S526" i="31"/>
  <c r="X534" i="31"/>
  <c r="M580" i="31"/>
  <c r="V580" i="31"/>
  <c r="N524" i="31"/>
  <c r="M524" i="31"/>
  <c r="AI149" i="25"/>
  <c r="AL149" i="25" s="1"/>
  <c r="O35" i="25"/>
  <c r="M32" i="39" s="1"/>
  <c r="S35" i="25"/>
  <c r="Q32" i="39" s="1"/>
  <c r="W35" i="25"/>
  <c r="U32" i="39" s="1"/>
  <c r="AA35" i="25"/>
  <c r="Y32" i="39" s="1"/>
  <c r="AE35" i="25"/>
  <c r="AC32" i="39" s="1"/>
  <c r="P35" i="25"/>
  <c r="N32" i="39" s="1"/>
  <c r="T35" i="25"/>
  <c r="R32" i="39" s="1"/>
  <c r="AB35" i="25"/>
  <c r="Z32" i="39" s="1"/>
  <c r="AF35" i="25"/>
  <c r="AD32" i="39" s="1"/>
  <c r="X35" i="25"/>
  <c r="V32" i="39" s="1"/>
  <c r="Q35" i="25"/>
  <c r="O32" i="39" s="1"/>
  <c r="U35" i="25"/>
  <c r="S32" i="39" s="1"/>
  <c r="Y35" i="25"/>
  <c r="W32" i="39" s="1"/>
  <c r="AC35" i="25"/>
  <c r="AA32" i="39" s="1"/>
  <c r="N35" i="25"/>
  <c r="L32" i="39" s="1"/>
  <c r="R35" i="25"/>
  <c r="P32" i="39" s="1"/>
  <c r="V35" i="25"/>
  <c r="T32" i="39" s="1"/>
  <c r="Z35" i="25"/>
  <c r="X32" i="39" s="1"/>
  <c r="AD35" i="25"/>
  <c r="AB32" i="39" s="1"/>
  <c r="AI96" i="25"/>
  <c r="AL96" i="25" s="1"/>
  <c r="AI56" i="25"/>
  <c r="AL56" i="25" s="1"/>
  <c r="AI168" i="6"/>
  <c r="H46" i="35" s="1"/>
  <c r="E209" i="6"/>
  <c r="AH62" i="32"/>
  <c r="AH63" i="32"/>
  <c r="AI115" i="25"/>
  <c r="AL115" i="25" s="1"/>
  <c r="AH164" i="25"/>
  <c r="AH382" i="6" s="1"/>
  <c r="AI104" i="6"/>
  <c r="AI206" i="6"/>
  <c r="AI143" i="6"/>
  <c r="AI113" i="6"/>
  <c r="AI157" i="6"/>
  <c r="AI131" i="6"/>
  <c r="AI94" i="6"/>
  <c r="AI272" i="6"/>
  <c r="X524" i="31"/>
  <c r="R571" i="31"/>
  <c r="Y286" i="32"/>
  <c r="M289" i="32"/>
  <c r="W348" i="32"/>
  <c r="R290" i="32"/>
  <c r="O290" i="32"/>
  <c r="AE290" i="32"/>
  <c r="AB290" i="32"/>
  <c r="U290" i="32"/>
  <c r="S287" i="32"/>
  <c r="P287" i="32"/>
  <c r="AF287" i="32"/>
  <c r="Y287" i="32"/>
  <c r="V287" i="32"/>
  <c r="V290" i="32"/>
  <c r="S290" i="32"/>
  <c r="P290" i="32"/>
  <c r="AF290" i="32"/>
  <c r="Y290" i="32"/>
  <c r="W287" i="32"/>
  <c r="T287" i="32"/>
  <c r="M287" i="32"/>
  <c r="AC287" i="32"/>
  <c r="Z287" i="32"/>
  <c r="Z290" i="32"/>
  <c r="W290" i="32"/>
  <c r="T290" i="32"/>
  <c r="M290" i="32"/>
  <c r="AC290" i="32"/>
  <c r="AA287" i="32"/>
  <c r="X287" i="32"/>
  <c r="Q287" i="32"/>
  <c r="N287" i="32"/>
  <c r="AD287" i="32"/>
  <c r="N290" i="32"/>
  <c r="AD290" i="32"/>
  <c r="AA290" i="32"/>
  <c r="X290" i="32"/>
  <c r="Q290" i="32"/>
  <c r="O287" i="32"/>
  <c r="AE287" i="32"/>
  <c r="AB287" i="32"/>
  <c r="U287" i="32"/>
  <c r="R287" i="32"/>
  <c r="AA21" i="32"/>
  <c r="AA22" i="32"/>
  <c r="S352" i="32"/>
  <c r="W2" i="32"/>
  <c r="Z324" i="32"/>
  <c r="W324" i="32"/>
  <c r="T324" i="32"/>
  <c r="M324" i="32"/>
  <c r="AC324" i="32"/>
  <c r="Y341" i="32"/>
  <c r="U353" i="32"/>
  <c r="AA291" i="32"/>
  <c r="Q291" i="32"/>
  <c r="N291" i="32"/>
  <c r="AD291" i="32"/>
  <c r="S348" i="32"/>
  <c r="T352" i="32"/>
  <c r="M353" i="32"/>
  <c r="N324" i="32"/>
  <c r="AD324" i="32"/>
  <c r="T348" i="32"/>
  <c r="M348" i="32"/>
  <c r="O353" i="32"/>
  <c r="AB291" i="32"/>
  <c r="O341" i="32"/>
  <c r="P341" i="32"/>
  <c r="S291" i="32"/>
  <c r="P291" i="32"/>
  <c r="AF291" i="32"/>
  <c r="Y291" i="32"/>
  <c r="V291" i="32"/>
  <c r="P348" i="32"/>
  <c r="U348" i="32"/>
  <c r="R348" i="32"/>
  <c r="S341" i="32"/>
  <c r="U341" i="32"/>
  <c r="V341" i="32"/>
  <c r="W291" i="32"/>
  <c r="T291" i="32"/>
  <c r="M291" i="32"/>
  <c r="AC291" i="32"/>
  <c r="Z291" i="32"/>
  <c r="O348" i="32"/>
  <c r="V348" i="32"/>
  <c r="R353" i="32"/>
  <c r="Q353" i="32"/>
  <c r="T353" i="32"/>
  <c r="N353" i="32"/>
  <c r="AA324" i="32"/>
  <c r="R324" i="32"/>
  <c r="V324" i="32"/>
  <c r="S324" i="32"/>
  <c r="P324" i="32"/>
  <c r="AF324" i="32"/>
  <c r="Y324" i="32"/>
  <c r="X341" i="32"/>
  <c r="Q341" i="32"/>
  <c r="N341" i="32"/>
  <c r="U296" i="32"/>
  <c r="R296" i="32"/>
  <c r="O296" i="32"/>
  <c r="U343" i="32"/>
  <c r="R343" i="32"/>
  <c r="O343" i="32"/>
  <c r="Y299" i="32"/>
  <c r="V299" i="32"/>
  <c r="S299" i="32"/>
  <c r="P299" i="32"/>
  <c r="Z319" i="32"/>
  <c r="W319" i="32"/>
  <c r="T319" i="32"/>
  <c r="M319" i="32"/>
  <c r="Y323" i="32"/>
  <c r="V323" i="32"/>
  <c r="S323" i="32"/>
  <c r="P323" i="32"/>
  <c r="X320" i="32"/>
  <c r="Q320" i="32"/>
  <c r="N320" i="32"/>
  <c r="N344" i="32"/>
  <c r="AD344" i="32"/>
  <c r="AA344" i="32"/>
  <c r="X344" i="32"/>
  <c r="Q344" i="32"/>
  <c r="V313" i="32"/>
  <c r="S313" i="32"/>
  <c r="P313" i="32"/>
  <c r="X317" i="32"/>
  <c r="Q317" i="32"/>
  <c r="N317" i="32"/>
  <c r="U318" i="32"/>
  <c r="R318" i="32"/>
  <c r="O318" i="32"/>
  <c r="X321" i="32"/>
  <c r="Q321" i="32"/>
  <c r="N321" i="32"/>
  <c r="AA70" i="32"/>
  <c r="V327" i="32"/>
  <c r="S327" i="32"/>
  <c r="U327" i="32"/>
  <c r="AA64" i="32"/>
  <c r="AA71" i="32"/>
  <c r="AA341" i="32"/>
  <c r="M352" i="32"/>
  <c r="V284" i="32"/>
  <c r="S284" i="32"/>
  <c r="P284" i="32"/>
  <c r="Y284" i="32"/>
  <c r="V337" i="32"/>
  <c r="S337" i="32"/>
  <c r="P337" i="32"/>
  <c r="Y337" i="32"/>
  <c r="V303" i="32"/>
  <c r="S303" i="32"/>
  <c r="P303" i="32"/>
  <c r="Y303" i="32"/>
  <c r="W331" i="32"/>
  <c r="T331" i="32"/>
  <c r="M331" i="32"/>
  <c r="Z331" i="32"/>
  <c r="W294" i="32"/>
  <c r="T294" i="32"/>
  <c r="M294" i="32"/>
  <c r="Z294" i="32"/>
  <c r="W285" i="32"/>
  <c r="T285" i="32"/>
  <c r="M285" i="32"/>
  <c r="Z285" i="32"/>
  <c r="T350" i="32"/>
  <c r="M350" i="32"/>
  <c r="AC350" i="32"/>
  <c r="Z350" i="32"/>
  <c r="W350" i="32"/>
  <c r="AA68" i="32"/>
  <c r="M355" i="32"/>
  <c r="AA75" i="32"/>
  <c r="X355" i="32"/>
  <c r="R345" i="32"/>
  <c r="O345" i="32"/>
  <c r="AE345" i="32"/>
  <c r="AB345" i="32"/>
  <c r="U345" i="32"/>
  <c r="R341" i="32"/>
  <c r="P296" i="32"/>
  <c r="Y296" i="32"/>
  <c r="V296" i="32"/>
  <c r="S296" i="32"/>
  <c r="P343" i="32"/>
  <c r="Y343" i="32"/>
  <c r="V343" i="32"/>
  <c r="S343" i="32"/>
  <c r="M299" i="32"/>
  <c r="Z299" i="32"/>
  <c r="W299" i="32"/>
  <c r="T299" i="32"/>
  <c r="N319" i="32"/>
  <c r="AA319" i="32"/>
  <c r="X319" i="32"/>
  <c r="Q319" i="32"/>
  <c r="M323" i="32"/>
  <c r="Z323" i="32"/>
  <c r="W323" i="32"/>
  <c r="T323" i="32"/>
  <c r="O320" i="32"/>
  <c r="U320" i="32"/>
  <c r="R320" i="32"/>
  <c r="R344" i="32"/>
  <c r="O344" i="32"/>
  <c r="AE344" i="32"/>
  <c r="AB344" i="32"/>
  <c r="U344" i="32"/>
  <c r="W313" i="32"/>
  <c r="T313" i="32"/>
  <c r="M313" i="32"/>
  <c r="U317" i="32"/>
  <c r="R317" i="32"/>
  <c r="O317" i="32"/>
  <c r="Y318" i="32"/>
  <c r="V318" i="32"/>
  <c r="S318" i="32"/>
  <c r="P318" i="32"/>
  <c r="U321" i="32"/>
  <c r="R321" i="32"/>
  <c r="O321" i="32"/>
  <c r="Z327" i="32"/>
  <c r="W327" i="32"/>
  <c r="P327" i="32"/>
  <c r="Y327" i="32"/>
  <c r="AA78" i="32"/>
  <c r="X351" i="32"/>
  <c r="AA65" i="32"/>
  <c r="AA80" i="32"/>
  <c r="Y328" i="32"/>
  <c r="Y86" i="32"/>
  <c r="Y88" i="32"/>
  <c r="Y87" i="32"/>
  <c r="Y348" i="32" s="1"/>
  <c r="Y90" i="32"/>
  <c r="AA316" i="32"/>
  <c r="Z284" i="32"/>
  <c r="W284" i="32"/>
  <c r="T284" i="32"/>
  <c r="M284" i="32"/>
  <c r="Z337" i="32"/>
  <c r="W337" i="32"/>
  <c r="T337" i="32"/>
  <c r="M337" i="32"/>
  <c r="Z303" i="32"/>
  <c r="W303" i="32"/>
  <c r="T303" i="32"/>
  <c r="M303" i="32"/>
  <c r="X331" i="32"/>
  <c r="Q331" i="32"/>
  <c r="N331" i="32"/>
  <c r="AA294" i="32"/>
  <c r="X294" i="32"/>
  <c r="Q294" i="32"/>
  <c r="N294" i="32"/>
  <c r="AA27" i="32"/>
  <c r="AA285" i="32" s="1"/>
  <c r="X285" i="32"/>
  <c r="Q285" i="32"/>
  <c r="N285" i="32"/>
  <c r="X350" i="32"/>
  <c r="Q350" i="32"/>
  <c r="N350" i="32"/>
  <c r="AD350" i="32"/>
  <c r="AA350" i="32"/>
  <c r="AA74" i="32"/>
  <c r="R355" i="32"/>
  <c r="Q355" i="32"/>
  <c r="O355" i="32"/>
  <c r="V345" i="32"/>
  <c r="S345" i="32"/>
  <c r="P345" i="32"/>
  <c r="AF345" i="32"/>
  <c r="Y345" i="32"/>
  <c r="X324" i="32"/>
  <c r="Q324" i="32"/>
  <c r="T296" i="32"/>
  <c r="M296" i="32"/>
  <c r="Z296" i="32"/>
  <c r="W296" i="32"/>
  <c r="T343" i="32"/>
  <c r="M343" i="32"/>
  <c r="Z343" i="32"/>
  <c r="W343" i="32"/>
  <c r="Q299" i="32"/>
  <c r="N299" i="32"/>
  <c r="AA299" i="32"/>
  <c r="X299" i="32"/>
  <c r="AA311" i="32"/>
  <c r="R319" i="32"/>
  <c r="O319" i="32"/>
  <c r="U319" i="32"/>
  <c r="Q323" i="32"/>
  <c r="N323" i="32"/>
  <c r="AA323" i="32"/>
  <c r="X323" i="32"/>
  <c r="S320" i="32"/>
  <c r="P320" i="32"/>
  <c r="Y320" i="32"/>
  <c r="V320" i="32"/>
  <c r="V344" i="32"/>
  <c r="S344" i="32"/>
  <c r="P344" i="32"/>
  <c r="AF344" i="32"/>
  <c r="Y344" i="32"/>
  <c r="N313" i="32"/>
  <c r="X313" i="32"/>
  <c r="Q313" i="32"/>
  <c r="P317" i="32"/>
  <c r="Y317" i="32"/>
  <c r="V317" i="32"/>
  <c r="S317" i="32"/>
  <c r="M318" i="32"/>
  <c r="Z318" i="32"/>
  <c r="W318" i="32"/>
  <c r="T318" i="32"/>
  <c r="P321" i="32"/>
  <c r="Y321" i="32"/>
  <c r="V321" i="32"/>
  <c r="S321" i="32"/>
  <c r="AC1" i="32"/>
  <c r="AC31" i="32" s="1"/>
  <c r="N327" i="32"/>
  <c r="AA9" i="32"/>
  <c r="T327" i="32"/>
  <c r="M327" i="32"/>
  <c r="AA72" i="32"/>
  <c r="Y49" i="39" s="1"/>
  <c r="AA62" i="32"/>
  <c r="AA347" i="32"/>
  <c r="AA288" i="32"/>
  <c r="AA73" i="32"/>
  <c r="AA273" i="32" s="1"/>
  <c r="N284" i="32"/>
  <c r="AA26" i="32"/>
  <c r="AA284" i="32" s="1"/>
  <c r="X284" i="32"/>
  <c r="Q284" i="32"/>
  <c r="N337" i="32"/>
  <c r="X337" i="32"/>
  <c r="Q337" i="32"/>
  <c r="N303" i="32"/>
  <c r="X303" i="32"/>
  <c r="Q303" i="32"/>
  <c r="O331" i="32"/>
  <c r="U331" i="32"/>
  <c r="R331" i="32"/>
  <c r="O294" i="32"/>
  <c r="U294" i="32"/>
  <c r="R294" i="32"/>
  <c r="O285" i="32"/>
  <c r="U285" i="32"/>
  <c r="R285" i="32"/>
  <c r="AB350" i="32"/>
  <c r="U350" i="32"/>
  <c r="R350" i="32"/>
  <c r="O350" i="32"/>
  <c r="AE350" i="32"/>
  <c r="V355" i="32"/>
  <c r="U355" i="32"/>
  <c r="S355" i="32"/>
  <c r="P355" i="32"/>
  <c r="Z345" i="32"/>
  <c r="W345" i="32"/>
  <c r="T345" i="32"/>
  <c r="M345" i="32"/>
  <c r="AC345" i="32"/>
  <c r="O324" i="32"/>
  <c r="AE324" i="32"/>
  <c r="AB324" i="32"/>
  <c r="U324" i="32"/>
  <c r="W341" i="32"/>
  <c r="T341" i="32"/>
  <c r="M341" i="32"/>
  <c r="Z341" i="32"/>
  <c r="X296" i="32"/>
  <c r="Q296" i="32"/>
  <c r="N296" i="32"/>
  <c r="AA296" i="32"/>
  <c r="X343" i="32"/>
  <c r="Q343" i="32"/>
  <c r="N343" i="32"/>
  <c r="U299" i="32"/>
  <c r="R299" i="32"/>
  <c r="O299" i="32"/>
  <c r="V319" i="32"/>
  <c r="S319" i="32"/>
  <c r="P319" i="32"/>
  <c r="Y319" i="32"/>
  <c r="U323" i="32"/>
  <c r="R323" i="32"/>
  <c r="O323" i="32"/>
  <c r="W320" i="32"/>
  <c r="T320" i="32"/>
  <c r="M320" i="32"/>
  <c r="Z320" i="32"/>
  <c r="Z344" i="32"/>
  <c r="W344" i="32"/>
  <c r="T344" i="32"/>
  <c r="M344" i="32"/>
  <c r="AC344" i="32"/>
  <c r="R313" i="32"/>
  <c r="O313" i="32"/>
  <c r="U313" i="32"/>
  <c r="T317" i="32"/>
  <c r="M317" i="32"/>
  <c r="W317" i="32"/>
  <c r="Q318" i="32"/>
  <c r="N318" i="32"/>
  <c r="AA318" i="32"/>
  <c r="X318" i="32"/>
  <c r="T321" i="32"/>
  <c r="M321" i="32"/>
  <c r="Z321" i="32"/>
  <c r="W321" i="32"/>
  <c r="R327" i="32"/>
  <c r="O327" i="32"/>
  <c r="X327" i="32"/>
  <c r="Q327" i="32"/>
  <c r="AA69" i="32"/>
  <c r="AA275" i="32" s="1"/>
  <c r="AA295" i="32"/>
  <c r="AA304" i="32"/>
  <c r="AA320" i="32"/>
  <c r="P352" i="32"/>
  <c r="AA63" i="32"/>
  <c r="R284" i="32"/>
  <c r="O284" i="32"/>
  <c r="U284" i="32"/>
  <c r="R337" i="32"/>
  <c r="O337" i="32"/>
  <c r="U337" i="32"/>
  <c r="R303" i="32"/>
  <c r="O303" i="32"/>
  <c r="U303" i="32"/>
  <c r="S331" i="32"/>
  <c r="P331" i="32"/>
  <c r="Y331" i="32"/>
  <c r="V331" i="32"/>
  <c r="S294" i="32"/>
  <c r="P294" i="32"/>
  <c r="Y294" i="32"/>
  <c r="V294" i="32"/>
  <c r="S285" i="32"/>
  <c r="P285" i="32"/>
  <c r="Y285" i="32"/>
  <c r="V285" i="32"/>
  <c r="P350" i="32"/>
  <c r="AF350" i="32"/>
  <c r="Y350" i="32"/>
  <c r="V350" i="32"/>
  <c r="S350" i="32"/>
  <c r="AA77" i="32"/>
  <c r="N355" i="32"/>
  <c r="Z355" i="32"/>
  <c r="Y355" i="32"/>
  <c r="W355" i="32"/>
  <c r="T355" i="32"/>
  <c r="N345" i="32"/>
  <c r="AD345" i="32"/>
  <c r="AA345" i="32"/>
  <c r="X345" i="32"/>
  <c r="Q345" i="32"/>
  <c r="N537" i="31"/>
  <c r="W537" i="31"/>
  <c r="T543" i="31"/>
  <c r="S543" i="31"/>
  <c r="N523" i="31"/>
  <c r="P523" i="31"/>
  <c r="P533" i="31"/>
  <c r="O580" i="31"/>
  <c r="Q558" i="31"/>
  <c r="M523" i="31"/>
  <c r="P594" i="31"/>
  <c r="T527" i="31"/>
  <c r="M534" i="31"/>
  <c r="S537" i="31"/>
  <c r="Q537" i="31"/>
  <c r="M543" i="31"/>
  <c r="P543" i="31"/>
  <c r="W523" i="31"/>
  <c r="U523" i="31"/>
  <c r="W570" i="31"/>
  <c r="V533" i="31"/>
  <c r="V571" i="31"/>
  <c r="N543" i="31"/>
  <c r="X537" i="31"/>
  <c r="N557" i="31"/>
  <c r="M557" i="31"/>
  <c r="T526" i="31"/>
  <c r="M558" i="31"/>
  <c r="U526" i="31"/>
  <c r="U571" i="31"/>
  <c r="O571" i="31"/>
  <c r="Y543" i="31"/>
  <c r="X532" i="31"/>
  <c r="W527" i="31"/>
  <c r="U527" i="31"/>
  <c r="R534" i="31"/>
  <c r="P534" i="31"/>
  <c r="T537" i="31"/>
  <c r="Q543" i="31"/>
  <c r="R570" i="31"/>
  <c r="N558" i="31"/>
  <c r="W526" i="31"/>
  <c r="V87" i="31"/>
  <c r="X526" i="31"/>
  <c r="O542" i="31"/>
  <c r="U542" i="31"/>
  <c r="R542" i="31"/>
  <c r="N562" i="31"/>
  <c r="P527" i="31"/>
  <c r="N527" i="31"/>
  <c r="V534" i="31"/>
  <c r="T534" i="31"/>
  <c r="O537" i="31"/>
  <c r="M537" i="31"/>
  <c r="O543" i="31"/>
  <c r="W543" i="31"/>
  <c r="T523" i="31"/>
  <c r="Q523" i="31"/>
  <c r="O523" i="31"/>
  <c r="S570" i="31"/>
  <c r="Q570" i="31"/>
  <c r="W533" i="31"/>
  <c r="R580" i="31"/>
  <c r="S580" i="31"/>
  <c r="Q571" i="31"/>
  <c r="P571" i="31"/>
  <c r="M526" i="31"/>
  <c r="Y570" i="31"/>
  <c r="O558" i="31"/>
  <c r="P524" i="31"/>
  <c r="S527" i="31"/>
  <c r="N534" i="31"/>
  <c r="R537" i="31"/>
  <c r="P537" i="31"/>
  <c r="R543" i="31"/>
  <c r="U543" i="31"/>
  <c r="M570" i="31"/>
  <c r="R526" i="31"/>
  <c r="P570" i="31"/>
  <c r="U570" i="31"/>
  <c r="N580" i="31"/>
  <c r="P580" i="31"/>
  <c r="M571" i="31"/>
  <c r="X523" i="31"/>
  <c r="O526" i="31"/>
  <c r="S562" i="31"/>
  <c r="V524" i="31"/>
  <c r="P542" i="31"/>
  <c r="S523" i="31"/>
  <c r="V570" i="31"/>
  <c r="Q533" i="31"/>
  <c r="Q580" i="31"/>
  <c r="W580" i="31"/>
  <c r="W571" i="31"/>
  <c r="T571" i="31"/>
  <c r="O594" i="31"/>
  <c r="Q562" i="31"/>
  <c r="O562" i="31"/>
  <c r="N594" i="31"/>
  <c r="P562" i="31"/>
  <c r="Q576" i="31"/>
  <c r="O576" i="31"/>
  <c r="V576" i="31"/>
  <c r="V522" i="31"/>
  <c r="N522" i="31"/>
  <c r="T522" i="31"/>
  <c r="Y522" i="31"/>
  <c r="X594" i="31"/>
  <c r="S594" i="31"/>
  <c r="R562" i="31"/>
  <c r="T562" i="31"/>
  <c r="M576" i="31"/>
  <c r="W576" i="31"/>
  <c r="T576" i="31"/>
  <c r="W522" i="31"/>
  <c r="X522" i="31"/>
  <c r="U522" i="31"/>
  <c r="O557" i="31"/>
  <c r="P557" i="31"/>
  <c r="W594" i="31"/>
  <c r="M562" i="31"/>
  <c r="S576" i="31"/>
  <c r="U576" i="31"/>
  <c r="N576" i="31"/>
  <c r="S522" i="31"/>
  <c r="Q522" i="31"/>
  <c r="R522" i="31"/>
  <c r="X576" i="31"/>
  <c r="P576" i="31"/>
  <c r="R576" i="31"/>
  <c r="M522" i="31"/>
  <c r="P522" i="31"/>
  <c r="O522" i="31"/>
  <c r="Q557" i="31"/>
  <c r="V92" i="31"/>
  <c r="X580" i="31"/>
  <c r="W524" i="31"/>
  <c r="T524" i="31"/>
  <c r="Z38" i="31"/>
  <c r="U580" i="31"/>
  <c r="X582" i="31"/>
  <c r="N582" i="31"/>
  <c r="M582" i="31"/>
  <c r="Q582" i="31"/>
  <c r="P582" i="31"/>
  <c r="W582" i="31"/>
  <c r="S582" i="31"/>
  <c r="Y582" i="31"/>
  <c r="R582" i="31"/>
  <c r="U582" i="31"/>
  <c r="T582" i="31"/>
  <c r="O582" i="31"/>
  <c r="V582" i="31"/>
  <c r="U524" i="31"/>
  <c r="S524" i="31"/>
  <c r="T532" i="31"/>
  <c r="R532" i="31"/>
  <c r="Y572" i="31"/>
  <c r="P572" i="31"/>
  <c r="AB572" i="31"/>
  <c r="V572" i="31"/>
  <c r="AA572" i="31"/>
  <c r="P532" i="31"/>
  <c r="N532" i="31"/>
  <c r="W532" i="31"/>
  <c r="Q572" i="31"/>
  <c r="AC572" i="31"/>
  <c r="T572" i="31"/>
  <c r="R572" i="31"/>
  <c r="W572" i="31"/>
  <c r="U532" i="31"/>
  <c r="S532" i="31"/>
  <c r="Q532" i="31"/>
  <c r="AF572" i="31"/>
  <c r="U572" i="31"/>
  <c r="AD572" i="31"/>
  <c r="N572" i="31"/>
  <c r="S572" i="31"/>
  <c r="O532" i="31"/>
  <c r="M532" i="31"/>
  <c r="V532" i="31"/>
  <c r="X572" i="31"/>
  <c r="M572" i="31"/>
  <c r="Z572" i="31"/>
  <c r="AE572" i="31"/>
  <c r="O572" i="31"/>
  <c r="S552" i="31"/>
  <c r="P552" i="31"/>
  <c r="X590" i="31"/>
  <c r="Z100" i="31"/>
  <c r="V91" i="31"/>
  <c r="V86" i="31"/>
  <c r="T592" i="31"/>
  <c r="M591" i="31"/>
  <c r="R591" i="31"/>
  <c r="T591" i="31"/>
  <c r="Q591" i="31"/>
  <c r="O591" i="31"/>
  <c r="S591" i="31"/>
  <c r="N591" i="31"/>
  <c r="P591" i="31"/>
  <c r="T580" i="31"/>
  <c r="R592" i="31"/>
  <c r="O592" i="31"/>
  <c r="T552" i="31"/>
  <c r="Z21" i="31"/>
  <c r="Z54" i="31"/>
  <c r="Z55" i="31"/>
  <c r="Z51" i="31"/>
  <c r="Z26" i="31"/>
  <c r="Z44" i="31"/>
  <c r="Z40" i="31"/>
  <c r="Z18" i="31"/>
  <c r="Z48" i="31"/>
  <c r="Z19" i="31"/>
  <c r="Z43" i="31"/>
  <c r="Z49" i="31"/>
  <c r="Z34" i="31"/>
  <c r="Z53" i="31"/>
  <c r="Z50" i="31"/>
  <c r="Z36" i="31"/>
  <c r="Z30" i="31"/>
  <c r="Z13" i="31"/>
  <c r="Z57" i="31"/>
  <c r="Z14" i="31"/>
  <c r="Z32" i="31"/>
  <c r="Z20" i="31"/>
  <c r="Z46" i="31"/>
  <c r="Z16" i="31"/>
  <c r="Z58" i="31"/>
  <c r="Z31" i="31"/>
  <c r="Z39" i="31"/>
  <c r="Z25" i="31"/>
  <c r="Z17" i="31"/>
  <c r="Z23" i="31"/>
  <c r="Z47" i="31"/>
  <c r="Z27" i="31"/>
  <c r="Z24" i="31"/>
  <c r="Z28" i="31"/>
  <c r="Z41" i="31"/>
  <c r="Z15" i="31"/>
  <c r="Z45" i="31"/>
  <c r="Z56" i="31"/>
  <c r="Z29" i="31"/>
  <c r="Z37" i="31"/>
  <c r="Z33" i="31"/>
  <c r="Z22" i="31"/>
  <c r="Z59" i="31"/>
  <c r="Z42" i="31"/>
  <c r="Z52" i="31"/>
  <c r="Z35" i="31"/>
  <c r="M550" i="31"/>
  <c r="T550" i="31"/>
  <c r="W550" i="31"/>
  <c r="O560" i="31"/>
  <c r="P560" i="31"/>
  <c r="P555" i="31"/>
  <c r="N555" i="31"/>
  <c r="S548" i="31"/>
  <c r="N548" i="31"/>
  <c r="S559" i="31"/>
  <c r="Q559" i="31"/>
  <c r="V550" i="31"/>
  <c r="Y550" i="31"/>
  <c r="P550" i="31"/>
  <c r="S550" i="31"/>
  <c r="Q560" i="31"/>
  <c r="R560" i="31"/>
  <c r="S555" i="31"/>
  <c r="Q555" i="31"/>
  <c r="O548" i="31"/>
  <c r="O559" i="31"/>
  <c r="M559" i="31"/>
  <c r="R550" i="31"/>
  <c r="U550" i="31"/>
  <c r="O550" i="31"/>
  <c r="M560" i="31"/>
  <c r="N560" i="31"/>
  <c r="O555" i="31"/>
  <c r="M555" i="31"/>
  <c r="Y548" i="31"/>
  <c r="W548" i="31"/>
  <c r="T559" i="31"/>
  <c r="R559" i="31"/>
  <c r="N550" i="31"/>
  <c r="Q550" i="31"/>
  <c r="S560" i="31"/>
  <c r="T560" i="31"/>
  <c r="T555" i="31"/>
  <c r="R555" i="31"/>
  <c r="Q548" i="31"/>
  <c r="P548" i="31"/>
  <c r="R548" i="31"/>
  <c r="P559" i="31"/>
  <c r="N559" i="31"/>
  <c r="M575" i="31"/>
  <c r="X575" i="31"/>
  <c r="W575" i="31"/>
  <c r="U557" i="31"/>
  <c r="Q566" i="31"/>
  <c r="O566" i="31"/>
  <c r="U562" i="31"/>
  <c r="U575" i="31"/>
  <c r="Y575" i="31"/>
  <c r="P575" i="31"/>
  <c r="S575" i="31"/>
  <c r="V575" i="31"/>
  <c r="U559" i="31"/>
  <c r="U566" i="31"/>
  <c r="X566" i="31"/>
  <c r="V562" i="31"/>
  <c r="U558" i="31"/>
  <c r="U555" i="31"/>
  <c r="T575" i="31"/>
  <c r="Q575" i="31"/>
  <c r="O575" i="31"/>
  <c r="R575" i="31"/>
  <c r="Y566" i="31"/>
  <c r="V566" i="31"/>
  <c r="M566" i="31"/>
  <c r="T566" i="31"/>
  <c r="W566" i="31"/>
  <c r="U560" i="31"/>
  <c r="N575" i="31"/>
  <c r="R566" i="31"/>
  <c r="N566" i="31"/>
  <c r="P566" i="31"/>
  <c r="S566" i="31"/>
  <c r="U552" i="31"/>
  <c r="R552" i="31"/>
  <c r="M586" i="31"/>
  <c r="W586" i="31"/>
  <c r="S586" i="31"/>
  <c r="V586" i="31"/>
  <c r="T586" i="31"/>
  <c r="O586" i="31"/>
  <c r="R586" i="31"/>
  <c r="P586" i="31"/>
  <c r="O552" i="31"/>
  <c r="Q586" i="31"/>
  <c r="N586" i="31"/>
  <c r="N592" i="31"/>
  <c r="P592" i="31"/>
  <c r="S542" i="31"/>
  <c r="P598" i="31"/>
  <c r="T598" i="31"/>
  <c r="X587" i="31"/>
  <c r="M592" i="31"/>
  <c r="R599" i="31"/>
  <c r="Q592" i="31"/>
  <c r="N599" i="31"/>
  <c r="Q599" i="31"/>
  <c r="S592" i="31"/>
  <c r="X597" i="31"/>
  <c r="R556" i="31"/>
  <c r="O597" i="31"/>
  <c r="U599" i="31"/>
  <c r="U592" i="31"/>
  <c r="P599" i="31"/>
  <c r="AF599" i="31"/>
  <c r="Y599" i="31"/>
  <c r="V599" i="31"/>
  <c r="S599" i="31"/>
  <c r="Y576" i="31"/>
  <c r="Z62" i="31"/>
  <c r="Z10" i="31"/>
  <c r="Z63" i="31"/>
  <c r="Z64" i="31"/>
  <c r="Z71" i="31"/>
  <c r="Z74" i="31"/>
  <c r="Z9" i="31"/>
  <c r="Z73" i="31"/>
  <c r="Z67" i="31"/>
  <c r="Z66" i="31"/>
  <c r="Z65" i="31"/>
  <c r="Z69" i="31"/>
  <c r="Z60" i="31"/>
  <c r="Z68" i="31"/>
  <c r="Z72" i="31"/>
  <c r="Z11" i="31"/>
  <c r="Z61" i="31"/>
  <c r="V81" i="31"/>
  <c r="Q552" i="31"/>
  <c r="N552" i="31"/>
  <c r="V85" i="31"/>
  <c r="V560" i="31" s="1"/>
  <c r="V93" i="31"/>
  <c r="V587" i="31"/>
  <c r="U587" i="31"/>
  <c r="Q589" i="31"/>
  <c r="N589" i="31"/>
  <c r="AD589" i="31"/>
  <c r="AA589" i="31"/>
  <c r="X589" i="31"/>
  <c r="Y598" i="31"/>
  <c r="N556" i="31"/>
  <c r="O556" i="31"/>
  <c r="S598" i="31"/>
  <c r="Q542" i="31"/>
  <c r="X67" i="39"/>
  <c r="Z99" i="31"/>
  <c r="Z98" i="31"/>
  <c r="U591" i="31"/>
  <c r="T587" i="31"/>
  <c r="O587" i="31"/>
  <c r="U589" i="31"/>
  <c r="R589" i="31"/>
  <c r="O589" i="31"/>
  <c r="AE589" i="31"/>
  <c r="AB589" i="31"/>
  <c r="Q556" i="31"/>
  <c r="M556" i="31"/>
  <c r="P556" i="31"/>
  <c r="O599" i="31"/>
  <c r="O598" i="31"/>
  <c r="U556" i="31"/>
  <c r="N598" i="31"/>
  <c r="R597" i="31"/>
  <c r="U598" i="31"/>
  <c r="V597" i="31"/>
  <c r="S597" i="31"/>
  <c r="P597" i="31"/>
  <c r="X2" i="31"/>
  <c r="V95" i="31"/>
  <c r="V89" i="31"/>
  <c r="V83" i="31"/>
  <c r="V558" i="31" s="1"/>
  <c r="P587" i="31"/>
  <c r="S587" i="31"/>
  <c r="M587" i="31"/>
  <c r="Y589" i="31"/>
  <c r="V589" i="31"/>
  <c r="S589" i="31"/>
  <c r="P589" i="31"/>
  <c r="AF589" i="31"/>
  <c r="V556" i="31"/>
  <c r="T556" i="31"/>
  <c r="Q597" i="31"/>
  <c r="Q598" i="31"/>
  <c r="U586" i="31"/>
  <c r="R598" i="31"/>
  <c r="U597" i="31"/>
  <c r="W597" i="31"/>
  <c r="T597" i="31"/>
  <c r="M597" i="31"/>
  <c r="Y586" i="31"/>
  <c r="V88" i="31"/>
  <c r="V84" i="31"/>
  <c r="V559" i="31" s="1"/>
  <c r="V94" i="31"/>
  <c r="V79" i="31"/>
  <c r="V552" i="31" s="1"/>
  <c r="V80" i="31"/>
  <c r="V555" i="31" s="1"/>
  <c r="AB1" i="31"/>
  <c r="AB77" i="31" s="1"/>
  <c r="Y567" i="31"/>
  <c r="Y132" i="31"/>
  <c r="Y131" i="31"/>
  <c r="Y133" i="31"/>
  <c r="V82" i="31"/>
  <c r="V557" i="31" s="1"/>
  <c r="R587" i="31"/>
  <c r="N587" i="31"/>
  <c r="Q587" i="31"/>
  <c r="M589" i="31"/>
  <c r="AC589" i="31"/>
  <c r="Z589" i="31"/>
  <c r="W589" i="31"/>
  <c r="T589" i="31"/>
  <c r="V90" i="31"/>
  <c r="Y597" i="31"/>
  <c r="S556" i="31"/>
  <c r="N597" i="31"/>
  <c r="S25" i="25"/>
  <c r="O31" i="25"/>
  <c r="R25" i="25"/>
  <c r="T25" i="25"/>
  <c r="N31" i="25"/>
  <c r="N25" i="25"/>
  <c r="P25" i="25"/>
  <c r="P31" i="25"/>
  <c r="T28" i="25"/>
  <c r="O25" i="25"/>
  <c r="E159" i="25"/>
  <c r="L159" i="25" s="1"/>
  <c r="S24" i="25"/>
  <c r="T27" i="25"/>
  <c r="R24" i="25"/>
  <c r="T24" i="25"/>
  <c r="Y58" i="25"/>
  <c r="R27" i="25"/>
  <c r="O24" i="25"/>
  <c r="S27" i="25"/>
  <c r="N24" i="25"/>
  <c r="T31" i="25"/>
  <c r="R31" i="25"/>
  <c r="S31" i="25"/>
  <c r="S28" i="25"/>
  <c r="Q29" i="25"/>
  <c r="P30" i="25"/>
  <c r="R28" i="25"/>
  <c r="N30" i="25"/>
  <c r="O28" i="25"/>
  <c r="S29" i="25"/>
  <c r="O30" i="25"/>
  <c r="P102" i="25"/>
  <c r="P28" i="25"/>
  <c r="R29" i="25"/>
  <c r="S30" i="25"/>
  <c r="Q30" i="25"/>
  <c r="T29" i="25"/>
  <c r="R30" i="25"/>
  <c r="V102" i="25"/>
  <c r="O27" i="25"/>
  <c r="Q27" i="25"/>
  <c r="P27" i="25"/>
  <c r="N29" i="25"/>
  <c r="P29" i="25"/>
  <c r="Y102" i="25"/>
  <c r="AF102" i="25"/>
  <c r="S102" i="25"/>
  <c r="Q102" i="25"/>
  <c r="AD102" i="25"/>
  <c r="AD104" i="25" s="1"/>
  <c r="X102" i="25"/>
  <c r="X104" i="25" s="1"/>
  <c r="N102" i="25"/>
  <c r="AA102" i="25"/>
  <c r="E87" i="25"/>
  <c r="L87" i="25" s="1"/>
  <c r="AC102" i="25"/>
  <c r="AC104" i="25" s="1"/>
  <c r="Z102" i="25"/>
  <c r="W102" i="25"/>
  <c r="T102" i="25"/>
  <c r="E103" i="25"/>
  <c r="U102" i="25"/>
  <c r="R102" i="25"/>
  <c r="O102" i="25"/>
  <c r="AE102" i="25"/>
  <c r="E48" i="25"/>
  <c r="AE75" i="25"/>
  <c r="S151" i="25"/>
  <c r="U151" i="25"/>
  <c r="X151" i="25"/>
  <c r="N151" i="25"/>
  <c r="E83" i="25"/>
  <c r="E49" i="25"/>
  <c r="E51" i="25"/>
  <c r="E53" i="25"/>
  <c r="E52" i="25"/>
  <c r="E54" i="25"/>
  <c r="E98" i="25"/>
  <c r="L98" i="25" s="1"/>
  <c r="X17" i="25"/>
  <c r="T17" i="25"/>
  <c r="P17" i="25"/>
  <c r="V17" i="25"/>
  <c r="R17" i="25"/>
  <c r="N17" i="25"/>
  <c r="U17" i="25"/>
  <c r="Q17" i="25"/>
  <c r="S17" i="25"/>
  <c r="O17" i="25"/>
  <c r="W17" i="25"/>
  <c r="X21" i="25"/>
  <c r="T21" i="25"/>
  <c r="P21" i="25"/>
  <c r="V21" i="25"/>
  <c r="R21" i="25"/>
  <c r="N21" i="25"/>
  <c r="U21" i="25"/>
  <c r="Q21" i="25"/>
  <c r="W21" i="25"/>
  <c r="S21" i="25"/>
  <c r="O21" i="25"/>
  <c r="E122" i="25"/>
  <c r="E126" i="25"/>
  <c r="E132" i="25"/>
  <c r="E128" i="25"/>
  <c r="E131" i="25"/>
  <c r="E125" i="25"/>
  <c r="E121" i="25"/>
  <c r="E129" i="25"/>
  <c r="E124" i="25"/>
  <c r="E133" i="25"/>
  <c r="E120" i="25"/>
  <c r="E127" i="25"/>
  <c r="E119" i="25"/>
  <c r="E117" i="25"/>
  <c r="E130" i="25"/>
  <c r="E37" i="25"/>
  <c r="E39" i="25"/>
  <c r="E40" i="25"/>
  <c r="E36" i="25"/>
  <c r="E41" i="25"/>
  <c r="E38" i="25"/>
  <c r="E118" i="25"/>
  <c r="E142" i="25"/>
  <c r="E141" i="25"/>
  <c r="E143" i="25"/>
  <c r="E145" i="25"/>
  <c r="E147" i="25"/>
  <c r="E146" i="25"/>
  <c r="E140" i="25"/>
  <c r="W44" i="25"/>
  <c r="S44" i="25"/>
  <c r="O44" i="25"/>
  <c r="V44" i="25"/>
  <c r="R44" i="25"/>
  <c r="N44" i="25"/>
  <c r="Y44" i="25"/>
  <c r="U44" i="25"/>
  <c r="Q44" i="25"/>
  <c r="X44" i="25"/>
  <c r="T44" i="25"/>
  <c r="P44" i="25"/>
  <c r="E77" i="25"/>
  <c r="E76" i="25"/>
  <c r="E78" i="25"/>
  <c r="W20" i="25"/>
  <c r="S20" i="25"/>
  <c r="O20" i="25"/>
  <c r="U20" i="25"/>
  <c r="Q20" i="25"/>
  <c r="X20" i="25"/>
  <c r="T20" i="25"/>
  <c r="P20" i="25"/>
  <c r="N20" i="25"/>
  <c r="V20" i="25"/>
  <c r="R20" i="25"/>
  <c r="E22" i="25"/>
  <c r="U9" i="25"/>
  <c r="Q9" i="25"/>
  <c r="X9" i="25"/>
  <c r="T9" i="25"/>
  <c r="P9" i="25"/>
  <c r="W9" i="25"/>
  <c r="S9" i="25"/>
  <c r="O9" i="25"/>
  <c r="V9" i="25"/>
  <c r="R9" i="25"/>
  <c r="N9" i="25"/>
  <c r="E32" i="25"/>
  <c r="E34" i="25"/>
  <c r="Q106" i="25"/>
  <c r="E67" i="25"/>
  <c r="E66" i="25"/>
  <c r="E70" i="25"/>
  <c r="E65" i="25"/>
  <c r="E68" i="25"/>
  <c r="E69" i="25"/>
  <c r="Y17" i="25"/>
  <c r="Z1" i="25"/>
  <c r="E123" i="25"/>
  <c r="U18" i="25"/>
  <c r="Q18" i="25"/>
  <c r="W18" i="25"/>
  <c r="S18" i="25"/>
  <c r="O18" i="25"/>
  <c r="V18" i="25"/>
  <c r="R18" i="25"/>
  <c r="N18" i="25"/>
  <c r="X18" i="25"/>
  <c r="T18" i="25"/>
  <c r="P18" i="25"/>
  <c r="E92" i="25"/>
  <c r="E94" i="25"/>
  <c r="E89" i="25"/>
  <c r="E90" i="25"/>
  <c r="E84" i="25"/>
  <c r="E93" i="25"/>
  <c r="E85" i="25"/>
  <c r="E86" i="25"/>
  <c r="E152" i="25"/>
  <c r="E154" i="25"/>
  <c r="L154" i="25" s="1"/>
  <c r="V19" i="25"/>
  <c r="R19" i="25"/>
  <c r="N19" i="25"/>
  <c r="X19" i="25"/>
  <c r="T19" i="25"/>
  <c r="P19" i="25"/>
  <c r="W19" i="25"/>
  <c r="S19" i="25"/>
  <c r="O19" i="25"/>
  <c r="Q19" i="25"/>
  <c r="U19" i="25"/>
  <c r="E136" i="6"/>
  <c r="L136" i="6" s="1"/>
  <c r="E140" i="6"/>
  <c r="L140" i="6" s="1"/>
  <c r="E137" i="6"/>
  <c r="R138" i="6"/>
  <c r="T99" i="6"/>
  <c r="N99" i="6"/>
  <c r="E100" i="6"/>
  <c r="L100" i="6" s="1"/>
  <c r="O99" i="6"/>
  <c r="S99" i="6"/>
  <c r="R99" i="6"/>
  <c r="Q99" i="6"/>
  <c r="P99" i="6"/>
  <c r="AJ452" i="31" l="1"/>
  <c r="AN452" i="31" s="1"/>
  <c r="AJ449" i="31"/>
  <c r="AN449" i="31" s="1"/>
  <c r="AJ368" i="31"/>
  <c r="AN368" i="31" s="1"/>
  <c r="AJ330" i="31"/>
  <c r="AN330" i="31" s="1"/>
  <c r="AJ155" i="31"/>
  <c r="AM155" i="31" s="1"/>
  <c r="AJ364" i="31"/>
  <c r="AN364" i="31" s="1"/>
  <c r="AJ205" i="31"/>
  <c r="AN205" i="31" s="1"/>
  <c r="AJ331" i="31"/>
  <c r="AN331" i="31" s="1"/>
  <c r="AJ405" i="31"/>
  <c r="AN405" i="31" s="1"/>
  <c r="AJ498" i="31"/>
  <c r="AN498" i="31" s="1"/>
  <c r="AJ284" i="31"/>
  <c r="AN284" i="31" s="1"/>
  <c r="AJ496" i="31"/>
  <c r="AN496" i="31" s="1"/>
  <c r="AJ348" i="31"/>
  <c r="AN348" i="31" s="1"/>
  <c r="AJ451" i="31"/>
  <c r="AN451" i="31" s="1"/>
  <c r="AJ486" i="31"/>
  <c r="AN486" i="31" s="1"/>
  <c r="AJ500" i="31"/>
  <c r="AN500" i="31" s="1"/>
  <c r="AJ495" i="31"/>
  <c r="AN495" i="31" s="1"/>
  <c r="AJ238" i="31"/>
  <c r="AN238" i="31" s="1"/>
  <c r="AJ444" i="31"/>
  <c r="AN444" i="31" s="1"/>
  <c r="AJ260" i="31"/>
  <c r="AN260" i="31" s="1"/>
  <c r="AJ440" i="31"/>
  <c r="AN440" i="31" s="1"/>
  <c r="AJ406" i="31"/>
  <c r="AN406" i="31" s="1"/>
  <c r="AJ499" i="31"/>
  <c r="AN499" i="31" s="1"/>
  <c r="AJ379" i="31"/>
  <c r="AN379" i="31" s="1"/>
  <c r="AJ497" i="31"/>
  <c r="AN497" i="31" s="1"/>
  <c r="M47" i="6"/>
  <c r="N47" i="6"/>
  <c r="L47" i="6"/>
  <c r="N60" i="6"/>
  <c r="L60" i="6"/>
  <c r="M60" i="6"/>
  <c r="N52" i="6"/>
  <c r="L52" i="6"/>
  <c r="M52" i="6"/>
  <c r="L53" i="6"/>
  <c r="M53" i="6"/>
  <c r="N53" i="6"/>
  <c r="M139" i="6"/>
  <c r="Q139" i="6"/>
  <c r="U139" i="6"/>
  <c r="Y139" i="6"/>
  <c r="AC139" i="6"/>
  <c r="L139" i="6"/>
  <c r="X139" i="6"/>
  <c r="N139" i="6"/>
  <c r="R139" i="6"/>
  <c r="V139" i="6"/>
  <c r="Z139" i="6"/>
  <c r="AD139" i="6"/>
  <c r="T139" i="6"/>
  <c r="AF139" i="6"/>
  <c r="O139" i="6"/>
  <c r="S139" i="6"/>
  <c r="W139" i="6"/>
  <c r="AA139" i="6"/>
  <c r="AE139" i="6"/>
  <c r="P139" i="6"/>
  <c r="AB139" i="6"/>
  <c r="M160" i="6"/>
  <c r="Q160" i="6"/>
  <c r="U160" i="6"/>
  <c r="Y160" i="6"/>
  <c r="AC160" i="6"/>
  <c r="L160" i="6"/>
  <c r="X160" i="6"/>
  <c r="N160" i="6"/>
  <c r="R160" i="6"/>
  <c r="V160" i="6"/>
  <c r="Z160" i="6"/>
  <c r="AD160" i="6"/>
  <c r="T160" i="6"/>
  <c r="AF160" i="6"/>
  <c r="O160" i="6"/>
  <c r="S160" i="6"/>
  <c r="W160" i="6"/>
  <c r="AA160" i="6"/>
  <c r="AE160" i="6"/>
  <c r="P160" i="6"/>
  <c r="AB160" i="6"/>
  <c r="M245" i="6"/>
  <c r="Q245" i="6"/>
  <c r="U245" i="6"/>
  <c r="Y245" i="6"/>
  <c r="AC245" i="6"/>
  <c r="L245" i="6"/>
  <c r="X245" i="6"/>
  <c r="N245" i="6"/>
  <c r="R245" i="6"/>
  <c r="V245" i="6"/>
  <c r="Z245" i="6"/>
  <c r="AD245" i="6"/>
  <c r="P245" i="6"/>
  <c r="AB245" i="6"/>
  <c r="O245" i="6"/>
  <c r="S245" i="6"/>
  <c r="W245" i="6"/>
  <c r="AA245" i="6"/>
  <c r="AE245" i="6"/>
  <c r="T245" i="6"/>
  <c r="AF245" i="6"/>
  <c r="L250" i="6"/>
  <c r="P250" i="6"/>
  <c r="T250" i="6"/>
  <c r="X250" i="6"/>
  <c r="AB250" i="6"/>
  <c r="AF250" i="6"/>
  <c r="W250" i="6"/>
  <c r="M250" i="6"/>
  <c r="Q250" i="6"/>
  <c r="U250" i="6"/>
  <c r="Y250" i="6"/>
  <c r="AC250" i="6"/>
  <c r="S250" i="6"/>
  <c r="AE250" i="6"/>
  <c r="N250" i="6"/>
  <c r="R250" i="6"/>
  <c r="V250" i="6"/>
  <c r="Z250" i="6"/>
  <c r="AD250" i="6"/>
  <c r="O250" i="6"/>
  <c r="AA250" i="6"/>
  <c r="O247" i="6"/>
  <c r="S247" i="6"/>
  <c r="W247" i="6"/>
  <c r="AA247" i="6"/>
  <c r="AE247" i="6"/>
  <c r="R247" i="6"/>
  <c r="Z247" i="6"/>
  <c r="L247" i="6"/>
  <c r="P247" i="6"/>
  <c r="T247" i="6"/>
  <c r="X247" i="6"/>
  <c r="AB247" i="6"/>
  <c r="AF247" i="6"/>
  <c r="V247" i="6"/>
  <c r="M247" i="6"/>
  <c r="Q247" i="6"/>
  <c r="U247" i="6"/>
  <c r="Y247" i="6"/>
  <c r="AC247" i="6"/>
  <c r="N247" i="6"/>
  <c r="AD247" i="6"/>
  <c r="L173" i="6"/>
  <c r="P173" i="6"/>
  <c r="T173" i="6"/>
  <c r="X173" i="6"/>
  <c r="AB173" i="6"/>
  <c r="AF173" i="6"/>
  <c r="O173" i="6"/>
  <c r="AA173" i="6"/>
  <c r="M173" i="6"/>
  <c r="Q173" i="6"/>
  <c r="U173" i="6"/>
  <c r="Y173" i="6"/>
  <c r="AC173" i="6"/>
  <c r="S173" i="6"/>
  <c r="N173" i="6"/>
  <c r="R173" i="6"/>
  <c r="V173" i="6"/>
  <c r="Z173" i="6"/>
  <c r="AD173" i="6"/>
  <c r="W173" i="6"/>
  <c r="AE173" i="6"/>
  <c r="Y16" i="25"/>
  <c r="Y14" i="25"/>
  <c r="Y11" i="25"/>
  <c r="AB12" i="31"/>
  <c r="AB574" i="31" s="1"/>
  <c r="AB70" i="31"/>
  <c r="AJ126" i="31"/>
  <c r="AN126" i="31" s="1"/>
  <c r="L49" i="6"/>
  <c r="M49" i="6"/>
  <c r="N49" i="6"/>
  <c r="N44" i="6"/>
  <c r="L44" i="6"/>
  <c r="M44" i="6"/>
  <c r="M51" i="6"/>
  <c r="N51" i="6"/>
  <c r="L51" i="6"/>
  <c r="M59" i="6"/>
  <c r="N59" i="6"/>
  <c r="L59" i="6"/>
  <c r="L45" i="6"/>
  <c r="M45" i="6"/>
  <c r="N45" i="6"/>
  <c r="M249" i="6"/>
  <c r="Q249" i="6"/>
  <c r="U249" i="6"/>
  <c r="Y249" i="6"/>
  <c r="AC249" i="6"/>
  <c r="L249" i="6"/>
  <c r="X249" i="6"/>
  <c r="AF249" i="6"/>
  <c r="N249" i="6"/>
  <c r="R249" i="6"/>
  <c r="V249" i="6"/>
  <c r="Z249" i="6"/>
  <c r="AD249" i="6"/>
  <c r="P249" i="6"/>
  <c r="AB249" i="6"/>
  <c r="O249" i="6"/>
  <c r="S249" i="6"/>
  <c r="W249" i="6"/>
  <c r="AA249" i="6"/>
  <c r="AE249" i="6"/>
  <c r="T249" i="6"/>
  <c r="L246" i="6"/>
  <c r="P246" i="6"/>
  <c r="T246" i="6"/>
  <c r="X246" i="6"/>
  <c r="AB246" i="6"/>
  <c r="AF246" i="6"/>
  <c r="O246" i="6"/>
  <c r="AA246" i="6"/>
  <c r="M246" i="6"/>
  <c r="Q246" i="6"/>
  <c r="U246" i="6"/>
  <c r="Y246" i="6"/>
  <c r="AC246" i="6"/>
  <c r="S246" i="6"/>
  <c r="AE246" i="6"/>
  <c r="N246" i="6"/>
  <c r="R246" i="6"/>
  <c r="V246" i="6"/>
  <c r="Z246" i="6"/>
  <c r="AD246" i="6"/>
  <c r="W246" i="6"/>
  <c r="AC16" i="32"/>
  <c r="AC12" i="32"/>
  <c r="AC10" i="32"/>
  <c r="AC335" i="32" s="1"/>
  <c r="AC11" i="32"/>
  <c r="AC15" i="32"/>
  <c r="AC19" i="32"/>
  <c r="AC17" i="32"/>
  <c r="AC18" i="32"/>
  <c r="AC14" i="32"/>
  <c r="AC20" i="32"/>
  <c r="AC13" i="32"/>
  <c r="L54" i="6"/>
  <c r="M54" i="6"/>
  <c r="N54" i="6"/>
  <c r="L50" i="6"/>
  <c r="M50" i="6"/>
  <c r="N50" i="6"/>
  <c r="L46" i="6"/>
  <c r="M46" i="6"/>
  <c r="N46" i="6"/>
  <c r="L58" i="6"/>
  <c r="M58" i="6"/>
  <c r="N58" i="6"/>
  <c r="L61" i="6"/>
  <c r="M61" i="6"/>
  <c r="N61" i="6"/>
  <c r="M195" i="6"/>
  <c r="Q195" i="6"/>
  <c r="U195" i="6"/>
  <c r="Y195" i="6"/>
  <c r="AC195" i="6"/>
  <c r="L195" i="6"/>
  <c r="X195" i="6"/>
  <c r="N195" i="6"/>
  <c r="R195" i="6"/>
  <c r="V195" i="6"/>
  <c r="Z195" i="6"/>
  <c r="AD195" i="6"/>
  <c r="P195" i="6"/>
  <c r="AB195" i="6"/>
  <c r="O195" i="6"/>
  <c r="S195" i="6"/>
  <c r="W195" i="6"/>
  <c r="AA195" i="6"/>
  <c r="AE195" i="6"/>
  <c r="T195" i="6"/>
  <c r="AF195" i="6"/>
  <c r="N248" i="6"/>
  <c r="R248" i="6"/>
  <c r="V248" i="6"/>
  <c r="Z248" i="6"/>
  <c r="AD248" i="6"/>
  <c r="Q248" i="6"/>
  <c r="O248" i="6"/>
  <c r="S248" i="6"/>
  <c r="W248" i="6"/>
  <c r="AA248" i="6"/>
  <c r="AE248" i="6"/>
  <c r="M248" i="6"/>
  <c r="Y248" i="6"/>
  <c r="L248" i="6"/>
  <c r="P248" i="6"/>
  <c r="T248" i="6"/>
  <c r="X248" i="6"/>
  <c r="AB248" i="6"/>
  <c r="AF248" i="6"/>
  <c r="U248" i="6"/>
  <c r="AC248" i="6"/>
  <c r="L242" i="6"/>
  <c r="P242" i="6"/>
  <c r="T242" i="6"/>
  <c r="X242" i="6"/>
  <c r="AB242" i="6"/>
  <c r="AF242" i="6"/>
  <c r="W242" i="6"/>
  <c r="M242" i="6"/>
  <c r="Q242" i="6"/>
  <c r="U242" i="6"/>
  <c r="Y242" i="6"/>
  <c r="AC242" i="6"/>
  <c r="S242" i="6"/>
  <c r="AE242" i="6"/>
  <c r="N242" i="6"/>
  <c r="R242" i="6"/>
  <c r="V242" i="6"/>
  <c r="Z242" i="6"/>
  <c r="AD242" i="6"/>
  <c r="O242" i="6"/>
  <c r="AA242" i="6"/>
  <c r="O174" i="6"/>
  <c r="S174" i="6"/>
  <c r="W174" i="6"/>
  <c r="AA174" i="6"/>
  <c r="AE174" i="6"/>
  <c r="R174" i="6"/>
  <c r="AD174" i="6"/>
  <c r="L174" i="6"/>
  <c r="P174" i="6"/>
  <c r="T174" i="6"/>
  <c r="X174" i="6"/>
  <c r="AB174" i="6"/>
  <c r="AF174" i="6"/>
  <c r="N174" i="6"/>
  <c r="Z174" i="6"/>
  <c r="M174" i="6"/>
  <c r="Q174" i="6"/>
  <c r="U174" i="6"/>
  <c r="Y174" i="6"/>
  <c r="AC174" i="6"/>
  <c r="V174" i="6"/>
  <c r="Y15" i="25"/>
  <c r="Y12" i="25"/>
  <c r="M55" i="6"/>
  <c r="N55" i="6"/>
  <c r="L55" i="6"/>
  <c r="L57" i="6"/>
  <c r="M57" i="6"/>
  <c r="N57" i="6"/>
  <c r="N48" i="6"/>
  <c r="L48" i="6"/>
  <c r="M48" i="6"/>
  <c r="N56" i="6"/>
  <c r="L56" i="6"/>
  <c r="M56" i="6"/>
  <c r="M43" i="6"/>
  <c r="N43" i="6"/>
  <c r="L43" i="6"/>
  <c r="N194" i="6"/>
  <c r="R194" i="6"/>
  <c r="V194" i="6"/>
  <c r="Z194" i="6"/>
  <c r="AD194" i="6"/>
  <c r="U194" i="6"/>
  <c r="O194" i="6"/>
  <c r="S194" i="6"/>
  <c r="W194" i="6"/>
  <c r="AA194" i="6"/>
  <c r="AE194" i="6"/>
  <c r="M194" i="6"/>
  <c r="Y194" i="6"/>
  <c r="L194" i="6"/>
  <c r="P194" i="6"/>
  <c r="T194" i="6"/>
  <c r="X194" i="6"/>
  <c r="AB194" i="6"/>
  <c r="AF194" i="6"/>
  <c r="Q194" i="6"/>
  <c r="AC194" i="6"/>
  <c r="O243" i="6"/>
  <c r="S243" i="6"/>
  <c r="W243" i="6"/>
  <c r="AA243" i="6"/>
  <c r="AE243" i="6"/>
  <c r="N243" i="6"/>
  <c r="AD243" i="6"/>
  <c r="L243" i="6"/>
  <c r="P243" i="6"/>
  <c r="T243" i="6"/>
  <c r="X243" i="6"/>
  <c r="AB243" i="6"/>
  <c r="AF243" i="6"/>
  <c r="V243" i="6"/>
  <c r="M243" i="6"/>
  <c r="Q243" i="6"/>
  <c r="U243" i="6"/>
  <c r="Y243" i="6"/>
  <c r="AC243" i="6"/>
  <c r="R243" i="6"/>
  <c r="Z243" i="6"/>
  <c r="N244" i="6"/>
  <c r="R244" i="6"/>
  <c r="V244" i="6"/>
  <c r="Z244" i="6"/>
  <c r="AD244" i="6"/>
  <c r="U244" i="6"/>
  <c r="O244" i="6"/>
  <c r="S244" i="6"/>
  <c r="W244" i="6"/>
  <c r="AA244" i="6"/>
  <c r="AE244" i="6"/>
  <c r="M244" i="6"/>
  <c r="Y244" i="6"/>
  <c r="L244" i="6"/>
  <c r="P244" i="6"/>
  <c r="T244" i="6"/>
  <c r="X244" i="6"/>
  <c r="AB244" i="6"/>
  <c r="AF244" i="6"/>
  <c r="Q244" i="6"/>
  <c r="AC244" i="6"/>
  <c r="N175" i="6"/>
  <c r="R175" i="6"/>
  <c r="V175" i="6"/>
  <c r="Z175" i="6"/>
  <c r="AD175" i="6"/>
  <c r="U175" i="6"/>
  <c r="O175" i="6"/>
  <c r="S175" i="6"/>
  <c r="W175" i="6"/>
  <c r="AA175" i="6"/>
  <c r="AE175" i="6"/>
  <c r="Q175" i="6"/>
  <c r="AC175" i="6"/>
  <c r="L175" i="6"/>
  <c r="P175" i="6"/>
  <c r="T175" i="6"/>
  <c r="X175" i="6"/>
  <c r="AB175" i="6"/>
  <c r="AF175" i="6"/>
  <c r="M175" i="6"/>
  <c r="Y175" i="6"/>
  <c r="Y10" i="25"/>
  <c r="Y13" i="25"/>
  <c r="AA12" i="31"/>
  <c r="AA70" i="31"/>
  <c r="R159" i="6"/>
  <c r="O159" i="6"/>
  <c r="P159" i="6"/>
  <c r="Y159" i="6"/>
  <c r="W159" i="6"/>
  <c r="AC159" i="6"/>
  <c r="N159" i="6"/>
  <c r="AD159" i="6"/>
  <c r="S159" i="6"/>
  <c r="T159" i="6"/>
  <c r="Q159" i="6"/>
  <c r="X159" i="6"/>
  <c r="V159" i="6"/>
  <c r="Z159" i="6"/>
  <c r="AE159" i="6"/>
  <c r="AF159" i="6"/>
  <c r="U159" i="6"/>
  <c r="E157" i="25"/>
  <c r="P151" i="6"/>
  <c r="S138" i="6"/>
  <c r="T138" i="6"/>
  <c r="Q138" i="6"/>
  <c r="P138" i="6"/>
  <c r="O138" i="6"/>
  <c r="M138" i="6"/>
  <c r="O151" i="6"/>
  <c r="L151" i="6"/>
  <c r="M151" i="6"/>
  <c r="T151" i="6"/>
  <c r="N151" i="6"/>
  <c r="S151" i="6"/>
  <c r="R151" i="6"/>
  <c r="N138" i="6"/>
  <c r="E110" i="25"/>
  <c r="AA75" i="25"/>
  <c r="E81" i="25"/>
  <c r="X75" i="25"/>
  <c r="U75" i="25"/>
  <c r="R75" i="25"/>
  <c r="O75" i="25"/>
  <c r="AB75" i="25"/>
  <c r="Y75" i="25"/>
  <c r="V75" i="25"/>
  <c r="S75" i="25"/>
  <c r="P75" i="25"/>
  <c r="Z75" i="25"/>
  <c r="AF75" i="25"/>
  <c r="AC75" i="25"/>
  <c r="W75" i="25"/>
  <c r="T75" i="25"/>
  <c r="Q75" i="25"/>
  <c r="N75" i="25"/>
  <c r="AD75" i="25"/>
  <c r="AJ198" i="31"/>
  <c r="AN198" i="31" s="1"/>
  <c r="AJ288" i="31"/>
  <c r="AN288" i="31" s="1"/>
  <c r="T58" i="25"/>
  <c r="M59" i="25"/>
  <c r="W59" i="25"/>
  <c r="O59" i="25"/>
  <c r="P112" i="25"/>
  <c r="Q59" i="25"/>
  <c r="Y59" i="25"/>
  <c r="Z59" i="25"/>
  <c r="U59" i="25"/>
  <c r="R59" i="25"/>
  <c r="X59" i="25"/>
  <c r="AA59" i="25"/>
  <c r="P59" i="25"/>
  <c r="AC59" i="25"/>
  <c r="AB59" i="25"/>
  <c r="AD59" i="25"/>
  <c r="N59" i="25"/>
  <c r="AF59" i="25"/>
  <c r="T59" i="25"/>
  <c r="AE59" i="25"/>
  <c r="S59" i="25"/>
  <c r="V59" i="25"/>
  <c r="AJ289" i="31"/>
  <c r="AN289" i="31" s="1"/>
  <c r="AJ189" i="31"/>
  <c r="AN189" i="31" s="1"/>
  <c r="AJ134" i="31"/>
  <c r="AN134" i="31" s="1"/>
  <c r="AJ183" i="31"/>
  <c r="AM183" i="31" s="1"/>
  <c r="L362" i="32"/>
  <c r="L271" i="32" s="1"/>
  <c r="AJ184" i="31"/>
  <c r="AM184" i="31" s="1"/>
  <c r="AJ272" i="31"/>
  <c r="AN272" i="31" s="1"/>
  <c r="I286" i="6"/>
  <c r="I287" i="6" s="1"/>
  <c r="G7" i="39" s="1"/>
  <c r="G34" i="39" s="1"/>
  <c r="G35" i="39" s="1"/>
  <c r="M85" i="25"/>
  <c r="L85" i="25"/>
  <c r="M89" i="25"/>
  <c r="L89" i="25"/>
  <c r="M123" i="25"/>
  <c r="L123" i="25"/>
  <c r="M68" i="25"/>
  <c r="L68" i="25"/>
  <c r="M67" i="25"/>
  <c r="L67" i="25"/>
  <c r="M77" i="25"/>
  <c r="L77" i="25"/>
  <c r="M145" i="25"/>
  <c r="L145" i="25"/>
  <c r="M118" i="25"/>
  <c r="L118" i="25"/>
  <c r="M40" i="25"/>
  <c r="L40" i="25"/>
  <c r="L208" i="25" s="1"/>
  <c r="M117" i="25"/>
  <c r="L117" i="25"/>
  <c r="M133" i="25"/>
  <c r="L133" i="25"/>
  <c r="M125" i="25"/>
  <c r="L125" i="25"/>
  <c r="M126" i="25"/>
  <c r="L126" i="25"/>
  <c r="M51" i="25"/>
  <c r="L51" i="25"/>
  <c r="L232" i="25" s="1"/>
  <c r="M86" i="25"/>
  <c r="L86" i="25"/>
  <c r="M90" i="25"/>
  <c r="L90" i="25"/>
  <c r="M69" i="25"/>
  <c r="L69" i="25"/>
  <c r="M66" i="25"/>
  <c r="L66" i="25"/>
  <c r="M76" i="25"/>
  <c r="L76" i="25"/>
  <c r="M147" i="25"/>
  <c r="L147" i="25"/>
  <c r="M142" i="25"/>
  <c r="L142" i="25"/>
  <c r="M36" i="25"/>
  <c r="L36" i="25"/>
  <c r="J28" i="39" s="1"/>
  <c r="M130" i="25"/>
  <c r="L130" i="25"/>
  <c r="M120" i="25"/>
  <c r="L120" i="25"/>
  <c r="M121" i="25"/>
  <c r="L121" i="25"/>
  <c r="M132" i="25"/>
  <c r="L132" i="25"/>
  <c r="M53" i="25"/>
  <c r="L53" i="25"/>
  <c r="M144" i="25"/>
  <c r="L144" i="25"/>
  <c r="M151" i="25"/>
  <c r="M237" i="25" s="1"/>
  <c r="L151" i="25"/>
  <c r="L237" i="25" s="1"/>
  <c r="L276" i="32"/>
  <c r="L277" i="32"/>
  <c r="L278" i="32" s="1"/>
  <c r="J40" i="39" s="1"/>
  <c r="M88" i="25"/>
  <c r="L88" i="25"/>
  <c r="AD105" i="25"/>
  <c r="L105" i="25"/>
  <c r="V113" i="25"/>
  <c r="L113" i="25"/>
  <c r="AD50" i="25"/>
  <c r="L50" i="25"/>
  <c r="S108" i="25"/>
  <c r="L108" i="25"/>
  <c r="V112" i="25"/>
  <c r="L112" i="25"/>
  <c r="M137" i="6"/>
  <c r="L137" i="6"/>
  <c r="M93" i="25"/>
  <c r="L93" i="25"/>
  <c r="M94" i="25"/>
  <c r="L94" i="25"/>
  <c r="M65" i="25"/>
  <c r="L65" i="25"/>
  <c r="M140" i="25"/>
  <c r="L140" i="25"/>
  <c r="M143" i="25"/>
  <c r="L143" i="25"/>
  <c r="M38" i="25"/>
  <c r="L38" i="25"/>
  <c r="M39" i="25"/>
  <c r="L39" i="25"/>
  <c r="M119" i="25"/>
  <c r="L119" i="25"/>
  <c r="M124" i="25"/>
  <c r="L124" i="25"/>
  <c r="L198" i="25" s="1"/>
  <c r="M131" i="25"/>
  <c r="L131" i="25"/>
  <c r="M122" i="25"/>
  <c r="L122" i="25"/>
  <c r="M54" i="25"/>
  <c r="L54" i="25"/>
  <c r="M49" i="25"/>
  <c r="L49" i="25"/>
  <c r="M152" i="25"/>
  <c r="L152" i="25"/>
  <c r="M84" i="25"/>
  <c r="L84" i="25"/>
  <c r="M92" i="25"/>
  <c r="L92" i="25"/>
  <c r="M70" i="25"/>
  <c r="L70" i="25"/>
  <c r="M34" i="25"/>
  <c r="L34" i="25"/>
  <c r="M78" i="25"/>
  <c r="L78" i="25"/>
  <c r="M146" i="25"/>
  <c r="L146" i="25"/>
  <c r="M141" i="25"/>
  <c r="L141" i="25"/>
  <c r="M41" i="25"/>
  <c r="L41" i="25"/>
  <c r="M37" i="25"/>
  <c r="L37" i="25"/>
  <c r="J33" i="39" s="1"/>
  <c r="M127" i="25"/>
  <c r="L127" i="25"/>
  <c r="M129" i="25"/>
  <c r="L129" i="25"/>
  <c r="L235" i="25" s="1"/>
  <c r="M128" i="25"/>
  <c r="L128" i="25"/>
  <c r="M52" i="25"/>
  <c r="L52" i="25"/>
  <c r="M83" i="25"/>
  <c r="L83" i="25"/>
  <c r="M48" i="25"/>
  <c r="L48" i="25"/>
  <c r="W58" i="25"/>
  <c r="L58" i="25"/>
  <c r="L202" i="25" s="1"/>
  <c r="M75" i="25"/>
  <c r="L75" i="25"/>
  <c r="L245" i="25" s="1"/>
  <c r="AJ232" i="31"/>
  <c r="AN232" i="31" s="1"/>
  <c r="V513" i="31"/>
  <c r="AJ346" i="31"/>
  <c r="AN346" i="31" s="1"/>
  <c r="AJ371" i="31"/>
  <c r="AN371" i="31" s="1"/>
  <c r="AJ319" i="31"/>
  <c r="AN319" i="31" s="1"/>
  <c r="AJ349" i="31"/>
  <c r="AN349" i="31" s="1"/>
  <c r="AJ171" i="31"/>
  <c r="AM171" i="31" s="1"/>
  <c r="AJ369" i="31"/>
  <c r="AN369" i="31" s="1"/>
  <c r="AJ479" i="31"/>
  <c r="AN479" i="31" s="1"/>
  <c r="AJ341" i="31"/>
  <c r="AN341" i="31" s="1"/>
  <c r="AJ480" i="31"/>
  <c r="AN480" i="31" s="1"/>
  <c r="AJ370" i="31"/>
  <c r="AN370" i="31" s="1"/>
  <c r="AJ320" i="31"/>
  <c r="AN320" i="31" s="1"/>
  <c r="P513" i="31"/>
  <c r="L514" i="31"/>
  <c r="L515" i="31" s="1"/>
  <c r="J59" i="39" s="1"/>
  <c r="L513" i="31"/>
  <c r="W43" i="39"/>
  <c r="AJ163" i="31"/>
  <c r="AM163" i="31" s="1"/>
  <c r="AJ278" i="31"/>
  <c r="AN278" i="31" s="1"/>
  <c r="AJ276" i="31"/>
  <c r="AN276" i="31" s="1"/>
  <c r="AJ161" i="31"/>
  <c r="AM161" i="31" s="1"/>
  <c r="AJ247" i="31"/>
  <c r="AN247" i="31" s="1"/>
  <c r="AJ156" i="31"/>
  <c r="AM156" i="31" s="1"/>
  <c r="AJ228" i="31"/>
  <c r="AN228" i="31" s="1"/>
  <c r="AJ261" i="31"/>
  <c r="AN261" i="31" s="1"/>
  <c r="V43" i="39"/>
  <c r="AJ264" i="31"/>
  <c r="AN264" i="31" s="1"/>
  <c r="AJ236" i="31"/>
  <c r="AN236" i="31" s="1"/>
  <c r="AJ244" i="31"/>
  <c r="AN244" i="31" s="1"/>
  <c r="AJ417" i="31"/>
  <c r="AN417" i="31" s="1"/>
  <c r="AJ229" i="31"/>
  <c r="AN229" i="31" s="1"/>
  <c r="AJ256" i="31"/>
  <c r="AN256" i="31" s="1"/>
  <c r="AJ283" i="31"/>
  <c r="AN283" i="31" s="1"/>
  <c r="AJ253" i="31"/>
  <c r="AN253" i="31" s="1"/>
  <c r="AJ258" i="31"/>
  <c r="AN258" i="31" s="1"/>
  <c r="AJ144" i="31"/>
  <c r="AM144" i="31" s="1"/>
  <c r="AJ157" i="31"/>
  <c r="AM157" i="31" s="1"/>
  <c r="O256" i="6"/>
  <c r="S256" i="6"/>
  <c r="W256" i="6"/>
  <c r="AA256" i="6"/>
  <c r="AE256" i="6"/>
  <c r="M256" i="6"/>
  <c r="U256" i="6"/>
  <c r="AC256" i="6"/>
  <c r="N256" i="6"/>
  <c r="R256" i="6"/>
  <c r="V256" i="6"/>
  <c r="Z256" i="6"/>
  <c r="AD256" i="6"/>
  <c r="P256" i="6"/>
  <c r="T256" i="6"/>
  <c r="X256" i="6"/>
  <c r="AB256" i="6"/>
  <c r="AF256" i="6"/>
  <c r="Q256" i="6"/>
  <c r="Y256" i="6"/>
  <c r="N255" i="6"/>
  <c r="R255" i="6"/>
  <c r="V255" i="6"/>
  <c r="Z255" i="6"/>
  <c r="AD255" i="6"/>
  <c r="W255" i="6"/>
  <c r="AE255" i="6"/>
  <c r="P255" i="6"/>
  <c r="M255" i="6"/>
  <c r="Q255" i="6"/>
  <c r="U255" i="6"/>
  <c r="Y255" i="6"/>
  <c r="AC255" i="6"/>
  <c r="O255" i="6"/>
  <c r="S255" i="6"/>
  <c r="AA255" i="6"/>
  <c r="T255" i="6"/>
  <c r="X255" i="6"/>
  <c r="AB255" i="6"/>
  <c r="AF255" i="6"/>
  <c r="O161" i="25"/>
  <c r="S161" i="25"/>
  <c r="W161" i="25"/>
  <c r="AA161" i="25"/>
  <c r="AE161" i="25"/>
  <c r="AC161" i="25"/>
  <c r="N161" i="25"/>
  <c r="R161" i="25"/>
  <c r="V161" i="25"/>
  <c r="Z161" i="25"/>
  <c r="AD161" i="25"/>
  <c r="P161" i="25"/>
  <c r="T161" i="25"/>
  <c r="X161" i="25"/>
  <c r="AB161" i="25"/>
  <c r="AF161" i="25"/>
  <c r="M161" i="25"/>
  <c r="Q161" i="25"/>
  <c r="U161" i="25"/>
  <c r="Y161" i="25"/>
  <c r="N160" i="25"/>
  <c r="R160" i="25"/>
  <c r="V160" i="25"/>
  <c r="Z160" i="25"/>
  <c r="AD160" i="25"/>
  <c r="O160" i="25"/>
  <c r="W160" i="25"/>
  <c r="AE160" i="25"/>
  <c r="M160" i="25"/>
  <c r="Q160" i="25"/>
  <c r="U160" i="25"/>
  <c r="Y160" i="25"/>
  <c r="AC160" i="25"/>
  <c r="S160" i="25"/>
  <c r="AA160" i="25"/>
  <c r="P160" i="25"/>
  <c r="T160" i="25"/>
  <c r="X160" i="25"/>
  <c r="AB160" i="25"/>
  <c r="AF160" i="25"/>
  <c r="AE58" i="25"/>
  <c r="N58" i="25"/>
  <c r="AB112" i="25"/>
  <c r="T112" i="25"/>
  <c r="O58" i="25"/>
  <c r="P58" i="25"/>
  <c r="AF112" i="25"/>
  <c r="X58" i="25"/>
  <c r="R151" i="25"/>
  <c r="AD151" i="25"/>
  <c r="AB151" i="25"/>
  <c r="Y151" i="25"/>
  <c r="W151" i="25"/>
  <c r="V151" i="25"/>
  <c r="P151" i="25"/>
  <c r="AF151" i="25"/>
  <c r="AC151" i="25"/>
  <c r="AA151" i="25"/>
  <c r="Z151" i="25"/>
  <c r="T151" i="25"/>
  <c r="Q151" i="25"/>
  <c r="O151" i="25"/>
  <c r="AE151" i="25"/>
  <c r="N79" i="25"/>
  <c r="R79" i="25"/>
  <c r="V79" i="25"/>
  <c r="Z79" i="25"/>
  <c r="AD79" i="25"/>
  <c r="M79" i="25"/>
  <c r="Q79" i="25"/>
  <c r="U79" i="25"/>
  <c r="Y79" i="25"/>
  <c r="AC79" i="25"/>
  <c r="O79" i="25"/>
  <c r="S79" i="25"/>
  <c r="W79" i="25"/>
  <c r="AA79" i="25"/>
  <c r="AE79" i="25"/>
  <c r="P79" i="25"/>
  <c r="T79" i="25"/>
  <c r="X79" i="25"/>
  <c r="AB79" i="25"/>
  <c r="AF79" i="25"/>
  <c r="O80" i="25"/>
  <c r="S80" i="25"/>
  <c r="W80" i="25"/>
  <c r="AA80" i="25"/>
  <c r="AE80" i="25"/>
  <c r="Y80" i="25"/>
  <c r="N80" i="25"/>
  <c r="R80" i="25"/>
  <c r="V80" i="25"/>
  <c r="Z80" i="25"/>
  <c r="AD80" i="25"/>
  <c r="P80" i="25"/>
  <c r="T80" i="25"/>
  <c r="X80" i="25"/>
  <c r="AB80" i="25"/>
  <c r="AF80" i="25"/>
  <c r="M80" i="25"/>
  <c r="Q80" i="25"/>
  <c r="U80" i="25"/>
  <c r="AC80" i="25"/>
  <c r="AB113" i="25"/>
  <c r="Y113" i="25"/>
  <c r="Y116" i="25" s="1"/>
  <c r="Z144" i="25"/>
  <c r="O113" i="25"/>
  <c r="Q144" i="25"/>
  <c r="N112" i="25"/>
  <c r="R112" i="25"/>
  <c r="X112" i="25"/>
  <c r="AC112" i="25"/>
  <c r="M112" i="25"/>
  <c r="U112" i="25"/>
  <c r="AA112" i="25"/>
  <c r="AE112" i="25"/>
  <c r="AE116" i="25" s="1"/>
  <c r="Q112" i="25"/>
  <c r="Z112" i="25"/>
  <c r="W112" i="25"/>
  <c r="AD112" i="25"/>
  <c r="O112" i="25"/>
  <c r="S112" i="25"/>
  <c r="N153" i="25"/>
  <c r="R153" i="25"/>
  <c r="V153" i="25"/>
  <c r="Z153" i="25"/>
  <c r="AD153" i="25"/>
  <c r="Q153" i="25"/>
  <c r="U153" i="25"/>
  <c r="AC153" i="25"/>
  <c r="O153" i="25"/>
  <c r="S153" i="25"/>
  <c r="W153" i="25"/>
  <c r="AA153" i="25"/>
  <c r="AE153" i="25"/>
  <c r="P153" i="25"/>
  <c r="T153" i="25"/>
  <c r="X153" i="25"/>
  <c r="AB153" i="25"/>
  <c r="AF153" i="25"/>
  <c r="M153" i="25"/>
  <c r="Y153" i="25"/>
  <c r="O154" i="25"/>
  <c r="S154" i="25"/>
  <c r="W154" i="25"/>
  <c r="AA154" i="25"/>
  <c r="AE154" i="25"/>
  <c r="R154" i="25"/>
  <c r="Z154" i="25"/>
  <c r="P154" i="25"/>
  <c r="T154" i="25"/>
  <c r="X154" i="25"/>
  <c r="AB154" i="25"/>
  <c r="AF154" i="25"/>
  <c r="M154" i="25"/>
  <c r="Q154" i="25"/>
  <c r="U154" i="25"/>
  <c r="Y154" i="25"/>
  <c r="AC154" i="25"/>
  <c r="N154" i="25"/>
  <c r="V154" i="25"/>
  <c r="AD154" i="25"/>
  <c r="T144" i="25"/>
  <c r="AE144" i="25"/>
  <c r="P144" i="25"/>
  <c r="Y144" i="25"/>
  <c r="AB144" i="25"/>
  <c r="AA144" i="25"/>
  <c r="O144" i="25"/>
  <c r="R144" i="25"/>
  <c r="AC144" i="25"/>
  <c r="AF144" i="25"/>
  <c r="W144" i="25"/>
  <c r="V144" i="25"/>
  <c r="U144" i="25"/>
  <c r="X144" i="25"/>
  <c r="S144" i="25"/>
  <c r="AD144" i="25"/>
  <c r="N144" i="25"/>
  <c r="O61" i="25"/>
  <c r="S61" i="25"/>
  <c r="W61" i="25"/>
  <c r="AA61" i="25"/>
  <c r="AE61" i="25"/>
  <c r="P61" i="25"/>
  <c r="T61" i="25"/>
  <c r="X61" i="25"/>
  <c r="AB61" i="25"/>
  <c r="AF61" i="25"/>
  <c r="Q61" i="25"/>
  <c r="U61" i="25"/>
  <c r="AC61" i="25"/>
  <c r="N61" i="25"/>
  <c r="R61" i="25"/>
  <c r="V61" i="25"/>
  <c r="Z61" i="25"/>
  <c r="AD61" i="25"/>
  <c r="M61" i="25"/>
  <c r="Y61" i="25"/>
  <c r="N60" i="25"/>
  <c r="R60" i="25"/>
  <c r="V60" i="25"/>
  <c r="Z60" i="25"/>
  <c r="AD60" i="25"/>
  <c r="S60" i="25"/>
  <c r="AA60" i="25"/>
  <c r="P60" i="25"/>
  <c r="T60" i="25"/>
  <c r="X60" i="25"/>
  <c r="AB60" i="25"/>
  <c r="AF60" i="25"/>
  <c r="M60" i="25"/>
  <c r="Q60" i="25"/>
  <c r="U60" i="25"/>
  <c r="Y60" i="25"/>
  <c r="Y63" i="25" s="1"/>
  <c r="AC60" i="25"/>
  <c r="O60" i="25"/>
  <c r="W60" i="25"/>
  <c r="AE60" i="25"/>
  <c r="M236" i="25"/>
  <c r="E100" i="25"/>
  <c r="M98" i="25"/>
  <c r="M101" i="25" s="1"/>
  <c r="M33" i="25"/>
  <c r="L43" i="39"/>
  <c r="AJ177" i="31"/>
  <c r="AM177" i="31" s="1"/>
  <c r="AJ249" i="31"/>
  <c r="AN249" i="31" s="1"/>
  <c r="AJ387" i="31"/>
  <c r="AN387" i="31" s="1"/>
  <c r="AJ274" i="31"/>
  <c r="AN274" i="31" s="1"/>
  <c r="T514" i="31"/>
  <c r="T515" i="31" s="1"/>
  <c r="R59" i="39" s="1"/>
  <c r="R68" i="39" s="1"/>
  <c r="R69" i="39" s="1"/>
  <c r="AJ233" i="31"/>
  <c r="AN233" i="31" s="1"/>
  <c r="AJ165" i="31"/>
  <c r="AM165" i="31" s="1"/>
  <c r="AJ280" i="31"/>
  <c r="AN280" i="31" s="1"/>
  <c r="AJ226" i="31"/>
  <c r="AN226" i="31" s="1"/>
  <c r="AJ281" i="31"/>
  <c r="AN281" i="31" s="1"/>
  <c r="AJ266" i="31"/>
  <c r="AN266" i="31" s="1"/>
  <c r="AJ254" i="31"/>
  <c r="AN254" i="31" s="1"/>
  <c r="AJ271" i="31"/>
  <c r="AN271" i="31" s="1"/>
  <c r="AJ262" i="31"/>
  <c r="AN262" i="31" s="1"/>
  <c r="AJ279" i="31"/>
  <c r="AN279" i="31" s="1"/>
  <c r="AJ246" i="31"/>
  <c r="AN246" i="31" s="1"/>
  <c r="AJ175" i="31"/>
  <c r="AM175" i="31" s="1"/>
  <c r="AJ154" i="31"/>
  <c r="AM154" i="31" s="1"/>
  <c r="AJ166" i="31"/>
  <c r="AM166" i="31" s="1"/>
  <c r="AJ160" i="31"/>
  <c r="AM160" i="31" s="1"/>
  <c r="AJ251" i="31"/>
  <c r="AN251" i="31" s="1"/>
  <c r="AJ179" i="31"/>
  <c r="AM179" i="31" s="1"/>
  <c r="AJ269" i="31"/>
  <c r="AN269" i="31" s="1"/>
  <c r="AJ147" i="31"/>
  <c r="AM147" i="31" s="1"/>
  <c r="AJ277" i="31"/>
  <c r="AN277" i="31" s="1"/>
  <c r="AJ321" i="31"/>
  <c r="AN321" i="31" s="1"/>
  <c r="AJ152" i="31"/>
  <c r="AM152" i="31" s="1"/>
  <c r="AJ286" i="31"/>
  <c r="AN286" i="31" s="1"/>
  <c r="AJ169" i="31"/>
  <c r="AM169" i="31" s="1"/>
  <c r="AJ182" i="31"/>
  <c r="AM182" i="31" s="1"/>
  <c r="AJ146" i="31"/>
  <c r="AM146" i="31" s="1"/>
  <c r="M514" i="31"/>
  <c r="M515" i="31" s="1"/>
  <c r="K59" i="39" s="1"/>
  <c r="K68" i="39" s="1"/>
  <c r="AJ412" i="31"/>
  <c r="AN412" i="31" s="1"/>
  <c r="AJ180" i="31"/>
  <c r="AM180" i="31" s="1"/>
  <c r="AJ141" i="31"/>
  <c r="AM141" i="31" s="1"/>
  <c r="AJ164" i="31"/>
  <c r="AM164" i="31" s="1"/>
  <c r="AJ433" i="31"/>
  <c r="AN433" i="31" s="1"/>
  <c r="AJ429" i="31"/>
  <c r="AN429" i="31" s="1"/>
  <c r="AJ242" i="31"/>
  <c r="AN242" i="31" s="1"/>
  <c r="AJ248" i="31"/>
  <c r="AN248" i="31" s="1"/>
  <c r="AJ418" i="31"/>
  <c r="AN418" i="31" s="1"/>
  <c r="W514" i="31"/>
  <c r="W515" i="31" s="1"/>
  <c r="U59" i="39" s="1"/>
  <c r="U68" i="39" s="1"/>
  <c r="U69" i="39" s="1"/>
  <c r="AJ270" i="31"/>
  <c r="AN270" i="31" s="1"/>
  <c r="AJ285" i="31"/>
  <c r="AN285" i="31" s="1"/>
  <c r="AJ172" i="31"/>
  <c r="AM172" i="31" s="1"/>
  <c r="AJ425" i="31"/>
  <c r="AN425" i="31" s="1"/>
  <c r="AJ181" i="31"/>
  <c r="AM181" i="31" s="1"/>
  <c r="O513" i="31"/>
  <c r="AJ143" i="31"/>
  <c r="AM143" i="31" s="1"/>
  <c r="AJ178" i="31"/>
  <c r="AM178" i="31" s="1"/>
  <c r="U513" i="31"/>
  <c r="O514" i="31"/>
  <c r="O515" i="31" s="1"/>
  <c r="M59" i="39" s="1"/>
  <c r="M68" i="39" s="1"/>
  <c r="M69" i="39" s="1"/>
  <c r="AJ235" i="31"/>
  <c r="AN235" i="31" s="1"/>
  <c r="AJ173" i="31"/>
  <c r="AM173" i="31" s="1"/>
  <c r="AJ420" i="31"/>
  <c r="AN420" i="31" s="1"/>
  <c r="X514" i="31"/>
  <c r="X515" i="31" s="1"/>
  <c r="V59" i="39" s="1"/>
  <c r="V68" i="39" s="1"/>
  <c r="V69" i="39" s="1"/>
  <c r="AJ255" i="31"/>
  <c r="AN255" i="31" s="1"/>
  <c r="X513" i="31"/>
  <c r="S514" i="31"/>
  <c r="S515" i="31" s="1"/>
  <c r="Q59" i="39" s="1"/>
  <c r="Q63" i="39" s="1"/>
  <c r="Q64" i="39" s="1"/>
  <c r="N513" i="31"/>
  <c r="P514" i="31"/>
  <c r="P515" i="31" s="1"/>
  <c r="AJ422" i="31"/>
  <c r="AN422" i="31" s="1"/>
  <c r="AJ153" i="31"/>
  <c r="AM153" i="31" s="1"/>
  <c r="R513" i="31"/>
  <c r="T513" i="31"/>
  <c r="W513" i="31"/>
  <c r="AE159" i="25"/>
  <c r="M159" i="25"/>
  <c r="Q136" i="25"/>
  <c r="R136" i="25"/>
  <c r="X136" i="25"/>
  <c r="M136" i="25"/>
  <c r="O136" i="25"/>
  <c r="V136" i="25"/>
  <c r="N136" i="25"/>
  <c r="P136" i="25"/>
  <c r="S136" i="25"/>
  <c r="T136" i="25"/>
  <c r="W136" i="25"/>
  <c r="U136" i="25"/>
  <c r="Z136" i="25"/>
  <c r="AA136" i="25"/>
  <c r="AF136" i="25"/>
  <c r="AE136" i="25"/>
  <c r="Y136" i="25"/>
  <c r="AC136" i="25"/>
  <c r="AB136" i="25"/>
  <c r="AD136" i="25"/>
  <c r="O137" i="25"/>
  <c r="X137" i="25"/>
  <c r="M137" i="25"/>
  <c r="U137" i="25"/>
  <c r="V137" i="25"/>
  <c r="T137" i="25"/>
  <c r="S137" i="25"/>
  <c r="W137" i="25"/>
  <c r="Q137" i="25"/>
  <c r="R137" i="25"/>
  <c r="N137" i="25"/>
  <c r="P137" i="25"/>
  <c r="Y137" i="25"/>
  <c r="AB137" i="25"/>
  <c r="AC137" i="25"/>
  <c r="Z137" i="25"/>
  <c r="AA137" i="25"/>
  <c r="AD137" i="25"/>
  <c r="AF137" i="25"/>
  <c r="AE137" i="25"/>
  <c r="T135" i="25"/>
  <c r="W135" i="25"/>
  <c r="P135" i="25"/>
  <c r="U135" i="25"/>
  <c r="X135" i="25"/>
  <c r="S135" i="25"/>
  <c r="O135" i="25"/>
  <c r="V135" i="25"/>
  <c r="R135" i="25"/>
  <c r="N135" i="25"/>
  <c r="Q135" i="25"/>
  <c r="M135" i="25"/>
  <c r="AF135" i="25"/>
  <c r="AE135" i="25"/>
  <c r="Y135" i="25"/>
  <c r="AD135" i="25"/>
  <c r="AC135" i="25"/>
  <c r="Z135" i="25"/>
  <c r="AB135" i="25"/>
  <c r="AA135" i="25"/>
  <c r="V134" i="25"/>
  <c r="R134" i="25"/>
  <c r="N134" i="25"/>
  <c r="S134" i="25"/>
  <c r="X134" i="25"/>
  <c r="M134" i="25"/>
  <c r="Q134" i="25"/>
  <c r="W134" i="25"/>
  <c r="P134" i="25"/>
  <c r="U134" i="25"/>
  <c r="T134" i="25"/>
  <c r="O134" i="25"/>
  <c r="AC134" i="25"/>
  <c r="AD134" i="25"/>
  <c r="AF134" i="25"/>
  <c r="AE134" i="25"/>
  <c r="AB134" i="25"/>
  <c r="Y134" i="25"/>
  <c r="AA134" i="25"/>
  <c r="Z134" i="25"/>
  <c r="AD113" i="25"/>
  <c r="M113" i="25"/>
  <c r="W106" i="25"/>
  <c r="M106" i="25"/>
  <c r="R105" i="25"/>
  <c r="M105" i="25"/>
  <c r="AA108" i="25"/>
  <c r="M108" i="25"/>
  <c r="X91" i="25"/>
  <c r="M91" i="25"/>
  <c r="AB87" i="25"/>
  <c r="M87" i="25"/>
  <c r="AD64" i="25"/>
  <c r="M64" i="25"/>
  <c r="AB58" i="25"/>
  <c r="M58" i="25"/>
  <c r="U58" i="25"/>
  <c r="AD58" i="25"/>
  <c r="E62" i="25"/>
  <c r="AC58" i="25"/>
  <c r="R58" i="25"/>
  <c r="AA58" i="25"/>
  <c r="Q58" i="25"/>
  <c r="Z58" i="25"/>
  <c r="S58" i="25"/>
  <c r="AF58" i="25"/>
  <c r="M55" i="25"/>
  <c r="X55" i="25"/>
  <c r="W55" i="25"/>
  <c r="R55" i="25"/>
  <c r="T55" i="25"/>
  <c r="S55" i="25"/>
  <c r="U55" i="25"/>
  <c r="V55" i="25"/>
  <c r="P55" i="25"/>
  <c r="Q55" i="25"/>
  <c r="O55" i="25"/>
  <c r="N55" i="25"/>
  <c r="AF55" i="25"/>
  <c r="AB55" i="25"/>
  <c r="AD55" i="25"/>
  <c r="Y55" i="25"/>
  <c r="AE55" i="25"/>
  <c r="Z55" i="25"/>
  <c r="AA55" i="25"/>
  <c r="AC55" i="25"/>
  <c r="V50" i="25"/>
  <c r="M50" i="25"/>
  <c r="K28" i="39"/>
  <c r="S196" i="6"/>
  <c r="M196" i="6"/>
  <c r="T140" i="6"/>
  <c r="M140" i="6"/>
  <c r="P136" i="6"/>
  <c r="M136" i="6"/>
  <c r="M130" i="6"/>
  <c r="S130" i="6"/>
  <c r="R130" i="6"/>
  <c r="U130" i="6"/>
  <c r="V130" i="6"/>
  <c r="T130" i="6"/>
  <c r="W130" i="6"/>
  <c r="O130" i="6"/>
  <c r="X130" i="6"/>
  <c r="P130" i="6"/>
  <c r="Q130" i="6"/>
  <c r="N130" i="6"/>
  <c r="AA130" i="6"/>
  <c r="AD130" i="6"/>
  <c r="AB130" i="6"/>
  <c r="AC130" i="6"/>
  <c r="AF130" i="6"/>
  <c r="Y130" i="6"/>
  <c r="Z130" i="6"/>
  <c r="AE130" i="6"/>
  <c r="V129" i="6"/>
  <c r="R129" i="6"/>
  <c r="X129" i="6"/>
  <c r="P129" i="6"/>
  <c r="U129" i="6"/>
  <c r="Q129" i="6"/>
  <c r="O129" i="6"/>
  <c r="M129" i="6"/>
  <c r="N129" i="6"/>
  <c r="S129" i="6"/>
  <c r="T129" i="6"/>
  <c r="W129" i="6"/>
  <c r="AC129" i="6"/>
  <c r="AF129" i="6"/>
  <c r="Y129" i="6"/>
  <c r="AB129" i="6"/>
  <c r="AD129" i="6"/>
  <c r="AA129" i="6"/>
  <c r="Z129" i="6"/>
  <c r="AE129" i="6"/>
  <c r="Q100" i="6"/>
  <c r="M100" i="6"/>
  <c r="S513" i="31"/>
  <c r="R514" i="31"/>
  <c r="R515" i="31" s="1"/>
  <c r="P59" i="39" s="1"/>
  <c r="P68" i="39" s="1"/>
  <c r="P69" i="39" s="1"/>
  <c r="AJ408" i="31"/>
  <c r="AN408" i="31" s="1"/>
  <c r="AJ185" i="31"/>
  <c r="AM185" i="31" s="1"/>
  <c r="AJ400" i="31"/>
  <c r="AN400" i="31" s="1"/>
  <c r="Q514" i="31"/>
  <c r="Q515" i="31" s="1"/>
  <c r="O59" i="39" s="1"/>
  <c r="O68" i="39" s="1"/>
  <c r="O69" i="39" s="1"/>
  <c r="Z78" i="31"/>
  <c r="X62" i="39"/>
  <c r="Z510" i="31"/>
  <c r="AA85" i="32"/>
  <c r="AJ421" i="31"/>
  <c r="AN421" i="31" s="1"/>
  <c r="AJ162" i="31"/>
  <c r="AM162" i="31" s="1"/>
  <c r="AJ168" i="31"/>
  <c r="AM168" i="31" s="1"/>
  <c r="X66" i="39"/>
  <c r="Z511" i="31"/>
  <c r="AJ432" i="31"/>
  <c r="AN432" i="31" s="1"/>
  <c r="AJ396" i="31"/>
  <c r="AN396" i="31" s="1"/>
  <c r="AJ343" i="31"/>
  <c r="AN343" i="31" s="1"/>
  <c r="AJ151" i="31"/>
  <c r="AM151" i="31" s="1"/>
  <c r="Q43" i="39"/>
  <c r="AJ342" i="31"/>
  <c r="AN342" i="31" s="1"/>
  <c r="AJ335" i="31"/>
  <c r="AN335" i="31" s="1"/>
  <c r="Y45" i="39"/>
  <c r="AA274" i="32"/>
  <c r="Y56" i="39"/>
  <c r="N514" i="31"/>
  <c r="N515" i="31" s="1"/>
  <c r="L59" i="39" s="1"/>
  <c r="L68" i="39" s="1"/>
  <c r="L69" i="39" s="1"/>
  <c r="AJ337" i="31"/>
  <c r="AN337" i="31" s="1"/>
  <c r="Y42" i="39"/>
  <c r="Y41" i="39"/>
  <c r="AJ394" i="31"/>
  <c r="AN394" i="31" s="1"/>
  <c r="AJ207" i="31"/>
  <c r="AN207" i="31" s="1"/>
  <c r="AJ259" i="31"/>
  <c r="AN259" i="31" s="1"/>
  <c r="AJ240" i="31"/>
  <c r="AN240" i="31" s="1"/>
  <c r="AJ176" i="31"/>
  <c r="AM176" i="31" s="1"/>
  <c r="S601" i="31"/>
  <c r="S508" i="31" s="1"/>
  <c r="M601" i="31"/>
  <c r="M508" i="31" s="1"/>
  <c r="P601" i="31"/>
  <c r="P508" i="31" s="1"/>
  <c r="AJ403" i="31"/>
  <c r="AN403" i="31" s="1"/>
  <c r="R601" i="31"/>
  <c r="R508" i="31" s="1"/>
  <c r="Q601" i="31"/>
  <c r="Q508" i="31" s="1"/>
  <c r="T601" i="31"/>
  <c r="T508" i="31" s="1"/>
  <c r="N601" i="31"/>
  <c r="N508" i="31" s="1"/>
  <c r="AJ268" i="31"/>
  <c r="AN268" i="31" s="1"/>
  <c r="AJ149" i="31"/>
  <c r="AM149" i="31" s="1"/>
  <c r="O601" i="31"/>
  <c r="O508" i="31" s="1"/>
  <c r="M513" i="31"/>
  <c r="AJ410" i="31"/>
  <c r="AN410" i="31" s="1"/>
  <c r="AJ423" i="31"/>
  <c r="AN423" i="31" s="1"/>
  <c r="AJ391" i="31"/>
  <c r="AN391" i="31" s="1"/>
  <c r="AJ409" i="31"/>
  <c r="AN409" i="31" s="1"/>
  <c r="AJ265" i="31"/>
  <c r="AN265" i="31" s="1"/>
  <c r="AJ434" i="31"/>
  <c r="AN434" i="31" s="1"/>
  <c r="AJ148" i="31"/>
  <c r="AM148" i="31" s="1"/>
  <c r="AA75" i="31"/>
  <c r="AA76" i="31"/>
  <c r="AJ415" i="31"/>
  <c r="AN415" i="31" s="1"/>
  <c r="AJ338" i="31"/>
  <c r="AN338" i="31" s="1"/>
  <c r="AJ241" i="31"/>
  <c r="AN241" i="31" s="1"/>
  <c r="AJ263" i="31"/>
  <c r="AN263" i="31" s="1"/>
  <c r="V514" i="31"/>
  <c r="V515" i="31" s="1"/>
  <c r="T59" i="39" s="1"/>
  <c r="T63" i="39" s="1"/>
  <c r="T64" i="39" s="1"/>
  <c r="AJ350" i="31"/>
  <c r="AN350" i="31" s="1"/>
  <c r="N205" i="6"/>
  <c r="R205" i="6"/>
  <c r="V205" i="6"/>
  <c r="Z205" i="6"/>
  <c r="AD205" i="6"/>
  <c r="O205" i="6"/>
  <c r="S205" i="6"/>
  <c r="W205" i="6"/>
  <c r="AA205" i="6"/>
  <c r="AE205" i="6"/>
  <c r="P205" i="6"/>
  <c r="T205" i="6"/>
  <c r="X205" i="6"/>
  <c r="AB205" i="6"/>
  <c r="AF205" i="6"/>
  <c r="M205" i="6"/>
  <c r="Q205" i="6"/>
  <c r="U205" i="6"/>
  <c r="Y205" i="6"/>
  <c r="AC205" i="6"/>
  <c r="N204" i="6"/>
  <c r="R204" i="6"/>
  <c r="V204" i="6"/>
  <c r="Z204" i="6"/>
  <c r="AD204" i="6"/>
  <c r="O204" i="6"/>
  <c r="S204" i="6"/>
  <c r="W204" i="6"/>
  <c r="AA204" i="6"/>
  <c r="AE204" i="6"/>
  <c r="P204" i="6"/>
  <c r="T204" i="6"/>
  <c r="X204" i="6"/>
  <c r="AB204" i="6"/>
  <c r="AF204" i="6"/>
  <c r="M204" i="6"/>
  <c r="Q204" i="6"/>
  <c r="U204" i="6"/>
  <c r="Y204" i="6"/>
  <c r="AC204" i="6"/>
  <c r="N203" i="6"/>
  <c r="R203" i="6"/>
  <c r="V203" i="6"/>
  <c r="Z203" i="6"/>
  <c r="AD203" i="6"/>
  <c r="O203" i="6"/>
  <c r="S203" i="6"/>
  <c r="W203" i="6"/>
  <c r="AA203" i="6"/>
  <c r="AE203" i="6"/>
  <c r="P203" i="6"/>
  <c r="T203" i="6"/>
  <c r="X203" i="6"/>
  <c r="AB203" i="6"/>
  <c r="AF203" i="6"/>
  <c r="M203" i="6"/>
  <c r="Q203" i="6"/>
  <c r="U203" i="6"/>
  <c r="Y203" i="6"/>
  <c r="AC203" i="6"/>
  <c r="AJ493" i="31"/>
  <c r="AN493" i="31" s="1"/>
  <c r="AJ404" i="31"/>
  <c r="AN404" i="31" s="1"/>
  <c r="AJ427" i="31"/>
  <c r="AN427" i="31" s="1"/>
  <c r="AJ239" i="31"/>
  <c r="AN239" i="31" s="1"/>
  <c r="AJ298" i="31"/>
  <c r="AN298" i="31" s="1"/>
  <c r="AJ393" i="31"/>
  <c r="AN393" i="31" s="1"/>
  <c r="AJ424" i="31"/>
  <c r="AN424" i="31" s="1"/>
  <c r="AJ245" i="31"/>
  <c r="AN245" i="31" s="1"/>
  <c r="AJ488" i="31"/>
  <c r="AN488" i="31" s="1"/>
  <c r="AJ402" i="31"/>
  <c r="AN402" i="31" s="1"/>
  <c r="AJ413" i="31"/>
  <c r="AN413" i="31" s="1"/>
  <c r="AJ428" i="31"/>
  <c r="AN428" i="31" s="1"/>
  <c r="AJ390" i="31"/>
  <c r="AN390" i="31" s="1"/>
  <c r="AJ376" i="31"/>
  <c r="AN376" i="31" s="1"/>
  <c r="AJ386" i="31"/>
  <c r="AN386" i="31" s="1"/>
  <c r="AJ385" i="31"/>
  <c r="AN385" i="31" s="1"/>
  <c r="AJ344" i="31"/>
  <c r="AN344" i="31" s="1"/>
  <c r="AJ252" i="31"/>
  <c r="AN252" i="31" s="1"/>
  <c r="AJ196" i="31"/>
  <c r="AN196" i="31" s="1"/>
  <c r="U514" i="31"/>
  <c r="U515" i="31" s="1"/>
  <c r="S59" i="39" s="1"/>
  <c r="S68" i="39" s="1"/>
  <c r="S69" i="39" s="1"/>
  <c r="AJ361" i="31"/>
  <c r="AN361" i="31" s="1"/>
  <c r="AJ336" i="31"/>
  <c r="AN336" i="31" s="1"/>
  <c r="AJ411" i="31"/>
  <c r="AN411" i="31" s="1"/>
  <c r="AJ302" i="31"/>
  <c r="AN302" i="31" s="1"/>
  <c r="H47" i="35"/>
  <c r="AJ435" i="31"/>
  <c r="AN435" i="31" s="1"/>
  <c r="AJ304" i="31"/>
  <c r="AN304" i="31" s="1"/>
  <c r="AA343" i="32"/>
  <c r="AJ501" i="31"/>
  <c r="AN501" i="31" s="1"/>
  <c r="AJ392" i="31"/>
  <c r="AN392" i="31" s="1"/>
  <c r="AJ398" i="31"/>
  <c r="AN398" i="31" s="1"/>
  <c r="AJ476" i="31"/>
  <c r="AN476" i="31" s="1"/>
  <c r="AJ473" i="31"/>
  <c r="AN473" i="31" s="1"/>
  <c r="AJ436" i="31"/>
  <c r="AN436" i="31" s="1"/>
  <c r="AJ397" i="31"/>
  <c r="AN397" i="31" s="1"/>
  <c r="AJ377" i="31"/>
  <c r="AN377" i="31" s="1"/>
  <c r="AJ399" i="31"/>
  <c r="AN399" i="31" s="1"/>
  <c r="AJ401" i="31"/>
  <c r="AN401" i="31" s="1"/>
  <c r="AJ407" i="31"/>
  <c r="AN407" i="31" s="1"/>
  <c r="AJ419" i="31"/>
  <c r="AN419" i="31" s="1"/>
  <c r="AJ416" i="31"/>
  <c r="AN416" i="31" s="1"/>
  <c r="AJ378" i="31"/>
  <c r="AN378" i="31" s="1"/>
  <c r="AJ195" i="31"/>
  <c r="AN195" i="31" s="1"/>
  <c r="AJ300" i="31"/>
  <c r="AN300" i="31" s="1"/>
  <c r="AJ339" i="31"/>
  <c r="AN339" i="31" s="1"/>
  <c r="AJ324" i="31"/>
  <c r="AN324" i="31" s="1"/>
  <c r="AJ345" i="31"/>
  <c r="AN345" i="31" s="1"/>
  <c r="AJ430" i="31"/>
  <c r="AN430" i="31" s="1"/>
  <c r="AJ325" i="31"/>
  <c r="AN325" i="31" s="1"/>
  <c r="AJ308" i="31"/>
  <c r="AN308" i="31" s="1"/>
  <c r="AJ310" i="31"/>
  <c r="AN310" i="31" s="1"/>
  <c r="AJ200" i="31"/>
  <c r="AN200" i="31" s="1"/>
  <c r="AJ214" i="31"/>
  <c r="AN214" i="31" s="1"/>
  <c r="AJ462" i="31"/>
  <c r="AN462" i="31" s="1"/>
  <c r="AJ306" i="31"/>
  <c r="AN306" i="31" s="1"/>
  <c r="AJ188" i="31"/>
  <c r="AN188" i="31" s="1"/>
  <c r="Y587" i="31"/>
  <c r="AJ459" i="31"/>
  <c r="AN459" i="31" s="1"/>
  <c r="AJ218" i="31"/>
  <c r="AN218" i="31" s="1"/>
  <c r="AJ212" i="31"/>
  <c r="AN212" i="31" s="1"/>
  <c r="AJ194" i="31"/>
  <c r="AN194" i="31" s="1"/>
  <c r="AJ222" i="31"/>
  <c r="AN222" i="31" s="1"/>
  <c r="Q513" i="31"/>
  <c r="Z522" i="31"/>
  <c r="Z526" i="31"/>
  <c r="Z524" i="31"/>
  <c r="Z571" i="31"/>
  <c r="Z533" i="31"/>
  <c r="Z523" i="31"/>
  <c r="X64" i="25"/>
  <c r="R64" i="25"/>
  <c r="AB64" i="25"/>
  <c r="AE64" i="25"/>
  <c r="Y64" i="25"/>
  <c r="O64" i="25"/>
  <c r="V64" i="25"/>
  <c r="AA64" i="25"/>
  <c r="U64" i="25"/>
  <c r="H48" i="35"/>
  <c r="E149" i="25"/>
  <c r="E138" i="25"/>
  <c r="V108" i="25"/>
  <c r="E115" i="25"/>
  <c r="AA113" i="25"/>
  <c r="X113" i="25"/>
  <c r="U113" i="25"/>
  <c r="R113" i="25"/>
  <c r="T106" i="25"/>
  <c r="AA106" i="25"/>
  <c r="S113" i="25"/>
  <c r="P113" i="25"/>
  <c r="AF113" i="25"/>
  <c r="AC113" i="25"/>
  <c r="Z113" i="25"/>
  <c r="N106" i="25"/>
  <c r="W113" i="25"/>
  <c r="T113" i="25"/>
  <c r="Q113" i="25"/>
  <c r="N113" i="25"/>
  <c r="AD106" i="25"/>
  <c r="W105" i="25"/>
  <c r="AB105" i="25"/>
  <c r="AC105" i="25"/>
  <c r="S105" i="25"/>
  <c r="S111" i="25" s="1"/>
  <c r="T105" i="25"/>
  <c r="Y105" i="25"/>
  <c r="Z105" i="25"/>
  <c r="AE105" i="25"/>
  <c r="AF105" i="25"/>
  <c r="N105" i="25"/>
  <c r="O105" i="25"/>
  <c r="P105" i="25"/>
  <c r="Q105" i="25"/>
  <c r="V105" i="25"/>
  <c r="X106" i="25"/>
  <c r="U106" i="25"/>
  <c r="R106" i="25"/>
  <c r="O106" i="25"/>
  <c r="AE106" i="25"/>
  <c r="AB106" i="25"/>
  <c r="Y106" i="25"/>
  <c r="V106" i="25"/>
  <c r="S106" i="25"/>
  <c r="P106" i="25"/>
  <c r="AF106" i="25"/>
  <c r="AC106" i="25"/>
  <c r="Z106" i="25"/>
  <c r="AA105" i="25"/>
  <c r="X105" i="25"/>
  <c r="U105" i="25"/>
  <c r="S64" i="25"/>
  <c r="P64" i="25"/>
  <c r="AF64" i="25"/>
  <c r="AC64" i="25"/>
  <c r="Z64" i="25"/>
  <c r="W64" i="25"/>
  <c r="T64" i="25"/>
  <c r="Q64" i="25"/>
  <c r="N64" i="25"/>
  <c r="P108" i="25"/>
  <c r="AC108" i="25"/>
  <c r="AC50" i="25"/>
  <c r="AF108" i="25"/>
  <c r="N50" i="25"/>
  <c r="Z108" i="25"/>
  <c r="O108" i="25"/>
  <c r="Q108" i="25"/>
  <c r="T108" i="25"/>
  <c r="W108" i="25"/>
  <c r="R108" i="25"/>
  <c r="Y108" i="25"/>
  <c r="AB108" i="25"/>
  <c r="AE108" i="25"/>
  <c r="W50" i="25"/>
  <c r="T50" i="25"/>
  <c r="AD108" i="25"/>
  <c r="N108" i="25"/>
  <c r="U108" i="25"/>
  <c r="X108" i="25"/>
  <c r="Q50" i="25"/>
  <c r="X50" i="25"/>
  <c r="Y50" i="25"/>
  <c r="S50" i="25"/>
  <c r="P50" i="25"/>
  <c r="AF50" i="25"/>
  <c r="Z50" i="25"/>
  <c r="Y104" i="25"/>
  <c r="AA50" i="25"/>
  <c r="R50" i="25"/>
  <c r="U50" i="25"/>
  <c r="O50" i="25"/>
  <c r="AE50" i="25"/>
  <c r="AB50" i="25"/>
  <c r="O104" i="25"/>
  <c r="E72" i="25"/>
  <c r="T104" i="25"/>
  <c r="AF159" i="25"/>
  <c r="X48" i="25"/>
  <c r="E56" i="25"/>
  <c r="AE48" i="25"/>
  <c r="AC48" i="25"/>
  <c r="P48" i="25"/>
  <c r="U29" i="25"/>
  <c r="AE104" i="25"/>
  <c r="Q104" i="25"/>
  <c r="AC91" i="25"/>
  <c r="Q33" i="25"/>
  <c r="Q159" i="25"/>
  <c r="V159" i="25"/>
  <c r="AD159" i="25"/>
  <c r="U104" i="25"/>
  <c r="Z104" i="25"/>
  <c r="R104" i="25"/>
  <c r="W104" i="25"/>
  <c r="AA104" i="25"/>
  <c r="V91" i="25"/>
  <c r="AB91" i="25"/>
  <c r="AE91" i="25"/>
  <c r="AA91" i="25"/>
  <c r="AD91" i="25"/>
  <c r="R91" i="25"/>
  <c r="Q91" i="25"/>
  <c r="P91" i="25"/>
  <c r="AF91" i="25"/>
  <c r="O91" i="25"/>
  <c r="Z91" i="25"/>
  <c r="U91" i="25"/>
  <c r="T91" i="25"/>
  <c r="N91" i="25"/>
  <c r="W91" i="25"/>
  <c r="S91" i="25"/>
  <c r="Y91" i="25"/>
  <c r="S48" i="25"/>
  <c r="R48" i="25"/>
  <c r="T48" i="25"/>
  <c r="W48" i="25"/>
  <c r="U48" i="25"/>
  <c r="V48" i="25"/>
  <c r="AB48" i="25"/>
  <c r="AA48" i="25"/>
  <c r="Y48" i="25"/>
  <c r="Z48" i="25"/>
  <c r="AF48" i="25"/>
  <c r="AL199" i="6"/>
  <c r="H17" i="35" s="1"/>
  <c r="AL277" i="6"/>
  <c r="H23" i="35" s="1"/>
  <c r="AL190" i="6"/>
  <c r="H16" i="35" s="1"/>
  <c r="J286" i="6"/>
  <c r="J287" i="6" s="1"/>
  <c r="H7" i="39" s="1"/>
  <c r="H25" i="39" s="1"/>
  <c r="H26" i="39" s="1"/>
  <c r="H286" i="6"/>
  <c r="H287" i="6" s="1"/>
  <c r="F7" i="39" s="1"/>
  <c r="F25" i="39" s="1"/>
  <c r="F26" i="39" s="1"/>
  <c r="Z1" i="6"/>
  <c r="K286" i="6"/>
  <c r="K287" i="6" s="1"/>
  <c r="I7" i="39" s="1"/>
  <c r="I34" i="39" s="1"/>
  <c r="I35" i="39" s="1"/>
  <c r="G286" i="6"/>
  <c r="G287" i="6" s="1"/>
  <c r="E7" i="39" s="1"/>
  <c r="E34" i="39" s="1"/>
  <c r="E35" i="39" s="1"/>
  <c r="AJ372" i="31"/>
  <c r="AN372" i="31" s="1"/>
  <c r="AJ456" i="31"/>
  <c r="AN456" i="31" s="1"/>
  <c r="AJ357" i="31"/>
  <c r="AN357" i="31" s="1"/>
  <c r="T236" i="25"/>
  <c r="T47" i="25"/>
  <c r="P236" i="25"/>
  <c r="P47" i="25"/>
  <c r="X236" i="25"/>
  <c r="X47" i="25"/>
  <c r="Q236" i="25"/>
  <c r="Q47" i="25"/>
  <c r="Y236" i="25"/>
  <c r="Y47" i="25"/>
  <c r="R236" i="25"/>
  <c r="R47" i="25"/>
  <c r="O236" i="25"/>
  <c r="O47" i="25"/>
  <c r="W236" i="25"/>
  <c r="W47" i="25"/>
  <c r="U236" i="25"/>
  <c r="U47" i="25"/>
  <c r="N236" i="25"/>
  <c r="V236" i="25"/>
  <c r="V47" i="25"/>
  <c r="S236" i="25"/>
  <c r="S47" i="25"/>
  <c r="X43" i="39"/>
  <c r="AJ309" i="31"/>
  <c r="AN309" i="31" s="1"/>
  <c r="AJ211" i="31"/>
  <c r="AN211" i="31" s="1"/>
  <c r="AJ203" i="31"/>
  <c r="AN203" i="31" s="1"/>
  <c r="AJ439" i="31"/>
  <c r="AN439" i="31" s="1"/>
  <c r="AJ463" i="31"/>
  <c r="AN463" i="31" s="1"/>
  <c r="AJ503" i="31"/>
  <c r="AN503" i="31" s="1"/>
  <c r="AJ474" i="31"/>
  <c r="AN474" i="31" s="1"/>
  <c r="AJ470" i="31"/>
  <c r="AN470" i="31" s="1"/>
  <c r="E96" i="25"/>
  <c r="N88" i="25"/>
  <c r="R88" i="25"/>
  <c r="V88" i="25"/>
  <c r="Z88" i="25"/>
  <c r="AD88" i="25"/>
  <c r="O88" i="25"/>
  <c r="S88" i="25"/>
  <c r="W88" i="25"/>
  <c r="AA88" i="25"/>
  <c r="AE88" i="25"/>
  <c r="Y88" i="25"/>
  <c r="P88" i="25"/>
  <c r="T88" i="25"/>
  <c r="X88" i="25"/>
  <c r="AB88" i="25"/>
  <c r="AF88" i="25"/>
  <c r="Q88" i="25"/>
  <c r="U88" i="25"/>
  <c r="AC88" i="25"/>
  <c r="X23" i="25"/>
  <c r="T43" i="39"/>
  <c r="AJ491" i="31"/>
  <c r="AN491" i="31" s="1"/>
  <c r="AJ453" i="31"/>
  <c r="AN453" i="31" s="1"/>
  <c r="AJ204" i="31"/>
  <c r="AN204" i="31" s="1"/>
  <c r="AJ471" i="31"/>
  <c r="AN471" i="31" s="1"/>
  <c r="AF104" i="25"/>
  <c r="W23" i="25"/>
  <c r="AB104" i="25"/>
  <c r="P33" i="25"/>
  <c r="AA327" i="32"/>
  <c r="AA32" i="32"/>
  <c r="Y92" i="32"/>
  <c r="Y276" i="32"/>
  <c r="N43" i="39"/>
  <c r="Z130" i="31"/>
  <c r="AJ489" i="31"/>
  <c r="AN489" i="31" s="1"/>
  <c r="AJ458" i="31"/>
  <c r="AN458" i="31" s="1"/>
  <c r="AJ223" i="31"/>
  <c r="AN223" i="31" s="1"/>
  <c r="AJ311" i="31"/>
  <c r="AN311" i="31" s="1"/>
  <c r="AJ457" i="31"/>
  <c r="AN457" i="31" s="1"/>
  <c r="AJ317" i="31"/>
  <c r="AN317" i="31" s="1"/>
  <c r="AJ468" i="31"/>
  <c r="AN468" i="31" s="1"/>
  <c r="AJ312" i="31"/>
  <c r="AN312" i="31" s="1"/>
  <c r="AJ303" i="31"/>
  <c r="AN303" i="31" s="1"/>
  <c r="AJ465" i="31"/>
  <c r="AN465" i="31" s="1"/>
  <c r="Y140" i="31"/>
  <c r="AJ209" i="31"/>
  <c r="AN209" i="31" s="1"/>
  <c r="AJ305" i="31"/>
  <c r="AN305" i="31" s="1"/>
  <c r="AJ313" i="31"/>
  <c r="AN313" i="31" s="1"/>
  <c r="AJ478" i="31"/>
  <c r="AN478" i="31" s="1"/>
  <c r="V97" i="31"/>
  <c r="O23" i="25"/>
  <c r="T23" i="25"/>
  <c r="U23" i="25"/>
  <c r="P104" i="25"/>
  <c r="S33" i="25"/>
  <c r="N33" i="25"/>
  <c r="O33" i="25"/>
  <c r="S23" i="25"/>
  <c r="R23" i="25"/>
  <c r="V104" i="25"/>
  <c r="T33" i="25"/>
  <c r="R33" i="25"/>
  <c r="V23" i="25"/>
  <c r="P23" i="25"/>
  <c r="Q23" i="25"/>
  <c r="S104" i="25"/>
  <c r="Z532" i="31"/>
  <c r="Z543" i="31"/>
  <c r="AJ475" i="31"/>
  <c r="AN475" i="31" s="1"/>
  <c r="AJ490" i="31"/>
  <c r="AN490" i="31" s="1"/>
  <c r="AJ363" i="31"/>
  <c r="AN363" i="31" s="1"/>
  <c r="AJ318" i="31"/>
  <c r="AN318" i="31" s="1"/>
  <c r="AJ362" i="31"/>
  <c r="AN362" i="31" s="1"/>
  <c r="AJ307" i="31"/>
  <c r="AN307" i="31" s="1"/>
  <c r="AJ213" i="31"/>
  <c r="AN213" i="31" s="1"/>
  <c r="AJ193" i="31"/>
  <c r="AN193" i="31" s="1"/>
  <c r="AJ192" i="31"/>
  <c r="AN192" i="31" s="1"/>
  <c r="AJ315" i="31"/>
  <c r="AN315" i="31" s="1"/>
  <c r="AJ492" i="31"/>
  <c r="AN492" i="31" s="1"/>
  <c r="AJ460" i="31"/>
  <c r="AN460" i="31" s="1"/>
  <c r="Z537" i="31"/>
  <c r="AJ461" i="31"/>
  <c r="AN461" i="31" s="1"/>
  <c r="AJ299" i="31"/>
  <c r="AN299" i="31" s="1"/>
  <c r="AJ219" i="31"/>
  <c r="AN219" i="31" s="1"/>
  <c r="AJ206" i="31"/>
  <c r="AN206" i="31" s="1"/>
  <c r="Z550" i="31"/>
  <c r="Z527" i="31"/>
  <c r="Z534" i="31"/>
  <c r="AJ469" i="31"/>
  <c r="AN469" i="31" s="1"/>
  <c r="AJ301" i="31"/>
  <c r="AN301" i="31" s="1"/>
  <c r="AJ202" i="31"/>
  <c r="AN202" i="31" s="1"/>
  <c r="AJ210" i="31"/>
  <c r="AN210" i="31" s="1"/>
  <c r="AJ215" i="31"/>
  <c r="AN215" i="31" s="1"/>
  <c r="AJ472" i="31"/>
  <c r="AN472" i="31" s="1"/>
  <c r="AJ316" i="31"/>
  <c r="AN316" i="31" s="1"/>
  <c r="AJ314" i="31"/>
  <c r="AN314" i="31" s="1"/>
  <c r="AJ464" i="31"/>
  <c r="AN464" i="31" s="1"/>
  <c r="AJ197" i="31"/>
  <c r="AN197" i="31" s="1"/>
  <c r="AJ356" i="31"/>
  <c r="AN356" i="31" s="1"/>
  <c r="AJ358" i="31"/>
  <c r="AN358" i="31" s="1"/>
  <c r="AJ293" i="31"/>
  <c r="AN293" i="31" s="1"/>
  <c r="F286" i="6"/>
  <c r="F287" i="6" s="1"/>
  <c r="D7" i="39" s="1"/>
  <c r="K43" i="39"/>
  <c r="R87" i="25"/>
  <c r="O48" i="25"/>
  <c r="Q48" i="25"/>
  <c r="N48" i="25"/>
  <c r="AD48" i="25"/>
  <c r="X87" i="25"/>
  <c r="O43" i="39"/>
  <c r="P43" i="39"/>
  <c r="D15" i="42"/>
  <c r="F15" i="42" s="1"/>
  <c r="Z594" i="31"/>
  <c r="Z597" i="31"/>
  <c r="Z598" i="31"/>
  <c r="AA303" i="32"/>
  <c r="AA355" i="32"/>
  <c r="W51" i="39"/>
  <c r="W52" i="39" s="1"/>
  <c r="W46" i="39"/>
  <c r="W277" i="32"/>
  <c r="W278" i="32" s="1"/>
  <c r="U40" i="39" s="1"/>
  <c r="W276" i="32"/>
  <c r="S277" i="32"/>
  <c r="S278" i="32" s="1"/>
  <c r="Q40" i="39" s="1"/>
  <c r="S276" i="32"/>
  <c r="O276" i="32"/>
  <c r="O277" i="32"/>
  <c r="O278" i="32" s="1"/>
  <c r="M40" i="39" s="1"/>
  <c r="Z277" i="32"/>
  <c r="Z278" i="32" s="1"/>
  <c r="X40" i="39" s="1"/>
  <c r="Z276" i="32"/>
  <c r="X276" i="32"/>
  <c r="X277" i="32"/>
  <c r="X278" i="32" s="1"/>
  <c r="V40" i="39" s="1"/>
  <c r="T276" i="32"/>
  <c r="T277" i="32"/>
  <c r="T278" i="32" s="1"/>
  <c r="R40" i="39" s="1"/>
  <c r="P276" i="32"/>
  <c r="P277" i="32"/>
  <c r="P278" i="32" s="1"/>
  <c r="N40" i="39" s="1"/>
  <c r="R277" i="32"/>
  <c r="R278" i="32" s="1"/>
  <c r="P40" i="39" s="1"/>
  <c r="R276" i="32"/>
  <c r="Q277" i="32"/>
  <c r="Q278" i="32" s="1"/>
  <c r="O40" i="39" s="1"/>
  <c r="Q276" i="32"/>
  <c r="V277" i="32"/>
  <c r="V278" i="32" s="1"/>
  <c r="T40" i="39" s="1"/>
  <c r="V276" i="32"/>
  <c r="N277" i="32"/>
  <c r="N278" i="32" s="1"/>
  <c r="L40" i="39" s="1"/>
  <c r="N276" i="32"/>
  <c r="U277" i="32"/>
  <c r="U278" i="32" s="1"/>
  <c r="S40" i="39" s="1"/>
  <c r="U276" i="32"/>
  <c r="M277" i="32"/>
  <c r="M278" i="32" s="1"/>
  <c r="K40" i="39" s="1"/>
  <c r="M276" i="32"/>
  <c r="S43" i="39"/>
  <c r="Y513" i="31"/>
  <c r="Y514" i="31"/>
  <c r="Y515" i="31" s="1"/>
  <c r="W59" i="39" s="1"/>
  <c r="H20" i="35"/>
  <c r="H51" i="35"/>
  <c r="AL168" i="6"/>
  <c r="H15" i="35" s="1"/>
  <c r="S136" i="6"/>
  <c r="AH270" i="32"/>
  <c r="V269" i="32"/>
  <c r="V270" i="32" s="1"/>
  <c r="H45" i="35"/>
  <c r="AL157" i="6"/>
  <c r="H14" i="35" s="1"/>
  <c r="H49" i="35"/>
  <c r="AL206" i="6"/>
  <c r="H18" i="35" s="1"/>
  <c r="H52" i="35"/>
  <c r="AL272" i="6"/>
  <c r="H21" i="35" s="1"/>
  <c r="AL113" i="6"/>
  <c r="H11" i="35" s="1"/>
  <c r="H42" i="35"/>
  <c r="H41" i="35"/>
  <c r="AL104" i="6"/>
  <c r="H10" i="35" s="1"/>
  <c r="AL94" i="6"/>
  <c r="H43" i="35"/>
  <c r="AL131" i="6"/>
  <c r="H12" i="35" s="1"/>
  <c r="H44" i="35"/>
  <c r="AL143" i="6"/>
  <c r="H13" i="35" s="1"/>
  <c r="Y351" i="32"/>
  <c r="Q362" i="32"/>
  <c r="Q271" i="32" s="1"/>
  <c r="Y313" i="32"/>
  <c r="V38" i="32"/>
  <c r="V42" i="32"/>
  <c r="V45" i="32"/>
  <c r="V41" i="32"/>
  <c r="V37" i="32"/>
  <c r="V36" i="32"/>
  <c r="V44" i="32"/>
  <c r="V40" i="32"/>
  <c r="V39" i="32"/>
  <c r="V43" i="32"/>
  <c r="AB22" i="32"/>
  <c r="AB21" i="32"/>
  <c r="V46" i="32"/>
  <c r="V35" i="32"/>
  <c r="V56" i="32"/>
  <c r="V59" i="32"/>
  <c r="V54" i="32"/>
  <c r="V47" i="32"/>
  <c r="V58" i="32"/>
  <c r="V51" i="32"/>
  <c r="V33" i="32"/>
  <c r="V55" i="32"/>
  <c r="V53" i="32"/>
  <c r="V48" i="32"/>
  <c r="V57" i="32"/>
  <c r="V52" i="32"/>
  <c r="V49" i="32"/>
  <c r="V34" i="32"/>
  <c r="V50" i="32"/>
  <c r="X2" i="32"/>
  <c r="AA336" i="32"/>
  <c r="O362" i="32"/>
  <c r="O271" i="32" s="1"/>
  <c r="R362" i="32"/>
  <c r="R271" i="32" s="1"/>
  <c r="N362" i="32"/>
  <c r="N271" i="32" s="1"/>
  <c r="M362" i="32"/>
  <c r="M271" i="32" s="1"/>
  <c r="P362" i="32"/>
  <c r="P271" i="32" s="1"/>
  <c r="U362" i="32"/>
  <c r="U271" i="32" s="1"/>
  <c r="T362" i="32"/>
  <c r="T271" i="32" s="1"/>
  <c r="S362" i="32"/>
  <c r="S271" i="32" s="1"/>
  <c r="AD1" i="32"/>
  <c r="AD31" i="32" s="1"/>
  <c r="AA321" i="32"/>
  <c r="AA309" i="32"/>
  <c r="AB70" i="32"/>
  <c r="AB77" i="32"/>
  <c r="AB62" i="32"/>
  <c r="AB78" i="32"/>
  <c r="AB66" i="32"/>
  <c r="AB74" i="32"/>
  <c r="AB80" i="32"/>
  <c r="AB73" i="32"/>
  <c r="AB273" i="32" s="1"/>
  <c r="AB65" i="32"/>
  <c r="AB67" i="32"/>
  <c r="AB75" i="32"/>
  <c r="AB68" i="32"/>
  <c r="AB71" i="32"/>
  <c r="AB64" i="32"/>
  <c r="AB79" i="32"/>
  <c r="AB63" i="32"/>
  <c r="AB72" i="32"/>
  <c r="Z49" i="39" s="1"/>
  <c r="AB69" i="32"/>
  <c r="AB275" i="32" s="1"/>
  <c r="AB76" i="32"/>
  <c r="Z328" i="32"/>
  <c r="Z87" i="32"/>
  <c r="Z348" i="32" s="1"/>
  <c r="Z86" i="32"/>
  <c r="Z90" i="32"/>
  <c r="Z317" i="32" s="1"/>
  <c r="Z88" i="32"/>
  <c r="AA331" i="32"/>
  <c r="AA337" i="32"/>
  <c r="AB26" i="32"/>
  <c r="AB29" i="32"/>
  <c r="AB299" i="32"/>
  <c r="AB336" i="32"/>
  <c r="AB25" i="32"/>
  <c r="AB27" i="32"/>
  <c r="AB294" i="32"/>
  <c r="AB331" i="32"/>
  <c r="AB316" i="32"/>
  <c r="AB319" i="32"/>
  <c r="AB30" i="32"/>
  <c r="AB309" i="32"/>
  <c r="AB23" i="32"/>
  <c r="AB341" i="32" s="1"/>
  <c r="AB295" i="32"/>
  <c r="AB9" i="32"/>
  <c r="AB24" i="32"/>
  <c r="AB28" i="32"/>
  <c r="AB296" i="32"/>
  <c r="AB332" i="32"/>
  <c r="Y590" i="31"/>
  <c r="AA100" i="31"/>
  <c r="Z566" i="31"/>
  <c r="Z570" i="31"/>
  <c r="Z575" i="31"/>
  <c r="AA21" i="31"/>
  <c r="AA55" i="31"/>
  <c r="AA54" i="31"/>
  <c r="AA41" i="31"/>
  <c r="AA15" i="31"/>
  <c r="AA45" i="31"/>
  <c r="AA29" i="31"/>
  <c r="AA42" i="31"/>
  <c r="AA47" i="31"/>
  <c r="AA24" i="31"/>
  <c r="AA28" i="31"/>
  <c r="AA44" i="31"/>
  <c r="AA50" i="31"/>
  <c r="AA36" i="31"/>
  <c r="AA40" i="31"/>
  <c r="AA18" i="31"/>
  <c r="AA33" i="31"/>
  <c r="AA19" i="31"/>
  <c r="AA52" i="31"/>
  <c r="AA27" i="31"/>
  <c r="AA51" i="31"/>
  <c r="AA43" i="31"/>
  <c r="AA49" i="31"/>
  <c r="AA34" i="31"/>
  <c r="AA53" i="31"/>
  <c r="AA30" i="31"/>
  <c r="AA13" i="31"/>
  <c r="AA57" i="31"/>
  <c r="AA58" i="31"/>
  <c r="AA31" i="31"/>
  <c r="AA14" i="31"/>
  <c r="AA56" i="31"/>
  <c r="AA48" i="31"/>
  <c r="AA37" i="31"/>
  <c r="AA22" i="31"/>
  <c r="AA59" i="31"/>
  <c r="AA25" i="31"/>
  <c r="AA26" i="31"/>
  <c r="AA20" i="31"/>
  <c r="AA46" i="31"/>
  <c r="AA16" i="31"/>
  <c r="AA39" i="31"/>
  <c r="AA32" i="31"/>
  <c r="AA17" i="31"/>
  <c r="AA23" i="31"/>
  <c r="AA38" i="31"/>
  <c r="AA35" i="31"/>
  <c r="Z580" i="31"/>
  <c r="Z548" i="31"/>
  <c r="Z582" i="31"/>
  <c r="AC1" i="31"/>
  <c r="AC77" i="31" s="1"/>
  <c r="V592" i="31"/>
  <c r="V598" i="31"/>
  <c r="V542" i="31"/>
  <c r="Y2" i="31"/>
  <c r="Z576" i="31"/>
  <c r="AA71" i="31"/>
  <c r="AA74" i="31"/>
  <c r="AA60" i="31"/>
  <c r="AA73" i="31"/>
  <c r="AA67" i="31"/>
  <c r="AA66" i="31"/>
  <c r="AA11" i="31"/>
  <c r="AA61" i="31"/>
  <c r="AA9" i="31"/>
  <c r="AA65" i="31"/>
  <c r="AA69" i="31"/>
  <c r="AA68" i="31"/>
  <c r="AA10" i="31"/>
  <c r="AA72" i="31"/>
  <c r="AA62" i="31"/>
  <c r="AA63" i="31"/>
  <c r="AA64" i="31"/>
  <c r="V591" i="31"/>
  <c r="W88" i="31"/>
  <c r="W84" i="31"/>
  <c r="W94" i="31"/>
  <c r="W79" i="31"/>
  <c r="W83" i="31"/>
  <c r="W558" i="31" s="1"/>
  <c r="W89" i="31"/>
  <c r="W95" i="31"/>
  <c r="W93" i="31"/>
  <c r="W92" i="31"/>
  <c r="W81" i="31"/>
  <c r="W556" i="31" s="1"/>
  <c r="W87" i="31"/>
  <c r="W542" i="31" s="1"/>
  <c r="W90" i="31"/>
  <c r="W85" i="31"/>
  <c r="W560" i="31" s="1"/>
  <c r="W82" i="31"/>
  <c r="W557" i="31" s="1"/>
  <c r="W80" i="31"/>
  <c r="W555" i="31" s="1"/>
  <c r="W86" i="31"/>
  <c r="W562" i="31" s="1"/>
  <c r="W91" i="31"/>
  <c r="Z586" i="31"/>
  <c r="AA99" i="31"/>
  <c r="AA98" i="31"/>
  <c r="Y67" i="39"/>
  <c r="Z132" i="31"/>
  <c r="Z131" i="31"/>
  <c r="Z133" i="31"/>
  <c r="Z567" i="31"/>
  <c r="Q196" i="6"/>
  <c r="P196" i="6"/>
  <c r="T196" i="6"/>
  <c r="S140" i="6"/>
  <c r="R196" i="6"/>
  <c r="N196" i="6"/>
  <c r="P140" i="6"/>
  <c r="P159" i="25"/>
  <c r="Y159" i="25"/>
  <c r="S159" i="25"/>
  <c r="X159" i="25"/>
  <c r="N159" i="25"/>
  <c r="AA159" i="25"/>
  <c r="T159" i="25"/>
  <c r="AC159" i="25"/>
  <c r="Z159" i="25"/>
  <c r="W159" i="25"/>
  <c r="AB159" i="25"/>
  <c r="U159" i="25"/>
  <c r="R159" i="25"/>
  <c r="O159" i="25"/>
  <c r="U87" i="25"/>
  <c r="S87" i="25"/>
  <c r="V87" i="25"/>
  <c r="AC87" i="25"/>
  <c r="AE87" i="25"/>
  <c r="AF87" i="25"/>
  <c r="AD87" i="25"/>
  <c r="P87" i="25"/>
  <c r="N87" i="25"/>
  <c r="O87" i="25"/>
  <c r="Q87" i="25"/>
  <c r="T87" i="25"/>
  <c r="W87" i="25"/>
  <c r="Y87" i="25"/>
  <c r="Z87" i="25"/>
  <c r="AA87" i="25"/>
  <c r="Y18" i="25"/>
  <c r="Y19" i="25"/>
  <c r="Y9" i="25"/>
  <c r="Y20" i="25"/>
  <c r="AF66" i="25"/>
  <c r="AB66" i="25"/>
  <c r="X66" i="25"/>
  <c r="T66" i="25"/>
  <c r="P66" i="25"/>
  <c r="AE66" i="25"/>
  <c r="AA66" i="25"/>
  <c r="W66" i="25"/>
  <c r="S66" i="25"/>
  <c r="O66" i="25"/>
  <c r="AD66" i="25"/>
  <c r="Z66" i="25"/>
  <c r="V66" i="25"/>
  <c r="R66" i="25"/>
  <c r="N66" i="25"/>
  <c r="AC66" i="25"/>
  <c r="Y66" i="25"/>
  <c r="U66" i="25"/>
  <c r="Q66" i="25"/>
  <c r="AD78" i="25"/>
  <c r="AD169" i="25" s="1"/>
  <c r="Z78" i="25"/>
  <c r="Z169" i="25" s="1"/>
  <c r="V78" i="25"/>
  <c r="V169" i="25" s="1"/>
  <c r="R78" i="25"/>
  <c r="R169" i="25" s="1"/>
  <c r="N78" i="25"/>
  <c r="N169" i="25" s="1"/>
  <c r="AC78" i="25"/>
  <c r="AC169" i="25" s="1"/>
  <c r="Y78" i="25"/>
  <c r="Y169" i="25" s="1"/>
  <c r="U78" i="25"/>
  <c r="U169" i="25" s="1"/>
  <c r="Q78" i="25"/>
  <c r="Q169" i="25" s="1"/>
  <c r="M169" i="25"/>
  <c r="AF78" i="25"/>
  <c r="AF169" i="25" s="1"/>
  <c r="AB78" i="25"/>
  <c r="AB169" i="25" s="1"/>
  <c r="X78" i="25"/>
  <c r="X169" i="25" s="1"/>
  <c r="T78" i="25"/>
  <c r="T169" i="25" s="1"/>
  <c r="P78" i="25"/>
  <c r="P169" i="25" s="1"/>
  <c r="AE78" i="25"/>
  <c r="AE169" i="25" s="1"/>
  <c r="AA78" i="25"/>
  <c r="AA169" i="25" s="1"/>
  <c r="W78" i="25"/>
  <c r="W169" i="25" s="1"/>
  <c r="S78" i="25"/>
  <c r="S169" i="25" s="1"/>
  <c r="O78" i="25"/>
  <c r="O169" i="25" s="1"/>
  <c r="AC77" i="25"/>
  <c r="Y77" i="25"/>
  <c r="U77" i="25"/>
  <c r="Q77" i="25"/>
  <c r="AF77" i="25"/>
  <c r="AB77" i="25"/>
  <c r="X77" i="25"/>
  <c r="T77" i="25"/>
  <c r="P77" i="25"/>
  <c r="AE77" i="25"/>
  <c r="AA77" i="25"/>
  <c r="W77" i="25"/>
  <c r="S77" i="25"/>
  <c r="O77" i="25"/>
  <c r="AD77" i="25"/>
  <c r="Z77" i="25"/>
  <c r="V77" i="25"/>
  <c r="R77" i="25"/>
  <c r="N77" i="25"/>
  <c r="AF146" i="25"/>
  <c r="AB146" i="25"/>
  <c r="X146" i="25"/>
  <c r="T146" i="25"/>
  <c r="P146" i="25"/>
  <c r="AE146" i="25"/>
  <c r="AA146" i="25"/>
  <c r="W146" i="25"/>
  <c r="S146" i="25"/>
  <c r="O146" i="25"/>
  <c r="AD146" i="25"/>
  <c r="Z146" i="25"/>
  <c r="V146" i="25"/>
  <c r="R146" i="25"/>
  <c r="N146" i="25"/>
  <c r="AC146" i="25"/>
  <c r="Y146" i="25"/>
  <c r="U146" i="25"/>
  <c r="Q146" i="25"/>
  <c r="AC142" i="25"/>
  <c r="Y142" i="25"/>
  <c r="U142" i="25"/>
  <c r="Q142" i="25"/>
  <c r="AF142" i="25"/>
  <c r="AB142" i="25"/>
  <c r="X142" i="25"/>
  <c r="T142" i="25"/>
  <c r="P142" i="25"/>
  <c r="AE142" i="25"/>
  <c r="AA142" i="25"/>
  <c r="W142" i="25"/>
  <c r="S142" i="25"/>
  <c r="O142" i="25"/>
  <c r="AD142" i="25"/>
  <c r="Z142" i="25"/>
  <c r="V142" i="25"/>
  <c r="R142" i="25"/>
  <c r="N142" i="25"/>
  <c r="W36" i="25"/>
  <c r="S36" i="25"/>
  <c r="O36" i="25"/>
  <c r="V36" i="25"/>
  <c r="R36" i="25"/>
  <c r="N36" i="25"/>
  <c r="Y36" i="25"/>
  <c r="U36" i="25"/>
  <c r="Q36" i="25"/>
  <c r="X36" i="25"/>
  <c r="T36" i="25"/>
  <c r="P36" i="25"/>
  <c r="V39" i="25"/>
  <c r="R39" i="25"/>
  <c r="N39" i="25"/>
  <c r="Y39" i="25"/>
  <c r="U39" i="25"/>
  <c r="Q39" i="25"/>
  <c r="X39" i="25"/>
  <c r="T39" i="25"/>
  <c r="P39" i="25"/>
  <c r="W39" i="25"/>
  <c r="S39" i="25"/>
  <c r="O39" i="25"/>
  <c r="AE130" i="25"/>
  <c r="AA130" i="25"/>
  <c r="W130" i="25"/>
  <c r="S130" i="25"/>
  <c r="O130" i="25"/>
  <c r="AD130" i="25"/>
  <c r="Z130" i="25"/>
  <c r="V130" i="25"/>
  <c r="R130" i="25"/>
  <c r="N130" i="25"/>
  <c r="AC130" i="25"/>
  <c r="Y130" i="25"/>
  <c r="U130" i="25"/>
  <c r="Q130" i="25"/>
  <c r="AF130" i="25"/>
  <c r="AB130" i="25"/>
  <c r="X130" i="25"/>
  <c r="T130" i="25"/>
  <c r="P130" i="25"/>
  <c r="AC120" i="25"/>
  <c r="Y120" i="25"/>
  <c r="U120" i="25"/>
  <c r="Q120" i="25"/>
  <c r="AD120" i="25"/>
  <c r="Z120" i="25"/>
  <c r="V120" i="25"/>
  <c r="R120" i="25"/>
  <c r="N120" i="25"/>
  <c r="AA120" i="25"/>
  <c r="S120" i="25"/>
  <c r="AF120" i="25"/>
  <c r="X120" i="25"/>
  <c r="P120" i="25"/>
  <c r="AE120" i="25"/>
  <c r="W120" i="25"/>
  <c r="O120" i="25"/>
  <c r="AB120" i="25"/>
  <c r="T120" i="25"/>
  <c r="AD125" i="25"/>
  <c r="Z125" i="25"/>
  <c r="V125" i="25"/>
  <c r="R125" i="25"/>
  <c r="N125" i="25"/>
  <c r="AE125" i="25"/>
  <c r="AA125" i="25"/>
  <c r="W125" i="25"/>
  <c r="S125" i="25"/>
  <c r="O125" i="25"/>
  <c r="AB125" i="25"/>
  <c r="T125" i="25"/>
  <c r="Y125" i="25"/>
  <c r="Q125" i="25"/>
  <c r="AF125" i="25"/>
  <c r="X125" i="25"/>
  <c r="P125" i="25"/>
  <c r="AC125" i="25"/>
  <c r="U125" i="25"/>
  <c r="AC132" i="25"/>
  <c r="Y132" i="25"/>
  <c r="U132" i="25"/>
  <c r="Q132" i="25"/>
  <c r="AF132" i="25"/>
  <c r="AB132" i="25"/>
  <c r="X132" i="25"/>
  <c r="T132" i="25"/>
  <c r="P132" i="25"/>
  <c r="AE132" i="25"/>
  <c r="AA132" i="25"/>
  <c r="W132" i="25"/>
  <c r="S132" i="25"/>
  <c r="O132" i="25"/>
  <c r="AD132" i="25"/>
  <c r="Z132" i="25"/>
  <c r="V132" i="25"/>
  <c r="R132" i="25"/>
  <c r="N132" i="25"/>
  <c r="AD52" i="25"/>
  <c r="Z52" i="25"/>
  <c r="V52" i="25"/>
  <c r="R52" i="25"/>
  <c r="N52" i="25"/>
  <c r="AF52" i="25"/>
  <c r="AB52" i="25"/>
  <c r="X52" i="25"/>
  <c r="T52" i="25"/>
  <c r="P52" i="25"/>
  <c r="AE52" i="25"/>
  <c r="AA52" i="25"/>
  <c r="W52" i="25"/>
  <c r="S52" i="25"/>
  <c r="O52" i="25"/>
  <c r="U52" i="25"/>
  <c r="Q52" i="25"/>
  <c r="AC52" i="25"/>
  <c r="Y52" i="25"/>
  <c r="AE86" i="25"/>
  <c r="AA86" i="25"/>
  <c r="W86" i="25"/>
  <c r="S86" i="25"/>
  <c r="O86" i="25"/>
  <c r="AC86" i="25"/>
  <c r="X86" i="25"/>
  <c r="R86" i="25"/>
  <c r="AB86" i="25"/>
  <c r="V86" i="25"/>
  <c r="Q86" i="25"/>
  <c r="AF86" i="25"/>
  <c r="Z86" i="25"/>
  <c r="U86" i="25"/>
  <c r="P86" i="25"/>
  <c r="AD86" i="25"/>
  <c r="Y86" i="25"/>
  <c r="T86" i="25"/>
  <c r="N86" i="25"/>
  <c r="AE90" i="25"/>
  <c r="AA90" i="25"/>
  <c r="W90" i="25"/>
  <c r="S90" i="25"/>
  <c r="O90" i="25"/>
  <c r="AF90" i="25"/>
  <c r="AB90" i="25"/>
  <c r="X90" i="25"/>
  <c r="T90" i="25"/>
  <c r="P90" i="25"/>
  <c r="Y90" i="25"/>
  <c r="Q90" i="25"/>
  <c r="AD90" i="25"/>
  <c r="V90" i="25"/>
  <c r="N90" i="25"/>
  <c r="AC90" i="25"/>
  <c r="U90" i="25"/>
  <c r="Z90" i="25"/>
  <c r="R90" i="25"/>
  <c r="AC92" i="25"/>
  <c r="Y92" i="25"/>
  <c r="U92" i="25"/>
  <c r="Q92" i="25"/>
  <c r="AF92" i="25"/>
  <c r="AD92" i="25"/>
  <c r="Z92" i="25"/>
  <c r="V92" i="25"/>
  <c r="R92" i="25"/>
  <c r="N92" i="25"/>
  <c r="AB92" i="25"/>
  <c r="T92" i="25"/>
  <c r="AA92" i="25"/>
  <c r="S92" i="25"/>
  <c r="X92" i="25"/>
  <c r="P92" i="25"/>
  <c r="AE92" i="25"/>
  <c r="W92" i="25"/>
  <c r="O92" i="25"/>
  <c r="AF123" i="25"/>
  <c r="AB123" i="25"/>
  <c r="X123" i="25"/>
  <c r="T123" i="25"/>
  <c r="P123" i="25"/>
  <c r="AC123" i="25"/>
  <c r="Y123" i="25"/>
  <c r="U123" i="25"/>
  <c r="Q123" i="25"/>
  <c r="AA123" i="25"/>
  <c r="S123" i="25"/>
  <c r="Z123" i="25"/>
  <c r="R123" i="25"/>
  <c r="AE123" i="25"/>
  <c r="W123" i="25"/>
  <c r="O123" i="25"/>
  <c r="AD123" i="25"/>
  <c r="V123" i="25"/>
  <c r="N123" i="25"/>
  <c r="AD69" i="25"/>
  <c r="Z69" i="25"/>
  <c r="V69" i="25"/>
  <c r="R69" i="25"/>
  <c r="N69" i="25"/>
  <c r="AC69" i="25"/>
  <c r="Y69" i="25"/>
  <c r="U69" i="25"/>
  <c r="Q69" i="25"/>
  <c r="AF69" i="25"/>
  <c r="AB69" i="25"/>
  <c r="X69" i="25"/>
  <c r="T69" i="25"/>
  <c r="P69" i="25"/>
  <c r="AE69" i="25"/>
  <c r="AA69" i="25"/>
  <c r="W69" i="25"/>
  <c r="S69" i="25"/>
  <c r="O69" i="25"/>
  <c r="AE65" i="25"/>
  <c r="AA65" i="25"/>
  <c r="W65" i="25"/>
  <c r="S65" i="25"/>
  <c r="O65" i="25"/>
  <c r="AD65" i="25"/>
  <c r="Z65" i="25"/>
  <c r="V65" i="25"/>
  <c r="R65" i="25"/>
  <c r="N65" i="25"/>
  <c r="AC65" i="25"/>
  <c r="Y65" i="25"/>
  <c r="U65" i="25"/>
  <c r="Q65" i="25"/>
  <c r="AF65" i="25"/>
  <c r="AB65" i="25"/>
  <c r="X65" i="25"/>
  <c r="T65" i="25"/>
  <c r="P65" i="25"/>
  <c r="AC67" i="25"/>
  <c r="Y67" i="25"/>
  <c r="U67" i="25"/>
  <c r="Q67" i="25"/>
  <c r="AF67" i="25"/>
  <c r="AB67" i="25"/>
  <c r="X67" i="25"/>
  <c r="T67" i="25"/>
  <c r="P67" i="25"/>
  <c r="AE67" i="25"/>
  <c r="AA67" i="25"/>
  <c r="W67" i="25"/>
  <c r="S67" i="25"/>
  <c r="O67" i="25"/>
  <c r="AD67" i="25"/>
  <c r="Z67" i="25"/>
  <c r="V67" i="25"/>
  <c r="R67" i="25"/>
  <c r="N67" i="25"/>
  <c r="AE140" i="25"/>
  <c r="AA140" i="25"/>
  <c r="W140" i="25"/>
  <c r="S140" i="25"/>
  <c r="O140" i="25"/>
  <c r="AD140" i="25"/>
  <c r="Z140" i="25"/>
  <c r="V140" i="25"/>
  <c r="R140" i="25"/>
  <c r="N140" i="25"/>
  <c r="AC140" i="25"/>
  <c r="Y140" i="25"/>
  <c r="U140" i="25"/>
  <c r="Q140" i="25"/>
  <c r="AF140" i="25"/>
  <c r="AB140" i="25"/>
  <c r="X140" i="25"/>
  <c r="T140" i="25"/>
  <c r="P140" i="25"/>
  <c r="AD143" i="25"/>
  <c r="Z143" i="25"/>
  <c r="V143" i="25"/>
  <c r="R143" i="25"/>
  <c r="N143" i="25"/>
  <c r="AC143" i="25"/>
  <c r="Y143" i="25"/>
  <c r="U143" i="25"/>
  <c r="Q143" i="25"/>
  <c r="AF143" i="25"/>
  <c r="AB143" i="25"/>
  <c r="X143" i="25"/>
  <c r="T143" i="25"/>
  <c r="P143" i="25"/>
  <c r="AE143" i="25"/>
  <c r="AA143" i="25"/>
  <c r="W143" i="25"/>
  <c r="S143" i="25"/>
  <c r="O143" i="25"/>
  <c r="W40" i="25"/>
  <c r="S40" i="25"/>
  <c r="O40" i="25"/>
  <c r="V40" i="25"/>
  <c r="R40" i="25"/>
  <c r="N40" i="25"/>
  <c r="Y40" i="25"/>
  <c r="U40" i="25"/>
  <c r="Q40" i="25"/>
  <c r="X40" i="25"/>
  <c r="T40" i="25"/>
  <c r="P40" i="25"/>
  <c r="X37" i="25"/>
  <c r="T37" i="25"/>
  <c r="P37" i="25"/>
  <c r="W37" i="25"/>
  <c r="S37" i="25"/>
  <c r="O37" i="25"/>
  <c r="V37" i="25"/>
  <c r="R37" i="25"/>
  <c r="N37" i="25"/>
  <c r="Y37" i="25"/>
  <c r="U37" i="25"/>
  <c r="Q37" i="25"/>
  <c r="AD117" i="25"/>
  <c r="Z117" i="25"/>
  <c r="V117" i="25"/>
  <c r="R117" i="25"/>
  <c r="N117" i="25"/>
  <c r="AE117" i="25"/>
  <c r="AA117" i="25"/>
  <c r="W117" i="25"/>
  <c r="S117" i="25"/>
  <c r="O117" i="25"/>
  <c r="AC117" i="25"/>
  <c r="U117" i="25"/>
  <c r="AB117" i="25"/>
  <c r="T117" i="25"/>
  <c r="Y117" i="25"/>
  <c r="Q117" i="25"/>
  <c r="AF117" i="25"/>
  <c r="X117" i="25"/>
  <c r="P117" i="25"/>
  <c r="AD133" i="25"/>
  <c r="Z133" i="25"/>
  <c r="V133" i="25"/>
  <c r="R133" i="25"/>
  <c r="N133" i="25"/>
  <c r="AC133" i="25"/>
  <c r="Y133" i="25"/>
  <c r="U133" i="25"/>
  <c r="Q133" i="25"/>
  <c r="AF133" i="25"/>
  <c r="AB133" i="25"/>
  <c r="X133" i="25"/>
  <c r="T133" i="25"/>
  <c r="P133" i="25"/>
  <c r="AE133" i="25"/>
  <c r="AA133" i="25"/>
  <c r="W133" i="25"/>
  <c r="S133" i="25"/>
  <c r="O133" i="25"/>
  <c r="AF131" i="25"/>
  <c r="AB131" i="25"/>
  <c r="X131" i="25"/>
  <c r="T131" i="25"/>
  <c r="P131" i="25"/>
  <c r="AE131" i="25"/>
  <c r="AA131" i="25"/>
  <c r="W131" i="25"/>
  <c r="S131" i="25"/>
  <c r="O131" i="25"/>
  <c r="AD131" i="25"/>
  <c r="Z131" i="25"/>
  <c r="V131" i="25"/>
  <c r="R131" i="25"/>
  <c r="N131" i="25"/>
  <c r="AC131" i="25"/>
  <c r="Y131" i="25"/>
  <c r="U131" i="25"/>
  <c r="Q131" i="25"/>
  <c r="AE126" i="25"/>
  <c r="AA126" i="25"/>
  <c r="W126" i="25"/>
  <c r="S126" i="25"/>
  <c r="O126" i="25"/>
  <c r="AD126" i="25"/>
  <c r="Z126" i="25"/>
  <c r="V126" i="25"/>
  <c r="AF126" i="25"/>
  <c r="AB126" i="25"/>
  <c r="X126" i="25"/>
  <c r="T126" i="25"/>
  <c r="P126" i="25"/>
  <c r="U126" i="25"/>
  <c r="R126" i="25"/>
  <c r="AC126" i="25"/>
  <c r="Q126" i="25"/>
  <c r="Y126" i="25"/>
  <c r="N126" i="25"/>
  <c r="AC229" i="25"/>
  <c r="Y229" i="25"/>
  <c r="U229" i="25"/>
  <c r="M229" i="25"/>
  <c r="AF229" i="25"/>
  <c r="AB229" i="25"/>
  <c r="T229" i="25"/>
  <c r="P229" i="25"/>
  <c r="AE229" i="25"/>
  <c r="W229" i="25"/>
  <c r="S229" i="25"/>
  <c r="O229" i="25"/>
  <c r="Z229" i="25"/>
  <c r="V229" i="25"/>
  <c r="R229" i="25"/>
  <c r="AE53" i="25"/>
  <c r="AA53" i="25"/>
  <c r="W53" i="25"/>
  <c r="S53" i="25"/>
  <c r="O53" i="25"/>
  <c r="AC53" i="25"/>
  <c r="Y53" i="25"/>
  <c r="U53" i="25"/>
  <c r="Q53" i="25"/>
  <c r="AF53" i="25"/>
  <c r="AB53" i="25"/>
  <c r="X53" i="25"/>
  <c r="T53" i="25"/>
  <c r="P53" i="25"/>
  <c r="R53" i="25"/>
  <c r="AD53" i="25"/>
  <c r="N53" i="25"/>
  <c r="Z53" i="25"/>
  <c r="V53" i="25"/>
  <c r="AF83" i="25"/>
  <c r="AB83" i="25"/>
  <c r="X83" i="25"/>
  <c r="T83" i="25"/>
  <c r="P83" i="25"/>
  <c r="AC83" i="25"/>
  <c r="W83" i="25"/>
  <c r="R83" i="25"/>
  <c r="AA83" i="25"/>
  <c r="V83" i="25"/>
  <c r="Q83" i="25"/>
  <c r="AE83" i="25"/>
  <c r="Z83" i="25"/>
  <c r="U83" i="25"/>
  <c r="O83" i="25"/>
  <c r="AD83" i="25"/>
  <c r="Y83" i="25"/>
  <c r="S83" i="25"/>
  <c r="N83" i="25"/>
  <c r="E162" i="25"/>
  <c r="W2" i="25"/>
  <c r="AC84" i="25"/>
  <c r="Y84" i="25"/>
  <c r="U84" i="25"/>
  <c r="Q84" i="25"/>
  <c r="AB84" i="25"/>
  <c r="W84" i="25"/>
  <c r="R84" i="25"/>
  <c r="AF84" i="25"/>
  <c r="AA84" i="25"/>
  <c r="V84" i="25"/>
  <c r="P84" i="25"/>
  <c r="AE84" i="25"/>
  <c r="Z84" i="25"/>
  <c r="T84" i="25"/>
  <c r="O84" i="25"/>
  <c r="AD84" i="25"/>
  <c r="X84" i="25"/>
  <c r="S84" i="25"/>
  <c r="N84" i="25"/>
  <c r="AF240" i="25"/>
  <c r="AB240" i="25"/>
  <c r="X240" i="25"/>
  <c r="T240" i="25"/>
  <c r="P240" i="25"/>
  <c r="AE240" i="25"/>
  <c r="AA240" i="25"/>
  <c r="W240" i="25"/>
  <c r="S240" i="25"/>
  <c r="O240" i="25"/>
  <c r="AD240" i="25"/>
  <c r="Z240" i="25"/>
  <c r="V240" i="25"/>
  <c r="R240" i="25"/>
  <c r="N240" i="25"/>
  <c r="AC240" i="25"/>
  <c r="Y240" i="25"/>
  <c r="Q240" i="25"/>
  <c r="AD85" i="25"/>
  <c r="Z85" i="25"/>
  <c r="V85" i="25"/>
  <c r="R85" i="25"/>
  <c r="N85" i="25"/>
  <c r="AE85" i="25"/>
  <c r="Y85" i="25"/>
  <c r="T85" i="25"/>
  <c r="O85" i="25"/>
  <c r="AC85" i="25"/>
  <c r="X85" i="25"/>
  <c r="S85" i="25"/>
  <c r="AB85" i="25"/>
  <c r="W85" i="25"/>
  <c r="Q85" i="25"/>
  <c r="AF85" i="25"/>
  <c r="AA85" i="25"/>
  <c r="U85" i="25"/>
  <c r="P85" i="25"/>
  <c r="AD89" i="25"/>
  <c r="Z89" i="25"/>
  <c r="V89" i="25"/>
  <c r="R89" i="25"/>
  <c r="N89" i="25"/>
  <c r="AE89" i="25"/>
  <c r="AA89" i="25"/>
  <c r="W89" i="25"/>
  <c r="S89" i="25"/>
  <c r="O89" i="25"/>
  <c r="AF89" i="25"/>
  <c r="X89" i="25"/>
  <c r="P89" i="25"/>
  <c r="AC89" i="25"/>
  <c r="U89" i="25"/>
  <c r="AB89" i="25"/>
  <c r="T89" i="25"/>
  <c r="Y89" i="25"/>
  <c r="Q89" i="25"/>
  <c r="Z36" i="25"/>
  <c r="AA1" i="25"/>
  <c r="V34" i="25"/>
  <c r="R34" i="25"/>
  <c r="N34" i="25"/>
  <c r="E42" i="25"/>
  <c r="Y34" i="25"/>
  <c r="U34" i="25"/>
  <c r="Q34" i="25"/>
  <c r="X34" i="25"/>
  <c r="T34" i="25"/>
  <c r="P34" i="25"/>
  <c r="W34" i="25"/>
  <c r="S34" i="25"/>
  <c r="O34" i="25"/>
  <c r="AC147" i="25"/>
  <c r="Y147" i="25"/>
  <c r="U147" i="25"/>
  <c r="Q147" i="25"/>
  <c r="AF147" i="25"/>
  <c r="AB147" i="25"/>
  <c r="X147" i="25"/>
  <c r="T147" i="25"/>
  <c r="P147" i="25"/>
  <c r="AE147" i="25"/>
  <c r="AA147" i="25"/>
  <c r="W147" i="25"/>
  <c r="S147" i="25"/>
  <c r="O147" i="25"/>
  <c r="AD147" i="25"/>
  <c r="Z147" i="25"/>
  <c r="V147" i="25"/>
  <c r="R147" i="25"/>
  <c r="N147" i="25"/>
  <c r="AF141" i="25"/>
  <c r="AB141" i="25"/>
  <c r="X141" i="25"/>
  <c r="T141" i="25"/>
  <c r="P141" i="25"/>
  <c r="AE141" i="25"/>
  <c r="AA141" i="25"/>
  <c r="W141" i="25"/>
  <c r="S141" i="25"/>
  <c r="O141" i="25"/>
  <c r="AD141" i="25"/>
  <c r="Z141" i="25"/>
  <c r="V141" i="25"/>
  <c r="R141" i="25"/>
  <c r="N141" i="25"/>
  <c r="AC141" i="25"/>
  <c r="Y141" i="25"/>
  <c r="U141" i="25"/>
  <c r="Q141" i="25"/>
  <c r="Y38" i="25"/>
  <c r="U38" i="25"/>
  <c r="Q38" i="25"/>
  <c r="X38" i="25"/>
  <c r="T38" i="25"/>
  <c r="P38" i="25"/>
  <c r="W38" i="25"/>
  <c r="S38" i="25"/>
  <c r="O38" i="25"/>
  <c r="V38" i="25"/>
  <c r="R38" i="25"/>
  <c r="N38" i="25"/>
  <c r="AF119" i="25"/>
  <c r="AB119" i="25"/>
  <c r="X119" i="25"/>
  <c r="T119" i="25"/>
  <c r="P119" i="25"/>
  <c r="AC119" i="25"/>
  <c r="Y119" i="25"/>
  <c r="U119" i="25"/>
  <c r="Q119" i="25"/>
  <c r="Z119" i="25"/>
  <c r="R119" i="25"/>
  <c r="AE119" i="25"/>
  <c r="W119" i="25"/>
  <c r="O119" i="25"/>
  <c r="AD119" i="25"/>
  <c r="V119" i="25"/>
  <c r="N119" i="25"/>
  <c r="AA119" i="25"/>
  <c r="S119" i="25"/>
  <c r="AF127" i="25"/>
  <c r="AB127" i="25"/>
  <c r="X127" i="25"/>
  <c r="T127" i="25"/>
  <c r="P127" i="25"/>
  <c r="AE127" i="25"/>
  <c r="AA127" i="25"/>
  <c r="W127" i="25"/>
  <c r="S127" i="25"/>
  <c r="O127" i="25"/>
  <c r="AC127" i="25"/>
  <c r="Y127" i="25"/>
  <c r="U127" i="25"/>
  <c r="Q127" i="25"/>
  <c r="R127" i="25"/>
  <c r="AD127" i="25"/>
  <c r="N127" i="25"/>
  <c r="Z127" i="25"/>
  <c r="V127" i="25"/>
  <c r="AC124" i="25"/>
  <c r="Y124" i="25"/>
  <c r="U124" i="25"/>
  <c r="Q124" i="25"/>
  <c r="AD124" i="25"/>
  <c r="Z124" i="25"/>
  <c r="V124" i="25"/>
  <c r="R124" i="25"/>
  <c r="N124" i="25"/>
  <c r="AB124" i="25"/>
  <c r="T124" i="25"/>
  <c r="AA124" i="25"/>
  <c r="S124" i="25"/>
  <c r="AF124" i="25"/>
  <c r="X124" i="25"/>
  <c r="P124" i="25"/>
  <c r="AE124" i="25"/>
  <c r="W124" i="25"/>
  <c r="O124" i="25"/>
  <c r="AC128" i="25"/>
  <c r="Y128" i="25"/>
  <c r="U128" i="25"/>
  <c r="Q128" i="25"/>
  <c r="AF128" i="25"/>
  <c r="AB128" i="25"/>
  <c r="X128" i="25"/>
  <c r="T128" i="25"/>
  <c r="P128" i="25"/>
  <c r="AD128" i="25"/>
  <c r="Z128" i="25"/>
  <c r="V128" i="25"/>
  <c r="R128" i="25"/>
  <c r="N128" i="25"/>
  <c r="AA128" i="25"/>
  <c r="W128" i="25"/>
  <c r="S128" i="25"/>
  <c r="AE128" i="25"/>
  <c r="O128" i="25"/>
  <c r="AE122" i="25"/>
  <c r="AA122" i="25"/>
  <c r="W122" i="25"/>
  <c r="S122" i="25"/>
  <c r="O122" i="25"/>
  <c r="AF122" i="25"/>
  <c r="AB122" i="25"/>
  <c r="X122" i="25"/>
  <c r="T122" i="25"/>
  <c r="P122" i="25"/>
  <c r="Y122" i="25"/>
  <c r="Q122" i="25"/>
  <c r="AD122" i="25"/>
  <c r="V122" i="25"/>
  <c r="N122" i="25"/>
  <c r="AC122" i="25"/>
  <c r="U122" i="25"/>
  <c r="Z122" i="25"/>
  <c r="R122" i="25"/>
  <c r="Y21" i="25"/>
  <c r="AF98" i="25"/>
  <c r="AF101" i="25" s="1"/>
  <c r="AB98" i="25"/>
  <c r="AB101" i="25" s="1"/>
  <c r="X98" i="25"/>
  <c r="X101" i="25" s="1"/>
  <c r="T98" i="25"/>
  <c r="T101" i="25" s="1"/>
  <c r="P98" i="25"/>
  <c r="P101" i="25" s="1"/>
  <c r="AE98" i="25"/>
  <c r="AE101" i="25" s="1"/>
  <c r="AA98" i="25"/>
  <c r="AA101" i="25" s="1"/>
  <c r="W98" i="25"/>
  <c r="W101" i="25" s="1"/>
  <c r="S98" i="25"/>
  <c r="S101" i="25" s="1"/>
  <c r="O98" i="25"/>
  <c r="O101" i="25" s="1"/>
  <c r="AD98" i="25"/>
  <c r="AD101" i="25" s="1"/>
  <c r="Z98" i="25"/>
  <c r="Z101" i="25" s="1"/>
  <c r="V98" i="25"/>
  <c r="V101" i="25" s="1"/>
  <c r="R98" i="25"/>
  <c r="R101" i="25" s="1"/>
  <c r="N98" i="25"/>
  <c r="N101" i="25" s="1"/>
  <c r="AC98" i="25"/>
  <c r="AC101" i="25" s="1"/>
  <c r="Y98" i="25"/>
  <c r="Y101" i="25" s="1"/>
  <c r="U98" i="25"/>
  <c r="U101" i="25" s="1"/>
  <c r="Q98" i="25"/>
  <c r="Q101" i="25" s="1"/>
  <c r="AC51" i="25"/>
  <c r="Y51" i="25"/>
  <c r="U51" i="25"/>
  <c r="Q51" i="25"/>
  <c r="AE51" i="25"/>
  <c r="AA51" i="25"/>
  <c r="W51" i="25"/>
  <c r="S51" i="25"/>
  <c r="O51" i="25"/>
  <c r="AD51" i="25"/>
  <c r="Z51" i="25"/>
  <c r="V51" i="25"/>
  <c r="R51" i="25"/>
  <c r="N51" i="25"/>
  <c r="AF51" i="25"/>
  <c r="P51" i="25"/>
  <c r="AB51" i="25"/>
  <c r="X51" i="25"/>
  <c r="T51" i="25"/>
  <c r="U28" i="25"/>
  <c r="U27" i="25"/>
  <c r="AF152" i="25"/>
  <c r="AF227" i="25" s="1"/>
  <c r="AB152" i="25"/>
  <c r="AB227" i="25" s="1"/>
  <c r="X152" i="25"/>
  <c r="X227" i="25" s="1"/>
  <c r="T152" i="25"/>
  <c r="T227" i="25" s="1"/>
  <c r="P152" i="25"/>
  <c r="P227" i="25" s="1"/>
  <c r="AD152" i="25"/>
  <c r="AD227" i="25" s="1"/>
  <c r="Z152" i="25"/>
  <c r="Z227" i="25" s="1"/>
  <c r="V152" i="25"/>
  <c r="V227" i="25" s="1"/>
  <c r="R152" i="25"/>
  <c r="R227" i="25" s="1"/>
  <c r="N152" i="25"/>
  <c r="N227" i="25" s="1"/>
  <c r="AC152" i="25"/>
  <c r="AC227" i="25" s="1"/>
  <c r="Y152" i="25"/>
  <c r="Y227" i="25" s="1"/>
  <c r="U152" i="25"/>
  <c r="U227" i="25" s="1"/>
  <c r="Q152" i="25"/>
  <c r="Q227" i="25" s="1"/>
  <c r="M227" i="25"/>
  <c r="W152" i="25"/>
  <c r="W227" i="25" s="1"/>
  <c r="S152" i="25"/>
  <c r="S227" i="25" s="1"/>
  <c r="AE152" i="25"/>
  <c r="AE227" i="25" s="1"/>
  <c r="O152" i="25"/>
  <c r="O227" i="25" s="1"/>
  <c r="AA152" i="25"/>
  <c r="AA227" i="25" s="1"/>
  <c r="AC242" i="25"/>
  <c r="Y242" i="25"/>
  <c r="U242" i="25"/>
  <c r="Q242" i="25"/>
  <c r="M242" i="25"/>
  <c r="AF242" i="25"/>
  <c r="AB242" i="25"/>
  <c r="X242" i="25"/>
  <c r="T242" i="25"/>
  <c r="P242" i="25"/>
  <c r="AE242" i="25"/>
  <c r="AA242" i="25"/>
  <c r="W242" i="25"/>
  <c r="S242" i="25"/>
  <c r="O242" i="25"/>
  <c r="AD242" i="25"/>
  <c r="Z242" i="25"/>
  <c r="V242" i="25"/>
  <c r="R242" i="25"/>
  <c r="N242" i="25"/>
  <c r="AD93" i="25"/>
  <c r="Z93" i="25"/>
  <c r="V93" i="25"/>
  <c r="R93" i="25"/>
  <c r="N93" i="25"/>
  <c r="AC93" i="25"/>
  <c r="Y93" i="25"/>
  <c r="U93" i="25"/>
  <c r="Q93" i="25"/>
  <c r="AE93" i="25"/>
  <c r="AA93" i="25"/>
  <c r="W93" i="25"/>
  <c r="S93" i="25"/>
  <c r="O93" i="25"/>
  <c r="AF93" i="25"/>
  <c r="P93" i="25"/>
  <c r="AB93" i="25"/>
  <c r="X93" i="25"/>
  <c r="T93" i="25"/>
  <c r="AE94" i="25"/>
  <c r="AA94" i="25"/>
  <c r="W94" i="25"/>
  <c r="S94" i="25"/>
  <c r="O94" i="25"/>
  <c r="AD94" i="25"/>
  <c r="Z94" i="25"/>
  <c r="V94" i="25"/>
  <c r="R94" i="25"/>
  <c r="N94" i="25"/>
  <c r="AF94" i="25"/>
  <c r="AB94" i="25"/>
  <c r="X94" i="25"/>
  <c r="T94" i="25"/>
  <c r="P94" i="25"/>
  <c r="U94" i="25"/>
  <c r="Q94" i="25"/>
  <c r="AC94" i="25"/>
  <c r="Y94" i="25"/>
  <c r="S237" i="25"/>
  <c r="N237" i="25"/>
  <c r="AC68" i="25"/>
  <c r="Y68" i="25"/>
  <c r="U68" i="25"/>
  <c r="Q68" i="25"/>
  <c r="AF68" i="25"/>
  <c r="AB68" i="25"/>
  <c r="X68" i="25"/>
  <c r="T68" i="25"/>
  <c r="P68" i="25"/>
  <c r="AE68" i="25"/>
  <c r="AA68" i="25"/>
  <c r="W68" i="25"/>
  <c r="S68" i="25"/>
  <c r="O68" i="25"/>
  <c r="AD68" i="25"/>
  <c r="Z68" i="25"/>
  <c r="V68" i="25"/>
  <c r="R68" i="25"/>
  <c r="N68" i="25"/>
  <c r="AE70" i="25"/>
  <c r="AA70" i="25"/>
  <c r="W70" i="25"/>
  <c r="S70" i="25"/>
  <c r="O70" i="25"/>
  <c r="AD70" i="25"/>
  <c r="Z70" i="25"/>
  <c r="V70" i="25"/>
  <c r="R70" i="25"/>
  <c r="N70" i="25"/>
  <c r="AC70" i="25"/>
  <c r="Y70" i="25"/>
  <c r="U70" i="25"/>
  <c r="Q70" i="25"/>
  <c r="AF70" i="25"/>
  <c r="AB70" i="25"/>
  <c r="X70" i="25"/>
  <c r="T70" i="25"/>
  <c r="P70" i="25"/>
  <c r="AF76" i="25"/>
  <c r="AB76" i="25"/>
  <c r="X76" i="25"/>
  <c r="T76" i="25"/>
  <c r="P76" i="25"/>
  <c r="AE76" i="25"/>
  <c r="AA76" i="25"/>
  <c r="W76" i="25"/>
  <c r="S76" i="25"/>
  <c r="O76" i="25"/>
  <c r="AD76" i="25"/>
  <c r="Z76" i="25"/>
  <c r="V76" i="25"/>
  <c r="R76" i="25"/>
  <c r="N76" i="25"/>
  <c r="AC76" i="25"/>
  <c r="Y76" i="25"/>
  <c r="U76" i="25"/>
  <c r="Q76" i="25"/>
  <c r="AE145" i="25"/>
  <c r="AA145" i="25"/>
  <c r="W145" i="25"/>
  <c r="S145" i="25"/>
  <c r="O145" i="25"/>
  <c r="AD145" i="25"/>
  <c r="Z145" i="25"/>
  <c r="V145" i="25"/>
  <c r="R145" i="25"/>
  <c r="N145" i="25"/>
  <c r="AC145" i="25"/>
  <c r="Y145" i="25"/>
  <c r="U145" i="25"/>
  <c r="Q145" i="25"/>
  <c r="AF145" i="25"/>
  <c r="AB145" i="25"/>
  <c r="X145" i="25"/>
  <c r="T145" i="25"/>
  <c r="P145" i="25"/>
  <c r="P188" i="25"/>
  <c r="S188" i="25"/>
  <c r="O188" i="25"/>
  <c r="R188" i="25"/>
  <c r="Y188" i="25"/>
  <c r="V188" i="25"/>
  <c r="U188" i="25"/>
  <c r="AE118" i="25"/>
  <c r="AA118" i="25"/>
  <c r="W118" i="25"/>
  <c r="S118" i="25"/>
  <c r="O118" i="25"/>
  <c r="AF118" i="25"/>
  <c r="AB118" i="25"/>
  <c r="X118" i="25"/>
  <c r="T118" i="25"/>
  <c r="P118" i="25"/>
  <c r="AD118" i="25"/>
  <c r="V118" i="25"/>
  <c r="N118" i="25"/>
  <c r="AC118" i="25"/>
  <c r="U118" i="25"/>
  <c r="Z118" i="25"/>
  <c r="R118" i="25"/>
  <c r="Y118" i="25"/>
  <c r="Q118" i="25"/>
  <c r="X41" i="25"/>
  <c r="T41" i="25"/>
  <c r="P41" i="25"/>
  <c r="W41" i="25"/>
  <c r="S41" i="25"/>
  <c r="O41" i="25"/>
  <c r="Z41" i="25"/>
  <c r="V41" i="25"/>
  <c r="R41" i="25"/>
  <c r="N41" i="25"/>
  <c r="Y41" i="25"/>
  <c r="U41" i="25"/>
  <c r="Q41" i="25"/>
  <c r="AD129" i="25"/>
  <c r="Z129" i="25"/>
  <c r="V129" i="25"/>
  <c r="R129" i="25"/>
  <c r="N129" i="25"/>
  <c r="AC129" i="25"/>
  <c r="Y129" i="25"/>
  <c r="U129" i="25"/>
  <c r="Q129" i="25"/>
  <c r="AF129" i="25"/>
  <c r="AB129" i="25"/>
  <c r="X129" i="25"/>
  <c r="T129" i="25"/>
  <c r="P129" i="25"/>
  <c r="AE129" i="25"/>
  <c r="AA129" i="25"/>
  <c r="W129" i="25"/>
  <c r="S129" i="25"/>
  <c r="O129" i="25"/>
  <c r="AD121" i="25"/>
  <c r="Z121" i="25"/>
  <c r="V121" i="25"/>
  <c r="R121" i="25"/>
  <c r="N121" i="25"/>
  <c r="AE121" i="25"/>
  <c r="AA121" i="25"/>
  <c r="W121" i="25"/>
  <c r="S121" i="25"/>
  <c r="O121" i="25"/>
  <c r="AF121" i="25"/>
  <c r="X121" i="25"/>
  <c r="P121" i="25"/>
  <c r="AC121" i="25"/>
  <c r="U121" i="25"/>
  <c r="M198" i="25"/>
  <c r="AB121" i="25"/>
  <c r="T121" i="25"/>
  <c r="Y121" i="25"/>
  <c r="Q121" i="25"/>
  <c r="AF54" i="25"/>
  <c r="AB54" i="25"/>
  <c r="X54" i="25"/>
  <c r="T54" i="25"/>
  <c r="P54" i="25"/>
  <c r="AE54" i="25"/>
  <c r="AA54" i="25"/>
  <c r="W54" i="25"/>
  <c r="S54" i="25"/>
  <c r="O54" i="25"/>
  <c r="AD54" i="25"/>
  <c r="Z54" i="25"/>
  <c r="V54" i="25"/>
  <c r="R54" i="25"/>
  <c r="N54" i="25"/>
  <c r="AC54" i="25"/>
  <c r="Y54" i="25"/>
  <c r="U54" i="25"/>
  <c r="Q54" i="25"/>
  <c r="AC49" i="25"/>
  <c r="Y49" i="25"/>
  <c r="U49" i="25"/>
  <c r="Q49" i="25"/>
  <c r="AE49" i="25"/>
  <c r="AA49" i="25"/>
  <c r="W49" i="25"/>
  <c r="S49" i="25"/>
  <c r="O49" i="25"/>
  <c r="AD49" i="25"/>
  <c r="Z49" i="25"/>
  <c r="V49" i="25"/>
  <c r="R49" i="25"/>
  <c r="N49" i="25"/>
  <c r="AB49" i="25"/>
  <c r="X49" i="25"/>
  <c r="T49" i="25"/>
  <c r="AF49" i="25"/>
  <c r="P49" i="25"/>
  <c r="V2" i="6"/>
  <c r="N140" i="6"/>
  <c r="T136" i="6"/>
  <c r="N136" i="6"/>
  <c r="P137" i="6"/>
  <c r="Q137" i="6"/>
  <c r="R140" i="6"/>
  <c r="T137" i="6"/>
  <c r="Q140" i="6"/>
  <c r="O140" i="6"/>
  <c r="N137" i="6"/>
  <c r="O196" i="6"/>
  <c r="R136" i="6"/>
  <c r="Q136" i="6"/>
  <c r="O137" i="6"/>
  <c r="R137" i="6"/>
  <c r="O136" i="6"/>
  <c r="S137" i="6"/>
  <c r="T100" i="6"/>
  <c r="O100" i="6"/>
  <c r="P100" i="6"/>
  <c r="N100" i="6"/>
  <c r="S100" i="6"/>
  <c r="R100" i="6"/>
  <c r="O237" i="25" l="1"/>
  <c r="O158" i="25"/>
  <c r="V158" i="25"/>
  <c r="U158" i="25"/>
  <c r="Q237" i="25"/>
  <c r="Q158" i="25"/>
  <c r="W158" i="25"/>
  <c r="R237" i="25"/>
  <c r="R158" i="25"/>
  <c r="X158" i="25"/>
  <c r="T237" i="25"/>
  <c r="T158" i="25"/>
  <c r="Y158" i="25"/>
  <c r="S158" i="25"/>
  <c r="Z158" i="25"/>
  <c r="P237" i="25"/>
  <c r="P158" i="25"/>
  <c r="X111" i="25"/>
  <c r="Q111" i="25"/>
  <c r="T111" i="25"/>
  <c r="AF111" i="25"/>
  <c r="W111" i="25"/>
  <c r="V116" i="25"/>
  <c r="AD111" i="25"/>
  <c r="AD10" i="32"/>
  <c r="AD16" i="32"/>
  <c r="AD20" i="32"/>
  <c r="AD19" i="32"/>
  <c r="AD17" i="32"/>
  <c r="AD12" i="32"/>
  <c r="AD15" i="32"/>
  <c r="AD11" i="32"/>
  <c r="AD18" i="32"/>
  <c r="AD14" i="32"/>
  <c r="AD13" i="32"/>
  <c r="AA111" i="25"/>
  <c r="P111" i="25"/>
  <c r="AE111" i="25"/>
  <c r="R111" i="25"/>
  <c r="AA574" i="31"/>
  <c r="AC70" i="31"/>
  <c r="AC12" i="31"/>
  <c r="O111" i="25"/>
  <c r="Z111" i="25"/>
  <c r="AC111" i="25"/>
  <c r="Z11" i="25"/>
  <c r="Z14" i="25"/>
  <c r="Z10" i="25"/>
  <c r="Z221" i="25" s="1"/>
  <c r="Z16" i="25"/>
  <c r="Z15" i="25"/>
  <c r="Z12" i="25"/>
  <c r="Z13" i="25"/>
  <c r="U111" i="25"/>
  <c r="V111" i="25"/>
  <c r="Y111" i="25"/>
  <c r="AB111" i="25"/>
  <c r="K63" i="39"/>
  <c r="P116" i="25"/>
  <c r="W63" i="25"/>
  <c r="G25" i="39"/>
  <c r="G26" i="39" s="1"/>
  <c r="G14" i="39"/>
  <c r="G15" i="39" s="1"/>
  <c r="G10" i="39"/>
  <c r="G11" i="39" s="1"/>
  <c r="G19" i="39"/>
  <c r="G20" i="39" s="1"/>
  <c r="G29" i="39"/>
  <c r="G30" i="39" s="1"/>
  <c r="G37" i="39" s="1"/>
  <c r="K33" i="39"/>
  <c r="L220" i="25"/>
  <c r="L222" i="25"/>
  <c r="L244" i="25"/>
  <c r="M221" i="25"/>
  <c r="L233" i="25"/>
  <c r="J46" i="39"/>
  <c r="J51" i="39"/>
  <c r="J52" i="39" s="1"/>
  <c r="L221" i="25"/>
  <c r="L238" i="25"/>
  <c r="W221" i="25"/>
  <c r="O63" i="39"/>
  <c r="O64" i="39" s="1"/>
  <c r="O71" i="39" s="1"/>
  <c r="AF116" i="25"/>
  <c r="N59" i="39"/>
  <c r="N68" i="39" s="1"/>
  <c r="J68" i="39"/>
  <c r="J69" i="39" s="1"/>
  <c r="J63" i="39"/>
  <c r="J64" i="39" s="1"/>
  <c r="O116" i="25"/>
  <c r="AB116" i="25"/>
  <c r="O73" i="25"/>
  <c r="P73" i="25"/>
  <c r="R63" i="39"/>
  <c r="R64" i="39" s="1"/>
  <c r="R71" i="39" s="1"/>
  <c r="Z116" i="25"/>
  <c r="S116" i="25"/>
  <c r="U116" i="25"/>
  <c r="X63" i="25"/>
  <c r="V63" i="39"/>
  <c r="V64" i="39" s="1"/>
  <c r="V71" i="39" s="1"/>
  <c r="AD116" i="25"/>
  <c r="T116" i="25"/>
  <c r="AC116" i="25"/>
  <c r="R116" i="25"/>
  <c r="V221" i="25"/>
  <c r="R63" i="25"/>
  <c r="P63" i="25"/>
  <c r="Q116" i="25"/>
  <c r="W116" i="25"/>
  <c r="AA116" i="25"/>
  <c r="AE63" i="25"/>
  <c r="O63" i="25"/>
  <c r="AF63" i="25"/>
  <c r="V63" i="25"/>
  <c r="X116" i="25"/>
  <c r="M235" i="25"/>
  <c r="T63" i="25"/>
  <c r="AB63" i="25"/>
  <c r="U63" i="25"/>
  <c r="Q63" i="25"/>
  <c r="AC63" i="25"/>
  <c r="S63" i="25"/>
  <c r="AD63" i="25"/>
  <c r="N221" i="25"/>
  <c r="Z63" i="25"/>
  <c r="AA63" i="25"/>
  <c r="D14" i="39"/>
  <c r="D29" i="39"/>
  <c r="T68" i="39"/>
  <c r="T69" i="39" s="1"/>
  <c r="T71" i="39" s="1"/>
  <c r="Q68" i="39"/>
  <c r="Q69" i="39" s="1"/>
  <c r="Q71" i="39" s="1"/>
  <c r="M63" i="39"/>
  <c r="M64" i="39" s="1"/>
  <c r="M71" i="39" s="1"/>
  <c r="U63" i="39"/>
  <c r="U64" i="39" s="1"/>
  <c r="U71" i="39" s="1"/>
  <c r="AM506" i="31"/>
  <c r="P63" i="39"/>
  <c r="P64" i="39" s="1"/>
  <c r="P71" i="39" s="1"/>
  <c r="AA235" i="25"/>
  <c r="T221" i="25"/>
  <c r="AD73" i="25"/>
  <c r="AD57" i="25"/>
  <c r="AF57" i="25"/>
  <c r="AB57" i="25"/>
  <c r="T57" i="25"/>
  <c r="AC57" i="25"/>
  <c r="Z73" i="25"/>
  <c r="S73" i="25"/>
  <c r="R73" i="25"/>
  <c r="Z57" i="25"/>
  <c r="V57" i="25"/>
  <c r="R57" i="25"/>
  <c r="AE57" i="25"/>
  <c r="Q73" i="25"/>
  <c r="AC73" i="25"/>
  <c r="U73" i="25"/>
  <c r="Y73" i="25"/>
  <c r="X73" i="25"/>
  <c r="AA78" i="31"/>
  <c r="Q57" i="25"/>
  <c r="Y57" i="25"/>
  <c r="U57" i="25"/>
  <c r="S57" i="25"/>
  <c r="T73" i="25"/>
  <c r="AF73" i="25"/>
  <c r="AA73" i="25"/>
  <c r="AE73" i="25"/>
  <c r="O57" i="25"/>
  <c r="AA57" i="25"/>
  <c r="W57" i="25"/>
  <c r="P57" i="25"/>
  <c r="X57" i="25"/>
  <c r="W73" i="25"/>
  <c r="V73" i="25"/>
  <c r="AB73" i="25"/>
  <c r="X139" i="25"/>
  <c r="T139" i="25"/>
  <c r="O139" i="25"/>
  <c r="AE139" i="25"/>
  <c r="Z139" i="25"/>
  <c r="W33" i="39"/>
  <c r="M33" i="39"/>
  <c r="R33" i="39"/>
  <c r="AB150" i="25"/>
  <c r="Y150" i="25"/>
  <c r="V150" i="25"/>
  <c r="S150" i="25"/>
  <c r="R28" i="39"/>
  <c r="W28" i="39"/>
  <c r="M28" i="39"/>
  <c r="AB85" i="32"/>
  <c r="AF139" i="25"/>
  <c r="AB139" i="25"/>
  <c r="S139" i="25"/>
  <c r="AD139" i="25"/>
  <c r="L33" i="39"/>
  <c r="Q33" i="39"/>
  <c r="V33" i="39"/>
  <c r="P150" i="25"/>
  <c r="AF150" i="25"/>
  <c r="AC150" i="25"/>
  <c r="Z150" i="25"/>
  <c r="W150" i="25"/>
  <c r="V28" i="39"/>
  <c r="L28" i="39"/>
  <c r="Q28" i="39"/>
  <c r="Y66" i="39"/>
  <c r="AA511" i="31"/>
  <c r="Q139" i="25"/>
  <c r="U139" i="25"/>
  <c r="W139" i="25"/>
  <c r="R139" i="25"/>
  <c r="O33" i="39"/>
  <c r="P33" i="39"/>
  <c r="U33" i="39"/>
  <c r="T150" i="25"/>
  <c r="Q150" i="25"/>
  <c r="AD150" i="25"/>
  <c r="AA150" i="25"/>
  <c r="O28" i="39"/>
  <c r="P28" i="39"/>
  <c r="U28" i="39"/>
  <c r="X28" i="39"/>
  <c r="P139" i="25"/>
  <c r="Y139" i="25"/>
  <c r="AC139" i="25"/>
  <c r="AA139" i="25"/>
  <c r="V139" i="25"/>
  <c r="S33" i="39"/>
  <c r="T33" i="39"/>
  <c r="N33" i="39"/>
  <c r="X150" i="25"/>
  <c r="U150" i="25"/>
  <c r="R150" i="25"/>
  <c r="O150" i="25"/>
  <c r="AE150" i="25"/>
  <c r="N28" i="39"/>
  <c r="S28" i="39"/>
  <c r="T28" i="39"/>
  <c r="Y62" i="39"/>
  <c r="AA510" i="31"/>
  <c r="L63" i="39"/>
  <c r="L64" i="39" s="1"/>
  <c r="L71" i="39" s="1"/>
  <c r="S63" i="39"/>
  <c r="S64" i="39" s="1"/>
  <c r="AB274" i="32"/>
  <c r="Z42" i="39"/>
  <c r="Z41" i="39"/>
  <c r="Z45" i="39"/>
  <c r="Z56" i="39"/>
  <c r="AB75" i="31"/>
  <c r="AB76" i="31"/>
  <c r="S221" i="25"/>
  <c r="Q221" i="25"/>
  <c r="Z587" i="31"/>
  <c r="U24" i="25"/>
  <c r="U30" i="25"/>
  <c r="U26" i="25"/>
  <c r="U164" i="25"/>
  <c r="U165" i="25" s="1"/>
  <c r="U31" i="25"/>
  <c r="X221" i="25"/>
  <c r="U25" i="25"/>
  <c r="U221" i="25"/>
  <c r="R221" i="25"/>
  <c r="O221" i="25"/>
  <c r="Y221" i="25"/>
  <c r="P221" i="25"/>
  <c r="V208" i="25"/>
  <c r="W198" i="25"/>
  <c r="T235" i="25"/>
  <c r="Z235" i="25"/>
  <c r="Q208" i="25"/>
  <c r="N208" i="25"/>
  <c r="P208" i="25"/>
  <c r="Y208" i="25"/>
  <c r="S208" i="25"/>
  <c r="O82" i="25"/>
  <c r="AE82" i="25"/>
  <c r="AC235" i="25"/>
  <c r="U82" i="25"/>
  <c r="R82" i="25"/>
  <c r="X208" i="25"/>
  <c r="T198" i="25"/>
  <c r="F14" i="39"/>
  <c r="F15" i="39" s="1"/>
  <c r="F29" i="39"/>
  <c r="F30" i="39" s="1"/>
  <c r="F19" i="39"/>
  <c r="F20" i="39" s="1"/>
  <c r="F10" i="39"/>
  <c r="F11" i="39" s="1"/>
  <c r="H19" i="39"/>
  <c r="H20" i="39" s="1"/>
  <c r="F34" i="39"/>
  <c r="F35" i="39" s="1"/>
  <c r="H29" i="39"/>
  <c r="H30" i="39" s="1"/>
  <c r="H14" i="39"/>
  <c r="H15" i="39" s="1"/>
  <c r="H10" i="39"/>
  <c r="H11" i="39" s="1"/>
  <c r="H34" i="39"/>
  <c r="H35" i="39" s="1"/>
  <c r="AA1" i="6"/>
  <c r="I25" i="39"/>
  <c r="I26" i="39" s="1"/>
  <c r="E10" i="39"/>
  <c r="E11" i="39" s="1"/>
  <c r="E14" i="39"/>
  <c r="E15" i="39" s="1"/>
  <c r="E19" i="39"/>
  <c r="E20" i="39" s="1"/>
  <c r="E29" i="39"/>
  <c r="E30" i="39" s="1"/>
  <c r="E37" i="39" s="1"/>
  <c r="E25" i="39"/>
  <c r="E26" i="39" s="1"/>
  <c r="I29" i="39"/>
  <c r="I30" i="39" s="1"/>
  <c r="I37" i="39" s="1"/>
  <c r="I19" i="39"/>
  <c r="I20" i="39" s="1"/>
  <c r="I10" i="39"/>
  <c r="I11" i="39" s="1"/>
  <c r="I14" i="39"/>
  <c r="I15" i="39" s="1"/>
  <c r="AA550" i="31"/>
  <c r="Y97" i="25"/>
  <c r="O97" i="25"/>
  <c r="Z97" i="25"/>
  <c r="Q97" i="25"/>
  <c r="AA97" i="25"/>
  <c r="W97" i="25"/>
  <c r="P97" i="25"/>
  <c r="X97" i="25"/>
  <c r="AF97" i="25"/>
  <c r="S97" i="25"/>
  <c r="AD97" i="25"/>
  <c r="U97" i="25"/>
  <c r="AE97" i="25"/>
  <c r="V97" i="25"/>
  <c r="R97" i="25"/>
  <c r="AC97" i="25"/>
  <c r="T97" i="25"/>
  <c r="AB97" i="25"/>
  <c r="U208" i="25"/>
  <c r="R208" i="25"/>
  <c r="O208" i="25"/>
  <c r="AB82" i="25"/>
  <c r="Z92" i="32"/>
  <c r="V61" i="32"/>
  <c r="W97" i="31"/>
  <c r="AC82" i="25"/>
  <c r="Z82" i="25"/>
  <c r="W82" i="25"/>
  <c r="T82" i="25"/>
  <c r="Q82" i="25"/>
  <c r="AD82" i="25"/>
  <c r="AA82" i="25"/>
  <c r="X82" i="25"/>
  <c r="AF163" i="25"/>
  <c r="V163" i="25"/>
  <c r="AF158" i="25"/>
  <c r="AB163" i="25"/>
  <c r="Q163" i="25"/>
  <c r="AD163" i="25"/>
  <c r="Y82" i="25"/>
  <c r="V82" i="25"/>
  <c r="S82" i="25"/>
  <c r="P82" i="25"/>
  <c r="AF82" i="25"/>
  <c r="AE163" i="25"/>
  <c r="AB327" i="32"/>
  <c r="AB32" i="32"/>
  <c r="W269" i="32"/>
  <c r="W270" i="32" s="1"/>
  <c r="AA130" i="31"/>
  <c r="AA533" i="31"/>
  <c r="AA571" i="31"/>
  <c r="Z140" i="31"/>
  <c r="AA523" i="31"/>
  <c r="AA534" i="31"/>
  <c r="W43" i="25"/>
  <c r="U163" i="25"/>
  <c r="AC163" i="25"/>
  <c r="P163" i="25"/>
  <c r="AD158" i="25"/>
  <c r="P43" i="25"/>
  <c r="Q43" i="25"/>
  <c r="Y23" i="25"/>
  <c r="X163" i="25"/>
  <c r="AA158" i="25"/>
  <c r="O43" i="25"/>
  <c r="T43" i="25"/>
  <c r="U43" i="25"/>
  <c r="R43" i="25"/>
  <c r="O163" i="25"/>
  <c r="W163" i="25"/>
  <c r="T163" i="25"/>
  <c r="S163" i="25"/>
  <c r="AC158" i="25"/>
  <c r="S43" i="25"/>
  <c r="X43" i="25"/>
  <c r="Y43" i="25"/>
  <c r="V43" i="25"/>
  <c r="R163" i="25"/>
  <c r="Z163" i="25"/>
  <c r="AA163" i="25"/>
  <c r="Y163" i="25"/>
  <c r="AB158" i="25"/>
  <c r="AE158" i="25"/>
  <c r="AA527" i="31"/>
  <c r="W559" i="31"/>
  <c r="AA522" i="31"/>
  <c r="AA532" i="31"/>
  <c r="X51" i="39"/>
  <c r="X52" i="39" s="1"/>
  <c r="X46" i="39"/>
  <c r="R51" i="39"/>
  <c r="R52" i="39" s="1"/>
  <c r="R46" i="39"/>
  <c r="W47" i="39"/>
  <c r="W54" i="39" s="1"/>
  <c r="W57" i="39"/>
  <c r="K46" i="39"/>
  <c r="K51" i="39"/>
  <c r="S51" i="39"/>
  <c r="S46" i="39"/>
  <c r="T51" i="39"/>
  <c r="T52" i="39" s="1"/>
  <c r="T46" i="39"/>
  <c r="P51" i="39"/>
  <c r="P52" i="39" s="1"/>
  <c r="P46" i="39"/>
  <c r="D14" i="42"/>
  <c r="M240" i="25"/>
  <c r="M208" i="25"/>
  <c r="W208" i="25"/>
  <c r="T208" i="25"/>
  <c r="K69" i="39"/>
  <c r="Y43" i="39"/>
  <c r="L51" i="39"/>
  <c r="L52" i="39" s="1"/>
  <c r="L46" i="39"/>
  <c r="O51" i="39"/>
  <c r="O52" i="39" s="1"/>
  <c r="O46" i="39"/>
  <c r="K64" i="39"/>
  <c r="D34" i="39"/>
  <c r="D19" i="39"/>
  <c r="D25" i="39"/>
  <c r="D10" i="39"/>
  <c r="M222" i="25"/>
  <c r="Q222" i="25"/>
  <c r="U222" i="25"/>
  <c r="N222" i="25"/>
  <c r="R222" i="25"/>
  <c r="V222" i="25"/>
  <c r="O222" i="25"/>
  <c r="W222" i="25"/>
  <c r="AH34" i="25"/>
  <c r="AH165" i="25" s="1"/>
  <c r="Z202" i="25"/>
  <c r="U240" i="25"/>
  <c r="P202" i="25"/>
  <c r="T202" i="25"/>
  <c r="X202" i="25"/>
  <c r="M202" i="25"/>
  <c r="Q202" i="25"/>
  <c r="U202" i="25"/>
  <c r="Y202" i="25"/>
  <c r="N202" i="25"/>
  <c r="R202" i="25"/>
  <c r="V202" i="25"/>
  <c r="O202" i="25"/>
  <c r="S202" i="25"/>
  <c r="W202" i="25"/>
  <c r="AA597" i="31"/>
  <c r="AA598" i="31"/>
  <c r="AA594" i="31"/>
  <c r="AB355" i="32"/>
  <c r="W68" i="39"/>
  <c r="W69" i="39" s="1"/>
  <c r="W63" i="39"/>
  <c r="W64" i="39" s="1"/>
  <c r="N51" i="39"/>
  <c r="N52" i="39" s="1"/>
  <c r="N46" i="39"/>
  <c r="V51" i="39"/>
  <c r="V52" i="39" s="1"/>
  <c r="V46" i="39"/>
  <c r="M51" i="39"/>
  <c r="M52" i="39" s="1"/>
  <c r="M46" i="39"/>
  <c r="Q51" i="39"/>
  <c r="Q52" i="39" s="1"/>
  <c r="Q46" i="39"/>
  <c r="U51" i="39"/>
  <c r="U52" i="39" s="1"/>
  <c r="U46" i="39"/>
  <c r="AA277" i="32"/>
  <c r="AA278" i="32" s="1"/>
  <c r="Y40" i="39" s="1"/>
  <c r="AA276" i="32"/>
  <c r="Z513" i="31"/>
  <c r="Z514" i="31"/>
  <c r="Z515" i="31" s="1"/>
  <c r="X59" i="39" s="1"/>
  <c r="X222" i="25"/>
  <c r="Z313" i="32"/>
  <c r="AA537" i="31"/>
  <c r="AA524" i="31"/>
  <c r="AA526" i="31"/>
  <c r="AA543" i="31"/>
  <c r="V352" i="32"/>
  <c r="AB318" i="32"/>
  <c r="AB343" i="32"/>
  <c r="W39" i="32"/>
  <c r="W43" i="32"/>
  <c r="W38" i="32"/>
  <c r="W42" i="32"/>
  <c r="W45" i="32"/>
  <c r="W41" i="32"/>
  <c r="W37" i="32"/>
  <c r="W36" i="32"/>
  <c r="W44" i="32"/>
  <c r="W40" i="32"/>
  <c r="AC22" i="32"/>
  <c r="AC21" i="32"/>
  <c r="W55" i="32"/>
  <c r="W54" i="32"/>
  <c r="W48" i="32"/>
  <c r="W47" i="32"/>
  <c r="W58" i="32"/>
  <c r="W52" i="32"/>
  <c r="W51" i="32"/>
  <c r="W53" i="32"/>
  <c r="W57" i="32"/>
  <c r="W59" i="32"/>
  <c r="W35" i="32"/>
  <c r="W34" i="32"/>
  <c r="W56" i="32"/>
  <c r="W46" i="32"/>
  <c r="W50" i="32"/>
  <c r="W49" i="32"/>
  <c r="W33" i="32"/>
  <c r="Y2" i="32"/>
  <c r="V353" i="32"/>
  <c r="AB286" i="32"/>
  <c r="AB289" i="32"/>
  <c r="AB347" i="32"/>
  <c r="AB311" i="32"/>
  <c r="AB337" i="32"/>
  <c r="AA328" i="32"/>
  <c r="AA87" i="32"/>
  <c r="AA348" i="32" s="1"/>
  <c r="AA90" i="32"/>
  <c r="AA86" i="32"/>
  <c r="AA88" i="32"/>
  <c r="AB323" i="32"/>
  <c r="AB303" i="32"/>
  <c r="AC309" i="32"/>
  <c r="AC304" i="32"/>
  <c r="AC23" i="32"/>
  <c r="AC341" i="32" s="1"/>
  <c r="AC295" i="32"/>
  <c r="AC9" i="32"/>
  <c r="AC24" i="32"/>
  <c r="AC28" i="32"/>
  <c r="AC332" i="32"/>
  <c r="AC26" i="32"/>
  <c r="AC29" i="32"/>
  <c r="AC299" i="32"/>
  <c r="AC25" i="32"/>
  <c r="AC27" i="32"/>
  <c r="AC285" i="32" s="1"/>
  <c r="AC294" i="32"/>
  <c r="AC316" i="32"/>
  <c r="AC319" i="32"/>
  <c r="AC30" i="32"/>
  <c r="AB304" i="32"/>
  <c r="AE1" i="32"/>
  <c r="AE31" i="32" s="1"/>
  <c r="AB320" i="32"/>
  <c r="AB321" i="32"/>
  <c r="AB285" i="32"/>
  <c r="AB288" i="32"/>
  <c r="AB284" i="32"/>
  <c r="Z351" i="32"/>
  <c r="AC70" i="32"/>
  <c r="AC68" i="32"/>
  <c r="AC64" i="32"/>
  <c r="AC78" i="32"/>
  <c r="AC74" i="32"/>
  <c r="AC63" i="32"/>
  <c r="AC72" i="32"/>
  <c r="AA49" i="39" s="1"/>
  <c r="AC69" i="32"/>
  <c r="AC275" i="32" s="1"/>
  <c r="AC76" i="32"/>
  <c r="AC77" i="32"/>
  <c r="AC73" i="32"/>
  <c r="AC273" i="32" s="1"/>
  <c r="AC62" i="32"/>
  <c r="AC71" i="32"/>
  <c r="AC66" i="32"/>
  <c r="AC75" i="32"/>
  <c r="AC80" i="32"/>
  <c r="AC65" i="32"/>
  <c r="AC79" i="32"/>
  <c r="AC67" i="32"/>
  <c r="Z590" i="31"/>
  <c r="AB100" i="31"/>
  <c r="AA570" i="31"/>
  <c r="AA566" i="31"/>
  <c r="AA575" i="31"/>
  <c r="AB54" i="31"/>
  <c r="AB55" i="31"/>
  <c r="AB21" i="31"/>
  <c r="AB20" i="31"/>
  <c r="AB46" i="31"/>
  <c r="AB16" i="31"/>
  <c r="AB56" i="31"/>
  <c r="AB22" i="31"/>
  <c r="AB39" i="31"/>
  <c r="AB17" i="31"/>
  <c r="AB28" i="31"/>
  <c r="AB51" i="31"/>
  <c r="AB41" i="31"/>
  <c r="AB49" i="31"/>
  <c r="AB53" i="31"/>
  <c r="AB36" i="31"/>
  <c r="AB15" i="31"/>
  <c r="AB30" i="31"/>
  <c r="AB45" i="31"/>
  <c r="AB42" i="31"/>
  <c r="AB24" i="31"/>
  <c r="AB44" i="31"/>
  <c r="AB34" i="31"/>
  <c r="AB50" i="31"/>
  <c r="AB40" i="31"/>
  <c r="AB18" i="31"/>
  <c r="AB29" i="31"/>
  <c r="AB37" i="31"/>
  <c r="AB59" i="31"/>
  <c r="AB25" i="31"/>
  <c r="AB32" i="31"/>
  <c r="AB19" i="31"/>
  <c r="AB26" i="31"/>
  <c r="AB43" i="31"/>
  <c r="AB13" i="31"/>
  <c r="AB57" i="31"/>
  <c r="AB58" i="31"/>
  <c r="AB31" i="31"/>
  <c r="AB14" i="31"/>
  <c r="AB48" i="31"/>
  <c r="AB33" i="31"/>
  <c r="AB23" i="31"/>
  <c r="AB47" i="31"/>
  <c r="AB27" i="31"/>
  <c r="AB38" i="31"/>
  <c r="AB52" i="31"/>
  <c r="AB35" i="31"/>
  <c r="AA580" i="31"/>
  <c r="AA548" i="31"/>
  <c r="W552" i="31"/>
  <c r="AA582" i="31"/>
  <c r="W591" i="31"/>
  <c r="W592" i="31"/>
  <c r="W587" i="31"/>
  <c r="AA586" i="31"/>
  <c r="AA576" i="31"/>
  <c r="Z2" i="31"/>
  <c r="AB98" i="31"/>
  <c r="Z67" i="39"/>
  <c r="AB99" i="31"/>
  <c r="X88" i="31"/>
  <c r="X79" i="31"/>
  <c r="X84" i="31"/>
  <c r="X559" i="31" s="1"/>
  <c r="X94" i="31"/>
  <c r="X93" i="31"/>
  <c r="X92" i="31"/>
  <c r="X85" i="31"/>
  <c r="X560" i="31" s="1"/>
  <c r="X90" i="31"/>
  <c r="X81" i="31"/>
  <c r="X82" i="31"/>
  <c r="X557" i="31" s="1"/>
  <c r="X89" i="31"/>
  <c r="X80" i="31"/>
  <c r="X555" i="31" s="1"/>
  <c r="X86" i="31"/>
  <c r="X562" i="31" s="1"/>
  <c r="X91" i="31"/>
  <c r="X83" i="31"/>
  <c r="X558" i="31" s="1"/>
  <c r="X95" i="31"/>
  <c r="X87" i="31"/>
  <c r="AA131" i="31"/>
  <c r="AA133" i="31"/>
  <c r="AA567" i="31"/>
  <c r="AA132" i="31"/>
  <c r="AB73" i="31"/>
  <c r="AB67" i="31"/>
  <c r="AB66" i="31"/>
  <c r="AB65" i="31"/>
  <c r="AB69" i="31"/>
  <c r="AB68" i="31"/>
  <c r="AB10" i="31"/>
  <c r="AB72" i="31"/>
  <c r="AB60" i="31"/>
  <c r="AB62" i="31"/>
  <c r="AB63" i="31"/>
  <c r="AB64" i="31"/>
  <c r="AB71" i="31"/>
  <c r="AB11" i="31"/>
  <c r="AB61" i="31"/>
  <c r="AB74" i="31"/>
  <c r="AB9" i="31"/>
  <c r="AD1" i="31"/>
  <c r="AD77" i="31" s="1"/>
  <c r="W2" i="6"/>
  <c r="X2" i="6" s="1"/>
  <c r="T222" i="25"/>
  <c r="S222" i="25"/>
  <c r="P222" i="25"/>
  <c r="N229" i="25"/>
  <c r="AD229" i="25"/>
  <c r="AA229" i="25"/>
  <c r="X229" i="25"/>
  <c r="Y222" i="25"/>
  <c r="Q229" i="25"/>
  <c r="O232" i="25"/>
  <c r="Y232" i="25"/>
  <c r="Z34" i="25"/>
  <c r="R232" i="25"/>
  <c r="N232" i="25"/>
  <c r="Q232" i="25"/>
  <c r="M232" i="25"/>
  <c r="V232" i="25"/>
  <c r="X232" i="25"/>
  <c r="S232" i="25"/>
  <c r="W235" i="25"/>
  <c r="S198" i="25"/>
  <c r="P198" i="25"/>
  <c r="Z38" i="25"/>
  <c r="T238" i="25"/>
  <c r="M238" i="25"/>
  <c r="T232" i="25"/>
  <c r="U232" i="25"/>
  <c r="W232" i="25"/>
  <c r="Q235" i="25"/>
  <c r="N235" i="25"/>
  <c r="AD235" i="25"/>
  <c r="X235" i="25"/>
  <c r="V198" i="25"/>
  <c r="N238" i="25"/>
  <c r="U198" i="25"/>
  <c r="P232" i="25"/>
  <c r="U235" i="25"/>
  <c r="R235" i="25"/>
  <c r="O235" i="25"/>
  <c r="AE235" i="25"/>
  <c r="AB235" i="25"/>
  <c r="R238" i="25"/>
  <c r="O238" i="25"/>
  <c r="O198" i="25"/>
  <c r="W188" i="25"/>
  <c r="T188" i="25"/>
  <c r="M188" i="25"/>
  <c r="Y235" i="25"/>
  <c r="V235" i="25"/>
  <c r="S235" i="25"/>
  <c r="P235" i="25"/>
  <c r="AF235" i="25"/>
  <c r="S238" i="25"/>
  <c r="P238" i="25"/>
  <c r="R198" i="25"/>
  <c r="X188" i="25"/>
  <c r="Q188" i="25"/>
  <c r="N188" i="25"/>
  <c r="X198" i="25"/>
  <c r="Q198" i="25"/>
  <c r="N198" i="25"/>
  <c r="T245" i="25"/>
  <c r="AF245" i="25"/>
  <c r="Z245" i="25"/>
  <c r="W245" i="25"/>
  <c r="Q245" i="25"/>
  <c r="U244" i="25"/>
  <c r="R244" i="25"/>
  <c r="O244" i="25"/>
  <c r="X243" i="25"/>
  <c r="Q243" i="25"/>
  <c r="N243" i="25"/>
  <c r="X2" i="25"/>
  <c r="Q220" i="25"/>
  <c r="M220" i="25"/>
  <c r="S220" i="25"/>
  <c r="U233" i="25"/>
  <c r="R233" i="25"/>
  <c r="O233" i="25"/>
  <c r="Z39" i="25"/>
  <c r="X245" i="25"/>
  <c r="N245" i="25"/>
  <c r="AD245" i="25"/>
  <c r="AA245" i="25"/>
  <c r="U245" i="25"/>
  <c r="P244" i="25"/>
  <c r="Y244" i="25"/>
  <c r="V244" i="25"/>
  <c r="S244" i="25"/>
  <c r="O243" i="25"/>
  <c r="U243" i="25"/>
  <c r="R243" i="25"/>
  <c r="AA22" i="25"/>
  <c r="AB1" i="25"/>
  <c r="V30" i="25"/>
  <c r="V164" i="25"/>
  <c r="V165" i="25" s="1"/>
  <c r="V25" i="25"/>
  <c r="V27" i="25"/>
  <c r="V24" i="25"/>
  <c r="V26" i="25"/>
  <c r="V29" i="25"/>
  <c r="V28" i="25"/>
  <c r="V237" i="25"/>
  <c r="V31" i="25"/>
  <c r="P220" i="25"/>
  <c r="Y220" i="25"/>
  <c r="U220" i="25"/>
  <c r="W220" i="25"/>
  <c r="N220" i="25"/>
  <c r="Y233" i="25"/>
  <c r="V233" i="25"/>
  <c r="S233" i="25"/>
  <c r="P233" i="25"/>
  <c r="Z44" i="25"/>
  <c r="U237" i="25"/>
  <c r="AB245" i="25"/>
  <c r="R245" i="25"/>
  <c r="O245" i="25"/>
  <c r="AE245" i="25"/>
  <c r="Y245" i="25"/>
  <c r="T244" i="25"/>
  <c r="M244" i="25"/>
  <c r="W244" i="25"/>
  <c r="S243" i="25"/>
  <c r="P243" i="25"/>
  <c r="Y243" i="25"/>
  <c r="V243" i="25"/>
  <c r="Y198" i="25"/>
  <c r="Z17" i="25"/>
  <c r="Z21" i="25"/>
  <c r="Z20" i="25"/>
  <c r="Z9" i="25"/>
  <c r="Z18" i="25"/>
  <c r="Z19" i="25"/>
  <c r="X220" i="25"/>
  <c r="T220" i="25"/>
  <c r="R220" i="25"/>
  <c r="M233" i="25"/>
  <c r="Z37" i="25"/>
  <c r="W233" i="25"/>
  <c r="T233" i="25"/>
  <c r="P245" i="25"/>
  <c r="V245" i="25"/>
  <c r="S245" i="25"/>
  <c r="M245" i="25"/>
  <c r="AC245" i="25"/>
  <c r="X244" i="25"/>
  <c r="Q244" i="25"/>
  <c r="N244" i="25"/>
  <c r="W243" i="25"/>
  <c r="T243" i="25"/>
  <c r="M243" i="25"/>
  <c r="Z243" i="25"/>
  <c r="Q238" i="25"/>
  <c r="O220" i="25"/>
  <c r="V220" i="25"/>
  <c r="Q233" i="25"/>
  <c r="N233" i="25"/>
  <c r="X233" i="25"/>
  <c r="Z40" i="25"/>
  <c r="AC574" i="31" l="1"/>
  <c r="AE19" i="32"/>
  <c r="AE14" i="32"/>
  <c r="AE10" i="32"/>
  <c r="AE335" i="32" s="1"/>
  <c r="AE17" i="32"/>
  <c r="AE18" i="32"/>
  <c r="AE12" i="32"/>
  <c r="AE16" i="32"/>
  <c r="AE11" i="32"/>
  <c r="AE15" i="32"/>
  <c r="AE20" i="32"/>
  <c r="AE13" i="32"/>
  <c r="AA13" i="25"/>
  <c r="AA16" i="25"/>
  <c r="AA11" i="25"/>
  <c r="AA14" i="25"/>
  <c r="AA12" i="25"/>
  <c r="AA15" i="25"/>
  <c r="AA10" i="25"/>
  <c r="AA221" i="25" s="1"/>
  <c r="AD70" i="31"/>
  <c r="AD12" i="31"/>
  <c r="AD335" i="32"/>
  <c r="G22" i="39"/>
  <c r="L247" i="25"/>
  <c r="L166" i="25" s="1"/>
  <c r="J57" i="39"/>
  <c r="J47" i="39"/>
  <c r="J54" i="39" s="1"/>
  <c r="U284" i="6"/>
  <c r="N63" i="39"/>
  <c r="N64" i="39" s="1"/>
  <c r="N69" i="39"/>
  <c r="D59" i="42"/>
  <c r="F59" i="42" s="1"/>
  <c r="H59" i="42"/>
  <c r="J59" i="42" s="1"/>
  <c r="J71" i="39"/>
  <c r="AB78" i="31"/>
  <c r="Z62" i="39"/>
  <c r="AB510" i="31"/>
  <c r="X33" i="39"/>
  <c r="Z66" i="39"/>
  <c r="AB511" i="31"/>
  <c r="AC85" i="32"/>
  <c r="AA56" i="39"/>
  <c r="AA45" i="39"/>
  <c r="AC274" i="32"/>
  <c r="AA42" i="39"/>
  <c r="AA41" i="39"/>
  <c r="U33" i="25"/>
  <c r="AC75" i="31"/>
  <c r="AC76" i="31"/>
  <c r="U238" i="25"/>
  <c r="AB522" i="31"/>
  <c r="AB533" i="31"/>
  <c r="AB526" i="31"/>
  <c r="AB537" i="31"/>
  <c r="AB524" i="31"/>
  <c r="AB523" i="31"/>
  <c r="AB570" i="31"/>
  <c r="AB571" i="31"/>
  <c r="AB532" i="31"/>
  <c r="AB527" i="31"/>
  <c r="Z208" i="25"/>
  <c r="F22" i="39"/>
  <c r="H22" i="39"/>
  <c r="F37" i="39"/>
  <c r="H37" i="39"/>
  <c r="AB1" i="6"/>
  <c r="E22" i="39"/>
  <c r="I22" i="39"/>
  <c r="Z236" i="25"/>
  <c r="Z47" i="25"/>
  <c r="AA92" i="32"/>
  <c r="W61" i="32"/>
  <c r="AB543" i="31"/>
  <c r="AB534" i="31"/>
  <c r="X97" i="31"/>
  <c r="V33" i="25"/>
  <c r="AC32" i="32"/>
  <c r="X269" i="32"/>
  <c r="X270" i="32" s="1"/>
  <c r="AA140" i="31"/>
  <c r="AB566" i="31"/>
  <c r="AB130" i="31"/>
  <c r="Z23" i="25"/>
  <c r="Z43" i="25"/>
  <c r="W71" i="39"/>
  <c r="Z43" i="39"/>
  <c r="D26" i="39"/>
  <c r="L57" i="39"/>
  <c r="L47" i="39"/>
  <c r="L54" i="39" s="1"/>
  <c r="P57" i="39"/>
  <c r="P47" i="39"/>
  <c r="P54" i="39" s="1"/>
  <c r="S57" i="39"/>
  <c r="S47" i="39"/>
  <c r="Q57" i="39"/>
  <c r="Q47" i="39"/>
  <c r="Q54" i="39" s="1"/>
  <c r="V47" i="39"/>
  <c r="V54" i="39" s="1"/>
  <c r="V57" i="39"/>
  <c r="D20" i="39"/>
  <c r="K71" i="39"/>
  <c r="D54" i="42"/>
  <c r="D16" i="42"/>
  <c r="F14" i="42"/>
  <c r="F16" i="42" s="1"/>
  <c r="S52" i="39"/>
  <c r="D35" i="39"/>
  <c r="O47" i="39"/>
  <c r="O54" i="39" s="1"/>
  <c r="O57" i="39"/>
  <c r="T57" i="39"/>
  <c r="T47" i="39"/>
  <c r="T54" i="39" s="1"/>
  <c r="K52" i="39"/>
  <c r="D51" i="42"/>
  <c r="F51" i="42" s="1"/>
  <c r="X57" i="39"/>
  <c r="X47" i="39"/>
  <c r="X54" i="39" s="1"/>
  <c r="U47" i="39"/>
  <c r="U54" i="39" s="1"/>
  <c r="U57" i="39"/>
  <c r="M47" i="39"/>
  <c r="M54" i="39" s="1"/>
  <c r="M57" i="39"/>
  <c r="N47" i="39"/>
  <c r="N54" i="39" s="1"/>
  <c r="N57" i="39"/>
  <c r="D11" i="39"/>
  <c r="K47" i="39"/>
  <c r="D47" i="42"/>
  <c r="F47" i="42" s="1"/>
  <c r="K57" i="39"/>
  <c r="R47" i="39"/>
  <c r="R54" i="39" s="1"/>
  <c r="R57" i="39"/>
  <c r="O247" i="25"/>
  <c r="O166" i="25" s="1"/>
  <c r="V284" i="6"/>
  <c r="Z244" i="25"/>
  <c r="AB594" i="31"/>
  <c r="AB597" i="31"/>
  <c r="AB598" i="31"/>
  <c r="AC355" i="32"/>
  <c r="X68" i="39"/>
  <c r="X69" i="39" s="1"/>
  <c r="X63" i="39"/>
  <c r="Y51" i="39"/>
  <c r="Y52" i="39" s="1"/>
  <c r="Y46" i="39"/>
  <c r="S71" i="39"/>
  <c r="AB276" i="32"/>
  <c r="AB277" i="32"/>
  <c r="AB278" i="32" s="1"/>
  <c r="Z40" i="39" s="1"/>
  <c r="AA514" i="31"/>
  <c r="AA515" i="31" s="1"/>
  <c r="Y59" i="39" s="1"/>
  <c r="AA513" i="31"/>
  <c r="V362" i="32"/>
  <c r="V271" i="32" s="1"/>
  <c r="W353" i="32"/>
  <c r="W352" i="32"/>
  <c r="X36" i="32"/>
  <c r="X44" i="32"/>
  <c r="X40" i="32"/>
  <c r="X39" i="32"/>
  <c r="X43" i="32"/>
  <c r="X38" i="32"/>
  <c r="X42" i="32"/>
  <c r="X45" i="32"/>
  <c r="X41" i="32"/>
  <c r="X37" i="32"/>
  <c r="AD22" i="32"/>
  <c r="AD21" i="32"/>
  <c r="Z2" i="32"/>
  <c r="Y269" i="32"/>
  <c r="Y270" i="32" s="1"/>
  <c r="X55" i="32"/>
  <c r="X56" i="32"/>
  <c r="X35" i="32"/>
  <c r="X46" i="32"/>
  <c r="X49" i="32"/>
  <c r="X50" i="32"/>
  <c r="X59" i="32"/>
  <c r="X34" i="32"/>
  <c r="X54" i="32"/>
  <c r="X47" i="32"/>
  <c r="X48" i="32"/>
  <c r="X53" i="32"/>
  <c r="X33" i="32"/>
  <c r="X51" i="32"/>
  <c r="X52" i="32"/>
  <c r="X57" i="32"/>
  <c r="X58" i="32"/>
  <c r="AC343" i="32"/>
  <c r="AA351" i="32"/>
  <c r="AC331" i="32"/>
  <c r="AC336" i="32"/>
  <c r="AC323" i="32"/>
  <c r="AC303" i="32"/>
  <c r="AB328" i="32"/>
  <c r="AB90" i="32"/>
  <c r="AB317" i="32" s="1"/>
  <c r="AB86" i="32"/>
  <c r="AB88" i="32"/>
  <c r="AB87" i="32"/>
  <c r="AB348" i="32" s="1"/>
  <c r="AC318" i="32"/>
  <c r="AC327" i="32"/>
  <c r="AD295" i="32"/>
  <c r="AD24" i="32"/>
  <c r="AD28" i="32"/>
  <c r="AD332" i="32"/>
  <c r="AD26" i="32"/>
  <c r="AD9" i="32"/>
  <c r="AD29" i="32"/>
  <c r="AD288" i="32" s="1"/>
  <c r="AD299" i="32"/>
  <c r="AD25" i="32"/>
  <c r="AD27" i="32"/>
  <c r="AD285" i="32" s="1"/>
  <c r="AD294" i="32"/>
  <c r="AD316" i="32"/>
  <c r="AD30" i="32"/>
  <c r="AD289" i="32" s="1"/>
  <c r="AD309" i="32"/>
  <c r="AD320" i="32"/>
  <c r="AD304" i="32"/>
  <c r="AD23" i="32"/>
  <c r="AC288" i="32"/>
  <c r="AC284" i="32"/>
  <c r="AC296" i="32"/>
  <c r="AC320" i="32"/>
  <c r="AC321" i="32"/>
  <c r="AF1" i="32"/>
  <c r="AF31" i="32" s="1"/>
  <c r="AD70" i="32"/>
  <c r="AD63" i="32"/>
  <c r="AD69" i="32"/>
  <c r="AD275" i="32" s="1"/>
  <c r="AD77" i="32"/>
  <c r="AD80" i="32"/>
  <c r="AD62" i="32"/>
  <c r="AD66" i="32"/>
  <c r="AD74" i="32"/>
  <c r="AD65" i="32"/>
  <c r="AD71" i="32"/>
  <c r="AD78" i="32"/>
  <c r="AD72" i="32"/>
  <c r="AB49" i="39" s="1"/>
  <c r="AD67" i="32"/>
  <c r="AD75" i="32"/>
  <c r="AD68" i="32"/>
  <c r="AD73" i="32"/>
  <c r="AD273" i="32" s="1"/>
  <c r="AD64" i="32"/>
  <c r="AD79" i="32"/>
  <c r="AD76" i="32"/>
  <c r="AC289" i="32"/>
  <c r="AC347" i="32"/>
  <c r="AC311" i="32"/>
  <c r="AC337" i="32"/>
  <c r="AC286" i="32"/>
  <c r="AA590" i="31"/>
  <c r="AA587" i="31"/>
  <c r="AC100" i="31"/>
  <c r="AB575" i="31"/>
  <c r="AC55" i="31"/>
  <c r="AC54" i="31"/>
  <c r="AC21" i="31"/>
  <c r="AC44" i="31"/>
  <c r="AC49" i="31"/>
  <c r="AC40" i="31"/>
  <c r="AC18" i="31"/>
  <c r="AC30" i="31"/>
  <c r="AC48" i="31"/>
  <c r="AC25" i="31"/>
  <c r="AC32" i="31"/>
  <c r="AC19" i="31"/>
  <c r="AC43" i="31"/>
  <c r="AC34" i="31"/>
  <c r="AC13" i="31"/>
  <c r="AC58" i="31"/>
  <c r="AC14" i="31"/>
  <c r="AC47" i="31"/>
  <c r="AC24" i="31"/>
  <c r="AC26" i="31"/>
  <c r="AC20" i="31"/>
  <c r="AC53" i="31"/>
  <c r="AC50" i="31"/>
  <c r="AC46" i="31"/>
  <c r="AC16" i="31"/>
  <c r="AC57" i="31"/>
  <c r="AC39" i="31"/>
  <c r="AC17" i="31"/>
  <c r="AC23" i="31"/>
  <c r="AC28" i="31"/>
  <c r="AC51" i="31"/>
  <c r="AC41" i="31"/>
  <c r="AC36" i="31"/>
  <c r="AC15" i="31"/>
  <c r="AC45" i="31"/>
  <c r="AC31" i="31"/>
  <c r="AC56" i="31"/>
  <c r="AC29" i="31"/>
  <c r="AC37" i="31"/>
  <c r="AC33" i="31"/>
  <c r="AC22" i="31"/>
  <c r="AC59" i="31"/>
  <c r="AC42" i="31"/>
  <c r="AC52" i="31"/>
  <c r="AC27" i="31"/>
  <c r="AC38" i="31"/>
  <c r="AC35" i="31"/>
  <c r="AB580" i="31"/>
  <c r="AB548" i="31"/>
  <c r="AB582" i="31"/>
  <c r="AB550" i="31"/>
  <c r="X552" i="31"/>
  <c r="X591" i="31"/>
  <c r="AB576" i="31"/>
  <c r="X592" i="31"/>
  <c r="AB133" i="31"/>
  <c r="AB567" i="31"/>
  <c r="AB132" i="31"/>
  <c r="AB587" i="31" s="1"/>
  <c r="AB131" i="31"/>
  <c r="Y88" i="31"/>
  <c r="Y84" i="31"/>
  <c r="Y559" i="31" s="1"/>
  <c r="Y94" i="31"/>
  <c r="Y79" i="31"/>
  <c r="Y90" i="31"/>
  <c r="Y82" i="31"/>
  <c r="Y557" i="31" s="1"/>
  <c r="Y80" i="31"/>
  <c r="Y555" i="31" s="1"/>
  <c r="Y83" i="31"/>
  <c r="Y558" i="31" s="1"/>
  <c r="Y95" i="31"/>
  <c r="Y92" i="31"/>
  <c r="Y89" i="31"/>
  <c r="Y87" i="31"/>
  <c r="Y542" i="31" s="1"/>
  <c r="Y93" i="31"/>
  <c r="Y85" i="31"/>
  <c r="Y560" i="31" s="1"/>
  <c r="Y81" i="31"/>
  <c r="Y556" i="31" s="1"/>
  <c r="Y91" i="31"/>
  <c r="Y86" i="31"/>
  <c r="Y562" i="31" s="1"/>
  <c r="X542" i="31"/>
  <c r="X599" i="31"/>
  <c r="X556" i="31"/>
  <c r="AE1" i="31"/>
  <c r="AE77" i="31" s="1"/>
  <c r="AC62" i="31"/>
  <c r="AC63" i="31"/>
  <c r="AC61" i="31"/>
  <c r="AC64" i="31"/>
  <c r="AC9" i="31"/>
  <c r="AC10" i="31"/>
  <c r="AC71" i="31"/>
  <c r="AC11" i="31"/>
  <c r="AC74" i="31"/>
  <c r="AC60" i="31"/>
  <c r="AC73" i="31"/>
  <c r="AC67" i="31"/>
  <c r="AC66" i="31"/>
  <c r="AC65" i="31"/>
  <c r="AC69" i="31"/>
  <c r="AC68" i="31"/>
  <c r="AC72" i="31"/>
  <c r="AB586" i="31"/>
  <c r="AC98" i="31"/>
  <c r="AA67" i="39"/>
  <c r="AC99" i="31"/>
  <c r="AA2" i="31"/>
  <c r="S247" i="25"/>
  <c r="S166" i="25" s="1"/>
  <c r="P247" i="25"/>
  <c r="P166" i="25" s="1"/>
  <c r="R247" i="25"/>
  <c r="R166" i="25" s="1"/>
  <c r="N247" i="25"/>
  <c r="N166" i="25" s="1"/>
  <c r="Z222" i="25"/>
  <c r="Z220" i="25"/>
  <c r="T247" i="25"/>
  <c r="T166" i="25" s="1"/>
  <c r="M247" i="25"/>
  <c r="M166" i="25" s="1"/>
  <c r="Q247" i="25"/>
  <c r="Q166" i="25" s="1"/>
  <c r="Z188" i="25"/>
  <c r="V238" i="25"/>
  <c r="AA37" i="25"/>
  <c r="AA34" i="25"/>
  <c r="AA39" i="25"/>
  <c r="AA38" i="25"/>
  <c r="AA36" i="25"/>
  <c r="AA40" i="25"/>
  <c r="AA41" i="25"/>
  <c r="W25" i="25"/>
  <c r="W27" i="25"/>
  <c r="W24" i="25"/>
  <c r="W26" i="25"/>
  <c r="W29" i="25"/>
  <c r="W28" i="25"/>
  <c r="W164" i="25"/>
  <c r="W165" i="25" s="1"/>
  <c r="W31" i="25"/>
  <c r="W30" i="25"/>
  <c r="Z232" i="25"/>
  <c r="AA17" i="25"/>
  <c r="AA21" i="25"/>
  <c r="AA9" i="25"/>
  <c r="AA18" i="25"/>
  <c r="AA19" i="25"/>
  <c r="AA20" i="25"/>
  <c r="AA44" i="25"/>
  <c r="Z233" i="25"/>
  <c r="Z198" i="25"/>
  <c r="AB22" i="25"/>
  <c r="AC1" i="25"/>
  <c r="Y2" i="25"/>
  <c r="Y2" i="6"/>
  <c r="AE12" i="31" l="1"/>
  <c r="AE574" i="31" s="1"/>
  <c r="AE70" i="31"/>
  <c r="AF17" i="32"/>
  <c r="AF15" i="32"/>
  <c r="AF18" i="32"/>
  <c r="AF13" i="32"/>
  <c r="AF16" i="32"/>
  <c r="AF10" i="32"/>
  <c r="AF11" i="32"/>
  <c r="AF19" i="32"/>
  <c r="AF12" i="32"/>
  <c r="AF14" i="32"/>
  <c r="AF20" i="32"/>
  <c r="AD574" i="31"/>
  <c r="AB12" i="25"/>
  <c r="AB15" i="25"/>
  <c r="AB11" i="25"/>
  <c r="AB13" i="25"/>
  <c r="AB16" i="25"/>
  <c r="AB10" i="25"/>
  <c r="AB221" i="25" s="1"/>
  <c r="AB14" i="25"/>
  <c r="D58" i="42"/>
  <c r="F58" i="42" s="1"/>
  <c r="F60" i="42" s="1"/>
  <c r="D55" i="42"/>
  <c r="F55" i="42" s="1"/>
  <c r="N71" i="39"/>
  <c r="U247" i="25"/>
  <c r="U166" i="25" s="1"/>
  <c r="AC533" i="31"/>
  <c r="AC78" i="31"/>
  <c r="AA66" i="39"/>
  <c r="AC511" i="31"/>
  <c r="Y28" i="39"/>
  <c r="Y33" i="39"/>
  <c r="AA62" i="39"/>
  <c r="AC510" i="31"/>
  <c r="AD85" i="32"/>
  <c r="AB45" i="39"/>
  <c r="AD274" i="32"/>
  <c r="AB56" i="39"/>
  <c r="AB42" i="39"/>
  <c r="AB41" i="39"/>
  <c r="AD75" i="31"/>
  <c r="AD76" i="31"/>
  <c r="AC522" i="31"/>
  <c r="AB313" i="32"/>
  <c r="AC534" i="31"/>
  <c r="AC526" i="31"/>
  <c r="AC571" i="31"/>
  <c r="AC523" i="31"/>
  <c r="AC524" i="31"/>
  <c r="AC537" i="31"/>
  <c r="AC543" i="31"/>
  <c r="AA208" i="25"/>
  <c r="AC1" i="6"/>
  <c r="AA236" i="25"/>
  <c r="AA47" i="25"/>
  <c r="AC532" i="31"/>
  <c r="AC527" i="31"/>
  <c r="X61" i="32"/>
  <c r="Y97" i="31"/>
  <c r="W33" i="25"/>
  <c r="AD32" i="32"/>
  <c r="AB92" i="32"/>
  <c r="AB590" i="31"/>
  <c r="AB140" i="31"/>
  <c r="AC130" i="31"/>
  <c r="AA23" i="25"/>
  <c r="AA43" i="25"/>
  <c r="AC277" i="32"/>
  <c r="AC278" i="32" s="1"/>
  <c r="AA40" i="39" s="1"/>
  <c r="Z46" i="39"/>
  <c r="Z51" i="39"/>
  <c r="Z52" i="39" s="1"/>
  <c r="Y47" i="39"/>
  <c r="Y54" i="39" s="1"/>
  <c r="Y57" i="39"/>
  <c r="K54" i="39"/>
  <c r="D46" i="42"/>
  <c r="D60" i="42"/>
  <c r="AA43" i="39"/>
  <c r="S54" i="39"/>
  <c r="X64" i="39"/>
  <c r="F54" i="42"/>
  <c r="D50" i="42"/>
  <c r="W284" i="6"/>
  <c r="AA243" i="25"/>
  <c r="AA202" i="25"/>
  <c r="AA244" i="25"/>
  <c r="V247" i="25"/>
  <c r="V166" i="25" s="1"/>
  <c r="AC594" i="31"/>
  <c r="AC597" i="31"/>
  <c r="AC598" i="31"/>
  <c r="AD355" i="32"/>
  <c r="Y68" i="39"/>
  <c r="Y69" i="39" s="1"/>
  <c r="Y63" i="39"/>
  <c r="Y64" i="39" s="1"/>
  <c r="AC276" i="32"/>
  <c r="AB513" i="31"/>
  <c r="AB514" i="31"/>
  <c r="AB515" i="31" s="1"/>
  <c r="Z59" i="39" s="1"/>
  <c r="W362" i="32"/>
  <c r="W271" i="32" s="1"/>
  <c r="AB351" i="32"/>
  <c r="X352" i="32"/>
  <c r="Y38" i="32"/>
  <c r="Y42" i="32"/>
  <c r="Y45" i="32"/>
  <c r="Y41" i="32"/>
  <c r="Y37" i="32"/>
  <c r="Y36" i="32"/>
  <c r="Y44" i="32"/>
  <c r="Y40" i="32"/>
  <c r="Y39" i="32"/>
  <c r="Y43" i="32"/>
  <c r="AE22" i="32"/>
  <c r="AE21" i="32"/>
  <c r="X353" i="32"/>
  <c r="Y33" i="32"/>
  <c r="Y48" i="32"/>
  <c r="Y53" i="32"/>
  <c r="Y54" i="32"/>
  <c r="Y47" i="32"/>
  <c r="Y57" i="32"/>
  <c r="Y58" i="32"/>
  <c r="Y51" i="32"/>
  <c r="Y52" i="32"/>
  <c r="Y35" i="32"/>
  <c r="Y46" i="32"/>
  <c r="Y55" i="32"/>
  <c r="Y56" i="32"/>
  <c r="Y59" i="32"/>
  <c r="Y34" i="32"/>
  <c r="Y49" i="32"/>
  <c r="Y50" i="32"/>
  <c r="AA2" i="32"/>
  <c r="AD321" i="32"/>
  <c r="AD343" i="32"/>
  <c r="AI84" i="32"/>
  <c r="AI31" i="32"/>
  <c r="AD327" i="32"/>
  <c r="AD303" i="32"/>
  <c r="AD318" i="32"/>
  <c r="AD347" i="32"/>
  <c r="AD311" i="32"/>
  <c r="AD284" i="32"/>
  <c r="AD296" i="32"/>
  <c r="AE26" i="32"/>
  <c r="AE9" i="32"/>
  <c r="AE29" i="32"/>
  <c r="AE288" i="32" s="1"/>
  <c r="AE299" i="32"/>
  <c r="AE25" i="32"/>
  <c r="AE27" i="32"/>
  <c r="AE285" i="32" s="1"/>
  <c r="AE294" i="32"/>
  <c r="AE316" i="32"/>
  <c r="AE30" i="32"/>
  <c r="AE309" i="32"/>
  <c r="AE304" i="32"/>
  <c r="AE23" i="32"/>
  <c r="AE341" i="32" s="1"/>
  <c r="AE295" i="32"/>
  <c r="AE24" i="32"/>
  <c r="AE28" i="32"/>
  <c r="AE296" i="32"/>
  <c r="AE332" i="32"/>
  <c r="AE70" i="32"/>
  <c r="AE73" i="32"/>
  <c r="AE273" i="32" s="1"/>
  <c r="AE62" i="32"/>
  <c r="AE66" i="32"/>
  <c r="AE74" i="32"/>
  <c r="AE80" i="32"/>
  <c r="AE65" i="32"/>
  <c r="AE78" i="32"/>
  <c r="AE76" i="32"/>
  <c r="AE67" i="32"/>
  <c r="AE75" i="32"/>
  <c r="AE68" i="32"/>
  <c r="AE64" i="32"/>
  <c r="AE72" i="32"/>
  <c r="AC49" i="39" s="1"/>
  <c r="AE79" i="32"/>
  <c r="AE77" i="32"/>
  <c r="AE63" i="32"/>
  <c r="AE71" i="32"/>
  <c r="AE69" i="32"/>
  <c r="AE275" i="32" s="1"/>
  <c r="AC328" i="32"/>
  <c r="AC87" i="32"/>
  <c r="AC348" i="32" s="1"/>
  <c r="AC90" i="32"/>
  <c r="AC317" i="32" s="1"/>
  <c r="AC86" i="32"/>
  <c r="AC88" i="32"/>
  <c r="AD341" i="32"/>
  <c r="AD319" i="32"/>
  <c r="AD331" i="32"/>
  <c r="AD336" i="32"/>
  <c r="AD323" i="32"/>
  <c r="AD337" i="32"/>
  <c r="AD286" i="32"/>
  <c r="AC570" i="31"/>
  <c r="AD100" i="31"/>
  <c r="AC575" i="31"/>
  <c r="AC566" i="31"/>
  <c r="AD54" i="31"/>
  <c r="AD55" i="31"/>
  <c r="AD21" i="31"/>
  <c r="AD41" i="31"/>
  <c r="AD36" i="31"/>
  <c r="AD15" i="31"/>
  <c r="AD45" i="31"/>
  <c r="AD58" i="31"/>
  <c r="AD56" i="31"/>
  <c r="AD29" i="31"/>
  <c r="AD37" i="31"/>
  <c r="AD33" i="31"/>
  <c r="AD22" i="31"/>
  <c r="AD42" i="31"/>
  <c r="AD52" i="31"/>
  <c r="AD24" i="31"/>
  <c r="AD51" i="31"/>
  <c r="AD44" i="31"/>
  <c r="AD50" i="31"/>
  <c r="AD40" i="31"/>
  <c r="AD18" i="31"/>
  <c r="AD48" i="31"/>
  <c r="AD25" i="31"/>
  <c r="AD19" i="31"/>
  <c r="AD28" i="31"/>
  <c r="AD26" i="31"/>
  <c r="AD43" i="31"/>
  <c r="AD49" i="31"/>
  <c r="AD34" i="31"/>
  <c r="AD53" i="31"/>
  <c r="AD30" i="31"/>
  <c r="AD13" i="31"/>
  <c r="AD57" i="31"/>
  <c r="AD31" i="31"/>
  <c r="AD14" i="31"/>
  <c r="AD59" i="31"/>
  <c r="AD32" i="31"/>
  <c r="AD20" i="31"/>
  <c r="AD46" i="31"/>
  <c r="AD16" i="31"/>
  <c r="AD39" i="31"/>
  <c r="AD17" i="31"/>
  <c r="AD23" i="31"/>
  <c r="AD47" i="31"/>
  <c r="AD38" i="31"/>
  <c r="AD35" i="31"/>
  <c r="AD27" i="31"/>
  <c r="AC580" i="31"/>
  <c r="AC548" i="31"/>
  <c r="AC582" i="31"/>
  <c r="AC550" i="31"/>
  <c r="Y552" i="31"/>
  <c r="AC586" i="31"/>
  <c r="AD71" i="31"/>
  <c r="AD74" i="31"/>
  <c r="AD73" i="31"/>
  <c r="AD67" i="31"/>
  <c r="AD66" i="31"/>
  <c r="AD65" i="31"/>
  <c r="AD69" i="31"/>
  <c r="AD60" i="31"/>
  <c r="AD68" i="31"/>
  <c r="AD72" i="31"/>
  <c r="AD11" i="31"/>
  <c r="AD61" i="31"/>
  <c r="AD62" i="31"/>
  <c r="AD10" i="31"/>
  <c r="AD63" i="31"/>
  <c r="AD64" i="31"/>
  <c r="AD9" i="31"/>
  <c r="Y592" i="31"/>
  <c r="AA96" i="31"/>
  <c r="AB2" i="31"/>
  <c r="AC576" i="31"/>
  <c r="AD99" i="31"/>
  <c r="AD98" i="31"/>
  <c r="AB67" i="39"/>
  <c r="Z88" i="31"/>
  <c r="Z84" i="31"/>
  <c r="Z559" i="31" s="1"/>
  <c r="Z94" i="31"/>
  <c r="Z79" i="31"/>
  <c r="Z92" i="31"/>
  <c r="Z83" i="31"/>
  <c r="Z95" i="31"/>
  <c r="Z85" i="31"/>
  <c r="Z560" i="31" s="1"/>
  <c r="Z93" i="31"/>
  <c r="Z81" i="31"/>
  <c r="Z556" i="31" s="1"/>
  <c r="Z87" i="31"/>
  <c r="Z542" i="31" s="1"/>
  <c r="Z86" i="31"/>
  <c r="Z562" i="31" s="1"/>
  <c r="Z91" i="31"/>
  <c r="Z90" i="31"/>
  <c r="Z82" i="31"/>
  <c r="Z557" i="31" s="1"/>
  <c r="Z89" i="31"/>
  <c r="Z80" i="31"/>
  <c r="Z555" i="31" s="1"/>
  <c r="AF1" i="31"/>
  <c r="AF77" i="31" s="1"/>
  <c r="AC132" i="31"/>
  <c r="AC131" i="31"/>
  <c r="AC133" i="31"/>
  <c r="AC567" i="31"/>
  <c r="Y591" i="31"/>
  <c r="AA220" i="25"/>
  <c r="AA188" i="25"/>
  <c r="AC22" i="25"/>
  <c r="AD1" i="25"/>
  <c r="AA222" i="25"/>
  <c r="W238" i="25"/>
  <c r="AB44" i="25"/>
  <c r="AB20" i="25"/>
  <c r="AB9" i="25"/>
  <c r="AB188" i="25"/>
  <c r="AB19" i="25"/>
  <c r="AB18" i="25"/>
  <c r="AB17" i="25"/>
  <c r="AB21" i="25"/>
  <c r="AA198" i="25"/>
  <c r="AA233" i="25"/>
  <c r="AA232" i="25"/>
  <c r="W237" i="25"/>
  <c r="Z2" i="25"/>
  <c r="AB39" i="25"/>
  <c r="AB38" i="25"/>
  <c r="AB36" i="25"/>
  <c r="AB40" i="25"/>
  <c r="AB41" i="25"/>
  <c r="AB37" i="25"/>
  <c r="AB34" i="25"/>
  <c r="X24" i="25"/>
  <c r="X26" i="25"/>
  <c r="X29" i="25"/>
  <c r="X28" i="25"/>
  <c r="X237" i="25"/>
  <c r="X31" i="25"/>
  <c r="X30" i="25"/>
  <c r="X25" i="25"/>
  <c r="X27" i="25"/>
  <c r="X164" i="25"/>
  <c r="X165" i="25" s="1"/>
  <c r="Z2" i="6"/>
  <c r="AF335" i="32" l="1"/>
  <c r="AC11" i="25"/>
  <c r="AC14" i="25"/>
  <c r="AC16" i="25"/>
  <c r="AC10" i="25"/>
  <c r="AC12" i="25"/>
  <c r="AC15" i="25"/>
  <c r="AC13" i="25"/>
  <c r="AF70" i="31"/>
  <c r="AI70" i="31" s="1"/>
  <c r="AJ70" i="31" s="1"/>
  <c r="AL70" i="31" s="1"/>
  <c r="AF12" i="31"/>
  <c r="AI12" i="31" s="1"/>
  <c r="AJ12" i="31" s="1"/>
  <c r="AL12" i="31" s="1"/>
  <c r="F56" i="42"/>
  <c r="D56" i="42"/>
  <c r="AD78" i="31"/>
  <c r="AE85" i="32"/>
  <c r="AB62" i="39"/>
  <c r="AD510" i="31"/>
  <c r="Z28" i="39"/>
  <c r="AB66" i="39"/>
  <c r="AD511" i="31"/>
  <c r="Z33" i="39"/>
  <c r="AC41" i="39"/>
  <c r="AC56" i="39"/>
  <c r="AC42" i="39"/>
  <c r="AE274" i="32"/>
  <c r="AC45" i="39"/>
  <c r="AE76" i="31"/>
  <c r="AE75" i="31"/>
  <c r="AC587" i="31"/>
  <c r="AD522" i="31"/>
  <c r="AD533" i="31"/>
  <c r="W247" i="25"/>
  <c r="W166" i="25" s="1"/>
  <c r="AB208" i="25"/>
  <c r="AD1" i="6"/>
  <c r="AB236" i="25"/>
  <c r="AB47" i="25"/>
  <c r="AC140" i="31"/>
  <c r="AD537" i="31"/>
  <c r="Y61" i="32"/>
  <c r="Z97" i="31"/>
  <c r="X33" i="25"/>
  <c r="Z269" i="32"/>
  <c r="Z270" i="32" s="1"/>
  <c r="AC92" i="32"/>
  <c r="AE32" i="32"/>
  <c r="AD534" i="31"/>
  <c r="AD130" i="31"/>
  <c r="AB43" i="25"/>
  <c r="AB23" i="25"/>
  <c r="X71" i="39"/>
  <c r="Z57" i="39"/>
  <c r="Z47" i="39"/>
  <c r="Y71" i="39"/>
  <c r="AB43" i="39"/>
  <c r="D15" i="39"/>
  <c r="D30" i="39"/>
  <c r="D48" i="42"/>
  <c r="F46" i="42"/>
  <c r="F48" i="42" s="1"/>
  <c r="F50" i="42"/>
  <c r="F52" i="42" s="1"/>
  <c r="D52" i="42"/>
  <c r="AD524" i="31"/>
  <c r="AD543" i="31"/>
  <c r="X284" i="6"/>
  <c r="AB244" i="25"/>
  <c r="AB243" i="25"/>
  <c r="AB202" i="25"/>
  <c r="AD597" i="31"/>
  <c r="AD598" i="31"/>
  <c r="AD594" i="31"/>
  <c r="AE355" i="32"/>
  <c r="Z68" i="39"/>
  <c r="Z69" i="39" s="1"/>
  <c r="Z63" i="39"/>
  <c r="Z64" i="39" s="1"/>
  <c r="AA46" i="39"/>
  <c r="AA51" i="39"/>
  <c r="AD276" i="32"/>
  <c r="AD277" i="32"/>
  <c r="AD278" i="32" s="1"/>
  <c r="AB40" i="39" s="1"/>
  <c r="AC513" i="31"/>
  <c r="AC514" i="31"/>
  <c r="AC515" i="31" s="1"/>
  <c r="AA59" i="39" s="1"/>
  <c r="L37" i="35"/>
  <c r="L38" i="35"/>
  <c r="AD571" i="31"/>
  <c r="AD532" i="31"/>
  <c r="AD526" i="31"/>
  <c r="AD523" i="31"/>
  <c r="AD550" i="31"/>
  <c r="AD527" i="31"/>
  <c r="AE343" i="32"/>
  <c r="X362" i="32"/>
  <c r="X271" i="32" s="1"/>
  <c r="Y352" i="32"/>
  <c r="AC313" i="32"/>
  <c r="Z39" i="32"/>
  <c r="Z43" i="32"/>
  <c r="Z38" i="32"/>
  <c r="Z42" i="32"/>
  <c r="Z45" i="32"/>
  <c r="Z41" i="32"/>
  <c r="Z37" i="32"/>
  <c r="Z36" i="32"/>
  <c r="Z44" i="32"/>
  <c r="Z40" i="32"/>
  <c r="AF21" i="32"/>
  <c r="AF22" i="32"/>
  <c r="Z33" i="32"/>
  <c r="Z58" i="32"/>
  <c r="Z51" i="32"/>
  <c r="Z52" i="32"/>
  <c r="Z48" i="32"/>
  <c r="Z46" i="32"/>
  <c r="Z55" i="32"/>
  <c r="Z56" i="32"/>
  <c r="Z57" i="32"/>
  <c r="Z34" i="32"/>
  <c r="Z49" i="32"/>
  <c r="Z50" i="32"/>
  <c r="Z35" i="32"/>
  <c r="Z53" i="32"/>
  <c r="Z54" i="32"/>
  <c r="Z47" i="32"/>
  <c r="Z59" i="32"/>
  <c r="Y353" i="32"/>
  <c r="AB2" i="32"/>
  <c r="AA60" i="32"/>
  <c r="AE318" i="32"/>
  <c r="AC351" i="32"/>
  <c r="AE289" i="32"/>
  <c r="AE347" i="32"/>
  <c r="AE311" i="32"/>
  <c r="AE284" i="32"/>
  <c r="AA313" i="32"/>
  <c r="AA317" i="32"/>
  <c r="AD328" i="32"/>
  <c r="AD87" i="32"/>
  <c r="AD348" i="32" s="1"/>
  <c r="AD86" i="32"/>
  <c r="AD90" i="32"/>
  <c r="AD317" i="32" s="1"/>
  <c r="AD88" i="32"/>
  <c r="AE286" i="32"/>
  <c r="AE319" i="32"/>
  <c r="AE331" i="32"/>
  <c r="AE336" i="32"/>
  <c r="AE323" i="32"/>
  <c r="AE337" i="32"/>
  <c r="AF27" i="32"/>
  <c r="AF316" i="32"/>
  <c r="AF319" i="32"/>
  <c r="AF30" i="32"/>
  <c r="AF309" i="32"/>
  <c r="AF23" i="32"/>
  <c r="AF341" i="32" s="1"/>
  <c r="AF295" i="32"/>
  <c r="AF9" i="32"/>
  <c r="AF24" i="32"/>
  <c r="AF28" i="32"/>
  <c r="AF286" i="32" s="1"/>
  <c r="AF26" i="32"/>
  <c r="AF284" i="32" s="1"/>
  <c r="AF311" i="32"/>
  <c r="AF29" i="32"/>
  <c r="AF299" i="32"/>
  <c r="AF25" i="32"/>
  <c r="AF347" i="32" s="1"/>
  <c r="AE327" i="32"/>
  <c r="AE303" i="32"/>
  <c r="AF70" i="32"/>
  <c r="AF74" i="32"/>
  <c r="AF80" i="32"/>
  <c r="AF65" i="32"/>
  <c r="AF67" i="32"/>
  <c r="AF75" i="32"/>
  <c r="AF68" i="32"/>
  <c r="AF71" i="32"/>
  <c r="AF64" i="32"/>
  <c r="AF79" i="32"/>
  <c r="AF77" i="32"/>
  <c r="AF63" i="32"/>
  <c r="AF69" i="32"/>
  <c r="AF275" i="32" s="1"/>
  <c r="AF76" i="32"/>
  <c r="AF73" i="32"/>
  <c r="AF273" i="32" s="1"/>
  <c r="AF62" i="32"/>
  <c r="AF78" i="32"/>
  <c r="AF72" i="32"/>
  <c r="AD49" i="39" s="1"/>
  <c r="AF66" i="32"/>
  <c r="AE320" i="32"/>
  <c r="AE321" i="32"/>
  <c r="AC590" i="31"/>
  <c r="AE100" i="31"/>
  <c r="AD575" i="31"/>
  <c r="AD570" i="31"/>
  <c r="AE54" i="31"/>
  <c r="AE21" i="31"/>
  <c r="AE55" i="31"/>
  <c r="AE20" i="31"/>
  <c r="AE46" i="31"/>
  <c r="AE16" i="31"/>
  <c r="AE39" i="31"/>
  <c r="AE25" i="31"/>
  <c r="AE17" i="31"/>
  <c r="AE23" i="31"/>
  <c r="AE28" i="31"/>
  <c r="AE41" i="31"/>
  <c r="AE26" i="31"/>
  <c r="AE15" i="31"/>
  <c r="AE45" i="31"/>
  <c r="AE48" i="31"/>
  <c r="AE37" i="31"/>
  <c r="AE59" i="31"/>
  <c r="AE42" i="31"/>
  <c r="AE24" i="31"/>
  <c r="AE51" i="31"/>
  <c r="AE44" i="31"/>
  <c r="AE50" i="31"/>
  <c r="AE40" i="31"/>
  <c r="AE18" i="31"/>
  <c r="AE33" i="31"/>
  <c r="AE19" i="31"/>
  <c r="AE47" i="31"/>
  <c r="AE52" i="31"/>
  <c r="AE43" i="31"/>
  <c r="AE49" i="31"/>
  <c r="AE34" i="31"/>
  <c r="AE53" i="31"/>
  <c r="AE36" i="31"/>
  <c r="AE30" i="31"/>
  <c r="AE13" i="31"/>
  <c r="AE57" i="31"/>
  <c r="AE58" i="31"/>
  <c r="AE31" i="31"/>
  <c r="AE14" i="31"/>
  <c r="AE56" i="31"/>
  <c r="AE29" i="31"/>
  <c r="AE22" i="31"/>
  <c r="AE32" i="31"/>
  <c r="AE38" i="31"/>
  <c r="AE27" i="31"/>
  <c r="AE35" i="31"/>
  <c r="AD576" i="31"/>
  <c r="AD566" i="31"/>
  <c r="AD580" i="31"/>
  <c r="AD548" i="31"/>
  <c r="Z591" i="31"/>
  <c r="Z558" i="31"/>
  <c r="Z552" i="31"/>
  <c r="AD582" i="31"/>
  <c r="Z592" i="31"/>
  <c r="AD131" i="31"/>
  <c r="AD133" i="31"/>
  <c r="AD567" i="31"/>
  <c r="AD132" i="31"/>
  <c r="AB96" i="31"/>
  <c r="AC2" i="31"/>
  <c r="AA94" i="31"/>
  <c r="AA79" i="31"/>
  <c r="AA88" i="31"/>
  <c r="AA84" i="31"/>
  <c r="AA559" i="31" s="1"/>
  <c r="AA93" i="31"/>
  <c r="AA92" i="31"/>
  <c r="AA81" i="31"/>
  <c r="AA556" i="31" s="1"/>
  <c r="AA90" i="31"/>
  <c r="AA85" i="31"/>
  <c r="AA560" i="31" s="1"/>
  <c r="AA82" i="31"/>
  <c r="AA557" i="31" s="1"/>
  <c r="AA80" i="31"/>
  <c r="AA555" i="31" s="1"/>
  <c r="AA86" i="31"/>
  <c r="AA562" i="31" s="1"/>
  <c r="AA91" i="31"/>
  <c r="AA87" i="31"/>
  <c r="AA542" i="31" s="1"/>
  <c r="AA83" i="31"/>
  <c r="AA558" i="31" s="1"/>
  <c r="AA89" i="31"/>
  <c r="AA95" i="31"/>
  <c r="AE60" i="31"/>
  <c r="AE73" i="31"/>
  <c r="AE67" i="31"/>
  <c r="AE66" i="31"/>
  <c r="AE11" i="31"/>
  <c r="AE61" i="31"/>
  <c r="AE65" i="31"/>
  <c r="AE69" i="31"/>
  <c r="AE68" i="31"/>
  <c r="AE10" i="31"/>
  <c r="AE72" i="31"/>
  <c r="AE9" i="31"/>
  <c r="AE62" i="31"/>
  <c r="AE63" i="31"/>
  <c r="AE64" i="31"/>
  <c r="AE71" i="31"/>
  <c r="AE74" i="31"/>
  <c r="AE98" i="31"/>
  <c r="AC67" i="39"/>
  <c r="AE99" i="31"/>
  <c r="AI139" i="31"/>
  <c r="AD586" i="31"/>
  <c r="AB220" i="25"/>
  <c r="AB233" i="25"/>
  <c r="AA2" i="25"/>
  <c r="AC44" i="25"/>
  <c r="AD22" i="25"/>
  <c r="AE1" i="25"/>
  <c r="Y30" i="25"/>
  <c r="Y25" i="25"/>
  <c r="Y27" i="25"/>
  <c r="Y24" i="25"/>
  <c r="Y26" i="25"/>
  <c r="Y29" i="25"/>
  <c r="Y28" i="25"/>
  <c r="Y237" i="25"/>
  <c r="Y31" i="25"/>
  <c r="Y164" i="25"/>
  <c r="Y165" i="25" s="1"/>
  <c r="AB198" i="25"/>
  <c r="AB232" i="25"/>
  <c r="AC17" i="25"/>
  <c r="AC21" i="25"/>
  <c r="AC20" i="25"/>
  <c r="AC9" i="25"/>
  <c r="AC19" i="25"/>
  <c r="AC18" i="25"/>
  <c r="AB222" i="25"/>
  <c r="AC36" i="25"/>
  <c r="AC40" i="25"/>
  <c r="AC41" i="25"/>
  <c r="AC37" i="25"/>
  <c r="AC34" i="25"/>
  <c r="AC39" i="25"/>
  <c r="AC38" i="25"/>
  <c r="X238" i="25"/>
  <c r="AA2" i="6"/>
  <c r="AC221" i="25" l="1"/>
  <c r="AD12" i="25"/>
  <c r="AD13" i="25"/>
  <c r="AD11" i="25"/>
  <c r="AD14" i="25"/>
  <c r="AD10" i="25"/>
  <c r="AD221" i="25" s="1"/>
  <c r="AD15" i="25"/>
  <c r="AD16" i="25"/>
  <c r="AF574" i="31"/>
  <c r="AE78" i="31"/>
  <c r="AA33" i="39"/>
  <c r="AF85" i="32"/>
  <c r="AA28" i="39"/>
  <c r="AC62" i="39"/>
  <c r="AE510" i="31"/>
  <c r="AC66" i="39"/>
  <c r="AE511" i="31"/>
  <c r="AD42" i="39"/>
  <c r="H15" i="42" s="1"/>
  <c r="J15" i="42" s="1"/>
  <c r="AD45" i="39"/>
  <c r="AF274" i="32"/>
  <c r="AD56" i="39"/>
  <c r="AD41" i="39"/>
  <c r="AI77" i="31"/>
  <c r="D6" i="35" s="1"/>
  <c r="AF76" i="31"/>
  <c r="AI76" i="31" s="1"/>
  <c r="AJ76" i="31" s="1"/>
  <c r="AL76" i="31" s="1"/>
  <c r="AF75" i="31"/>
  <c r="AI75" i="31" s="1"/>
  <c r="AJ75" i="31" s="1"/>
  <c r="AL75" i="31" s="1"/>
  <c r="AE523" i="31"/>
  <c r="AE543" i="31"/>
  <c r="AE571" i="31"/>
  <c r="AC208" i="25"/>
  <c r="AE1" i="6"/>
  <c r="AD587" i="31"/>
  <c r="AC236" i="25"/>
  <c r="AC47" i="25"/>
  <c r="AE522" i="31"/>
  <c r="AE532" i="31"/>
  <c r="AE526" i="31"/>
  <c r="AE534" i="31"/>
  <c r="Z61" i="32"/>
  <c r="AA97" i="31"/>
  <c r="Y33" i="25"/>
  <c r="AF32" i="32"/>
  <c r="AA269" i="32"/>
  <c r="AD92" i="32"/>
  <c r="AE130" i="31"/>
  <c r="AD140" i="31"/>
  <c r="AC43" i="25"/>
  <c r="AC23" i="25"/>
  <c r="D9" i="35"/>
  <c r="E9" i="35" s="1"/>
  <c r="F9" i="35" s="1"/>
  <c r="AJ139" i="31"/>
  <c r="AE533" i="31"/>
  <c r="AA57" i="39"/>
  <c r="AA47" i="39"/>
  <c r="D22" i="39"/>
  <c r="Z54" i="39"/>
  <c r="Z71" i="39"/>
  <c r="AC43" i="39"/>
  <c r="AA52" i="39"/>
  <c r="D37" i="39"/>
  <c r="X247" i="25"/>
  <c r="X166" i="25" s="1"/>
  <c r="AC244" i="25"/>
  <c r="AC243" i="25"/>
  <c r="AC202" i="25"/>
  <c r="Y284" i="6"/>
  <c r="AE594" i="31"/>
  <c r="AE597" i="31"/>
  <c r="AE598" i="31"/>
  <c r="AI62" i="32"/>
  <c r="AF355" i="32"/>
  <c r="AA68" i="39"/>
  <c r="AA69" i="39" s="1"/>
  <c r="AA63" i="39"/>
  <c r="AA64" i="39" s="1"/>
  <c r="AB51" i="39"/>
  <c r="AB52" i="39" s="1"/>
  <c r="AB46" i="39"/>
  <c r="AE277" i="32"/>
  <c r="AE278" i="32" s="1"/>
  <c r="AC40" i="39" s="1"/>
  <c r="AE276" i="32"/>
  <c r="AD513" i="31"/>
  <c r="AD514" i="31"/>
  <c r="AD515" i="31" s="1"/>
  <c r="AB59" i="39" s="1"/>
  <c r="AI63" i="32"/>
  <c r="AC233" i="25"/>
  <c r="AI91" i="32"/>
  <c r="AE537" i="31"/>
  <c r="AE524" i="31"/>
  <c r="AE527" i="31"/>
  <c r="Y362" i="32"/>
  <c r="Y271" i="32" s="1"/>
  <c r="AD313" i="32"/>
  <c r="Z352" i="32"/>
  <c r="AA36" i="32"/>
  <c r="AA44" i="32"/>
  <c r="AA40" i="32"/>
  <c r="AA39" i="32"/>
  <c r="AA43" i="32"/>
  <c r="AA38" i="32"/>
  <c r="AA42" i="32"/>
  <c r="AA45" i="32"/>
  <c r="AA41" i="32"/>
  <c r="AA37" i="32"/>
  <c r="AC2" i="32"/>
  <c r="AB60" i="32"/>
  <c r="AA33" i="32"/>
  <c r="AA51" i="32"/>
  <c r="AA52" i="32"/>
  <c r="AA57" i="32"/>
  <c r="AA58" i="32"/>
  <c r="AA55" i="32"/>
  <c r="AA56" i="32"/>
  <c r="AA35" i="32"/>
  <c r="AA46" i="32"/>
  <c r="AA49" i="32"/>
  <c r="AA50" i="32"/>
  <c r="AA59" i="32"/>
  <c r="AA34" i="32"/>
  <c r="AA54" i="32"/>
  <c r="AA47" i="32"/>
  <c r="AA48" i="32"/>
  <c r="AA53" i="32"/>
  <c r="Z353" i="32"/>
  <c r="AF337" i="32"/>
  <c r="AF343" i="32"/>
  <c r="AF323" i="32"/>
  <c r="AF303" i="32"/>
  <c r="AF288" i="32"/>
  <c r="AF296" i="32"/>
  <c r="AF320" i="32"/>
  <c r="AF321" i="32"/>
  <c r="AF285" i="32"/>
  <c r="AD351" i="32"/>
  <c r="AF289" i="32"/>
  <c r="AF328" i="32"/>
  <c r="AF86" i="32"/>
  <c r="AF88" i="32"/>
  <c r="AF87" i="32"/>
  <c r="AF348" i="32" s="1"/>
  <c r="AF90" i="32"/>
  <c r="AF317" i="32" s="1"/>
  <c r="AF331" i="32"/>
  <c r="AE328" i="32"/>
  <c r="AE90" i="32"/>
  <c r="AE317" i="32" s="1"/>
  <c r="AE86" i="32"/>
  <c r="AE88" i="32"/>
  <c r="AE87" i="32"/>
  <c r="AE348" i="32" s="1"/>
  <c r="AF336" i="32"/>
  <c r="AF313" i="32"/>
  <c r="AF332" i="32"/>
  <c r="AF318" i="32"/>
  <c r="AF327" i="32"/>
  <c r="AF304" i="32"/>
  <c r="AF294" i="32"/>
  <c r="AD590" i="31"/>
  <c r="AF100" i="31"/>
  <c r="AE570" i="31"/>
  <c r="AE575" i="31"/>
  <c r="AF54" i="31"/>
  <c r="AI54" i="31" s="1"/>
  <c r="AF55" i="31"/>
  <c r="AI55" i="31" s="1"/>
  <c r="AF21" i="31"/>
  <c r="AI21" i="31" s="1"/>
  <c r="AF26" i="31"/>
  <c r="AI26" i="31" s="1"/>
  <c r="AF43" i="31"/>
  <c r="AI43" i="31" s="1"/>
  <c r="AF13" i="31"/>
  <c r="AI13" i="31" s="1"/>
  <c r="AF58" i="31"/>
  <c r="AI58" i="31" s="1"/>
  <c r="AF31" i="31"/>
  <c r="AI31" i="31" s="1"/>
  <c r="AF14" i="31"/>
  <c r="AI14" i="31" s="1"/>
  <c r="AF48" i="31"/>
  <c r="AI48" i="31" s="1"/>
  <c r="AF37" i="31"/>
  <c r="AI37" i="31" s="1"/>
  <c r="AF59" i="31"/>
  <c r="AI59" i="31" s="1"/>
  <c r="AF47" i="31"/>
  <c r="AI47" i="31" s="1"/>
  <c r="AF20" i="31"/>
  <c r="AI20" i="31" s="1"/>
  <c r="AF53" i="31"/>
  <c r="AI53" i="31" s="1"/>
  <c r="AF46" i="31"/>
  <c r="AI46" i="31" s="1"/>
  <c r="AF16" i="31"/>
  <c r="AI16" i="31" s="1"/>
  <c r="AF57" i="31"/>
  <c r="AI57" i="31" s="1"/>
  <c r="AF39" i="31"/>
  <c r="AI39" i="31" s="1"/>
  <c r="AF17" i="31"/>
  <c r="AI17" i="31" s="1"/>
  <c r="AF28" i="31"/>
  <c r="AI28" i="31" s="1"/>
  <c r="AF51" i="31"/>
  <c r="AI51" i="31" s="1"/>
  <c r="AF41" i="31"/>
  <c r="AI41" i="31" s="1"/>
  <c r="AF34" i="31"/>
  <c r="AI34" i="31" s="1"/>
  <c r="AF36" i="31"/>
  <c r="AI36" i="31" s="1"/>
  <c r="AF15" i="31"/>
  <c r="AI15" i="31" s="1"/>
  <c r="AF45" i="31"/>
  <c r="AI45" i="31" s="1"/>
  <c r="AF56" i="31"/>
  <c r="AI56" i="31" s="1"/>
  <c r="AF29" i="31"/>
  <c r="AI29" i="31" s="1"/>
  <c r="AF22" i="31"/>
  <c r="AI22" i="31" s="1"/>
  <c r="AF42" i="31"/>
  <c r="AI42" i="31" s="1"/>
  <c r="AF24" i="31"/>
  <c r="AI24" i="31" s="1"/>
  <c r="AF44" i="31"/>
  <c r="AI44" i="31" s="1"/>
  <c r="AF49" i="31"/>
  <c r="AI49" i="31" s="1"/>
  <c r="AF50" i="31"/>
  <c r="AI50" i="31" s="1"/>
  <c r="AF40" i="31"/>
  <c r="AI40" i="31" s="1"/>
  <c r="AF18" i="31"/>
  <c r="AI18" i="31" s="1"/>
  <c r="AF30" i="31"/>
  <c r="AI30" i="31" s="1"/>
  <c r="AF33" i="31"/>
  <c r="AI33" i="31" s="1"/>
  <c r="AF25" i="31"/>
  <c r="AI25" i="31" s="1"/>
  <c r="AF32" i="31"/>
  <c r="AI32" i="31" s="1"/>
  <c r="AF23" i="31"/>
  <c r="AI23" i="31" s="1"/>
  <c r="AF19" i="31"/>
  <c r="AI19" i="31" s="1"/>
  <c r="AF52" i="31"/>
  <c r="AI52" i="31" s="1"/>
  <c r="AF35" i="31"/>
  <c r="AI35" i="31" s="1"/>
  <c r="AF27" i="31"/>
  <c r="AI27" i="31" s="1"/>
  <c r="AF38" i="31"/>
  <c r="AI38" i="31" s="1"/>
  <c r="AE576" i="31"/>
  <c r="AE566" i="31"/>
  <c r="AE582" i="31"/>
  <c r="AE550" i="31"/>
  <c r="AE580" i="31"/>
  <c r="AE548" i="31"/>
  <c r="AA552" i="31"/>
  <c r="AF132" i="31"/>
  <c r="AF131" i="31"/>
  <c r="AF133" i="31"/>
  <c r="AA599" i="31"/>
  <c r="AC96" i="31"/>
  <c r="AD2" i="31"/>
  <c r="AB79" i="31"/>
  <c r="AB84" i="31"/>
  <c r="AB559" i="31" s="1"/>
  <c r="AB94" i="31"/>
  <c r="AB88" i="31"/>
  <c r="AB90" i="31"/>
  <c r="AB81" i="31"/>
  <c r="AB556" i="31" s="1"/>
  <c r="AB82" i="31"/>
  <c r="AB557" i="31" s="1"/>
  <c r="AB80" i="31"/>
  <c r="AB555" i="31" s="1"/>
  <c r="AB83" i="31"/>
  <c r="AB558" i="31" s="1"/>
  <c r="AB95" i="31"/>
  <c r="AB86" i="31"/>
  <c r="AB562" i="31" s="1"/>
  <c r="AB91" i="31"/>
  <c r="AB93" i="31"/>
  <c r="AB92" i="31"/>
  <c r="AB85" i="31"/>
  <c r="AB560" i="31" s="1"/>
  <c r="AB89" i="31"/>
  <c r="AB87" i="31"/>
  <c r="AB542" i="31" s="1"/>
  <c r="AA592" i="31"/>
  <c r="AF65" i="31"/>
  <c r="AF69" i="31"/>
  <c r="AF68" i="31"/>
  <c r="AF10" i="31"/>
  <c r="AI10" i="31" s="1"/>
  <c r="AF72" i="31"/>
  <c r="AF60" i="31"/>
  <c r="AI60" i="31" s="1"/>
  <c r="AF62" i="31"/>
  <c r="AI62" i="31" s="1"/>
  <c r="AF63" i="31"/>
  <c r="AF64" i="31"/>
  <c r="AF71" i="31"/>
  <c r="AF11" i="31"/>
  <c r="AF61" i="31"/>
  <c r="AI61" i="31" s="1"/>
  <c r="AF74" i="31"/>
  <c r="AF9" i="31"/>
  <c r="AF73" i="31"/>
  <c r="AI73" i="31" s="1"/>
  <c r="AF67" i="31"/>
  <c r="AF66" i="31"/>
  <c r="AE586" i="31"/>
  <c r="AE133" i="31"/>
  <c r="AE567" i="31"/>
  <c r="AE132" i="31"/>
  <c r="AE131" i="31"/>
  <c r="AA591" i="31"/>
  <c r="AF98" i="31"/>
  <c r="AD67" i="39"/>
  <c r="AF99" i="31"/>
  <c r="AC222" i="25"/>
  <c r="AC220" i="25"/>
  <c r="AC232" i="25"/>
  <c r="AC198" i="25"/>
  <c r="Y238" i="25"/>
  <c r="AD20" i="25"/>
  <c r="AD9" i="25"/>
  <c r="AD18" i="25"/>
  <c r="AD19" i="25"/>
  <c r="AD17" i="25"/>
  <c r="AD21" i="25"/>
  <c r="AD198" i="25"/>
  <c r="AA32" i="25"/>
  <c r="AB2" i="25"/>
  <c r="AD37" i="25"/>
  <c r="AD39" i="25"/>
  <c r="AD38" i="25"/>
  <c r="AD36" i="25"/>
  <c r="AD40" i="25"/>
  <c r="AD34" i="25"/>
  <c r="AD41" i="25"/>
  <c r="Z25" i="25"/>
  <c r="Z27" i="25"/>
  <c r="Z24" i="25"/>
  <c r="Z237" i="25"/>
  <c r="Z26" i="25"/>
  <c r="Z29" i="25"/>
  <c r="Z28" i="25"/>
  <c r="Z31" i="25"/>
  <c r="Z30" i="25"/>
  <c r="Z164" i="25"/>
  <c r="Z165" i="25" s="1"/>
  <c r="AD44" i="25"/>
  <c r="AC188" i="25"/>
  <c r="AE22" i="25"/>
  <c r="AF1" i="25"/>
  <c r="AB2" i="6"/>
  <c r="AE11" i="25" l="1"/>
  <c r="AE13" i="25"/>
  <c r="AE15" i="25"/>
  <c r="AE16" i="25"/>
  <c r="AE14" i="25"/>
  <c r="AE12" i="25"/>
  <c r="AE10" i="25"/>
  <c r="AJ77" i="31"/>
  <c r="AF78" i="31"/>
  <c r="AD66" i="39"/>
  <c r="AF511" i="31"/>
  <c r="AB33" i="39"/>
  <c r="AB28" i="39"/>
  <c r="AD62" i="39"/>
  <c r="AF510" i="31"/>
  <c r="AI119" i="31"/>
  <c r="AJ119" i="31" s="1"/>
  <c r="AN119" i="31" s="1"/>
  <c r="AI118" i="31"/>
  <c r="AJ118" i="31" s="1"/>
  <c r="AN118" i="31" s="1"/>
  <c r="AI125" i="31"/>
  <c r="AJ125" i="31" s="1"/>
  <c r="AN125" i="31" s="1"/>
  <c r="AI120" i="31"/>
  <c r="AJ120" i="31" s="1"/>
  <c r="AN120" i="31" s="1"/>
  <c r="E6" i="35"/>
  <c r="F6" i="35" s="1"/>
  <c r="AE313" i="32"/>
  <c r="AD208" i="25"/>
  <c r="AF1" i="6"/>
  <c r="AD236" i="25"/>
  <c r="AD47" i="25"/>
  <c r="AA61" i="32"/>
  <c r="AB97" i="31"/>
  <c r="Z33" i="25"/>
  <c r="AF92" i="32"/>
  <c r="AE92" i="32"/>
  <c r="AB269" i="32"/>
  <c r="AI9" i="31"/>
  <c r="AJ9" i="31" s="1"/>
  <c r="AL9" i="31" s="1"/>
  <c r="AF140" i="31"/>
  <c r="AF130" i="31"/>
  <c r="AE590" i="31"/>
  <c r="AE140" i="31"/>
  <c r="AD43" i="25"/>
  <c r="AD23" i="25"/>
  <c r="AF526" i="31"/>
  <c r="AI66" i="31"/>
  <c r="AF543" i="31"/>
  <c r="AI74" i="31"/>
  <c r="AF523" i="31"/>
  <c r="AI64" i="31"/>
  <c r="AF537" i="31"/>
  <c r="AI72" i="31"/>
  <c r="AF524" i="31"/>
  <c r="AI65" i="31"/>
  <c r="AF590" i="31"/>
  <c r="AI131" i="31"/>
  <c r="AJ131" i="31" s="1"/>
  <c r="AN131" i="31" s="1"/>
  <c r="AJ27" i="31"/>
  <c r="AL27" i="31" s="1"/>
  <c r="AJ23" i="31"/>
  <c r="AL23" i="31" s="1"/>
  <c r="AJ30" i="31"/>
  <c r="AL30" i="31" s="1"/>
  <c r="AJ49" i="31"/>
  <c r="AL49" i="31" s="1"/>
  <c r="AJ22" i="31"/>
  <c r="AL22" i="31" s="1"/>
  <c r="AJ15" i="31"/>
  <c r="AL15" i="31" s="1"/>
  <c r="AJ51" i="31"/>
  <c r="AL51" i="31" s="1"/>
  <c r="AJ57" i="31"/>
  <c r="AL57" i="31" s="1"/>
  <c r="AJ20" i="31"/>
  <c r="AL20" i="31" s="1"/>
  <c r="AJ48" i="31"/>
  <c r="AL48" i="31" s="1"/>
  <c r="AJ13" i="31"/>
  <c r="AL13" i="31" s="1"/>
  <c r="AJ55" i="31"/>
  <c r="AL55" i="31" s="1"/>
  <c r="AI109" i="31"/>
  <c r="AJ109" i="31" s="1"/>
  <c r="AN109" i="31" s="1"/>
  <c r="AI105" i="31"/>
  <c r="AJ105" i="31" s="1"/>
  <c r="AN105" i="31" s="1"/>
  <c r="AI100" i="31"/>
  <c r="AJ100" i="31" s="1"/>
  <c r="AN100" i="31" s="1"/>
  <c r="D8" i="35"/>
  <c r="E8" i="35" s="1"/>
  <c r="F8" i="35" s="1"/>
  <c r="AF527" i="31"/>
  <c r="AI67" i="31"/>
  <c r="AJ61" i="31"/>
  <c r="AL61" i="31" s="1"/>
  <c r="AF522" i="31"/>
  <c r="AI63" i="31"/>
  <c r="AJ10" i="31"/>
  <c r="AL10" i="31" s="1"/>
  <c r="AJ35" i="31"/>
  <c r="AL35" i="31" s="1"/>
  <c r="AJ32" i="31"/>
  <c r="AL32" i="31" s="1"/>
  <c r="AJ18" i="31"/>
  <c r="AL18" i="31" s="1"/>
  <c r="AJ44" i="31"/>
  <c r="AL44" i="31" s="1"/>
  <c r="AJ29" i="31"/>
  <c r="AL29" i="31" s="1"/>
  <c r="AJ36" i="31"/>
  <c r="AL36" i="31" s="1"/>
  <c r="AJ28" i="31"/>
  <c r="AL28" i="31" s="1"/>
  <c r="AJ16" i="31"/>
  <c r="AL16" i="31" s="1"/>
  <c r="AJ47" i="31"/>
  <c r="AL47" i="31" s="1"/>
  <c r="AJ14" i="31"/>
  <c r="AL14" i="31" s="1"/>
  <c r="AJ43" i="31"/>
  <c r="AL43" i="31" s="1"/>
  <c r="AJ54" i="31"/>
  <c r="AL54" i="31" s="1"/>
  <c r="AI112" i="31"/>
  <c r="AJ112" i="31" s="1"/>
  <c r="AN112" i="31" s="1"/>
  <c r="AI110" i="31"/>
  <c r="AJ110" i="31" s="1"/>
  <c r="AN110" i="31" s="1"/>
  <c r="AI108" i="31"/>
  <c r="AJ108" i="31" s="1"/>
  <c r="AN108" i="31" s="1"/>
  <c r="AJ73" i="31"/>
  <c r="AL73" i="31" s="1"/>
  <c r="AF571" i="31"/>
  <c r="AI11" i="31"/>
  <c r="AJ62" i="31"/>
  <c r="AL62" i="31" s="1"/>
  <c r="AF532" i="31"/>
  <c r="AI68" i="31"/>
  <c r="AI133" i="31"/>
  <c r="AJ133" i="31" s="1"/>
  <c r="AN133" i="31" s="1"/>
  <c r="AI132" i="31"/>
  <c r="AJ132" i="31" s="1"/>
  <c r="AN132" i="31" s="1"/>
  <c r="AJ52" i="31"/>
  <c r="AL52" i="31" s="1"/>
  <c r="AJ25" i="31"/>
  <c r="AL25" i="31" s="1"/>
  <c r="AJ40" i="31"/>
  <c r="AL40" i="31" s="1"/>
  <c r="AJ24" i="31"/>
  <c r="AL24" i="31" s="1"/>
  <c r="AJ56" i="31"/>
  <c r="AL56" i="31" s="1"/>
  <c r="AJ34" i="31"/>
  <c r="AL34" i="31" s="1"/>
  <c r="AJ17" i="31"/>
  <c r="AL17" i="31" s="1"/>
  <c r="AJ46" i="31"/>
  <c r="AL46" i="31" s="1"/>
  <c r="AJ59" i="31"/>
  <c r="AL59" i="31" s="1"/>
  <c r="AJ31" i="31"/>
  <c r="AL31" i="31" s="1"/>
  <c r="AJ26" i="31"/>
  <c r="AL26" i="31" s="1"/>
  <c r="AI106" i="31"/>
  <c r="AJ106" i="31" s="1"/>
  <c r="AN106" i="31" s="1"/>
  <c r="AI104" i="31"/>
  <c r="AJ104" i="31" s="1"/>
  <c r="AN104" i="31" s="1"/>
  <c r="AI113" i="31"/>
  <c r="AJ113" i="31" s="1"/>
  <c r="AN113" i="31" s="1"/>
  <c r="AI124" i="31"/>
  <c r="AJ124" i="31" s="1"/>
  <c r="AN124" i="31" s="1"/>
  <c r="AI122" i="31"/>
  <c r="AJ122" i="31" s="1"/>
  <c r="AN122" i="31" s="1"/>
  <c r="AI99" i="31"/>
  <c r="AJ99" i="31" s="1"/>
  <c r="AN99" i="31" s="1"/>
  <c r="AI116" i="31"/>
  <c r="AJ116" i="31" s="1"/>
  <c r="AN116" i="31" s="1"/>
  <c r="AI98" i="31"/>
  <c r="AJ98" i="31" s="1"/>
  <c r="AN98" i="31" s="1"/>
  <c r="AI114" i="31"/>
  <c r="AJ114" i="31" s="1"/>
  <c r="AN114" i="31" s="1"/>
  <c r="AI123" i="31"/>
  <c r="AJ123" i="31" s="1"/>
  <c r="AN123" i="31" s="1"/>
  <c r="AI115" i="31"/>
  <c r="AJ115" i="31" s="1"/>
  <c r="AN115" i="31" s="1"/>
  <c r="AI117" i="31"/>
  <c r="AJ117" i="31" s="1"/>
  <c r="AN117" i="31" s="1"/>
  <c r="AF534" i="31"/>
  <c r="AI71" i="31"/>
  <c r="AJ60" i="31"/>
  <c r="AL60" i="31" s="1"/>
  <c r="AF533" i="31"/>
  <c r="AI69" i="31"/>
  <c r="AI138" i="31"/>
  <c r="AJ138" i="31" s="1"/>
  <c r="AN138" i="31" s="1"/>
  <c r="AF567" i="31"/>
  <c r="AI137" i="31"/>
  <c r="AJ137" i="31" s="1"/>
  <c r="AN137" i="31" s="1"/>
  <c r="AJ38" i="31"/>
  <c r="AL38" i="31" s="1"/>
  <c r="AJ19" i="31"/>
  <c r="AL19" i="31" s="1"/>
  <c r="AJ33" i="31"/>
  <c r="AL33" i="31" s="1"/>
  <c r="AJ50" i="31"/>
  <c r="AL50" i="31" s="1"/>
  <c r="AJ42" i="31"/>
  <c r="AL42" i="31" s="1"/>
  <c r="AJ45" i="31"/>
  <c r="AL45" i="31" s="1"/>
  <c r="AJ41" i="31"/>
  <c r="AL41" i="31" s="1"/>
  <c r="AJ39" i="31"/>
  <c r="AL39" i="31" s="1"/>
  <c r="AJ53" i="31"/>
  <c r="AL53" i="31" s="1"/>
  <c r="AJ37" i="31"/>
  <c r="AL37" i="31" s="1"/>
  <c r="AJ58" i="31"/>
  <c r="AL58" i="31" s="1"/>
  <c r="AJ21" i="31"/>
  <c r="AL21" i="31" s="1"/>
  <c r="AI103" i="31"/>
  <c r="AJ103" i="31" s="1"/>
  <c r="AN103" i="31" s="1"/>
  <c r="AI102" i="31"/>
  <c r="AJ102" i="31" s="1"/>
  <c r="AN102" i="31" s="1"/>
  <c r="AI107" i="31"/>
  <c r="AJ107" i="31" s="1"/>
  <c r="AN107" i="31" s="1"/>
  <c r="AI127" i="31"/>
  <c r="AJ127" i="31" s="1"/>
  <c r="AN127" i="31" s="1"/>
  <c r="AD43" i="39"/>
  <c r="H14" i="42" s="1"/>
  <c r="AA71" i="39"/>
  <c r="AA54" i="39"/>
  <c r="AB47" i="39"/>
  <c r="AB57" i="39"/>
  <c r="Z284" i="6"/>
  <c r="AD243" i="25"/>
  <c r="AD202" i="25"/>
  <c r="AD244" i="25"/>
  <c r="Y247" i="25"/>
  <c r="Y166" i="25" s="1"/>
  <c r="AF594" i="31"/>
  <c r="AF597" i="31"/>
  <c r="AF598" i="31"/>
  <c r="AB68" i="39"/>
  <c r="AB69" i="39" s="1"/>
  <c r="AB63" i="39"/>
  <c r="AB64" i="39" s="1"/>
  <c r="AC51" i="39"/>
  <c r="AC52" i="39" s="1"/>
  <c r="AC46" i="39"/>
  <c r="AF276" i="32"/>
  <c r="AF277" i="32"/>
  <c r="AF278" i="32" s="1"/>
  <c r="AD40" i="39" s="1"/>
  <c r="AE514" i="31"/>
  <c r="AE515" i="31" s="1"/>
  <c r="AC59" i="39" s="1"/>
  <c r="AE513" i="31"/>
  <c r="AI46" i="25"/>
  <c r="L40" i="35"/>
  <c r="Z362" i="32"/>
  <c r="Z271" i="32" s="1"/>
  <c r="AA352" i="32"/>
  <c r="AB45" i="32"/>
  <c r="AB41" i="32"/>
  <c r="AB37" i="32"/>
  <c r="AB36" i="32"/>
  <c r="AB44" i="32"/>
  <c r="AB40" i="32"/>
  <c r="AB39" i="32"/>
  <c r="AB43" i="32"/>
  <c r="AB38" i="32"/>
  <c r="AB42" i="32"/>
  <c r="AA353" i="32"/>
  <c r="AB47" i="32"/>
  <c r="AB48" i="32"/>
  <c r="AB53" i="32"/>
  <c r="AB54" i="32"/>
  <c r="AB33" i="32"/>
  <c r="AB52" i="32"/>
  <c r="AB57" i="32"/>
  <c r="AB58" i="32"/>
  <c r="AB51" i="32"/>
  <c r="AB56" i="32"/>
  <c r="AB35" i="32"/>
  <c r="AB46" i="32"/>
  <c r="AB55" i="32"/>
  <c r="AB50" i="32"/>
  <c r="AB59" i="32"/>
  <c r="AB34" i="32"/>
  <c r="AB49" i="32"/>
  <c r="AC60" i="32"/>
  <c r="AD2" i="32"/>
  <c r="AE351" i="32"/>
  <c r="AF351" i="32"/>
  <c r="AE587" i="31"/>
  <c r="AF570" i="31"/>
  <c r="AF575" i="31"/>
  <c r="AF566" i="31"/>
  <c r="AF580" i="31"/>
  <c r="AF548" i="31"/>
  <c r="AF582" i="31"/>
  <c r="AF550" i="31"/>
  <c r="AB552" i="31"/>
  <c r="AF576" i="31"/>
  <c r="AB599" i="31"/>
  <c r="AB591" i="31"/>
  <c r="AD96" i="31"/>
  <c r="AE2" i="31"/>
  <c r="AF587" i="31"/>
  <c r="AF586" i="31"/>
  <c r="AC94" i="31"/>
  <c r="AC79" i="31"/>
  <c r="AC88" i="31"/>
  <c r="AC84" i="31"/>
  <c r="AC559" i="31" s="1"/>
  <c r="AC83" i="31"/>
  <c r="AC558" i="31" s="1"/>
  <c r="AC95" i="31"/>
  <c r="AC92" i="31"/>
  <c r="AC89" i="31"/>
  <c r="AC90" i="31"/>
  <c r="AC93" i="31"/>
  <c r="AC85" i="31"/>
  <c r="AC560" i="31" s="1"/>
  <c r="AC81" i="31"/>
  <c r="AC556" i="31" s="1"/>
  <c r="AC91" i="31"/>
  <c r="AC87" i="31"/>
  <c r="AC542" i="31" s="1"/>
  <c r="AC82" i="31"/>
  <c r="AC557" i="31" s="1"/>
  <c r="AC80" i="31"/>
  <c r="AC555" i="31" s="1"/>
  <c r="AC86" i="31"/>
  <c r="AC562" i="31" s="1"/>
  <c r="AB592" i="31"/>
  <c r="AD220" i="25"/>
  <c r="AD232" i="25"/>
  <c r="AD188" i="25"/>
  <c r="AE39" i="25"/>
  <c r="AE38" i="25"/>
  <c r="AE36" i="25"/>
  <c r="AE40" i="25"/>
  <c r="AE41" i="25"/>
  <c r="AE37" i="25"/>
  <c r="AE34" i="25"/>
  <c r="AF44" i="25"/>
  <c r="AI42" i="25"/>
  <c r="AL42" i="25" s="1"/>
  <c r="AF22" i="25"/>
  <c r="AB32" i="25"/>
  <c r="AC2" i="25"/>
  <c r="AA24" i="25"/>
  <c r="AA26" i="25"/>
  <c r="AA29" i="25"/>
  <c r="AA28" i="25"/>
  <c r="AA31" i="25"/>
  <c r="AA30" i="25"/>
  <c r="AA25" i="25"/>
  <c r="AA27" i="25"/>
  <c r="AA164" i="25"/>
  <c r="Z238" i="25"/>
  <c r="AD233" i="25"/>
  <c r="AE9" i="25"/>
  <c r="AE18" i="25"/>
  <c r="AE20" i="25"/>
  <c r="AE19" i="25"/>
  <c r="AE17" i="25"/>
  <c r="AE21" i="25"/>
  <c r="AE44" i="25"/>
  <c r="AD222" i="25"/>
  <c r="AC2" i="6"/>
  <c r="AI22" i="25" l="1"/>
  <c r="AL22" i="25" s="1"/>
  <c r="AF12" i="25"/>
  <c r="AF15" i="25"/>
  <c r="AF10" i="25"/>
  <c r="AF14" i="25"/>
  <c r="AF11" i="25"/>
  <c r="AF13" i="25"/>
  <c r="AF16" i="25"/>
  <c r="AE221" i="25"/>
  <c r="H16" i="42"/>
  <c r="AC28" i="39"/>
  <c r="AC33" i="39"/>
  <c r="AE208" i="25"/>
  <c r="AE236" i="25"/>
  <c r="AE47" i="25"/>
  <c r="AF236" i="25"/>
  <c r="AF47" i="25"/>
  <c r="AB61" i="32"/>
  <c r="AC97" i="31"/>
  <c r="AA33" i="25"/>
  <c r="AC269" i="32"/>
  <c r="D10" i="43"/>
  <c r="F10" i="43" s="1"/>
  <c r="AE23" i="25"/>
  <c r="AE43" i="25"/>
  <c r="AJ72" i="31"/>
  <c r="AL72" i="31" s="1"/>
  <c r="AJ74" i="31"/>
  <c r="AL74" i="31" s="1"/>
  <c r="AJ68" i="31"/>
  <c r="AL68" i="31" s="1"/>
  <c r="AJ11" i="31"/>
  <c r="AL11" i="31" s="1"/>
  <c r="AB71" i="39"/>
  <c r="AJ63" i="31"/>
  <c r="AL63" i="31" s="1"/>
  <c r="AJ67" i="31"/>
  <c r="AL67" i="31" s="1"/>
  <c r="AJ65" i="31"/>
  <c r="AL65" i="31" s="1"/>
  <c r="AJ64" i="31"/>
  <c r="AL64" i="31" s="1"/>
  <c r="AJ66" i="31"/>
  <c r="AL66" i="31" s="1"/>
  <c r="AJ69" i="31"/>
  <c r="AL69" i="31" s="1"/>
  <c r="AJ71" i="31"/>
  <c r="AL71" i="31" s="1"/>
  <c r="J14" i="42"/>
  <c r="J16" i="42" s="1"/>
  <c r="AC47" i="39"/>
  <c r="AC57" i="39"/>
  <c r="AB54" i="39"/>
  <c r="Z247" i="25"/>
  <c r="Z166" i="25" s="1"/>
  <c r="AA284" i="6"/>
  <c r="AE244" i="25"/>
  <c r="AE243" i="25"/>
  <c r="AE202" i="25"/>
  <c r="AC68" i="39"/>
  <c r="AC69" i="39" s="1"/>
  <c r="AC63" i="39"/>
  <c r="AC64" i="39" s="1"/>
  <c r="AD51" i="39"/>
  <c r="AD52" i="39" s="1"/>
  <c r="AD46" i="39"/>
  <c r="AF513" i="31"/>
  <c r="AF514" i="31"/>
  <c r="AF515" i="31" s="1"/>
  <c r="AD59" i="39" s="1"/>
  <c r="AL46" i="25"/>
  <c r="H9" i="35" s="1"/>
  <c r="H40" i="35"/>
  <c r="AB352" i="32"/>
  <c r="AA362" i="32"/>
  <c r="AA271" i="32" s="1"/>
  <c r="AC39" i="32"/>
  <c r="AC43" i="32"/>
  <c r="AC38" i="32"/>
  <c r="AC42" i="32"/>
  <c r="AC45" i="32"/>
  <c r="AC41" i="32"/>
  <c r="AC37" i="32"/>
  <c r="AC36" i="32"/>
  <c r="AC44" i="32"/>
  <c r="AC40" i="32"/>
  <c r="AC33" i="32"/>
  <c r="AC58" i="32"/>
  <c r="AC51" i="32"/>
  <c r="AC52" i="32"/>
  <c r="AC57" i="32"/>
  <c r="AC46" i="32"/>
  <c r="AC55" i="32"/>
  <c r="AC56" i="32"/>
  <c r="AC35" i="32"/>
  <c r="AC34" i="32"/>
  <c r="AC49" i="32"/>
  <c r="AC50" i="32"/>
  <c r="AC59" i="32"/>
  <c r="AC53" i="32"/>
  <c r="AC54" i="32"/>
  <c r="AC47" i="32"/>
  <c r="AC48" i="32"/>
  <c r="AB353" i="32"/>
  <c r="AE2" i="32"/>
  <c r="AD60" i="32"/>
  <c r="AC552" i="31"/>
  <c r="AC592" i="31"/>
  <c r="AC591" i="31"/>
  <c r="AE96" i="31"/>
  <c r="AF2" i="31"/>
  <c r="AF96" i="31" s="1"/>
  <c r="AD84" i="31"/>
  <c r="AD559" i="31" s="1"/>
  <c r="AD94" i="31"/>
  <c r="AD79" i="31"/>
  <c r="AD88" i="31"/>
  <c r="AD89" i="31"/>
  <c r="AD93" i="31"/>
  <c r="AD81" i="31"/>
  <c r="AD556" i="31" s="1"/>
  <c r="AD90" i="31"/>
  <c r="AD85" i="31"/>
  <c r="AD560" i="31" s="1"/>
  <c r="AD82" i="31"/>
  <c r="AD557" i="31" s="1"/>
  <c r="AD80" i="31"/>
  <c r="AD555" i="31" s="1"/>
  <c r="AD87" i="31"/>
  <c r="AD542" i="31" s="1"/>
  <c r="AD86" i="31"/>
  <c r="AD562" i="31" s="1"/>
  <c r="AD92" i="31"/>
  <c r="AD83" i="31"/>
  <c r="AD558" i="31" s="1"/>
  <c r="AD95" i="31"/>
  <c r="AD91" i="31"/>
  <c r="AA238" i="25"/>
  <c r="AE220" i="25"/>
  <c r="AE233" i="25"/>
  <c r="AB26" i="25"/>
  <c r="AB29" i="25"/>
  <c r="AB28" i="25"/>
  <c r="AB31" i="25"/>
  <c r="AB30" i="25"/>
  <c r="AB25" i="25"/>
  <c r="AB27" i="25"/>
  <c r="AB24" i="25"/>
  <c r="AB164" i="25"/>
  <c r="AE232" i="25"/>
  <c r="AE198" i="25"/>
  <c r="AE188" i="25"/>
  <c r="AF18" i="25"/>
  <c r="AF17" i="25"/>
  <c r="AF21" i="25"/>
  <c r="AF20" i="25"/>
  <c r="AF9" i="25"/>
  <c r="AF19" i="25"/>
  <c r="AE222" i="25"/>
  <c r="AA237" i="25"/>
  <c r="AC32" i="25"/>
  <c r="AD2" i="25"/>
  <c r="AF39" i="25"/>
  <c r="AF38" i="25"/>
  <c r="AF36" i="25"/>
  <c r="AF40" i="25"/>
  <c r="AF41" i="25"/>
  <c r="AF37" i="25"/>
  <c r="AF34" i="25"/>
  <c r="AD2" i="6"/>
  <c r="AF221" i="25" l="1"/>
  <c r="AD33" i="39"/>
  <c r="AD28" i="39"/>
  <c r="AF208" i="25"/>
  <c r="AC61" i="32"/>
  <c r="AD97" i="31"/>
  <c r="AB33" i="25"/>
  <c r="AD269" i="32"/>
  <c r="AF43" i="25"/>
  <c r="AF23" i="25"/>
  <c r="AC71" i="39"/>
  <c r="H51" i="42"/>
  <c r="J51" i="42" s="1"/>
  <c r="AC54" i="39"/>
  <c r="AD47" i="39"/>
  <c r="H47" i="42"/>
  <c r="J47" i="42" s="1"/>
  <c r="AD57" i="39"/>
  <c r="H50" i="42"/>
  <c r="AF244" i="25"/>
  <c r="AI34" i="25"/>
  <c r="AF243" i="25"/>
  <c r="AF202" i="25"/>
  <c r="AB284" i="6"/>
  <c r="AD68" i="39"/>
  <c r="AD69" i="39" s="1"/>
  <c r="AD63" i="39"/>
  <c r="AB362" i="32"/>
  <c r="AB271" i="32" s="1"/>
  <c r="AI96" i="31"/>
  <c r="AJ96" i="31" s="1"/>
  <c r="AC352" i="32"/>
  <c r="AD36" i="32"/>
  <c r="AD44" i="32"/>
  <c r="AD40" i="32"/>
  <c r="AD39" i="32"/>
  <c r="AD43" i="32"/>
  <c r="AD38" i="32"/>
  <c r="AD42" i="32"/>
  <c r="AD45" i="32"/>
  <c r="AD41" i="32"/>
  <c r="AD37" i="32"/>
  <c r="AD50" i="32"/>
  <c r="AD34" i="32"/>
  <c r="AD54" i="32"/>
  <c r="AD47" i="32"/>
  <c r="AD48" i="32"/>
  <c r="AD53" i="32"/>
  <c r="AD33" i="32"/>
  <c r="AD51" i="32"/>
  <c r="AD52" i="32"/>
  <c r="AD57" i="32"/>
  <c r="AD58" i="32"/>
  <c r="AD55" i="32"/>
  <c r="AD56" i="32"/>
  <c r="AD35" i="32"/>
  <c r="AD46" i="32"/>
  <c r="AD49" i="32"/>
  <c r="AD59" i="32"/>
  <c r="AF2" i="32"/>
  <c r="AF60" i="32" s="1"/>
  <c r="AE60" i="32"/>
  <c r="AC353" i="32"/>
  <c r="AD552" i="31"/>
  <c r="AD592" i="31"/>
  <c r="AF84" i="31"/>
  <c r="AF94" i="31"/>
  <c r="AF88" i="31"/>
  <c r="AF79" i="31"/>
  <c r="AF82" i="31"/>
  <c r="AF80" i="31"/>
  <c r="AF93" i="31"/>
  <c r="AF89" i="31"/>
  <c r="AF95" i="31"/>
  <c r="AF92" i="31"/>
  <c r="AF83" i="31"/>
  <c r="AF87" i="31"/>
  <c r="AF90" i="31"/>
  <c r="AF85" i="31"/>
  <c r="AF81" i="31"/>
  <c r="AF86" i="31"/>
  <c r="AF91" i="31"/>
  <c r="AD599" i="31"/>
  <c r="AD591" i="31"/>
  <c r="AE79" i="31"/>
  <c r="AE88" i="31"/>
  <c r="AE84" i="31"/>
  <c r="AE559" i="31" s="1"/>
  <c r="AE94" i="31"/>
  <c r="AE81" i="31"/>
  <c r="AE556" i="31" s="1"/>
  <c r="AE90" i="31"/>
  <c r="AE85" i="31"/>
  <c r="AE560" i="31" s="1"/>
  <c r="AE83" i="31"/>
  <c r="AE558" i="31" s="1"/>
  <c r="AE82" i="31"/>
  <c r="AE557" i="31" s="1"/>
  <c r="AE80" i="31"/>
  <c r="AE555" i="31" s="1"/>
  <c r="AE89" i="31"/>
  <c r="AE95" i="31"/>
  <c r="AE86" i="31"/>
  <c r="AE562" i="31" s="1"/>
  <c r="AE91" i="31"/>
  <c r="AE93" i="31"/>
  <c r="AE92" i="31"/>
  <c r="AE87" i="31"/>
  <c r="AE542" i="31" s="1"/>
  <c r="AA247" i="25"/>
  <c r="AA166" i="25" s="1"/>
  <c r="AF233" i="25"/>
  <c r="AF222" i="25"/>
  <c r="AF220" i="25"/>
  <c r="AF198" i="25"/>
  <c r="AB237" i="25"/>
  <c r="AF188" i="25"/>
  <c r="AC25" i="25"/>
  <c r="AC27" i="25"/>
  <c r="AC24" i="25"/>
  <c r="AC26" i="25"/>
  <c r="AC29" i="25"/>
  <c r="AC28" i="25"/>
  <c r="AC31" i="25"/>
  <c r="AC30" i="25"/>
  <c r="AC164" i="25"/>
  <c r="AF232" i="25"/>
  <c r="AB238" i="25"/>
  <c r="AD32" i="25"/>
  <c r="AE2" i="25"/>
  <c r="AE2" i="6"/>
  <c r="AD352" i="32" l="1"/>
  <c r="AD61" i="32"/>
  <c r="AI88" i="31"/>
  <c r="AJ88" i="31" s="1"/>
  <c r="AL88" i="31" s="1"/>
  <c r="AF97" i="31"/>
  <c r="AE97" i="31"/>
  <c r="AC33" i="25"/>
  <c r="AE269" i="32"/>
  <c r="D24" i="43"/>
  <c r="F24" i="43" s="1"/>
  <c r="AF560" i="31"/>
  <c r="AI85" i="31"/>
  <c r="AI92" i="31"/>
  <c r="AF555" i="31"/>
  <c r="AI80" i="31"/>
  <c r="AI94" i="31"/>
  <c r="AI91" i="31"/>
  <c r="AI90" i="31"/>
  <c r="AI95" i="31"/>
  <c r="AF557" i="31"/>
  <c r="AI82" i="31"/>
  <c r="AF559" i="31"/>
  <c r="AI84" i="31"/>
  <c r="AF562" i="31"/>
  <c r="AI86" i="31"/>
  <c r="AF542" i="31"/>
  <c r="AI87" i="31"/>
  <c r="AI89" i="31"/>
  <c r="AF552" i="31"/>
  <c r="AI79" i="31"/>
  <c r="AF556" i="31"/>
  <c r="AI81" i="31"/>
  <c r="AI83" i="31"/>
  <c r="AI93" i="31"/>
  <c r="H58" i="42"/>
  <c r="AD54" i="39"/>
  <c r="H46" i="42"/>
  <c r="J50" i="42"/>
  <c r="J52" i="42" s="1"/>
  <c r="H52" i="42"/>
  <c r="H55" i="42"/>
  <c r="J55" i="42" s="1"/>
  <c r="AD64" i="39"/>
  <c r="AC284" i="6"/>
  <c r="AF269" i="32"/>
  <c r="AI60" i="32"/>
  <c r="D7" i="35"/>
  <c r="AC362" i="32"/>
  <c r="AC271" i="32" s="1"/>
  <c r="AE45" i="32"/>
  <c r="AE41" i="32"/>
  <c r="AE37" i="32"/>
  <c r="AE36" i="32"/>
  <c r="AE44" i="32"/>
  <c r="AE40" i="32"/>
  <c r="AE39" i="32"/>
  <c r="AE43" i="32"/>
  <c r="AE38" i="32"/>
  <c r="AE42" i="32"/>
  <c r="AF38" i="32"/>
  <c r="AF42" i="32"/>
  <c r="AF45" i="32"/>
  <c r="AF41" i="32"/>
  <c r="AF37" i="32"/>
  <c r="AF36" i="32"/>
  <c r="AF44" i="32"/>
  <c r="AF40" i="32"/>
  <c r="AF39" i="32"/>
  <c r="AF43" i="32"/>
  <c r="AE47" i="32"/>
  <c r="AE48" i="32"/>
  <c r="AE53" i="32"/>
  <c r="AE54" i="32"/>
  <c r="AE33" i="32"/>
  <c r="AE52" i="32"/>
  <c r="AE57" i="32"/>
  <c r="AE58" i="32"/>
  <c r="AE56" i="32"/>
  <c r="AE35" i="32"/>
  <c r="AE46" i="32"/>
  <c r="AE55" i="32"/>
  <c r="AE50" i="32"/>
  <c r="AE59" i="32"/>
  <c r="AE34" i="32"/>
  <c r="AE49" i="32"/>
  <c r="AE51" i="32"/>
  <c r="AF35" i="32"/>
  <c r="AF46" i="32"/>
  <c r="AF55" i="32"/>
  <c r="AF56" i="32"/>
  <c r="AF59" i="32"/>
  <c r="AF34" i="32"/>
  <c r="AF49" i="32"/>
  <c r="AF50" i="32"/>
  <c r="AF48" i="32"/>
  <c r="AF53" i="32"/>
  <c r="AF54" i="32"/>
  <c r="AF47" i="32"/>
  <c r="AF33" i="32"/>
  <c r="AF57" i="32"/>
  <c r="AF58" i="32"/>
  <c r="AF51" i="32"/>
  <c r="AF52" i="32"/>
  <c r="AD353" i="32"/>
  <c r="AF591" i="31"/>
  <c r="AF558" i="31"/>
  <c r="AE552" i="31"/>
  <c r="AE591" i="31"/>
  <c r="AE592" i="31"/>
  <c r="AE599" i="31"/>
  <c r="AF592" i="31"/>
  <c r="AB247" i="25"/>
  <c r="AB166" i="25" s="1"/>
  <c r="AC237" i="25"/>
  <c r="AC238" i="25"/>
  <c r="AE32" i="25"/>
  <c r="AF2" i="25"/>
  <c r="AF32" i="25" s="1"/>
  <c r="AD24" i="25"/>
  <c r="AD26" i="25"/>
  <c r="AD29" i="25"/>
  <c r="AD28" i="25"/>
  <c r="AD237" i="25"/>
  <c r="AD31" i="25"/>
  <c r="AD30" i="25"/>
  <c r="AD25" i="25"/>
  <c r="AD27" i="25"/>
  <c r="AD164" i="25"/>
  <c r="AF2" i="6"/>
  <c r="AE61" i="32" l="1"/>
  <c r="AF61" i="32"/>
  <c r="AD33" i="25"/>
  <c r="D23" i="43"/>
  <c r="F23" i="43" s="1"/>
  <c r="D27" i="43"/>
  <c r="F27" i="43" s="1"/>
  <c r="AJ79" i="31"/>
  <c r="AL79" i="31" s="1"/>
  <c r="AJ90" i="31"/>
  <c r="AL90" i="31" s="1"/>
  <c r="AJ93" i="31"/>
  <c r="AL93" i="31" s="1"/>
  <c r="AJ83" i="31"/>
  <c r="AL83" i="31" s="1"/>
  <c r="AJ86" i="31"/>
  <c r="AL86" i="31" s="1"/>
  <c r="AJ82" i="31"/>
  <c r="AL82" i="31" s="1"/>
  <c r="AJ91" i="31"/>
  <c r="AL91" i="31" s="1"/>
  <c r="AJ92" i="31"/>
  <c r="AL92" i="31" s="1"/>
  <c r="AJ81" i="31"/>
  <c r="AL81" i="31" s="1"/>
  <c r="AJ89" i="31"/>
  <c r="AL89" i="31" s="1"/>
  <c r="AJ94" i="31"/>
  <c r="AL94" i="31" s="1"/>
  <c r="AJ85" i="31"/>
  <c r="AL85" i="31" s="1"/>
  <c r="AJ87" i="31"/>
  <c r="AL87" i="31" s="1"/>
  <c r="AJ84" i="31"/>
  <c r="AL84" i="31" s="1"/>
  <c r="AJ95" i="31"/>
  <c r="AL95" i="31" s="1"/>
  <c r="AJ80" i="31"/>
  <c r="AL80" i="31" s="1"/>
  <c r="AI32" i="25"/>
  <c r="AL32" i="25" s="1"/>
  <c r="AL164" i="25" s="1"/>
  <c r="AK376" i="6" s="1"/>
  <c r="AD71" i="39"/>
  <c r="H54" i="42"/>
  <c r="J58" i="42"/>
  <c r="J60" i="42" s="1"/>
  <c r="H60" i="42"/>
  <c r="J46" i="42"/>
  <c r="J48" i="42" s="1"/>
  <c r="H48" i="42"/>
  <c r="AD284" i="6"/>
  <c r="AI269" i="32"/>
  <c r="L67" i="35" s="1"/>
  <c r="AD362" i="32"/>
  <c r="AD271" i="32" s="1"/>
  <c r="L39" i="35"/>
  <c r="L56" i="35" s="1"/>
  <c r="AI270" i="32"/>
  <c r="E7" i="35"/>
  <c r="AF352" i="32"/>
  <c r="AE352" i="32"/>
  <c r="AF353" i="32"/>
  <c r="AE353" i="32"/>
  <c r="AC247" i="25"/>
  <c r="AC166" i="25" s="1"/>
  <c r="AD238" i="25"/>
  <c r="AE26" i="25"/>
  <c r="AE29" i="25"/>
  <c r="AE28" i="25"/>
  <c r="AE31" i="25"/>
  <c r="AE30" i="25"/>
  <c r="AE25" i="25"/>
  <c r="AE27" i="25"/>
  <c r="AE24" i="25"/>
  <c r="AE164" i="25"/>
  <c r="AF30" i="25"/>
  <c r="AF25" i="25"/>
  <c r="AF27" i="25"/>
  <c r="AF24" i="25"/>
  <c r="AF26" i="25"/>
  <c r="AF29" i="25"/>
  <c r="AF28" i="25"/>
  <c r="AF237" i="25"/>
  <c r="AF31" i="25"/>
  <c r="AF164" i="25"/>
  <c r="AF33" i="25" l="1"/>
  <c r="AE33" i="25"/>
  <c r="AL506" i="31"/>
  <c r="D26" i="43"/>
  <c r="F26" i="43" s="1"/>
  <c r="AI165" i="25"/>
  <c r="J54" i="42"/>
  <c r="J56" i="42" s="1"/>
  <c r="H56" i="42"/>
  <c r="AF284" i="6"/>
  <c r="AE284" i="6"/>
  <c r="AD247" i="25"/>
  <c r="AD166" i="25" s="1"/>
  <c r="F7" i="35"/>
  <c r="AI164" i="25"/>
  <c r="AI376" i="6" s="1"/>
  <c r="L68" i="35"/>
  <c r="AF362" i="32"/>
  <c r="AF271" i="32" s="1"/>
  <c r="AE362" i="32"/>
  <c r="AE271" i="32" s="1"/>
  <c r="AE237" i="25"/>
  <c r="AE238" i="25"/>
  <c r="AF238" i="25"/>
  <c r="AF247" i="25" l="1"/>
  <c r="AF166" i="25" s="1"/>
  <c r="AL165" i="25"/>
  <c r="AE247" i="25"/>
  <c r="AE166" i="25" s="1"/>
  <c r="AF151" i="6" l="1"/>
  <c r="AE151" i="6"/>
  <c r="AD151" i="6"/>
  <c r="AC151" i="6"/>
  <c r="AB151" i="6"/>
  <c r="AA151" i="6"/>
  <c r="Z151" i="6"/>
  <c r="Y151" i="6"/>
  <c r="X151" i="6"/>
  <c r="W151" i="6"/>
  <c r="V151" i="6"/>
  <c r="U151" i="6"/>
  <c r="I22" i="35" l="1"/>
  <c r="V196" i="6"/>
  <c r="Z196" i="6"/>
  <c r="AD196" i="6"/>
  <c r="W196" i="6"/>
  <c r="AA196" i="6"/>
  <c r="AE196" i="6"/>
  <c r="X196" i="6"/>
  <c r="AB196" i="6"/>
  <c r="AF196" i="6"/>
  <c r="U196" i="6"/>
  <c r="Y196" i="6"/>
  <c r="AC196" i="6"/>
  <c r="V138" i="6"/>
  <c r="V140" i="6"/>
  <c r="V136" i="6"/>
  <c r="V137" i="6"/>
  <c r="Z138" i="6"/>
  <c r="Z137" i="6"/>
  <c r="Z140" i="6"/>
  <c r="Z136" i="6"/>
  <c r="AD138" i="6"/>
  <c r="AD136" i="6"/>
  <c r="AD140" i="6"/>
  <c r="AD137" i="6"/>
  <c r="W138" i="6"/>
  <c r="W136" i="6"/>
  <c r="W137" i="6"/>
  <c r="W140" i="6"/>
  <c r="AA138" i="6"/>
  <c r="AA137" i="6"/>
  <c r="AA140" i="6"/>
  <c r="AA136" i="6"/>
  <c r="AE138" i="6"/>
  <c r="AE140" i="6"/>
  <c r="AE137" i="6"/>
  <c r="AE136" i="6"/>
  <c r="X138" i="6"/>
  <c r="X137" i="6"/>
  <c r="X136" i="6"/>
  <c r="X140" i="6"/>
  <c r="AB140" i="6"/>
  <c r="AB138" i="6"/>
  <c r="AB137" i="6"/>
  <c r="AB136" i="6"/>
  <c r="AF138" i="6"/>
  <c r="AF137" i="6"/>
  <c r="AF136" i="6"/>
  <c r="AF140" i="6"/>
  <c r="U138" i="6"/>
  <c r="U140" i="6"/>
  <c r="U137" i="6"/>
  <c r="U136" i="6"/>
  <c r="Y138" i="6"/>
  <c r="Y137" i="6"/>
  <c r="Y140" i="6"/>
  <c r="Y136" i="6"/>
  <c r="AC138" i="6"/>
  <c r="AC140" i="6"/>
  <c r="AC136" i="6"/>
  <c r="AC137" i="6"/>
  <c r="V99" i="6"/>
  <c r="V100" i="6"/>
  <c r="Z99" i="6"/>
  <c r="Z100" i="6"/>
  <c r="AD99" i="6"/>
  <c r="AD100" i="6"/>
  <c r="W100" i="6"/>
  <c r="W99" i="6"/>
  <c r="AA99" i="6"/>
  <c r="AA100" i="6"/>
  <c r="AE99" i="6"/>
  <c r="AE100" i="6"/>
  <c r="X100" i="6"/>
  <c r="X99" i="6"/>
  <c r="AB99" i="6"/>
  <c r="AB100" i="6"/>
  <c r="AF99" i="6"/>
  <c r="AF100" i="6"/>
  <c r="U100" i="6"/>
  <c r="U99" i="6"/>
  <c r="Y99" i="6"/>
  <c r="Y100" i="6"/>
  <c r="AC99" i="6"/>
  <c r="AC100" i="6"/>
  <c r="E275" i="6" l="1"/>
  <c r="M275" i="6" l="1"/>
  <c r="L275" i="6"/>
  <c r="E276" i="6"/>
  <c r="M276" i="6" l="1"/>
  <c r="M278" i="6" s="1"/>
  <c r="L276" i="6"/>
  <c r="M181" i="6" l="1"/>
  <c r="L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N181" i="6" l="1"/>
  <c r="O181" i="6"/>
  <c r="P181" i="6"/>
  <c r="Q181" i="6"/>
  <c r="R181" i="6"/>
  <c r="S181" i="6"/>
  <c r="T181" i="6"/>
  <c r="E260" i="6" l="1"/>
  <c r="E201" i="6"/>
  <c r="E202" i="6"/>
  <c r="E193" i="6"/>
  <c r="E208" i="6"/>
  <c r="E237" i="6" s="1"/>
  <c r="E192" i="6"/>
  <c r="E171" i="6"/>
  <c r="E172" i="6"/>
  <c r="E170" i="6"/>
  <c r="E162" i="6"/>
  <c r="E164" i="6"/>
  <c r="E165" i="6"/>
  <c r="E166" i="6"/>
  <c r="E167" i="6"/>
  <c r="E146" i="6"/>
  <c r="E147" i="6"/>
  <c r="E148" i="6"/>
  <c r="E149" i="6"/>
  <c r="E150" i="6"/>
  <c r="E152" i="6"/>
  <c r="E153" i="6"/>
  <c r="E155" i="6"/>
  <c r="E156" i="6"/>
  <c r="E161" i="6"/>
  <c r="E145" i="6"/>
  <c r="E116" i="6"/>
  <c r="E117" i="6"/>
  <c r="E118" i="6"/>
  <c r="E119" i="6"/>
  <c r="E127" i="6"/>
  <c r="E128" i="6"/>
  <c r="E134" i="6"/>
  <c r="E135" i="6"/>
  <c r="E141" i="6"/>
  <c r="E142" i="6"/>
  <c r="E133" i="6"/>
  <c r="E115" i="6"/>
  <c r="L115" i="6" s="1"/>
  <c r="E107" i="6"/>
  <c r="E108" i="6"/>
  <c r="E109" i="6"/>
  <c r="E110" i="6"/>
  <c r="E111" i="6"/>
  <c r="E112" i="6"/>
  <c r="E97" i="6"/>
  <c r="E98" i="6"/>
  <c r="E101" i="6"/>
  <c r="E102" i="6"/>
  <c r="E103" i="6"/>
  <c r="E106" i="6"/>
  <c r="E96" i="6"/>
  <c r="E36" i="6"/>
  <c r="L36" i="6" s="1"/>
  <c r="E37" i="6"/>
  <c r="L37" i="6" s="1"/>
  <c r="E38" i="6"/>
  <c r="L38" i="6" s="1"/>
  <c r="E39" i="6"/>
  <c r="L39" i="6" s="1"/>
  <c r="E40" i="6"/>
  <c r="L40" i="6" s="1"/>
  <c r="E41" i="6"/>
  <c r="L41" i="6" s="1"/>
  <c r="E42" i="6"/>
  <c r="L42" i="6" s="1"/>
  <c r="E35" i="6"/>
  <c r="L66" i="6"/>
  <c r="J9" i="39"/>
  <c r="J17" i="39"/>
  <c r="J13" i="39"/>
  <c r="E65" i="6"/>
  <c r="E86" i="6" s="1"/>
  <c r="E10" i="6"/>
  <c r="L10" i="6" s="1"/>
  <c r="E11" i="6"/>
  <c r="L11" i="6" s="1"/>
  <c r="E13" i="6"/>
  <c r="L13" i="6" s="1"/>
  <c r="E14" i="6"/>
  <c r="L14" i="6" s="1"/>
  <c r="E15" i="6"/>
  <c r="L15" i="6" s="1"/>
  <c r="E16" i="6"/>
  <c r="L16" i="6" s="1"/>
  <c r="E17" i="6"/>
  <c r="L17" i="6" s="1"/>
  <c r="E18" i="6"/>
  <c r="L18" i="6" s="1"/>
  <c r="E20" i="6"/>
  <c r="L20" i="6" s="1"/>
  <c r="E21" i="6"/>
  <c r="L21" i="6" s="1"/>
  <c r="E22" i="6"/>
  <c r="L22" i="6" s="1"/>
  <c r="E23" i="6"/>
  <c r="L23" i="6" s="1"/>
  <c r="E24" i="6"/>
  <c r="L24" i="6" s="1"/>
  <c r="E25" i="6"/>
  <c r="L25" i="6" s="1"/>
  <c r="E26" i="6"/>
  <c r="L26" i="6" s="1"/>
  <c r="E27" i="6"/>
  <c r="L27" i="6" s="1"/>
  <c r="E9" i="6"/>
  <c r="L9" i="6" s="1"/>
  <c r="B276" i="6"/>
  <c r="C276" i="6" s="1"/>
  <c r="B275" i="6"/>
  <c r="C275" i="6" s="1"/>
  <c r="B274" i="6"/>
  <c r="C274" i="6" s="1"/>
  <c r="B273" i="6"/>
  <c r="B260" i="6"/>
  <c r="C260" i="6" s="1"/>
  <c r="B258" i="6"/>
  <c r="B208" i="6"/>
  <c r="C208" i="6" s="1"/>
  <c r="B207" i="6"/>
  <c r="B202" i="6"/>
  <c r="C202" i="6" s="1"/>
  <c r="B201" i="6"/>
  <c r="C201" i="6" s="1"/>
  <c r="B200" i="6"/>
  <c r="B193" i="6"/>
  <c r="C193" i="6" s="1"/>
  <c r="B192" i="6"/>
  <c r="C192" i="6" s="1"/>
  <c r="B191" i="6"/>
  <c r="B172" i="6"/>
  <c r="C172" i="6" s="1"/>
  <c r="B171" i="6"/>
  <c r="C171" i="6" s="1"/>
  <c r="B170" i="6"/>
  <c r="C170" i="6" s="1"/>
  <c r="B169" i="6"/>
  <c r="B167" i="6"/>
  <c r="C167" i="6" s="1"/>
  <c r="B166" i="6"/>
  <c r="C166" i="6" s="1"/>
  <c r="B165" i="6"/>
  <c r="C165" i="6" s="1"/>
  <c r="B164" i="6"/>
  <c r="C164" i="6" s="1"/>
  <c r="B162" i="6"/>
  <c r="C162" i="6" s="1"/>
  <c r="B161" i="6"/>
  <c r="C161" i="6" s="1"/>
  <c r="B158" i="6"/>
  <c r="B156" i="6"/>
  <c r="C156" i="6" s="1"/>
  <c r="B155" i="6"/>
  <c r="C155" i="6" s="1"/>
  <c r="B153" i="6"/>
  <c r="C153" i="6" s="1"/>
  <c r="B152" i="6"/>
  <c r="C152" i="6" s="1"/>
  <c r="B150" i="6"/>
  <c r="C150" i="6" s="1"/>
  <c r="B149" i="6"/>
  <c r="C149" i="6" s="1"/>
  <c r="B148" i="6"/>
  <c r="C148" i="6" s="1"/>
  <c r="B147" i="6"/>
  <c r="C147" i="6" s="1"/>
  <c r="B146" i="6"/>
  <c r="C146" i="6" s="1"/>
  <c r="B145" i="6"/>
  <c r="C145" i="6" s="1"/>
  <c r="B144" i="6"/>
  <c r="B142" i="6"/>
  <c r="C142" i="6" s="1"/>
  <c r="B141" i="6"/>
  <c r="C141" i="6" s="1"/>
  <c r="B135" i="6"/>
  <c r="C135" i="6" s="1"/>
  <c r="B134" i="6"/>
  <c r="C134" i="6" s="1"/>
  <c r="B133" i="6"/>
  <c r="C133" i="6" s="1"/>
  <c r="B132" i="6"/>
  <c r="B128" i="6"/>
  <c r="C128" i="6" s="1"/>
  <c r="B127" i="6"/>
  <c r="C127" i="6" s="1"/>
  <c r="B119" i="6"/>
  <c r="C119" i="6" s="1"/>
  <c r="B118" i="6"/>
  <c r="C118" i="6" s="1"/>
  <c r="B117" i="6"/>
  <c r="C117" i="6" s="1"/>
  <c r="B116" i="6"/>
  <c r="C116" i="6" s="1"/>
  <c r="B115" i="6"/>
  <c r="C115" i="6" s="1"/>
  <c r="B114" i="6"/>
  <c r="B112" i="6"/>
  <c r="C112" i="6" s="1"/>
  <c r="B111" i="6"/>
  <c r="C111" i="6" s="1"/>
  <c r="B110" i="6"/>
  <c r="C110" i="6" s="1"/>
  <c r="B109" i="6"/>
  <c r="C109" i="6" s="1"/>
  <c r="B108" i="6"/>
  <c r="C108" i="6" s="1"/>
  <c r="B107" i="6"/>
  <c r="C107" i="6" s="1"/>
  <c r="B106" i="6"/>
  <c r="C106" i="6" s="1"/>
  <c r="B105" i="6"/>
  <c r="B103" i="6"/>
  <c r="C103" i="6" s="1"/>
  <c r="B102" i="6"/>
  <c r="C102" i="6" s="1"/>
  <c r="B101" i="6"/>
  <c r="C101" i="6" s="1"/>
  <c r="B98" i="6"/>
  <c r="C98" i="6" s="1"/>
  <c r="B97" i="6"/>
  <c r="C97" i="6" s="1"/>
  <c r="B96" i="6"/>
  <c r="C96" i="6" s="1"/>
  <c r="B95" i="6"/>
  <c r="B93" i="6"/>
  <c r="C93" i="6" s="1"/>
  <c r="B92" i="6"/>
  <c r="C92" i="6" s="1"/>
  <c r="B91" i="6"/>
  <c r="C91" i="6" s="1"/>
  <c r="B90" i="6"/>
  <c r="C90" i="6" s="1"/>
  <c r="B89" i="6"/>
  <c r="C89" i="6" s="1"/>
  <c r="B88" i="6"/>
  <c r="C88" i="6" s="1"/>
  <c r="B63" i="6"/>
  <c r="B42" i="6"/>
  <c r="C42" i="6" s="1"/>
  <c r="B41" i="6"/>
  <c r="C41" i="6" s="1"/>
  <c r="B40" i="6"/>
  <c r="C40" i="6" s="1"/>
  <c r="B39" i="6"/>
  <c r="C39" i="6" s="1"/>
  <c r="B38" i="6"/>
  <c r="C38" i="6" s="1"/>
  <c r="B37" i="6"/>
  <c r="C37" i="6" s="1"/>
  <c r="B36" i="6"/>
  <c r="C36" i="6" s="1"/>
  <c r="B35" i="6"/>
  <c r="C35" i="6" s="1"/>
  <c r="B87" i="6"/>
  <c r="B66" i="6"/>
  <c r="C66" i="6" s="1"/>
  <c r="B65" i="6"/>
  <c r="C65" i="6" s="1"/>
  <c r="B34" i="6"/>
  <c r="B27" i="6"/>
  <c r="C27" i="6" s="1"/>
  <c r="B26" i="6"/>
  <c r="C26" i="6" s="1"/>
  <c r="B25" i="6"/>
  <c r="C25" i="6" s="1"/>
  <c r="B24" i="6"/>
  <c r="C24" i="6" s="1"/>
  <c r="B23" i="6"/>
  <c r="C23" i="6" s="1"/>
  <c r="B22" i="6"/>
  <c r="C22" i="6" s="1"/>
  <c r="B21" i="6"/>
  <c r="C21" i="6" s="1"/>
  <c r="B20" i="6"/>
  <c r="C20" i="6" s="1"/>
  <c r="B18" i="6"/>
  <c r="C18" i="6" s="1"/>
  <c r="B17" i="6"/>
  <c r="C17" i="6" s="1"/>
  <c r="B16" i="6"/>
  <c r="C16" i="6" s="1"/>
  <c r="B15" i="6"/>
  <c r="C15" i="6" s="1"/>
  <c r="B14" i="6"/>
  <c r="C14" i="6" s="1"/>
  <c r="B13" i="6"/>
  <c r="C13" i="6" s="1"/>
  <c r="B11" i="6"/>
  <c r="C11" i="6" s="1"/>
  <c r="B10" i="6"/>
  <c r="C10" i="6" s="1"/>
  <c r="B9" i="6"/>
  <c r="C9" i="6" s="1"/>
  <c r="L161" i="6" l="1"/>
  <c r="P161" i="6"/>
  <c r="T161" i="6"/>
  <c r="X161" i="6"/>
  <c r="AB161" i="6"/>
  <c r="AF161" i="6"/>
  <c r="S161" i="6"/>
  <c r="AE161" i="6"/>
  <c r="M161" i="6"/>
  <c r="Q161" i="6"/>
  <c r="U161" i="6"/>
  <c r="Y161" i="6"/>
  <c r="AC161" i="6"/>
  <c r="W161" i="6"/>
  <c r="N161" i="6"/>
  <c r="R161" i="6"/>
  <c r="V161" i="6"/>
  <c r="Z161" i="6"/>
  <c r="AD161" i="6"/>
  <c r="O161" i="6"/>
  <c r="AA161" i="6"/>
  <c r="O162" i="6"/>
  <c r="S162" i="6"/>
  <c r="W162" i="6"/>
  <c r="AA162" i="6"/>
  <c r="AE162" i="6"/>
  <c r="R162" i="6"/>
  <c r="AD162" i="6"/>
  <c r="L162" i="6"/>
  <c r="P162" i="6"/>
  <c r="T162" i="6"/>
  <c r="X162" i="6"/>
  <c r="AB162" i="6"/>
  <c r="AF162" i="6"/>
  <c r="N162" i="6"/>
  <c r="Z162" i="6"/>
  <c r="M162" i="6"/>
  <c r="Q162" i="6"/>
  <c r="U162" i="6"/>
  <c r="Y162" i="6"/>
  <c r="AC162" i="6"/>
  <c r="V162" i="6"/>
  <c r="L35" i="6"/>
  <c r="E62" i="6"/>
  <c r="E272" i="6"/>
  <c r="L65" i="6"/>
  <c r="L359" i="6" s="1"/>
  <c r="M106" i="6"/>
  <c r="L106" i="6"/>
  <c r="M98" i="6"/>
  <c r="L98" i="6"/>
  <c r="M110" i="6"/>
  <c r="L110" i="6"/>
  <c r="M135" i="6"/>
  <c r="L135" i="6"/>
  <c r="M348" i="6"/>
  <c r="M118" i="6"/>
  <c r="L118" i="6"/>
  <c r="M153" i="6"/>
  <c r="L153" i="6"/>
  <c r="M148" i="6"/>
  <c r="L148" i="6"/>
  <c r="M166" i="6"/>
  <c r="L166" i="6"/>
  <c r="M170" i="6"/>
  <c r="L170" i="6"/>
  <c r="M186" i="6"/>
  <c r="L186" i="6"/>
  <c r="M182" i="6"/>
  <c r="L182" i="6"/>
  <c r="M177" i="6"/>
  <c r="L177" i="6"/>
  <c r="M171" i="6"/>
  <c r="L171" i="6"/>
  <c r="M197" i="6"/>
  <c r="L197" i="6"/>
  <c r="M239" i="6"/>
  <c r="M252" i="6"/>
  <c r="L2" i="6"/>
  <c r="M103" i="6"/>
  <c r="L103" i="6"/>
  <c r="M97" i="6"/>
  <c r="L97" i="6"/>
  <c r="M109" i="6"/>
  <c r="L109" i="6"/>
  <c r="M133" i="6"/>
  <c r="L133" i="6"/>
  <c r="M134" i="6"/>
  <c r="L134" i="6"/>
  <c r="M117" i="6"/>
  <c r="L117" i="6"/>
  <c r="M156" i="6"/>
  <c r="L156" i="6"/>
  <c r="M152" i="6"/>
  <c r="L152" i="6"/>
  <c r="M147" i="6"/>
  <c r="L147" i="6"/>
  <c r="M165" i="6"/>
  <c r="L165" i="6"/>
  <c r="M189" i="6"/>
  <c r="L189" i="6"/>
  <c r="M185" i="6"/>
  <c r="L185" i="6"/>
  <c r="M180" i="6"/>
  <c r="M363" i="6" s="1"/>
  <c r="L180" i="6"/>
  <c r="L363" i="6" s="1"/>
  <c r="M176" i="6"/>
  <c r="L176" i="6"/>
  <c r="M192" i="6"/>
  <c r="L192" i="6"/>
  <c r="M193" i="6"/>
  <c r="L193" i="6"/>
  <c r="M260" i="6"/>
  <c r="L260" i="6"/>
  <c r="M251" i="6"/>
  <c r="M102" i="6"/>
  <c r="L102" i="6"/>
  <c r="M112" i="6"/>
  <c r="L112" i="6"/>
  <c r="M108" i="6"/>
  <c r="L108" i="6"/>
  <c r="M142" i="6"/>
  <c r="L142" i="6"/>
  <c r="M128" i="6"/>
  <c r="L128" i="6"/>
  <c r="M116" i="6"/>
  <c r="L116" i="6"/>
  <c r="M155" i="6"/>
  <c r="L155" i="6"/>
  <c r="M150" i="6"/>
  <c r="L150" i="6"/>
  <c r="M146" i="6"/>
  <c r="L146" i="6"/>
  <c r="M164" i="6"/>
  <c r="L164" i="6"/>
  <c r="M188" i="6"/>
  <c r="L188" i="6"/>
  <c r="M184" i="6"/>
  <c r="L184" i="6"/>
  <c r="M179" i="6"/>
  <c r="L179" i="6"/>
  <c r="M202" i="6"/>
  <c r="L202" i="6"/>
  <c r="M254" i="6"/>
  <c r="M241" i="6"/>
  <c r="M96" i="6"/>
  <c r="L96" i="6"/>
  <c r="M101" i="6"/>
  <c r="L101" i="6"/>
  <c r="M111" i="6"/>
  <c r="L111" i="6"/>
  <c r="M107" i="6"/>
  <c r="L107" i="6"/>
  <c r="M141" i="6"/>
  <c r="L141" i="6"/>
  <c r="M127" i="6"/>
  <c r="L127" i="6"/>
  <c r="M119" i="6"/>
  <c r="L119" i="6"/>
  <c r="M145" i="6"/>
  <c r="L145" i="6"/>
  <c r="M149" i="6"/>
  <c r="L149" i="6"/>
  <c r="M167" i="6"/>
  <c r="L167" i="6"/>
  <c r="M187" i="6"/>
  <c r="L187" i="6"/>
  <c r="M183" i="6"/>
  <c r="L183" i="6"/>
  <c r="M178" i="6"/>
  <c r="L178" i="6"/>
  <c r="M172" i="6"/>
  <c r="L172" i="6"/>
  <c r="M198" i="6"/>
  <c r="L198" i="6"/>
  <c r="M201" i="6"/>
  <c r="E206" i="6"/>
  <c r="L201" i="6"/>
  <c r="M253" i="6"/>
  <c r="M240" i="6"/>
  <c r="M115" i="6"/>
  <c r="E131" i="6"/>
  <c r="E33" i="6"/>
  <c r="E168" i="6"/>
  <c r="F309" i="6"/>
  <c r="G292" i="6"/>
  <c r="H293" i="6"/>
  <c r="I294" i="6"/>
  <c r="G296" i="6"/>
  <c r="H297" i="6"/>
  <c r="I298" i="6"/>
  <c r="G300" i="6"/>
  <c r="H301" i="6"/>
  <c r="I302" i="6"/>
  <c r="G304" i="6"/>
  <c r="H305" i="6"/>
  <c r="I306" i="6"/>
  <c r="G308" i="6"/>
  <c r="H310" i="6"/>
  <c r="I311" i="6"/>
  <c r="G313" i="6"/>
  <c r="H314" i="6"/>
  <c r="I315" i="6"/>
  <c r="G317" i="6"/>
  <c r="H318" i="6"/>
  <c r="I320" i="6"/>
  <c r="G322" i="6"/>
  <c r="H324" i="6"/>
  <c r="I325" i="6"/>
  <c r="G327" i="6"/>
  <c r="H328" i="6"/>
  <c r="I330" i="6"/>
  <c r="G332" i="6"/>
  <c r="H333" i="6"/>
  <c r="I334" i="6"/>
  <c r="G336" i="6"/>
  <c r="H337" i="6"/>
  <c r="I338" i="6"/>
  <c r="G340" i="6"/>
  <c r="H342" i="6"/>
  <c r="I344" i="6"/>
  <c r="G345" i="6"/>
  <c r="H346" i="6"/>
  <c r="I347" i="6"/>
  <c r="G351" i="6"/>
  <c r="H352" i="6"/>
  <c r="I355" i="6"/>
  <c r="G362" i="6"/>
  <c r="G291" i="6"/>
  <c r="H292" i="6"/>
  <c r="I293" i="6"/>
  <c r="G295" i="6"/>
  <c r="H296" i="6"/>
  <c r="I297" i="6"/>
  <c r="G299" i="6"/>
  <c r="H300" i="6"/>
  <c r="I301" i="6"/>
  <c r="G303" i="6"/>
  <c r="H304" i="6"/>
  <c r="I305" i="6"/>
  <c r="G307" i="6"/>
  <c r="H308" i="6"/>
  <c r="I310" i="6"/>
  <c r="G312" i="6"/>
  <c r="H313" i="6"/>
  <c r="I314" i="6"/>
  <c r="G316" i="6"/>
  <c r="H317" i="6"/>
  <c r="I318" i="6"/>
  <c r="G321" i="6"/>
  <c r="H322" i="6"/>
  <c r="I324" i="6"/>
  <c r="G326" i="6"/>
  <c r="H327" i="6"/>
  <c r="I328" i="6"/>
  <c r="G331" i="6"/>
  <c r="H332" i="6"/>
  <c r="I333" i="6"/>
  <c r="G335" i="6"/>
  <c r="H336" i="6"/>
  <c r="I337" i="6"/>
  <c r="G339" i="6"/>
  <c r="H340" i="6"/>
  <c r="I342" i="6"/>
  <c r="H345" i="6"/>
  <c r="I346" i="6"/>
  <c r="G349" i="6"/>
  <c r="H351" i="6"/>
  <c r="I352" i="6"/>
  <c r="G360" i="6"/>
  <c r="H362" i="6"/>
  <c r="H291" i="6"/>
  <c r="I292" i="6"/>
  <c r="G294" i="6"/>
  <c r="H295" i="6"/>
  <c r="I296" i="6"/>
  <c r="G298" i="6"/>
  <c r="H299" i="6"/>
  <c r="I300" i="6"/>
  <c r="G302" i="6"/>
  <c r="H303" i="6"/>
  <c r="I304" i="6"/>
  <c r="G306" i="6"/>
  <c r="H307" i="6"/>
  <c r="I308" i="6"/>
  <c r="G311" i="6"/>
  <c r="H312" i="6"/>
  <c r="I313" i="6"/>
  <c r="G315" i="6"/>
  <c r="H316" i="6"/>
  <c r="I317" i="6"/>
  <c r="G320" i="6"/>
  <c r="H321" i="6"/>
  <c r="I322" i="6"/>
  <c r="G325" i="6"/>
  <c r="H326" i="6"/>
  <c r="I327" i="6"/>
  <c r="G330" i="6"/>
  <c r="H331" i="6"/>
  <c r="I332" i="6"/>
  <c r="G334" i="6"/>
  <c r="H335" i="6"/>
  <c r="I336" i="6"/>
  <c r="G338" i="6"/>
  <c r="H339" i="6"/>
  <c r="I340" i="6"/>
  <c r="G344" i="6"/>
  <c r="I345" i="6"/>
  <c r="G347" i="6"/>
  <c r="H349" i="6"/>
  <c r="I351" i="6"/>
  <c r="G355" i="6"/>
  <c r="H360" i="6"/>
  <c r="I362" i="6"/>
  <c r="I291" i="6"/>
  <c r="G293" i="6"/>
  <c r="H294" i="6"/>
  <c r="I295" i="6"/>
  <c r="G297" i="6"/>
  <c r="H298" i="6"/>
  <c r="I299" i="6"/>
  <c r="G301" i="6"/>
  <c r="H302" i="6"/>
  <c r="I303" i="6"/>
  <c r="G305" i="6"/>
  <c r="H306" i="6"/>
  <c r="I307" i="6"/>
  <c r="G310" i="6"/>
  <c r="H311" i="6"/>
  <c r="I312" i="6"/>
  <c r="G314" i="6"/>
  <c r="H315" i="6"/>
  <c r="I316" i="6"/>
  <c r="G318" i="6"/>
  <c r="H320" i="6"/>
  <c r="I321" i="6"/>
  <c r="G324" i="6"/>
  <c r="H325" i="6"/>
  <c r="I326" i="6"/>
  <c r="G328" i="6"/>
  <c r="H330" i="6"/>
  <c r="I331" i="6"/>
  <c r="G333" i="6"/>
  <c r="H334" i="6"/>
  <c r="I335" i="6"/>
  <c r="G337" i="6"/>
  <c r="H338" i="6"/>
  <c r="I339" i="6"/>
  <c r="G342" i="6"/>
  <c r="H344" i="6"/>
  <c r="G346" i="6"/>
  <c r="H347" i="6"/>
  <c r="I349" i="6"/>
  <c r="G352" i="6"/>
  <c r="H355" i="6"/>
  <c r="I360" i="6"/>
  <c r="H343" i="6"/>
  <c r="I357" i="6"/>
  <c r="H348" i="6"/>
  <c r="H357" i="6"/>
  <c r="G290" i="6"/>
  <c r="I319" i="6"/>
  <c r="H366" i="6"/>
  <c r="H323" i="6"/>
  <c r="G363" i="6"/>
  <c r="H354" i="6"/>
  <c r="G343" i="6"/>
  <c r="H341" i="6"/>
  <c r="H359" i="6"/>
  <c r="I343" i="6"/>
  <c r="I350" i="6"/>
  <c r="G365" i="6"/>
  <c r="H329" i="6"/>
  <c r="G353" i="6"/>
  <c r="G329" i="6"/>
  <c r="I363" i="6"/>
  <c r="G364" i="6"/>
  <c r="H356" i="6"/>
  <c r="I329" i="6"/>
  <c r="I361" i="6"/>
  <c r="H350" i="6"/>
  <c r="G354" i="6"/>
  <c r="H319" i="6"/>
  <c r="I309" i="6"/>
  <c r="G358" i="6"/>
  <c r="I354" i="6"/>
  <c r="G359" i="6"/>
  <c r="I364" i="6"/>
  <c r="H290" i="6"/>
  <c r="I358" i="6"/>
  <c r="I366" i="6"/>
  <c r="G361" i="6"/>
  <c r="I323" i="6"/>
  <c r="H363" i="6"/>
  <c r="G366" i="6"/>
  <c r="I348" i="6"/>
  <c r="I353" i="6"/>
  <c r="G319" i="6"/>
  <c r="H365" i="6"/>
  <c r="H364" i="6"/>
  <c r="G323" i="6"/>
  <c r="H361" i="6"/>
  <c r="I359" i="6"/>
  <c r="I356" i="6"/>
  <c r="G348" i="6"/>
  <c r="G357" i="6"/>
  <c r="H309" i="6"/>
  <c r="I290" i="6"/>
  <c r="G309" i="6"/>
  <c r="I341" i="6"/>
  <c r="G350" i="6"/>
  <c r="H358" i="6"/>
  <c r="H353" i="6"/>
  <c r="G356" i="6"/>
  <c r="G341" i="6"/>
  <c r="I365" i="6"/>
  <c r="N106" i="6"/>
  <c r="R106" i="6"/>
  <c r="V106" i="6"/>
  <c r="Z106" i="6"/>
  <c r="AD106" i="6"/>
  <c r="O106" i="6"/>
  <c r="S106" i="6"/>
  <c r="W106" i="6"/>
  <c r="AA106" i="6"/>
  <c r="AE106" i="6"/>
  <c r="P106" i="6"/>
  <c r="T106" i="6"/>
  <c r="X106" i="6"/>
  <c r="AB106" i="6"/>
  <c r="AF106" i="6"/>
  <c r="Q106" i="6"/>
  <c r="U106" i="6"/>
  <c r="Y106" i="6"/>
  <c r="AC106" i="6"/>
  <c r="P133" i="6"/>
  <c r="T133" i="6"/>
  <c r="X133" i="6"/>
  <c r="AB133" i="6"/>
  <c r="AF133" i="6"/>
  <c r="Q133" i="6"/>
  <c r="U133" i="6"/>
  <c r="Y133" i="6"/>
  <c r="AC133" i="6"/>
  <c r="N133" i="6"/>
  <c r="R133" i="6"/>
  <c r="V133" i="6"/>
  <c r="Z133" i="6"/>
  <c r="AD133" i="6"/>
  <c r="O133" i="6"/>
  <c r="S133" i="6"/>
  <c r="W133" i="6"/>
  <c r="AA133" i="6"/>
  <c r="AE133" i="6"/>
  <c r="O145" i="6"/>
  <c r="S145" i="6"/>
  <c r="W145" i="6"/>
  <c r="AA145" i="6"/>
  <c r="AE145" i="6"/>
  <c r="P145" i="6"/>
  <c r="T145" i="6"/>
  <c r="X145" i="6"/>
  <c r="AB145" i="6"/>
  <c r="AF145" i="6"/>
  <c r="Q145" i="6"/>
  <c r="U145" i="6"/>
  <c r="Y145" i="6"/>
  <c r="AC145" i="6"/>
  <c r="N145" i="6"/>
  <c r="R145" i="6"/>
  <c r="V145" i="6"/>
  <c r="Z145" i="6"/>
  <c r="AD145" i="6"/>
  <c r="O260" i="6"/>
  <c r="O273" i="6" s="1"/>
  <c r="S260" i="6"/>
  <c r="S273" i="6" s="1"/>
  <c r="W260" i="6"/>
  <c r="W273" i="6" s="1"/>
  <c r="AA260" i="6"/>
  <c r="AA273" i="6" s="1"/>
  <c r="AE260" i="6"/>
  <c r="AE273" i="6" s="1"/>
  <c r="P260" i="6"/>
  <c r="P273" i="6" s="1"/>
  <c r="T260" i="6"/>
  <c r="T273" i="6" s="1"/>
  <c r="X260" i="6"/>
  <c r="X273" i="6" s="1"/>
  <c r="AB260" i="6"/>
  <c r="AB273" i="6" s="1"/>
  <c r="AF260" i="6"/>
  <c r="AF273" i="6" s="1"/>
  <c r="Q260" i="6"/>
  <c r="Q273" i="6" s="1"/>
  <c r="U260" i="6"/>
  <c r="U273" i="6" s="1"/>
  <c r="Y260" i="6"/>
  <c r="Y273" i="6" s="1"/>
  <c r="AC260" i="6"/>
  <c r="AC273" i="6" s="1"/>
  <c r="N260" i="6"/>
  <c r="R260" i="6"/>
  <c r="R273" i="6" s="1"/>
  <c r="V260" i="6"/>
  <c r="V273" i="6" s="1"/>
  <c r="Z260" i="6"/>
  <c r="Z273" i="6" s="1"/>
  <c r="AD260" i="6"/>
  <c r="AD273" i="6" s="1"/>
  <c r="N276" i="6"/>
  <c r="Q276" i="6"/>
  <c r="R276" i="6"/>
  <c r="Z276" i="6"/>
  <c r="AD276" i="6"/>
  <c r="S276" i="6"/>
  <c r="AA276" i="6"/>
  <c r="AE276" i="6"/>
  <c r="O276" i="6"/>
  <c r="T276" i="6"/>
  <c r="AB276" i="6"/>
  <c r="AF276" i="6"/>
  <c r="P276" i="6"/>
  <c r="U276" i="6"/>
  <c r="AC276" i="6"/>
  <c r="E277" i="6"/>
  <c r="Q170" i="6"/>
  <c r="U170" i="6"/>
  <c r="Y170" i="6"/>
  <c r="AC170" i="6"/>
  <c r="N170" i="6"/>
  <c r="R170" i="6"/>
  <c r="V170" i="6"/>
  <c r="Z170" i="6"/>
  <c r="AD170" i="6"/>
  <c r="O170" i="6"/>
  <c r="S170" i="6"/>
  <c r="W170" i="6"/>
  <c r="AA170" i="6"/>
  <c r="AE170" i="6"/>
  <c r="P170" i="6"/>
  <c r="T170" i="6"/>
  <c r="X170" i="6"/>
  <c r="AB170" i="6"/>
  <c r="AF170" i="6"/>
  <c r="N202" i="6"/>
  <c r="R202" i="6"/>
  <c r="V202" i="6"/>
  <c r="Z202" i="6"/>
  <c r="AD202" i="6"/>
  <c r="O202" i="6"/>
  <c r="S202" i="6"/>
  <c r="W202" i="6"/>
  <c r="AA202" i="6"/>
  <c r="AE202" i="6"/>
  <c r="P202" i="6"/>
  <c r="T202" i="6"/>
  <c r="X202" i="6"/>
  <c r="AB202" i="6"/>
  <c r="AF202" i="6"/>
  <c r="Q202" i="6"/>
  <c r="U202" i="6"/>
  <c r="Y202" i="6"/>
  <c r="AC202" i="6"/>
  <c r="P96" i="6"/>
  <c r="T96" i="6"/>
  <c r="X96" i="6"/>
  <c r="AB96" i="6"/>
  <c r="AF96" i="6"/>
  <c r="Q96" i="6"/>
  <c r="U96" i="6"/>
  <c r="Y96" i="6"/>
  <c r="AC96" i="6"/>
  <c r="N96" i="6"/>
  <c r="R96" i="6"/>
  <c r="V96" i="6"/>
  <c r="Z96" i="6"/>
  <c r="AD96" i="6"/>
  <c r="O96" i="6"/>
  <c r="S96" i="6"/>
  <c r="W96" i="6"/>
  <c r="AA96" i="6"/>
  <c r="AE96" i="6"/>
  <c r="Q115" i="6"/>
  <c r="U115" i="6"/>
  <c r="Y115" i="6"/>
  <c r="AC115" i="6"/>
  <c r="N115" i="6"/>
  <c r="R115" i="6"/>
  <c r="V115" i="6"/>
  <c r="Z115" i="6"/>
  <c r="AD115" i="6"/>
  <c r="O115" i="6"/>
  <c r="S115" i="6"/>
  <c r="W115" i="6"/>
  <c r="AA115" i="6"/>
  <c r="AE115" i="6"/>
  <c r="P115" i="6"/>
  <c r="T115" i="6"/>
  <c r="X115" i="6"/>
  <c r="AB115" i="6"/>
  <c r="AF115" i="6"/>
  <c r="O201" i="6"/>
  <c r="S201" i="6"/>
  <c r="W201" i="6"/>
  <c r="AA201" i="6"/>
  <c r="AE201" i="6"/>
  <c r="P201" i="6"/>
  <c r="T201" i="6"/>
  <c r="X201" i="6"/>
  <c r="AB201" i="6"/>
  <c r="AF201" i="6"/>
  <c r="Q201" i="6"/>
  <c r="U201" i="6"/>
  <c r="Y201" i="6"/>
  <c r="AC201" i="6"/>
  <c r="N201" i="6"/>
  <c r="R201" i="6"/>
  <c r="V201" i="6"/>
  <c r="Z201" i="6"/>
  <c r="AD201" i="6"/>
  <c r="P239" i="6"/>
  <c r="T239" i="6"/>
  <c r="X239" i="6"/>
  <c r="AB239" i="6"/>
  <c r="AF239" i="6"/>
  <c r="Q239" i="6"/>
  <c r="U239" i="6"/>
  <c r="Y239" i="6"/>
  <c r="AC239" i="6"/>
  <c r="N239" i="6"/>
  <c r="R239" i="6"/>
  <c r="V239" i="6"/>
  <c r="Z239" i="6"/>
  <c r="AD239" i="6"/>
  <c r="O239" i="6"/>
  <c r="S239" i="6"/>
  <c r="W239" i="6"/>
  <c r="AA239" i="6"/>
  <c r="AE239" i="6"/>
  <c r="N274" i="6"/>
  <c r="R274" i="6"/>
  <c r="Z274" i="6"/>
  <c r="AD274" i="6"/>
  <c r="O274" i="6"/>
  <c r="S274" i="6"/>
  <c r="AA274" i="6"/>
  <c r="AE274" i="6"/>
  <c r="P274" i="6"/>
  <c r="T274" i="6"/>
  <c r="AB274" i="6"/>
  <c r="AF274" i="6"/>
  <c r="Q274" i="6"/>
  <c r="U274" i="6"/>
  <c r="AC274" i="6"/>
  <c r="Q275" i="6"/>
  <c r="U275" i="6"/>
  <c r="AC275" i="6"/>
  <c r="N275" i="6"/>
  <c r="R275" i="6"/>
  <c r="Z275" i="6"/>
  <c r="AD275" i="6"/>
  <c r="O275" i="6"/>
  <c r="S275" i="6"/>
  <c r="AA275" i="6"/>
  <c r="AE275" i="6"/>
  <c r="P275" i="6"/>
  <c r="T275" i="6"/>
  <c r="AB275" i="6"/>
  <c r="AF275" i="6"/>
  <c r="E143" i="6"/>
  <c r="E104" i="6"/>
  <c r="P330" i="6"/>
  <c r="L290" i="6"/>
  <c r="K291" i="6"/>
  <c r="O291" i="6"/>
  <c r="S291" i="6"/>
  <c r="W291" i="6"/>
  <c r="AA291" i="6"/>
  <c r="AE291" i="6"/>
  <c r="J292" i="6"/>
  <c r="N292" i="6"/>
  <c r="R292" i="6"/>
  <c r="V292" i="6"/>
  <c r="Z292" i="6"/>
  <c r="AD292" i="6"/>
  <c r="M293" i="6"/>
  <c r="Q293" i="6"/>
  <c r="U293" i="6"/>
  <c r="Y293" i="6"/>
  <c r="AC293" i="6"/>
  <c r="L294" i="6"/>
  <c r="P294" i="6"/>
  <c r="T294" i="6"/>
  <c r="X294" i="6"/>
  <c r="AB294" i="6"/>
  <c r="AF294" i="6"/>
  <c r="K295" i="6"/>
  <c r="O295" i="6"/>
  <c r="S295" i="6"/>
  <c r="W295" i="6"/>
  <c r="AA295" i="6"/>
  <c r="AE295" i="6"/>
  <c r="J296" i="6"/>
  <c r="N296" i="6"/>
  <c r="R296" i="6"/>
  <c r="V296" i="6"/>
  <c r="Z296" i="6"/>
  <c r="AD296" i="6"/>
  <c r="M297" i="6"/>
  <c r="L298" i="6"/>
  <c r="P298" i="6"/>
  <c r="T298" i="6"/>
  <c r="X298" i="6"/>
  <c r="AB298" i="6"/>
  <c r="AF298" i="6"/>
  <c r="K299" i="6"/>
  <c r="O299" i="6"/>
  <c r="S299" i="6"/>
  <c r="W299" i="6"/>
  <c r="AA299" i="6"/>
  <c r="AE299" i="6"/>
  <c r="J300" i="6"/>
  <c r="N300" i="6"/>
  <c r="R300" i="6"/>
  <c r="V300" i="6"/>
  <c r="Z300" i="6"/>
  <c r="AD300" i="6"/>
  <c r="M301" i="6"/>
  <c r="Q301" i="6"/>
  <c r="U301" i="6"/>
  <c r="Y301" i="6"/>
  <c r="AC301" i="6"/>
  <c r="L302" i="6"/>
  <c r="P302" i="6"/>
  <c r="T302" i="6"/>
  <c r="X302" i="6"/>
  <c r="AB302" i="6"/>
  <c r="AF302" i="6"/>
  <c r="K303" i="6"/>
  <c r="O303" i="6"/>
  <c r="S303" i="6"/>
  <c r="W303" i="6"/>
  <c r="AA303" i="6"/>
  <c r="AE303" i="6"/>
  <c r="L291" i="6"/>
  <c r="P291" i="6"/>
  <c r="T291" i="6"/>
  <c r="X291" i="6"/>
  <c r="AB291" i="6"/>
  <c r="AF291" i="6"/>
  <c r="K292" i="6"/>
  <c r="O292" i="6"/>
  <c r="S292" i="6"/>
  <c r="W292" i="6"/>
  <c r="AA292" i="6"/>
  <c r="AE292" i="6"/>
  <c r="J293" i="6"/>
  <c r="N293" i="6"/>
  <c r="R293" i="6"/>
  <c r="V293" i="6"/>
  <c r="Z293" i="6"/>
  <c r="AD293" i="6"/>
  <c r="M294" i="6"/>
  <c r="Q294" i="6"/>
  <c r="U294" i="6"/>
  <c r="Y294" i="6"/>
  <c r="AC294" i="6"/>
  <c r="L295" i="6"/>
  <c r="P295" i="6"/>
  <c r="T295" i="6"/>
  <c r="X295" i="6"/>
  <c r="AB295" i="6"/>
  <c r="AF295" i="6"/>
  <c r="K296" i="6"/>
  <c r="O296" i="6"/>
  <c r="S296" i="6"/>
  <c r="W296" i="6"/>
  <c r="AA296" i="6"/>
  <c r="AE296" i="6"/>
  <c r="J297" i="6"/>
  <c r="N297" i="6"/>
  <c r="M298" i="6"/>
  <c r="Q298" i="6"/>
  <c r="U298" i="6"/>
  <c r="Y298" i="6"/>
  <c r="AC298" i="6"/>
  <c r="L299" i="6"/>
  <c r="P299" i="6"/>
  <c r="T299" i="6"/>
  <c r="X299" i="6"/>
  <c r="AB299" i="6"/>
  <c r="AF299" i="6"/>
  <c r="K300" i="6"/>
  <c r="O300" i="6"/>
  <c r="S300" i="6"/>
  <c r="W300" i="6"/>
  <c r="AA300" i="6"/>
  <c r="AE300" i="6"/>
  <c r="J301" i="6"/>
  <c r="N301" i="6"/>
  <c r="R301" i="6"/>
  <c r="V301" i="6"/>
  <c r="Z301" i="6"/>
  <c r="AD301" i="6"/>
  <c r="M302" i="6"/>
  <c r="Q302" i="6"/>
  <c r="U302" i="6"/>
  <c r="Y302" i="6"/>
  <c r="AC302" i="6"/>
  <c r="L303" i="6"/>
  <c r="P303" i="6"/>
  <c r="T303" i="6"/>
  <c r="X303" i="6"/>
  <c r="AB303" i="6"/>
  <c r="J290" i="6"/>
  <c r="M291" i="6"/>
  <c r="Q291" i="6"/>
  <c r="U291" i="6"/>
  <c r="Y291" i="6"/>
  <c r="AC291" i="6"/>
  <c r="L292" i="6"/>
  <c r="P292" i="6"/>
  <c r="T292" i="6"/>
  <c r="X292" i="6"/>
  <c r="AB292" i="6"/>
  <c r="AF292" i="6"/>
  <c r="K293" i="6"/>
  <c r="O293" i="6"/>
  <c r="S293" i="6"/>
  <c r="W293" i="6"/>
  <c r="AA293" i="6"/>
  <c r="AE293" i="6"/>
  <c r="J294" i="6"/>
  <c r="N294" i="6"/>
  <c r="R294" i="6"/>
  <c r="V294" i="6"/>
  <c r="Z294" i="6"/>
  <c r="AD294" i="6"/>
  <c r="M295" i="6"/>
  <c r="Q295" i="6"/>
  <c r="U295" i="6"/>
  <c r="Y295" i="6"/>
  <c r="AC295" i="6"/>
  <c r="L296" i="6"/>
  <c r="P296" i="6"/>
  <c r="T296" i="6"/>
  <c r="X296" i="6"/>
  <c r="AB296" i="6"/>
  <c r="AF296" i="6"/>
  <c r="K297" i="6"/>
  <c r="J298" i="6"/>
  <c r="N298" i="6"/>
  <c r="R298" i="6"/>
  <c r="V298" i="6"/>
  <c r="Z298" i="6"/>
  <c r="AD298" i="6"/>
  <c r="M299" i="6"/>
  <c r="Q299" i="6"/>
  <c r="U299" i="6"/>
  <c r="Y299" i="6"/>
  <c r="AC299" i="6"/>
  <c r="L300" i="6"/>
  <c r="P300" i="6"/>
  <c r="T300" i="6"/>
  <c r="X300" i="6"/>
  <c r="AB300" i="6"/>
  <c r="AF300" i="6"/>
  <c r="K301" i="6"/>
  <c r="O301" i="6"/>
  <c r="S301" i="6"/>
  <c r="W301" i="6"/>
  <c r="AA301" i="6"/>
  <c r="AE301" i="6"/>
  <c r="J302" i="6"/>
  <c r="N302" i="6"/>
  <c r="R302" i="6"/>
  <c r="V302" i="6"/>
  <c r="Z302" i="6"/>
  <c r="AD302" i="6"/>
  <c r="M303" i="6"/>
  <c r="Q303" i="6"/>
  <c r="U303" i="6"/>
  <c r="Y303" i="6"/>
  <c r="AC303" i="6"/>
  <c r="K290" i="6"/>
  <c r="J291" i="6"/>
  <c r="N291" i="6"/>
  <c r="R291" i="6"/>
  <c r="V291" i="6"/>
  <c r="Z291" i="6"/>
  <c r="AD291" i="6"/>
  <c r="M292" i="6"/>
  <c r="Q292" i="6"/>
  <c r="U292" i="6"/>
  <c r="Y292" i="6"/>
  <c r="AC292" i="6"/>
  <c r="L293" i="6"/>
  <c r="P293" i="6"/>
  <c r="T293" i="6"/>
  <c r="X293" i="6"/>
  <c r="AB293" i="6"/>
  <c r="AF293" i="6"/>
  <c r="K294" i="6"/>
  <c r="O294" i="6"/>
  <c r="S294" i="6"/>
  <c r="W294" i="6"/>
  <c r="AA294" i="6"/>
  <c r="AE294" i="6"/>
  <c r="J295" i="6"/>
  <c r="N295" i="6"/>
  <c r="R295" i="6"/>
  <c r="V295" i="6"/>
  <c r="Z295" i="6"/>
  <c r="AD295" i="6"/>
  <c r="M296" i="6"/>
  <c r="Q296" i="6"/>
  <c r="U296" i="6"/>
  <c r="Y296" i="6"/>
  <c r="AC296" i="6"/>
  <c r="K298" i="6"/>
  <c r="O298" i="6"/>
  <c r="S298" i="6"/>
  <c r="W298" i="6"/>
  <c r="AA298" i="6"/>
  <c r="AE298" i="6"/>
  <c r="J299" i="6"/>
  <c r="N299" i="6"/>
  <c r="R299" i="6"/>
  <c r="V299" i="6"/>
  <c r="Z299" i="6"/>
  <c r="AD299" i="6"/>
  <c r="M300" i="6"/>
  <c r="Q300" i="6"/>
  <c r="U300" i="6"/>
  <c r="Y300" i="6"/>
  <c r="AC300" i="6"/>
  <c r="L301" i="6"/>
  <c r="P301" i="6"/>
  <c r="T301" i="6"/>
  <c r="X301" i="6"/>
  <c r="AB301" i="6"/>
  <c r="AF301" i="6"/>
  <c r="K302" i="6"/>
  <c r="O302" i="6"/>
  <c r="S302" i="6"/>
  <c r="W302" i="6"/>
  <c r="AA302" i="6"/>
  <c r="AE302" i="6"/>
  <c r="J303" i="6"/>
  <c r="N303" i="6"/>
  <c r="R303" i="6"/>
  <c r="V303" i="6"/>
  <c r="Z303" i="6"/>
  <c r="AD303" i="6"/>
  <c r="M304" i="6"/>
  <c r="Q304" i="6"/>
  <c r="U304" i="6"/>
  <c r="Y304" i="6"/>
  <c r="AC304" i="6"/>
  <c r="L305" i="6"/>
  <c r="P305" i="6"/>
  <c r="T305" i="6"/>
  <c r="X305" i="6"/>
  <c r="AB305" i="6"/>
  <c r="AF305" i="6"/>
  <c r="K306" i="6"/>
  <c r="O306" i="6"/>
  <c r="S306" i="6"/>
  <c r="W306" i="6"/>
  <c r="AA306" i="6"/>
  <c r="AE306" i="6"/>
  <c r="J307" i="6"/>
  <c r="N307" i="6"/>
  <c r="R307" i="6"/>
  <c r="V307" i="6"/>
  <c r="Z307" i="6"/>
  <c r="AD307" i="6"/>
  <c r="M308" i="6"/>
  <c r="Q308" i="6"/>
  <c r="U308" i="6"/>
  <c r="Y308" i="6"/>
  <c r="AC308" i="6"/>
  <c r="K310" i="6"/>
  <c r="O310" i="6"/>
  <c r="S310" i="6"/>
  <c r="W310" i="6"/>
  <c r="AA310" i="6"/>
  <c r="AE310" i="6"/>
  <c r="J311" i="6"/>
  <c r="N311" i="6"/>
  <c r="R311" i="6"/>
  <c r="V311" i="6"/>
  <c r="Z311" i="6"/>
  <c r="AD311" i="6"/>
  <c r="M312" i="6"/>
  <c r="Q312" i="6"/>
  <c r="U312" i="6"/>
  <c r="Y312" i="6"/>
  <c r="AC312" i="6"/>
  <c r="L313" i="6"/>
  <c r="P313" i="6"/>
  <c r="T313" i="6"/>
  <c r="X313" i="6"/>
  <c r="AB313" i="6"/>
  <c r="AF313" i="6"/>
  <c r="K314" i="6"/>
  <c r="O314" i="6"/>
  <c r="S314" i="6"/>
  <c r="W314" i="6"/>
  <c r="AA314" i="6"/>
  <c r="AE314" i="6"/>
  <c r="J315" i="6"/>
  <c r="N315" i="6"/>
  <c r="R315" i="6"/>
  <c r="V315" i="6"/>
  <c r="Z315" i="6"/>
  <c r="AD315" i="6"/>
  <c r="M316" i="6"/>
  <c r="Q316" i="6"/>
  <c r="U316" i="6"/>
  <c r="Y316" i="6"/>
  <c r="AC316" i="6"/>
  <c r="L317" i="6"/>
  <c r="P317" i="6"/>
  <c r="T317" i="6"/>
  <c r="X317" i="6"/>
  <c r="AB317" i="6"/>
  <c r="J304" i="6"/>
  <c r="N304" i="6"/>
  <c r="R304" i="6"/>
  <c r="V304" i="6"/>
  <c r="Z304" i="6"/>
  <c r="AD304" i="6"/>
  <c r="M305" i="6"/>
  <c r="Q305" i="6"/>
  <c r="U305" i="6"/>
  <c r="Y305" i="6"/>
  <c r="AC305" i="6"/>
  <c r="L306" i="6"/>
  <c r="P306" i="6"/>
  <c r="T306" i="6"/>
  <c r="X306" i="6"/>
  <c r="AB306" i="6"/>
  <c r="AF306" i="6"/>
  <c r="K307" i="6"/>
  <c r="O307" i="6"/>
  <c r="S307" i="6"/>
  <c r="W307" i="6"/>
  <c r="AA307" i="6"/>
  <c r="AE307" i="6"/>
  <c r="J308" i="6"/>
  <c r="N308" i="6"/>
  <c r="R308" i="6"/>
  <c r="V308" i="6"/>
  <c r="Z308" i="6"/>
  <c r="AD308" i="6"/>
  <c r="L310" i="6"/>
  <c r="P310" i="6"/>
  <c r="T310" i="6"/>
  <c r="X310" i="6"/>
  <c r="AB310" i="6"/>
  <c r="AF310" i="6"/>
  <c r="K311" i="6"/>
  <c r="O311" i="6"/>
  <c r="S311" i="6"/>
  <c r="W311" i="6"/>
  <c r="AA311" i="6"/>
  <c r="AE311" i="6"/>
  <c r="J312" i="6"/>
  <c r="N312" i="6"/>
  <c r="R312" i="6"/>
  <c r="V312" i="6"/>
  <c r="Z312" i="6"/>
  <c r="AD312" i="6"/>
  <c r="M313" i="6"/>
  <c r="Q313" i="6"/>
  <c r="U313" i="6"/>
  <c r="Y313" i="6"/>
  <c r="AC313" i="6"/>
  <c r="L314" i="6"/>
  <c r="P314" i="6"/>
  <c r="T314" i="6"/>
  <c r="X314" i="6"/>
  <c r="AB314" i="6"/>
  <c r="AF314" i="6"/>
  <c r="K315" i="6"/>
  <c r="O315" i="6"/>
  <c r="S315" i="6"/>
  <c r="W315" i="6"/>
  <c r="AA315" i="6"/>
  <c r="AE315" i="6"/>
  <c r="J316" i="6"/>
  <c r="N316" i="6"/>
  <c r="R316" i="6"/>
  <c r="V316" i="6"/>
  <c r="Z316" i="6"/>
  <c r="AD316" i="6"/>
  <c r="M317" i="6"/>
  <c r="Q317" i="6"/>
  <c r="U317" i="6"/>
  <c r="Y317" i="6"/>
  <c r="AF303" i="6"/>
  <c r="K304" i="6"/>
  <c r="O304" i="6"/>
  <c r="S304" i="6"/>
  <c r="W304" i="6"/>
  <c r="AA304" i="6"/>
  <c r="AE304" i="6"/>
  <c r="J305" i="6"/>
  <c r="N305" i="6"/>
  <c r="R305" i="6"/>
  <c r="V305" i="6"/>
  <c r="Z305" i="6"/>
  <c r="AD305" i="6"/>
  <c r="M306" i="6"/>
  <c r="Q306" i="6"/>
  <c r="U306" i="6"/>
  <c r="Y306" i="6"/>
  <c r="AC306" i="6"/>
  <c r="L307" i="6"/>
  <c r="P307" i="6"/>
  <c r="T307" i="6"/>
  <c r="X307" i="6"/>
  <c r="AB307" i="6"/>
  <c r="AF307" i="6"/>
  <c r="K308" i="6"/>
  <c r="O308" i="6"/>
  <c r="S308" i="6"/>
  <c r="W308" i="6"/>
  <c r="AA308" i="6"/>
  <c r="AE308" i="6"/>
  <c r="J309" i="6"/>
  <c r="M310" i="6"/>
  <c r="Q310" i="6"/>
  <c r="U310" i="6"/>
  <c r="Y310" i="6"/>
  <c r="AC310" i="6"/>
  <c r="L311" i="6"/>
  <c r="P311" i="6"/>
  <c r="T311" i="6"/>
  <c r="X311" i="6"/>
  <c r="AB311" i="6"/>
  <c r="AF311" i="6"/>
  <c r="K312" i="6"/>
  <c r="O312" i="6"/>
  <c r="S312" i="6"/>
  <c r="W312" i="6"/>
  <c r="AA312" i="6"/>
  <c r="AE312" i="6"/>
  <c r="J313" i="6"/>
  <c r="N313" i="6"/>
  <c r="R313" i="6"/>
  <c r="V313" i="6"/>
  <c r="Z313" i="6"/>
  <c r="AD313" i="6"/>
  <c r="M314" i="6"/>
  <c r="Q314" i="6"/>
  <c r="U314" i="6"/>
  <c r="Y314" i="6"/>
  <c r="AC314" i="6"/>
  <c r="L315" i="6"/>
  <c r="P315" i="6"/>
  <c r="T315" i="6"/>
  <c r="X315" i="6"/>
  <c r="AB315" i="6"/>
  <c r="AF315" i="6"/>
  <c r="K316" i="6"/>
  <c r="O316" i="6"/>
  <c r="S316" i="6"/>
  <c r="W316" i="6"/>
  <c r="AA316" i="6"/>
  <c r="AE316" i="6"/>
  <c r="J317" i="6"/>
  <c r="N317" i="6"/>
  <c r="R317" i="6"/>
  <c r="L304" i="6"/>
  <c r="P304" i="6"/>
  <c r="T304" i="6"/>
  <c r="X304" i="6"/>
  <c r="AB304" i="6"/>
  <c r="AF304" i="6"/>
  <c r="K305" i="6"/>
  <c r="O305" i="6"/>
  <c r="S305" i="6"/>
  <c r="W305" i="6"/>
  <c r="AA305" i="6"/>
  <c r="AE305" i="6"/>
  <c r="J306" i="6"/>
  <c r="N306" i="6"/>
  <c r="R306" i="6"/>
  <c r="V306" i="6"/>
  <c r="Z306" i="6"/>
  <c r="AD306" i="6"/>
  <c r="M307" i="6"/>
  <c r="Q307" i="6"/>
  <c r="U307" i="6"/>
  <c r="Y307" i="6"/>
  <c r="AC307" i="6"/>
  <c r="L308" i="6"/>
  <c r="P308" i="6"/>
  <c r="T308" i="6"/>
  <c r="X308" i="6"/>
  <c r="AB308" i="6"/>
  <c r="AF308" i="6"/>
  <c r="K309" i="6"/>
  <c r="J310" i="6"/>
  <c r="N310" i="6"/>
  <c r="R310" i="6"/>
  <c r="V310" i="6"/>
  <c r="Z310" i="6"/>
  <c r="AD310" i="6"/>
  <c r="M311" i="6"/>
  <c r="Q311" i="6"/>
  <c r="U311" i="6"/>
  <c r="Y311" i="6"/>
  <c r="AC311" i="6"/>
  <c r="L312" i="6"/>
  <c r="P312" i="6"/>
  <c r="T312" i="6"/>
  <c r="X312" i="6"/>
  <c r="AB312" i="6"/>
  <c r="AF312" i="6"/>
  <c r="K313" i="6"/>
  <c r="O313" i="6"/>
  <c r="S313" i="6"/>
  <c r="W313" i="6"/>
  <c r="AA313" i="6"/>
  <c r="AE313" i="6"/>
  <c r="J314" i="6"/>
  <c r="N314" i="6"/>
  <c r="R314" i="6"/>
  <c r="V314" i="6"/>
  <c r="Z314" i="6"/>
  <c r="AD314" i="6"/>
  <c r="M315" i="6"/>
  <c r="Q315" i="6"/>
  <c r="U315" i="6"/>
  <c r="Y315" i="6"/>
  <c r="AC315" i="6"/>
  <c r="L316" i="6"/>
  <c r="P316" i="6"/>
  <c r="T316" i="6"/>
  <c r="X316" i="6"/>
  <c r="AB316" i="6"/>
  <c r="AF316" i="6"/>
  <c r="K317" i="6"/>
  <c r="O317" i="6"/>
  <c r="W317" i="6"/>
  <c r="AD317" i="6"/>
  <c r="M318" i="6"/>
  <c r="Q318" i="6"/>
  <c r="U318" i="6"/>
  <c r="Y318" i="6"/>
  <c r="AC318" i="6"/>
  <c r="K320" i="6"/>
  <c r="O320" i="6"/>
  <c r="S320" i="6"/>
  <c r="W320" i="6"/>
  <c r="AA320" i="6"/>
  <c r="AE320" i="6"/>
  <c r="J321" i="6"/>
  <c r="N321" i="6"/>
  <c r="R321" i="6"/>
  <c r="V321" i="6"/>
  <c r="Z321" i="6"/>
  <c r="AD321" i="6"/>
  <c r="M322" i="6"/>
  <c r="Q322" i="6"/>
  <c r="U322" i="6"/>
  <c r="Y322" i="6"/>
  <c r="AC322" i="6"/>
  <c r="K324" i="6"/>
  <c r="O324" i="6"/>
  <c r="S324" i="6"/>
  <c r="W324" i="6"/>
  <c r="AA324" i="6"/>
  <c r="AE324" i="6"/>
  <c r="J325" i="6"/>
  <c r="N325" i="6"/>
  <c r="R325" i="6"/>
  <c r="V325" i="6"/>
  <c r="Z325" i="6"/>
  <c r="AD325" i="6"/>
  <c r="M326" i="6"/>
  <c r="Q326" i="6"/>
  <c r="U326" i="6"/>
  <c r="Y326" i="6"/>
  <c r="AC326" i="6"/>
  <c r="L327" i="6"/>
  <c r="K328" i="6"/>
  <c r="O328" i="6"/>
  <c r="S328" i="6"/>
  <c r="W328" i="6"/>
  <c r="AA328" i="6"/>
  <c r="AE328" i="6"/>
  <c r="J329" i="6"/>
  <c r="U330" i="6"/>
  <c r="Y330" i="6"/>
  <c r="AC330" i="6"/>
  <c r="L331" i="6"/>
  <c r="P331" i="6"/>
  <c r="T331" i="6"/>
  <c r="X331" i="6"/>
  <c r="AB331" i="6"/>
  <c r="AF331" i="6"/>
  <c r="K332" i="6"/>
  <c r="Z317" i="6"/>
  <c r="AE317" i="6"/>
  <c r="J318" i="6"/>
  <c r="N318" i="6"/>
  <c r="R318" i="6"/>
  <c r="V318" i="6"/>
  <c r="Z318" i="6"/>
  <c r="AD318" i="6"/>
  <c r="L320" i="6"/>
  <c r="P320" i="6"/>
  <c r="T320" i="6"/>
  <c r="X320" i="6"/>
  <c r="AB320" i="6"/>
  <c r="AF320" i="6"/>
  <c r="K321" i="6"/>
  <c r="O321" i="6"/>
  <c r="S321" i="6"/>
  <c r="W321" i="6"/>
  <c r="AA321" i="6"/>
  <c r="AE321" i="6"/>
  <c r="J322" i="6"/>
  <c r="N322" i="6"/>
  <c r="R322" i="6"/>
  <c r="V322" i="6"/>
  <c r="Z322" i="6"/>
  <c r="AD322" i="6"/>
  <c r="L324" i="6"/>
  <c r="P324" i="6"/>
  <c r="T324" i="6"/>
  <c r="X324" i="6"/>
  <c r="AB324" i="6"/>
  <c r="AF324" i="6"/>
  <c r="K325" i="6"/>
  <c r="O325" i="6"/>
  <c r="S325" i="6"/>
  <c r="W325" i="6"/>
  <c r="AA325" i="6"/>
  <c r="AE325" i="6"/>
  <c r="J326" i="6"/>
  <c r="N326" i="6"/>
  <c r="R326" i="6"/>
  <c r="V326" i="6"/>
  <c r="Z326" i="6"/>
  <c r="AD326" i="6"/>
  <c r="L328" i="6"/>
  <c r="P328" i="6"/>
  <c r="T328" i="6"/>
  <c r="X328" i="6"/>
  <c r="AB328" i="6"/>
  <c r="AF328" i="6"/>
  <c r="K329" i="6"/>
  <c r="J330" i="6"/>
  <c r="Z330" i="6"/>
  <c r="AD330" i="6"/>
  <c r="M331" i="6"/>
  <c r="Q331" i="6"/>
  <c r="U331" i="6"/>
  <c r="S317" i="6"/>
  <c r="AA317" i="6"/>
  <c r="AF317" i="6"/>
  <c r="K318" i="6"/>
  <c r="O318" i="6"/>
  <c r="S318" i="6"/>
  <c r="W318" i="6"/>
  <c r="AA318" i="6"/>
  <c r="AE318" i="6"/>
  <c r="J319" i="6"/>
  <c r="M320" i="6"/>
  <c r="Q320" i="6"/>
  <c r="U320" i="6"/>
  <c r="Y320" i="6"/>
  <c r="AC320" i="6"/>
  <c r="L321" i="6"/>
  <c r="P321" i="6"/>
  <c r="T321" i="6"/>
  <c r="X321" i="6"/>
  <c r="AB321" i="6"/>
  <c r="AF321" i="6"/>
  <c r="K322" i="6"/>
  <c r="O322" i="6"/>
  <c r="S322" i="6"/>
  <c r="W322" i="6"/>
  <c r="AA322" i="6"/>
  <c r="AE322" i="6"/>
  <c r="J323" i="6"/>
  <c r="M324" i="6"/>
  <c r="Q324" i="6"/>
  <c r="U324" i="6"/>
  <c r="Y324" i="6"/>
  <c r="AC324" i="6"/>
  <c r="L325" i="6"/>
  <c r="P325" i="6"/>
  <c r="T325" i="6"/>
  <c r="X325" i="6"/>
  <c r="AB325" i="6"/>
  <c r="AF325" i="6"/>
  <c r="K326" i="6"/>
  <c r="O326" i="6"/>
  <c r="S326" i="6"/>
  <c r="W326" i="6"/>
  <c r="AA326" i="6"/>
  <c r="AE326" i="6"/>
  <c r="J327" i="6"/>
  <c r="M328" i="6"/>
  <c r="Q328" i="6"/>
  <c r="U328" i="6"/>
  <c r="Y328" i="6"/>
  <c r="AC328" i="6"/>
  <c r="K330" i="6"/>
  <c r="W330" i="6"/>
  <c r="AA330" i="6"/>
  <c r="J331" i="6"/>
  <c r="N331" i="6"/>
  <c r="R331" i="6"/>
  <c r="V331" i="6"/>
  <c r="Z331" i="6"/>
  <c r="AD331" i="6"/>
  <c r="V317" i="6"/>
  <c r="AC317" i="6"/>
  <c r="L318" i="6"/>
  <c r="P318" i="6"/>
  <c r="T318" i="6"/>
  <c r="X318" i="6"/>
  <c r="AB318" i="6"/>
  <c r="AF318" i="6"/>
  <c r="K319" i="6"/>
  <c r="J320" i="6"/>
  <c r="N320" i="6"/>
  <c r="R320" i="6"/>
  <c r="V320" i="6"/>
  <c r="Z320" i="6"/>
  <c r="AD320" i="6"/>
  <c r="M321" i="6"/>
  <c r="Q321" i="6"/>
  <c r="U321" i="6"/>
  <c r="Y321" i="6"/>
  <c r="AC321" i="6"/>
  <c r="L322" i="6"/>
  <c r="P322" i="6"/>
  <c r="T322" i="6"/>
  <c r="X322" i="6"/>
  <c r="AB322" i="6"/>
  <c r="AF322" i="6"/>
  <c r="K323" i="6"/>
  <c r="J324" i="6"/>
  <c r="N324" i="6"/>
  <c r="R324" i="6"/>
  <c r="V324" i="6"/>
  <c r="Z324" i="6"/>
  <c r="AD324" i="6"/>
  <c r="M325" i="6"/>
  <c r="Q325" i="6"/>
  <c r="U325" i="6"/>
  <c r="Y325" i="6"/>
  <c r="AC325" i="6"/>
  <c r="L326" i="6"/>
  <c r="P326" i="6"/>
  <c r="T326" i="6"/>
  <c r="X326" i="6"/>
  <c r="AB326" i="6"/>
  <c r="AF326" i="6"/>
  <c r="K327" i="6"/>
  <c r="J328" i="6"/>
  <c r="N328" i="6"/>
  <c r="R328" i="6"/>
  <c r="V328" i="6"/>
  <c r="Z328" i="6"/>
  <c r="AD328" i="6"/>
  <c r="L330" i="6"/>
  <c r="X330" i="6"/>
  <c r="AB330" i="6"/>
  <c r="K331" i="6"/>
  <c r="O331" i="6"/>
  <c r="S331" i="6"/>
  <c r="W331" i="6"/>
  <c r="AA331" i="6"/>
  <c r="AE331" i="6"/>
  <c r="J332" i="6"/>
  <c r="N332" i="6"/>
  <c r="P332" i="6"/>
  <c r="T332" i="6"/>
  <c r="X332" i="6"/>
  <c r="AB332" i="6"/>
  <c r="AF332" i="6"/>
  <c r="K333" i="6"/>
  <c r="O333" i="6"/>
  <c r="S333" i="6"/>
  <c r="W333" i="6"/>
  <c r="AA333" i="6"/>
  <c r="AE333" i="6"/>
  <c r="J334" i="6"/>
  <c r="N334" i="6"/>
  <c r="R334" i="6"/>
  <c r="V334" i="6"/>
  <c r="Z334" i="6"/>
  <c r="AD334" i="6"/>
  <c r="M335" i="6"/>
  <c r="Q335" i="6"/>
  <c r="U335" i="6"/>
  <c r="Y335" i="6"/>
  <c r="AC335" i="6"/>
  <c r="L336" i="6"/>
  <c r="P336" i="6"/>
  <c r="T336" i="6"/>
  <c r="X336" i="6"/>
  <c r="AB336" i="6"/>
  <c r="AF336" i="6"/>
  <c r="K337" i="6"/>
  <c r="O337" i="6"/>
  <c r="S337" i="6"/>
  <c r="W337" i="6"/>
  <c r="AA337" i="6"/>
  <c r="AE337" i="6"/>
  <c r="J338" i="6"/>
  <c r="N338" i="6"/>
  <c r="R338" i="6"/>
  <c r="V338" i="6"/>
  <c r="Z338" i="6"/>
  <c r="AD338" i="6"/>
  <c r="M339" i="6"/>
  <c r="Q339" i="6"/>
  <c r="U339" i="6"/>
  <c r="Y339" i="6"/>
  <c r="AC339" i="6"/>
  <c r="L340" i="6"/>
  <c r="P340" i="6"/>
  <c r="T340" i="6"/>
  <c r="X340" i="6"/>
  <c r="AB340" i="6"/>
  <c r="AF340" i="6"/>
  <c r="K341" i="6"/>
  <c r="J342" i="6"/>
  <c r="L344" i="6"/>
  <c r="P344" i="6"/>
  <c r="T344" i="6"/>
  <c r="X344" i="6"/>
  <c r="AB344" i="6"/>
  <c r="AF344" i="6"/>
  <c r="J345" i="6"/>
  <c r="N345" i="6"/>
  <c r="L332" i="6"/>
  <c r="Q332" i="6"/>
  <c r="U332" i="6"/>
  <c r="Y332" i="6"/>
  <c r="AC332" i="6"/>
  <c r="L333" i="6"/>
  <c r="P333" i="6"/>
  <c r="T333" i="6"/>
  <c r="X333" i="6"/>
  <c r="AB333" i="6"/>
  <c r="AF333" i="6"/>
  <c r="K334" i="6"/>
  <c r="O334" i="6"/>
  <c r="S334" i="6"/>
  <c r="W334" i="6"/>
  <c r="AA334" i="6"/>
  <c r="AE334" i="6"/>
  <c r="J335" i="6"/>
  <c r="N335" i="6"/>
  <c r="R335" i="6"/>
  <c r="V335" i="6"/>
  <c r="Z335" i="6"/>
  <c r="AD335" i="6"/>
  <c r="M336" i="6"/>
  <c r="Q336" i="6"/>
  <c r="U336" i="6"/>
  <c r="Y336" i="6"/>
  <c r="AC336" i="6"/>
  <c r="L337" i="6"/>
  <c r="P337" i="6"/>
  <c r="T337" i="6"/>
  <c r="X337" i="6"/>
  <c r="AB337" i="6"/>
  <c r="AF337" i="6"/>
  <c r="K338" i="6"/>
  <c r="O338" i="6"/>
  <c r="S338" i="6"/>
  <c r="W338" i="6"/>
  <c r="AA338" i="6"/>
  <c r="AE338" i="6"/>
  <c r="J339" i="6"/>
  <c r="N339" i="6"/>
  <c r="R339" i="6"/>
  <c r="V339" i="6"/>
  <c r="Z339" i="6"/>
  <c r="AD339" i="6"/>
  <c r="M340" i="6"/>
  <c r="Q340" i="6"/>
  <c r="U340" i="6"/>
  <c r="Y340" i="6"/>
  <c r="AC340" i="6"/>
  <c r="K342" i="6"/>
  <c r="J343" i="6"/>
  <c r="M344" i="6"/>
  <c r="Q344" i="6"/>
  <c r="U344" i="6"/>
  <c r="Y344" i="6"/>
  <c r="AC344" i="6"/>
  <c r="Y331" i="6"/>
  <c r="M332" i="6"/>
  <c r="R332" i="6"/>
  <c r="V332" i="6"/>
  <c r="Z332" i="6"/>
  <c r="AD332" i="6"/>
  <c r="M333" i="6"/>
  <c r="Q333" i="6"/>
  <c r="U333" i="6"/>
  <c r="Y333" i="6"/>
  <c r="AC333" i="6"/>
  <c r="L334" i="6"/>
  <c r="P334" i="6"/>
  <c r="T334" i="6"/>
  <c r="X334" i="6"/>
  <c r="AB334" i="6"/>
  <c r="AF334" i="6"/>
  <c r="K335" i="6"/>
  <c r="O335" i="6"/>
  <c r="S335" i="6"/>
  <c r="W335" i="6"/>
  <c r="AA335" i="6"/>
  <c r="AE335" i="6"/>
  <c r="J336" i="6"/>
  <c r="N336" i="6"/>
  <c r="R336" i="6"/>
  <c r="V336" i="6"/>
  <c r="Z336" i="6"/>
  <c r="AD336" i="6"/>
  <c r="M337" i="6"/>
  <c r="Q337" i="6"/>
  <c r="U337" i="6"/>
  <c r="Y337" i="6"/>
  <c r="AC337" i="6"/>
  <c r="L338" i="6"/>
  <c r="P338" i="6"/>
  <c r="T338" i="6"/>
  <c r="X338" i="6"/>
  <c r="AB338" i="6"/>
  <c r="AF338" i="6"/>
  <c r="K339" i="6"/>
  <c r="O339" i="6"/>
  <c r="S339" i="6"/>
  <c r="W339" i="6"/>
  <c r="AA339" i="6"/>
  <c r="AE339" i="6"/>
  <c r="J340" i="6"/>
  <c r="N340" i="6"/>
  <c r="R340" i="6"/>
  <c r="V340" i="6"/>
  <c r="Z340" i="6"/>
  <c r="AD340" i="6"/>
  <c r="L342" i="6"/>
  <c r="K343" i="6"/>
  <c r="J344" i="6"/>
  <c r="N344" i="6"/>
  <c r="R344" i="6"/>
  <c r="V344" i="6"/>
  <c r="Z344" i="6"/>
  <c r="AD344" i="6"/>
  <c r="L345" i="6"/>
  <c r="AC331" i="6"/>
  <c r="O332" i="6"/>
  <c r="S332" i="6"/>
  <c r="W332" i="6"/>
  <c r="AA332" i="6"/>
  <c r="AE332" i="6"/>
  <c r="J333" i="6"/>
  <c r="N333" i="6"/>
  <c r="R333" i="6"/>
  <c r="V333" i="6"/>
  <c r="Z333" i="6"/>
  <c r="AD333" i="6"/>
  <c r="M334" i="6"/>
  <c r="Q334" i="6"/>
  <c r="U334" i="6"/>
  <c r="Y334" i="6"/>
  <c r="AC334" i="6"/>
  <c r="L335" i="6"/>
  <c r="P335" i="6"/>
  <c r="T335" i="6"/>
  <c r="X335" i="6"/>
  <c r="AB335" i="6"/>
  <c r="AF335" i="6"/>
  <c r="K336" i="6"/>
  <c r="O336" i="6"/>
  <c r="S336" i="6"/>
  <c r="W336" i="6"/>
  <c r="AA336" i="6"/>
  <c r="AE336" i="6"/>
  <c r="J337" i="6"/>
  <c r="N337" i="6"/>
  <c r="R337" i="6"/>
  <c r="V337" i="6"/>
  <c r="Z337" i="6"/>
  <c r="AD337" i="6"/>
  <c r="M338" i="6"/>
  <c r="Q338" i="6"/>
  <c r="U338" i="6"/>
  <c r="Y338" i="6"/>
  <c r="AC338" i="6"/>
  <c r="L339" i="6"/>
  <c r="P339" i="6"/>
  <c r="T339" i="6"/>
  <c r="X339" i="6"/>
  <c r="AB339" i="6"/>
  <c r="AF339" i="6"/>
  <c r="K340" i="6"/>
  <c r="O340" i="6"/>
  <c r="S340" i="6"/>
  <c r="W340" i="6"/>
  <c r="AA340" i="6"/>
  <c r="AE340" i="6"/>
  <c r="J341" i="6"/>
  <c r="K344" i="6"/>
  <c r="O344" i="6"/>
  <c r="S344" i="6"/>
  <c r="W344" i="6"/>
  <c r="AA344" i="6"/>
  <c r="AE344" i="6"/>
  <c r="M345" i="6"/>
  <c r="P345" i="6"/>
  <c r="T345" i="6"/>
  <c r="X345" i="6"/>
  <c r="AB345" i="6"/>
  <c r="AF345" i="6"/>
  <c r="K346" i="6"/>
  <c r="O346" i="6"/>
  <c r="S346" i="6"/>
  <c r="W346" i="6"/>
  <c r="AA346" i="6"/>
  <c r="AE346" i="6"/>
  <c r="J347" i="6"/>
  <c r="N347" i="6"/>
  <c r="R347" i="6"/>
  <c r="V347" i="6"/>
  <c r="Z347" i="6"/>
  <c r="AD347" i="6"/>
  <c r="L349" i="6"/>
  <c r="P349" i="6"/>
  <c r="T349" i="6"/>
  <c r="X349" i="6"/>
  <c r="AB349" i="6"/>
  <c r="AF349" i="6"/>
  <c r="K350" i="6"/>
  <c r="J351" i="6"/>
  <c r="N351" i="6"/>
  <c r="R351" i="6"/>
  <c r="V351" i="6"/>
  <c r="Z351" i="6"/>
  <c r="AD351" i="6"/>
  <c r="M352" i="6"/>
  <c r="Q352" i="6"/>
  <c r="U352" i="6"/>
  <c r="Y352" i="6"/>
  <c r="AC352" i="6"/>
  <c r="K354" i="6"/>
  <c r="J355" i="6"/>
  <c r="N355" i="6"/>
  <c r="R355" i="6"/>
  <c r="V355" i="6"/>
  <c r="Z355" i="6"/>
  <c r="AD355" i="6"/>
  <c r="K358" i="6"/>
  <c r="J359" i="6"/>
  <c r="M360" i="6"/>
  <c r="Q360" i="6"/>
  <c r="U360" i="6"/>
  <c r="Y360" i="6"/>
  <c r="AC360" i="6"/>
  <c r="L361" i="6"/>
  <c r="P361" i="6"/>
  <c r="T361" i="6"/>
  <c r="X361" i="6"/>
  <c r="AB361" i="6"/>
  <c r="AF361" i="6"/>
  <c r="K362" i="6"/>
  <c r="O362" i="6"/>
  <c r="S362" i="6"/>
  <c r="W362" i="6"/>
  <c r="AA362" i="6"/>
  <c r="AE362" i="6"/>
  <c r="J363" i="6"/>
  <c r="K366" i="6"/>
  <c r="F327" i="6"/>
  <c r="F331" i="6"/>
  <c r="F335" i="6"/>
  <c r="F339" i="6"/>
  <c r="F343" i="6"/>
  <c r="F346" i="6"/>
  <c r="F350" i="6"/>
  <c r="F354" i="6"/>
  <c r="F358" i="6"/>
  <c r="F362" i="6"/>
  <c r="F366" i="6"/>
  <c r="F306" i="6"/>
  <c r="F310" i="6"/>
  <c r="F314" i="6"/>
  <c r="F318" i="6"/>
  <c r="F322" i="6"/>
  <c r="F326" i="6"/>
  <c r="F296" i="6"/>
  <c r="F300" i="6"/>
  <c r="F292" i="6"/>
  <c r="F323" i="6"/>
  <c r="F290" i="6"/>
  <c r="Q345" i="6"/>
  <c r="U345" i="6"/>
  <c r="Y345" i="6"/>
  <c r="AC345" i="6"/>
  <c r="L346" i="6"/>
  <c r="P346" i="6"/>
  <c r="T346" i="6"/>
  <c r="X346" i="6"/>
  <c r="AB346" i="6"/>
  <c r="AF346" i="6"/>
  <c r="K347" i="6"/>
  <c r="O347" i="6"/>
  <c r="S347" i="6"/>
  <c r="W347" i="6"/>
  <c r="AA347" i="6"/>
  <c r="AE347" i="6"/>
  <c r="J348" i="6"/>
  <c r="M349" i="6"/>
  <c r="Q349" i="6"/>
  <c r="U349" i="6"/>
  <c r="Y349" i="6"/>
  <c r="AC349" i="6"/>
  <c r="K351" i="6"/>
  <c r="O351" i="6"/>
  <c r="S351" i="6"/>
  <c r="W351" i="6"/>
  <c r="AA351" i="6"/>
  <c r="AE351" i="6"/>
  <c r="J352" i="6"/>
  <c r="N352" i="6"/>
  <c r="R352" i="6"/>
  <c r="V352" i="6"/>
  <c r="Z352" i="6"/>
  <c r="AD352" i="6"/>
  <c r="K355" i="6"/>
  <c r="O355" i="6"/>
  <c r="S355" i="6"/>
  <c r="W355" i="6"/>
  <c r="AA355" i="6"/>
  <c r="AE355" i="6"/>
  <c r="J356" i="6"/>
  <c r="K359" i="6"/>
  <c r="J360" i="6"/>
  <c r="N360" i="6"/>
  <c r="R360" i="6"/>
  <c r="V360" i="6"/>
  <c r="Z360" i="6"/>
  <c r="AD360" i="6"/>
  <c r="M361" i="6"/>
  <c r="Q361" i="6"/>
  <c r="U361" i="6"/>
  <c r="Y361" i="6"/>
  <c r="AC361" i="6"/>
  <c r="L362" i="6"/>
  <c r="P362" i="6"/>
  <c r="T362" i="6"/>
  <c r="X362" i="6"/>
  <c r="AB362" i="6"/>
  <c r="AF362" i="6"/>
  <c r="K363" i="6"/>
  <c r="J364" i="6"/>
  <c r="F328" i="6"/>
  <c r="F332" i="6"/>
  <c r="F336" i="6"/>
  <c r="F340" i="6"/>
  <c r="F344" i="6"/>
  <c r="F347" i="6"/>
  <c r="F351" i="6"/>
  <c r="F355" i="6"/>
  <c r="F359" i="6"/>
  <c r="F363" i="6"/>
  <c r="F303" i="6"/>
  <c r="F307" i="6"/>
  <c r="F311" i="6"/>
  <c r="F315" i="6"/>
  <c r="F319" i="6"/>
  <c r="F301" i="6"/>
  <c r="K345" i="6"/>
  <c r="R345" i="6"/>
  <c r="V345" i="6"/>
  <c r="Z345" i="6"/>
  <c r="AD345" i="6"/>
  <c r="M346" i="6"/>
  <c r="Q346" i="6"/>
  <c r="U346" i="6"/>
  <c r="Y346" i="6"/>
  <c r="AC346" i="6"/>
  <c r="L347" i="6"/>
  <c r="P347" i="6"/>
  <c r="T347" i="6"/>
  <c r="X347" i="6"/>
  <c r="AB347" i="6"/>
  <c r="AF347" i="6"/>
  <c r="K348" i="6"/>
  <c r="J349" i="6"/>
  <c r="N349" i="6"/>
  <c r="R349" i="6"/>
  <c r="V349" i="6"/>
  <c r="Z349" i="6"/>
  <c r="AD349" i="6"/>
  <c r="L351" i="6"/>
  <c r="P351" i="6"/>
  <c r="T351" i="6"/>
  <c r="X351" i="6"/>
  <c r="AB351" i="6"/>
  <c r="AF351" i="6"/>
  <c r="K352" i="6"/>
  <c r="O352" i="6"/>
  <c r="S352" i="6"/>
  <c r="W352" i="6"/>
  <c r="AA352" i="6"/>
  <c r="AE352" i="6"/>
  <c r="J353" i="6"/>
  <c r="L355" i="6"/>
  <c r="P355" i="6"/>
  <c r="T355" i="6"/>
  <c r="X355" i="6"/>
  <c r="AB355" i="6"/>
  <c r="AF355" i="6"/>
  <c r="K356" i="6"/>
  <c r="J357" i="6"/>
  <c r="K360" i="6"/>
  <c r="O360" i="6"/>
  <c r="S360" i="6"/>
  <c r="W360" i="6"/>
  <c r="AA360" i="6"/>
  <c r="AE360" i="6"/>
  <c r="J361" i="6"/>
  <c r="N361" i="6"/>
  <c r="R361" i="6"/>
  <c r="V361" i="6"/>
  <c r="Z361" i="6"/>
  <c r="AD361" i="6"/>
  <c r="M362" i="6"/>
  <c r="Q362" i="6"/>
  <c r="U362" i="6"/>
  <c r="Y362" i="6"/>
  <c r="AC362" i="6"/>
  <c r="K364" i="6"/>
  <c r="J365" i="6"/>
  <c r="F329" i="6"/>
  <c r="F333" i="6"/>
  <c r="F337" i="6"/>
  <c r="F341" i="6"/>
  <c r="F348" i="6"/>
  <c r="F352" i="6"/>
  <c r="F356" i="6"/>
  <c r="F360" i="6"/>
  <c r="F364" i="6"/>
  <c r="F304" i="6"/>
  <c r="F308" i="6"/>
  <c r="F312" i="6"/>
  <c r="F316" i="6"/>
  <c r="F320" i="6"/>
  <c r="F324" i="6"/>
  <c r="F294" i="6"/>
  <c r="F298" i="6"/>
  <c r="F302" i="6"/>
  <c r="F297" i="6"/>
  <c r="O345" i="6"/>
  <c r="S345" i="6"/>
  <c r="W345" i="6"/>
  <c r="AA345" i="6"/>
  <c r="AE345" i="6"/>
  <c r="J346" i="6"/>
  <c r="N346" i="6"/>
  <c r="R346" i="6"/>
  <c r="V346" i="6"/>
  <c r="Z346" i="6"/>
  <c r="AD346" i="6"/>
  <c r="M347" i="6"/>
  <c r="Q347" i="6"/>
  <c r="U347" i="6"/>
  <c r="Y347" i="6"/>
  <c r="AC347" i="6"/>
  <c r="K349" i="6"/>
  <c r="O349" i="6"/>
  <c r="S349" i="6"/>
  <c r="W349" i="6"/>
  <c r="AA349" i="6"/>
  <c r="AE349" i="6"/>
  <c r="J350" i="6"/>
  <c r="M351" i="6"/>
  <c r="Q351" i="6"/>
  <c r="U351" i="6"/>
  <c r="Y351" i="6"/>
  <c r="AC351" i="6"/>
  <c r="L352" i="6"/>
  <c r="P352" i="6"/>
  <c r="T352" i="6"/>
  <c r="X352" i="6"/>
  <c r="AB352" i="6"/>
  <c r="AF352" i="6"/>
  <c r="K353" i="6"/>
  <c r="J354" i="6"/>
  <c r="M355" i="6"/>
  <c r="Q355" i="6"/>
  <c r="U355" i="6"/>
  <c r="Y355" i="6"/>
  <c r="AC355" i="6"/>
  <c r="K357" i="6"/>
  <c r="J358" i="6"/>
  <c r="L360" i="6"/>
  <c r="P360" i="6"/>
  <c r="T360" i="6"/>
  <c r="X360" i="6"/>
  <c r="AB360" i="6"/>
  <c r="AF360" i="6"/>
  <c r="K361" i="6"/>
  <c r="O361" i="6"/>
  <c r="S361" i="6"/>
  <c r="W361" i="6"/>
  <c r="AA361" i="6"/>
  <c r="AE361" i="6"/>
  <c r="J362" i="6"/>
  <c r="N362" i="6"/>
  <c r="R362" i="6"/>
  <c r="V362" i="6"/>
  <c r="Z362" i="6"/>
  <c r="AD362" i="6"/>
  <c r="K365" i="6"/>
  <c r="J366" i="6"/>
  <c r="F330" i="6"/>
  <c r="F334" i="6"/>
  <c r="F338" i="6"/>
  <c r="F342" i="6"/>
  <c r="F345" i="6"/>
  <c r="F349" i="6"/>
  <c r="F353" i="6"/>
  <c r="F357" i="6"/>
  <c r="F361" i="6"/>
  <c r="F365" i="6"/>
  <c r="F305" i="6"/>
  <c r="F313" i="6"/>
  <c r="F317" i="6"/>
  <c r="F321" i="6"/>
  <c r="F325" i="6"/>
  <c r="F295" i="6"/>
  <c r="F299" i="6"/>
  <c r="F291" i="6"/>
  <c r="F293" i="6"/>
  <c r="Q330" i="6"/>
  <c r="T330" i="6"/>
  <c r="M330" i="6"/>
  <c r="O330" i="6"/>
  <c r="N330" i="6"/>
  <c r="S330" i="6"/>
  <c r="O102" i="6"/>
  <c r="Q102" i="6"/>
  <c r="S102" i="6"/>
  <c r="U102" i="6"/>
  <c r="W102" i="6"/>
  <c r="Y102" i="6"/>
  <c r="AA102" i="6"/>
  <c r="AC102" i="6"/>
  <c r="AE102" i="6"/>
  <c r="N102" i="6"/>
  <c r="P102" i="6"/>
  <c r="R102" i="6"/>
  <c r="T102" i="6"/>
  <c r="V102" i="6"/>
  <c r="X102" i="6"/>
  <c r="Z102" i="6"/>
  <c r="AB102" i="6"/>
  <c r="AD102" i="6"/>
  <c r="AF102" i="6"/>
  <c r="O98" i="6"/>
  <c r="Q98" i="6"/>
  <c r="S98" i="6"/>
  <c r="U98" i="6"/>
  <c r="W98" i="6"/>
  <c r="Y98" i="6"/>
  <c r="AA98" i="6"/>
  <c r="AC98" i="6"/>
  <c r="AE98" i="6"/>
  <c r="N98" i="6"/>
  <c r="R98" i="6"/>
  <c r="V98" i="6"/>
  <c r="Z98" i="6"/>
  <c r="AD98" i="6"/>
  <c r="P98" i="6"/>
  <c r="T98" i="6"/>
  <c r="X98" i="6"/>
  <c r="AB98" i="6"/>
  <c r="AF98" i="6"/>
  <c r="O112" i="6"/>
  <c r="Q112" i="6"/>
  <c r="S112" i="6"/>
  <c r="U112" i="6"/>
  <c r="W112" i="6"/>
  <c r="Y112" i="6"/>
  <c r="AA112" i="6"/>
  <c r="AC112" i="6"/>
  <c r="AE112" i="6"/>
  <c r="N112" i="6"/>
  <c r="P112" i="6"/>
  <c r="R112" i="6"/>
  <c r="T112" i="6"/>
  <c r="V112" i="6"/>
  <c r="X112" i="6"/>
  <c r="Z112" i="6"/>
  <c r="AB112" i="6"/>
  <c r="AD112" i="6"/>
  <c r="AF112" i="6"/>
  <c r="O109" i="6"/>
  <c r="Q109" i="6"/>
  <c r="S109" i="6"/>
  <c r="U109" i="6"/>
  <c r="W109" i="6"/>
  <c r="Y109" i="6"/>
  <c r="AA109" i="6"/>
  <c r="AC109" i="6"/>
  <c r="AE109" i="6"/>
  <c r="N109" i="6"/>
  <c r="P109" i="6"/>
  <c r="R109" i="6"/>
  <c r="T109" i="6"/>
  <c r="V109" i="6"/>
  <c r="X109" i="6"/>
  <c r="Z109" i="6"/>
  <c r="AB109" i="6"/>
  <c r="AD109" i="6"/>
  <c r="AF109" i="6"/>
  <c r="O107" i="6"/>
  <c r="Q107" i="6"/>
  <c r="S107" i="6"/>
  <c r="U107" i="6"/>
  <c r="W107" i="6"/>
  <c r="Y107" i="6"/>
  <c r="AA107" i="6"/>
  <c r="AC107" i="6"/>
  <c r="AE107" i="6"/>
  <c r="N107" i="6"/>
  <c r="P107" i="6"/>
  <c r="R107" i="6"/>
  <c r="T107" i="6"/>
  <c r="V107" i="6"/>
  <c r="X107" i="6"/>
  <c r="Z107" i="6"/>
  <c r="AB107" i="6"/>
  <c r="AD107" i="6"/>
  <c r="AF107" i="6"/>
  <c r="N142" i="6"/>
  <c r="N290" i="6" s="1"/>
  <c r="P142" i="6"/>
  <c r="P290" i="6" s="1"/>
  <c r="R142" i="6"/>
  <c r="R290" i="6" s="1"/>
  <c r="T142" i="6"/>
  <c r="T290" i="6" s="1"/>
  <c r="V142" i="6"/>
  <c r="V290" i="6" s="1"/>
  <c r="X142" i="6"/>
  <c r="X290" i="6" s="1"/>
  <c r="Z142" i="6"/>
  <c r="Z290" i="6" s="1"/>
  <c r="AB142" i="6"/>
  <c r="AB290" i="6" s="1"/>
  <c r="AD142" i="6"/>
  <c r="AD290" i="6" s="1"/>
  <c r="AF142" i="6"/>
  <c r="AF290" i="6" s="1"/>
  <c r="O142" i="6"/>
  <c r="O290" i="6" s="1"/>
  <c r="Q142" i="6"/>
  <c r="Q290" i="6" s="1"/>
  <c r="S142" i="6"/>
  <c r="S290" i="6" s="1"/>
  <c r="U142" i="6"/>
  <c r="U290" i="6" s="1"/>
  <c r="W142" i="6"/>
  <c r="W290" i="6" s="1"/>
  <c r="Y142" i="6"/>
  <c r="Y290" i="6" s="1"/>
  <c r="AA142" i="6"/>
  <c r="AA290" i="6" s="1"/>
  <c r="AC142" i="6"/>
  <c r="AC290" i="6" s="1"/>
  <c r="AE142" i="6"/>
  <c r="AE290" i="6" s="1"/>
  <c r="M290" i="6"/>
  <c r="N135" i="6"/>
  <c r="P135" i="6"/>
  <c r="R135" i="6"/>
  <c r="T135" i="6"/>
  <c r="V135" i="6"/>
  <c r="X135" i="6"/>
  <c r="Z135" i="6"/>
  <c r="AB135" i="6"/>
  <c r="AD135" i="6"/>
  <c r="AF135" i="6"/>
  <c r="O135" i="6"/>
  <c r="Q135" i="6"/>
  <c r="S135" i="6"/>
  <c r="U135" i="6"/>
  <c r="W135" i="6"/>
  <c r="Y135" i="6"/>
  <c r="AA135" i="6"/>
  <c r="AC135" i="6"/>
  <c r="AE135" i="6"/>
  <c r="O128" i="6"/>
  <c r="Q128" i="6"/>
  <c r="S128" i="6"/>
  <c r="U128" i="6"/>
  <c r="W128" i="6"/>
  <c r="Y128" i="6"/>
  <c r="AA128" i="6"/>
  <c r="AC128" i="6"/>
  <c r="AE128" i="6"/>
  <c r="N128" i="6"/>
  <c r="P128" i="6"/>
  <c r="R128" i="6"/>
  <c r="T128" i="6"/>
  <c r="V128" i="6"/>
  <c r="X128" i="6"/>
  <c r="Z128" i="6"/>
  <c r="AB128" i="6"/>
  <c r="AD128" i="6"/>
  <c r="AF128" i="6"/>
  <c r="O118" i="6"/>
  <c r="Q118" i="6"/>
  <c r="S118" i="6"/>
  <c r="U118" i="6"/>
  <c r="W118" i="6"/>
  <c r="Y118" i="6"/>
  <c r="AA118" i="6"/>
  <c r="AC118" i="6"/>
  <c r="AE118" i="6"/>
  <c r="N118" i="6"/>
  <c r="R118" i="6"/>
  <c r="V118" i="6"/>
  <c r="Z118" i="6"/>
  <c r="AD118" i="6"/>
  <c r="P118" i="6"/>
  <c r="T118" i="6"/>
  <c r="X118" i="6"/>
  <c r="AB118" i="6"/>
  <c r="AF118" i="6"/>
  <c r="N116" i="6"/>
  <c r="P116" i="6"/>
  <c r="R116" i="6"/>
  <c r="T116" i="6"/>
  <c r="V116" i="6"/>
  <c r="X116" i="6"/>
  <c r="Z116" i="6"/>
  <c r="AB116" i="6"/>
  <c r="AD116" i="6"/>
  <c r="AF116" i="6"/>
  <c r="O116" i="6"/>
  <c r="S116" i="6"/>
  <c r="W116" i="6"/>
  <c r="AA116" i="6"/>
  <c r="AE116" i="6"/>
  <c r="Q116" i="6"/>
  <c r="U116" i="6"/>
  <c r="AC116" i="6"/>
  <c r="Y116" i="6"/>
  <c r="O155" i="6"/>
  <c r="Q155" i="6"/>
  <c r="S155" i="6"/>
  <c r="U155" i="6"/>
  <c r="W155" i="6"/>
  <c r="Y155" i="6"/>
  <c r="AA155" i="6"/>
  <c r="AC155" i="6"/>
  <c r="AE155" i="6"/>
  <c r="N155" i="6"/>
  <c r="P155" i="6"/>
  <c r="R155" i="6"/>
  <c r="T155" i="6"/>
  <c r="V155" i="6"/>
  <c r="X155" i="6"/>
  <c r="Z155" i="6"/>
  <c r="AB155" i="6"/>
  <c r="AD155" i="6"/>
  <c r="AF155" i="6"/>
  <c r="O153" i="6"/>
  <c r="Q153" i="6"/>
  <c r="S153" i="6"/>
  <c r="U153" i="6"/>
  <c r="W153" i="6"/>
  <c r="Y153" i="6"/>
  <c r="AA153" i="6"/>
  <c r="AC153" i="6"/>
  <c r="AE153" i="6"/>
  <c r="N153" i="6"/>
  <c r="P153" i="6"/>
  <c r="R153" i="6"/>
  <c r="T153" i="6"/>
  <c r="V153" i="6"/>
  <c r="X153" i="6"/>
  <c r="Z153" i="6"/>
  <c r="AB153" i="6"/>
  <c r="AD153" i="6"/>
  <c r="AF153" i="6"/>
  <c r="O150" i="6"/>
  <c r="Q150" i="6"/>
  <c r="S150" i="6"/>
  <c r="U150" i="6"/>
  <c r="W150" i="6"/>
  <c r="Y150" i="6"/>
  <c r="AA150" i="6"/>
  <c r="AC150" i="6"/>
  <c r="AE150" i="6"/>
  <c r="N150" i="6"/>
  <c r="P150" i="6"/>
  <c r="R150" i="6"/>
  <c r="T150" i="6"/>
  <c r="V150" i="6"/>
  <c r="X150" i="6"/>
  <c r="Z150" i="6"/>
  <c r="AB150" i="6"/>
  <c r="AD150" i="6"/>
  <c r="AF150" i="6"/>
  <c r="O148" i="6"/>
  <c r="Q148" i="6"/>
  <c r="S148" i="6"/>
  <c r="U148" i="6"/>
  <c r="W148" i="6"/>
  <c r="Y148" i="6"/>
  <c r="AA148" i="6"/>
  <c r="AC148" i="6"/>
  <c r="AE148" i="6"/>
  <c r="N148" i="6"/>
  <c r="P148" i="6"/>
  <c r="R148" i="6"/>
  <c r="T148" i="6"/>
  <c r="V148" i="6"/>
  <c r="X148" i="6"/>
  <c r="Z148" i="6"/>
  <c r="AB148" i="6"/>
  <c r="AD148" i="6"/>
  <c r="AF148" i="6"/>
  <c r="N146" i="6"/>
  <c r="P146" i="6"/>
  <c r="R146" i="6"/>
  <c r="T146" i="6"/>
  <c r="V146" i="6"/>
  <c r="X146" i="6"/>
  <c r="Z146" i="6"/>
  <c r="AB146" i="6"/>
  <c r="AD146" i="6"/>
  <c r="AF146" i="6"/>
  <c r="O146" i="6"/>
  <c r="Q146" i="6"/>
  <c r="S146" i="6"/>
  <c r="U146" i="6"/>
  <c r="W146" i="6"/>
  <c r="Y146" i="6"/>
  <c r="AA146" i="6"/>
  <c r="AC146" i="6"/>
  <c r="AE146" i="6"/>
  <c r="N166" i="6"/>
  <c r="P166" i="6"/>
  <c r="R166" i="6"/>
  <c r="T166" i="6"/>
  <c r="V166" i="6"/>
  <c r="X166" i="6"/>
  <c r="Z166" i="6"/>
  <c r="AB166" i="6"/>
  <c r="AD166" i="6"/>
  <c r="AF166" i="6"/>
  <c r="O166" i="6"/>
  <c r="Q166" i="6"/>
  <c r="S166" i="6"/>
  <c r="U166" i="6"/>
  <c r="W166" i="6"/>
  <c r="Y166" i="6"/>
  <c r="AA166" i="6"/>
  <c r="AC166" i="6"/>
  <c r="AE166" i="6"/>
  <c r="E157" i="6"/>
  <c r="O189" i="6"/>
  <c r="Q189" i="6"/>
  <c r="S189" i="6"/>
  <c r="U189" i="6"/>
  <c r="W189" i="6"/>
  <c r="Y189" i="6"/>
  <c r="AA189" i="6"/>
  <c r="AC189" i="6"/>
  <c r="AE189" i="6"/>
  <c r="N189" i="6"/>
  <c r="P189" i="6"/>
  <c r="R189" i="6"/>
  <c r="T189" i="6"/>
  <c r="V189" i="6"/>
  <c r="X189" i="6"/>
  <c r="Z189" i="6"/>
  <c r="AB189" i="6"/>
  <c r="AD189" i="6"/>
  <c r="AF189" i="6"/>
  <c r="O187" i="6"/>
  <c r="Q187" i="6"/>
  <c r="S187" i="6"/>
  <c r="U187" i="6"/>
  <c r="W187" i="6"/>
  <c r="Y187" i="6"/>
  <c r="AA187" i="6"/>
  <c r="AC187" i="6"/>
  <c r="AE187" i="6"/>
  <c r="N187" i="6"/>
  <c r="P187" i="6"/>
  <c r="R187" i="6"/>
  <c r="T187" i="6"/>
  <c r="V187" i="6"/>
  <c r="X187" i="6"/>
  <c r="Z187" i="6"/>
  <c r="AB187" i="6"/>
  <c r="AD187" i="6"/>
  <c r="AF187" i="6"/>
  <c r="O185" i="6"/>
  <c r="Q185" i="6"/>
  <c r="S185" i="6"/>
  <c r="U185" i="6"/>
  <c r="W185" i="6"/>
  <c r="Y185" i="6"/>
  <c r="AA185" i="6"/>
  <c r="AC185" i="6"/>
  <c r="AE185" i="6"/>
  <c r="N185" i="6"/>
  <c r="P185" i="6"/>
  <c r="R185" i="6"/>
  <c r="T185" i="6"/>
  <c r="V185" i="6"/>
  <c r="X185" i="6"/>
  <c r="Z185" i="6"/>
  <c r="AB185" i="6"/>
  <c r="AD185" i="6"/>
  <c r="AF185" i="6"/>
  <c r="O183" i="6"/>
  <c r="Q183" i="6"/>
  <c r="S183" i="6"/>
  <c r="U183" i="6"/>
  <c r="W183" i="6"/>
  <c r="Y183" i="6"/>
  <c r="AA183" i="6"/>
  <c r="AC183" i="6"/>
  <c r="AE183" i="6"/>
  <c r="N183" i="6"/>
  <c r="P183" i="6"/>
  <c r="R183" i="6"/>
  <c r="T183" i="6"/>
  <c r="V183" i="6"/>
  <c r="X183" i="6"/>
  <c r="Z183" i="6"/>
  <c r="AB183" i="6"/>
  <c r="AD183" i="6"/>
  <c r="AF183" i="6"/>
  <c r="O180" i="6"/>
  <c r="O363" i="6" s="1"/>
  <c r="Q180" i="6"/>
  <c r="Q363" i="6" s="1"/>
  <c r="S180" i="6"/>
  <c r="S363" i="6" s="1"/>
  <c r="U180" i="6"/>
  <c r="U363" i="6" s="1"/>
  <c r="W180" i="6"/>
  <c r="W363" i="6" s="1"/>
  <c r="Y180" i="6"/>
  <c r="Y363" i="6" s="1"/>
  <c r="AA180" i="6"/>
  <c r="AA363" i="6" s="1"/>
  <c r="AC180" i="6"/>
  <c r="AC363" i="6" s="1"/>
  <c r="AE180" i="6"/>
  <c r="AE363" i="6" s="1"/>
  <c r="N180" i="6"/>
  <c r="N363" i="6" s="1"/>
  <c r="P180" i="6"/>
  <c r="P363" i="6" s="1"/>
  <c r="R180" i="6"/>
  <c r="R363" i="6" s="1"/>
  <c r="T180" i="6"/>
  <c r="T363" i="6" s="1"/>
  <c r="V180" i="6"/>
  <c r="V363" i="6" s="1"/>
  <c r="X180" i="6"/>
  <c r="X363" i="6" s="1"/>
  <c r="Z180" i="6"/>
  <c r="Z363" i="6" s="1"/>
  <c r="AB180" i="6"/>
  <c r="AB363" i="6" s="1"/>
  <c r="AD180" i="6"/>
  <c r="AD363" i="6" s="1"/>
  <c r="AF180" i="6"/>
  <c r="AF363" i="6" s="1"/>
  <c r="O179" i="6"/>
  <c r="Q179" i="6"/>
  <c r="S179" i="6"/>
  <c r="U179" i="6"/>
  <c r="W179" i="6"/>
  <c r="Y179" i="6"/>
  <c r="AA179" i="6"/>
  <c r="AC179" i="6"/>
  <c r="AE179" i="6"/>
  <c r="N179" i="6"/>
  <c r="P179" i="6"/>
  <c r="R179" i="6"/>
  <c r="T179" i="6"/>
  <c r="V179" i="6"/>
  <c r="X179" i="6"/>
  <c r="Z179" i="6"/>
  <c r="AB179" i="6"/>
  <c r="AD179" i="6"/>
  <c r="AF179" i="6"/>
  <c r="O177" i="6"/>
  <c r="Q177" i="6"/>
  <c r="S177" i="6"/>
  <c r="U177" i="6"/>
  <c r="W177" i="6"/>
  <c r="Y177" i="6"/>
  <c r="AA177" i="6"/>
  <c r="AC177" i="6"/>
  <c r="AE177" i="6"/>
  <c r="P177" i="6"/>
  <c r="T177" i="6"/>
  <c r="X177" i="6"/>
  <c r="AB177" i="6"/>
  <c r="AF177" i="6"/>
  <c r="N177" i="6"/>
  <c r="R177" i="6"/>
  <c r="V177" i="6"/>
  <c r="Z177" i="6"/>
  <c r="AD177" i="6"/>
  <c r="O171" i="6"/>
  <c r="Q171" i="6"/>
  <c r="S171" i="6"/>
  <c r="U171" i="6"/>
  <c r="W171" i="6"/>
  <c r="Y171" i="6"/>
  <c r="AA171" i="6"/>
  <c r="AC171" i="6"/>
  <c r="AE171" i="6"/>
  <c r="N171" i="6"/>
  <c r="P171" i="6"/>
  <c r="R171" i="6"/>
  <c r="T171" i="6"/>
  <c r="V171" i="6"/>
  <c r="X171" i="6"/>
  <c r="Z171" i="6"/>
  <c r="AB171" i="6"/>
  <c r="AD171" i="6"/>
  <c r="AF171" i="6"/>
  <c r="N192" i="6"/>
  <c r="P192" i="6"/>
  <c r="R192" i="6"/>
  <c r="T192" i="6"/>
  <c r="V192" i="6"/>
  <c r="X192" i="6"/>
  <c r="Z192" i="6"/>
  <c r="AB192" i="6"/>
  <c r="AD192" i="6"/>
  <c r="AF192" i="6"/>
  <c r="O192" i="6"/>
  <c r="Q192" i="6"/>
  <c r="S192" i="6"/>
  <c r="U192" i="6"/>
  <c r="W192" i="6"/>
  <c r="Y192" i="6"/>
  <c r="AA192" i="6"/>
  <c r="AC192" i="6"/>
  <c r="AE192" i="6"/>
  <c r="N198" i="6"/>
  <c r="P198" i="6"/>
  <c r="R198" i="6"/>
  <c r="T198" i="6"/>
  <c r="V198" i="6"/>
  <c r="X198" i="6"/>
  <c r="Z198" i="6"/>
  <c r="AB198" i="6"/>
  <c r="AD198" i="6"/>
  <c r="AF198" i="6"/>
  <c r="O198" i="6"/>
  <c r="Q198" i="6"/>
  <c r="S198" i="6"/>
  <c r="U198" i="6"/>
  <c r="W198" i="6"/>
  <c r="Y198" i="6"/>
  <c r="AA198" i="6"/>
  <c r="AC198" i="6"/>
  <c r="AE198" i="6"/>
  <c r="E199" i="6"/>
  <c r="N254" i="6"/>
  <c r="P254" i="6"/>
  <c r="R254" i="6"/>
  <c r="T254" i="6"/>
  <c r="V254" i="6"/>
  <c r="X254" i="6"/>
  <c r="Z254" i="6"/>
  <c r="AB254" i="6"/>
  <c r="AD254" i="6"/>
  <c r="AF254" i="6"/>
  <c r="O254" i="6"/>
  <c r="S254" i="6"/>
  <c r="W254" i="6"/>
  <c r="AA254" i="6"/>
  <c r="AE254" i="6"/>
  <c r="Q254" i="6"/>
  <c r="U254" i="6"/>
  <c r="Y254" i="6"/>
  <c r="AC254" i="6"/>
  <c r="N252" i="6"/>
  <c r="P252" i="6"/>
  <c r="R252" i="6"/>
  <c r="T252" i="6"/>
  <c r="V252" i="6"/>
  <c r="X252" i="6"/>
  <c r="Z252" i="6"/>
  <c r="AB252" i="6"/>
  <c r="AD252" i="6"/>
  <c r="AF252" i="6"/>
  <c r="Q252" i="6"/>
  <c r="U252" i="6"/>
  <c r="Y252" i="6"/>
  <c r="AC252" i="6"/>
  <c r="O252" i="6"/>
  <c r="S252" i="6"/>
  <c r="W252" i="6"/>
  <c r="AA252" i="6"/>
  <c r="AE252" i="6"/>
  <c r="O241" i="6"/>
  <c r="Q241" i="6"/>
  <c r="S241" i="6"/>
  <c r="U241" i="6"/>
  <c r="W241" i="6"/>
  <c r="Y241" i="6"/>
  <c r="AA241" i="6"/>
  <c r="AC241" i="6"/>
  <c r="AE241" i="6"/>
  <c r="N241" i="6"/>
  <c r="P241" i="6"/>
  <c r="R241" i="6"/>
  <c r="T241" i="6"/>
  <c r="V241" i="6"/>
  <c r="X241" i="6"/>
  <c r="Z241" i="6"/>
  <c r="AB241" i="6"/>
  <c r="AD241" i="6"/>
  <c r="AF241" i="6"/>
  <c r="N103" i="6"/>
  <c r="P103" i="6"/>
  <c r="R103" i="6"/>
  <c r="T103" i="6"/>
  <c r="V103" i="6"/>
  <c r="X103" i="6"/>
  <c r="Z103" i="6"/>
  <c r="AB103" i="6"/>
  <c r="AD103" i="6"/>
  <c r="AF103" i="6"/>
  <c r="O103" i="6"/>
  <c r="Q103" i="6"/>
  <c r="S103" i="6"/>
  <c r="U103" i="6"/>
  <c r="W103" i="6"/>
  <c r="Y103" i="6"/>
  <c r="AA103" i="6"/>
  <c r="AC103" i="6"/>
  <c r="AE103" i="6"/>
  <c r="N101" i="6"/>
  <c r="P101" i="6"/>
  <c r="R101" i="6"/>
  <c r="Q101" i="6"/>
  <c r="T101" i="6"/>
  <c r="V101" i="6"/>
  <c r="X101" i="6"/>
  <c r="Z101" i="6"/>
  <c r="AB101" i="6"/>
  <c r="AD101" i="6"/>
  <c r="AF101" i="6"/>
  <c r="O101" i="6"/>
  <c r="S101" i="6"/>
  <c r="U101" i="6"/>
  <c r="W101" i="6"/>
  <c r="Y101" i="6"/>
  <c r="AA101" i="6"/>
  <c r="AC101" i="6"/>
  <c r="AE101" i="6"/>
  <c r="N97" i="6"/>
  <c r="P97" i="6"/>
  <c r="R97" i="6"/>
  <c r="T97" i="6"/>
  <c r="V97" i="6"/>
  <c r="X97" i="6"/>
  <c r="Z97" i="6"/>
  <c r="AB97" i="6"/>
  <c r="AD97" i="6"/>
  <c r="AF97" i="6"/>
  <c r="O97" i="6"/>
  <c r="S97" i="6"/>
  <c r="W97" i="6"/>
  <c r="AA97" i="6"/>
  <c r="AE97" i="6"/>
  <c r="Q97" i="6"/>
  <c r="U97" i="6"/>
  <c r="Y97" i="6"/>
  <c r="AC97" i="6"/>
  <c r="N111" i="6"/>
  <c r="P111" i="6"/>
  <c r="R111" i="6"/>
  <c r="T111" i="6"/>
  <c r="V111" i="6"/>
  <c r="X111" i="6"/>
  <c r="Z111" i="6"/>
  <c r="AB111" i="6"/>
  <c r="AD111" i="6"/>
  <c r="AF111" i="6"/>
  <c r="O111" i="6"/>
  <c r="Q111" i="6"/>
  <c r="S111" i="6"/>
  <c r="U111" i="6"/>
  <c r="W111" i="6"/>
  <c r="Y111" i="6"/>
  <c r="AA111" i="6"/>
  <c r="AC111" i="6"/>
  <c r="AE111" i="6"/>
  <c r="N110" i="6"/>
  <c r="P110" i="6"/>
  <c r="R110" i="6"/>
  <c r="T110" i="6"/>
  <c r="V110" i="6"/>
  <c r="X110" i="6"/>
  <c r="Z110" i="6"/>
  <c r="AB110" i="6"/>
  <c r="AD110" i="6"/>
  <c r="AF110" i="6"/>
  <c r="O110" i="6"/>
  <c r="Q110" i="6"/>
  <c r="S110" i="6"/>
  <c r="U110" i="6"/>
  <c r="W110" i="6"/>
  <c r="Y110" i="6"/>
  <c r="AA110" i="6"/>
  <c r="AC110" i="6"/>
  <c r="AE110" i="6"/>
  <c r="N108" i="6"/>
  <c r="P108" i="6"/>
  <c r="R108" i="6"/>
  <c r="T108" i="6"/>
  <c r="V108" i="6"/>
  <c r="X108" i="6"/>
  <c r="Z108" i="6"/>
  <c r="AB108" i="6"/>
  <c r="AD108" i="6"/>
  <c r="AF108" i="6"/>
  <c r="O108" i="6"/>
  <c r="Q108" i="6"/>
  <c r="S108" i="6"/>
  <c r="U108" i="6"/>
  <c r="W108" i="6"/>
  <c r="Y108" i="6"/>
  <c r="AA108" i="6"/>
  <c r="AC108" i="6"/>
  <c r="AE108" i="6"/>
  <c r="E113" i="6"/>
  <c r="O141" i="6"/>
  <c r="Q141" i="6"/>
  <c r="S141" i="6"/>
  <c r="U141" i="6"/>
  <c r="W141" i="6"/>
  <c r="Y141" i="6"/>
  <c r="AA141" i="6"/>
  <c r="AC141" i="6"/>
  <c r="AE141" i="6"/>
  <c r="N141" i="6"/>
  <c r="P141" i="6"/>
  <c r="R141" i="6"/>
  <c r="T141" i="6"/>
  <c r="V141" i="6"/>
  <c r="X141" i="6"/>
  <c r="Z141" i="6"/>
  <c r="AB141" i="6"/>
  <c r="AD141" i="6"/>
  <c r="AF141" i="6"/>
  <c r="O134" i="6"/>
  <c r="Q134" i="6"/>
  <c r="S134" i="6"/>
  <c r="U134" i="6"/>
  <c r="W134" i="6"/>
  <c r="Y134" i="6"/>
  <c r="AA134" i="6"/>
  <c r="AC134" i="6"/>
  <c r="AE134" i="6"/>
  <c r="N134" i="6"/>
  <c r="P134" i="6"/>
  <c r="R134" i="6"/>
  <c r="T134" i="6"/>
  <c r="V134" i="6"/>
  <c r="X134" i="6"/>
  <c r="Z134" i="6"/>
  <c r="AB134" i="6"/>
  <c r="AD134" i="6"/>
  <c r="AF134" i="6"/>
  <c r="N127" i="6"/>
  <c r="P127" i="6"/>
  <c r="R127" i="6"/>
  <c r="T127" i="6"/>
  <c r="V127" i="6"/>
  <c r="X127" i="6"/>
  <c r="Z127" i="6"/>
  <c r="AB127" i="6"/>
  <c r="AD127" i="6"/>
  <c r="AF127" i="6"/>
  <c r="O127" i="6"/>
  <c r="Q127" i="6"/>
  <c r="S127" i="6"/>
  <c r="U127" i="6"/>
  <c r="W127" i="6"/>
  <c r="Y127" i="6"/>
  <c r="AA127" i="6"/>
  <c r="AC127" i="6"/>
  <c r="AE127" i="6"/>
  <c r="N119" i="6"/>
  <c r="P119" i="6"/>
  <c r="R119" i="6"/>
  <c r="T119" i="6"/>
  <c r="V119" i="6"/>
  <c r="X119" i="6"/>
  <c r="Z119" i="6"/>
  <c r="AB119" i="6"/>
  <c r="AD119" i="6"/>
  <c r="AF119" i="6"/>
  <c r="Q119" i="6"/>
  <c r="U119" i="6"/>
  <c r="Y119" i="6"/>
  <c r="AC119" i="6"/>
  <c r="O119" i="6"/>
  <c r="S119" i="6"/>
  <c r="W119" i="6"/>
  <c r="AA119" i="6"/>
  <c r="AE119" i="6"/>
  <c r="N117" i="6"/>
  <c r="P117" i="6"/>
  <c r="R117" i="6"/>
  <c r="T117" i="6"/>
  <c r="V117" i="6"/>
  <c r="X117" i="6"/>
  <c r="Z117" i="6"/>
  <c r="AB117" i="6"/>
  <c r="AD117" i="6"/>
  <c r="AF117" i="6"/>
  <c r="O117" i="6"/>
  <c r="S117" i="6"/>
  <c r="W117" i="6"/>
  <c r="AA117" i="6"/>
  <c r="AE117" i="6"/>
  <c r="Q117" i="6"/>
  <c r="U117" i="6"/>
  <c r="Y117" i="6"/>
  <c r="AC117" i="6"/>
  <c r="N156" i="6"/>
  <c r="P156" i="6"/>
  <c r="R156" i="6"/>
  <c r="T156" i="6"/>
  <c r="V156" i="6"/>
  <c r="X156" i="6"/>
  <c r="Z156" i="6"/>
  <c r="AB156" i="6"/>
  <c r="AD156" i="6"/>
  <c r="AF156" i="6"/>
  <c r="O156" i="6"/>
  <c r="Q156" i="6"/>
  <c r="S156" i="6"/>
  <c r="U156" i="6"/>
  <c r="W156" i="6"/>
  <c r="Y156" i="6"/>
  <c r="AA156" i="6"/>
  <c r="AC156" i="6"/>
  <c r="AE156" i="6"/>
  <c r="N152" i="6"/>
  <c r="P152" i="6"/>
  <c r="R152" i="6"/>
  <c r="T152" i="6"/>
  <c r="V152" i="6"/>
  <c r="X152" i="6"/>
  <c r="Z152" i="6"/>
  <c r="AB152" i="6"/>
  <c r="AD152" i="6"/>
  <c r="AF152" i="6"/>
  <c r="O152" i="6"/>
  <c r="Q152" i="6"/>
  <c r="S152" i="6"/>
  <c r="U152" i="6"/>
  <c r="W152" i="6"/>
  <c r="Y152" i="6"/>
  <c r="AA152" i="6"/>
  <c r="AC152" i="6"/>
  <c r="AE152" i="6"/>
  <c r="N149" i="6"/>
  <c r="P149" i="6"/>
  <c r="R149" i="6"/>
  <c r="T149" i="6"/>
  <c r="V149" i="6"/>
  <c r="X149" i="6"/>
  <c r="Z149" i="6"/>
  <c r="AB149" i="6"/>
  <c r="AD149" i="6"/>
  <c r="AF149" i="6"/>
  <c r="O149" i="6"/>
  <c r="Q149" i="6"/>
  <c r="S149" i="6"/>
  <c r="U149" i="6"/>
  <c r="W149" i="6"/>
  <c r="Y149" i="6"/>
  <c r="AA149" i="6"/>
  <c r="AC149" i="6"/>
  <c r="AE149" i="6"/>
  <c r="O147" i="6"/>
  <c r="Q147" i="6"/>
  <c r="S147" i="6"/>
  <c r="U147" i="6"/>
  <c r="W147" i="6"/>
  <c r="Y147" i="6"/>
  <c r="AA147" i="6"/>
  <c r="AC147" i="6"/>
  <c r="N147" i="6"/>
  <c r="P147" i="6"/>
  <c r="R147" i="6"/>
  <c r="T147" i="6"/>
  <c r="V147" i="6"/>
  <c r="Z147" i="6"/>
  <c r="AD147" i="6"/>
  <c r="AF147" i="6"/>
  <c r="X147" i="6"/>
  <c r="AB147" i="6"/>
  <c r="AE147" i="6"/>
  <c r="O167" i="6"/>
  <c r="Q167" i="6"/>
  <c r="S167" i="6"/>
  <c r="U167" i="6"/>
  <c r="W167" i="6"/>
  <c r="Y167" i="6"/>
  <c r="AA167" i="6"/>
  <c r="AC167" i="6"/>
  <c r="AE167" i="6"/>
  <c r="N167" i="6"/>
  <c r="P167" i="6"/>
  <c r="R167" i="6"/>
  <c r="T167" i="6"/>
  <c r="V167" i="6"/>
  <c r="X167" i="6"/>
  <c r="Z167" i="6"/>
  <c r="AB167" i="6"/>
  <c r="AD167" i="6"/>
  <c r="AF167" i="6"/>
  <c r="O165" i="6"/>
  <c r="Q165" i="6"/>
  <c r="S165" i="6"/>
  <c r="U165" i="6"/>
  <c r="W165" i="6"/>
  <c r="Y165" i="6"/>
  <c r="AA165" i="6"/>
  <c r="AC165" i="6"/>
  <c r="AE165" i="6"/>
  <c r="N165" i="6"/>
  <c r="P165" i="6"/>
  <c r="R165" i="6"/>
  <c r="T165" i="6"/>
  <c r="V165" i="6"/>
  <c r="X165" i="6"/>
  <c r="Z165" i="6"/>
  <c r="AB165" i="6"/>
  <c r="AD165" i="6"/>
  <c r="AF165" i="6"/>
  <c r="O164" i="6"/>
  <c r="Q164" i="6"/>
  <c r="S164" i="6"/>
  <c r="U164" i="6"/>
  <c r="W164" i="6"/>
  <c r="Y164" i="6"/>
  <c r="AA164" i="6"/>
  <c r="AC164" i="6"/>
  <c r="AE164" i="6"/>
  <c r="N164" i="6"/>
  <c r="P164" i="6"/>
  <c r="R164" i="6"/>
  <c r="T164" i="6"/>
  <c r="V164" i="6"/>
  <c r="X164" i="6"/>
  <c r="Z164" i="6"/>
  <c r="AB164" i="6"/>
  <c r="AD164" i="6"/>
  <c r="AF164" i="6"/>
  <c r="N188" i="6"/>
  <c r="P188" i="6"/>
  <c r="R188" i="6"/>
  <c r="T188" i="6"/>
  <c r="V188" i="6"/>
  <c r="X188" i="6"/>
  <c r="Z188" i="6"/>
  <c r="AB188" i="6"/>
  <c r="AD188" i="6"/>
  <c r="AF188" i="6"/>
  <c r="O188" i="6"/>
  <c r="Q188" i="6"/>
  <c r="S188" i="6"/>
  <c r="U188" i="6"/>
  <c r="W188" i="6"/>
  <c r="Y188" i="6"/>
  <c r="AA188" i="6"/>
  <c r="AC188" i="6"/>
  <c r="AE188" i="6"/>
  <c r="N186" i="6"/>
  <c r="P186" i="6"/>
  <c r="R186" i="6"/>
  <c r="T186" i="6"/>
  <c r="V186" i="6"/>
  <c r="X186" i="6"/>
  <c r="Z186" i="6"/>
  <c r="AB186" i="6"/>
  <c r="AD186" i="6"/>
  <c r="AF186" i="6"/>
  <c r="O186" i="6"/>
  <c r="Q186" i="6"/>
  <c r="S186" i="6"/>
  <c r="U186" i="6"/>
  <c r="W186" i="6"/>
  <c r="Y186" i="6"/>
  <c r="AA186" i="6"/>
  <c r="AC186" i="6"/>
  <c r="AE186" i="6"/>
  <c r="N184" i="6"/>
  <c r="P184" i="6"/>
  <c r="R184" i="6"/>
  <c r="T184" i="6"/>
  <c r="V184" i="6"/>
  <c r="X184" i="6"/>
  <c r="Z184" i="6"/>
  <c r="AB184" i="6"/>
  <c r="AD184" i="6"/>
  <c r="AF184" i="6"/>
  <c r="O184" i="6"/>
  <c r="Q184" i="6"/>
  <c r="S184" i="6"/>
  <c r="U184" i="6"/>
  <c r="W184" i="6"/>
  <c r="Y184" i="6"/>
  <c r="AA184" i="6"/>
  <c r="AC184" i="6"/>
  <c r="AE184" i="6"/>
  <c r="N182" i="6"/>
  <c r="P182" i="6"/>
  <c r="R182" i="6"/>
  <c r="T182" i="6"/>
  <c r="V182" i="6"/>
  <c r="X182" i="6"/>
  <c r="Z182" i="6"/>
  <c r="AB182" i="6"/>
  <c r="AD182" i="6"/>
  <c r="AF182" i="6"/>
  <c r="O182" i="6"/>
  <c r="Q182" i="6"/>
  <c r="S182" i="6"/>
  <c r="U182" i="6"/>
  <c r="W182" i="6"/>
  <c r="Y182" i="6"/>
  <c r="AA182" i="6"/>
  <c r="AC182" i="6"/>
  <c r="AE182" i="6"/>
  <c r="N178" i="6"/>
  <c r="P178" i="6"/>
  <c r="R178" i="6"/>
  <c r="T178" i="6"/>
  <c r="V178" i="6"/>
  <c r="X178" i="6"/>
  <c r="O178" i="6"/>
  <c r="S178" i="6"/>
  <c r="W178" i="6"/>
  <c r="Z178" i="6"/>
  <c r="AB178" i="6"/>
  <c r="AD178" i="6"/>
  <c r="AF178" i="6"/>
  <c r="Q178" i="6"/>
  <c r="U178" i="6"/>
  <c r="Y178" i="6"/>
  <c r="AA178" i="6"/>
  <c r="AC178" i="6"/>
  <c r="AE178" i="6"/>
  <c r="N176" i="6"/>
  <c r="P176" i="6"/>
  <c r="R176" i="6"/>
  <c r="T176" i="6"/>
  <c r="V176" i="6"/>
  <c r="X176" i="6"/>
  <c r="Z176" i="6"/>
  <c r="AB176" i="6"/>
  <c r="AD176" i="6"/>
  <c r="AF176" i="6"/>
  <c r="Q176" i="6"/>
  <c r="U176" i="6"/>
  <c r="Y176" i="6"/>
  <c r="AC176" i="6"/>
  <c r="O176" i="6"/>
  <c r="S176" i="6"/>
  <c r="W176" i="6"/>
  <c r="AA176" i="6"/>
  <c r="AE176" i="6"/>
  <c r="N172" i="6"/>
  <c r="P172" i="6"/>
  <c r="R172" i="6"/>
  <c r="T172" i="6"/>
  <c r="V172" i="6"/>
  <c r="X172" i="6"/>
  <c r="Z172" i="6"/>
  <c r="AB172" i="6"/>
  <c r="AD172" i="6"/>
  <c r="AF172" i="6"/>
  <c r="O172" i="6"/>
  <c r="Q172" i="6"/>
  <c r="S172" i="6"/>
  <c r="U172" i="6"/>
  <c r="W172" i="6"/>
  <c r="Y172" i="6"/>
  <c r="AA172" i="6"/>
  <c r="AC172" i="6"/>
  <c r="AE172" i="6"/>
  <c r="E190" i="6"/>
  <c r="O197" i="6"/>
  <c r="Q197" i="6"/>
  <c r="S197" i="6"/>
  <c r="U197" i="6"/>
  <c r="W197" i="6"/>
  <c r="Y197" i="6"/>
  <c r="AA197" i="6"/>
  <c r="AC197" i="6"/>
  <c r="AE197" i="6"/>
  <c r="N197" i="6"/>
  <c r="P197" i="6"/>
  <c r="R197" i="6"/>
  <c r="T197" i="6"/>
  <c r="V197" i="6"/>
  <c r="X197" i="6"/>
  <c r="Z197" i="6"/>
  <c r="AB197" i="6"/>
  <c r="AD197" i="6"/>
  <c r="AF197" i="6"/>
  <c r="O193" i="6"/>
  <c r="Q193" i="6"/>
  <c r="S193" i="6"/>
  <c r="U193" i="6"/>
  <c r="W193" i="6"/>
  <c r="Y193" i="6"/>
  <c r="AA193" i="6"/>
  <c r="AC193" i="6"/>
  <c r="AE193" i="6"/>
  <c r="N193" i="6"/>
  <c r="P193" i="6"/>
  <c r="R193" i="6"/>
  <c r="T193" i="6"/>
  <c r="V193" i="6"/>
  <c r="X193" i="6"/>
  <c r="Z193" i="6"/>
  <c r="AB193" i="6"/>
  <c r="AD193" i="6"/>
  <c r="AF193" i="6"/>
  <c r="O253" i="6"/>
  <c r="Q253" i="6"/>
  <c r="S253" i="6"/>
  <c r="U253" i="6"/>
  <c r="W253" i="6"/>
  <c r="Y253" i="6"/>
  <c r="AA253" i="6"/>
  <c r="AC253" i="6"/>
  <c r="AE253" i="6"/>
  <c r="P253" i="6"/>
  <c r="T253" i="6"/>
  <c r="X253" i="6"/>
  <c r="AB253" i="6"/>
  <c r="AF253" i="6"/>
  <c r="N253" i="6"/>
  <c r="R253" i="6"/>
  <c r="V253" i="6"/>
  <c r="Z253" i="6"/>
  <c r="AD253" i="6"/>
  <c r="O251" i="6"/>
  <c r="Q251" i="6"/>
  <c r="S251" i="6"/>
  <c r="U251" i="6"/>
  <c r="W251" i="6"/>
  <c r="Y251" i="6"/>
  <c r="AA251" i="6"/>
  <c r="AC251" i="6"/>
  <c r="AE251" i="6"/>
  <c r="N251" i="6"/>
  <c r="R251" i="6"/>
  <c r="V251" i="6"/>
  <c r="Z251" i="6"/>
  <c r="AD251" i="6"/>
  <c r="P251" i="6"/>
  <c r="T251" i="6"/>
  <c r="X251" i="6"/>
  <c r="AB251" i="6"/>
  <c r="AF251" i="6"/>
  <c r="N240" i="6"/>
  <c r="P240" i="6"/>
  <c r="R240" i="6"/>
  <c r="T240" i="6"/>
  <c r="V240" i="6"/>
  <c r="X240" i="6"/>
  <c r="Z240" i="6"/>
  <c r="AB240" i="6"/>
  <c r="AD240" i="6"/>
  <c r="AF240" i="6"/>
  <c r="O240" i="6"/>
  <c r="Q240" i="6"/>
  <c r="S240" i="6"/>
  <c r="U240" i="6"/>
  <c r="W240" i="6"/>
  <c r="Y240" i="6"/>
  <c r="AA240" i="6"/>
  <c r="AC240" i="6"/>
  <c r="AE240" i="6"/>
  <c r="E257" i="6"/>
  <c r="L329" i="6" l="1"/>
  <c r="L350" i="6"/>
  <c r="L365" i="6"/>
  <c r="M366" i="6"/>
  <c r="M329" i="6"/>
  <c r="L366" i="6"/>
  <c r="Y207" i="6"/>
  <c r="AB207" i="6"/>
  <c r="AE207" i="6"/>
  <c r="O207" i="6"/>
  <c r="R207" i="6"/>
  <c r="V207" i="6"/>
  <c r="AC207" i="6"/>
  <c r="AF207" i="6"/>
  <c r="P207" i="6"/>
  <c r="S207" i="6"/>
  <c r="U207" i="6"/>
  <c r="X207" i="6"/>
  <c r="AA207" i="6"/>
  <c r="AD207" i="6"/>
  <c r="Q207" i="6"/>
  <c r="T207" i="6"/>
  <c r="W207" i="6"/>
  <c r="Z207" i="6"/>
  <c r="AB132" i="6"/>
  <c r="AE132" i="6"/>
  <c r="O132" i="6"/>
  <c r="R132" i="6"/>
  <c r="U132" i="6"/>
  <c r="X132" i="6"/>
  <c r="AA132" i="6"/>
  <c r="AD132" i="6"/>
  <c r="Q132" i="6"/>
  <c r="T132" i="6"/>
  <c r="W132" i="6"/>
  <c r="Z132" i="6"/>
  <c r="AC132" i="6"/>
  <c r="AF132" i="6"/>
  <c r="P132" i="6"/>
  <c r="S132" i="6"/>
  <c r="V132" i="6"/>
  <c r="Y132" i="6"/>
  <c r="N348" i="6"/>
  <c r="AH291" i="6"/>
  <c r="AH294" i="6"/>
  <c r="AH312" i="6"/>
  <c r="AH296" i="6"/>
  <c r="AH314" i="6"/>
  <c r="AH321" i="6"/>
  <c r="AH334" i="6"/>
  <c r="AH315" i="6"/>
  <c r="AH332" i="6"/>
  <c r="AH331" i="6"/>
  <c r="AH299" i="6"/>
  <c r="AH293" i="6"/>
  <c r="AH325" i="6"/>
  <c r="AH305" i="6"/>
  <c r="AH338" i="6"/>
  <c r="AH298" i="6"/>
  <c r="AH316" i="6"/>
  <c r="AH303" i="6"/>
  <c r="AH300" i="6"/>
  <c r="AH318" i="6"/>
  <c r="AH335" i="6"/>
  <c r="AH317" i="6"/>
  <c r="AH308" i="6"/>
  <c r="AH311" i="6"/>
  <c r="AH326" i="6"/>
  <c r="AH324" i="6"/>
  <c r="AH337" i="6"/>
  <c r="AH328" i="6"/>
  <c r="AH310" i="6"/>
  <c r="AH295" i="6"/>
  <c r="AH313" i="6"/>
  <c r="AH302" i="6"/>
  <c r="AH320" i="6"/>
  <c r="AH304" i="6"/>
  <c r="AH333" i="6"/>
  <c r="AH301" i="6"/>
  <c r="AH307" i="6"/>
  <c r="AH292" i="6"/>
  <c r="AH322" i="6"/>
  <c r="AH306" i="6"/>
  <c r="AC200" i="6"/>
  <c r="U200" i="6"/>
  <c r="AF200" i="6"/>
  <c r="X200" i="6"/>
  <c r="P200" i="6"/>
  <c r="U285" i="6"/>
  <c r="U278" i="6"/>
  <c r="T285" i="6"/>
  <c r="T278" i="6"/>
  <c r="S285" i="6"/>
  <c r="S278" i="6"/>
  <c r="R285" i="6"/>
  <c r="R278" i="6"/>
  <c r="W258" i="6"/>
  <c r="Z258" i="6"/>
  <c r="AC258" i="6"/>
  <c r="AF258" i="6"/>
  <c r="P258" i="6"/>
  <c r="AA105" i="6"/>
  <c r="AD105" i="6"/>
  <c r="Q105" i="6"/>
  <c r="T105" i="6"/>
  <c r="AF191" i="6"/>
  <c r="P191" i="6"/>
  <c r="S191" i="6"/>
  <c r="V191" i="6"/>
  <c r="Y191" i="6"/>
  <c r="U169" i="6"/>
  <c r="X169" i="6"/>
  <c r="AA169" i="6"/>
  <c r="AD169" i="6"/>
  <c r="R158" i="6"/>
  <c r="U158" i="6"/>
  <c r="X158" i="6"/>
  <c r="AA158" i="6"/>
  <c r="AE144" i="6"/>
  <c r="O144" i="6"/>
  <c r="R144" i="6"/>
  <c r="U144" i="6"/>
  <c r="X144" i="6"/>
  <c r="Y114" i="6"/>
  <c r="AB114" i="6"/>
  <c r="AE114" i="6"/>
  <c r="O114" i="6"/>
  <c r="R114" i="6"/>
  <c r="AA200" i="6"/>
  <c r="S200" i="6"/>
  <c r="AD200" i="6"/>
  <c r="V200" i="6"/>
  <c r="Q285" i="6"/>
  <c r="Q278" i="6"/>
  <c r="P285" i="6"/>
  <c r="P278" i="6"/>
  <c r="O285" i="6"/>
  <c r="O278" i="6"/>
  <c r="N285" i="6"/>
  <c r="N278" i="6"/>
  <c r="S258" i="6"/>
  <c r="V258" i="6"/>
  <c r="Y258" i="6"/>
  <c r="AB258" i="6"/>
  <c r="W105" i="6"/>
  <c r="Z105" i="6"/>
  <c r="AC105" i="6"/>
  <c r="AF330" i="6"/>
  <c r="AF105" i="6"/>
  <c r="P105" i="6"/>
  <c r="AB191" i="6"/>
  <c r="AE191" i="6"/>
  <c r="O191" i="6"/>
  <c r="R191" i="6"/>
  <c r="U191" i="6"/>
  <c r="Q169" i="6"/>
  <c r="T169" i="6"/>
  <c r="W169" i="6"/>
  <c r="Z169" i="6"/>
  <c r="AD158" i="6"/>
  <c r="Q158" i="6"/>
  <c r="T158" i="6"/>
  <c r="W158" i="6"/>
  <c r="AA144" i="6"/>
  <c r="AD144" i="6"/>
  <c r="Q144" i="6"/>
  <c r="T144" i="6"/>
  <c r="U114" i="6"/>
  <c r="X114" i="6"/>
  <c r="AA114" i="6"/>
  <c r="AD114" i="6"/>
  <c r="M285" i="6"/>
  <c r="Y200" i="6"/>
  <c r="Q200" i="6"/>
  <c r="AB200" i="6"/>
  <c r="T200" i="6"/>
  <c r="AF285" i="6"/>
  <c r="AF278" i="6"/>
  <c r="AE285" i="6"/>
  <c r="AE278" i="6"/>
  <c r="AD285" i="6"/>
  <c r="AD278" i="6"/>
  <c r="AE258" i="6"/>
  <c r="O258" i="6"/>
  <c r="R258" i="6"/>
  <c r="U258" i="6"/>
  <c r="X258" i="6"/>
  <c r="S105" i="6"/>
  <c r="V330" i="6"/>
  <c r="V105" i="6"/>
  <c r="Y105" i="6"/>
  <c r="AB105" i="6"/>
  <c r="X191" i="6"/>
  <c r="AA191" i="6"/>
  <c r="AD191" i="6"/>
  <c r="Q191" i="6"/>
  <c r="AC169" i="6"/>
  <c r="AF169" i="6"/>
  <c r="P169" i="6"/>
  <c r="S169" i="6"/>
  <c r="V169" i="6"/>
  <c r="Z158" i="6"/>
  <c r="AC158" i="6"/>
  <c r="AF158" i="6"/>
  <c r="P158" i="6"/>
  <c r="S158" i="6"/>
  <c r="W144" i="6"/>
  <c r="Z144" i="6"/>
  <c r="AC144" i="6"/>
  <c r="AF144" i="6"/>
  <c r="P144" i="6"/>
  <c r="Q114" i="6"/>
  <c r="T114" i="6"/>
  <c r="W114" i="6"/>
  <c r="Z114" i="6"/>
  <c r="AE200" i="6"/>
  <c r="W200" i="6"/>
  <c r="O200" i="6"/>
  <c r="Z200" i="6"/>
  <c r="R200" i="6"/>
  <c r="AH345" i="6"/>
  <c r="AC285" i="6"/>
  <c r="AC278" i="6"/>
  <c r="AB285" i="6"/>
  <c r="AB278" i="6"/>
  <c r="AA285" i="6"/>
  <c r="AA278" i="6"/>
  <c r="Z285" i="6"/>
  <c r="Z278" i="6"/>
  <c r="AA258" i="6"/>
  <c r="AD258" i="6"/>
  <c r="Q258" i="6"/>
  <c r="T258" i="6"/>
  <c r="AE330" i="6"/>
  <c r="AE105" i="6"/>
  <c r="O105" i="6"/>
  <c r="R330" i="6"/>
  <c r="R105" i="6"/>
  <c r="U105" i="6"/>
  <c r="X105" i="6"/>
  <c r="T191" i="6"/>
  <c r="W191" i="6"/>
  <c r="Z191" i="6"/>
  <c r="AC191" i="6"/>
  <c r="Y169" i="6"/>
  <c r="AB169" i="6"/>
  <c r="AE169" i="6"/>
  <c r="O169" i="6"/>
  <c r="R169" i="6"/>
  <c r="V158" i="6"/>
  <c r="Y158" i="6"/>
  <c r="AB158" i="6"/>
  <c r="AE158" i="6"/>
  <c r="O158" i="6"/>
  <c r="S144" i="6"/>
  <c r="V144" i="6"/>
  <c r="Y144" i="6"/>
  <c r="AB144" i="6"/>
  <c r="AC114" i="6"/>
  <c r="AF114" i="6"/>
  <c r="P114" i="6"/>
  <c r="S114" i="6"/>
  <c r="V114" i="6"/>
  <c r="AH344" i="6"/>
  <c r="AH340" i="6"/>
  <c r="AH339" i="6"/>
  <c r="AH336" i="6"/>
  <c r="AH349" i="6"/>
  <c r="AH361" i="6"/>
  <c r="AI351" i="6"/>
  <c r="AI325" i="6"/>
  <c r="AI363" i="6"/>
  <c r="AI347" i="6"/>
  <c r="AI307" i="6"/>
  <c r="AI290" i="6"/>
  <c r="AH352" i="6"/>
  <c r="AI335" i="6"/>
  <c r="AI328" i="6"/>
  <c r="AI315" i="6"/>
  <c r="AI306" i="6"/>
  <c r="AI313" i="6"/>
  <c r="AI312" i="6"/>
  <c r="AI300" i="6"/>
  <c r="AI295" i="6"/>
  <c r="AI294" i="6"/>
  <c r="AI362" i="6"/>
  <c r="AI346" i="6"/>
  <c r="AH355" i="6"/>
  <c r="AI361" i="6"/>
  <c r="AI345" i="6"/>
  <c r="AI334" i="6"/>
  <c r="AI332" i="6"/>
  <c r="AI339" i="6"/>
  <c r="AI320" i="6"/>
  <c r="AI326" i="6"/>
  <c r="AI318" i="6"/>
  <c r="AI317" i="6"/>
  <c r="AI305" i="6"/>
  <c r="AI316" i="6"/>
  <c r="AI304" i="6"/>
  <c r="AI299" i="6"/>
  <c r="AI298" i="6"/>
  <c r="AI293" i="6"/>
  <c r="AH360" i="6"/>
  <c r="AH351" i="6"/>
  <c r="AI338" i="6"/>
  <c r="AI333" i="6"/>
  <c r="AI336" i="6"/>
  <c r="AI321" i="6"/>
  <c r="AI331" i="6"/>
  <c r="AI310" i="6"/>
  <c r="AI308" i="6"/>
  <c r="AI292" i="6"/>
  <c r="AI303" i="6"/>
  <c r="AI302" i="6"/>
  <c r="AH330" i="6"/>
  <c r="AI355" i="6"/>
  <c r="AH363" i="6"/>
  <c r="AH347" i="6"/>
  <c r="AI349" i="6"/>
  <c r="AH290" i="6"/>
  <c r="AH362" i="6"/>
  <c r="AH346" i="6"/>
  <c r="AI360" i="6"/>
  <c r="AI352" i="6"/>
  <c r="AI337" i="6"/>
  <c r="AI344" i="6"/>
  <c r="AI340" i="6"/>
  <c r="AI324" i="6"/>
  <c r="AI322" i="6"/>
  <c r="AI311" i="6"/>
  <c r="AI314" i="6"/>
  <c r="AI296" i="6"/>
  <c r="AI291" i="6"/>
  <c r="AI301" i="6"/>
  <c r="H368" i="6"/>
  <c r="H281" i="6" s="1"/>
  <c r="G368" i="6"/>
  <c r="G281" i="6" s="1"/>
  <c r="I368" i="6"/>
  <c r="I281" i="6" s="1"/>
  <c r="AB329" i="6"/>
  <c r="T329" i="6"/>
  <c r="AE329" i="6"/>
  <c r="W329" i="6"/>
  <c r="O329" i="6"/>
  <c r="AF329" i="6"/>
  <c r="X329" i="6"/>
  <c r="P329" i="6"/>
  <c r="AA329" i="6"/>
  <c r="S329" i="6"/>
  <c r="AD329" i="6"/>
  <c r="V329" i="6"/>
  <c r="N329" i="6"/>
  <c r="Y329" i="6"/>
  <c r="Q329" i="6"/>
  <c r="Z329" i="6"/>
  <c r="R329" i="6"/>
  <c r="AC329" i="6"/>
  <c r="U329" i="6"/>
  <c r="M356" i="6"/>
  <c r="M350" i="6"/>
  <c r="AE350" i="6"/>
  <c r="W350" i="6"/>
  <c r="AD342" i="6"/>
  <c r="V342" i="6"/>
  <c r="AA342" i="6"/>
  <c r="S342" i="6"/>
  <c r="AA350" i="6"/>
  <c r="AB342" i="6"/>
  <c r="Y342" i="6"/>
  <c r="Z342" i="6"/>
  <c r="AE342" i="6"/>
  <c r="W342" i="6"/>
  <c r="AF342" i="6"/>
  <c r="X342" i="6"/>
  <c r="AC342" i="6"/>
  <c r="AB366" i="6"/>
  <c r="AF350" i="6"/>
  <c r="Z366" i="6"/>
  <c r="AE366" i="6"/>
  <c r="W366" i="6"/>
  <c r="X350" i="6"/>
  <c r="AA366" i="6"/>
  <c r="AD366" i="6"/>
  <c r="V366" i="6"/>
  <c r="Z350" i="6"/>
  <c r="Y350" i="6"/>
  <c r="V350" i="6"/>
  <c r="AB350" i="6"/>
  <c r="AC350" i="6"/>
  <c r="U350" i="6"/>
  <c r="AD350" i="6"/>
  <c r="Y366" i="6"/>
  <c r="AF366" i="6"/>
  <c r="X366" i="6"/>
  <c r="AC366" i="6"/>
  <c r="U366" i="6"/>
  <c r="AD365" i="6"/>
  <c r="U365" i="6"/>
  <c r="AA365" i="6"/>
  <c r="Y365" i="6"/>
  <c r="AF365" i="6"/>
  <c r="Z365" i="6"/>
  <c r="AE365" i="6"/>
  <c r="W365" i="6"/>
  <c r="AB365" i="6"/>
  <c r="V365" i="6"/>
  <c r="AC365" i="6"/>
  <c r="X365" i="6"/>
  <c r="U342" i="6"/>
  <c r="J368" i="6"/>
  <c r="J281" i="6" s="1"/>
  <c r="K368" i="6"/>
  <c r="K281" i="6" s="1"/>
  <c r="N356" i="6"/>
  <c r="P350" i="6"/>
  <c r="T350" i="6"/>
  <c r="Q350" i="6"/>
  <c r="O350" i="6"/>
  <c r="R350" i="6"/>
  <c r="S366" i="6"/>
  <c r="N350" i="6"/>
  <c r="S350" i="6"/>
  <c r="O366" i="6"/>
  <c r="T366" i="6"/>
  <c r="R366" i="6"/>
  <c r="P366" i="6"/>
  <c r="Q366" i="6"/>
  <c r="N366" i="6"/>
  <c r="N365" i="6"/>
  <c r="T365" i="6"/>
  <c r="Q365" i="6"/>
  <c r="R365" i="6"/>
  <c r="S365" i="6"/>
  <c r="P365" i="6"/>
  <c r="O365" i="6"/>
  <c r="M365" i="6"/>
  <c r="R342" i="6"/>
  <c r="O342" i="6"/>
  <c r="P342" i="6"/>
  <c r="N342" i="6"/>
  <c r="T342" i="6"/>
  <c r="Q342" i="6"/>
  <c r="M342" i="6"/>
  <c r="F368" i="6"/>
  <c r="AI330" i="6" l="1"/>
  <c r="AI342" i="6"/>
  <c r="AH365" i="6"/>
  <c r="AH329" i="6"/>
  <c r="AH342" i="6"/>
  <c r="AI329" i="6"/>
  <c r="AH366" i="6"/>
  <c r="AH350" i="6"/>
  <c r="AI365" i="6"/>
  <c r="AI350" i="6"/>
  <c r="F281" i="6"/>
  <c r="AI366" i="6"/>
  <c r="W274" i="6" l="1"/>
  <c r="W276" i="6"/>
  <c r="W275" i="6"/>
  <c r="W278" i="6" l="1"/>
  <c r="W285" i="6"/>
  <c r="X276" i="6" l="1"/>
  <c r="X274" i="6"/>
  <c r="X275" i="6"/>
  <c r="Y274" i="6"/>
  <c r="Y275" i="6"/>
  <c r="Y276" i="6"/>
  <c r="V276" i="6"/>
  <c r="V274" i="6"/>
  <c r="V275" i="6"/>
  <c r="Y278" i="6" l="1"/>
  <c r="V278" i="6"/>
  <c r="X278" i="6"/>
  <c r="V285" i="6"/>
  <c r="Y285" i="6"/>
  <c r="X285" i="6"/>
  <c r="I29" i="35" l="1"/>
  <c r="E29" i="35" l="1"/>
  <c r="M29" i="35" l="1"/>
  <c r="P29" i="35"/>
  <c r="Q29" i="35" s="1"/>
  <c r="D94" i="6" l="1"/>
  <c r="E92" i="6" l="1"/>
  <c r="L92" i="6" s="1"/>
  <c r="E93" i="6"/>
  <c r="L93" i="6" s="1"/>
  <c r="E90" i="6"/>
  <c r="L90" i="6" s="1"/>
  <c r="E88" i="6"/>
  <c r="L88" i="6" s="1"/>
  <c r="L357" i="6" s="1"/>
  <c r="E89" i="6"/>
  <c r="L89" i="6" s="1"/>
  <c r="P89" i="6" l="1"/>
  <c r="U89" i="6"/>
  <c r="V89" i="6"/>
  <c r="N89" i="6"/>
  <c r="Q89" i="6"/>
  <c r="Y89" i="6"/>
  <c r="Z89" i="6"/>
  <c r="L358" i="6"/>
  <c r="W89" i="6"/>
  <c r="M89" i="6"/>
  <c r="AA89" i="6"/>
  <c r="AB89" i="6"/>
  <c r="AF89" i="6"/>
  <c r="T89" i="6"/>
  <c r="O89" i="6"/>
  <c r="R89" i="6"/>
  <c r="AC89" i="6"/>
  <c r="S89" i="6"/>
  <c r="AE89" i="6"/>
  <c r="X89" i="6"/>
  <c r="AD89" i="6"/>
  <c r="P88" i="6"/>
  <c r="AE88" i="6"/>
  <c r="T88" i="6"/>
  <c r="N88" i="6"/>
  <c r="AD88" i="6"/>
  <c r="S88" i="6"/>
  <c r="Y88" i="6"/>
  <c r="AF88" i="6"/>
  <c r="M88" i="6"/>
  <c r="X88" i="6"/>
  <c r="AB88" i="6"/>
  <c r="Q88" i="6"/>
  <c r="W88" i="6"/>
  <c r="V88" i="6"/>
  <c r="Z88" i="6"/>
  <c r="AC88" i="6"/>
  <c r="E94" i="6"/>
  <c r="R88" i="6"/>
  <c r="U88" i="6"/>
  <c r="AA88" i="6"/>
  <c r="O88" i="6"/>
  <c r="X93" i="6"/>
  <c r="O93" i="6"/>
  <c r="T93" i="6"/>
  <c r="Y93" i="6"/>
  <c r="AC93" i="6"/>
  <c r="AD93" i="6"/>
  <c r="Q93" i="6"/>
  <c r="R93" i="6"/>
  <c r="AA93" i="6"/>
  <c r="AE93" i="6"/>
  <c r="AF93" i="6"/>
  <c r="U93" i="6"/>
  <c r="AB93" i="6"/>
  <c r="M93" i="6"/>
  <c r="P93" i="6"/>
  <c r="S93" i="6"/>
  <c r="Z93" i="6"/>
  <c r="N93" i="6"/>
  <c r="V93" i="6"/>
  <c r="W93" i="6"/>
  <c r="T90" i="6"/>
  <c r="AF90" i="6"/>
  <c r="AD90" i="6"/>
  <c r="S90" i="6"/>
  <c r="Z90" i="6"/>
  <c r="AE90" i="6"/>
  <c r="Y90" i="6"/>
  <c r="W90" i="6"/>
  <c r="N90" i="6"/>
  <c r="R90" i="6"/>
  <c r="V90" i="6"/>
  <c r="O90" i="6"/>
  <c r="P90" i="6"/>
  <c r="AB90" i="6"/>
  <c r="AC90" i="6"/>
  <c r="Q90" i="6"/>
  <c r="AA90" i="6"/>
  <c r="X90" i="6"/>
  <c r="U90" i="6"/>
  <c r="M90" i="6"/>
  <c r="P91" i="6"/>
  <c r="AB91" i="6"/>
  <c r="Z91" i="6"/>
  <c r="N91" i="6"/>
  <c r="AA91" i="6"/>
  <c r="AF91" i="6"/>
  <c r="Y91" i="6"/>
  <c r="X91" i="6"/>
  <c r="R91" i="6"/>
  <c r="W91" i="6"/>
  <c r="Q91" i="6"/>
  <c r="U91" i="6"/>
  <c r="AD91" i="6"/>
  <c r="T91" i="6"/>
  <c r="S91" i="6"/>
  <c r="V91" i="6"/>
  <c r="AC91" i="6"/>
  <c r="O91" i="6"/>
  <c r="M91" i="6"/>
  <c r="AE91" i="6"/>
  <c r="Z92" i="6"/>
  <c r="O92" i="6"/>
  <c r="AF92" i="6"/>
  <c r="AA92" i="6"/>
  <c r="U92" i="6"/>
  <c r="W92" i="6"/>
  <c r="T92" i="6"/>
  <c r="R92" i="6"/>
  <c r="Q92" i="6"/>
  <c r="AB92" i="6"/>
  <c r="AE92" i="6"/>
  <c r="N92" i="6"/>
  <c r="X92" i="6"/>
  <c r="AD92" i="6"/>
  <c r="P92" i="6"/>
  <c r="AC92" i="6"/>
  <c r="V92" i="6"/>
  <c r="Y92" i="6"/>
  <c r="M92" i="6"/>
  <c r="S92" i="6"/>
  <c r="U357" i="6" l="1"/>
  <c r="U95" i="6"/>
  <c r="Z95" i="6"/>
  <c r="Z357" i="6"/>
  <c r="AB357" i="6"/>
  <c r="AB95" i="6"/>
  <c r="Y95" i="6"/>
  <c r="Y357" i="6"/>
  <c r="T357" i="6"/>
  <c r="T95" i="6"/>
  <c r="R95" i="6"/>
  <c r="R357" i="6"/>
  <c r="V95" i="6"/>
  <c r="V357" i="6"/>
  <c r="X357" i="6"/>
  <c r="X95" i="6"/>
  <c r="S95" i="6"/>
  <c r="S357" i="6"/>
  <c r="AE95" i="6"/>
  <c r="AE357" i="6"/>
  <c r="O357" i="6"/>
  <c r="O95" i="6"/>
  <c r="W95" i="6"/>
  <c r="W357" i="6"/>
  <c r="M357" i="6"/>
  <c r="AD357" i="6"/>
  <c r="AD95" i="6"/>
  <c r="P95" i="6"/>
  <c r="P357" i="6"/>
  <c r="AA95" i="6"/>
  <c r="AA357" i="6"/>
  <c r="AC95" i="6"/>
  <c r="AC357" i="6"/>
  <c r="Q95" i="6"/>
  <c r="Q357" i="6"/>
  <c r="AF95" i="6"/>
  <c r="AF357" i="6"/>
  <c r="N357" i="6"/>
  <c r="AI357" i="6" l="1"/>
  <c r="AH357" i="6"/>
  <c r="P28" i="35" l="1"/>
  <c r="Q28" i="35" s="1"/>
  <c r="E28" i="35"/>
  <c r="M27" i="35" l="1"/>
  <c r="I27" i="35" l="1"/>
  <c r="E27" i="35" l="1"/>
  <c r="P27" i="35"/>
  <c r="Q27" i="35" s="1"/>
  <c r="P47" i="6" l="1"/>
  <c r="P52" i="6"/>
  <c r="P50" i="6"/>
  <c r="P56" i="6"/>
  <c r="P60" i="6"/>
  <c r="P49" i="6"/>
  <c r="P44" i="6"/>
  <c r="P45" i="6"/>
  <c r="P54" i="6"/>
  <c r="P61" i="6"/>
  <c r="P55" i="6"/>
  <c r="P57" i="6"/>
  <c r="P48" i="6"/>
  <c r="P53" i="6"/>
  <c r="P58" i="6"/>
  <c r="P51" i="6"/>
  <c r="P59" i="6"/>
  <c r="P46" i="6"/>
  <c r="P43" i="6"/>
  <c r="O60" i="6"/>
  <c r="O49" i="6"/>
  <c r="O44" i="6"/>
  <c r="O51" i="6"/>
  <c r="O45" i="6"/>
  <c r="O61" i="6"/>
  <c r="O57" i="6"/>
  <c r="O48" i="6"/>
  <c r="O53" i="6"/>
  <c r="O47" i="6"/>
  <c r="O52" i="6"/>
  <c r="O59" i="6"/>
  <c r="O54" i="6"/>
  <c r="O50" i="6"/>
  <c r="O46" i="6"/>
  <c r="O58" i="6"/>
  <c r="O55" i="6"/>
  <c r="O56" i="6"/>
  <c r="O43" i="6"/>
  <c r="Q60" i="6"/>
  <c r="Q44" i="6"/>
  <c r="Q46" i="6"/>
  <c r="Q47" i="6"/>
  <c r="Q50" i="6"/>
  <c r="Q48" i="6"/>
  <c r="Q56" i="6"/>
  <c r="Q52" i="6"/>
  <c r="Q49" i="6"/>
  <c r="Q59" i="6"/>
  <c r="Q45" i="6"/>
  <c r="Q54" i="6"/>
  <c r="Q61" i="6"/>
  <c r="Q55" i="6"/>
  <c r="Q57" i="6"/>
  <c r="Q43" i="6"/>
  <c r="Q53" i="6"/>
  <c r="Q51" i="6"/>
  <c r="Q58" i="6"/>
  <c r="S52" i="6"/>
  <c r="S59" i="6"/>
  <c r="S50" i="6"/>
  <c r="S46" i="6"/>
  <c r="S58" i="6"/>
  <c r="S55" i="6"/>
  <c r="S56" i="6"/>
  <c r="S43" i="6"/>
  <c r="S60" i="6"/>
  <c r="S49" i="6"/>
  <c r="S44" i="6"/>
  <c r="S51" i="6"/>
  <c r="S45" i="6"/>
  <c r="S61" i="6"/>
  <c r="S57" i="6"/>
  <c r="S48" i="6"/>
  <c r="S53" i="6"/>
  <c r="S54" i="6"/>
  <c r="S47" i="6"/>
  <c r="X53" i="6"/>
  <c r="X51" i="6"/>
  <c r="X58" i="6"/>
  <c r="X47" i="6"/>
  <c r="X46" i="6"/>
  <c r="X52" i="6"/>
  <c r="X59" i="6"/>
  <c r="X50" i="6"/>
  <c r="X56" i="6"/>
  <c r="X43" i="6"/>
  <c r="X60" i="6"/>
  <c r="X49" i="6"/>
  <c r="X44" i="6"/>
  <c r="X45" i="6"/>
  <c r="X54" i="6"/>
  <c r="X61" i="6"/>
  <c r="X55" i="6"/>
  <c r="X57" i="6"/>
  <c r="X48" i="6"/>
  <c r="V52" i="6"/>
  <c r="V53" i="6"/>
  <c r="V49" i="6"/>
  <c r="V59" i="6"/>
  <c r="V54" i="6"/>
  <c r="V55" i="6"/>
  <c r="V56" i="6"/>
  <c r="V43" i="6"/>
  <c r="V60" i="6"/>
  <c r="V44" i="6"/>
  <c r="V51" i="6"/>
  <c r="V45" i="6"/>
  <c r="V58" i="6"/>
  <c r="V48" i="6"/>
  <c r="V46" i="6"/>
  <c r="V61" i="6"/>
  <c r="V57" i="6"/>
  <c r="V47" i="6"/>
  <c r="V50" i="6"/>
  <c r="U52" i="6"/>
  <c r="U53" i="6"/>
  <c r="U51" i="6"/>
  <c r="U58" i="6"/>
  <c r="U56" i="6"/>
  <c r="U44" i="6"/>
  <c r="U46" i="6"/>
  <c r="U47" i="6"/>
  <c r="U50" i="6"/>
  <c r="U48" i="6"/>
  <c r="U60" i="6"/>
  <c r="U49" i="6"/>
  <c r="U59" i="6"/>
  <c r="U45" i="6"/>
  <c r="U54" i="6"/>
  <c r="U61" i="6"/>
  <c r="U55" i="6"/>
  <c r="U57" i="6"/>
  <c r="U43" i="6"/>
  <c r="T51" i="6"/>
  <c r="T46" i="6"/>
  <c r="T43" i="6"/>
  <c r="T52" i="6"/>
  <c r="T59" i="6"/>
  <c r="T50" i="6"/>
  <c r="T56" i="6"/>
  <c r="T47" i="6"/>
  <c r="T60" i="6"/>
  <c r="T49" i="6"/>
  <c r="T44" i="6"/>
  <c r="T45" i="6"/>
  <c r="T54" i="6"/>
  <c r="T61" i="6"/>
  <c r="T55" i="6"/>
  <c r="T57" i="6"/>
  <c r="T48" i="6"/>
  <c r="T53" i="6"/>
  <c r="T58" i="6"/>
  <c r="R60" i="6"/>
  <c r="R44" i="6"/>
  <c r="R51" i="6"/>
  <c r="R58" i="6"/>
  <c r="R48" i="6"/>
  <c r="R46" i="6"/>
  <c r="R61" i="6"/>
  <c r="R47" i="6"/>
  <c r="R49" i="6"/>
  <c r="R45" i="6"/>
  <c r="R50" i="6"/>
  <c r="R52" i="6"/>
  <c r="R53" i="6"/>
  <c r="R59" i="6"/>
  <c r="R54" i="6"/>
  <c r="R55" i="6"/>
  <c r="R57" i="6"/>
  <c r="R56" i="6"/>
  <c r="R43" i="6"/>
  <c r="W47" i="6"/>
  <c r="W54" i="6"/>
  <c r="W52" i="6"/>
  <c r="W59" i="6"/>
  <c r="W50" i="6"/>
  <c r="W46" i="6"/>
  <c r="W55" i="6"/>
  <c r="W56" i="6"/>
  <c r="W43" i="6"/>
  <c r="W60" i="6"/>
  <c r="W49" i="6"/>
  <c r="W44" i="6"/>
  <c r="W51" i="6"/>
  <c r="W45" i="6"/>
  <c r="W58" i="6"/>
  <c r="W61" i="6"/>
  <c r="W57" i="6"/>
  <c r="W48" i="6"/>
  <c r="W53" i="6"/>
  <c r="P31" i="6"/>
  <c r="P30" i="6"/>
  <c r="P32" i="6"/>
  <c r="P29" i="6"/>
  <c r="P28" i="6"/>
  <c r="AB33" i="6"/>
  <c r="P20" i="6"/>
  <c r="P21" i="6"/>
  <c r="P25" i="6"/>
  <c r="P10" i="6"/>
  <c r="P9" i="6"/>
  <c r="P18" i="6"/>
  <c r="P11" i="6"/>
  <c r="P12" i="6"/>
  <c r="P15" i="6"/>
  <c r="P19" i="6"/>
  <c r="P27" i="6"/>
  <c r="P26" i="6"/>
  <c r="P16" i="6"/>
  <c r="P14" i="6"/>
  <c r="P24" i="6"/>
  <c r="P327" i="6" s="1"/>
  <c r="P23" i="6"/>
  <c r="P22" i="6"/>
  <c r="P17" i="6"/>
  <c r="P13" i="6"/>
  <c r="T31" i="6"/>
  <c r="T32" i="6"/>
  <c r="T29" i="6"/>
  <c r="T28" i="6"/>
  <c r="T30" i="6"/>
  <c r="AF33" i="6"/>
  <c r="T22" i="6"/>
  <c r="T23" i="6"/>
  <c r="T25" i="6"/>
  <c r="T11" i="6"/>
  <c r="T9" i="6"/>
  <c r="T13" i="6"/>
  <c r="T17" i="6"/>
  <c r="T18" i="6"/>
  <c r="T16" i="6"/>
  <c r="T15" i="6"/>
  <c r="T27" i="6"/>
  <c r="T19" i="6"/>
  <c r="T12" i="6"/>
  <c r="T24" i="6"/>
  <c r="T327" i="6" s="1"/>
  <c r="T10" i="6"/>
  <c r="T26" i="6"/>
  <c r="T20" i="6"/>
  <c r="T14" i="6"/>
  <c r="T21" i="6"/>
  <c r="W31" i="6"/>
  <c r="W28" i="6"/>
  <c r="W32" i="6"/>
  <c r="W30" i="6"/>
  <c r="W29" i="6"/>
  <c r="W19" i="6"/>
  <c r="W27" i="6"/>
  <c r="W14" i="6"/>
  <c r="W24" i="6"/>
  <c r="W327" i="6" s="1"/>
  <c r="W17" i="6"/>
  <c r="W10" i="6"/>
  <c r="W25" i="6"/>
  <c r="W12" i="6"/>
  <c r="W23" i="6"/>
  <c r="W16" i="6"/>
  <c r="W20" i="6"/>
  <c r="W13" i="6"/>
  <c r="W18" i="6"/>
  <c r="W11" i="6"/>
  <c r="W15" i="6"/>
  <c r="W21" i="6"/>
  <c r="W26" i="6"/>
  <c r="W9" i="6"/>
  <c r="W22" i="6"/>
  <c r="X31" i="6"/>
  <c r="X29" i="6"/>
  <c r="X32" i="6"/>
  <c r="X28" i="6"/>
  <c r="X30" i="6"/>
  <c r="X20" i="6"/>
  <c r="X12" i="6"/>
  <c r="X21" i="6"/>
  <c r="X9" i="6"/>
  <c r="X14" i="6"/>
  <c r="X17" i="6"/>
  <c r="X11" i="6"/>
  <c r="X19" i="6"/>
  <c r="X22" i="6"/>
  <c r="X25" i="6"/>
  <c r="X27" i="6"/>
  <c r="X24" i="6"/>
  <c r="X327" i="6" s="1"/>
  <c r="X10" i="6"/>
  <c r="X13" i="6"/>
  <c r="X26" i="6"/>
  <c r="X15" i="6"/>
  <c r="X23" i="6"/>
  <c r="X18" i="6"/>
  <c r="X16" i="6"/>
  <c r="O38" i="6"/>
  <c r="O35" i="6"/>
  <c r="O41" i="6"/>
  <c r="O36" i="6"/>
  <c r="O40" i="6"/>
  <c r="O42" i="6"/>
  <c r="O39" i="6"/>
  <c r="O37" i="6"/>
  <c r="V39" i="6"/>
  <c r="V38" i="6"/>
  <c r="V41" i="6"/>
  <c r="V37" i="6"/>
  <c r="V40" i="6"/>
  <c r="V42" i="6"/>
  <c r="V35" i="6"/>
  <c r="V36" i="6"/>
  <c r="Q36" i="6"/>
  <c r="Q35" i="6"/>
  <c r="Q40" i="6"/>
  <c r="Q42" i="6"/>
  <c r="Q37" i="6"/>
  <c r="Q41" i="6"/>
  <c r="Q38" i="6"/>
  <c r="Q39" i="6"/>
  <c r="V31" i="6"/>
  <c r="V29" i="6"/>
  <c r="V32" i="6"/>
  <c r="V28" i="6"/>
  <c r="V30" i="6"/>
  <c r="V14" i="6"/>
  <c r="V12" i="6"/>
  <c r="V23" i="6"/>
  <c r="V20" i="6"/>
  <c r="V25" i="6"/>
  <c r="V19" i="6"/>
  <c r="V17" i="6"/>
  <c r="V24" i="6"/>
  <c r="V327" i="6" s="1"/>
  <c r="V16" i="6"/>
  <c r="V21" i="6"/>
  <c r="V26" i="6"/>
  <c r="V11" i="6"/>
  <c r="V13" i="6"/>
  <c r="V10" i="6"/>
  <c r="V9" i="6"/>
  <c r="V18" i="6"/>
  <c r="V27" i="6"/>
  <c r="V22" i="6"/>
  <c r="V15" i="6"/>
  <c r="U35" i="6"/>
  <c r="U38" i="6"/>
  <c r="U36" i="6"/>
  <c r="U42" i="6"/>
  <c r="U37" i="6"/>
  <c r="U41" i="6"/>
  <c r="U40" i="6"/>
  <c r="U39" i="6"/>
  <c r="Q31" i="6"/>
  <c r="Q30" i="6"/>
  <c r="Q32" i="6"/>
  <c r="Q28" i="6"/>
  <c r="Q29" i="6"/>
  <c r="AC33" i="6"/>
  <c r="Q14" i="6"/>
  <c r="Q12" i="6"/>
  <c r="Q23" i="6"/>
  <c r="Q11" i="6"/>
  <c r="Q15" i="6"/>
  <c r="Q26" i="6"/>
  <c r="Q16" i="6"/>
  <c r="Q10" i="6"/>
  <c r="Q13" i="6"/>
  <c r="Q9" i="6"/>
  <c r="Q19" i="6"/>
  <c r="Q21" i="6"/>
  <c r="Q22" i="6"/>
  <c r="Q25" i="6"/>
  <c r="Q17" i="6"/>
  <c r="Q27" i="6"/>
  <c r="Q20" i="6"/>
  <c r="Q18" i="6"/>
  <c r="Q24" i="6"/>
  <c r="Q327" i="6" s="1"/>
  <c r="X35" i="6"/>
  <c r="X39" i="6"/>
  <c r="X40" i="6"/>
  <c r="X37" i="6"/>
  <c r="X41" i="6"/>
  <c r="X42" i="6"/>
  <c r="X36" i="6"/>
  <c r="X38" i="6"/>
  <c r="O31" i="6"/>
  <c r="O32" i="6"/>
  <c r="O30" i="6"/>
  <c r="O28" i="6"/>
  <c r="O29" i="6"/>
  <c r="AA33" i="6"/>
  <c r="O12" i="6"/>
  <c r="O26" i="6"/>
  <c r="O19" i="6"/>
  <c r="O27" i="6"/>
  <c r="O18" i="6"/>
  <c r="O23" i="6"/>
  <c r="O17" i="6"/>
  <c r="O10" i="6"/>
  <c r="O11" i="6"/>
  <c r="O22" i="6"/>
  <c r="O20" i="6"/>
  <c r="O16" i="6"/>
  <c r="O15" i="6"/>
  <c r="O24" i="6"/>
  <c r="O327" i="6" s="1"/>
  <c r="O13" i="6"/>
  <c r="O9" i="6"/>
  <c r="O25" i="6"/>
  <c r="O14" i="6"/>
  <c r="O21" i="6"/>
  <c r="R31" i="6"/>
  <c r="R28" i="6"/>
  <c r="R30" i="6"/>
  <c r="R29" i="6"/>
  <c r="R32" i="6"/>
  <c r="AD33" i="6"/>
  <c r="R25" i="6"/>
  <c r="R18" i="6"/>
  <c r="R26" i="6"/>
  <c r="R10" i="6"/>
  <c r="R17" i="6"/>
  <c r="R9" i="6"/>
  <c r="R12" i="6"/>
  <c r="R20" i="6"/>
  <c r="R27" i="6"/>
  <c r="R23" i="6"/>
  <c r="R19" i="6"/>
  <c r="R16" i="6"/>
  <c r="R14" i="6"/>
  <c r="R22" i="6"/>
  <c r="R11" i="6"/>
  <c r="R13" i="6"/>
  <c r="R21" i="6"/>
  <c r="R15" i="6"/>
  <c r="R24" i="6"/>
  <c r="R327" i="6" s="1"/>
  <c r="N31" i="6"/>
  <c r="N30" i="6"/>
  <c r="N29" i="6"/>
  <c r="N32" i="6"/>
  <c r="N28" i="6"/>
  <c r="N19" i="6"/>
  <c r="N12" i="6"/>
  <c r="N18" i="6"/>
  <c r="N15" i="6"/>
  <c r="N24" i="6"/>
  <c r="N327" i="6" s="1"/>
  <c r="N13" i="6"/>
  <c r="N22" i="6"/>
  <c r="N25" i="6"/>
  <c r="N14" i="6"/>
  <c r="N11" i="6"/>
  <c r="N9" i="6"/>
  <c r="N21" i="6"/>
  <c r="N16" i="6"/>
  <c r="N27" i="6"/>
  <c r="N17" i="6"/>
  <c r="N20" i="6"/>
  <c r="N26" i="6"/>
  <c r="N23" i="6"/>
  <c r="N10" i="6"/>
  <c r="M31" i="6"/>
  <c r="M19" i="6"/>
  <c r="M32" i="6"/>
  <c r="M28" i="6"/>
  <c r="M29" i="6"/>
  <c r="M12" i="6"/>
  <c r="M30" i="6"/>
  <c r="M9" i="6"/>
  <c r="M10" i="6"/>
  <c r="M14" i="6"/>
  <c r="M17" i="6"/>
  <c r="M21" i="6"/>
  <c r="M20" i="6"/>
  <c r="M23" i="6"/>
  <c r="M26" i="6"/>
  <c r="M11" i="6"/>
  <c r="M24" i="6"/>
  <c r="M327" i="6" s="1"/>
  <c r="M16" i="6"/>
  <c r="M15" i="6"/>
  <c r="M22" i="6"/>
  <c r="M27" i="6"/>
  <c r="M13" i="6"/>
  <c r="M25" i="6"/>
  <c r="M18" i="6"/>
  <c r="AH33" i="6"/>
  <c r="U31" i="6"/>
  <c r="U30" i="6"/>
  <c r="U32" i="6"/>
  <c r="U29" i="6"/>
  <c r="U28" i="6"/>
  <c r="U26" i="6"/>
  <c r="U18" i="6"/>
  <c r="U25" i="6"/>
  <c r="U24" i="6"/>
  <c r="U327" i="6" s="1"/>
  <c r="U13" i="6"/>
  <c r="U17" i="6"/>
  <c r="U9" i="6"/>
  <c r="U11" i="6"/>
  <c r="U19" i="6"/>
  <c r="U14" i="6"/>
  <c r="U23" i="6"/>
  <c r="U20" i="6"/>
  <c r="U15" i="6"/>
  <c r="U27" i="6"/>
  <c r="U16" i="6"/>
  <c r="U22" i="6"/>
  <c r="U12" i="6"/>
  <c r="U21" i="6"/>
  <c r="U10" i="6"/>
  <c r="S41" i="6"/>
  <c r="S38" i="6"/>
  <c r="S35" i="6"/>
  <c r="S39" i="6"/>
  <c r="S36" i="6"/>
  <c r="S37" i="6"/>
  <c r="S40" i="6"/>
  <c r="S42" i="6"/>
  <c r="R35" i="6"/>
  <c r="R41" i="6"/>
  <c r="R38" i="6"/>
  <c r="R42" i="6"/>
  <c r="R40" i="6"/>
  <c r="R39" i="6"/>
  <c r="R36" i="6"/>
  <c r="R37" i="6"/>
  <c r="P35" i="6"/>
  <c r="P36" i="6"/>
  <c r="P40" i="6"/>
  <c r="P38" i="6"/>
  <c r="P42" i="6"/>
  <c r="P37" i="6"/>
  <c r="P41" i="6"/>
  <c r="P39" i="6"/>
  <c r="N40" i="6"/>
  <c r="N36" i="6"/>
  <c r="N41" i="6"/>
  <c r="N37" i="6"/>
  <c r="N35" i="6"/>
  <c r="N39" i="6"/>
  <c r="N358" i="6" s="1"/>
  <c r="N42" i="6"/>
  <c r="N38" i="6"/>
  <c r="S31" i="6"/>
  <c r="S32" i="6"/>
  <c r="S29" i="6"/>
  <c r="S28" i="6"/>
  <c r="S30" i="6"/>
  <c r="AE33" i="6"/>
  <c r="S27" i="6"/>
  <c r="S21" i="6"/>
  <c r="S23" i="6"/>
  <c r="S25" i="6"/>
  <c r="S13" i="6"/>
  <c r="S18" i="6"/>
  <c r="S26" i="6"/>
  <c r="S16" i="6"/>
  <c r="S17" i="6"/>
  <c r="S11" i="6"/>
  <c r="S24" i="6"/>
  <c r="S327" i="6" s="1"/>
  <c r="S14" i="6"/>
  <c r="S15" i="6"/>
  <c r="S19" i="6"/>
  <c r="S12" i="6"/>
  <c r="S22" i="6"/>
  <c r="S20" i="6"/>
  <c r="S10" i="6"/>
  <c r="S9" i="6"/>
  <c r="AH62" i="6"/>
  <c r="M38" i="6"/>
  <c r="M41" i="6"/>
  <c r="M36" i="6"/>
  <c r="M39" i="6"/>
  <c r="M37" i="6"/>
  <c r="M42" i="6"/>
  <c r="M35" i="6"/>
  <c r="M40" i="6"/>
  <c r="T38" i="6"/>
  <c r="T41" i="6"/>
  <c r="T35" i="6"/>
  <c r="T40" i="6"/>
  <c r="T39" i="6"/>
  <c r="T36" i="6"/>
  <c r="T37" i="6"/>
  <c r="T42" i="6"/>
  <c r="W35" i="6"/>
  <c r="W41" i="6"/>
  <c r="W38" i="6"/>
  <c r="W37" i="6"/>
  <c r="W42" i="6"/>
  <c r="W36" i="6"/>
  <c r="W40" i="6"/>
  <c r="W39" i="6"/>
  <c r="V63" i="6" l="1"/>
  <c r="O358" i="6"/>
  <c r="X63" i="6"/>
  <c r="Q63" i="6"/>
  <c r="T63" i="6"/>
  <c r="U63" i="6"/>
  <c r="P63" i="6"/>
  <c r="R63" i="6"/>
  <c r="S63" i="6"/>
  <c r="W63" i="6"/>
  <c r="O63" i="6"/>
  <c r="X78" i="6"/>
  <c r="X69" i="6"/>
  <c r="X74" i="6"/>
  <c r="X71" i="6"/>
  <c r="X70" i="6"/>
  <c r="X84" i="6"/>
  <c r="X82" i="6"/>
  <c r="X80" i="6"/>
  <c r="X81" i="6"/>
  <c r="X67" i="6"/>
  <c r="X68" i="6"/>
  <c r="X64" i="6"/>
  <c r="X72" i="6"/>
  <c r="X77" i="6"/>
  <c r="X76" i="6"/>
  <c r="X83" i="6"/>
  <c r="X75" i="6"/>
  <c r="X85" i="6"/>
  <c r="X73" i="6"/>
  <c r="X79" i="6"/>
  <c r="T80" i="6"/>
  <c r="T81" i="6"/>
  <c r="T68" i="6"/>
  <c r="T75" i="6"/>
  <c r="T64" i="6"/>
  <c r="T72" i="6"/>
  <c r="T77" i="6"/>
  <c r="T71" i="6"/>
  <c r="T76" i="6"/>
  <c r="T79" i="6"/>
  <c r="T85" i="6"/>
  <c r="T73" i="6"/>
  <c r="T67" i="6"/>
  <c r="T78" i="6"/>
  <c r="T69" i="6"/>
  <c r="T74" i="6"/>
  <c r="T70" i="6"/>
  <c r="T83" i="6"/>
  <c r="T84" i="6"/>
  <c r="T82" i="6"/>
  <c r="P358" i="6"/>
  <c r="W69" i="6"/>
  <c r="W74" i="6"/>
  <c r="W70" i="6"/>
  <c r="W85" i="6"/>
  <c r="W78" i="6"/>
  <c r="W76" i="6"/>
  <c r="W75" i="6"/>
  <c r="W80" i="6"/>
  <c r="W71" i="6"/>
  <c r="W79" i="6"/>
  <c r="W68" i="6"/>
  <c r="W82" i="6"/>
  <c r="W73" i="6"/>
  <c r="W72" i="6"/>
  <c r="W81" i="6"/>
  <c r="W77" i="6"/>
  <c r="W67" i="6"/>
  <c r="W83" i="6"/>
  <c r="W84" i="6"/>
  <c r="W64" i="6"/>
  <c r="U78" i="6"/>
  <c r="U71" i="6"/>
  <c r="U68" i="6"/>
  <c r="U73" i="6"/>
  <c r="U72" i="6"/>
  <c r="U74" i="6"/>
  <c r="U77" i="6"/>
  <c r="U76" i="6"/>
  <c r="U67" i="6"/>
  <c r="U83" i="6"/>
  <c r="U84" i="6"/>
  <c r="U80" i="6"/>
  <c r="U81" i="6"/>
  <c r="U69" i="6"/>
  <c r="U75" i="6"/>
  <c r="U70" i="6"/>
  <c r="U79" i="6"/>
  <c r="U85" i="6"/>
  <c r="U82" i="6"/>
  <c r="U64" i="6"/>
  <c r="O71" i="6"/>
  <c r="O79" i="6"/>
  <c r="O68" i="6"/>
  <c r="O84" i="6"/>
  <c r="O82" i="6"/>
  <c r="O73" i="6"/>
  <c r="O80" i="6"/>
  <c r="O72" i="6"/>
  <c r="O81" i="6"/>
  <c r="O77" i="6"/>
  <c r="O67" i="6"/>
  <c r="O83" i="6"/>
  <c r="O64" i="6"/>
  <c r="O69" i="6"/>
  <c r="O74" i="6"/>
  <c r="O76" i="6"/>
  <c r="O70" i="6"/>
  <c r="O85" i="6"/>
  <c r="O78" i="6"/>
  <c r="O75" i="6"/>
  <c r="R73" i="6"/>
  <c r="R85" i="6"/>
  <c r="R82" i="6"/>
  <c r="R78" i="6"/>
  <c r="R81" i="6"/>
  <c r="R74" i="6"/>
  <c r="R77" i="6"/>
  <c r="R70" i="6"/>
  <c r="R83" i="6"/>
  <c r="R75" i="6"/>
  <c r="R84" i="6"/>
  <c r="R64" i="6"/>
  <c r="R80" i="6"/>
  <c r="R71" i="6"/>
  <c r="R76" i="6"/>
  <c r="R68" i="6"/>
  <c r="R72" i="6"/>
  <c r="R69" i="6"/>
  <c r="R67" i="6"/>
  <c r="R79" i="6"/>
  <c r="P72" i="6"/>
  <c r="P77" i="6"/>
  <c r="P76" i="6"/>
  <c r="P85" i="6"/>
  <c r="P73" i="6"/>
  <c r="P79" i="6"/>
  <c r="P83" i="6"/>
  <c r="P75" i="6"/>
  <c r="P78" i="6"/>
  <c r="P69" i="6"/>
  <c r="P74" i="6"/>
  <c r="P71" i="6"/>
  <c r="P70" i="6"/>
  <c r="P84" i="6"/>
  <c r="P82" i="6"/>
  <c r="P80" i="6"/>
  <c r="P81" i="6"/>
  <c r="P67" i="6"/>
  <c r="P68" i="6"/>
  <c r="P64" i="6"/>
  <c r="V72" i="6"/>
  <c r="V67" i="6"/>
  <c r="V79" i="6"/>
  <c r="V85" i="6"/>
  <c r="V82" i="6"/>
  <c r="V73" i="6"/>
  <c r="V78" i="6"/>
  <c r="V81" i="6"/>
  <c r="V74" i="6"/>
  <c r="V77" i="6"/>
  <c r="V70" i="6"/>
  <c r="V83" i="6"/>
  <c r="V75" i="6"/>
  <c r="V84" i="6"/>
  <c r="V64" i="6"/>
  <c r="V80" i="6"/>
  <c r="V69" i="6"/>
  <c r="V71" i="6"/>
  <c r="V76" i="6"/>
  <c r="V68" i="6"/>
  <c r="S80" i="6"/>
  <c r="S72" i="6"/>
  <c r="S78" i="6"/>
  <c r="S76" i="6"/>
  <c r="S75" i="6"/>
  <c r="S71" i="6"/>
  <c r="S79" i="6"/>
  <c r="S84" i="6"/>
  <c r="S82" i="6"/>
  <c r="S73" i="6"/>
  <c r="S81" i="6"/>
  <c r="S77" i="6"/>
  <c r="S67" i="6"/>
  <c r="S83" i="6"/>
  <c r="S64" i="6"/>
  <c r="S69" i="6"/>
  <c r="S74" i="6"/>
  <c r="S70" i="6"/>
  <c r="S68" i="6"/>
  <c r="S85" i="6"/>
  <c r="Q73" i="6"/>
  <c r="Q72" i="6"/>
  <c r="Q77" i="6"/>
  <c r="Q76" i="6"/>
  <c r="Q67" i="6"/>
  <c r="Q83" i="6"/>
  <c r="Q84" i="6"/>
  <c r="Q64" i="6"/>
  <c r="Q80" i="6"/>
  <c r="Q81" i="6"/>
  <c r="Q69" i="6"/>
  <c r="Q70" i="6"/>
  <c r="Q75" i="6"/>
  <c r="Q79" i="6"/>
  <c r="Q85" i="6"/>
  <c r="Q82" i="6"/>
  <c r="Q78" i="6"/>
  <c r="Q74" i="6"/>
  <c r="Q71" i="6"/>
  <c r="Q68" i="6"/>
  <c r="W34" i="6"/>
  <c r="AH327" i="6"/>
  <c r="Q34" i="6"/>
  <c r="U34" i="6"/>
  <c r="U323" i="6"/>
  <c r="R358" i="6"/>
  <c r="N34" i="6"/>
  <c r="X34" i="6"/>
  <c r="O323" i="6"/>
  <c r="M2" i="6"/>
  <c r="M343" i="6"/>
  <c r="T358" i="6"/>
  <c r="S358" i="6"/>
  <c r="V323" i="6"/>
  <c r="X323" i="6"/>
  <c r="N65" i="6"/>
  <c r="N66" i="6"/>
  <c r="AE28" i="6"/>
  <c r="AE31" i="6"/>
  <c r="AE30" i="6"/>
  <c r="AE32" i="6"/>
  <c r="AE29" i="6"/>
  <c r="AE20" i="6"/>
  <c r="AE25" i="6"/>
  <c r="AE21" i="6"/>
  <c r="AE10" i="6"/>
  <c r="AE13" i="6"/>
  <c r="AE26" i="6"/>
  <c r="AE27" i="6"/>
  <c r="AE16" i="6"/>
  <c r="AE18" i="6"/>
  <c r="AE17" i="6"/>
  <c r="AE9" i="6"/>
  <c r="AE14" i="6"/>
  <c r="AE15" i="6"/>
  <c r="AE23" i="6"/>
  <c r="AE22" i="6"/>
  <c r="AE24" i="6"/>
  <c r="AE327" i="6" s="1"/>
  <c r="AE62" i="6"/>
  <c r="AE11" i="6"/>
  <c r="AE12" i="6"/>
  <c r="AE19" i="6"/>
  <c r="G37" i="35"/>
  <c r="AD31" i="6"/>
  <c r="AD30" i="6"/>
  <c r="AD28" i="6"/>
  <c r="AD32" i="6"/>
  <c r="AD29" i="6"/>
  <c r="AD20" i="6"/>
  <c r="AD12" i="6"/>
  <c r="AD27" i="6"/>
  <c r="AD10" i="6"/>
  <c r="AD14" i="6"/>
  <c r="AD18" i="6"/>
  <c r="AD26" i="6"/>
  <c r="AD22" i="6"/>
  <c r="AD24" i="6"/>
  <c r="AD327" i="6" s="1"/>
  <c r="AD62" i="6"/>
  <c r="AD17" i="6"/>
  <c r="AD25" i="6"/>
  <c r="AD21" i="6"/>
  <c r="AD23" i="6"/>
  <c r="AD19" i="6"/>
  <c r="AD15" i="6"/>
  <c r="AD11" i="6"/>
  <c r="AD13" i="6"/>
  <c r="AD9" i="6"/>
  <c r="AD16" i="6"/>
  <c r="V65" i="6"/>
  <c r="V66" i="6"/>
  <c r="G39" i="35"/>
  <c r="S323" i="6"/>
  <c r="Y29" i="6"/>
  <c r="Y28" i="6"/>
  <c r="Y30" i="6"/>
  <c r="Y32" i="6"/>
  <c r="Y31" i="6"/>
  <c r="Y19" i="6"/>
  <c r="Y22" i="6"/>
  <c r="Y12" i="6"/>
  <c r="Y15" i="6"/>
  <c r="Y24" i="6"/>
  <c r="Y327" i="6" s="1"/>
  <c r="Y13" i="6"/>
  <c r="Y27" i="6"/>
  <c r="Y21" i="6"/>
  <c r="Y25" i="6"/>
  <c r="Y11" i="6"/>
  <c r="Y20" i="6"/>
  <c r="Y23" i="6"/>
  <c r="Y26" i="6"/>
  <c r="Y17" i="6"/>
  <c r="Y10" i="6"/>
  <c r="Y9" i="6"/>
  <c r="Y16" i="6"/>
  <c r="Y14" i="6"/>
  <c r="Y18" i="6"/>
  <c r="O34" i="6"/>
  <c r="X65" i="6"/>
  <c r="X66" i="6"/>
  <c r="AE86" i="6"/>
  <c r="S65" i="6"/>
  <c r="S66" i="6"/>
  <c r="W65" i="6"/>
  <c r="W66" i="6"/>
  <c r="AA86" i="6"/>
  <c r="O65" i="6"/>
  <c r="O66" i="6"/>
  <c r="U65" i="6"/>
  <c r="U66" i="6"/>
  <c r="AC86" i="6"/>
  <c r="Q65" i="6"/>
  <c r="Q66" i="6"/>
  <c r="S34" i="6"/>
  <c r="M323" i="6"/>
  <c r="R34" i="6"/>
  <c r="R323" i="6"/>
  <c r="AA29" i="6"/>
  <c r="AA30" i="6"/>
  <c r="AA32" i="6"/>
  <c r="AA28" i="6"/>
  <c r="AA31" i="6"/>
  <c r="AA15" i="6"/>
  <c r="AA25" i="6"/>
  <c r="AA16" i="6"/>
  <c r="AA20" i="6"/>
  <c r="AA24" i="6"/>
  <c r="AA327" i="6" s="1"/>
  <c r="AA62" i="6"/>
  <c r="AA10" i="6"/>
  <c r="AA13" i="6"/>
  <c r="AA22" i="6"/>
  <c r="AA18" i="6"/>
  <c r="AA27" i="6"/>
  <c r="AA11" i="6"/>
  <c r="AA9" i="6"/>
  <c r="AA23" i="6"/>
  <c r="AA21" i="6"/>
  <c r="AA26" i="6"/>
  <c r="AA17" i="6"/>
  <c r="AA19" i="6"/>
  <c r="AA14" i="6"/>
  <c r="AA12" i="6"/>
  <c r="X358" i="6"/>
  <c r="W323" i="6"/>
  <c r="T34" i="6"/>
  <c r="P34" i="6"/>
  <c r="AF30" i="6"/>
  <c r="AF28" i="6"/>
  <c r="AF31" i="6"/>
  <c r="AF32" i="6"/>
  <c r="AF29" i="6"/>
  <c r="AF25" i="6"/>
  <c r="AF18" i="6"/>
  <c r="AF26" i="6"/>
  <c r="AF20" i="6"/>
  <c r="AF10" i="6"/>
  <c r="AF22" i="6"/>
  <c r="AF14" i="6"/>
  <c r="AF16" i="6"/>
  <c r="AF12" i="6"/>
  <c r="AF15" i="6"/>
  <c r="AF17" i="6"/>
  <c r="AF11" i="6"/>
  <c r="AF13" i="6"/>
  <c r="AF9" i="6"/>
  <c r="AF21" i="6"/>
  <c r="AF27" i="6"/>
  <c r="AF23" i="6"/>
  <c r="AF62" i="6"/>
  <c r="AF19" i="6"/>
  <c r="AF24" i="6"/>
  <c r="AF327" i="6" s="1"/>
  <c r="AF86" i="6"/>
  <c r="T65" i="6"/>
  <c r="T66" i="6"/>
  <c r="AB29" i="6"/>
  <c r="AB28" i="6"/>
  <c r="AB31" i="6"/>
  <c r="AB32" i="6"/>
  <c r="AB30" i="6"/>
  <c r="AB15" i="6"/>
  <c r="AB21" i="6"/>
  <c r="AB27" i="6"/>
  <c r="AB14" i="6"/>
  <c r="AB13" i="6"/>
  <c r="AB23" i="6"/>
  <c r="AB20" i="6"/>
  <c r="AB18" i="6"/>
  <c r="AB24" i="6"/>
  <c r="AB327" i="6" s="1"/>
  <c r="AB17" i="6"/>
  <c r="AB62" i="6"/>
  <c r="AB12" i="6"/>
  <c r="AB11" i="6"/>
  <c r="AB16" i="6"/>
  <c r="AB22" i="6"/>
  <c r="AB25" i="6"/>
  <c r="AB9" i="6"/>
  <c r="AB19" i="6"/>
  <c r="AB26" i="6"/>
  <c r="AB10" i="6"/>
  <c r="AB86" i="6"/>
  <c r="P66" i="6"/>
  <c r="P65" i="6"/>
  <c r="V358" i="6"/>
  <c r="AH86" i="6"/>
  <c r="M66" i="6"/>
  <c r="M65" i="6"/>
  <c r="W358" i="6"/>
  <c r="AD86" i="6"/>
  <c r="R65" i="6"/>
  <c r="R66" i="6"/>
  <c r="M358" i="6"/>
  <c r="AI33" i="6"/>
  <c r="M34" i="6"/>
  <c r="N323" i="6"/>
  <c r="N343" i="6"/>
  <c r="Z31" i="6"/>
  <c r="Z28" i="6"/>
  <c r="Z32" i="6"/>
  <c r="Z29" i="6"/>
  <c r="Z30" i="6"/>
  <c r="Z22" i="6"/>
  <c r="Z12" i="6"/>
  <c r="Z25" i="6"/>
  <c r="Z11" i="6"/>
  <c r="Z9" i="6"/>
  <c r="Z19" i="6"/>
  <c r="Z20" i="6"/>
  <c r="Z23" i="6"/>
  <c r="Z27" i="6"/>
  <c r="Z13" i="6"/>
  <c r="Z16" i="6"/>
  <c r="Z18" i="6"/>
  <c r="Z26" i="6"/>
  <c r="Z10" i="6"/>
  <c r="Z21" i="6"/>
  <c r="Z14" i="6"/>
  <c r="Z15" i="6"/>
  <c r="Z24" i="6"/>
  <c r="Z327" i="6" s="1"/>
  <c r="Z17" i="6"/>
  <c r="Q323" i="6"/>
  <c r="AC30" i="6"/>
  <c r="AC29" i="6"/>
  <c r="AC32" i="6"/>
  <c r="AC28" i="6"/>
  <c r="AC31" i="6"/>
  <c r="AC18" i="6"/>
  <c r="AC22" i="6"/>
  <c r="AC12" i="6"/>
  <c r="AC20" i="6"/>
  <c r="AC10" i="6"/>
  <c r="AC16" i="6"/>
  <c r="AC15" i="6"/>
  <c r="AC27" i="6"/>
  <c r="AC14" i="6"/>
  <c r="AC21" i="6"/>
  <c r="AC17" i="6"/>
  <c r="AC9" i="6"/>
  <c r="AC24" i="6"/>
  <c r="AC327" i="6" s="1"/>
  <c r="AC26" i="6"/>
  <c r="AC19" i="6"/>
  <c r="AC23" i="6"/>
  <c r="AC11" i="6"/>
  <c r="AC62" i="6"/>
  <c r="AC25" i="6"/>
  <c r="AC13" i="6"/>
  <c r="U358" i="6"/>
  <c r="V34" i="6"/>
  <c r="Q358" i="6"/>
  <c r="T323" i="6"/>
  <c r="P323" i="6"/>
  <c r="Q87" i="6" l="1"/>
  <c r="P87" i="6"/>
  <c r="R87" i="6"/>
  <c r="U87" i="6"/>
  <c r="W87" i="6"/>
  <c r="T87" i="6"/>
  <c r="S87" i="6"/>
  <c r="V87" i="6"/>
  <c r="X87" i="6"/>
  <c r="O87" i="6"/>
  <c r="AA49" i="6"/>
  <c r="AA59" i="6"/>
  <c r="AA45" i="6"/>
  <c r="AA54" i="6"/>
  <c r="AA61" i="6"/>
  <c r="AA55" i="6"/>
  <c r="AA57" i="6"/>
  <c r="AA48" i="6"/>
  <c r="AA56" i="6"/>
  <c r="AA43" i="6"/>
  <c r="AA60" i="6"/>
  <c r="AA53" i="6"/>
  <c r="AA51" i="6"/>
  <c r="AA58" i="6"/>
  <c r="AA46" i="6"/>
  <c r="AA47" i="6"/>
  <c r="AA52" i="6"/>
  <c r="AA44" i="6"/>
  <c r="AA50" i="6"/>
  <c r="AB47" i="6"/>
  <c r="AB50" i="6"/>
  <c r="AB57" i="6"/>
  <c r="AB52" i="6"/>
  <c r="AB53" i="6"/>
  <c r="AB49" i="6"/>
  <c r="AB59" i="6"/>
  <c r="AB54" i="6"/>
  <c r="AB55" i="6"/>
  <c r="AB56" i="6"/>
  <c r="AB43" i="6"/>
  <c r="AB60" i="6"/>
  <c r="AB44" i="6"/>
  <c r="AB51" i="6"/>
  <c r="AB45" i="6"/>
  <c r="AB58" i="6"/>
  <c r="AB61" i="6"/>
  <c r="AB48" i="6"/>
  <c r="AB46" i="6"/>
  <c r="AE71" i="6"/>
  <c r="AE79" i="6"/>
  <c r="AE68" i="6"/>
  <c r="AE82" i="6"/>
  <c r="AE73" i="6"/>
  <c r="AE72" i="6"/>
  <c r="AE81" i="6"/>
  <c r="AE77" i="6"/>
  <c r="AE67" i="6"/>
  <c r="AE83" i="6"/>
  <c r="AE64" i="6"/>
  <c r="AE87" i="6" s="1"/>
  <c r="AE80" i="6"/>
  <c r="AE69" i="6"/>
  <c r="AE74" i="6"/>
  <c r="AE76" i="6"/>
  <c r="AE70" i="6"/>
  <c r="AE84" i="6"/>
  <c r="AE85" i="6"/>
  <c r="AE78" i="6"/>
  <c r="AE75" i="6"/>
  <c r="AC53" i="6"/>
  <c r="AC47" i="6"/>
  <c r="AC54" i="6"/>
  <c r="AC58" i="6"/>
  <c r="AC52" i="6"/>
  <c r="AC59" i="6"/>
  <c r="AC50" i="6"/>
  <c r="AC46" i="6"/>
  <c r="AC55" i="6"/>
  <c r="AC56" i="6"/>
  <c r="AC43" i="6"/>
  <c r="AC60" i="6"/>
  <c r="AC49" i="6"/>
  <c r="AC44" i="6"/>
  <c r="AC51" i="6"/>
  <c r="AC45" i="6"/>
  <c r="AC61" i="6"/>
  <c r="AC57" i="6"/>
  <c r="AC48" i="6"/>
  <c r="AD78" i="6"/>
  <c r="AD74" i="6"/>
  <c r="AD70" i="6"/>
  <c r="AD83" i="6"/>
  <c r="AD75" i="6"/>
  <c r="AD84" i="6"/>
  <c r="AD64" i="6"/>
  <c r="AD87" i="6" s="1"/>
  <c r="AD80" i="6"/>
  <c r="AD71" i="6"/>
  <c r="AD76" i="6"/>
  <c r="AD68" i="6"/>
  <c r="AD72" i="6"/>
  <c r="AD69" i="6"/>
  <c r="AD77" i="6"/>
  <c r="AD67" i="6"/>
  <c r="AD79" i="6"/>
  <c r="AD73" i="6"/>
  <c r="AD81" i="6"/>
  <c r="AD85" i="6"/>
  <c r="AD82" i="6"/>
  <c r="AF45" i="6"/>
  <c r="AF46" i="6"/>
  <c r="AF61" i="6"/>
  <c r="AF47" i="6"/>
  <c r="AF50" i="6"/>
  <c r="AF57" i="6"/>
  <c r="AF52" i="6"/>
  <c r="AF59" i="6"/>
  <c r="AF54" i="6"/>
  <c r="AF55" i="6"/>
  <c r="AF56" i="6"/>
  <c r="AF43" i="6"/>
  <c r="AF60" i="6"/>
  <c r="AF53" i="6"/>
  <c r="AF49" i="6"/>
  <c r="AF44" i="6"/>
  <c r="AF51" i="6"/>
  <c r="AF58" i="6"/>
  <c r="AF48" i="6"/>
  <c r="AD60" i="6"/>
  <c r="AD49" i="6"/>
  <c r="AD44" i="6"/>
  <c r="AD59" i="6"/>
  <c r="AD45" i="6"/>
  <c r="AD54" i="6"/>
  <c r="AD61" i="6"/>
  <c r="AD55" i="6"/>
  <c r="AD57" i="6"/>
  <c r="AD48" i="6"/>
  <c r="AD53" i="6"/>
  <c r="AD58" i="6"/>
  <c r="AD51" i="6"/>
  <c r="AD46" i="6"/>
  <c r="AD47" i="6"/>
  <c r="AD52" i="6"/>
  <c r="AD50" i="6"/>
  <c r="AD56" i="6"/>
  <c r="AD43" i="6"/>
  <c r="AE47" i="6"/>
  <c r="AE50" i="6"/>
  <c r="AE52" i="6"/>
  <c r="AE49" i="6"/>
  <c r="AE59" i="6"/>
  <c r="AE45" i="6"/>
  <c r="AE54" i="6"/>
  <c r="AE61" i="6"/>
  <c r="AE55" i="6"/>
  <c r="AE57" i="6"/>
  <c r="AE48" i="6"/>
  <c r="AE43" i="6"/>
  <c r="AE60" i="6"/>
  <c r="AE53" i="6"/>
  <c r="AE44" i="6"/>
  <c r="AE51" i="6"/>
  <c r="AE58" i="6"/>
  <c r="AE46" i="6"/>
  <c r="AE56" i="6"/>
  <c r="Z80" i="6"/>
  <c r="Z81" i="6"/>
  <c r="Z69" i="6"/>
  <c r="Z71" i="6"/>
  <c r="Z76" i="6"/>
  <c r="Z68" i="6"/>
  <c r="Z73" i="6"/>
  <c r="Z72" i="6"/>
  <c r="Z77" i="6"/>
  <c r="Z67" i="6"/>
  <c r="Z79" i="6"/>
  <c r="Z85" i="6"/>
  <c r="Z82" i="6"/>
  <c r="Z78" i="6"/>
  <c r="Z74" i="6"/>
  <c r="Z70" i="6"/>
  <c r="Z83" i="6"/>
  <c r="Z75" i="6"/>
  <c r="Z84" i="6"/>
  <c r="Z64" i="6"/>
  <c r="Y74" i="6"/>
  <c r="Y70" i="6"/>
  <c r="Y79" i="6"/>
  <c r="Y85" i="6"/>
  <c r="Y64" i="6"/>
  <c r="Y71" i="6"/>
  <c r="Y68" i="6"/>
  <c r="Y82" i="6"/>
  <c r="Y73" i="6"/>
  <c r="Y72" i="6"/>
  <c r="Y78" i="6"/>
  <c r="Y77" i="6"/>
  <c r="Y76" i="6"/>
  <c r="Y67" i="6"/>
  <c r="Y83" i="6"/>
  <c r="Y84" i="6"/>
  <c r="Y80" i="6"/>
  <c r="Y81" i="6"/>
  <c r="Y69" i="6"/>
  <c r="Y75" i="6"/>
  <c r="AB73" i="6"/>
  <c r="AB67" i="6"/>
  <c r="AB83" i="6"/>
  <c r="AB78" i="6"/>
  <c r="AB69" i="6"/>
  <c r="AB74" i="6"/>
  <c r="AB70" i="6"/>
  <c r="AB84" i="6"/>
  <c r="AB82" i="6"/>
  <c r="AB80" i="6"/>
  <c r="AB81" i="6"/>
  <c r="AB79" i="6"/>
  <c r="AB68" i="6"/>
  <c r="AB75" i="6"/>
  <c r="AB64" i="6"/>
  <c r="AB87" i="6" s="1"/>
  <c r="AB72" i="6"/>
  <c r="AB77" i="6"/>
  <c r="AB71" i="6"/>
  <c r="AB76" i="6"/>
  <c r="AB85" i="6"/>
  <c r="AF72" i="6"/>
  <c r="AF77" i="6"/>
  <c r="AF76" i="6"/>
  <c r="AF79" i="6"/>
  <c r="AF85" i="6"/>
  <c r="AF73" i="6"/>
  <c r="AF78" i="6"/>
  <c r="AF69" i="6"/>
  <c r="AF74" i="6"/>
  <c r="AF71" i="6"/>
  <c r="AF70" i="6"/>
  <c r="AF83" i="6"/>
  <c r="AF84" i="6"/>
  <c r="AF82" i="6"/>
  <c r="AF80" i="6"/>
  <c r="AF81" i="6"/>
  <c r="AF67" i="6"/>
  <c r="AF68" i="6"/>
  <c r="AF75" i="6"/>
  <c r="AF64" i="6"/>
  <c r="AF87" i="6" s="1"/>
  <c r="AC80" i="6"/>
  <c r="AC78" i="6"/>
  <c r="AC81" i="6"/>
  <c r="AC69" i="6"/>
  <c r="AC74" i="6"/>
  <c r="AC70" i="6"/>
  <c r="AC75" i="6"/>
  <c r="AC82" i="6"/>
  <c r="AC79" i="6"/>
  <c r="AC85" i="6"/>
  <c r="AC71" i="6"/>
  <c r="AC68" i="6"/>
  <c r="AC64" i="6"/>
  <c r="AC87" i="6" s="1"/>
  <c r="AC73" i="6"/>
  <c r="AC72" i="6"/>
  <c r="AC77" i="6"/>
  <c r="AC76" i="6"/>
  <c r="AC67" i="6"/>
  <c r="AC83" i="6"/>
  <c r="AC84" i="6"/>
  <c r="AA73" i="6"/>
  <c r="AA81" i="6"/>
  <c r="AA77" i="6"/>
  <c r="AA67" i="6"/>
  <c r="AA83" i="6"/>
  <c r="AA64" i="6"/>
  <c r="AA87" i="6" s="1"/>
  <c r="AA69" i="6"/>
  <c r="AA74" i="6"/>
  <c r="AA70" i="6"/>
  <c r="AA68" i="6"/>
  <c r="AA84" i="6"/>
  <c r="AA85" i="6"/>
  <c r="AA72" i="6"/>
  <c r="AA78" i="6"/>
  <c r="AA75" i="6"/>
  <c r="AA80" i="6"/>
  <c r="AA71" i="6"/>
  <c r="AA76" i="6"/>
  <c r="AA79" i="6"/>
  <c r="AA82" i="6"/>
  <c r="Z43" i="6"/>
  <c r="Z47" i="6"/>
  <c r="Z51" i="6"/>
  <c r="Z55" i="6"/>
  <c r="Z59" i="6"/>
  <c r="Z50" i="6"/>
  <c r="Z54" i="6"/>
  <c r="Z44" i="6"/>
  <c r="Z48" i="6"/>
  <c r="Z52" i="6"/>
  <c r="Z56" i="6"/>
  <c r="Z60" i="6"/>
  <c r="Z46" i="6"/>
  <c r="Z58" i="6"/>
  <c r="Z45" i="6"/>
  <c r="Z49" i="6"/>
  <c r="Z53" i="6"/>
  <c r="Z57" i="6"/>
  <c r="Z61" i="6"/>
  <c r="Y44" i="6"/>
  <c r="Y48" i="6"/>
  <c r="Y52" i="6"/>
  <c r="Y56" i="6"/>
  <c r="Y60" i="6"/>
  <c r="Y59" i="6"/>
  <c r="Y45" i="6"/>
  <c r="Y49" i="6"/>
  <c r="Y53" i="6"/>
  <c r="Y57" i="6"/>
  <c r="Y61" i="6"/>
  <c r="Y43" i="6"/>
  <c r="Y46" i="6"/>
  <c r="Y50" i="6"/>
  <c r="Y54" i="6"/>
  <c r="Y58" i="6"/>
  <c r="Y47" i="6"/>
  <c r="Y51" i="6"/>
  <c r="Y55" i="6"/>
  <c r="X359" i="6"/>
  <c r="AB34" i="6"/>
  <c r="AE34" i="6"/>
  <c r="AA34" i="6"/>
  <c r="AI86" i="6"/>
  <c r="AL86" i="6" s="1"/>
  <c r="H8" i="35" s="1"/>
  <c r="AA323" i="6"/>
  <c r="W359" i="6"/>
  <c r="AF34" i="6"/>
  <c r="Y34" i="6"/>
  <c r="P359" i="6"/>
  <c r="AF323" i="6"/>
  <c r="AD323" i="6"/>
  <c r="AI327" i="6"/>
  <c r="AC323" i="6"/>
  <c r="Z38" i="6"/>
  <c r="Z42" i="6"/>
  <c r="Z40" i="6"/>
  <c r="Z36" i="6"/>
  <c r="Z41" i="6"/>
  <c r="Z35" i="6"/>
  <c r="Z37" i="6"/>
  <c r="Z39" i="6"/>
  <c r="AH358" i="6"/>
  <c r="P13" i="39"/>
  <c r="N13" i="39"/>
  <c r="AB65" i="6"/>
  <c r="AB66" i="6"/>
  <c r="AF38" i="6"/>
  <c r="AF35" i="6"/>
  <c r="AF37" i="6"/>
  <c r="AF40" i="6"/>
  <c r="AF39" i="6"/>
  <c r="AF42" i="6"/>
  <c r="AF41" i="6"/>
  <c r="AF36" i="6"/>
  <c r="U359" i="6"/>
  <c r="S359" i="6"/>
  <c r="O13" i="39"/>
  <c r="AC65" i="6"/>
  <c r="AC66" i="6"/>
  <c r="S13" i="39"/>
  <c r="S9" i="39"/>
  <c r="M13" i="39"/>
  <c r="M9" i="39"/>
  <c r="AA65" i="6"/>
  <c r="AA66" i="6"/>
  <c r="Q9" i="39"/>
  <c r="Y323" i="6"/>
  <c r="T9" i="39"/>
  <c r="T18" i="39"/>
  <c r="AE41" i="6"/>
  <c r="AE42" i="6"/>
  <c r="AE38" i="6"/>
  <c r="AE40" i="6"/>
  <c r="AE39" i="6"/>
  <c r="AE37" i="6"/>
  <c r="AE36" i="6"/>
  <c r="AE35" i="6"/>
  <c r="Z65" i="6"/>
  <c r="Z66" i="6"/>
  <c r="O9" i="39"/>
  <c r="O18" i="39"/>
  <c r="S17" i="39"/>
  <c r="S18" i="39"/>
  <c r="M18" i="39"/>
  <c r="U18" i="39"/>
  <c r="Q17" i="39"/>
  <c r="Q359" i="6"/>
  <c r="V17" i="39"/>
  <c r="T359" i="6"/>
  <c r="U13" i="39"/>
  <c r="U9" i="39"/>
  <c r="U17" i="39"/>
  <c r="Q13" i="39"/>
  <c r="Q18" i="39"/>
  <c r="V13" i="39"/>
  <c r="V9" i="39"/>
  <c r="V18" i="39"/>
  <c r="Y41" i="6"/>
  <c r="Y39" i="6"/>
  <c r="Y40" i="6"/>
  <c r="Y37" i="6"/>
  <c r="Y35" i="6"/>
  <c r="Y36" i="6"/>
  <c r="Y38" i="6"/>
  <c r="Y42" i="6"/>
  <c r="AI62" i="6"/>
  <c r="T13" i="39"/>
  <c r="L9" i="39"/>
  <c r="L17" i="39"/>
  <c r="P9" i="39"/>
  <c r="AD65" i="6"/>
  <c r="AD66" i="6"/>
  <c r="AH65" i="6"/>
  <c r="Y65" i="6"/>
  <c r="Y66" i="6"/>
  <c r="N17" i="39"/>
  <c r="N18" i="39"/>
  <c r="R13" i="39"/>
  <c r="R17" i="39"/>
  <c r="AF65" i="6"/>
  <c r="AF66" i="6"/>
  <c r="R359" i="6"/>
  <c r="AE323" i="6"/>
  <c r="L13" i="39"/>
  <c r="L18" i="39"/>
  <c r="O359" i="6"/>
  <c r="AC42" i="6"/>
  <c r="AC41" i="6"/>
  <c r="AC39" i="6"/>
  <c r="AC37" i="6"/>
  <c r="AC40" i="6"/>
  <c r="AC38" i="6"/>
  <c r="AC35" i="6"/>
  <c r="AC36" i="6"/>
  <c r="Z34" i="6"/>
  <c r="H37" i="35"/>
  <c r="AL33" i="6"/>
  <c r="P17" i="39"/>
  <c r="K18" i="39"/>
  <c r="V359" i="6"/>
  <c r="N9" i="39"/>
  <c r="N359" i="6"/>
  <c r="AB39" i="6"/>
  <c r="AB40" i="6"/>
  <c r="AB37" i="6"/>
  <c r="AB35" i="6"/>
  <c r="AB36" i="6"/>
  <c r="AB38" i="6"/>
  <c r="AB41" i="6"/>
  <c r="AB42" i="6"/>
  <c r="AC34" i="6"/>
  <c r="Z323" i="6"/>
  <c r="P18" i="39"/>
  <c r="K17" i="39"/>
  <c r="K9" i="39"/>
  <c r="K13" i="39"/>
  <c r="G38" i="35"/>
  <c r="AB323" i="6"/>
  <c r="R9" i="39"/>
  <c r="R18" i="39"/>
  <c r="AA42" i="6"/>
  <c r="AA37" i="6"/>
  <c r="AA41" i="6"/>
  <c r="AA39" i="6"/>
  <c r="AA36" i="6"/>
  <c r="AA35" i="6"/>
  <c r="AA38" i="6"/>
  <c r="AA40" i="6"/>
  <c r="O17" i="39"/>
  <c r="M17" i="39"/>
  <c r="AE65" i="6"/>
  <c r="AE66" i="6"/>
  <c r="M359" i="6"/>
  <c r="T17" i="39"/>
  <c r="AD34" i="6"/>
  <c r="AD38" i="6"/>
  <c r="AD42" i="6"/>
  <c r="AD40" i="6"/>
  <c r="AD36" i="6"/>
  <c r="AD39" i="6"/>
  <c r="AD37" i="6"/>
  <c r="AD35" i="6"/>
  <c r="AD41" i="6"/>
  <c r="Y87" i="6" l="1"/>
  <c r="Z87" i="6"/>
  <c r="AE63" i="6"/>
  <c r="AF63" i="6"/>
  <c r="AD63" i="6"/>
  <c r="Y63" i="6"/>
  <c r="Z63" i="6"/>
  <c r="AB63" i="6"/>
  <c r="AC63" i="6"/>
  <c r="AA63" i="6"/>
  <c r="Z358" i="6"/>
  <c r="H38" i="35"/>
  <c r="AF358" i="6"/>
  <c r="AI323" i="6"/>
  <c r="AA359" i="6"/>
  <c r="H6" i="35"/>
  <c r="X13" i="39"/>
  <c r="X9" i="39"/>
  <c r="Z13" i="39"/>
  <c r="Z18" i="39"/>
  <c r="AC18" i="39"/>
  <c r="AA358" i="6"/>
  <c r="AC359" i="6"/>
  <c r="AC358" i="6"/>
  <c r="W9" i="39"/>
  <c r="X17" i="39"/>
  <c r="AE358" i="6"/>
  <c r="AI65" i="6"/>
  <c r="AF359" i="6"/>
  <c r="AC13" i="39"/>
  <c r="AC9" i="39"/>
  <c r="AD18" i="39"/>
  <c r="W17" i="39"/>
  <c r="AB13" i="39"/>
  <c r="AB17" i="39"/>
  <c r="X18" i="39"/>
  <c r="AE359" i="6"/>
  <c r="Y13" i="39"/>
  <c r="Y18" i="39"/>
  <c r="AA17" i="39"/>
  <c r="AA18" i="39"/>
  <c r="AD9" i="39"/>
  <c r="AD17" i="39"/>
  <c r="Y9" i="39"/>
  <c r="AA13" i="39"/>
  <c r="AD358" i="6"/>
  <c r="AB359" i="6"/>
  <c r="AB358" i="6"/>
  <c r="AD359" i="6"/>
  <c r="AH359" i="6"/>
  <c r="AC17" i="39"/>
  <c r="AD13" i="39"/>
  <c r="W13" i="39"/>
  <c r="W18" i="39"/>
  <c r="AB9" i="39"/>
  <c r="AB18" i="39"/>
  <c r="H39" i="35"/>
  <c r="AL62" i="6"/>
  <c r="H7" i="35" s="1"/>
  <c r="Y359" i="6"/>
  <c r="Y358" i="6"/>
  <c r="Y17" i="39"/>
  <c r="AA9" i="39"/>
  <c r="Z9" i="39"/>
  <c r="Z17" i="39"/>
  <c r="Z359" i="6"/>
  <c r="AI359" i="6" l="1"/>
  <c r="AI358" i="6"/>
  <c r="P232" i="6" l="1"/>
  <c r="P220" i="6"/>
  <c r="P219" i="6"/>
  <c r="P216" i="6"/>
  <c r="P228" i="6"/>
  <c r="P210" i="6"/>
  <c r="P234" i="6"/>
  <c r="P297" i="6" s="1"/>
  <c r="P211" i="6"/>
  <c r="P214" i="6"/>
  <c r="P227" i="6"/>
  <c r="P230" i="6"/>
  <c r="P226" i="6"/>
  <c r="P215" i="6"/>
  <c r="P231" i="6"/>
  <c r="P213" i="6"/>
  <c r="P356" i="6" s="1"/>
  <c r="P222" i="6"/>
  <c r="P223" i="6"/>
  <c r="P229" i="6"/>
  <c r="P224" i="6"/>
  <c r="P225" i="6"/>
  <c r="P212" i="6"/>
  <c r="P217" i="6"/>
  <c r="P233" i="6"/>
  <c r="P218" i="6"/>
  <c r="P221" i="6"/>
  <c r="W232" i="6"/>
  <c r="W215" i="6"/>
  <c r="W230" i="6"/>
  <c r="W220" i="6"/>
  <c r="W231" i="6"/>
  <c r="W222" i="6"/>
  <c r="W219" i="6"/>
  <c r="W216" i="6"/>
  <c r="W226" i="6"/>
  <c r="W213" i="6"/>
  <c r="W356" i="6" s="1"/>
  <c r="W210" i="6"/>
  <c r="W234" i="6"/>
  <c r="W297" i="6" s="1"/>
  <c r="W211" i="6"/>
  <c r="W214" i="6"/>
  <c r="W227" i="6"/>
  <c r="W228" i="6"/>
  <c r="W223" i="6"/>
  <c r="W217" i="6"/>
  <c r="W225" i="6"/>
  <c r="W229" i="6"/>
  <c r="W233" i="6"/>
  <c r="W212" i="6"/>
  <c r="W218" i="6"/>
  <c r="W224" i="6"/>
  <c r="W221" i="6"/>
  <c r="R230" i="6"/>
  <c r="R232" i="6"/>
  <c r="R214" i="6"/>
  <c r="R222" i="6"/>
  <c r="R220" i="6"/>
  <c r="R226" i="6"/>
  <c r="R215" i="6"/>
  <c r="R234" i="6"/>
  <c r="R297" i="6" s="1"/>
  <c r="R231" i="6"/>
  <c r="R213" i="6"/>
  <c r="R356" i="6" s="1"/>
  <c r="R223" i="6"/>
  <c r="R211" i="6"/>
  <c r="R348" i="6" s="1"/>
  <c r="R219" i="6"/>
  <c r="R216" i="6"/>
  <c r="R227" i="6"/>
  <c r="R228" i="6"/>
  <c r="R210" i="6"/>
  <c r="R218" i="6"/>
  <c r="R217" i="6"/>
  <c r="R233" i="6"/>
  <c r="R212" i="6"/>
  <c r="R224" i="6"/>
  <c r="R221" i="6"/>
  <c r="R225" i="6"/>
  <c r="R229" i="6"/>
  <c r="V211" i="6"/>
  <c r="V219" i="6"/>
  <c r="V216" i="6"/>
  <c r="V227" i="6"/>
  <c r="V228" i="6"/>
  <c r="V232" i="6"/>
  <c r="V210" i="6"/>
  <c r="V343" i="6" s="1"/>
  <c r="V234" i="6"/>
  <c r="V297" i="6" s="1"/>
  <c r="V220" i="6"/>
  <c r="V214" i="6"/>
  <c r="V215" i="6"/>
  <c r="V230" i="6"/>
  <c r="V226" i="6"/>
  <c r="V231" i="6"/>
  <c r="V213" i="6"/>
  <c r="V356" i="6" s="1"/>
  <c r="V222" i="6"/>
  <c r="V223" i="6"/>
  <c r="V229" i="6"/>
  <c r="V218" i="6"/>
  <c r="V217" i="6"/>
  <c r="V233" i="6"/>
  <c r="V212" i="6"/>
  <c r="V224" i="6"/>
  <c r="V221" i="6"/>
  <c r="V225" i="6"/>
  <c r="S230" i="6"/>
  <c r="S220" i="6"/>
  <c r="S231" i="6"/>
  <c r="S222" i="6"/>
  <c r="S219" i="6"/>
  <c r="S216" i="6"/>
  <c r="S226" i="6"/>
  <c r="S210" i="6"/>
  <c r="S234" i="6"/>
  <c r="S297" i="6" s="1"/>
  <c r="S211" i="6"/>
  <c r="S348" i="6" s="1"/>
  <c r="S214" i="6"/>
  <c r="S227" i="6"/>
  <c r="S228" i="6"/>
  <c r="S232" i="6"/>
  <c r="S215" i="6"/>
  <c r="S213" i="6"/>
  <c r="S356" i="6" s="1"/>
  <c r="S212" i="6"/>
  <c r="S218" i="6"/>
  <c r="S224" i="6"/>
  <c r="S221" i="6"/>
  <c r="S225" i="6"/>
  <c r="S233" i="6"/>
  <c r="S217" i="6"/>
  <c r="S223" i="6"/>
  <c r="S229" i="6"/>
  <c r="U230" i="6"/>
  <c r="U226" i="6"/>
  <c r="U215" i="6"/>
  <c r="U213" i="6"/>
  <c r="U356" i="6" s="1"/>
  <c r="U222" i="6"/>
  <c r="U210" i="6"/>
  <c r="U234" i="6"/>
  <c r="U297" i="6" s="1"/>
  <c r="U216" i="6"/>
  <c r="U214" i="6"/>
  <c r="U228" i="6"/>
  <c r="U211" i="6"/>
  <c r="U232" i="6"/>
  <c r="U227" i="6"/>
  <c r="U231" i="6"/>
  <c r="U223" i="6"/>
  <c r="U220" i="6"/>
  <c r="U219" i="6"/>
  <c r="U212" i="6"/>
  <c r="U221" i="6"/>
  <c r="U225" i="6"/>
  <c r="U229" i="6"/>
  <c r="U217" i="6"/>
  <c r="U233" i="6"/>
  <c r="U218" i="6"/>
  <c r="U224" i="6"/>
  <c r="O219" i="6"/>
  <c r="O216" i="6"/>
  <c r="O226" i="6"/>
  <c r="O213" i="6"/>
  <c r="O356" i="6" s="1"/>
  <c r="O210" i="6"/>
  <c r="O234" i="6"/>
  <c r="O297" i="6" s="1"/>
  <c r="O211" i="6"/>
  <c r="O214" i="6"/>
  <c r="O227" i="6"/>
  <c r="O228" i="6"/>
  <c r="O232" i="6"/>
  <c r="O215" i="6"/>
  <c r="O309" i="6" s="1"/>
  <c r="O230" i="6"/>
  <c r="O220" i="6"/>
  <c r="O231" i="6"/>
  <c r="O222" i="6"/>
  <c r="O223" i="6"/>
  <c r="O217" i="6"/>
  <c r="O221" i="6"/>
  <c r="O229" i="6"/>
  <c r="O225" i="6"/>
  <c r="O233" i="6"/>
  <c r="O212" i="6"/>
  <c r="O218" i="6"/>
  <c r="O224" i="6"/>
  <c r="Q234" i="6"/>
  <c r="Q297" i="6" s="1"/>
  <c r="Q216" i="6"/>
  <c r="Q214" i="6"/>
  <c r="Q228" i="6"/>
  <c r="Q231" i="6"/>
  <c r="Q232" i="6"/>
  <c r="Q219" i="6"/>
  <c r="Q215" i="6"/>
  <c r="Q220" i="6"/>
  <c r="Q227" i="6"/>
  <c r="Q211" i="6"/>
  <c r="Q230" i="6"/>
  <c r="Q226" i="6"/>
  <c r="Q213" i="6"/>
  <c r="Q356" i="6" s="1"/>
  <c r="Q222" i="6"/>
  <c r="Q210" i="6"/>
  <c r="Q225" i="6"/>
  <c r="Q229" i="6"/>
  <c r="Q217" i="6"/>
  <c r="Q223" i="6"/>
  <c r="Q233" i="6"/>
  <c r="Q218" i="6"/>
  <c r="Q224" i="6"/>
  <c r="Q212" i="6"/>
  <c r="Q221" i="6"/>
  <c r="X230" i="6"/>
  <c r="X226" i="6"/>
  <c r="X228" i="6"/>
  <c r="X215" i="6"/>
  <c r="X231" i="6"/>
  <c r="X213" i="6"/>
  <c r="X356" i="6" s="1"/>
  <c r="X222" i="6"/>
  <c r="X232" i="6"/>
  <c r="X219" i="6"/>
  <c r="X216" i="6"/>
  <c r="X210" i="6"/>
  <c r="X234" i="6"/>
  <c r="X297" i="6" s="1"/>
  <c r="X211" i="6"/>
  <c r="X220" i="6"/>
  <c r="X214" i="6"/>
  <c r="X227" i="6"/>
  <c r="X229" i="6"/>
  <c r="X233" i="6"/>
  <c r="X218" i="6"/>
  <c r="X224" i="6"/>
  <c r="X221" i="6"/>
  <c r="X223" i="6"/>
  <c r="X225" i="6"/>
  <c r="X212" i="6"/>
  <c r="X217" i="6"/>
  <c r="T230" i="6"/>
  <c r="T226" i="6"/>
  <c r="T215" i="6"/>
  <c r="T231" i="6"/>
  <c r="T213" i="6"/>
  <c r="T356" i="6" s="1"/>
  <c r="T222" i="6"/>
  <c r="T220" i="6"/>
  <c r="T219" i="6"/>
  <c r="T210" i="6"/>
  <c r="T343" i="6" s="1"/>
  <c r="T234" i="6"/>
  <c r="T297" i="6" s="1"/>
  <c r="T211" i="6"/>
  <c r="T214" i="6"/>
  <c r="T227" i="6"/>
  <c r="T232" i="6"/>
  <c r="T216" i="6"/>
  <c r="T228" i="6"/>
  <c r="T218" i="6"/>
  <c r="T221" i="6"/>
  <c r="T223" i="6"/>
  <c r="T212" i="6"/>
  <c r="T224" i="6"/>
  <c r="T225" i="6"/>
  <c r="T217" i="6"/>
  <c r="T229" i="6"/>
  <c r="T233" i="6"/>
  <c r="AA237" i="6"/>
  <c r="O209" i="6"/>
  <c r="O236" i="6"/>
  <c r="O235" i="6"/>
  <c r="O208" i="6"/>
  <c r="O279" i="6"/>
  <c r="O280" i="6" s="1"/>
  <c r="AB237" i="6"/>
  <c r="P209" i="6"/>
  <c r="P235" i="6"/>
  <c r="P236" i="6"/>
  <c r="P208" i="6"/>
  <c r="P279" i="6"/>
  <c r="P280" i="6" s="1"/>
  <c r="V209" i="6"/>
  <c r="V208" i="6"/>
  <c r="V236" i="6"/>
  <c r="V235" i="6"/>
  <c r="V279" i="6"/>
  <c r="V280" i="6" s="1"/>
  <c r="AE237" i="6"/>
  <c r="S209" i="6"/>
  <c r="S208" i="6"/>
  <c r="S235" i="6"/>
  <c r="S236" i="6"/>
  <c r="S279" i="6"/>
  <c r="S280" i="6" s="1"/>
  <c r="U209" i="6"/>
  <c r="U236" i="6"/>
  <c r="U235" i="6"/>
  <c r="U208" i="6"/>
  <c r="U279" i="6"/>
  <c r="U280" i="6" s="1"/>
  <c r="AD237" i="6"/>
  <c r="R209" i="6"/>
  <c r="R236" i="6"/>
  <c r="R235" i="6"/>
  <c r="R208" i="6"/>
  <c r="R279" i="6"/>
  <c r="R280" i="6" s="1"/>
  <c r="AC237" i="6"/>
  <c r="Q209" i="6"/>
  <c r="Q235" i="6"/>
  <c r="Q236" i="6"/>
  <c r="Q208" i="6"/>
  <c r="Q279" i="6"/>
  <c r="Q280" i="6" s="1"/>
  <c r="N209" i="6"/>
  <c r="N235" i="6"/>
  <c r="N208" i="6"/>
  <c r="N236" i="6"/>
  <c r="N279" i="6"/>
  <c r="N280" i="6" s="1"/>
  <c r="X209" i="6"/>
  <c r="X236" i="6"/>
  <c r="X235" i="6"/>
  <c r="X208" i="6"/>
  <c r="X279" i="6"/>
  <c r="X280" i="6" s="1"/>
  <c r="AF237" i="6"/>
  <c r="T209" i="6"/>
  <c r="T208" i="6"/>
  <c r="T235" i="6"/>
  <c r="T236" i="6"/>
  <c r="T279" i="6"/>
  <c r="T280" i="6" s="1"/>
  <c r="M209" i="6"/>
  <c r="M235" i="6"/>
  <c r="M236" i="6"/>
  <c r="M208" i="6"/>
  <c r="W209" i="6"/>
  <c r="W208" i="6"/>
  <c r="W236" i="6"/>
  <c r="W235" i="6"/>
  <c r="W279" i="6"/>
  <c r="W280" i="6" s="1"/>
  <c r="S343" i="6" l="1"/>
  <c r="U343" i="6"/>
  <c r="Q348" i="6"/>
  <c r="AC211" i="6"/>
  <c r="AC232" i="6"/>
  <c r="AC220" i="6"/>
  <c r="AC215" i="6"/>
  <c r="AC231" i="6"/>
  <c r="AC230" i="6"/>
  <c r="AC219" i="6"/>
  <c r="AC226" i="6"/>
  <c r="AC213" i="6"/>
  <c r="AC356" i="6" s="1"/>
  <c r="AC222" i="6"/>
  <c r="AC210" i="6"/>
  <c r="AC234" i="6"/>
  <c r="AC297" i="6" s="1"/>
  <c r="AC216" i="6"/>
  <c r="AC214" i="6"/>
  <c r="AC227" i="6"/>
  <c r="AC228" i="6"/>
  <c r="AC229" i="6"/>
  <c r="AC217" i="6"/>
  <c r="AC233" i="6"/>
  <c r="AC218" i="6"/>
  <c r="AC224" i="6"/>
  <c r="AC212" i="6"/>
  <c r="AC221" i="6"/>
  <c r="AC223" i="6"/>
  <c r="AC225" i="6"/>
  <c r="AD220" i="6"/>
  <c r="AD226" i="6"/>
  <c r="AD215" i="6"/>
  <c r="AD230" i="6"/>
  <c r="AD214" i="6"/>
  <c r="AD231" i="6"/>
  <c r="AD213" i="6"/>
  <c r="AD356" i="6" s="1"/>
  <c r="AD222" i="6"/>
  <c r="AD211" i="6"/>
  <c r="AD219" i="6"/>
  <c r="AD216" i="6"/>
  <c r="AD227" i="6"/>
  <c r="AD228" i="6"/>
  <c r="AD210" i="6"/>
  <c r="AD234" i="6"/>
  <c r="AD297" i="6" s="1"/>
  <c r="AD232" i="6"/>
  <c r="AD233" i="6"/>
  <c r="AD212" i="6"/>
  <c r="AD224" i="6"/>
  <c r="AD221" i="6"/>
  <c r="AD218" i="6"/>
  <c r="AD225" i="6"/>
  <c r="AD223" i="6"/>
  <c r="AD229" i="6"/>
  <c r="AD217" i="6"/>
  <c r="U348" i="6"/>
  <c r="V348" i="6"/>
  <c r="W343" i="6"/>
  <c r="P348" i="6"/>
  <c r="AB234" i="6"/>
  <c r="AB297" i="6" s="1"/>
  <c r="AB211" i="6"/>
  <c r="AB214" i="6"/>
  <c r="AB227" i="6"/>
  <c r="AB232" i="6"/>
  <c r="AB220" i="6"/>
  <c r="AB216" i="6"/>
  <c r="AB230" i="6"/>
  <c r="AB226" i="6"/>
  <c r="AB215" i="6"/>
  <c r="AB231" i="6"/>
  <c r="AB213" i="6"/>
  <c r="AB356" i="6" s="1"/>
  <c r="AB222" i="6"/>
  <c r="AB219" i="6"/>
  <c r="AB228" i="6"/>
  <c r="AB210" i="6"/>
  <c r="AB217" i="6"/>
  <c r="AB229" i="6"/>
  <c r="AB233" i="6"/>
  <c r="AB212" i="6"/>
  <c r="AB218" i="6"/>
  <c r="AB221" i="6"/>
  <c r="AB223" i="6"/>
  <c r="AB224" i="6"/>
  <c r="AB225" i="6"/>
  <c r="Z231" i="6"/>
  <c r="Z213" i="6"/>
  <c r="Z356" i="6" s="1"/>
  <c r="Z210" i="6"/>
  <c r="Z223" i="6"/>
  <c r="Z234" i="6"/>
  <c r="Z297" i="6" s="1"/>
  <c r="Z211" i="6"/>
  <c r="Z230" i="6"/>
  <c r="Z219" i="6"/>
  <c r="Z216" i="6"/>
  <c r="Z226" i="6"/>
  <c r="Z227" i="6"/>
  <c r="Z228" i="6"/>
  <c r="Z222" i="6"/>
  <c r="Z232" i="6"/>
  <c r="Z220" i="6"/>
  <c r="Z214" i="6"/>
  <c r="Z215" i="6"/>
  <c r="Z225" i="6"/>
  <c r="Z229" i="6"/>
  <c r="Z217" i="6"/>
  <c r="Z233" i="6"/>
  <c r="Z212" i="6"/>
  <c r="Z218" i="6"/>
  <c r="Z224" i="6"/>
  <c r="Z221" i="6"/>
  <c r="T348" i="6"/>
  <c r="AF232" i="6"/>
  <c r="AF219" i="6"/>
  <c r="AF228" i="6"/>
  <c r="AF210" i="6"/>
  <c r="AF234" i="6"/>
  <c r="AF297" i="6" s="1"/>
  <c r="AF211" i="6"/>
  <c r="AF214" i="6"/>
  <c r="AF227" i="6"/>
  <c r="AF220" i="6"/>
  <c r="AF230" i="6"/>
  <c r="AF216" i="6"/>
  <c r="AF226" i="6"/>
  <c r="AF215" i="6"/>
  <c r="AF231" i="6"/>
  <c r="AF213" i="6"/>
  <c r="AF356" i="6" s="1"/>
  <c r="AF222" i="6"/>
  <c r="AF223" i="6"/>
  <c r="AF229" i="6"/>
  <c r="AF225" i="6"/>
  <c r="AF217" i="6"/>
  <c r="AF233" i="6"/>
  <c r="AF212" i="6"/>
  <c r="AF224" i="6"/>
  <c r="AF218" i="6"/>
  <c r="AF221" i="6"/>
  <c r="AA234" i="6"/>
  <c r="AA297" i="6" s="1"/>
  <c r="AA211" i="6"/>
  <c r="AA214" i="6"/>
  <c r="AA227" i="6"/>
  <c r="AA228" i="6"/>
  <c r="AA232" i="6"/>
  <c r="AA215" i="6"/>
  <c r="AA213" i="6"/>
  <c r="AA356" i="6" s="1"/>
  <c r="AA230" i="6"/>
  <c r="AA220" i="6"/>
  <c r="AA231" i="6"/>
  <c r="AA222" i="6"/>
  <c r="AA219" i="6"/>
  <c r="AA216" i="6"/>
  <c r="AA226" i="6"/>
  <c r="AA210" i="6"/>
  <c r="AA233" i="6"/>
  <c r="AA223" i="6"/>
  <c r="AA221" i="6"/>
  <c r="AA212" i="6"/>
  <c r="AA218" i="6"/>
  <c r="AA217" i="6"/>
  <c r="AA224" i="6"/>
  <c r="AA225" i="6"/>
  <c r="AA229" i="6"/>
  <c r="X343" i="6"/>
  <c r="Q343" i="6"/>
  <c r="O343" i="6"/>
  <c r="R343" i="6"/>
  <c r="W348" i="6"/>
  <c r="P343" i="6"/>
  <c r="Y220" i="6"/>
  <c r="Y227" i="6"/>
  <c r="Y215" i="6"/>
  <c r="Y230" i="6"/>
  <c r="Y226" i="6"/>
  <c r="Y231" i="6"/>
  <c r="Y213" i="6"/>
  <c r="Y356" i="6" s="1"/>
  <c r="Y222" i="6"/>
  <c r="Y210" i="6"/>
  <c r="Y234" i="6"/>
  <c r="Y297" i="6" s="1"/>
  <c r="Y219" i="6"/>
  <c r="Y216" i="6"/>
  <c r="Y214" i="6"/>
  <c r="Y228" i="6"/>
  <c r="Y211" i="6"/>
  <c r="Y232" i="6"/>
  <c r="Y233" i="6"/>
  <c r="Y218" i="6"/>
  <c r="Y224" i="6"/>
  <c r="Y223" i="6"/>
  <c r="Y212" i="6"/>
  <c r="Y221" i="6"/>
  <c r="Y225" i="6"/>
  <c r="Y229" i="6"/>
  <c r="Y217" i="6"/>
  <c r="AE219" i="6"/>
  <c r="AE216" i="6"/>
  <c r="AE226" i="6"/>
  <c r="AE213" i="6"/>
  <c r="AE356" i="6" s="1"/>
  <c r="AE210" i="6"/>
  <c r="AE234" i="6"/>
  <c r="AE297" i="6" s="1"/>
  <c r="AE211" i="6"/>
  <c r="AE348" i="6" s="1"/>
  <c r="AE214" i="6"/>
  <c r="AE227" i="6"/>
  <c r="AE228" i="6"/>
  <c r="AE232" i="6"/>
  <c r="AE215" i="6"/>
  <c r="AE230" i="6"/>
  <c r="AE220" i="6"/>
  <c r="AE231" i="6"/>
  <c r="AE222" i="6"/>
  <c r="AE223" i="6"/>
  <c r="AE229" i="6"/>
  <c r="AE221" i="6"/>
  <c r="AE233" i="6"/>
  <c r="AE212" i="6"/>
  <c r="AE218" i="6"/>
  <c r="AE217" i="6"/>
  <c r="AE224" i="6"/>
  <c r="AE225" i="6"/>
  <c r="X348" i="6"/>
  <c r="O348" i="6"/>
  <c r="U238" i="6"/>
  <c r="W319" i="6"/>
  <c r="T238" i="6"/>
  <c r="X341" i="6"/>
  <c r="U364" i="6"/>
  <c r="P354" i="6"/>
  <c r="R341" i="6"/>
  <c r="P341" i="6"/>
  <c r="O319" i="6"/>
  <c r="T364" i="6"/>
  <c r="O353" i="6"/>
  <c r="T353" i="6"/>
  <c r="Q309" i="6"/>
  <c r="M319" i="6"/>
  <c r="O238" i="6"/>
  <c r="AI237" i="6"/>
  <c r="AL237" i="6" s="1"/>
  <c r="N341" i="6"/>
  <c r="Q341" i="6"/>
  <c r="N353" i="6"/>
  <c r="Q319" i="6"/>
  <c r="S309" i="6"/>
  <c r="S238" i="6"/>
  <c r="W341" i="6"/>
  <c r="T319" i="6"/>
  <c r="X309" i="6"/>
  <c r="S353" i="6"/>
  <c r="T341" i="6"/>
  <c r="P319" i="6"/>
  <c r="W364" i="6"/>
  <c r="T283" i="6"/>
  <c r="T286" i="6" s="1"/>
  <c r="T287" i="6" s="1"/>
  <c r="R7" i="39" s="1"/>
  <c r="T354" i="6"/>
  <c r="AF209" i="6"/>
  <c r="AF235" i="6"/>
  <c r="AF236" i="6"/>
  <c r="AF208" i="6"/>
  <c r="AF279" i="6"/>
  <c r="X319" i="6"/>
  <c r="X354" i="6"/>
  <c r="N309" i="6"/>
  <c r="N354" i="6"/>
  <c r="Q364" i="6"/>
  <c r="R238" i="6"/>
  <c r="R354" i="6"/>
  <c r="U283" i="6"/>
  <c r="U286" i="6" s="1"/>
  <c r="U287" i="6" s="1"/>
  <c r="S7" i="39" s="1"/>
  <c r="U309" i="6"/>
  <c r="U319" i="6"/>
  <c r="S364" i="6"/>
  <c r="V341" i="6"/>
  <c r="V319" i="6"/>
  <c r="P353" i="6"/>
  <c r="W309" i="6"/>
  <c r="M354" i="6"/>
  <c r="AC209" i="6"/>
  <c r="AC236" i="6"/>
  <c r="AC235" i="6"/>
  <c r="AC208" i="6"/>
  <c r="AC279" i="6"/>
  <c r="U354" i="6"/>
  <c r="V354" i="6"/>
  <c r="V309" i="6"/>
  <c r="V364" i="6"/>
  <c r="P283" i="6"/>
  <c r="P286" i="6" s="1"/>
  <c r="P287" i="6" s="1"/>
  <c r="N7" i="39" s="1"/>
  <c r="P309" i="6"/>
  <c r="AB209" i="6"/>
  <c r="AB236" i="6"/>
  <c r="AB235" i="6"/>
  <c r="AB208" i="6"/>
  <c r="AB279" i="6"/>
  <c r="O341" i="6"/>
  <c r="X283" i="6"/>
  <c r="X286" i="6" s="1"/>
  <c r="X287" i="6" s="1"/>
  <c r="V7" i="39" s="1"/>
  <c r="X353" i="6"/>
  <c r="N283" i="6"/>
  <c r="N286" i="6" s="1"/>
  <c r="N287" i="6" s="1"/>
  <c r="L7" i="39" s="1"/>
  <c r="Z209" i="6"/>
  <c r="Z208" i="6"/>
  <c r="Z235" i="6"/>
  <c r="Z236" i="6"/>
  <c r="Z279" i="6"/>
  <c r="Z280" i="6" s="1"/>
  <c r="Q353" i="6"/>
  <c r="S283" i="6"/>
  <c r="S286" i="6" s="1"/>
  <c r="S287" i="6" s="1"/>
  <c r="Q7" i="39" s="1"/>
  <c r="S354" i="6"/>
  <c r="AE209" i="6"/>
  <c r="AE236" i="6"/>
  <c r="AE235" i="6"/>
  <c r="AE208" i="6"/>
  <c r="AE279" i="6"/>
  <c r="V353" i="6"/>
  <c r="W283" i="6"/>
  <c r="W286" i="6" s="1"/>
  <c r="W287" i="6" s="1"/>
  <c r="U7" i="39" s="1"/>
  <c r="W354" i="6"/>
  <c r="M283" i="6"/>
  <c r="M286" i="6" s="1"/>
  <c r="M287" i="6" s="1"/>
  <c r="K7" i="39" s="1"/>
  <c r="M353" i="6"/>
  <c r="T309" i="6"/>
  <c r="X238" i="6"/>
  <c r="N364" i="6"/>
  <c r="Q283" i="6"/>
  <c r="Q286" i="6" s="1"/>
  <c r="Q287" i="6" s="1"/>
  <c r="O7" i="39" s="1"/>
  <c r="R319" i="6"/>
  <c r="R364" i="6"/>
  <c r="S319" i="6"/>
  <c r="V283" i="6"/>
  <c r="V286" i="6" s="1"/>
  <c r="V287" i="6" s="1"/>
  <c r="T7" i="39" s="1"/>
  <c r="W238" i="6"/>
  <c r="W353" i="6"/>
  <c r="M341" i="6"/>
  <c r="M309" i="6"/>
  <c r="M364" i="6"/>
  <c r="Y209" i="6"/>
  <c r="Y208" i="6"/>
  <c r="Y235" i="6"/>
  <c r="Y236" i="6"/>
  <c r="Y279" i="6"/>
  <c r="Y280" i="6" s="1"/>
  <c r="X364" i="6"/>
  <c r="N319" i="6"/>
  <c r="Q238" i="6"/>
  <c r="Q354" i="6"/>
  <c r="R283" i="6"/>
  <c r="R286" i="6" s="1"/>
  <c r="R287" i="6" s="1"/>
  <c r="P7" i="39" s="1"/>
  <c r="R353" i="6"/>
  <c r="R309" i="6"/>
  <c r="AD209" i="6"/>
  <c r="AD208" i="6"/>
  <c r="AD236" i="6"/>
  <c r="AD235" i="6"/>
  <c r="AD279" i="6"/>
  <c r="U341" i="6"/>
  <c r="U353" i="6"/>
  <c r="S341" i="6"/>
  <c r="V238" i="6"/>
  <c r="P238" i="6"/>
  <c r="P364" i="6"/>
  <c r="O283" i="6"/>
  <c r="O286" i="6" s="1"/>
  <c r="O287" i="6" s="1"/>
  <c r="M7" i="39" s="1"/>
  <c r="O354" i="6"/>
  <c r="O364" i="6"/>
  <c r="AA209" i="6"/>
  <c r="AA235" i="6"/>
  <c r="AA208" i="6"/>
  <c r="AA236" i="6"/>
  <c r="AA279" i="6"/>
  <c r="AI280" i="6" l="1"/>
  <c r="Z343" i="6"/>
  <c r="AB343" i="6"/>
  <c r="H50" i="35"/>
  <c r="H56" i="35" s="1"/>
  <c r="AF348" i="6"/>
  <c r="AI297" i="6"/>
  <c r="AI356" i="6"/>
  <c r="Y343" i="6"/>
  <c r="AA343" i="6"/>
  <c r="AD343" i="6"/>
  <c r="AC343" i="6"/>
  <c r="Y348" i="6"/>
  <c r="AF343" i="6"/>
  <c r="Z348" i="6"/>
  <c r="AD348" i="6"/>
  <c r="AE343" i="6"/>
  <c r="AA348" i="6"/>
  <c r="AB348" i="6"/>
  <c r="AC348" i="6"/>
  <c r="AC309" i="6"/>
  <c r="T368" i="6"/>
  <c r="T281" i="6" s="1"/>
  <c r="AC238" i="6"/>
  <c r="AB354" i="6"/>
  <c r="AB238" i="6"/>
  <c r="AC353" i="6"/>
  <c r="AF353" i="6"/>
  <c r="Y353" i="6"/>
  <c r="AB309" i="6"/>
  <c r="Z354" i="6"/>
  <c r="Z364" i="6"/>
  <c r="AD353" i="6"/>
  <c r="AD364" i="6"/>
  <c r="AF364" i="6"/>
  <c r="AA341" i="6"/>
  <c r="AD341" i="6"/>
  <c r="AE354" i="6"/>
  <c r="Z238" i="6"/>
  <c r="Z309" i="6"/>
  <c r="AB341" i="6"/>
  <c r="S368" i="6"/>
  <c r="S281" i="6" s="1"/>
  <c r="AF238" i="6"/>
  <c r="O368" i="6"/>
  <c r="O281" i="6" s="1"/>
  <c r="AA364" i="6"/>
  <c r="R368" i="6"/>
  <c r="R281" i="6" s="1"/>
  <c r="AF354" i="6"/>
  <c r="P29" i="39"/>
  <c r="P30" i="39" s="1"/>
  <c r="P19" i="39"/>
  <c r="P20" i="39" s="1"/>
  <c r="P25" i="39"/>
  <c r="P26" i="39" s="1"/>
  <c r="P14" i="39"/>
  <c r="P15" i="39" s="1"/>
  <c r="P10" i="39"/>
  <c r="P11" i="39" s="1"/>
  <c r="P34" i="39"/>
  <c r="P35" i="39" s="1"/>
  <c r="L19" i="39"/>
  <c r="L20" i="39" s="1"/>
  <c r="L14" i="39"/>
  <c r="L15" i="39" s="1"/>
  <c r="L29" i="39"/>
  <c r="L30" i="39" s="1"/>
  <c r="L10" i="39"/>
  <c r="L11" i="39" s="1"/>
  <c r="L25" i="39"/>
  <c r="L26" i="39" s="1"/>
  <c r="L34" i="39"/>
  <c r="L35" i="39" s="1"/>
  <c r="V34" i="39"/>
  <c r="V35" i="39" s="1"/>
  <c r="V25" i="39"/>
  <c r="V26" i="39" s="1"/>
  <c r="V14" i="39"/>
  <c r="V15" i="39" s="1"/>
  <c r="V19" i="39"/>
  <c r="V20" i="39" s="1"/>
  <c r="V29" i="39"/>
  <c r="V30" i="39" s="1"/>
  <c r="V10" i="39"/>
  <c r="V11" i="39" s="1"/>
  <c r="U368" i="6"/>
  <c r="AF283" i="6"/>
  <c r="AF286" i="6" s="1"/>
  <c r="AF287" i="6" s="1"/>
  <c r="AD7" i="39" s="1"/>
  <c r="M34" i="39"/>
  <c r="M35" i="39" s="1"/>
  <c r="M29" i="39"/>
  <c r="M30" i="39" s="1"/>
  <c r="M10" i="39"/>
  <c r="M11" i="39" s="1"/>
  <c r="M19" i="39"/>
  <c r="M20" i="39" s="1"/>
  <c r="M14" i="39"/>
  <c r="M15" i="39" s="1"/>
  <c r="M25" i="39"/>
  <c r="M26" i="39" s="1"/>
  <c r="AD283" i="6"/>
  <c r="AD286" i="6" s="1"/>
  <c r="AD287" i="6" s="1"/>
  <c r="AB7" i="39" s="1"/>
  <c r="AD309" i="6"/>
  <c r="Y283" i="6"/>
  <c r="Y286" i="6" s="1"/>
  <c r="Y287" i="6" s="1"/>
  <c r="W7" i="39" s="1"/>
  <c r="Y319" i="6"/>
  <c r="AA283" i="6"/>
  <c r="AA286" i="6" s="1"/>
  <c r="AA287" i="6" s="1"/>
  <c r="Y7" i="39" s="1"/>
  <c r="AA354" i="6"/>
  <c r="AD238" i="6"/>
  <c r="Y238" i="6"/>
  <c r="M368" i="6"/>
  <c r="T34" i="39"/>
  <c r="T35" i="39" s="1"/>
  <c r="T25" i="39"/>
  <c r="T26" i="39" s="1"/>
  <c r="T29" i="39"/>
  <c r="T30" i="39" s="1"/>
  <c r="T10" i="39"/>
  <c r="T11" i="39" s="1"/>
  <c r="T19" i="39"/>
  <c r="T20" i="39" s="1"/>
  <c r="T14" i="39"/>
  <c r="T15" i="39" s="1"/>
  <c r="AE341" i="6"/>
  <c r="AE309" i="6"/>
  <c r="AA238" i="6"/>
  <c r="AA353" i="6"/>
  <c r="AA319" i="6"/>
  <c r="AD319" i="6"/>
  <c r="Y341" i="6"/>
  <c r="Y309" i="6"/>
  <c r="O29" i="39"/>
  <c r="O30" i="39" s="1"/>
  <c r="O34" i="39"/>
  <c r="O35" i="39" s="1"/>
  <c r="O25" i="39"/>
  <c r="O26" i="39" s="1"/>
  <c r="O10" i="39"/>
  <c r="O11" i="39" s="1"/>
  <c r="O14" i="39"/>
  <c r="O15" i="39" s="1"/>
  <c r="O19" i="39"/>
  <c r="O20" i="39" s="1"/>
  <c r="U29" i="39"/>
  <c r="U30" i="39" s="1"/>
  <c r="U34" i="39"/>
  <c r="U35" i="39" s="1"/>
  <c r="U19" i="39"/>
  <c r="U20" i="39" s="1"/>
  <c r="U10" i="39"/>
  <c r="U11" i="39" s="1"/>
  <c r="U14" i="39"/>
  <c r="U15" i="39" s="1"/>
  <c r="U25" i="39"/>
  <c r="U26" i="39" s="1"/>
  <c r="AE238" i="6"/>
  <c r="AE319" i="6"/>
  <c r="Q34" i="39"/>
  <c r="Q35" i="39" s="1"/>
  <c r="Q25" i="39"/>
  <c r="Q26" i="39" s="1"/>
  <c r="Q29" i="39"/>
  <c r="Q30" i="39" s="1"/>
  <c r="Q14" i="39"/>
  <c r="Q15" i="39" s="1"/>
  <c r="Q19" i="39"/>
  <c r="Q20" i="39" s="1"/>
  <c r="Q10" i="39"/>
  <c r="Q11" i="39" s="1"/>
  <c r="Z353" i="6"/>
  <c r="AB283" i="6"/>
  <c r="AB286" i="6" s="1"/>
  <c r="AB287" i="6" s="1"/>
  <c r="Z7" i="39" s="1"/>
  <c r="AB353" i="6"/>
  <c r="P368" i="6"/>
  <c r="P281" i="6" s="1"/>
  <c r="AC283" i="6"/>
  <c r="AC286" i="6" s="1"/>
  <c r="AC287" i="6" s="1"/>
  <c r="AA7" i="39" s="1"/>
  <c r="Q368" i="6"/>
  <c r="Q281" i="6" s="1"/>
  <c r="S29" i="39"/>
  <c r="S25" i="39"/>
  <c r="S34" i="39"/>
  <c r="S19" i="39"/>
  <c r="S14" i="39"/>
  <c r="S10" i="39"/>
  <c r="AF309" i="6"/>
  <c r="K29" i="39"/>
  <c r="K34" i="39"/>
  <c r="K25" i="39"/>
  <c r="K14" i="39"/>
  <c r="K19" i="39"/>
  <c r="K10" i="39"/>
  <c r="Y364" i="6"/>
  <c r="AE364" i="6"/>
  <c r="AE353" i="6"/>
  <c r="Z319" i="6"/>
  <c r="N29" i="39"/>
  <c r="N30" i="39" s="1"/>
  <c r="N34" i="39"/>
  <c r="N35" i="39" s="1"/>
  <c r="N25" i="39"/>
  <c r="N26" i="39" s="1"/>
  <c r="N19" i="39"/>
  <c r="N20" i="39" s="1"/>
  <c r="N14" i="39"/>
  <c r="N15" i="39" s="1"/>
  <c r="N10" i="39"/>
  <c r="N11" i="39" s="1"/>
  <c r="AC341" i="6"/>
  <c r="AC319" i="6"/>
  <c r="AC364" i="6"/>
  <c r="W368" i="6"/>
  <c r="W281" i="6" s="1"/>
  <c r="X368" i="6"/>
  <c r="X281" i="6" s="1"/>
  <c r="N368" i="6"/>
  <c r="N281" i="6" s="1"/>
  <c r="AF319" i="6"/>
  <c r="Z283" i="6"/>
  <c r="Z286" i="6" s="1"/>
  <c r="Z287" i="6" s="1"/>
  <c r="X7" i="39" s="1"/>
  <c r="V368" i="6"/>
  <c r="V281" i="6" s="1"/>
  <c r="AD354" i="6"/>
  <c r="Y354" i="6"/>
  <c r="AA309" i="6"/>
  <c r="AE283" i="6"/>
  <c r="AE286" i="6" s="1"/>
  <c r="AE287" i="6" s="1"/>
  <c r="AC7" i="39" s="1"/>
  <c r="Z341" i="6"/>
  <c r="AB319" i="6"/>
  <c r="AB364" i="6"/>
  <c r="AC354" i="6"/>
  <c r="AI279" i="6"/>
  <c r="AF341" i="6"/>
  <c r="R25" i="39"/>
  <c r="R26" i="39" s="1"/>
  <c r="R34" i="39"/>
  <c r="R35" i="39" s="1"/>
  <c r="R29" i="39"/>
  <c r="R30" i="39" s="1"/>
  <c r="R10" i="39"/>
  <c r="R11" i="39" s="1"/>
  <c r="R19" i="39"/>
  <c r="R20" i="39" s="1"/>
  <c r="R14" i="39"/>
  <c r="R15" i="39" s="1"/>
  <c r="H19" i="35"/>
  <c r="AL279" i="6"/>
  <c r="AI348" i="6" l="1"/>
  <c r="AI343" i="6"/>
  <c r="V37" i="39"/>
  <c r="N22" i="39"/>
  <c r="O22" i="39"/>
  <c r="Q37" i="39"/>
  <c r="U22" i="39"/>
  <c r="AB368" i="6"/>
  <c r="AB281" i="6" s="1"/>
  <c r="R22" i="39"/>
  <c r="V22" i="39"/>
  <c r="R37" i="39"/>
  <c r="T22" i="39"/>
  <c r="M37" i="39"/>
  <c r="AI309" i="6"/>
  <c r="H25" i="35"/>
  <c r="H67" i="35"/>
  <c r="H68" i="35" s="1"/>
  <c r="AI375" i="6"/>
  <c r="AI377" i="6" s="1"/>
  <c r="X34" i="39"/>
  <c r="X35" i="39" s="1"/>
  <c r="X25" i="39"/>
  <c r="X26" i="39" s="1"/>
  <c r="X29" i="39"/>
  <c r="X30" i="39" s="1"/>
  <c r="X10" i="39"/>
  <c r="X11" i="39" s="1"/>
  <c r="X19" i="39"/>
  <c r="X20" i="39" s="1"/>
  <c r="X14" i="39"/>
  <c r="X15" i="39" s="1"/>
  <c r="N37" i="39"/>
  <c r="K15" i="39"/>
  <c r="AI341" i="6"/>
  <c r="S15" i="39"/>
  <c r="S30" i="39"/>
  <c r="Q22" i="39"/>
  <c r="U37" i="39"/>
  <c r="AI353" i="6"/>
  <c r="T37" i="39"/>
  <c r="W34" i="39"/>
  <c r="W35" i="39" s="1"/>
  <c r="W10" i="39"/>
  <c r="W11" i="39" s="1"/>
  <c r="W19" i="39"/>
  <c r="W20" i="39" s="1"/>
  <c r="W14" i="39"/>
  <c r="W15" i="39" s="1"/>
  <c r="W25" i="39"/>
  <c r="W26" i="39" s="1"/>
  <c r="W29" i="39"/>
  <c r="W30" i="39" s="1"/>
  <c r="AC368" i="6"/>
  <c r="AC281" i="6" s="1"/>
  <c r="L22" i="39"/>
  <c r="P22" i="39"/>
  <c r="AI354" i="6"/>
  <c r="Z368" i="6"/>
  <c r="Z281" i="6" s="1"/>
  <c r="AC29" i="39"/>
  <c r="AC30" i="39" s="1"/>
  <c r="AC25" i="39"/>
  <c r="AC26" i="39" s="1"/>
  <c r="AC19" i="39"/>
  <c r="AC20" i="39" s="1"/>
  <c r="AC34" i="39"/>
  <c r="AC35" i="39" s="1"/>
  <c r="AC14" i="39"/>
  <c r="AC15" i="39" s="1"/>
  <c r="AC10" i="39"/>
  <c r="AC11" i="39" s="1"/>
  <c r="K26" i="39"/>
  <c r="S20" i="39"/>
  <c r="AI319" i="6"/>
  <c r="AE368" i="6"/>
  <c r="AE281" i="6" s="1"/>
  <c r="Y25" i="39"/>
  <c r="Y26" i="39" s="1"/>
  <c r="Y14" i="39"/>
  <c r="Y15" i="39" s="1"/>
  <c r="Y19" i="39"/>
  <c r="Y20" i="39" s="1"/>
  <c r="Y34" i="39"/>
  <c r="Y35" i="39" s="1"/>
  <c r="Y29" i="39"/>
  <c r="Y30" i="39" s="1"/>
  <c r="Y10" i="39"/>
  <c r="Y11" i="39" s="1"/>
  <c r="AL280" i="6"/>
  <c r="AK375" i="6"/>
  <c r="AK377" i="6" s="1"/>
  <c r="AK378" i="6" s="1"/>
  <c r="H60" i="35" s="1"/>
  <c r="H62" i="35" s="1"/>
  <c r="AF368" i="6"/>
  <c r="AF281" i="6" s="1"/>
  <c r="S35" i="39"/>
  <c r="AA29" i="39"/>
  <c r="AA30" i="39" s="1"/>
  <c r="AA25" i="39"/>
  <c r="AA26" i="39" s="1"/>
  <c r="AA34" i="39"/>
  <c r="AA35" i="39" s="1"/>
  <c r="AA10" i="39"/>
  <c r="AA11" i="39" s="1"/>
  <c r="AA14" i="39"/>
  <c r="AA15" i="39" s="1"/>
  <c r="AA19" i="39"/>
  <c r="AA20" i="39" s="1"/>
  <c r="O37" i="39"/>
  <c r="AD368" i="6"/>
  <c r="AD281" i="6" s="1"/>
  <c r="U281" i="6"/>
  <c r="Y368" i="6"/>
  <c r="Y281" i="6" s="1"/>
  <c r="AI364" i="6"/>
  <c r="K11" i="39"/>
  <c r="K35" i="39"/>
  <c r="AA368" i="6"/>
  <c r="AA281" i="6" s="1"/>
  <c r="K20" i="39"/>
  <c r="K30" i="39"/>
  <c r="S11" i="39"/>
  <c r="S26" i="39"/>
  <c r="Z34" i="39"/>
  <c r="Z35" i="39" s="1"/>
  <c r="Z10" i="39"/>
  <c r="Z11" i="39" s="1"/>
  <c r="Z25" i="39"/>
  <c r="Z26" i="39" s="1"/>
  <c r="Z14" i="39"/>
  <c r="Z15" i="39" s="1"/>
  <c r="Z29" i="39"/>
  <c r="Z30" i="39" s="1"/>
  <c r="Z19" i="39"/>
  <c r="Z20" i="39" s="1"/>
  <c r="M281" i="6"/>
  <c r="AB29" i="39"/>
  <c r="AB30" i="39" s="1"/>
  <c r="AB25" i="39"/>
  <c r="AB26" i="39" s="1"/>
  <c r="AB34" i="39"/>
  <c r="AB35" i="39" s="1"/>
  <c r="AB14" i="39"/>
  <c r="AB15" i="39" s="1"/>
  <c r="AB10" i="39"/>
  <c r="AB11" i="39" s="1"/>
  <c r="AB19" i="39"/>
  <c r="AB20" i="39" s="1"/>
  <c r="M22" i="39"/>
  <c r="AD29" i="39"/>
  <c r="AD30" i="39" s="1"/>
  <c r="AD19" i="39"/>
  <c r="AD20" i="39" s="1"/>
  <c r="AD14" i="39"/>
  <c r="AD15" i="39" s="1"/>
  <c r="AD34" i="39"/>
  <c r="AD35" i="39" s="1"/>
  <c r="AD25" i="39"/>
  <c r="AD26" i="39" s="1"/>
  <c r="AD10" i="39"/>
  <c r="AD11" i="39" s="1"/>
  <c r="L37" i="39"/>
  <c r="P37" i="39"/>
  <c r="Z37" i="39" l="1"/>
  <c r="X22" i="39"/>
  <c r="AC22" i="39"/>
  <c r="AC37" i="39"/>
  <c r="AD22" i="39"/>
  <c r="AB22" i="39"/>
  <c r="W37" i="39"/>
  <c r="X37" i="39"/>
  <c r="W22" i="39"/>
  <c r="AB37" i="39"/>
  <c r="Z22" i="39"/>
  <c r="H11" i="42"/>
  <c r="J11" i="42" s="1"/>
  <c r="H7" i="42"/>
  <c r="J7" i="42" s="1"/>
  <c r="K37" i="39"/>
  <c r="AI368" i="6"/>
  <c r="AA22" i="39"/>
  <c r="Y37" i="39"/>
  <c r="H35" i="42"/>
  <c r="J35" i="42" s="1"/>
  <c r="H31" i="42"/>
  <c r="J31" i="42" s="1"/>
  <c r="H63" i="35"/>
  <c r="H6" i="42"/>
  <c r="H42" i="42"/>
  <c r="S22" i="39"/>
  <c r="H30" i="42"/>
  <c r="S37" i="39"/>
  <c r="H38" i="42"/>
  <c r="H34" i="42"/>
  <c r="H39" i="42"/>
  <c r="J39" i="42" s="1"/>
  <c r="K22" i="39"/>
  <c r="H10" i="42"/>
  <c r="AD37" i="39"/>
  <c r="AA37" i="39"/>
  <c r="H43" i="42"/>
  <c r="J43" i="42" s="1"/>
  <c r="Y22" i="39"/>
  <c r="D8" i="43" l="1"/>
  <c r="F8" i="43" s="1"/>
  <c r="J10" i="42"/>
  <c r="J12" i="42" s="1"/>
  <c r="H12" i="42"/>
  <c r="D18" i="43"/>
  <c r="F18" i="43" s="1"/>
  <c r="H36" i="42"/>
  <c r="J34" i="42"/>
  <c r="J36" i="42" s="1"/>
  <c r="D20" i="43"/>
  <c r="F20" i="43" s="1"/>
  <c r="J38" i="42"/>
  <c r="J40" i="42" s="1"/>
  <c r="H40" i="42"/>
  <c r="D17" i="43"/>
  <c r="F17" i="43" s="1"/>
  <c r="J30" i="42"/>
  <c r="J32" i="42" s="1"/>
  <c r="H32" i="42"/>
  <c r="J42" i="42"/>
  <c r="J44" i="42" s="1"/>
  <c r="H44" i="42"/>
  <c r="D21" i="43"/>
  <c r="F21" i="43" s="1"/>
  <c r="H8" i="42"/>
  <c r="J6" i="42"/>
  <c r="J8" i="42" s="1"/>
  <c r="D6" i="43"/>
  <c r="F6" i="43" s="1"/>
  <c r="F14" i="43" l="1"/>
  <c r="F29" i="43"/>
  <c r="F31" i="43" l="1"/>
  <c r="L323" i="6" l="1"/>
  <c r="AH323" i="6" s="1"/>
  <c r="L354" i="6"/>
  <c r="AH354" i="6" s="1"/>
  <c r="L209" i="6"/>
  <c r="L353" i="6" s="1"/>
  <c r="AH353" i="6" s="1"/>
  <c r="L309" i="6"/>
  <c r="AH309" i="6" s="1"/>
  <c r="L356" i="6"/>
  <c r="AH356" i="6" s="1"/>
  <c r="L208" i="6"/>
  <c r="L341" i="6" s="1"/>
  <c r="AH341" i="6" s="1"/>
  <c r="L364" i="6"/>
  <c r="AH364" i="6" s="1"/>
  <c r="L297" i="6"/>
  <c r="AH297" i="6" s="1"/>
  <c r="L279" i="6"/>
  <c r="L283" i="6" s="1"/>
  <c r="L286" i="6" s="1"/>
  <c r="L287" i="6" s="1"/>
  <c r="J7" i="39" s="1"/>
  <c r="L348" i="6"/>
  <c r="AH348" i="6" s="1"/>
  <c r="L343" i="6"/>
  <c r="AH343" i="6" s="1"/>
  <c r="L319" i="6"/>
  <c r="AH319" i="6" s="1"/>
  <c r="AH237" i="6"/>
  <c r="AH280" i="6" s="1"/>
  <c r="J34" i="39" l="1"/>
  <c r="J25" i="39"/>
  <c r="J29" i="39"/>
  <c r="J14" i="39"/>
  <c r="J19" i="39"/>
  <c r="J10" i="39"/>
  <c r="G50" i="35"/>
  <c r="AH279" i="6"/>
  <c r="L280" i="6"/>
  <c r="L368" i="6"/>
  <c r="AH368" i="6" s="1"/>
  <c r="G67" i="35" l="1"/>
  <c r="AH381" i="6"/>
  <c r="AH383" i="6" s="1"/>
  <c r="D7" i="42"/>
  <c r="F7" i="42" s="1"/>
  <c r="J11" i="39"/>
  <c r="D6" i="42" s="1"/>
  <c r="D11" i="42"/>
  <c r="F11" i="42" s="1"/>
  <c r="J26" i="39"/>
  <c r="D10" i="42" s="1"/>
  <c r="G56" i="35"/>
  <c r="D35" i="42"/>
  <c r="F35" i="42" s="1"/>
  <c r="J20" i="39"/>
  <c r="D34" i="42" s="1"/>
  <c r="D43" i="42"/>
  <c r="F43" i="42" s="1"/>
  <c r="J35" i="39"/>
  <c r="D42" i="42" s="1"/>
  <c r="J15" i="39"/>
  <c r="D31" i="42"/>
  <c r="F31" i="42" s="1"/>
  <c r="L281" i="6"/>
  <c r="D39" i="42"/>
  <c r="F39" i="42" s="1"/>
  <c r="J30" i="39"/>
  <c r="F42" i="42" l="1"/>
  <c r="F44" i="42" s="1"/>
  <c r="D44" i="42"/>
  <c r="G68" i="35"/>
  <c r="F6" i="42"/>
  <c r="F8" i="42" s="1"/>
  <c r="D8" i="42"/>
  <c r="J37" i="39"/>
  <c r="D38" i="42"/>
  <c r="J22" i="39"/>
  <c r="D30" i="42"/>
  <c r="F34" i="42"/>
  <c r="F36" i="42" s="1"/>
  <c r="D36" i="42"/>
  <c r="F10" i="42"/>
  <c r="F12" i="42" s="1"/>
  <c r="D12" i="42"/>
  <c r="D40" i="42" l="1"/>
  <c r="F38" i="42"/>
  <c r="F40" i="42" s="1"/>
  <c r="D32" i="42"/>
  <c r="F30" i="42"/>
  <c r="F32" i="42" s="1"/>
  <c r="L520" i="31"/>
  <c r="AH292" i="31"/>
  <c r="AJ292" i="31" s="1"/>
  <c r="AN292" i="31" s="1"/>
  <c r="AN506" i="31" s="1"/>
  <c r="AH296" i="31"/>
  <c r="L601" i="31" l="1"/>
  <c r="L508" i="31" s="1"/>
  <c r="AJ296" i="31"/>
  <c r="AH507" i="31"/>
  <c r="C13" i="35"/>
  <c r="L297" i="31"/>
  <c r="L507" i="31" l="1"/>
  <c r="AH506" i="31"/>
  <c r="C25" i="35"/>
  <c r="E13" i="35"/>
  <c r="F13" i="35" l="1"/>
  <c r="C33" i="35"/>
  <c r="C67" i="35"/>
  <c r="C68" i="35" l="1"/>
  <c r="AC484" i="31" l="1"/>
  <c r="Y484" i="31"/>
  <c r="AF484" i="31"/>
  <c r="AB484" i="31"/>
  <c r="X484" i="31"/>
  <c r="AE484" i="31"/>
  <c r="AA484" i="31"/>
  <c r="W484" i="31"/>
  <c r="AD484" i="31"/>
  <c r="Z484" i="31"/>
  <c r="V484" i="31"/>
  <c r="V506" i="31" l="1"/>
  <c r="V483" i="31"/>
  <c r="V577" i="31" s="1"/>
  <c r="V601" i="31" s="1"/>
  <c r="V508" i="31" s="1"/>
  <c r="W483" i="31"/>
  <c r="W577" i="31" s="1"/>
  <c r="W601" i="31" s="1"/>
  <c r="W506" i="31"/>
  <c r="AB483" i="31"/>
  <c r="AB506" i="31"/>
  <c r="Z483" i="31"/>
  <c r="Z577" i="31" s="1"/>
  <c r="Z601" i="31" s="1"/>
  <c r="Z506" i="31"/>
  <c r="AA483" i="31"/>
  <c r="AA506" i="31"/>
  <c r="AF483" i="31"/>
  <c r="AF577" i="31" s="1"/>
  <c r="AF601" i="31" s="1"/>
  <c r="AF506" i="31"/>
  <c r="AD483" i="31"/>
  <c r="AD506" i="31"/>
  <c r="AE483" i="31"/>
  <c r="AE577" i="31" s="1"/>
  <c r="AE601" i="31" s="1"/>
  <c r="AE508" i="31" s="1"/>
  <c r="AE506" i="31"/>
  <c r="Y483" i="31"/>
  <c r="Y577" i="31" s="1"/>
  <c r="Y601" i="31" s="1"/>
  <c r="Y485" i="31"/>
  <c r="Y506" i="31"/>
  <c r="X483" i="31"/>
  <c r="X506" i="31"/>
  <c r="AC483" i="31"/>
  <c r="AC506" i="31"/>
  <c r="Z508" i="31" l="1"/>
  <c r="W485" i="31"/>
  <c r="AF508" i="31"/>
  <c r="Z485" i="31"/>
  <c r="Y508" i="31"/>
  <c r="V485" i="31"/>
  <c r="AE485" i="31"/>
  <c r="Y507" i="31"/>
  <c r="AA485" i="31"/>
  <c r="AA577" i="31"/>
  <c r="AA601" i="31" s="1"/>
  <c r="AA508" i="31" s="1"/>
  <c r="W508" i="31"/>
  <c r="AF485" i="31"/>
  <c r="Z507" i="31"/>
  <c r="AB485" i="31"/>
  <c r="AB577" i="31"/>
  <c r="AB601" i="31" s="1"/>
  <c r="AB508" i="31" s="1"/>
  <c r="AC485" i="31"/>
  <c r="AC577" i="31"/>
  <c r="AC601" i="31" s="1"/>
  <c r="AC508" i="31" s="1"/>
  <c r="X507" i="31"/>
  <c r="W507" i="31"/>
  <c r="X485" i="31"/>
  <c r="X577" i="31"/>
  <c r="X601" i="31" s="1"/>
  <c r="X508" i="31" s="1"/>
  <c r="AD485" i="31"/>
  <c r="AD577" i="31"/>
  <c r="AD601" i="31" s="1"/>
  <c r="AD508" i="31" s="1"/>
  <c r="V507" i="31"/>
  <c r="U484" i="31" l="1"/>
  <c r="AI484" i="31" l="1"/>
  <c r="U506" i="31"/>
  <c r="U483" i="31"/>
  <c r="AI483" i="31" l="1"/>
  <c r="U577" i="31"/>
  <c r="U601" i="31" s="1"/>
  <c r="U508" i="31" s="1"/>
  <c r="D22" i="35"/>
  <c r="AJ484" i="31"/>
  <c r="U485" i="31"/>
  <c r="AI506" i="31"/>
  <c r="U507" i="31"/>
  <c r="D25" i="35" l="1"/>
  <c r="E22" i="35"/>
  <c r="AJ506" i="31"/>
  <c r="D67" i="35"/>
  <c r="AJ483" i="31"/>
  <c r="AO483" i="31" s="1"/>
  <c r="AO506" i="31" s="1"/>
  <c r="AP506" i="31" s="1"/>
  <c r="AP507" i="31" s="1"/>
  <c r="AI507" i="31"/>
  <c r="AJ507" i="31" s="1"/>
  <c r="E25" i="35" l="1"/>
  <c r="F25" i="35" s="1"/>
  <c r="F22" i="35"/>
  <c r="D68" i="35"/>
  <c r="K26" i="35" l="1"/>
  <c r="K71" i="35"/>
  <c r="K60" i="35" l="1"/>
  <c r="K62" i="35" s="1"/>
  <c r="K72" i="35" s="1"/>
  <c r="AK6" i="32"/>
  <c r="AK257" i="32" l="1"/>
  <c r="K21" i="35" s="1"/>
  <c r="AK185" i="32"/>
  <c r="K15" i="35" s="1"/>
  <c r="AK60" i="32"/>
  <c r="K7" i="35" s="1"/>
  <c r="AK172" i="32"/>
  <c r="K14" i="35" s="1"/>
  <c r="AK188" i="32"/>
  <c r="K16" i="35" s="1"/>
  <c r="AK204" i="32"/>
  <c r="K18" i="35" s="1"/>
  <c r="AK242" i="32"/>
  <c r="K20" i="35" s="1"/>
  <c r="AK149" i="32"/>
  <c r="K12" i="35" s="1"/>
  <c r="AK131" i="32"/>
  <c r="K11" i="35" s="1"/>
  <c r="AK228" i="32"/>
  <c r="K19" i="35" s="1"/>
  <c r="AK260" i="32"/>
  <c r="K22" i="35" s="1"/>
  <c r="AK267" i="32"/>
  <c r="K23" i="35" s="1"/>
  <c r="AK119" i="32"/>
  <c r="K10" i="35" s="1"/>
  <c r="AK84" i="32"/>
  <c r="K8" i="35" s="1"/>
  <c r="AK197" i="32"/>
  <c r="K17" i="35" s="1"/>
  <c r="AK31" i="32"/>
  <c r="AK91" i="32"/>
  <c r="K9" i="35" s="1"/>
  <c r="AK153" i="32"/>
  <c r="K13" i="35" s="1"/>
  <c r="K6" i="35" l="1"/>
  <c r="AK269" i="32"/>
  <c r="AK270" i="32" s="1"/>
  <c r="AK6" i="25"/>
  <c r="K10" i="50"/>
  <c r="O22" i="35"/>
  <c r="AK96" i="25" l="1"/>
  <c r="AK149" i="25"/>
  <c r="AK56" i="25"/>
  <c r="AK22" i="25"/>
  <c r="AK62" i="25"/>
  <c r="AK157" i="25"/>
  <c r="AK100" i="25"/>
  <c r="AK115" i="25"/>
  <c r="AK162" i="25"/>
  <c r="AK103" i="25"/>
  <c r="AK110" i="25"/>
  <c r="AK32" i="25"/>
  <c r="AK72" i="25"/>
  <c r="AK138" i="25"/>
  <c r="AK46" i="25"/>
  <c r="AK81" i="25"/>
  <c r="AK42" i="25"/>
  <c r="K25" i="35"/>
  <c r="K63" i="35" l="1"/>
  <c r="K33" i="35"/>
  <c r="AK164" i="25"/>
  <c r="L32" i="35"/>
  <c r="M32" i="35" s="1"/>
  <c r="AK165" i="25" l="1"/>
  <c r="AI382" i="6"/>
  <c r="D32" i="35"/>
  <c r="E32" i="35" l="1"/>
  <c r="E33" i="35" s="1"/>
  <c r="D33" i="35"/>
  <c r="L71" i="35" l="1"/>
  <c r="L26" i="35"/>
  <c r="L60" i="35" l="1"/>
  <c r="L62" i="35" s="1"/>
  <c r="L72" i="35" s="1"/>
  <c r="AL6" i="32"/>
  <c r="AL60" i="32" l="1"/>
  <c r="L7" i="35" s="1"/>
  <c r="AL197" i="32"/>
  <c r="L17" i="35" s="1"/>
  <c r="AL188" i="32"/>
  <c r="L16" i="35" s="1"/>
  <c r="AL257" i="32"/>
  <c r="L21" i="35" s="1"/>
  <c r="AL119" i="32"/>
  <c r="L10" i="35" s="1"/>
  <c r="AL31" i="32"/>
  <c r="AL242" i="32"/>
  <c r="L20" i="35" s="1"/>
  <c r="AL260" i="32"/>
  <c r="L22" i="35" s="1"/>
  <c r="AL228" i="32"/>
  <c r="L19" i="35" s="1"/>
  <c r="AL185" i="32"/>
  <c r="L15" i="35" s="1"/>
  <c r="AL149" i="32"/>
  <c r="L12" i="35" s="1"/>
  <c r="AL172" i="32"/>
  <c r="L14" i="35" s="1"/>
  <c r="AL131" i="32"/>
  <c r="L11" i="35" s="1"/>
  <c r="AL153" i="32"/>
  <c r="L13" i="35" s="1"/>
  <c r="AL91" i="32"/>
  <c r="L9" i="35" s="1"/>
  <c r="AL204" i="32"/>
  <c r="L18" i="35" s="1"/>
  <c r="AL267" i="32"/>
  <c r="L23" i="35" s="1"/>
  <c r="AL84" i="32"/>
  <c r="L8" i="35" s="1"/>
  <c r="P8" i="35" l="1"/>
  <c r="M8" i="35"/>
  <c r="N8" i="35" s="1"/>
  <c r="P13" i="35"/>
  <c r="M13" i="35"/>
  <c r="N13" i="35" s="1"/>
  <c r="M15" i="35"/>
  <c r="N15" i="35" s="1"/>
  <c r="P15" i="35"/>
  <c r="AL269" i="32"/>
  <c r="AL270" i="32" s="1"/>
  <c r="L6" i="35"/>
  <c r="M17" i="35"/>
  <c r="N17" i="35" s="1"/>
  <c r="P17" i="35"/>
  <c r="P23" i="35"/>
  <c r="M23" i="35"/>
  <c r="N23" i="35" s="1"/>
  <c r="M11" i="35"/>
  <c r="N11" i="35" s="1"/>
  <c r="P11" i="35"/>
  <c r="M19" i="35"/>
  <c r="N19" i="35" s="1"/>
  <c r="P19" i="35"/>
  <c r="M10" i="35"/>
  <c r="N10" i="35" s="1"/>
  <c r="P10" i="35"/>
  <c r="P7" i="35"/>
  <c r="M7" i="35"/>
  <c r="N7" i="35" s="1"/>
  <c r="M18" i="35"/>
  <c r="N18" i="35" s="1"/>
  <c r="P18" i="35"/>
  <c r="P14" i="35"/>
  <c r="M14" i="35"/>
  <c r="N14" i="35" s="1"/>
  <c r="M22" i="35"/>
  <c r="N22" i="35" s="1"/>
  <c r="P22" i="35"/>
  <c r="Q22" i="35" s="1"/>
  <c r="R22" i="35" s="1"/>
  <c r="P21" i="35"/>
  <c r="M21" i="35"/>
  <c r="N21" i="35" s="1"/>
  <c r="M9" i="35"/>
  <c r="N9" i="35" s="1"/>
  <c r="P9" i="35"/>
  <c r="P12" i="35"/>
  <c r="M12" i="35"/>
  <c r="N12" i="35" s="1"/>
  <c r="P20" i="35"/>
  <c r="M20" i="35"/>
  <c r="N20" i="35" s="1"/>
  <c r="M16" i="35"/>
  <c r="N16" i="35" s="1"/>
  <c r="P16" i="35"/>
  <c r="M6" i="35" l="1"/>
  <c r="P6" i="35"/>
  <c r="L25" i="35"/>
  <c r="M25" i="35" l="1"/>
  <c r="N6" i="35"/>
  <c r="P37" i="35"/>
  <c r="L33" i="35"/>
  <c r="L63" i="35"/>
  <c r="P25" i="35"/>
  <c r="M33" i="35" l="1"/>
  <c r="N25" i="35"/>
  <c r="H32" i="35" l="1"/>
  <c r="H33" i="35" l="1"/>
  <c r="I32" i="35"/>
  <c r="P32" i="35"/>
  <c r="H71" i="35" l="1"/>
  <c r="H72" i="35" s="1"/>
  <c r="H26" i="35"/>
  <c r="Q32" i="35"/>
  <c r="P33" i="35"/>
  <c r="P38" i="35"/>
  <c r="P39" i="35" s="1"/>
  <c r="G26" i="35" l="1"/>
  <c r="G71" i="35"/>
  <c r="J10" i="50" l="1"/>
  <c r="L10" i="50" s="1"/>
  <c r="AK6" i="6"/>
  <c r="O38" i="35"/>
  <c r="AK190" i="6" l="1"/>
  <c r="G16" i="35" s="1"/>
  <c r="AK157" i="6"/>
  <c r="AK131" i="6"/>
  <c r="AK94" i="6"/>
  <c r="AK237" i="6"/>
  <c r="AK206" i="6"/>
  <c r="G18" i="35" s="1"/>
  <c r="AK113" i="6"/>
  <c r="G11" i="35" s="1"/>
  <c r="AK86" i="6"/>
  <c r="AK104" i="6"/>
  <c r="AK33" i="6"/>
  <c r="AK199" i="6"/>
  <c r="G17" i="35" s="1"/>
  <c r="AK143" i="6"/>
  <c r="AK277" i="6"/>
  <c r="AK272" i="6"/>
  <c r="AK62" i="6"/>
  <c r="G7" i="35" s="1"/>
  <c r="AK168" i="6"/>
  <c r="G15" i="35" s="1"/>
  <c r="AK257" i="6"/>
  <c r="G20" i="35" s="1"/>
  <c r="I11" i="50"/>
  <c r="I27" i="50"/>
  <c r="I20" i="50"/>
  <c r="I30" i="50"/>
  <c r="I25" i="50"/>
  <c r="I15" i="50"/>
  <c r="I31" i="50"/>
  <c r="I24" i="50"/>
  <c r="I13" i="50"/>
  <c r="I29" i="50"/>
  <c r="I22" i="50"/>
  <c r="I33" i="50"/>
  <c r="I19" i="50"/>
  <c r="I12" i="50"/>
  <c r="I28" i="50"/>
  <c r="I17" i="50"/>
  <c r="I26" i="50"/>
  <c r="I23" i="50"/>
  <c r="I16" i="50"/>
  <c r="I32" i="50"/>
  <c r="I21" i="50"/>
  <c r="I14" i="50"/>
  <c r="I18" i="50"/>
  <c r="G23" i="35" l="1"/>
  <c r="O23" i="35" s="1"/>
  <c r="Q23" i="35" s="1"/>
  <c r="R23" i="35" s="1"/>
  <c r="G10" i="35"/>
  <c r="O7" i="35"/>
  <c r="Q7" i="35" s="1"/>
  <c r="R7" i="35" s="1"/>
  <c r="I7" i="35"/>
  <c r="J7" i="35" s="1"/>
  <c r="O17" i="35"/>
  <c r="Q17" i="35" s="1"/>
  <c r="R17" i="35" s="1"/>
  <c r="I17" i="35"/>
  <c r="J17" i="35" s="1"/>
  <c r="O11" i="35"/>
  <c r="Q11" i="35" s="1"/>
  <c r="R11" i="35" s="1"/>
  <c r="I11" i="35"/>
  <c r="J11" i="35" s="1"/>
  <c r="G12" i="35"/>
  <c r="G21" i="35"/>
  <c r="AK279" i="6"/>
  <c r="G6" i="35"/>
  <c r="O18" i="35"/>
  <c r="Q18" i="35" s="1"/>
  <c r="R18" i="35" s="1"/>
  <c r="I18" i="35"/>
  <c r="J18" i="35" s="1"/>
  <c r="G14" i="35"/>
  <c r="O20" i="35"/>
  <c r="Q20" i="35" s="1"/>
  <c r="R20" i="35" s="1"/>
  <c r="I20" i="35"/>
  <c r="J20" i="35" s="1"/>
  <c r="O10" i="35"/>
  <c r="Q10" i="35" s="1"/>
  <c r="R10" i="35" s="1"/>
  <c r="I10" i="35"/>
  <c r="J10" i="35" s="1"/>
  <c r="G19" i="35"/>
  <c r="O16" i="35"/>
  <c r="Q16" i="35" s="1"/>
  <c r="R16" i="35" s="1"/>
  <c r="I16" i="35"/>
  <c r="J16" i="35" s="1"/>
  <c r="O15" i="35"/>
  <c r="Q15" i="35" s="1"/>
  <c r="R15" i="35" s="1"/>
  <c r="I15" i="35"/>
  <c r="J15" i="35" s="1"/>
  <c r="G13" i="35"/>
  <c r="G8" i="35"/>
  <c r="G9" i="35"/>
  <c r="I23" i="35" l="1"/>
  <c r="J23" i="35" s="1"/>
  <c r="AI381" i="6"/>
  <c r="AI383" i="6" s="1"/>
  <c r="AI384" i="6" s="1"/>
  <c r="G60" i="35" s="1"/>
  <c r="G62" i="35" s="1"/>
  <c r="G72" i="35" s="1"/>
  <c r="AK280" i="6"/>
  <c r="I8" i="35"/>
  <c r="J8" i="35" s="1"/>
  <c r="O8" i="35"/>
  <c r="Q8" i="35" s="1"/>
  <c r="R8" i="35" s="1"/>
  <c r="I21" i="35"/>
  <c r="J21" i="35" s="1"/>
  <c r="O21" i="35"/>
  <c r="Q21" i="35" s="1"/>
  <c r="R21" i="35" s="1"/>
  <c r="I13" i="35"/>
  <c r="J13" i="35" s="1"/>
  <c r="O13" i="35"/>
  <c r="Q13" i="35" s="1"/>
  <c r="R13" i="35" s="1"/>
  <c r="I9" i="35"/>
  <c r="J9" i="35" s="1"/>
  <c r="O9" i="35"/>
  <c r="Q9" i="35" s="1"/>
  <c r="R9" i="35" s="1"/>
  <c r="O19" i="35"/>
  <c r="Q19" i="35" s="1"/>
  <c r="R19" i="35" s="1"/>
  <c r="I19" i="35"/>
  <c r="J19" i="35" s="1"/>
  <c r="G25" i="35"/>
  <c r="O6" i="35"/>
  <c r="I6" i="35"/>
  <c r="O14" i="35"/>
  <c r="Q14" i="35" s="1"/>
  <c r="R14" i="35" s="1"/>
  <c r="I14" i="35"/>
  <c r="J14" i="35" s="1"/>
  <c r="O12" i="35"/>
  <c r="Q12" i="35" s="1"/>
  <c r="R12" i="35" s="1"/>
  <c r="I12" i="35"/>
  <c r="J12" i="35" s="1"/>
  <c r="O25" i="35" l="1"/>
  <c r="Q6" i="35"/>
  <c r="Q25" i="35" s="1"/>
  <c r="Q33" i="35" s="1"/>
  <c r="G33" i="35"/>
  <c r="O37" i="35"/>
  <c r="O39" i="35" s="1"/>
  <c r="G63" i="35"/>
  <c r="J6" i="35"/>
  <c r="I25" i="35"/>
  <c r="I33" i="35" s="1"/>
  <c r="J25" i="35" l="1"/>
  <c r="R6" i="35"/>
  <c r="R25" i="35"/>
  <c r="O33" i="35"/>
  <c r="R33" i="35" s="1"/>
  <c r="C26" i="35" l="1"/>
  <c r="C71" i="35"/>
  <c r="C72" i="35" s="1"/>
  <c r="O26" i="35" l="1"/>
  <c r="AA507" i="31" l="1"/>
  <c r="AB507" i="31" l="1"/>
  <c r="AC507" i="31" l="1"/>
  <c r="AD507" i="31" l="1"/>
  <c r="AE507" i="31" l="1"/>
  <c r="AF507" i="31" l="1"/>
  <c r="D71" i="35"/>
  <c r="D72" i="35" s="1"/>
  <c r="D26" i="35"/>
  <c r="P26" i="35" l="1"/>
  <c r="P71" i="35"/>
  <c r="P72" i="35" s="1"/>
  <c r="P34" i="35" l="1"/>
</calcChain>
</file>

<file path=xl/sharedStrings.xml><?xml version="1.0" encoding="utf-8"?>
<sst xmlns="http://schemas.openxmlformats.org/spreadsheetml/2006/main" count="3532" uniqueCount="1154">
  <si>
    <t>View</t>
  </si>
  <si>
    <t>Type</t>
  </si>
  <si>
    <t>Company</t>
  </si>
  <si>
    <t>Cost Center</t>
  </si>
  <si>
    <t>Kentucky Division - 009DIV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</si>
  <si>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</si>
  <si>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</si>
  <si>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</si>
  <si>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</si>
  <si>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</si>
  <si>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</si>
  <si>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</si>
  <si>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</si>
  <si>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</si>
  <si>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</si>
  <si>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</si>
  <si>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</si>
  <si>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Sales-Supervision - Non-project Labor 9110-01000</t>
  </si>
  <si>
    <t>Wells expenses - Non-project Labor 8160-01000</t>
  </si>
  <si>
    <t>Lines expenses - Non-project Labor 8170-01000</t>
  </si>
  <si>
    <t>Mains expenses - Non-project Labor 8560-01000</t>
  </si>
  <si>
    <t>Mains expenses - Uniforms 8560-07443</t>
  </si>
  <si>
    <t>Labor</t>
  </si>
  <si>
    <t>Benefits</t>
  </si>
  <si>
    <t>Materials &amp; Supplies</t>
  </si>
  <si>
    <t>Vehicles &amp; Equip</t>
  </si>
  <si>
    <t>Print &amp; Postages</t>
  </si>
  <si>
    <t>Insurance</t>
  </si>
  <si>
    <t>Marketing</t>
  </si>
  <si>
    <t>Employee Welfare</t>
  </si>
  <si>
    <t>Information Technologies</t>
  </si>
  <si>
    <t>Rent, Maint., &amp; Utilities</t>
  </si>
  <si>
    <t>Directors &amp; Shareholders &amp;PR</t>
  </si>
  <si>
    <t>Telecom</t>
  </si>
  <si>
    <t>Travel &amp; Entertainment</t>
  </si>
  <si>
    <t>Dues &amp; Donations</t>
  </si>
  <si>
    <t>Training</t>
  </si>
  <si>
    <t>Outside Services</t>
  </si>
  <si>
    <t>Provision for Bad Debt</t>
  </si>
  <si>
    <t>Miscellaneous</t>
  </si>
  <si>
    <t>0</t>
  </si>
  <si>
    <t>Brentwood Division - 091DIV</t>
  </si>
  <si>
    <t>Call Center Division - 012DIV</t>
  </si>
  <si>
    <t>Dallas Atmos Rate Division - 002DIV</t>
  </si>
  <si>
    <t>Distribution-Maint of mains - Non-project Labor 8870-01000</t>
  </si>
  <si>
    <t>Maintenance of services - Non-project Labor 8920-01000</t>
  </si>
  <si>
    <t>Maintenance of meters and hous - Non-project Labor 8930-01000</t>
  </si>
  <si>
    <t>Customer accounts-Meter readin - Non-project Labor 9020-01000</t>
  </si>
  <si>
    <t>Customer accounts-Customer rec - Non-project Labor 9030-01000</t>
  </si>
  <si>
    <t>Customer service-Operating inf - Non-project Labor 9090-01000</t>
  </si>
  <si>
    <t>A&amp;G-Administrative &amp; general s - Non-project Labor 9200-01000</t>
  </si>
  <si>
    <t>Compressor station expenses - Non-project Labor 8180-01000</t>
  </si>
  <si>
    <t>Storage-Measuring and regulati - Non-project Labor 8200-01000</t>
  </si>
  <si>
    <t>Storage-Purification expenses - Non-project Labor 8210-01000</t>
  </si>
  <si>
    <t>Maintenance of compressor stat - Non-project Labor 8340-01000</t>
  </si>
  <si>
    <t>Processing-Maintenance of puri - Non-project Labor 8360-01000</t>
  </si>
  <si>
    <t>Transmission-Measuring and reg - Non-project Labor 8570-01000</t>
  </si>
  <si>
    <t>Transmission-Maintenance of ma - Non-project Labor 8630-01000</t>
  </si>
  <si>
    <t>Transmission-Maintenance of me - Non-project Labor 8650-01000</t>
  </si>
  <si>
    <t>Distribution-Operation supervi - Non-project Labor 8700-01000</t>
  </si>
  <si>
    <t>Mains and Services Expenses - Non-project Labor 8740-01000</t>
  </si>
  <si>
    <t>Distribution-Measuring and reg - Non-project Labor 8750-01000</t>
  </si>
  <si>
    <t>Distribution-Measuring and reg - Non-project Labor 8760-01000</t>
  </si>
  <si>
    <t>Distribution-Measuring and reg - Non-project Labor 8770-01000</t>
  </si>
  <si>
    <t>Meter and house regulator expe - Non-project Labor 8780-01000</t>
  </si>
  <si>
    <t>Distribution-Other expenses - Non-project Labor 8800-01000</t>
  </si>
  <si>
    <t>Distribution-Operation supervi - Capital Labor 8700-01001</t>
  </si>
  <si>
    <t>Distribution-Operation supervi - Capital Labor Contra 8700-01002</t>
  </si>
  <si>
    <t>Mains expenses - O&amp;M Project Labor and Contra 8560-01006</t>
  </si>
  <si>
    <t>Distribution-Operation supervi - O&amp;M Project Labor and Contra 8700-01006</t>
  </si>
  <si>
    <t>Wells expenses - Expense Labor Accrual 8160-01008</t>
  </si>
  <si>
    <t>Lines expenses - Expense Labor Accrual 8170-01008</t>
  </si>
  <si>
    <t>Compressor station expenses - Expense Labor Accrual 8180-01008</t>
  </si>
  <si>
    <t>Storage-Measuring and regulati - Expense Labor Accrual 8200-01008</t>
  </si>
  <si>
    <t>Storage-Purification expenses - Expense Labor Accrual 8210-01008</t>
  </si>
  <si>
    <t>Maintenance of compressor stat - Expense Labor Accrual 8340-01008</t>
  </si>
  <si>
    <t>Processing-Maintenance of puri - Expense Labor Accrual 8360-01008</t>
  </si>
  <si>
    <t>Mains expenses - Expense Labor Accrual 8560-01008</t>
  </si>
  <si>
    <t>Transmission-Measuring and reg - Expense Labor Accrual 8570-01008</t>
  </si>
  <si>
    <t>Transmission-Maintenance of ma - Expense Labor Accrual 8630-01008</t>
  </si>
  <si>
    <t>Transmission-Maintenance of me - Expense Labor Accrual 8650-01008</t>
  </si>
  <si>
    <t>Distribution-Operation supervi - Expense Labor Accrual 8700-01008</t>
  </si>
  <si>
    <t>Mains and Services Expenses - Expense Labor Accrual 8740-01008</t>
  </si>
  <si>
    <t>Distribution-Measuring and reg - Expense Labor Accrual 8750-01008</t>
  </si>
  <si>
    <t>Distribution-Measuring and reg - Expense Labor Accrual 8760-01008</t>
  </si>
  <si>
    <t>Distribution-Measuring and reg - Expense Labor Accrual 8770-01008</t>
  </si>
  <si>
    <t>Meter and house regulator expe - Expense Labor Accrual 8780-01008</t>
  </si>
  <si>
    <t>Distribution-Other expenses - Expense Labor Accrual 8800-01008</t>
  </si>
  <si>
    <t>Distribution-Maint of mains - Expense Labor Accrual 8870-01008</t>
  </si>
  <si>
    <t>Maintenance of services - Expense Labor Accrual 8920-01008</t>
  </si>
  <si>
    <t>Maintenance of meters and hous - Expense Labor Accrual 8930-01008</t>
  </si>
  <si>
    <t>Customer accounts-Operation su - Expense Labor Accrual 9010-01008</t>
  </si>
  <si>
    <t>Customer accounts-Meter readin - Expense Labor Accrual 9020-01008</t>
  </si>
  <si>
    <t>Customer accounts-Customer rec - Expense Labor Accrual 9030-01008</t>
  </si>
  <si>
    <t>Customer service-Operating inf - Expense Labor Accrual 9090-01008</t>
  </si>
  <si>
    <t>Sales-Supervision - Expense Labor Accrual 9110-01008</t>
  </si>
  <si>
    <t>A&amp;G-Administrative &amp; general s - Expense Labor Accrual 9200-01008</t>
  </si>
  <si>
    <t>Distribution-Operation supervi - Capital Labor Transfer In 8700-01011</t>
  </si>
  <si>
    <t>Distribution-Operation supervi - Capital Labor Transfer Out 8700-01012</t>
  </si>
  <si>
    <t>Distribution-Operation supervi - Expense Labor Transfer In 8700-01013</t>
  </si>
  <si>
    <t>Mains expenses - Expense Labor Transfer In 8560-01013</t>
  </si>
  <si>
    <t>Distribution-Operation supervi - Expense Labor Transfer Out 8700-01014</t>
  </si>
  <si>
    <t>Mains expenses - Expense Labor Transfer Out 8560-01014</t>
  </si>
  <si>
    <t>A&amp;G-Employee pensions and bene - Uniforms 9260-07443</t>
  </si>
  <si>
    <t>Meter and house regulator expe - Uniforms 8780-07443</t>
  </si>
  <si>
    <t>Customer accounts-Meter readin - Uniforms 9020-07443</t>
  </si>
  <si>
    <t>Mains and Services Expenses - Uniforms 8740-07443</t>
  </si>
  <si>
    <t>Mains expenses - Uniforms Capitalized 8560-07444</t>
  </si>
  <si>
    <t>Mains and Services Expenses - Uniforms Capitalized 8740-07444</t>
  </si>
  <si>
    <t>Meter and house regulator expe - Uniforms Capitalized 8780-07444</t>
  </si>
  <si>
    <t>Customer accounts-Meter readin - Uniforms Capitalized 9020-07444</t>
  </si>
  <si>
    <t>A&amp;G-Employee pensions and bene - Uniforms Capitalized 9260-07444</t>
  </si>
  <si>
    <t>A&amp;G-Office supplies &amp; expense - Misc Employee Welfare Exp 9210-07499</t>
  </si>
  <si>
    <t>A&amp;G-Injuries &amp; damages - Misc Employee Welfare Exp 9250-07499</t>
  </si>
  <si>
    <t>A&amp;G-Employee pensions and bene - Misc Employee Welfare Exp 9260-07499</t>
  </si>
  <si>
    <t>Distribution-Operation supervi - Misc Employee Welfare Exp 8700-07499</t>
  </si>
  <si>
    <t>Mains and Services Expenses - Misc Employee Welfare Exp 8740-07499</t>
  </si>
  <si>
    <t>Distribution-Other expenses - Misc Employee Welfare Exp 8800-07499</t>
  </si>
  <si>
    <t>Customer accounts-Meter readin - Misc Employee Welfare Exp 9020-07499</t>
  </si>
  <si>
    <t>Customer accounts-Customer rec - Misc Employee Welfare Exp 9030-07499</t>
  </si>
  <si>
    <t>A&amp;G-Employee pensions and bene - Pension Benefits Load 9260-01202</t>
  </si>
  <si>
    <t>A&amp;G-Employee pensions and bene - Medical Benefits Load 9260-01251</t>
  </si>
  <si>
    <t>A&amp;G-Employee pensions and bene - RSP FACC Benefits Load 9260-01263</t>
  </si>
  <si>
    <t>A&amp;G-Employee pensions and bene - LTD Benefits Load 9260-01269</t>
  </si>
  <si>
    <t>Total O&amp;M Expenses Before Allocations</t>
  </si>
  <si>
    <t>A&amp;G-Property insurance - Blueflame Property Insurance 9240-04069</t>
  </si>
  <si>
    <t>A&amp;G-Office supplies &amp; expense - Insurance-Other 9210-04070</t>
  </si>
  <si>
    <t>A&amp;G-Property insurance - Insurance Capitalized 9240-04072</t>
  </si>
  <si>
    <t>Mains and Services Expenses - Environmental &amp; Safety 8740-07120</t>
  </si>
  <si>
    <t>Storage well royalties - Building Lease/Rents Capitalized 8250-04580</t>
  </si>
  <si>
    <t>Distribution-Rents - Building Lease/Rents Capitalized 8810-04580</t>
  </si>
  <si>
    <t>Storage well royalties - Building Lease/Rents 8250-04581</t>
  </si>
  <si>
    <t>Distribution-Rents - Building Lease/Rents 8810-04581</t>
  </si>
  <si>
    <t>A&amp;G-Rents - Building Lease/Rents 9310-04581</t>
  </si>
  <si>
    <t>Distribution-Operation supervi - Building Maintenance 8700-04582</t>
  </si>
  <si>
    <t>Mains and Services Expenses - Building Maintenance 8740-04582</t>
  </si>
  <si>
    <t>Distribution-Measuring and reg - Building Maintenance 8750-04582</t>
  </si>
  <si>
    <t>Distribution-Other expenses - Building Maintenance 8800-04582</t>
  </si>
  <si>
    <t>Distribution-Rents - Building Maintenance 8810-04582</t>
  </si>
  <si>
    <t>Distribution-Maintenance of st - Building Maintenance 8860-04582</t>
  </si>
  <si>
    <t>Lines expenses - Utilities 8170-04590</t>
  </si>
  <si>
    <t>Compressor station expenses - Utilities 8180-04590</t>
  </si>
  <si>
    <t>Compressor station fuel and po - Utilities 8190-04590</t>
  </si>
  <si>
    <t>Storage-Measuring and regulati - Utilities 8200-04590</t>
  </si>
  <si>
    <t>Storage-Purification expenses - Utilities 8210-04590</t>
  </si>
  <si>
    <t>Storage-Other expenses - Utilities 8240-04590</t>
  </si>
  <si>
    <t>Storage well royalties - Utilities 8250-04590</t>
  </si>
  <si>
    <t>Customer accounts-Customer rec - Utilities 9030-04590</t>
  </si>
  <si>
    <t>Distribution load dispatching - Utilities 8710-04590</t>
  </si>
  <si>
    <t>Mains and Services Expenses - Utilities 8740-04590</t>
  </si>
  <si>
    <t>Distribution-Measuring and reg - Utilities 8750-04590</t>
  </si>
  <si>
    <t>Distribution-Measuring and reg - Utilities 8770-04590</t>
  </si>
  <si>
    <t>Meter and house regulator expe - Utilities 8780-04590</t>
  </si>
  <si>
    <t>Distribution-Rents - Utilities 8810-04590</t>
  </si>
  <si>
    <t>Mains expenses - Utilities 8560-04590</t>
  </si>
  <si>
    <t>Transmission-Measuring and reg - Utilities 8570-04590</t>
  </si>
  <si>
    <t>Distribution-Operation supervi - Utilities 8700-04590</t>
  </si>
  <si>
    <t>Compressor station expenses - Capitalized Utility Costs 8180-04599</t>
  </si>
  <si>
    <t>Distribution-Operation supervi - Capitalized Utility Costs 8700-04599</t>
  </si>
  <si>
    <t>Distribution-Other expenses - Capitalized Utility Costs 8800-04599</t>
  </si>
  <si>
    <t>Distribution-Rents - Capitalized Utility Costs 8810-04599</t>
  </si>
  <si>
    <t>Mains expenses - Capitalized Utility Costs 8560-04599</t>
  </si>
  <si>
    <t>Mains and Services Expenses - Vehicle Lease Payments 8740-03002</t>
  </si>
  <si>
    <t>Mains expenses - Capitalized transportation costs 8560-03003</t>
  </si>
  <si>
    <t>Distribution-Operation supervi - Capitalized transportation costs 8700-03003</t>
  </si>
  <si>
    <t>Mains and Services Expenses - Capitalized transportation costs 8740-03003</t>
  </si>
  <si>
    <t>Distribution-Measuring and reg - Capitalized transportation costs 8750-03003</t>
  </si>
  <si>
    <t>Meter and house regulator expe - Capitalized transportation costs 8780-03003</t>
  </si>
  <si>
    <t>Customer accounts-Meter readin - Capitalized transportation costs 9020-03003</t>
  </si>
  <si>
    <t>Mains expenses - Vehicle Expense 8560-03004</t>
  </si>
  <si>
    <t>Distribution-Operation supervi - Vehicle Expense 8700-03004</t>
  </si>
  <si>
    <t>Mains and Services Expenses - Vehicle Expense 8740-03004</t>
  </si>
  <si>
    <t>Distribution-Measuring and reg - Vehicle Expense 8750-03004</t>
  </si>
  <si>
    <t>Meter and house regulator expe - Vehicle Expense 8780-03004</t>
  </si>
  <si>
    <t>Customer accounts-Meter readin - Vehicle Expense 9020-03004</t>
  </si>
  <si>
    <t>Mains and Services Expenses - Equipment Lease 8740-04301</t>
  </si>
  <si>
    <t>Mains and Services Expenses - Heavy Equipment 8740-04302</t>
  </si>
  <si>
    <t>Mains expenses - Heavy Equipment 8560-04302</t>
  </si>
  <si>
    <t>Distribution-Operation supervi - Heavy Equipment 8700-04302</t>
  </si>
  <si>
    <t>Mains expenses - Heavy Equipment Capitalized 8560-04307</t>
  </si>
  <si>
    <t>Distribution-Operation supervi - Heavy Equipment Capitalized 8700-04307</t>
  </si>
  <si>
    <t>Mains and Services Expenses - Heavy Equipment Capitalized 8740-04307</t>
  </si>
  <si>
    <t>Mains expenses - Inventory Materials 8560-02001</t>
  </si>
  <si>
    <t>Mains and Services Expenses - Inventory Materials 8740-02001</t>
  </si>
  <si>
    <t>Mains expenses - Warehouse Loading Charge 8560-02004</t>
  </si>
  <si>
    <t>Mains and Services Expenses - Warehouse Loading Charge 8740-02004</t>
  </si>
  <si>
    <t>Odorization - Non-Inventory Supplies 8711-02005</t>
  </si>
  <si>
    <t>Mains and Services Expenses - Non-Inventory Supplies 8740-02005</t>
  </si>
  <si>
    <t>Distribution-Measuring and reg - Non-Inventory Supplies 8750-02005</t>
  </si>
  <si>
    <t>Distribution-Measuring and reg - Non-Inventory Supplies 8760-02005</t>
  </si>
  <si>
    <t>Distribution-Measuring and reg - Non-Inventory Supplies 8770-02005</t>
  </si>
  <si>
    <t>Meter and house regulator expe - Non-Inventory Supplies 8780-02005</t>
  </si>
  <si>
    <t>Customer installations expense - Non-Inventory Supplies 8790-02005</t>
  </si>
  <si>
    <t>Distribution-Other expenses - Non-Inventory Supplies 8800-02005</t>
  </si>
  <si>
    <t>Distribution-Rents - Non-Inventory Supplies 8810-02005</t>
  </si>
  <si>
    <t>Maintenance of measuring and r - Non-Inventory Supplies 8890-02005</t>
  </si>
  <si>
    <t>Maintenance of measuring and r - Non-Inventory Supplies 8900-02005</t>
  </si>
  <si>
    <t>Maintenance of measuring and r - Non-Inventory Supplies 8910-02005</t>
  </si>
  <si>
    <t>Distribution-Maintenance of ot - Non-Inventory Supplies 8940-02005</t>
  </si>
  <si>
    <t>Customer accounts-Meter readin - Non-Inventory Supplies 9020-02005</t>
  </si>
  <si>
    <t>Customer accounts-Customer rec - Non-Inventory Supplies 9030-02005</t>
  </si>
  <si>
    <t>Wells expenses - Non-Inventory Supplies 8160-02005</t>
  </si>
  <si>
    <t>Lines expenses - Non-Inventory Supplies 8170-02005</t>
  </si>
  <si>
    <t>Compressor station expenses - Non-Inventory Supplies 8180-02005</t>
  </si>
  <si>
    <t>Storage-Purification expenses - Non-Inventory Supplies 8210-02005</t>
  </si>
  <si>
    <t>Maintenance of compressor stat - Non-Inventory Supplies 8340-02005</t>
  </si>
  <si>
    <t>Mains expenses - Non-Inventory Supplies 8560-02005</t>
  </si>
  <si>
    <t>Transmission-Measuring and reg - Non-Inventory Supplies 8570-02005</t>
  </si>
  <si>
    <t>Transmission-Maintenance of me - Non-Inventory Supplies 8650-02005</t>
  </si>
  <si>
    <t>Distribution-Operation supervi - Non-Inventory Supplies 8700-02005</t>
  </si>
  <si>
    <t>Customer accounts-Operation su - Office Supplies 9010-05010</t>
  </si>
  <si>
    <t>Customer accounts-Customer rec - Office Supplies 9030-05010</t>
  </si>
  <si>
    <t>Customer service-Operating inf - Office Supplies 9090-05010</t>
  </si>
  <si>
    <t>Sales-Supervision - Office Supplies 9110-05010</t>
  </si>
  <si>
    <t>A&amp;G-Office supplies &amp; expense - Office Supplies 9210-05010</t>
  </si>
  <si>
    <t>Distribution-Operation supervi - Office Supplies 8700-05010</t>
  </si>
  <si>
    <t>Mains and Services Expenses - Office Supplies 8740-05010</t>
  </si>
  <si>
    <t>Meter and house regulator expe - Office Supplies 8780-05010</t>
  </si>
  <si>
    <t>Distribution-Other expenses - Office Supplies 8800-05010</t>
  </si>
  <si>
    <t>Distribution-Operation supervi - Software Maintenance 8700-04201</t>
  </si>
  <si>
    <t>Storage-Operation supervision  - Software Maintenance 8140-04201</t>
  </si>
  <si>
    <t>Distribution-Operation supervi - IT Equipment 8700-04212</t>
  </si>
  <si>
    <t>Distribution-Operation supervi - Monthly Lines and service 8700-05310</t>
  </si>
  <si>
    <t>Distribution-Operation supervi - Long Distance 8700-05312</t>
  </si>
  <si>
    <t>Distribution-Operation supervi - Toll Free Long Distance 8700-05314</t>
  </si>
  <si>
    <t>Distribution-Operation supervi - Measurement &amp; Meter Reading 8700-05323</t>
  </si>
  <si>
    <t>Distribution-Operation supervi - WAN/LAN/Internet Service 8700-05331</t>
  </si>
  <si>
    <t>Distribution-Operation supervi - Cellular, radio, pager charges 8700-05364</t>
  </si>
  <si>
    <t>Mains and Services Expenses - Cellular, radio, pager charges 8740-05364</t>
  </si>
  <si>
    <t>Distribution-Maintenance of ot - Cellular, radio, pager charges 8940-05364</t>
  </si>
  <si>
    <t>Meter and house regulator expe - Cell phone equipment and accessories 8780-05377</t>
  </si>
  <si>
    <t>Mains expenses - Cell phone equipment and accessories 8560-05377</t>
  </si>
  <si>
    <t>Distribution-Operation supervi - Cell phone equipment and accessories 8700-05377</t>
  </si>
  <si>
    <t>Mains and Services Expenses - Cell phone equipment and accessories 8740-05377</t>
  </si>
  <si>
    <t>Sales-Supervision - Capitalized Telecom Costs 9110-05399</t>
  </si>
  <si>
    <t>Meter and house regulator expe - Capitalized Telecom Costs 8780-05399</t>
  </si>
  <si>
    <t>Distribution-Maintenance of ot - Capitalized Telecom Costs 8940-05399</t>
  </si>
  <si>
    <t>Distribution-Operation supervi - Capitalized Telecom Costs 8700-05399</t>
  </si>
  <si>
    <t>Mains and Services Expenses - Capitalized Telecom Costs 8740-05399</t>
  </si>
  <si>
    <t>Sales-Demonstrating and sellin - Promo Other, Misc 9120-04021</t>
  </si>
  <si>
    <t>Sales-Supervision - Community Rel&amp;Trade Shows 9110-04040</t>
  </si>
  <si>
    <t>Sales-Demonstrating and sellin - Community Rel&amp;Trade Shows 9120-04040</t>
  </si>
  <si>
    <t>Sales-Advertising expenses - Community Rel&amp;Trade Shows 9130-04040</t>
  </si>
  <si>
    <t>Sales-Advertising expenses - Advertising 9130-04044</t>
  </si>
  <si>
    <t>Sales-Supervision - Customer Relations &amp; Assist 9110-04046</t>
  </si>
  <si>
    <t>Sales-Demonstrating and sellin - Customer Relations &amp; Assist 9120-04046</t>
  </si>
  <si>
    <t>Miscellaneous general expenses - Club Dues - Deductible 9302-05417</t>
  </si>
  <si>
    <t>Miscellaneous general expenses - Association Dues 9302-07510</t>
  </si>
  <si>
    <t>Distribution-Operation supervi - Postage/Delivery Services 8700-05111</t>
  </si>
  <si>
    <t>Mains and Services Expenses - Postage/Delivery Services 8740-05111</t>
  </si>
  <si>
    <t>Meter and house regulator expe - Postage/Delivery Services 8780-05111</t>
  </si>
  <si>
    <t>Distribution-Maintenance super - Postage/Delivery Services 8850-05111</t>
  </si>
  <si>
    <t>Customer accounts-Customer rec - Postage/Delivery Services 9030-05111</t>
  </si>
  <si>
    <t>A&amp;G-Office supplies &amp; expense - Postage/Delivery Services 9210-05111</t>
  </si>
  <si>
    <t>Customer accounts-Meter readin - Meals and Entertainment 9020-05411</t>
  </si>
  <si>
    <t>Customer accounts-Customer rec - Meals and Entertainment 9030-05411</t>
  </si>
  <si>
    <t>Customer service-Operating inf - Meals and Entertainment 9090-05411</t>
  </si>
  <si>
    <t>Sales-Supervision - Meals and Entertainment 9110-05411</t>
  </si>
  <si>
    <t>A&amp;G-Office supplies &amp; expense - Meals and Entertainment 9210-05411</t>
  </si>
  <si>
    <t>Mains expenses - Meals and Entertainment 8560-05411</t>
  </si>
  <si>
    <t>Distribution-Operation supervi - Meals and Entertainment 8700-05411</t>
  </si>
  <si>
    <t>Mains and Services Expenses - Meals and Entertainment 8740-05411</t>
  </si>
  <si>
    <t>Distribution-Measuring and reg - Meals and Entertainment 8750-05411</t>
  </si>
  <si>
    <t>Meter and house regulator expe - Meals and Entertainment 8780-05411</t>
  </si>
  <si>
    <t>Distribution-Other expenses - Meals and Entertainment 8800-05411</t>
  </si>
  <si>
    <t>Distribution-Operation supervi - Spousal &amp; Dependent Travel 8700-05412</t>
  </si>
  <si>
    <t>Customer accounts-Customer rec - Spousal &amp; Dependent Travel 9030-05412</t>
  </si>
  <si>
    <t>Sales-Supervision - Spousal &amp; Dependent Travel 9110-05412</t>
  </si>
  <si>
    <t>A&amp;G-Office supplies &amp; expense - Transportation 9210-05413</t>
  </si>
  <si>
    <t>Distribution-Operation supervi - Transportation 8700-05413</t>
  </si>
  <si>
    <t>Mains and Services Expenses - Transportation 8740-05413</t>
  </si>
  <si>
    <t>Meter and house regulator expe - Transportation 8780-05413</t>
  </si>
  <si>
    <t>Customer accounts-Meter readin - Transportation 9020-05413</t>
  </si>
  <si>
    <t>Customer accounts-Customer rec - Transportation 9030-05413</t>
  </si>
  <si>
    <t>Customer service-Operating inf - Transportation 9090-05413</t>
  </si>
  <si>
    <t>Sales-Supervision - Transportation 9110-05413</t>
  </si>
  <si>
    <t>Customer service-Operating inf - Lodging 9090-05414</t>
  </si>
  <si>
    <t>Sales-Supervision - Lodging 9110-05414</t>
  </si>
  <si>
    <t>A&amp;G-Office supplies &amp; expense - Lodging 9210-05414</t>
  </si>
  <si>
    <t>Mains expenses - Lodging 8560-05414</t>
  </si>
  <si>
    <t>Distribution-Operation supervi - Lodging 8700-05414</t>
  </si>
  <si>
    <t>Mains and Services Expenses - Lodging 8740-05414</t>
  </si>
  <si>
    <t>Meter and house regulator expe - Lodging 8780-05414</t>
  </si>
  <si>
    <t>Customer accounts-Meter readin - Lodging 9020-05414</t>
  </si>
  <si>
    <t>A&amp;G-Office supplies &amp; expense - Misc Employee Expense 9210-05419</t>
  </si>
  <si>
    <t>Distribution-Operation supervi - Misc Employee Expense 8700-05419</t>
  </si>
  <si>
    <t>Mains and Services Expenses - Misc Employee Expense 8740-05419</t>
  </si>
  <si>
    <t>Distribution-Operation supervi - Employee Development 8700-05420</t>
  </si>
  <si>
    <t>Distribution-Operation supervi - Training 8700-05421</t>
  </si>
  <si>
    <t>Mains and Services Expenses - Training 8740-05421</t>
  </si>
  <si>
    <t>A&amp;G-Office supplies &amp; expense - Training 9210-05421</t>
  </si>
  <si>
    <t>Distribution-Operation supervi - Safety Training 8700-05426</t>
  </si>
  <si>
    <t>A&amp;G-Injuries &amp; damages - Settlement 9250-05418</t>
  </si>
  <si>
    <t>Wells expenses - Contract Labor 8160-06111</t>
  </si>
  <si>
    <t>Compressor station expenses - Contract Labor 8180-06111</t>
  </si>
  <si>
    <t>Storage-Purification expenses - Contract Labor 8210-06111</t>
  </si>
  <si>
    <t>Storage-Maintenance of structu - Contract Labor 8310-06111</t>
  </si>
  <si>
    <t>Mains expenses - Contract Labor 8560-06111</t>
  </si>
  <si>
    <t>Distribution-Operation supervi - Contract Labor 8700-06111</t>
  </si>
  <si>
    <t>Mains and Services Expenses - Contract Labor 8740-06111</t>
  </si>
  <si>
    <t>Customer accounts-Meter readin - Contract Labor 9020-06111</t>
  </si>
  <si>
    <t>Customer accounts-Customer rec - Collection Fees 9030-06112</t>
  </si>
  <si>
    <t>A&amp;G-Outside services employed - Legal 9230-06121</t>
  </si>
  <si>
    <t>Customer accounts-Uncollectibl - Cust Uncol Acct-Write Off 9040-09927</t>
  </si>
  <si>
    <t>Customer service-Operating inf - Misc General Expense 9090-07590</t>
  </si>
  <si>
    <t>A&amp;G-Office supplies &amp; expense - Misc General Expense 9210-07590</t>
  </si>
  <si>
    <t>A&amp;G-Franchise requirements - Misc General Expense 9270-07590</t>
  </si>
  <si>
    <t>A&amp;G-Regulatory commission expe - Misc General Expense 9280-07590</t>
  </si>
  <si>
    <t>Storage-Operation supervision  - Misc General Expense 8140-07590</t>
  </si>
  <si>
    <t>Wells expenses - Misc General Expense 8160-07590</t>
  </si>
  <si>
    <t>Storage well royalties - Misc General Expense 8250-07590</t>
  </si>
  <si>
    <t>Distribution-Operation supervi - Misc General Expense 8700-07590</t>
  </si>
  <si>
    <t>Mains and Services Expenses - Misc General Expense 8740-07590</t>
  </si>
  <si>
    <t>Distribution-Measuring and reg - Misc General Expense 8750-07590</t>
  </si>
  <si>
    <t>A&amp;G-Office supplies &amp; expense - Vendor Comp Sales Tax 9210-07592</t>
  </si>
  <si>
    <t>Distribution-Operation supervi - Reimbursements 8700-09911</t>
  </si>
  <si>
    <t>Distribution-Operation supervi - PTO Accrual 8700-01010</t>
  </si>
  <si>
    <t>A&amp;G-Employee pensions and bene - RSU-Managment Incentive Plan 9260-07463</t>
  </si>
  <si>
    <t>A&amp;G-Employee pensions and bene - Service Awards 9260-07421</t>
  </si>
  <si>
    <t>Distribution-Operation supervi - Service Awards 8700-07421</t>
  </si>
  <si>
    <t>Distribution-Operation supervi - Uniforms 8700-07443</t>
  </si>
  <si>
    <t>Distribution-Operation supervi - Uniforms Capitalized 8700-07444</t>
  </si>
  <si>
    <t>A&amp;G-Employee pensions and bene - Capitalized Restricted Stock 9260-07450</t>
  </si>
  <si>
    <t>A&amp;G-Employee pensions and bene - Variable Pay &amp; Mgmt Incentive Plans 9260-07452</t>
  </si>
  <si>
    <t>A&amp;G-Employee pensions and bene - VPP &amp; MIP - Capital Credit 9260-07454</t>
  </si>
  <si>
    <t>A&amp;G-Employee pensions and bene - Restricted Stock - Long Term Incenti 9260-07458</t>
  </si>
  <si>
    <t>A&amp;G-Employee pensions and bene - RSU-Long Term Incentive Plan - Time  9260-07460</t>
  </si>
  <si>
    <t>A&amp;G-Employee pensions and bene - COLI CSV &amp; Premiums 9260-07487</t>
  </si>
  <si>
    <t>A&amp;G-Employee pensions and bene - NQ Retirement Cost 9260-07489</t>
  </si>
  <si>
    <t>A&amp;G-Employee pensions and bene - SERP Capitalized 9260-07490</t>
  </si>
  <si>
    <t>A&amp;G-Employee pensions and bene - Pension Benefits Variance 9260-01206</t>
  </si>
  <si>
    <t>A&amp;G-Employee pensions and bene - Medical Benefits Variance 9260-01252</t>
  </si>
  <si>
    <t>A&amp;G-Employee pensions and bene - RSP FACC Benefits Variance 9260-01264</t>
  </si>
  <si>
    <t>A&amp;G-Employee pensions and bene - LTD Benefits Variance 9260-01270</t>
  </si>
  <si>
    <t>A&amp;G-Injuries &amp; damages - Insurance Reserve 9250-07115</t>
  </si>
  <si>
    <t>Distribution-Operation supervi - Environmental &amp; Safety 8700-07120</t>
  </si>
  <si>
    <t>A&amp;G-Rents - Building Maintenance 9310-04582</t>
  </si>
  <si>
    <t>Distribution-Rents - Misc Rents 8810-04592</t>
  </si>
  <si>
    <t>Distribution-Operation supervi - Inventory Materials 8700-02001</t>
  </si>
  <si>
    <t>Distribution-Operation supervi - Warehouse Loading Charge 8700-02004</t>
  </si>
  <si>
    <t>A&amp;G-Maintenance of general pla - Offsite Storage 9320-04065</t>
  </si>
  <si>
    <t>Mains and Services Expenses - Monthly Lines and service 8740-05310</t>
  </si>
  <si>
    <t>Distribution-Operation supervi - Telecom Maintenance &amp; Repair 8700-05316</t>
  </si>
  <si>
    <t>Distribution-Operation supervi - Telephone Directory 8700-05317</t>
  </si>
  <si>
    <t>Distribution-Operation supervi - Required By Law, Safety 8700-04002</t>
  </si>
  <si>
    <t>Sales-Advertising expenses - Promo Other, Misc 9130-04021</t>
  </si>
  <si>
    <t>Distribution-Operation supervi - Community Rel&amp;Trade Shows 8700-04040</t>
  </si>
  <si>
    <t>Customer service-Miscellaneous - Customer Relations &amp; Assist 9100-04046</t>
  </si>
  <si>
    <t>Distribution-Operation supervi - Membership Fees 8700-05415</t>
  </si>
  <si>
    <t>Distribution-Operation supervi - Club Dues - Deductible 8700-05417</t>
  </si>
  <si>
    <t>Distribution-Operation supervi - Association Dues 8700-07510</t>
  </si>
  <si>
    <t>Distribution-Other expenses - Transportation 8800-05413</t>
  </si>
  <si>
    <t>Distribution-Other expenses - Lodging 8800-05414</t>
  </si>
  <si>
    <t>Customer accounts-Customer rec - Lodging 9030-05414</t>
  </si>
  <si>
    <t>A&amp;G-Outside services employed - Contract Labor 9230-06111</t>
  </si>
  <si>
    <t>Customer accounts-Customer rec - Bill Print Fees 9030-06116</t>
  </si>
  <si>
    <t>A&amp;G-Administrative &amp; general s - A&amp;G Overhead Clearing 9200-04863</t>
  </si>
  <si>
    <t>A&amp;G-Administrative &amp; general s - PTO Accrual 9200-01010</t>
  </si>
  <si>
    <t>Customer accounts-Operation su - Non-project Labor 9010-01000</t>
  </si>
  <si>
    <t>A&amp;G-Administrative &amp; general s - Capital Labor 9200-01001</t>
  </si>
  <si>
    <t>A&amp;G-Administrative &amp; general s - Capital Labor Contra 9200-01002</t>
  </si>
  <si>
    <t>A&amp;G-Administrative &amp; general s - O&amp;M Project Labor and Contra 9200-01006</t>
  </si>
  <si>
    <t>A&amp;G-Administrative &amp; general s - Capital Labor Transfer In 9200-01011</t>
  </si>
  <si>
    <t>A&amp;G-Administrative &amp; general s - Capital Labor Transfer Out 9200-01012</t>
  </si>
  <si>
    <t>A&amp;G-Administrative &amp; general s - Expense Labor Transfer Out 9200-01014</t>
  </si>
  <si>
    <t>A&amp;G-Office supplies &amp; expense - Building Maintenance 9210-04582</t>
  </si>
  <si>
    <t>A&amp;G-Office supplies &amp; expense - Utilities 9210-04590</t>
  </si>
  <si>
    <t>A&amp;G-Rents - Utilities 9310-04590</t>
  </si>
  <si>
    <t>A&amp;G-Office supplies &amp; expense - Vehicle Expense 9210-03004</t>
  </si>
  <si>
    <t>A&amp;G-Office supplies &amp; expense - Non-Inventory Supplies 9210-02005</t>
  </si>
  <si>
    <t>A&amp;G-Rents - Non-Inventory Supplies 9310-02005</t>
  </si>
  <si>
    <t>A&amp;G-Office supplies &amp; expense - Purchasing Card Charges 9210-02006</t>
  </si>
  <si>
    <t>A&amp;G-Maintenance of general pla - Software Maintenance 9320-04201</t>
  </si>
  <si>
    <t>A&amp;G-Office supplies &amp; expense - Software Maintenance 9210-04201</t>
  </si>
  <si>
    <t>A&amp;G-Office supplies &amp; expense - IT Equipment 9210-04212</t>
  </si>
  <si>
    <t>A&amp;G-Maintenance of general pla - IT Equipment 9320-04212</t>
  </si>
  <si>
    <t>A&amp;G-Office supplies &amp; expense - Monthly Lines and service 9210-05310</t>
  </si>
  <si>
    <t>A&amp;G-Office supplies &amp; expense - Long Distance 9210-05312</t>
  </si>
  <si>
    <t>A&amp;G-Office supplies &amp; expense - Toll Free Long Distance 9210-05314</t>
  </si>
  <si>
    <t>A&amp;G-Office supplies &amp; expense - Telecom Maintenance &amp; Repair 9210-05316</t>
  </si>
  <si>
    <t>A&amp;G-Office supplies &amp; expense - WAN/LAN/Internet Service 9210-05331</t>
  </si>
  <si>
    <t>A&amp;G-Office supplies &amp; expense - Cellular, radio, pager charges 9210-05364</t>
  </si>
  <si>
    <t>A&amp;G-Office supplies &amp; expense - Cell phone equipment and accessories 9210-05377</t>
  </si>
  <si>
    <t>Customer accounts-Customer rec - Bank Service Charge 9030-04130</t>
  </si>
  <si>
    <t>A&amp;G-Office supplies &amp; expense - Public Relations 9210-04146</t>
  </si>
  <si>
    <t>A&amp;G-Office supplies &amp; expense - Membership Fees 9210-05415</t>
  </si>
  <si>
    <t>A&amp;G-Office supplies &amp; expense - Club Dues - Deductible 9210-05417</t>
  </si>
  <si>
    <t>Customer accounts-Operation su - Meals and Entertainment 9010-05411</t>
  </si>
  <si>
    <t>A&amp;G-Office supplies &amp; expense - Spousal &amp; Dependent Travel 9210-05412</t>
  </si>
  <si>
    <t>A&amp;G-Outside services employed - Transportation 9230-05413</t>
  </si>
  <si>
    <t>A&amp;G-Outside services employed - Lodging 9230-05414</t>
  </si>
  <si>
    <t>A&amp;G-Office supplies &amp; expense - Employee Development 9210-05420</t>
  </si>
  <si>
    <t>A&amp;G-Office supplies &amp; expense - Books &amp; Manuals 9210-05424</t>
  </si>
  <si>
    <t>A&amp;G-Administrative &amp; general s - Contract Labor 9200-06111</t>
  </si>
  <si>
    <t>A&amp;G-Office supplies &amp; expense - Contract Labor 9210-06111</t>
  </si>
  <si>
    <t>Mains expenses - Capital Labor Contra 8560-01002</t>
  </si>
  <si>
    <t>Mains expenses - Capital Labor Transfer In 8560-01011</t>
  </si>
  <si>
    <t>A&amp;G-Employee pensions and bene - Education Assistance Program 9260-07447</t>
  </si>
  <si>
    <t>A&amp;G-Employee pensions and bene - Exec Compensation-Other 9260-07453</t>
  </si>
  <si>
    <t>A&amp;G-Employee pensions and bene - Rabbi Trust Gain/Loss 9260-07486</t>
  </si>
  <si>
    <t>A&amp;G-Employee pensions and bene - COLI Loan Interest 9260-07488</t>
  </si>
  <si>
    <t>A&amp;G-Office supplies &amp; expense - Employee Broadcast and Publication 9210-07495</t>
  </si>
  <si>
    <t>A&amp;G-Injuries &amp; damages - Insurance-Other 9250-04070</t>
  </si>
  <si>
    <t>A&amp;G-Injuries &amp; damages - Insurance - D&amp;O 9250-07119</t>
  </si>
  <si>
    <t>A&amp;G-Injuries &amp; damages - Insurance - Public Liability 9250-07121</t>
  </si>
  <si>
    <t>A&amp;G-Office supplies &amp; expense - Building Lease/Rents 9210-04581</t>
  </si>
  <si>
    <t>A&amp;G-Office supplies &amp; expense - Equipment Lease 9210-04301</t>
  </si>
  <si>
    <t>A&amp;G-Office supplies &amp; expense - Heavy Equipment 9210-04302</t>
  </si>
  <si>
    <t>A&amp;G-Office supplies &amp; expense - Inventory Materials 9210-02001</t>
  </si>
  <si>
    <t>Miscellaneous general expenses - Office Supplies 9302-05010</t>
  </si>
  <si>
    <t>A&amp;G-Rents - Office Supplies 9310-05010</t>
  </si>
  <si>
    <t>A&amp;G-Office supplies &amp; expense - Offsite Storage 9210-04065</t>
  </si>
  <si>
    <t>A&amp;G-Rents - Software Maintenance 9310-04201</t>
  </si>
  <si>
    <t>Miscellaneous general expenses - Software Maintenance 9302-04201</t>
  </si>
  <si>
    <t>A&amp;G-Office supplies &amp; expense - Audio Conference 9210-05390</t>
  </si>
  <si>
    <t>A&amp;G-Office supplies &amp; expense - Promo Other, Misc 9210-04021</t>
  </si>
  <si>
    <t>A&amp;G-Office supplies &amp; expense - Community Rel&amp;Trade Shows 9210-04040</t>
  </si>
  <si>
    <t>Sales-Demonstrating and sellin - Advertising 9120-04044</t>
  </si>
  <si>
    <t>A&amp;G-Office supplies &amp; expense - Advertising 9210-04044</t>
  </si>
  <si>
    <t>A&amp;G-Office supplies &amp; expense - Customer Relations &amp; Assist 9210-04046</t>
  </si>
  <si>
    <t>Miscellaneous general expenses - Director's Fees 9302-04111</t>
  </si>
  <si>
    <t>Miscellaneous general expenses - Board Meeting Expenses 9302-04112</t>
  </si>
  <si>
    <t>Miscellaneous general expenses - Directors Retirement Expenses 9302-04113</t>
  </si>
  <si>
    <t>Miscellaneous general expenses - Newswire/Blast Fax/Mail List 9302-04120</t>
  </si>
  <si>
    <t>Miscellaneous general expenses - Inv Relations/Bnkg Inst 9302-04121</t>
  </si>
  <si>
    <t>Miscellaneous general expenses - Proxy Solicitation Exp 9302-04125</t>
  </si>
  <si>
    <t>Miscellaneous general expenses - Transfer Agent  Administration 9302-04126</t>
  </si>
  <si>
    <t>Miscellaneous general expenses - Tr &amp; Reg of Bonds/Debt Fee 9302-04127</t>
  </si>
  <si>
    <t>Miscellaneous general expenses - NYSE Fees &amp; Exps 9302-04129</t>
  </si>
  <si>
    <t>Miscellaneous general expenses - Analyst Activities 9302-04140</t>
  </si>
  <si>
    <t>A&amp;G-Office supplies &amp; expense - Analyst Activities 9210-04140</t>
  </si>
  <si>
    <t>Miscellaneous general expenses - Web Site 9302-04141</t>
  </si>
  <si>
    <t>A&amp;G-Office supplies &amp; expense - Web Site 9210-04141</t>
  </si>
  <si>
    <t>Miscellaneous general expenses - Printing/Slides/Graphics 9302-04145</t>
  </si>
  <si>
    <t>Miscellaneous general expenses - Membership Fees 9302-05415</t>
  </si>
  <si>
    <t>A&amp;G-Office supplies &amp; expense - Association Dues 9210-07510</t>
  </si>
  <si>
    <t>Miscellaneous general expenses - Postage/Delivery Services 9302-05111</t>
  </si>
  <si>
    <t>Miscellaneous general expenses - Meals and Entertainment 9302-05411</t>
  </si>
  <si>
    <t>Miscellaneous general expenses - Spousal &amp; Dependent Travel 9302-05412</t>
  </si>
  <si>
    <t>Miscellaneous general expenses - Transportation 9302-05413</t>
  </si>
  <si>
    <t>Miscellaneous general expenses - Lodging 9302-05414</t>
  </si>
  <si>
    <t>Miscellaneous general expenses - Employee Development 9302-05420</t>
  </si>
  <si>
    <t>Miscellaneous general expenses - Training 9302-05421</t>
  </si>
  <si>
    <t>Miscellaneous general expenses - Books &amp; Manuals 9302-05424</t>
  </si>
  <si>
    <t>A&amp;G-Office supplies &amp; expense - Safety Training 9210-05426</t>
  </si>
  <si>
    <t>A&amp;G-Outside services employed - Safety Training 9230-05426</t>
  </si>
  <si>
    <t>A&amp;G-Office supplies &amp; expense - Technical (Job Skills) Training 9210-05427</t>
  </si>
  <si>
    <t>A&amp;G-Office supplies &amp; expense - Computer Skills &amp; Systems Training 9210-05428</t>
  </si>
  <si>
    <t>A&amp;G-Office supplies &amp; expense - Work Environment Training 9210-05429</t>
  </si>
  <si>
    <t>Miscellaneous general expenses - Contract Labor 9302-06111</t>
  </si>
  <si>
    <t>A&amp;G-Rents - Contract Labor 9310-06111</t>
  </si>
  <si>
    <t>Miscellaneous general expenses - Legal 9302-06121</t>
  </si>
  <si>
    <t>Miscellaneous general expenses - Misc General Expense 9302-07590</t>
  </si>
  <si>
    <t>Acct-sub</t>
  </si>
  <si>
    <t>FERC</t>
  </si>
  <si>
    <t>Forecast --------- &gt;</t>
  </si>
  <si>
    <t xml:space="preserve"> &lt;-------Budget</t>
  </si>
  <si>
    <t>allocation</t>
  </si>
  <si>
    <t>Base Year</t>
  </si>
  <si>
    <t>alloc from div 2</t>
  </si>
  <si>
    <t>alloc from div 12</t>
  </si>
  <si>
    <t>blended rate</t>
  </si>
  <si>
    <t/>
  </si>
  <si>
    <t>historical</t>
  </si>
  <si>
    <t>base</t>
  </si>
  <si>
    <t>A&amp;G-Employee pensions and bene - OPEB Benefits Load 9260-01203</t>
  </si>
  <si>
    <t>A&amp;G-Employee pensions and bene - OPEB Benefits Variance 9260-01207</t>
  </si>
  <si>
    <t>A&amp;G-Injuries &amp; damages - Workers Comp Benefits Variance 9250-01208</t>
  </si>
  <si>
    <t>A&amp;G-Injuries &amp; damages - Workers Comp Benefits Load 9250-01221</t>
  </si>
  <si>
    <t>A&amp;G-Employee pensions and bene - ESOP Benefits Load 9260-01257</t>
  </si>
  <si>
    <t>A&amp;G-Employee pensions and bene - ESOP Benefits Variance 9260-01258</t>
  </si>
  <si>
    <t>A&amp;G-Employee pensions and bene - HSA Benefits Load 9260-01260</t>
  </si>
  <si>
    <t>A&amp;G-Employee pensions and bene - HSA Benefits Variance 9260-01261</t>
  </si>
  <si>
    <t>A&amp;G-Employee pensions and bene - Life Benefits Load 9260-01266</t>
  </si>
  <si>
    <t>A&amp;G-Employee pensions and bene - Life Benefits Variance 9260-01267</t>
  </si>
  <si>
    <t>A&amp;G-Office supplies &amp; expense - Uniforms 9210-07443</t>
  </si>
  <si>
    <t>Miscellaneous general expenses - Misc Employee Welfare Exp 9302-07499</t>
  </si>
  <si>
    <t>A&amp;G-Maintenance of general pla - Building Maintenance 9320-04582</t>
  </si>
  <si>
    <t>Distribution-Other expenses - Utilities 8800-04590</t>
  </si>
  <si>
    <t>Budget Only - Software Maintenance 0000-04201</t>
  </si>
  <si>
    <t>A&amp;G-Outside services employed - Software Maintenance 9230-04201</t>
  </si>
  <si>
    <t>A&amp;G-Outside services employed - IT Equipment 9230-04212</t>
  </si>
  <si>
    <t>A&amp;G-Administrative &amp; general s - Meals and Entertainment 9200-05411</t>
  </si>
  <si>
    <t>Customer accounts-Operation su - Transportation 9010-05413</t>
  </si>
  <si>
    <t>A&amp;G-Administrative &amp; general s - Transportation 9200-05413</t>
  </si>
  <si>
    <t>A&amp;G-Administrative &amp; general s - Lodging 9200-05414</t>
  </si>
  <si>
    <t>Customer accounts-Operation su - Lodging 9010-05414</t>
  </si>
  <si>
    <t>A&amp;G-Maintenance of general pla - Contract Labor 9320-06111</t>
  </si>
  <si>
    <t>Actuals ----&gt;</t>
  </si>
  <si>
    <t xml:space="preserve"> &lt; -------Forecast</t>
  </si>
  <si>
    <t>Alloc %</t>
  </si>
  <si>
    <t>Benefits Load Factor</t>
  </si>
  <si>
    <t>Labor Factor</t>
  </si>
  <si>
    <t>Customer accounts-Operation su - Misc Employee Welfare Exp 9010-07499</t>
  </si>
  <si>
    <t>Customer accounts-Operation su - Non-Inventory Supplies 9010-02005</t>
  </si>
  <si>
    <t>Customer accounts-Operation su - IT Equipment 9010-04212</t>
  </si>
  <si>
    <t>Customer accounts-Operation su - Long Distance 9010-05312</t>
  </si>
  <si>
    <t>Customer accounts-Operation su - Cell phone equipment and accessories 9010-05377</t>
  </si>
  <si>
    <t>Customer accounts-Operation su - Membership Fees 9010-05415</t>
  </si>
  <si>
    <t>Customer accounts-Operation su - Spousal &amp; Dependent Travel 9010-05412</t>
  </si>
  <si>
    <t>Customer accounts-Operation su - Misc Employee Expense 9010-05419</t>
  </si>
  <si>
    <t>Customer accounts-Customer rec - Misc Employee Expense 9030-05419</t>
  </si>
  <si>
    <t>Customer accounts-Operation su - Employee Development 9010-05420</t>
  </si>
  <si>
    <t>Customer accounts-Customer rec - Employee Development 9030-05420</t>
  </si>
  <si>
    <t>Customer accounts-Customer rec - Books &amp; Manuals 9030-05424</t>
  </si>
  <si>
    <t>Customer accounts-Operation su - Contract Labor 9010-06111</t>
  </si>
  <si>
    <t>Customer accounts-Operation su - Misc General Expense 9010-07590</t>
  </si>
  <si>
    <t>Customer accounts-Customer rec - Misc General Expense 9030-07590</t>
  </si>
  <si>
    <t>checksum</t>
  </si>
  <si>
    <t>variance</t>
  </si>
  <si>
    <t>Maintenance of measuring and r - Building Maintenance 8910-04582</t>
  </si>
  <si>
    <t>Mains and Services Expenses - Railroad easements and crossings 8740-04585</t>
  </si>
  <si>
    <t>Distribution-Measuring and reg - Inventory Materials 8750-02001</t>
  </si>
  <si>
    <t>Distribution-Measuring and reg - Warehouse Loading Charge 8750-02004</t>
  </si>
  <si>
    <t>Distribution-Maint of mains - Non-Inventory Supplies 8870-02005</t>
  </si>
  <si>
    <t>Maintenance of services - Non-Inventory Supplies 8920-02005</t>
  </si>
  <si>
    <t>Mains expenses - Office Supplies 8560-05010</t>
  </si>
  <si>
    <t>Distribution-Measuring and reg - Office Supplies 8750-05010</t>
  </si>
  <si>
    <t>Customer accounts-Meter readin - AMI Tower Rent 9020-05351</t>
  </si>
  <si>
    <t>Distribution-Measuring and reg - Cellular, radio, pager charges 8750-05364</t>
  </si>
  <si>
    <t>Mains and Services Expenses - Safety 8740-04018</t>
  </si>
  <si>
    <t>Sales-Advertising expenses - Customer Relations &amp; Assist 9130-04046</t>
  </si>
  <si>
    <t>Sales-Supervision - Membership Fees 9110-05415</t>
  </si>
  <si>
    <t>Mains and Services Expenses - Membership Fees 8740-05415</t>
  </si>
  <si>
    <t>Distribution-Other expenses - Postage/Delivery Services 8800-05111</t>
  </si>
  <si>
    <t>Sales-Supervision - Postage/Delivery Services 9110-05111</t>
  </si>
  <si>
    <t>A&amp;G-Employee pensions and bene - Meals and Entertainment 9260-05411</t>
  </si>
  <si>
    <t>Other storage expenses-Operati - Meals and Entertainment 8410-05411</t>
  </si>
  <si>
    <t>Customer service-Operating inf - Spousal &amp; Dependent Travel 9090-05412</t>
  </si>
  <si>
    <t>A&amp;G-Employee pensions and bene - Lodging 9260-05414</t>
  </si>
  <si>
    <t>Other storage expenses-Operati - Lodging 8410-05414</t>
  </si>
  <si>
    <t>Meter and house regulator expe - Misc Employee Expense 8780-05419</t>
  </si>
  <si>
    <t>Customer service-Operating inf - Misc Employee Expense 9090-05419</t>
  </si>
  <si>
    <t>Distribution-Measuring and reg - Contract Labor 8750-06111</t>
  </si>
  <si>
    <t>Distribution-Measuring and reg - Contract Labor 8770-06111</t>
  </si>
  <si>
    <t>Distribution-Maint of mains - Contract Labor 8870-06111</t>
  </si>
  <si>
    <t>A&amp;G-Regulatory commission expe - Legal 9280-06121</t>
  </si>
  <si>
    <t>Distribution-Maint of mains - Misc General Expense 8870-07590</t>
  </si>
  <si>
    <t>Distribution-Maintenance of ot - Reimbursements 8940-09911</t>
  </si>
  <si>
    <t>Other storage expenses-Operati - Non-project Labor 8410-01000</t>
  </si>
  <si>
    <t>Maintenance of measuring and r - Expense Labor Accrual 8350-01008</t>
  </si>
  <si>
    <t>Other storage expenses-Operati - Expense Labor Accrual 8410-01008</t>
  </si>
  <si>
    <t>A&amp;G-Employee pensions and bene - Medical Benefits Projects 9260-01253</t>
  </si>
  <si>
    <t>A&amp;G-Employee pensions and bene - ESOP Benefits Projects 9260-01259</t>
  </si>
  <si>
    <t>A&amp;G-Employee pensions and bene - HSA Benefits Projects 9260-01262</t>
  </si>
  <si>
    <t>A&amp;G-Employee pensions and bene - RSP FACC Benefits Projects 9260-01265</t>
  </si>
  <si>
    <t>A&amp;G-Employee pensions and bene - Life Benefits Projects 9260-01268</t>
  </si>
  <si>
    <t>A&amp;G-Employee pensions and bene - LTD Benefits Projects 9260-01271</t>
  </si>
  <si>
    <t>A&amp;G-Employee pensions and bene - Pension Benefits Projects 9260-01291</t>
  </si>
  <si>
    <t>A&amp;G-Employee pensions and bene - OPEB Benefits Projects 9260-01292</t>
  </si>
  <si>
    <t>A&amp;G-Injuries &amp; damages - Workers Comp Benefits Projects 9250-01293</t>
  </si>
  <si>
    <t>Distribution-Measuring and reg - Misc Employee Welfare Exp 8750-07499</t>
  </si>
  <si>
    <t>Sales-Supervision - Long Distance 9110-05312</t>
  </si>
  <si>
    <t>Mains expenses - Transportation 8560-05413</t>
  </si>
  <si>
    <t>Customer accounts-Customer rec - Contract Labor 9030-06111</t>
  </si>
  <si>
    <t>O&amp;M by Cost Element</t>
  </si>
  <si>
    <t>Kentucky</t>
  </si>
  <si>
    <t>SSU</t>
  </si>
  <si>
    <t>Division General Office</t>
  </si>
  <si>
    <t>Total</t>
  </si>
  <si>
    <t>Base</t>
  </si>
  <si>
    <t>Test</t>
  </si>
  <si>
    <t>Difference</t>
  </si>
  <si>
    <t>Total O&amp;M Expenses</t>
  </si>
  <si>
    <t>RateMaking Adjustments:</t>
  </si>
  <si>
    <t>Advertising Adjustments</t>
  </si>
  <si>
    <t>Club Expenses</t>
  </si>
  <si>
    <t>Expense Report Exclusions</t>
  </si>
  <si>
    <t>Leases</t>
  </si>
  <si>
    <t>Grand Total</t>
  </si>
  <si>
    <t>Allocation %</t>
  </si>
  <si>
    <t>the green tabbed worksheets are Finrep retrieval models for the historical data at the account-subaccount level of detail</t>
  </si>
  <si>
    <t>the pink tabbed worksheets combine the historical months and budgeted months for use in forecasting the remaining months</t>
  </si>
  <si>
    <t>functional budgeted totals are distributed to account-subaccounts in the same proportion as the historical months</t>
  </si>
  <si>
    <t>the forecasted months are based on the corresponding month 12 months prior, some of which are historical and some are budgeted</t>
  </si>
  <si>
    <t>Benefits is calculated as a proportion of Labor, based on ratios formed from data of historical months</t>
  </si>
  <si>
    <t>Assumptions / Notes / Comments / Explanations</t>
  </si>
  <si>
    <t>The FERC account is stripped out so a table can be formed of values by FERC account for import to the revenue requirement model.</t>
  </si>
  <si>
    <t>Table of values by FERC account:</t>
  </si>
  <si>
    <t>Test Year</t>
  </si>
  <si>
    <t>x</t>
  </si>
  <si>
    <t>Allocated</t>
  </si>
  <si>
    <t>need to link</t>
  </si>
  <si>
    <t>to the calculated</t>
  </si>
  <si>
    <t>factors</t>
  </si>
  <si>
    <t>Before Allocations:</t>
  </si>
  <si>
    <t>acct 9220 will not show up here for Div 12</t>
  </si>
  <si>
    <t>acct 9220 will not show up here for Div 9</t>
  </si>
  <si>
    <t>acct 9220 will not show up here for Div 91</t>
  </si>
  <si>
    <t>A&amp;G-Office supplies &amp; expense - Safety 9210-04018</t>
  </si>
  <si>
    <t>Distribution-Measuring and reg - Capitalized Telecom Costs 8750-05399</t>
  </si>
  <si>
    <t>Div 2 gross expenses</t>
  </si>
  <si>
    <t>Div 12 gross expenses</t>
  </si>
  <si>
    <t>SSU Capital Credits</t>
  </si>
  <si>
    <t>pre-capitalization totals</t>
  </si>
  <si>
    <t>effective average cap rate</t>
  </si>
  <si>
    <t xml:space="preserve">net expense Restricted Stock Time Lapse </t>
  </si>
  <si>
    <t xml:space="preserve">net expense Restricted Stock Perf Based </t>
  </si>
  <si>
    <t>Capital Credits - combined</t>
  </si>
  <si>
    <t>Total Net expense - Restricted Stock</t>
  </si>
  <si>
    <t>Gross Expense - Restricted Stock</t>
  </si>
  <si>
    <t>effective cap rate - Restricted Stock</t>
  </si>
  <si>
    <t>Div</t>
  </si>
  <si>
    <t>Total VPP/MIP</t>
  </si>
  <si>
    <t>Total Restricted Stock</t>
  </si>
  <si>
    <t>these go with VPP &amp; MIP</t>
  </si>
  <si>
    <t>07452</t>
  </si>
  <si>
    <t>Variable Pay &amp; Mgmt Incentive Plans</t>
  </si>
  <si>
    <t>07454</t>
  </si>
  <si>
    <t>VPP &amp; MIP - Capital Credit</t>
  </si>
  <si>
    <t>all these go with Restricted Stock</t>
  </si>
  <si>
    <t>07450</t>
  </si>
  <si>
    <t>Capitalized Restricted Stock</t>
  </si>
  <si>
    <t>07456</t>
  </si>
  <si>
    <t>Restricted Stock -Long Term Incentive Plan - Time Lapse</t>
  </si>
  <si>
    <t>07457</t>
  </si>
  <si>
    <t>Restricted Stock - Management Incentive Plan</t>
  </si>
  <si>
    <t>07458</t>
  </si>
  <si>
    <t>Restricted Stock - Long Term Incentive Plan - Performance Based</t>
  </si>
  <si>
    <t>07460</t>
  </si>
  <si>
    <t>RSU-Long Term Incentive Plan - Time Lapse</t>
  </si>
  <si>
    <t>07463</t>
  </si>
  <si>
    <t>RSU-Managment Incentive Plan</t>
  </si>
  <si>
    <t>SSU effective average cap rate</t>
  </si>
  <si>
    <t>Capital Credits</t>
  </si>
  <si>
    <t>Restricted Stock Time Lapse - Capital Credits</t>
  </si>
  <si>
    <t>Total Restricted Stock  -Time Lapse</t>
  </si>
  <si>
    <t>Restricted Stock Perf Based - Capital Credits</t>
  </si>
  <si>
    <t>Total Restricted Stock-Performance Based</t>
  </si>
  <si>
    <t>Div 91 effective average cap rate</t>
  </si>
  <si>
    <t>Total Restricted Stock  - Time Lapse</t>
  </si>
  <si>
    <t>Total Restricted Stock  - Performance Based</t>
  </si>
  <si>
    <t>Div 9 effective average cap rate</t>
  </si>
  <si>
    <t>Combined for both Time-Lapse and Performance Based</t>
  </si>
  <si>
    <t>Time-Lapse</t>
  </si>
  <si>
    <t>Performance Based</t>
  </si>
  <si>
    <t>VPP &amp; MIP Plans</t>
  </si>
  <si>
    <t>Annual</t>
  </si>
  <si>
    <t>allocated</t>
  </si>
  <si>
    <t>description</t>
  </si>
  <si>
    <t>Totals</t>
  </si>
  <si>
    <t>amounts</t>
  </si>
  <si>
    <t>Total VPP &amp; MIP</t>
  </si>
  <si>
    <t>nothing to report</t>
  </si>
  <si>
    <t>Note</t>
  </si>
  <si>
    <t>Restricted Stock Plans</t>
  </si>
  <si>
    <t>Variable Pay &amp; Mgmt Incentive Plans - Expensed</t>
  </si>
  <si>
    <t>VPP &amp; MIP - Capitalized</t>
  </si>
  <si>
    <t>Variable Pay &amp; Mgmt Incentive Plans- Expensed</t>
  </si>
  <si>
    <t xml:space="preserve">MIP and VPP costs are recorded in the same subaccount on a combined basis.   </t>
  </si>
  <si>
    <t>Base Year and Test Year projections were not calculated on an individual plan basis.</t>
  </si>
  <si>
    <t>Restricted Stock Units - Time Lapse - Expensed</t>
  </si>
  <si>
    <t>RSU-LTIP - Time Lapse - Capitalized</t>
  </si>
  <si>
    <t>Total RSU-LTIP - Time Lapse</t>
  </si>
  <si>
    <t>Restricted Stock Units - Perf. Based - Expensed</t>
  </si>
  <si>
    <t>RSU-LTIP - Perf. Based - Capitalized</t>
  </si>
  <si>
    <t>Total RSU-LTIP - Perf. Based</t>
  </si>
  <si>
    <t>RSU-LTIP - Time Lapse</t>
  </si>
  <si>
    <t>RSU-LTIP - Perf. Based</t>
  </si>
  <si>
    <t>VPP &amp; MIP</t>
  </si>
  <si>
    <t>Variable Pay &amp; Management Incentive Plans</t>
  </si>
  <si>
    <t>Category</t>
  </si>
  <si>
    <t>Factor</t>
  </si>
  <si>
    <t>Allocation</t>
  </si>
  <si>
    <t>Incentive Compensation</t>
  </si>
  <si>
    <t>diff</t>
  </si>
  <si>
    <t>col 34 from FERC</t>
  </si>
  <si>
    <t>Rent</t>
  </si>
  <si>
    <t>Lab&amp;Ben</t>
  </si>
  <si>
    <t>Other</t>
  </si>
  <si>
    <t>Bad Debt</t>
  </si>
  <si>
    <t>total allocations</t>
  </si>
  <si>
    <t>Labor is grown by 3%</t>
  </si>
  <si>
    <t>these cols are used for tab D.1</t>
  </si>
  <si>
    <t>Customer accounts-Customer rec - Cell phone equipment and accessories 9030-05377</t>
  </si>
  <si>
    <t>Customer accounts-Operation su - Club Dues - Nondeductible 9010-05416</t>
  </si>
  <si>
    <t>Mains expenses - Misc Employee Welfare Exp 8560-07499</t>
  </si>
  <si>
    <t>Distribution-Operation supervi - Technical (Job Skills) Training 8700-05427</t>
  </si>
  <si>
    <t>Odorization - Inventory Materials 8711-02001</t>
  </si>
  <si>
    <t>Odorization - Warehouse Loading Charge 8711-02004</t>
  </si>
  <si>
    <t>Distribution-Operation supervi - Printing/Slides/Graphics 8700-04145</t>
  </si>
  <si>
    <t>Maintenance of measuring and r - Non-project Labor 8350-01000</t>
  </si>
  <si>
    <t>Mains and Services Expenses - O&amp;M Project Labor and Contra 8740-01006</t>
  </si>
  <si>
    <t>Mains and Services Expenses - Expense Labor Transfer Out 8740-01014</t>
  </si>
  <si>
    <t>Customer accounts-Customer rec - Uniforms 9030-07443</t>
  </si>
  <si>
    <t>Customer accounts-Customer rec - Uniforms Capitalized 9030-07444</t>
  </si>
  <si>
    <t>Sales-Supervision - Misc Employee Welfare Exp 9110-07499</t>
  </si>
  <si>
    <t>Distribution-Operation supervi - Damages 8700-07111</t>
  </si>
  <si>
    <t>Distribution load dispatching - Building Maintenance 8710-04582</t>
  </si>
  <si>
    <t>A&amp;G-Administrative &amp; general s - Utilities 9200-04590</t>
  </si>
  <si>
    <t>A&amp;G-Office supplies &amp; expense - Misc Rents 9210-04592</t>
  </si>
  <si>
    <t>A&amp;G-Rents - Misc Rents 9310-04592</t>
  </si>
  <si>
    <t>Distribution-Maintenance of st - Misc Rents 8860-04592</t>
  </si>
  <si>
    <t>Field measuring and regulating - Capitalized transportation costs 7560-03003</t>
  </si>
  <si>
    <t>Storage-Purification expenses - Capitalized transportation costs 8210-03003</t>
  </si>
  <si>
    <t>Transmission-Maintenance of me - Capitalized transportation costs 8650-03003</t>
  </si>
  <si>
    <t>Sales-Supervision - Capitalized transportation costs 9110-03003</t>
  </si>
  <si>
    <t>Sales-Supervision - Vehicle Expense 9110-03004</t>
  </si>
  <si>
    <t>Field measuring and regulating - Vehicle Expense 7560-03004</t>
  </si>
  <si>
    <t>Storage-Purification expenses - Vehicle Expense 8210-03004</t>
  </si>
  <si>
    <t>Transmission-Maintenance of me - Vehicle Expense 8650-03004</t>
  </si>
  <si>
    <t>Maintenance of measuring and r - Inventory Materials 8900-02001</t>
  </si>
  <si>
    <t>Distribution-Measuring and reg - Inventory Materials 8760-02001</t>
  </si>
  <si>
    <t>Distribution-Measuring and reg - Inventory Materials 8770-02001</t>
  </si>
  <si>
    <t>Maintenance of measuring and r - Warehouse Loading Charge 8900-02004</t>
  </si>
  <si>
    <t>Distribution-Measuring and reg - Warehouse Loading Charge 8760-02004</t>
  </si>
  <si>
    <t>Distribution-Measuring and reg - Warehouse Loading Charge 8770-02004</t>
  </si>
  <si>
    <t>Storage-Other expenses - Non-Inventory Supplies 8240-02005</t>
  </si>
  <si>
    <t>Maintenance of measuring and r - Non-Inventory Supplies 8350-02005</t>
  </si>
  <si>
    <t>A&amp;G-Property insurance - Non-Inventory Supplies 9240-02005</t>
  </si>
  <si>
    <t>Maintenance of meters and hous - Non-Inventory Supplies 8930-02005</t>
  </si>
  <si>
    <t>Customer accounts-Customer rec - Purchasing Card Charges 9030-02006</t>
  </si>
  <si>
    <t>Mains and Services Expenses - Parts 8740-04306</t>
  </si>
  <si>
    <t>Distribution-Maintenance of ot - Office Supplies 8940-05010</t>
  </si>
  <si>
    <t>Customer accounts-Meter readin - Office Supplies 9020-05010</t>
  </si>
  <si>
    <t>Customer service-Miscellaneous - Office Supplies 9100-05010</t>
  </si>
  <si>
    <t>Distribution-Rents - Office Supplies 8810-05010</t>
  </si>
  <si>
    <t>Customer accounts-Customer rec - Long Distance 9030-05312</t>
  </si>
  <si>
    <t>Miscellaneous general expenses - Long Distance 9302-05312</t>
  </si>
  <si>
    <t>Customer accounts-Customer rec - WAN/LAN/Internet Service 9030-05331</t>
  </si>
  <si>
    <t>Customer accounts-Meter readin - AMI Tower Fees 9020-05352</t>
  </si>
  <si>
    <t>Distribution-Measuring and reg - Cell phone equipment and accessories 8750-05377</t>
  </si>
  <si>
    <t>Customer accounts-Operation su - Community Rel&amp;Trade Shows 9010-04040</t>
  </si>
  <si>
    <t>Miscellaneous general expenses - Community Rel&amp;Trade Shows 9302-04040</t>
  </si>
  <si>
    <t>Sales-Supervision - Advertising 9110-04044</t>
  </si>
  <si>
    <t>Customer accounts-Operation su - Advertising 9010-04044</t>
  </si>
  <si>
    <t>A&amp;G-Office supplies &amp; expense - Board Meeting Expenses 9210-04112</t>
  </si>
  <si>
    <t>A&amp;G-General advertising expens - Tr &amp; Reg of Bonds/Debt Fee 9301-04127</t>
  </si>
  <si>
    <t>Miscellaneous general expenses - Reimbursement of Fraud Payments 9302-04135</t>
  </si>
  <si>
    <t>Customer accounts-Customer rec - Membership Fees 9030-05415</t>
  </si>
  <si>
    <t>Customer service-Operating inf - Membership Fees 9090-05415</t>
  </si>
  <si>
    <t>Customer accounts-Customer rec - Club Dues - Deductible 9030-05417</t>
  </si>
  <si>
    <t>A&amp;G-Maintenance of general pla - Association Dues 9320-07510</t>
  </si>
  <si>
    <t>Distribution-Operation supervi - Donations 8700-07520</t>
  </si>
  <si>
    <t>Sales-Supervision - Donations 9110-07520</t>
  </si>
  <si>
    <t>Customer accounts-Operation su - Postage/Delivery Services 9010-05111</t>
  </si>
  <si>
    <t>A&amp;G-Outside services employed - Postage/Delivery Services 9230-05111</t>
  </si>
  <si>
    <t>A&amp;G-Rents - Postage/Delivery Services 9310-05111</t>
  </si>
  <si>
    <t>Meter and house regulator expe - Spousal &amp; Dependent Travel 8780-05412</t>
  </si>
  <si>
    <t>Distribution-Measuring and reg - Lodging 8750-05414</t>
  </si>
  <si>
    <t>A&amp;G-Employee pensions and bene - Misc Employee Expense 9260-05419</t>
  </si>
  <si>
    <t>Sales-Supervision - Employee Development 9110-05420</t>
  </si>
  <si>
    <t>Customer accounts-Operation su - Training 9010-05421</t>
  </si>
  <si>
    <t>Distribution-Operation supervi - Operator Qualifications Training 8700-05422</t>
  </si>
  <si>
    <t>A&amp;G-Outside services employed - Books &amp; Manuals 9230-05424</t>
  </si>
  <si>
    <t>Distribution-Operation supervi - Regulatory Compliance Training 8700-05425</t>
  </si>
  <si>
    <t>A&amp;G-Outside services employed - Technical (Job Skills) Training 9230-05427</t>
  </si>
  <si>
    <t>A&amp;G-Employee pensions and bene - Technical (Job Skills) Training 9260-05427</t>
  </si>
  <si>
    <t>Distribution-Operation supervi - Work Environment Training 8700-05429</t>
  </si>
  <si>
    <t>A&amp;G-Office supplies &amp; expense - Gas Supplies Services 9210-05430</t>
  </si>
  <si>
    <t>Distribution-Measuring and reg - Contract Labor 8760-06111</t>
  </si>
  <si>
    <t>Distribution-Rents - Contract Labor 8810-06111</t>
  </si>
  <si>
    <t>Maintenance of measuring and r - Contract Labor 8910-06111</t>
  </si>
  <si>
    <t>Distribution-Maintenance of ot - Contract Labor 8940-06111</t>
  </si>
  <si>
    <t>A&amp;G-Office supplies &amp; expense - Collection Fees 9210-06112</t>
  </si>
  <si>
    <t>Meter and house regulator expe - Bill Print Fees 8780-06116</t>
  </si>
  <si>
    <t xml:space="preserve">                         Labor</t>
  </si>
  <si>
    <t xml:space="preserve">                         Benefits</t>
  </si>
  <si>
    <t xml:space="preserve">                         Employee Welfare</t>
  </si>
  <si>
    <t xml:space="preserve">                         Insurance</t>
  </si>
  <si>
    <t xml:space="preserve">                         Rent, Maint., &amp; Utilities</t>
  </si>
  <si>
    <t xml:space="preserve">                         Vehicles &amp; Equip</t>
  </si>
  <si>
    <t xml:space="preserve">                         Materials &amp; Supplies</t>
  </si>
  <si>
    <t xml:space="preserve">                         Information Technologies</t>
  </si>
  <si>
    <t xml:space="preserve">                         Telecom</t>
  </si>
  <si>
    <t xml:space="preserve">                         Marketing</t>
  </si>
  <si>
    <t xml:space="preserve">                         Directors &amp; Shareholders &amp;PR</t>
  </si>
  <si>
    <t xml:space="preserve">                         Dues &amp; Donations</t>
  </si>
  <si>
    <t xml:space="preserve">                         Print &amp; Postages</t>
  </si>
  <si>
    <t xml:space="preserve">                         Travel &amp; Entertainment</t>
  </si>
  <si>
    <t xml:space="preserve">                         Training</t>
  </si>
  <si>
    <t xml:space="preserve">                         Outside Services</t>
  </si>
  <si>
    <t xml:space="preserve">                         Miscellaneous</t>
  </si>
  <si>
    <t xml:space="preserve">                              Total O&amp;M Expenses Before Allocations</t>
  </si>
  <si>
    <t xml:space="preserve">     Customer accounts-Uncollectibl - Cust Uncol Acct-Write Off 9040-09927</t>
  </si>
  <si>
    <t xml:space="preserve">                         Provision for Bad Debt</t>
  </si>
  <si>
    <t xml:space="preserve">          Labor</t>
  </si>
  <si>
    <t xml:space="preserve">          Benefits</t>
  </si>
  <si>
    <t xml:space="preserve">          Employee Welfare</t>
  </si>
  <si>
    <t xml:space="preserve">          Insurance</t>
  </si>
  <si>
    <t xml:space="preserve">          Rent, Maint., &amp; Utilities</t>
  </si>
  <si>
    <t xml:space="preserve">          Vehicles &amp; Equip</t>
  </si>
  <si>
    <t xml:space="preserve">          Materials &amp; Supplies</t>
  </si>
  <si>
    <t xml:space="preserve">          Information Technologies</t>
  </si>
  <si>
    <t xml:space="preserve">          Telecom</t>
  </si>
  <si>
    <t xml:space="preserve">          Marketing</t>
  </si>
  <si>
    <t xml:space="preserve">          Dues &amp; Donations</t>
  </si>
  <si>
    <t xml:space="preserve">          Print &amp; Postages</t>
  </si>
  <si>
    <t xml:space="preserve">          Travel &amp; Entertainment</t>
  </si>
  <si>
    <t xml:space="preserve">          Training</t>
  </si>
  <si>
    <t xml:space="preserve">          Outside Services</t>
  </si>
  <si>
    <t xml:space="preserve">          Miscellaneous</t>
  </si>
  <si>
    <t xml:space="preserve">               Total O&amp;M Expenses Before Allocations</t>
  </si>
  <si>
    <t>A&amp;G-Employee pensions and bene - Safety 9260-04018</t>
  </si>
  <si>
    <t>Customer service-Miscellaneous - Advertising 9100-04044</t>
  </si>
  <si>
    <t>Customer accounts-Meter readin - Cellular, radio, pager charges 9020-05364</t>
  </si>
  <si>
    <t>Customer service-Operating inf - Books &amp; Manuals 9090-05424</t>
  </si>
  <si>
    <t xml:space="preserve">               Miscellaneous general expenses - Misc General Expense 9302-07590</t>
  </si>
  <si>
    <t>Other storage expenses-Operati - Damages 8410-07111</t>
  </si>
  <si>
    <t>A&amp;G-Outside services employed - Misc Employee Welfare Exp 9230-07499</t>
  </si>
  <si>
    <t>Other fuel &amp; power for compres - Utilities 8550-04590</t>
  </si>
  <si>
    <t>Distribution-Operation supervi - Employee Broadcast and Publication 8700-07495</t>
  </si>
  <si>
    <t xml:space="preserve">               Mains and Services Expenses - Heavy Equipment 8740-04302</t>
  </si>
  <si>
    <t>A&amp;G-Office supplies &amp; expense - Regulatory Compliance Training 9210-05425</t>
  </si>
  <si>
    <t>Customer accounts-Meter readin - Capitalized Telecom Costs 9020-05399</t>
  </si>
  <si>
    <t>Atmos Energy Corporation - Kentucky</t>
  </si>
  <si>
    <t>Development of Inflation Factor</t>
  </si>
  <si>
    <t>Description:</t>
  </si>
  <si>
    <t>CPI: Urban Consumer - All Items, (Index 1982-84=100, SA)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</si>
  <si>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</si>
  <si>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</si>
  <si>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</si>
  <si>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</si>
  <si>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</si>
  <si>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</si>
  <si>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</si>
  <si>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</si>
  <si>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</si>
  <si>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</si>
  <si>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</si>
  <si>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</si>
  <si>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HALF1</t>
  </si>
  <si>
    <t>HALF2</t>
  </si>
  <si>
    <t>Inflation%</t>
  </si>
  <si>
    <t>year</t>
  </si>
  <si>
    <t>Annual Rate</t>
  </si>
  <si>
    <t>Average Annual Inflation Rate</t>
  </si>
  <si>
    <t>Escalation Factors</t>
  </si>
  <si>
    <t>Budget</t>
  </si>
  <si>
    <t>General Increase</t>
  </si>
  <si>
    <t>CPI</t>
  </si>
  <si>
    <t>Misc Rents - 04592</t>
  </si>
  <si>
    <t>Use 05364 Cell service-all others - 05375</t>
  </si>
  <si>
    <t>Monthly Lines and service - 05310</t>
  </si>
  <si>
    <t>AMI Tower Rent - 05351</t>
  </si>
  <si>
    <t>Safety, Newspaper - 04001</t>
  </si>
  <si>
    <t>Workers Comp Benefits Cap Credit - 01225</t>
  </si>
  <si>
    <t>Atmos Energy Corporation</t>
  </si>
  <si>
    <t>Service Area</t>
  </si>
  <si>
    <t>Operation &amp; Maintenance Expenses</t>
  </si>
  <si>
    <t>SS Controller - Miscellaneous - CC1903</t>
  </si>
  <si>
    <t>(See cell P39, RevReq model C.2.2 B02)</t>
  </si>
  <si>
    <t>Expense Billings</t>
  </si>
  <si>
    <t>O&amp;M - Total Operation &amp; Maintenance Expense</t>
  </si>
  <si>
    <t>Regulatory Asset Amortizations</t>
  </si>
  <si>
    <t>the blue tabbed worksheets are Finrep retrieval models for the FY2016 budget data at the functional group level</t>
  </si>
  <si>
    <t>Budget 2017</t>
  </si>
  <si>
    <t>Fiscal 2017</t>
  </si>
  <si>
    <t xml:space="preserve">               Customer accounts-Customer rec - Club Dues - Nondeductible 9030-05416</t>
  </si>
  <si>
    <t xml:space="preserve">               A&amp;G-Office supplies &amp; expense - Club Dues - Nondeductible 9210-05416</t>
  </si>
  <si>
    <t xml:space="preserve">               Customer accounts-Customer rec - Membership Fees 9030-05415</t>
  </si>
  <si>
    <t xml:space="preserve">               A&amp;G-Employee pensions and bene - Medical Benefits Projects 9260-01253</t>
  </si>
  <si>
    <t xml:space="preserve">               A&amp;G-Employee pensions and bene - ESOP Benefits Projects 9260-01259</t>
  </si>
  <si>
    <t xml:space="preserve">               A&amp;G-Employee pensions and bene - HSA Benefits Projects 9260-01262</t>
  </si>
  <si>
    <t xml:space="preserve">               A&amp;G-Employee pensions and bene - Life Benefits Projects 9260-01268</t>
  </si>
  <si>
    <t xml:space="preserve">               A&amp;G-Employee pensions and bene - LTD Benefits Projects 9260-01271</t>
  </si>
  <si>
    <t xml:space="preserve">               A&amp;G-Employee pensions and bene - Pension Benefits Projects 9260-01291</t>
  </si>
  <si>
    <t xml:space="preserve">               A&amp;G-Employee pensions and bene - OPEB Benefits Projects 9260-01292</t>
  </si>
  <si>
    <t xml:space="preserve">               A&amp;G-Injuries &amp; damages - Workers Comp Benefits Projects 9250-01293</t>
  </si>
  <si>
    <t xml:space="preserve">               A&amp;G-Employee pensions and bene - RSP FACC Benefits Projects 9260-01265</t>
  </si>
  <si>
    <t xml:space="preserve">               Customer accounts-Operation su - Misc Employee Welfare Exp 9010-07499</t>
  </si>
  <si>
    <t xml:space="preserve">               Customer accounts-Customer rec - Misc Employee Welfare Exp 9030-07499</t>
  </si>
  <si>
    <t xml:space="preserve">               Distribution-Operation supervi - Misc Employee Welfare Exp 8700-07499</t>
  </si>
  <si>
    <t xml:space="preserve">               A&amp;G-Employee pensions and bene - Uniforms 9260-07443</t>
  </si>
  <si>
    <t xml:space="preserve">               A&amp;G-Office supplies &amp; expense - Service Awards 9210-07421</t>
  </si>
  <si>
    <t xml:space="preserve">               Maintenance of measuring and r - Non-Inventory Supplies 8900-02005</t>
  </si>
  <si>
    <t xml:space="preserve">               Miscellaneous general expenses - Non-Inventory Supplies 9302-02005</t>
  </si>
  <si>
    <t xml:space="preserve">               Customer accounts-Operation su - Office Supplies 9010-05010</t>
  </si>
  <si>
    <t xml:space="preserve">               Customer accounts-Customer rec - Office Supplies 9030-05010</t>
  </si>
  <si>
    <t xml:space="preserve">               Sales-Demonstrating and sellin - Office Supplies 9120-05010</t>
  </si>
  <si>
    <t xml:space="preserve">               A&amp;G-Property insurance - Software Maintenance 9240-04201</t>
  </si>
  <si>
    <t xml:space="preserve">               A&amp;G-Office supplies &amp; expense - Cell service for data uses 9210-05376</t>
  </si>
  <si>
    <t xml:space="preserve">               A&amp;G-Office supplies &amp; expense - Gas Light Relight Program 9210-04041</t>
  </si>
  <si>
    <t xml:space="preserve">               Sales-Demonstrating and sellin - Promo Other, Misc 9120-04021</t>
  </si>
  <si>
    <t xml:space="preserve">               A&amp;G-Office supplies &amp; expense - Annual Report Design, Printing &amp; Dis 9210-04122</t>
  </si>
  <si>
    <t xml:space="preserve">               A&amp;G-Office supplies &amp; expense - Newswire/Blast Fax/Mail List 9210-04120</t>
  </si>
  <si>
    <t xml:space="preserve">               Customer accounts-Customer rec - Meals and Entertainment 9030-05411</t>
  </si>
  <si>
    <t xml:space="preserve">               Customer service-Miscellaneous - Meals and Entertainment 9100-05411</t>
  </si>
  <si>
    <t xml:space="preserve">               A&amp;G-Outside services employed - Meals and Entertainment 9230-05411</t>
  </si>
  <si>
    <t xml:space="preserve">               Customer accounts-Customer rec - Transportation 9030-05413</t>
  </si>
  <si>
    <t xml:space="preserve">               Customer service-Miscellaneous - Transportation 9100-05413</t>
  </si>
  <si>
    <t xml:space="preserve">               Storage-Purification expenses - Misc Employee Expense 8210-05419</t>
  </si>
  <si>
    <t xml:space="preserve">               Customer service-Miscellaneous - Lodging 9100-05414</t>
  </si>
  <si>
    <t xml:space="preserve">               A&amp;G-Outside services employed - Training 9230-05421</t>
  </si>
  <si>
    <t xml:space="preserve">               Miscellaneous general expenses - Training 9302-05421</t>
  </si>
  <si>
    <t xml:space="preserve">               Mains and Services Expenses - Safety Training 8740-05426</t>
  </si>
  <si>
    <t xml:space="preserve">               A&amp;G-Administrative &amp; general s - Technical (Job Skills) Training 9200-05427</t>
  </si>
  <si>
    <t xml:space="preserve">               Distribution-Other expenses - Contract Labor 8800-06111</t>
  </si>
  <si>
    <t xml:space="preserve">               Customer service-Miscellaneous - Contract Labor 9100-06111</t>
  </si>
  <si>
    <t xml:space="preserve">               A&amp;G-Outside services employed - Gas Supplies Services 9230-05430</t>
  </si>
  <si>
    <t xml:space="preserve">               Customer accounts-Operation su - Non-project Labor 9010-01000</t>
  </si>
  <si>
    <t xml:space="preserve">               Customer accounts-Meter readin - Non-project Labor 9020-01000</t>
  </si>
  <si>
    <t xml:space="preserve">               Customer accounts-Operation su - Expense Labor Accrual 9010-01008</t>
  </si>
  <si>
    <t xml:space="preserve">               Customer accounts-Meter readin - Expense Labor Accrual 9020-01008</t>
  </si>
  <si>
    <t xml:space="preserve">               Customer accounts-Customer rec - Software Maintenance 9030-04201</t>
  </si>
  <si>
    <t xml:space="preserve">               A&amp;G-Office supplies &amp; expense - Bill Print Fees 9210-06116</t>
  </si>
  <si>
    <t xml:space="preserve">               Customer accounts-Operation su - Collection Fees 9010-06112</t>
  </si>
  <si>
    <t xml:space="preserve">               Distribution-Measuring and reg - Uniforms 8750-07443</t>
  </si>
  <si>
    <t xml:space="preserve">               Distribution-Measuring and reg - Uniforms Capitalized 8750-07444</t>
  </si>
  <si>
    <t xml:space="preserve">               A&amp;G-Franchise requirements - Misc Employee Welfare Exp 9270-07499</t>
  </si>
  <si>
    <t xml:space="preserve">               Distribution-Rents - Misc Employee Welfare Exp 8810-07499</t>
  </si>
  <si>
    <t xml:space="preserve">               A&amp;G-Injuries &amp; damages - Environmental &amp; Safety 9250-07120</t>
  </si>
  <si>
    <t xml:space="preserve">               Customer accounts-Meter readin - Utilities 9020-04590</t>
  </si>
  <si>
    <t xml:space="preserve">               Distribution-Other expenses - Misc Rents 8800-04592</t>
  </si>
  <si>
    <t xml:space="preserve">               Distribution-Operation supervi - Building Lease/Rents 8700-04581</t>
  </si>
  <si>
    <t xml:space="preserve">               Distribution-Rents - Railroad easements and crossings 8810-04585</t>
  </si>
  <si>
    <t xml:space="preserve">               Sales-Demonstrating and sellin - Building Maintenance 9120-04582</t>
  </si>
  <si>
    <t xml:space="preserve">               Meter and house regulator expe - Building Maintenance 8780-04582</t>
  </si>
  <si>
    <t xml:space="preserve">               Distribution-Operation supervi - Building Lease/Rents Capitalized 8700-04580</t>
  </si>
  <si>
    <t xml:space="preserve">               Meter and house regulator expe - Heavy Equipment 8780-04302</t>
  </si>
  <si>
    <t xml:space="preserve">               Distribution-Rents - Heavy Equipment 8810-04302</t>
  </si>
  <si>
    <t xml:space="preserve">               Meter and house regulator expe - Heavy Equipment Capitalized 8780-04307</t>
  </si>
  <si>
    <t xml:space="preserve">               Distribution-Rents - Heavy Equipment Capitalized 8810-04307</t>
  </si>
  <si>
    <t xml:space="preserve">               Wells expenses - Vehicle Expense 8160-03004</t>
  </si>
  <si>
    <t xml:space="preserve">               Distribution-Measuring and reg - Vehicle Expense 8760-03004</t>
  </si>
  <si>
    <t xml:space="preserve">               Distribution-Other expenses - Vehicle Expense 8800-03004</t>
  </si>
  <si>
    <t xml:space="preserve">               Wells expenses - Capitalized transportation costs 8160-03003</t>
  </si>
  <si>
    <t xml:space="preserve">               Distribution-Measuring and reg - Capitalized transportation costs 8760-03003</t>
  </si>
  <si>
    <t xml:space="preserve">               Distribution-Other expenses - Capitalized transportation costs 8800-03003</t>
  </si>
  <si>
    <t xml:space="preserve">               Distribution-Maintenance of st - Non-Inventory Supplies 8860-02005</t>
  </si>
  <si>
    <t xml:space="preserve">               Sales-Supervision - Non-Inventory Supplies 9110-02005</t>
  </si>
  <si>
    <t xml:space="preserve">               Storage-Maintenance of structu - Non-Inventory Supplies 8310-02005</t>
  </si>
  <si>
    <t xml:space="preserve">               Other storage expenses-Operati - Non-Inventory Supplies 8410-02005</t>
  </si>
  <si>
    <t xml:space="preserve">               Mains expenses - Office Supplies 8560-05010</t>
  </si>
  <si>
    <t xml:space="preserve">               Maintenance of measuring and r - Inventory Materials 8890-02001</t>
  </si>
  <si>
    <t xml:space="preserve">               Distribution-Maintenance of ot - Inventory Materials 8940-02001</t>
  </si>
  <si>
    <t xml:space="preserve">               Meter and house regulator expe - Parts 8780-04306</t>
  </si>
  <si>
    <t xml:space="preserve">               Maintenance of measuring and r - Warehouse Loading Charge 8890-02004</t>
  </si>
  <si>
    <t xml:space="preserve">               Distribution-Maintenance of ot - Warehouse Loading Charge 8940-02004</t>
  </si>
  <si>
    <t xml:space="preserve">               Distribution-Measuring and reg - Non-project Labor 8750-01000</t>
  </si>
  <si>
    <t xml:space="preserve">               Distribution-Measuring and reg - Expense Labor Accrual 8750-01008</t>
  </si>
  <si>
    <t xml:space="preserve">               Mains expenses - Expense Labor Accrual 8560-01008</t>
  </si>
  <si>
    <t xml:space="preserve">               Mains and Services Expenses - Office Supplies 8740-05010</t>
  </si>
  <si>
    <t xml:space="preserve">               Distribution-Operation supervi - Cell service for data uses 8700-05376</t>
  </si>
  <si>
    <t xml:space="preserve">               Mains and Services Expenses - Required By Law, Safety 8740-04002</t>
  </si>
  <si>
    <t xml:space="preserve">               Customer accounts-Customer rec - Safety 9030-04018</t>
  </si>
  <si>
    <t xml:space="preserve">               A&amp;G-Injuries &amp; damages - Safety 9250-04018</t>
  </si>
  <si>
    <t xml:space="preserve">               Distribution-Operation supervi - Safety 8700-04018</t>
  </si>
  <si>
    <t xml:space="preserve">               Distribution-Rents - Safety 8810-04018</t>
  </si>
  <si>
    <t xml:space="preserve">               A&amp;G-Injuries &amp; damages - Promo Sales, Consumer Rel 9250-04017</t>
  </si>
  <si>
    <t xml:space="preserve">               Mains and Services Expenses - Promo Sales, Misc 8740-04022</t>
  </si>
  <si>
    <t xml:space="preserve">               A&amp;G-Office supplies &amp; expense - Customer Relations &amp; Assist 9210-04046</t>
  </si>
  <si>
    <t xml:space="preserve">               Sales-Advertising expenses - Gas Light Relight Program 9130-04041</t>
  </si>
  <si>
    <t xml:space="preserve">               Sales-Advertising expenses - Promo Other, Misc 9130-04021</t>
  </si>
  <si>
    <t xml:space="preserve">               Sales-Supervision - Association Dues 9110-07510</t>
  </si>
  <si>
    <t xml:space="preserve">               Sales-Demonstrating and sellin - Association Dues 9120-07510</t>
  </si>
  <si>
    <t xml:space="preserve">               Distribution-Other expenses - Association Dues 8800-07510</t>
  </si>
  <si>
    <t xml:space="preserve">               Miscellaneous general expenses - Donations 9302-07520</t>
  </si>
  <si>
    <t xml:space="preserve">               Distribution-Operation supervi - Donations 8700-07520</t>
  </si>
  <si>
    <t xml:space="preserve">               Customer service-Operating inf - Club Dues - Deductible 9090-05417</t>
  </si>
  <si>
    <t xml:space="preserve">               Mains expenses - Postage/Delivery Services 8560-05111</t>
  </si>
  <si>
    <t xml:space="preserve">               Distribution-Measuring and reg - Postage/Delivery Services 8750-05111</t>
  </si>
  <si>
    <t xml:space="preserve">               Customer accounts-Meter readin - Postage/Delivery Services 9020-05111</t>
  </si>
  <si>
    <t xml:space="preserve">               Sales-Supervision - Postage/Delivery Services 9110-05111</t>
  </si>
  <si>
    <t xml:space="preserve">               Sales-Demonstrating and sellin - Postage/Delivery Services 9120-05111</t>
  </si>
  <si>
    <t xml:space="preserve">               A&amp;G-Employee pensions and bene - Postage/Delivery Services 9260-05111</t>
  </si>
  <si>
    <t xml:space="preserve">               Odorization - Meals and Entertainment 8711-05411</t>
  </si>
  <si>
    <t xml:space="preserve">               Customer accounts-Customer rec - Spousal &amp; Dependent Travel 9030-05412</t>
  </si>
  <si>
    <t xml:space="preserve">               Sales-Supervision - Spousal &amp; Dependent Travel 9110-05412</t>
  </si>
  <si>
    <t xml:space="preserve">               Distribution-Other expenses - Lodging 8800-05414</t>
  </si>
  <si>
    <t xml:space="preserve">               Customer accounts-Customer rec - Misc Employee Expense 9030-05419</t>
  </si>
  <si>
    <t xml:space="preserve">               Mains and Services Expenses - Employee Development 8740-05420</t>
  </si>
  <si>
    <t xml:space="preserve">               A&amp;G-Injuries &amp; damages - Employee Development 9250-05420</t>
  </si>
  <si>
    <t xml:space="preserve">               Distribution-Operation supervi - Training 8700-05421</t>
  </si>
  <si>
    <t xml:space="preserve">               Distribution-Other expenses - Training 8800-05421</t>
  </si>
  <si>
    <t xml:space="preserve">               Customer service-Operating inf - Training 9090-05421</t>
  </si>
  <si>
    <t xml:space="preserve">               Mains and Services Expenses - Technical (Job Skills) Training 8740-05427</t>
  </si>
  <si>
    <t xml:space="preserve">               Other storage expenses-Operati - Books &amp; Manuals 8410-05424</t>
  </si>
  <si>
    <t xml:space="preserve">               Distribution-Operation supervi - Books &amp; Manuals 8700-05424</t>
  </si>
  <si>
    <t xml:space="preserve">               A&amp;G-Injuries &amp; damages - Safety Training 9250-05426</t>
  </si>
  <si>
    <t xml:space="preserve">               Customer accounts-Customer rec - Bill Print Fees 9030-06116</t>
  </si>
  <si>
    <t xml:space="preserve">               Maintenance of compressor stat - Contract Labor 8340-06111</t>
  </si>
  <si>
    <t xml:space="preserve">               Transmission-Maintenance of ma - Contract Labor 8630-06111</t>
  </si>
  <si>
    <t xml:space="preserve">               Distribution-Operation supervi - Land Rights 8700-04889</t>
  </si>
  <si>
    <t xml:space="preserve">               Sales-Supervision - Misc General Expense 9110-07590</t>
  </si>
  <si>
    <t xml:space="preserve">               Distribution-Other expenses - Misc General Expense 8800-07590</t>
  </si>
  <si>
    <t xml:space="preserve">               Mains and Services Expenses - Reimbursements 8740-09911</t>
  </si>
  <si>
    <t xml:space="preserve">               Mains and Services Expenses - Building Lease/Rents Capitalized 8740-04580</t>
  </si>
  <si>
    <t xml:space="preserve">               Mains and Services Expenses - Building Lease/Rents 8740-04581</t>
  </si>
  <si>
    <t xml:space="preserve">               Distribution-Operation supervi - Misc Rents 8700-04592</t>
  </si>
  <si>
    <t xml:space="preserve">               Distribution-Rents - Misc Rents 8810-04592</t>
  </si>
  <si>
    <t xml:space="preserve">               A&amp;G-Employee pensions and bene - Office Supplies 9260-05010</t>
  </si>
  <si>
    <t xml:space="preserve">               A&amp;G-Office supplies &amp; expense - Cell phone equipment and accessories 9210-05377</t>
  </si>
  <si>
    <t xml:space="preserve">               A&amp;G-Office supplies &amp; expense - Capitalized Telecom Costs 9210-05399</t>
  </si>
  <si>
    <t xml:space="preserve">               Sales-Demonstrating and sellin - Customer Relations &amp; Assist 9120-04046</t>
  </si>
  <si>
    <t xml:space="preserve">               Sales-Supervision - Advertising 9110-04044</t>
  </si>
  <si>
    <t xml:space="preserve">               Customer accounts-Customer rec - Postage/Delivery Services 9030-05111</t>
  </si>
  <si>
    <t xml:space="preserve">               Distribution-Other expenses - Postage/Delivery Services 8800-05111</t>
  </si>
  <si>
    <t xml:space="preserve">               Customer accounts-Operation su - Meals and Entertainment 9010-05411</t>
  </si>
  <si>
    <t xml:space="preserve">               Distribution-Measuring and reg - Meals and Entertainment 8750-05411</t>
  </si>
  <si>
    <t xml:space="preserve">               Transmission-Operation supervi - Meals and Entertainment 8500-05411</t>
  </si>
  <si>
    <t xml:space="preserve">               Customer accounts-Operation su - Transportation 9010-05413</t>
  </si>
  <si>
    <t xml:space="preserve">               Distribution-Measuring and reg - Lodging 8750-05414</t>
  </si>
  <si>
    <t xml:space="preserve">               Distribution-Operation supervi - Operator Qualifications Training 8700-05422</t>
  </si>
  <si>
    <t xml:space="preserve">               Customer accounts-Customer rec - Payment Services 9030-06113</t>
  </si>
  <si>
    <t xml:space="preserve">               Transmission-Operation supervi - Contract Labor 8500-06111</t>
  </si>
  <si>
    <t xml:space="preserve">               Transmission-Maintenance of me - Contract Labor 8650-06111</t>
  </si>
  <si>
    <t xml:space="preserve">               Customer accounts-Meter readin - Collection Fees 9020-06112</t>
  </si>
  <si>
    <t xml:space="preserve">               Distribution-Measuring and reg - Misc General Expense 8750-07590</t>
  </si>
  <si>
    <t xml:space="preserve">               Distribution-Operation supervi - Club Dues - Nondeductible 8700-05416</t>
  </si>
  <si>
    <t xml:space="preserve">               Distribution-Other expenses - GCA Public Notice Publication 8800-04023</t>
  </si>
  <si>
    <t xml:space="preserve">               Distribution-Operation supervi - Software Maintenance 8700-04201</t>
  </si>
  <si>
    <t xml:space="preserve">     Directors &amp; Shareholders &amp;PR</t>
  </si>
  <si>
    <t xml:space="preserve">               A&amp;G-Injuries &amp; damages - Insurance-Other 9250-04070</t>
  </si>
  <si>
    <t xml:space="preserve">               Distribution-Operation supervi - Public Relations 8700-04146</t>
  </si>
  <si>
    <r>
      <t>Budget</t>
    </r>
    <r>
      <rPr>
        <b/>
        <sz val="8"/>
        <rFont val="Arial"/>
        <family val="2"/>
      </rPr>
      <t xml:space="preserve"> --------&gt;</t>
    </r>
  </si>
  <si>
    <t>TTCC Total Cost Centers - Reporting</t>
  </si>
  <si>
    <t>009DIV Kentucky Division</t>
  </si>
  <si>
    <t>Total Year FY2018</t>
  </si>
  <si>
    <t>Oct FY2018</t>
  </si>
  <si>
    <t>Nov FY2018</t>
  </si>
  <si>
    <t>Dec FY2018</t>
  </si>
  <si>
    <t>Jan FY2018</t>
  </si>
  <si>
    <t>Feb FY2018</t>
  </si>
  <si>
    <t>Mar FY2018</t>
  </si>
  <si>
    <t>Apr FY2018</t>
  </si>
  <si>
    <t>May FY2018</t>
  </si>
  <si>
    <t>Jun FY2018</t>
  </si>
  <si>
    <t>Jul FY2018</t>
  </si>
  <si>
    <t>Aug FY2018</t>
  </si>
  <si>
    <t>Sep FY2018</t>
  </si>
  <si>
    <t>Non-project Labor - 01000</t>
  </si>
  <si>
    <t>Capital Labor - 01001</t>
  </si>
  <si>
    <t>Capital Labor Contra - 01002</t>
  </si>
  <si>
    <t>Capital Labor Transfer Out - 01012</t>
  </si>
  <si>
    <t>Pension Benefits Load - 01202</t>
  </si>
  <si>
    <t>OPEB Benefits Load - 01203</t>
  </si>
  <si>
    <t>Medical Benefits Load - 01251</t>
  </si>
  <si>
    <t>ESOP Benefits Load - 01257</t>
  </si>
  <si>
    <t>HSA Benefits Load - 01260</t>
  </si>
  <si>
    <t>RSP FACC Benefits Load - 01263</t>
  </si>
  <si>
    <t>Life Benefits Load - 01266</t>
  </si>
  <si>
    <t>LTD Benefits Load - 01269</t>
  </si>
  <si>
    <t>Inventory Materials - 02001</t>
  </si>
  <si>
    <t>Warehouse Loading Charge - 02004</t>
  </si>
  <si>
    <t>Non-Inventory Supplies - 02005</t>
  </si>
  <si>
    <t>Office Supplies - 05010</t>
  </si>
  <si>
    <t>Vehicle Depreciation Capitalized - 03001</t>
  </si>
  <si>
    <t>Vehicle Lease Payments - 03002</t>
  </si>
  <si>
    <t>Capitalized transportation costs - 03003</t>
  </si>
  <si>
    <t>Vehicle Expense - 03004</t>
  </si>
  <si>
    <t>Equipment Lease - 04301</t>
  </si>
  <si>
    <t>Heavy Equipment - 04302</t>
  </si>
  <si>
    <t>Heavy Equipment Capitalized - 04307</t>
  </si>
  <si>
    <t>Postage/Delivery Services - 05111</t>
  </si>
  <si>
    <t>Environmental &amp; Safety - 07120</t>
  </si>
  <si>
    <t>Required By Law, Safety - 04002</t>
  </si>
  <si>
    <t>Safety - 04018</t>
  </si>
  <si>
    <t>Promo Other, Misc - 04021</t>
  </si>
  <si>
    <t>Community Rel&amp;Trade Shows - 04040</t>
  </si>
  <si>
    <t>Advertising - 04044</t>
  </si>
  <si>
    <t>Customer Relations &amp; Assist - 04046</t>
  </si>
  <si>
    <t>Uniforms - 07443</t>
  </si>
  <si>
    <t>Misc Employee Welfare Exp - 07499</t>
  </si>
  <si>
    <t>Uniforms Capitalized - 07444</t>
  </si>
  <si>
    <t>Building Lease/Rents Capitalized - 04580</t>
  </si>
  <si>
    <t>Building Lease/Rents - 04581</t>
  </si>
  <si>
    <t>Building Maintenance - 04582</t>
  </si>
  <si>
    <t>Utilities - 04590</t>
  </si>
  <si>
    <t>Capitalized Utility Costs - 04599</t>
  </si>
  <si>
    <t>Long Distance - 05312</t>
  </si>
  <si>
    <t>Toll Free Long Distance - 05314</t>
  </si>
  <si>
    <t>Telecom Maintenance &amp; Repair - 05316</t>
  </si>
  <si>
    <t>Measurement &amp; Meter Reading - 05323</t>
  </si>
  <si>
    <t>WAN/LAN/Internet Service - 05331</t>
  </si>
  <si>
    <t>Cellular, radio, pager charges - 05364</t>
  </si>
  <si>
    <t>Capitalized Telecom Costs - 05399</t>
  </si>
  <si>
    <t>Cell service for data uses - 05376</t>
  </si>
  <si>
    <t>Cell phone equipment and accessories - 05377</t>
  </si>
  <si>
    <t>Meals and Entertainment - 05411</t>
  </si>
  <si>
    <t>Transportation - 05413</t>
  </si>
  <si>
    <t>Lodging - 05414</t>
  </si>
  <si>
    <t>Misc Employee Expense - 05419</t>
  </si>
  <si>
    <t>Membership Fees - 05415</t>
  </si>
  <si>
    <t>Club Dues - Nondeductible - 05416</t>
  </si>
  <si>
    <t>Club Dues - Deductible - 05417</t>
  </si>
  <si>
    <t>Association Dues - 07510</t>
  </si>
  <si>
    <t>Dues &amp; Membership Fees</t>
  </si>
  <si>
    <t>Books &amp; Manuals - 05424</t>
  </si>
  <si>
    <t>Employee Development - 05420</t>
  </si>
  <si>
    <t>Operator Qualifications Training - 05422</t>
  </si>
  <si>
    <t>Safety Training - 05426</t>
  </si>
  <si>
    <t>Technical (Job Skills) Training - 05427</t>
  </si>
  <si>
    <t>Contract Labor - 06111</t>
  </si>
  <si>
    <t>Collection Fees - 06112</t>
  </si>
  <si>
    <t>Misc General Expense - 07590</t>
  </si>
  <si>
    <t>091DIV Brentwood Division</t>
  </si>
  <si>
    <t>Deferred Project Labor - 01003</t>
  </si>
  <si>
    <t>Deferred Project Labor Contra - 01004</t>
  </si>
  <si>
    <t>Workers Comp Benefits Load - 01221</t>
  </si>
  <si>
    <t>Insurance-Other - 04070</t>
  </si>
  <si>
    <t>Insurance Capitalized - 04072</t>
  </si>
  <si>
    <t>Blueflame Property Insurance - 04069</t>
  </si>
  <si>
    <t>Service Awards - 07421</t>
  </si>
  <si>
    <t>Capitalized Restricted Stock - 07450</t>
  </si>
  <si>
    <t>Variable Pay &amp; Mgmt Incentive Plans - 07452</t>
  </si>
  <si>
    <t>COLI CSV &amp; Premiums - 07487</t>
  </si>
  <si>
    <t>NQ Retirement Cost - 07489</t>
  </si>
  <si>
    <t>VPP &amp; MIP - Capital Credit - 07454</t>
  </si>
  <si>
    <t>Restricted Stock - Long Term Incentive Plan - Performance Based - 07458</t>
  </si>
  <si>
    <t>RSU-Long Term Incentive Plan - Time Lapse - 07460</t>
  </si>
  <si>
    <t>RSU-Managment Incentive Plan - 07463</t>
  </si>
  <si>
    <t>SERP Capitalized - 07490</t>
  </si>
  <si>
    <t>Software Maintenance - 04201</t>
  </si>
  <si>
    <t>IT Equipment - 04212</t>
  </si>
  <si>
    <t>Telephone Directory - 05317</t>
  </si>
  <si>
    <t>AMI Tower Fees - 05352</t>
  </si>
  <si>
    <t>Spousal &amp; Dependent Travel - 05412</t>
  </si>
  <si>
    <t>Regulatory Compliance Training - 05425</t>
  </si>
  <si>
    <t>Bill Print Fees - 06116</t>
  </si>
  <si>
    <t>Legal - 06121</t>
  </si>
  <si>
    <t>Taxes Other Than Inc Tax - 09345</t>
  </si>
  <si>
    <t>002DIV Dallas Atmos Rate Division</t>
  </si>
  <si>
    <t>Expense Labor Transfer In - 01013</t>
  </si>
  <si>
    <t>Expense Labor Transfer Out - 01014</t>
  </si>
  <si>
    <t>Insurance - D&amp;O - 07119</t>
  </si>
  <si>
    <t>Insurance - Public Liability - 07121</t>
  </si>
  <si>
    <t>Education Assistance Program - 07447</t>
  </si>
  <si>
    <t>COLI Loan Interest - 07488</t>
  </si>
  <si>
    <t>Employee Broadcast and Publication - 07495</t>
  </si>
  <si>
    <t>Offsite Storage - 04065</t>
  </si>
  <si>
    <t>Directors Fees - 04111</t>
  </si>
  <si>
    <t>Board Meeting Expenses - 04112</t>
  </si>
  <si>
    <t>Directors Retirement Expenses - 04113</t>
  </si>
  <si>
    <t>Newswire/Blast Fax/Mail List - 04120</t>
  </si>
  <si>
    <t>Inv Relations/Bnkg Inst - 04121</t>
  </si>
  <si>
    <t>Annual Report Design, Printing &amp; Dist. - 04122</t>
  </si>
  <si>
    <t>Proxy Solicitation Exp - 04125</t>
  </si>
  <si>
    <t>Transfer Agent  Administration - 04126</t>
  </si>
  <si>
    <t>Tr &amp; Reg of Bonds/Debt Fee - 04127</t>
  </si>
  <si>
    <t>NYSE Fees &amp; Exps - 04129</t>
  </si>
  <si>
    <t>Bank Service Charge - 04130</t>
  </si>
  <si>
    <t>Analyst Activities - 04140</t>
  </si>
  <si>
    <t>Web Site - 04141</t>
  </si>
  <si>
    <t>Printing/Slides/Graphics - 04145</t>
  </si>
  <si>
    <t>Public Relations - 04146</t>
  </si>
  <si>
    <t>Audio Conference - 05390</t>
  </si>
  <si>
    <t>Training - 05421</t>
  </si>
  <si>
    <t>Computer Skills &amp; Systems Training - 05428</t>
  </si>
  <si>
    <t>Gas Supplies Services - 05430</t>
  </si>
  <si>
    <t>A&amp;G Overhead Clearing - 04863</t>
  </si>
  <si>
    <t>012DIV Call Center Division</t>
  </si>
  <si>
    <t>Use 04201 IT Equipment Lease - 04211</t>
  </si>
  <si>
    <t>002</t>
  </si>
  <si>
    <t>CPI-All Urban Consumers (Current Series)</t>
  </si>
  <si>
    <r>
      <t>Series Id:     </t>
    </r>
    <r>
      <rPr>
        <sz val="10"/>
        <rFont val="Arial Unicode MS"/>
        <family val="2"/>
      </rPr>
      <t>CUUR0000SA0</t>
    </r>
  </si>
  <si>
    <t>Not Seasonally Adjusted</t>
  </si>
  <si>
    <r>
      <t>Series Title:  </t>
    </r>
    <r>
      <rPr>
        <sz val="10"/>
        <rFont val="Arial Unicode MS"/>
        <family val="2"/>
      </rPr>
      <t>All items in U.S. city average, all urban consumers, not seasonally adjusted</t>
    </r>
  </si>
  <si>
    <r>
      <t>Area:          </t>
    </r>
    <r>
      <rPr>
        <sz val="10"/>
        <rFont val="Arial Unicode MS"/>
        <family val="2"/>
      </rPr>
      <t>U.S. city average</t>
    </r>
  </si>
  <si>
    <r>
      <t>Item:          </t>
    </r>
    <r>
      <rPr>
        <sz val="10"/>
        <rFont val="Arial Unicode MS"/>
        <family val="2"/>
      </rPr>
      <t>All items</t>
    </r>
  </si>
  <si>
    <r>
      <t>Base Period:   </t>
    </r>
    <r>
      <rPr>
        <sz val="10"/>
        <rFont val="Arial Unicode MS"/>
        <family val="2"/>
      </rPr>
      <t>1982-84=100</t>
    </r>
  </si>
  <si>
    <t>012 Amount</t>
  </si>
  <si>
    <t>Blended</t>
  </si>
  <si>
    <t>002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</si>
</sst>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0.0%"/>
    <numFmt numFmtId="167" formatCode="#,##0.0"/>
    <numFmt numFmtId="168" formatCode="General;;"/>
    <numFmt numFmtId="169" formatCode="0.000%"/>
    <numFmt numFmtId="170" formatCode="0.00_)"/>
    <numFmt numFmtId="171" formatCode="_(&quot;$&quot;* #,##0_);_(&quot;$&quot;* \(#,##0\);_(&quot;$&quot;* &quot;-&quot;??_);_(@_)"/>
    <numFmt numFmtId="172" formatCode="#,##0;\(#,##0\);0"/>
    <numFmt numFmtId="173" formatCode="\$#,##0;\(\$#,##0\)"/>
    <numFmt numFmtId="174" formatCode="\$#,##0;\(\-\$#,##0\)"/>
    <numFmt numFmtId="175" formatCode="#0.000"/>
  </numFmts>
  <fonts count="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CC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b/>
      <sz val="16"/>
      <name val="Arial"/>
      <family val="2"/>
    </font>
    <font>
      <b/>
      <sz val="10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u/>
      <sz val="10"/>
      <color indexed="10"/>
      <name val="Arial"/>
      <family val="2"/>
    </font>
    <font>
      <sz val="9"/>
      <name val="Times New Roman"/>
      <family val="1"/>
    </font>
    <font>
      <b/>
      <i/>
      <u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sz val="10"/>
      <color rgb="FFFF0000"/>
      <name val="Arial"/>
      <family val="2"/>
    </font>
    <font>
      <u/>
      <sz val="10"/>
      <name val="Arial"/>
      <family val="2"/>
    </font>
    <font>
      <sz val="12"/>
      <name val="Helvetica-Narrow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theme="5"/>
      <name val="Arial"/>
      <family val="2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Arial"/>
      <family val="2"/>
    </font>
    <font>
      <sz val="10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b/>
      <sz val="20"/>
      <color indexed="62"/>
      <name val="Arial"/>
      <family val="2"/>
    </font>
    <font>
      <b/>
      <sz val="14"/>
      <color indexed="10"/>
      <name val="Arial"/>
      <family val="2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sz val="9"/>
      <color rgb="FF000000"/>
      <name val="Tahoma"/>
      <family val="2"/>
    </font>
    <font>
      <b/>
      <sz val="10.5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1"/>
      <color indexed="8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 style="thin">
        <color auto="1"/>
      </top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19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0" fontId="7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7" borderId="6">
      <alignment horizontal="center" vertical="center"/>
    </xf>
    <xf numFmtId="3" fontId="20" fillId="8" borderId="0" applyBorder="0">
      <alignment horizontal="right"/>
      <protection locked="0"/>
    </xf>
    <xf numFmtId="0" fontId="21" fillId="0" borderId="0" applyNumberFormat="0" applyFill="0" applyBorder="0" applyAlignment="0" applyProtection="0"/>
    <xf numFmtId="0" fontId="22" fillId="0" borderId="0">
      <alignment horizontal="left" vertical="center" indent="1"/>
    </xf>
    <xf numFmtId="8" fontId="23" fillId="0" borderId="7">
      <protection locked="0"/>
    </xf>
    <xf numFmtId="0" fontId="21" fillId="0" borderId="0"/>
    <xf numFmtId="0" fontId="21" fillId="0" borderId="8"/>
    <xf numFmtId="6" fontId="24" fillId="0" borderId="0">
      <protection locked="0"/>
    </xf>
    <xf numFmtId="0" fontId="25" fillId="0" borderId="0" applyNumberFormat="0">
      <protection locked="0"/>
    </xf>
    <xf numFmtId="167" fontId="8" fillId="9" borderId="0" applyFill="0" applyBorder="0" applyProtection="0"/>
    <xf numFmtId="0" fontId="7" fillId="0" borderId="0">
      <protection locked="0"/>
    </xf>
    <xf numFmtId="38" fontId="25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Alignment="0" applyProtection="0">
      <alignment horizontal="left" vertical="center"/>
    </xf>
    <xf numFmtId="0" fontId="27" fillId="0" borderId="1">
      <alignment horizontal="left" vertical="center"/>
    </xf>
    <xf numFmtId="0" fontId="28" fillId="0" borderId="0">
      <alignment horizontal="center"/>
    </xf>
    <xf numFmtId="0" fontId="7" fillId="0" borderId="0">
      <protection locked="0"/>
    </xf>
    <xf numFmtId="0" fontId="7" fillId="0" borderId="0">
      <protection locked="0"/>
    </xf>
    <xf numFmtId="0" fontId="29" fillId="0" borderId="9" applyNumberFormat="0" applyFill="0" applyAlignment="0" applyProtection="0"/>
    <xf numFmtId="10" fontId="25" fillId="11" borderId="10" applyNumberFormat="0" applyBorder="0" applyAlignment="0" applyProtection="0"/>
    <xf numFmtId="0" fontId="30" fillId="12" borderId="8"/>
    <xf numFmtId="0" fontId="31" fillId="0" borderId="0" applyNumberFormat="0">
      <alignment horizontal="left"/>
    </xf>
    <xf numFmtId="37" fontId="32" fillId="0" borderId="0"/>
    <xf numFmtId="3" fontId="25" fillId="10" borderId="0" applyNumberForma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7" fillId="0" borderId="0"/>
    <xf numFmtId="43" fontId="33" fillId="0" borderId="0"/>
    <xf numFmtId="4" fontId="34" fillId="13" borderId="0">
      <alignment horizontal="right"/>
    </xf>
    <xf numFmtId="0" fontId="35" fillId="13" borderId="0">
      <alignment horizontal="right"/>
    </xf>
    <xf numFmtId="0" fontId="36" fillId="13" borderId="11"/>
    <xf numFmtId="0" fontId="36" fillId="0" borderId="0" applyBorder="0">
      <alignment horizontal="centerContinuous"/>
    </xf>
    <xf numFmtId="0" fontId="37" fillId="0" borderId="0" applyBorder="0">
      <alignment horizontal="centerContinuous"/>
    </xf>
    <xf numFmtId="10" fontId="7" fillId="0" borderId="0" applyFont="0" applyFill="0" applyBorder="0" applyAlignment="0" applyProtection="0"/>
    <xf numFmtId="0" fontId="38" fillId="0" borderId="0" applyNumberFormat="0" applyFont="0" applyFill="0" applyBorder="0" applyAlignment="0" applyProtection="0">
      <alignment horizontal="left"/>
    </xf>
    <xf numFmtId="0" fontId="21" fillId="0" borderId="0"/>
    <xf numFmtId="0" fontId="39" fillId="0" borderId="0" applyNumberFormat="0">
      <alignment horizontal="left"/>
    </xf>
    <xf numFmtId="0" fontId="21" fillId="0" borderId="8"/>
    <xf numFmtId="0" fontId="40" fillId="14" borderId="0"/>
    <xf numFmtId="168" fontId="41" fillId="0" borderId="0">
      <alignment horizontal="center"/>
    </xf>
    <xf numFmtId="0" fontId="30" fillId="0" borderId="12"/>
    <xf numFmtId="0" fontId="30" fillId="0" borderId="8"/>
    <xf numFmtId="37" fontId="25" fillId="15" borderId="0" applyNumberFormat="0" applyBorder="0" applyAlignment="0" applyProtection="0"/>
    <xf numFmtId="37" fontId="25" fillId="0" borderId="0"/>
    <xf numFmtId="3" fontId="42" fillId="0" borderId="9" applyProtection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3" fillId="0" borderId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37" fontId="46" fillId="0" borderId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0" fontId="60" fillId="0" borderId="0"/>
    <xf numFmtId="40" fontId="34" fillId="13" borderId="0">
      <alignment horizontal="right"/>
    </xf>
    <xf numFmtId="0" fontId="61" fillId="11" borderId="0">
      <alignment horizontal="center"/>
    </xf>
    <xf numFmtId="0" fontId="62" fillId="0" borderId="0" applyBorder="0">
      <alignment horizontal="centerContinuous"/>
    </xf>
    <xf numFmtId="0" fontId="63" fillId="0" borderId="0" applyBorder="0">
      <alignment horizontal="centerContinuous"/>
    </xf>
    <xf numFmtId="9" fontId="5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7" fontId="46" fillId="0" borderId="0" applyProtection="0"/>
    <xf numFmtId="0" fontId="5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7" fillId="0" borderId="0"/>
    <xf numFmtId="0" fontId="5" fillId="0" borderId="0"/>
    <xf numFmtId="0" fontId="7" fillId="0" borderId="0"/>
    <xf numFmtId="9" fontId="51" fillId="0" borderId="0" applyFont="0" applyFill="0" applyBorder="0" applyAlignment="0" applyProtection="0"/>
    <xf numFmtId="37" fontId="46" fillId="0" borderId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37" fontId="46" fillId="0" borderId="0" applyProtection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66" fillId="0" borderId="0" applyNumberFormat="0" applyBorder="0" applyAlignment="0"/>
    <xf numFmtId="0" fontId="66" fillId="0" borderId="0" applyNumberFormat="0" applyBorder="0" applyAlignment="0"/>
    <xf numFmtId="44" fontId="7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</cellStyleXfs>
  <cellXfs count="258">
    <xf numFmtId="0" fontId="0" fillId="0" borderId="0" xfId="0"/>
    <xf numFmtId="164" fontId="0" fillId="0" borderId="0" xfId="1" applyNumberFormat="1" applyFont="1"/>
    <xf numFmtId="10" fontId="0" fillId="0" borderId="0" xfId="2" applyNumberFormat="1" applyFont="1"/>
    <xf numFmtId="37" fontId="0" fillId="0" borderId="0" xfId="1" applyNumberFormat="1" applyFont="1"/>
    <xf numFmtId="37" fontId="0" fillId="0" borderId="0" xfId="0" applyNumberFormat="1"/>
    <xf numFmtId="0" fontId="0" fillId="0" borderId="0" xfId="0" quotePrefix="1"/>
    <xf numFmtId="164" fontId="0" fillId="0" borderId="0" xfId="1" quotePrefix="1" applyNumberFormat="1" applyFont="1"/>
    <xf numFmtId="0" fontId="0" fillId="0" borderId="0" xfId="0" quotePrefix="1" applyAlignment="1">
      <alignment horizontal="center"/>
    </xf>
    <xf numFmtId="0" fontId="8" fillId="0" borderId="0" xfId="0" quotePrefix="1" applyFont="1" applyFill="1"/>
    <xf numFmtId="0" fontId="8" fillId="0" borderId="0" xfId="0" quotePrefix="1" applyFont="1"/>
    <xf numFmtId="0" fontId="0" fillId="2" borderId="0" xfId="0" applyFill="1"/>
    <xf numFmtId="165" fontId="0" fillId="0" borderId="0" xfId="0" applyNumberFormat="1" applyAlignment="1">
      <alignment horizontal="center"/>
    </xf>
    <xf numFmtId="0" fontId="9" fillId="0" borderId="0" xfId="0" applyFont="1"/>
    <xf numFmtId="0" fontId="7" fillId="0" borderId="0" xfId="3" applyFont="1"/>
    <xf numFmtId="0" fontId="10" fillId="0" borderId="0" xfId="3" applyFont="1"/>
    <xf numFmtId="164" fontId="0" fillId="0" borderId="0" xfId="0" applyNumberFormat="1"/>
    <xf numFmtId="164" fontId="0" fillId="3" borderId="0" xfId="1" applyNumberFormat="1" applyFont="1" applyFill="1"/>
    <xf numFmtId="3" fontId="0" fillId="0" borderId="0" xfId="0" applyNumberFormat="1"/>
    <xf numFmtId="10" fontId="0" fillId="0" borderId="0" xfId="2" applyNumberFormat="1" applyFont="1" applyAlignment="1">
      <alignment horizontal="right"/>
    </xf>
    <xf numFmtId="164" fontId="0" fillId="0" borderId="0" xfId="0" applyNumberFormat="1" applyFill="1"/>
    <xf numFmtId="0" fontId="11" fillId="0" borderId="0" xfId="0" applyFont="1" applyAlignment="1">
      <alignment horizontal="center"/>
    </xf>
    <xf numFmtId="164" fontId="0" fillId="0" borderId="0" xfId="1" quotePrefix="1" applyNumberFormat="1" applyFont="1" applyAlignment="1">
      <alignment horizontal="right"/>
    </xf>
    <xf numFmtId="164" fontId="0" fillId="0" borderId="0" xfId="1" applyNumberFormat="1" applyFont="1" applyAlignment="1">
      <alignment horizontal="right"/>
    </xf>
    <xf numFmtId="37" fontId="8" fillId="3" borderId="0" xfId="0" applyNumberFormat="1" applyFont="1" applyFill="1"/>
    <xf numFmtId="37" fontId="0" fillId="3" borderId="0" xfId="0" applyNumberFormat="1" applyFill="1"/>
    <xf numFmtId="37" fontId="8" fillId="3" borderId="0" xfId="0" applyNumberFormat="1" applyFont="1" applyFill="1" applyAlignment="1">
      <alignment horizontal="right"/>
    </xf>
    <xf numFmtId="37" fontId="8" fillId="5" borderId="0" xfId="0" applyNumberFormat="1" applyFont="1" applyFill="1"/>
    <xf numFmtId="37" fontId="0" fillId="5" borderId="0" xfId="0" applyNumberFormat="1" applyFill="1"/>
    <xf numFmtId="10" fontId="8" fillId="6" borderId="0" xfId="2" applyNumberFormat="1" applyFont="1" applyFill="1"/>
    <xf numFmtId="0" fontId="0" fillId="6" borderId="0" xfId="0" applyFill="1"/>
    <xf numFmtId="37" fontId="8" fillId="6" borderId="0" xfId="0" applyNumberFormat="1" applyFont="1" applyFill="1" applyAlignment="1">
      <alignment horizontal="right"/>
    </xf>
    <xf numFmtId="164" fontId="0" fillId="0" borderId="2" xfId="1" applyNumberFormat="1" applyFont="1" applyBorder="1"/>
    <xf numFmtId="10" fontId="0" fillId="0" borderId="2" xfId="2" applyNumberFormat="1" applyFont="1" applyBorder="1"/>
    <xf numFmtId="164" fontId="0" fillId="0" borderId="2" xfId="1" applyNumberFormat="1" applyFont="1" applyBorder="1" applyAlignment="1">
      <alignment horizontal="right"/>
    </xf>
    <xf numFmtId="10" fontId="0" fillId="2" borderId="0" xfId="2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10" fontId="0" fillId="0" borderId="2" xfId="2" applyNumberFormat="1" applyFont="1" applyFill="1" applyBorder="1"/>
    <xf numFmtId="164" fontId="0" fillId="6" borderId="2" xfId="1" applyNumberFormat="1" applyFont="1" applyFill="1" applyBorder="1"/>
    <xf numFmtId="166" fontId="7" fillId="0" borderId="0" xfId="2" applyNumberFormat="1" applyFont="1" applyFill="1"/>
    <xf numFmtId="166" fontId="0" fillId="0" borderId="0" xfId="2" applyNumberFormat="1" applyFont="1"/>
    <xf numFmtId="0" fontId="11" fillId="0" borderId="0" xfId="0" applyFont="1"/>
    <xf numFmtId="166" fontId="11" fillId="0" borderId="0" xfId="2" applyNumberFormat="1" applyFont="1" applyFill="1"/>
    <xf numFmtId="166" fontId="11" fillId="0" borderId="0" xfId="2" applyNumberFormat="1" applyFont="1"/>
    <xf numFmtId="166" fontId="11" fillId="0" borderId="0" xfId="0" applyNumberFormat="1" applyFont="1"/>
    <xf numFmtId="164" fontId="0" fillId="6" borderId="0" xfId="1" applyNumberFormat="1" applyFont="1" applyFill="1" applyBorder="1"/>
    <xf numFmtId="164" fontId="0" fillId="0" borderId="0" xfId="1" applyNumberFormat="1" applyFont="1" applyBorder="1"/>
    <xf numFmtId="10" fontId="0" fillId="0" borderId="0" xfId="2" applyNumberFormat="1" applyFont="1" applyFill="1" applyBorder="1"/>
    <xf numFmtId="0" fontId="0" fillId="0" borderId="0" xfId="0" applyFill="1"/>
    <xf numFmtId="164" fontId="0" fillId="0" borderId="0" xfId="1" applyNumberFormat="1" applyFont="1" applyFill="1" applyAlignment="1">
      <alignment horizontal="right"/>
    </xf>
    <xf numFmtId="164" fontId="0" fillId="0" borderId="2" xfId="1" applyNumberFormat="1" applyFont="1" applyFill="1" applyBorder="1"/>
    <xf numFmtId="164" fontId="0" fillId="0" borderId="0" xfId="1" applyNumberFormat="1" applyFont="1" applyFill="1"/>
    <xf numFmtId="0" fontId="8" fillId="0" borderId="0" xfId="0" applyFont="1"/>
    <xf numFmtId="0" fontId="0" fillId="0" borderId="0" xfId="0" quotePrefix="1" applyAlignment="1">
      <alignment horizontal="left"/>
    </xf>
    <xf numFmtId="0" fontId="0" fillId="0" borderId="0" xfId="0" quotePrefix="1" applyFill="1"/>
    <xf numFmtId="164" fontId="7" fillId="0" borderId="0" xfId="5" applyNumberFormat="1" applyFill="1"/>
    <xf numFmtId="0" fontId="8" fillId="0" borderId="0" xfId="5" applyFont="1" applyFill="1"/>
    <xf numFmtId="0" fontId="7" fillId="0" borderId="0" xfId="5" applyFill="1"/>
    <xf numFmtId="10" fontId="7" fillId="0" borderId="0" xfId="5" applyNumberFormat="1" applyFill="1"/>
    <xf numFmtId="10" fontId="7" fillId="0" borderId="0" xfId="6" applyNumberFormat="1" applyFont="1"/>
    <xf numFmtId="0" fontId="16" fillId="0" borderId="0" xfId="0" applyFont="1"/>
    <xf numFmtId="164" fontId="0" fillId="2" borderId="0" xfId="1" quotePrefix="1" applyNumberFormat="1" applyFont="1" applyFill="1" applyAlignment="1">
      <alignment horizontal="center"/>
    </xf>
    <xf numFmtId="0" fontId="44" fillId="0" borderId="0" xfId="0" applyFont="1"/>
    <xf numFmtId="0" fontId="0" fillId="0" borderId="0" xfId="0" applyAlignment="1">
      <alignment horizontal="center"/>
    </xf>
    <xf numFmtId="10" fontId="11" fillId="4" borderId="0" xfId="2" applyNumberFormat="1" applyFont="1" applyFill="1" applyAlignment="1">
      <alignment horizontal="center"/>
    </xf>
    <xf numFmtId="0" fontId="46" fillId="0" borderId="0" xfId="0" applyNumberFormat="1" applyFont="1" applyAlignment="1">
      <alignment horizontal="center"/>
    </xf>
    <xf numFmtId="0" fontId="46" fillId="0" borderId="0" xfId="0" applyFont="1"/>
    <xf numFmtId="164" fontId="7" fillId="0" borderId="0" xfId="41" applyNumberFormat="1"/>
    <xf numFmtId="0" fontId="7" fillId="0" borderId="0" xfId="41"/>
    <xf numFmtId="5" fontId="0" fillId="4" borderId="0" xfId="0" applyNumberFormat="1" applyFill="1"/>
    <xf numFmtId="164" fontId="11" fillId="0" borderId="0" xfId="5" applyNumberFormat="1" applyFont="1" applyFill="1"/>
    <xf numFmtId="10" fontId="0" fillId="0" borderId="0" xfId="2" applyNumberFormat="1" applyFont="1" applyFill="1"/>
    <xf numFmtId="0" fontId="11" fillId="0" borderId="0" xfId="5" applyFont="1" applyFill="1"/>
    <xf numFmtId="164" fontId="47" fillId="0" borderId="0" xfId="5" applyNumberFormat="1" applyFont="1" applyFill="1"/>
    <xf numFmtId="0" fontId="48" fillId="0" borderId="0" xfId="0" applyFont="1"/>
    <xf numFmtId="9" fontId="11" fillId="0" borderId="0" xfId="2" applyNumberFormat="1" applyFont="1" applyFill="1"/>
    <xf numFmtId="0" fontId="11" fillId="0" borderId="0" xfId="0" quotePrefix="1" applyFont="1"/>
    <xf numFmtId="164" fontId="8" fillId="0" borderId="0" xfId="1" applyNumberFormat="1" applyFont="1" applyAlignment="1">
      <alignment horizontal="right"/>
    </xf>
    <xf numFmtId="0" fontId="0" fillId="0" borderId="0" xfId="0" quotePrefix="1" applyFont="1"/>
    <xf numFmtId="0" fontId="8" fillId="0" borderId="0" xfId="0" applyFont="1" applyAlignment="1">
      <alignment horizontal="right"/>
    </xf>
    <xf numFmtId="0" fontId="0" fillId="0" borderId="0" xfId="0" applyFont="1" applyFill="1" applyAlignment="1">
      <alignment horizontal="left"/>
    </xf>
    <xf numFmtId="10" fontId="0" fillId="0" borderId="0" xfId="0" applyNumberFormat="1"/>
    <xf numFmtId="0" fontId="45" fillId="0" borderId="0" xfId="0" applyFont="1"/>
    <xf numFmtId="3" fontId="0" fillId="0" borderId="0" xfId="0" applyNumberFormat="1" applyBorder="1" applyAlignment="1">
      <alignment horizontal="right"/>
    </xf>
    <xf numFmtId="0" fontId="45" fillId="0" borderId="0" xfId="0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left" indent="2"/>
    </xf>
    <xf numFmtId="3" fontId="0" fillId="0" borderId="2" xfId="0" applyNumberFormat="1" applyBorder="1" applyAlignment="1">
      <alignment horizontal="right"/>
    </xf>
    <xf numFmtId="0" fontId="0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45" fillId="0" borderId="0" xfId="0" applyFont="1" applyAlignment="1">
      <alignment horizontal="center"/>
    </xf>
    <xf numFmtId="0" fontId="45" fillId="0" borderId="0" xfId="0" applyFont="1" applyFill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164" fontId="8" fillId="0" borderId="0" xfId="0" applyNumberFormat="1" applyFont="1"/>
    <xf numFmtId="0" fontId="49" fillId="0" borderId="0" xfId="0" quotePrefix="1" applyFont="1"/>
    <xf numFmtId="0" fontId="0" fillId="17" borderId="0" xfId="0" applyFill="1"/>
    <xf numFmtId="37" fontId="0" fillId="0" borderId="0" xfId="1" quotePrefix="1" applyNumberFormat="1" applyFont="1"/>
    <xf numFmtId="37" fontId="0" fillId="0" borderId="0" xfId="0" quotePrefix="1" applyNumberFormat="1"/>
    <xf numFmtId="37" fontId="7" fillId="0" borderId="0" xfId="1" applyNumberFormat="1" applyFont="1"/>
    <xf numFmtId="37" fontId="0" fillId="0" borderId="0" xfId="0" applyNumberFormat="1" applyFont="1"/>
    <xf numFmtId="0" fontId="0" fillId="0" borderId="0" xfId="0" applyFont="1"/>
    <xf numFmtId="164" fontId="7" fillId="0" borderId="0" xfId="1" applyNumberFormat="1" applyFont="1" applyAlignment="1">
      <alignment horizontal="right"/>
    </xf>
    <xf numFmtId="164" fontId="7" fillId="0" borderId="0" xfId="1" quotePrefix="1" applyNumberFormat="1" applyFont="1" applyAlignment="1">
      <alignment horizontal="right"/>
    </xf>
    <xf numFmtId="164" fontId="7" fillId="0" borderId="0" xfId="1" quotePrefix="1" applyNumberFormat="1" applyFont="1"/>
    <xf numFmtId="164" fontId="7" fillId="0" borderId="0" xfId="1" applyNumberFormat="1" applyFont="1"/>
    <xf numFmtId="37" fontId="8" fillId="0" borderId="0" xfId="0" quotePrefix="1" applyNumberFormat="1" applyFont="1"/>
    <xf numFmtId="164" fontId="0" fillId="0" borderId="2" xfId="2" applyNumberFormat="1" applyFont="1" applyBorder="1"/>
    <xf numFmtId="164" fontId="8" fillId="0" borderId="0" xfId="1" applyNumberFormat="1" applyFont="1"/>
    <xf numFmtId="0" fontId="7" fillId="0" borderId="0" xfId="63" quotePrefix="1" applyFont="1"/>
    <xf numFmtId="0" fontId="7" fillId="0" borderId="0" xfId="63" quotePrefix="1" applyFont="1" applyAlignment="1">
      <alignment horizontal="left"/>
    </xf>
    <xf numFmtId="0" fontId="7" fillId="0" borderId="0" xfId="64" quotePrefix="1" applyFont="1"/>
    <xf numFmtId="0" fontId="7" fillId="0" borderId="0" xfId="62" quotePrefix="1" applyFont="1"/>
    <xf numFmtId="0" fontId="7" fillId="0" borderId="0" xfId="61" quotePrefix="1"/>
    <xf numFmtId="10" fontId="0" fillId="4" borderId="0" xfId="2" applyNumberFormat="1" applyFont="1" applyFill="1"/>
    <xf numFmtId="0" fontId="18" fillId="0" borderId="0" xfId="40"/>
    <xf numFmtId="0" fontId="51" fillId="0" borderId="0" xfId="40" applyFont="1" applyAlignment="1">
      <alignment horizontal="center"/>
    </xf>
    <xf numFmtId="0" fontId="51" fillId="0" borderId="0" xfId="40" applyFont="1"/>
    <xf numFmtId="10" fontId="52" fillId="0" borderId="0" xfId="6" applyNumberFormat="1" applyFont="1"/>
    <xf numFmtId="0" fontId="53" fillId="0" borderId="0" xfId="68"/>
    <xf numFmtId="0" fontId="8" fillId="0" borderId="0" xfId="68" applyFont="1"/>
    <xf numFmtId="0" fontId="53" fillId="0" borderId="0" xfId="68" applyAlignment="1">
      <alignment horizontal="centerContinuous"/>
    </xf>
    <xf numFmtId="0" fontId="54" fillId="0" borderId="0" xfId="68" applyFont="1" applyAlignment="1">
      <alignment horizontal="centerContinuous"/>
    </xf>
    <xf numFmtId="0" fontId="55" fillId="0" borderId="0" xfId="68" applyFont="1" applyAlignment="1">
      <alignment horizontal="centerContinuous"/>
    </xf>
    <xf numFmtId="0" fontId="55" fillId="0" borderId="0" xfId="68" applyFont="1"/>
    <xf numFmtId="0" fontId="7" fillId="18" borderId="16" xfId="68" applyFont="1" applyFill="1" applyBorder="1"/>
    <xf numFmtId="0" fontId="53" fillId="18" borderId="16" xfId="68" applyFill="1" applyBorder="1"/>
    <xf numFmtId="0" fontId="53" fillId="0" borderId="16" xfId="68" applyBorder="1"/>
    <xf numFmtId="0" fontId="8" fillId="10" borderId="0" xfId="68" applyFont="1" applyFill="1" applyAlignment="1">
      <alignment horizontal="centerContinuous"/>
    </xf>
    <xf numFmtId="0" fontId="53" fillId="10" borderId="0" xfId="68" applyFill="1" applyAlignment="1">
      <alignment horizontal="centerContinuous"/>
    </xf>
    <xf numFmtId="164" fontId="53" fillId="10" borderId="0" xfId="1" applyNumberFormat="1" applyFont="1" applyFill="1" applyAlignment="1">
      <alignment horizontal="centerContinuous"/>
    </xf>
    <xf numFmtId="0" fontId="7" fillId="0" borderId="0" xfId="68" applyFont="1"/>
    <xf numFmtId="38" fontId="53" fillId="0" borderId="16" xfId="1" applyNumberFormat="1" applyFont="1" applyBorder="1" applyAlignment="1">
      <alignment horizontal="right"/>
    </xf>
    <xf numFmtId="38" fontId="53" fillId="0" borderId="17" xfId="1" applyNumberFormat="1" applyFont="1" applyBorder="1" applyAlignment="1">
      <alignment horizontal="right"/>
    </xf>
    <xf numFmtId="38" fontId="8" fillId="0" borderId="16" xfId="1" applyNumberFormat="1" applyFont="1" applyBorder="1" applyAlignment="1">
      <alignment horizontal="right"/>
    </xf>
    <xf numFmtId="38" fontId="8" fillId="0" borderId="18" xfId="1" applyNumberFormat="1" applyFont="1" applyBorder="1" applyAlignment="1">
      <alignment horizontal="right"/>
    </xf>
    <xf numFmtId="0" fontId="53" fillId="0" borderId="0" xfId="68" quotePrefix="1" applyAlignment="1">
      <alignment horizontal="centerContinuous"/>
    </xf>
    <xf numFmtId="0" fontId="58" fillId="0" borderId="0" xfId="68" quotePrefix="1" applyFont="1" applyAlignment="1">
      <alignment horizontal="centerContinuous"/>
    </xf>
    <xf numFmtId="0" fontId="54" fillId="0" borderId="0" xfId="68" quotePrefix="1" applyFont="1" applyAlignment="1">
      <alignment horizontal="centerContinuous"/>
    </xf>
    <xf numFmtId="0" fontId="59" fillId="10" borderId="0" xfId="68" quotePrefix="1" applyFont="1" applyFill="1" applyAlignment="1">
      <alignment horizontal="centerContinuous"/>
    </xf>
    <xf numFmtId="164" fontId="56" fillId="18" borderId="16" xfId="1" quotePrefix="1" applyNumberFormat="1" applyFont="1" applyFill="1" applyBorder="1" applyAlignment="1">
      <alignment horizontal="center"/>
    </xf>
    <xf numFmtId="164" fontId="57" fillId="18" borderId="16" xfId="1" quotePrefix="1" applyNumberFormat="1" applyFont="1" applyFill="1" applyBorder="1" applyAlignment="1">
      <alignment horizontal="center"/>
    </xf>
    <xf numFmtId="0" fontId="53" fillId="0" borderId="16" xfId="68" quotePrefix="1" applyBorder="1"/>
    <xf numFmtId="0" fontId="8" fillId="0" borderId="16" xfId="68" quotePrefix="1" applyFont="1" applyBorder="1"/>
    <xf numFmtId="0" fontId="8" fillId="0" borderId="19" xfId="68" quotePrefix="1" applyFont="1" applyBorder="1"/>
    <xf numFmtId="38" fontId="53" fillId="0" borderId="16" xfId="1" quotePrefix="1" applyNumberFormat="1" applyFont="1" applyBorder="1" applyAlignment="1">
      <alignment horizontal="right"/>
    </xf>
    <xf numFmtId="38" fontId="53" fillId="0" borderId="17" xfId="1" quotePrefix="1" applyNumberFormat="1" applyFont="1" applyBorder="1" applyAlignment="1">
      <alignment horizontal="right"/>
    </xf>
    <xf numFmtId="38" fontId="8" fillId="0" borderId="16" xfId="1" quotePrefix="1" applyNumberFormat="1" applyFont="1" applyBorder="1" applyAlignment="1">
      <alignment horizontal="right"/>
    </xf>
    <xf numFmtId="38" fontId="8" fillId="0" borderId="18" xfId="1" quotePrefix="1" applyNumberFormat="1" applyFont="1" applyBorder="1" applyAlignment="1">
      <alignment horizontal="right"/>
    </xf>
    <xf numFmtId="38" fontId="53" fillId="0" borderId="0" xfId="68" applyNumberFormat="1"/>
    <xf numFmtId="164" fontId="57" fillId="18" borderId="20" xfId="1" applyNumberFormat="1" applyFont="1" applyFill="1" applyBorder="1" applyAlignment="1">
      <alignment horizontal="center"/>
    </xf>
    <xf numFmtId="169" fontId="53" fillId="0" borderId="0" xfId="70" applyNumberFormat="1" applyFont="1"/>
    <xf numFmtId="171" fontId="53" fillId="0" borderId="0" xfId="69" applyNumberFormat="1" applyFont="1"/>
    <xf numFmtId="164" fontId="0" fillId="0" borderId="2" xfId="1" applyNumberFormat="1" applyFont="1" applyFill="1" applyBorder="1" applyAlignment="1">
      <alignment horizontal="right"/>
    </xf>
    <xf numFmtId="0" fontId="0" fillId="0" borderId="0" xfId="0" quotePrefix="1" applyFont="1" applyFill="1"/>
    <xf numFmtId="0" fontId="8" fillId="0" borderId="0" xfId="0" applyFont="1" applyFill="1" applyAlignment="1">
      <alignment horizontal="right"/>
    </xf>
    <xf numFmtId="0" fontId="0" fillId="0" borderId="0" xfId="0" quotePrefix="1" applyFill="1" applyAlignment="1">
      <alignment horizontal="center"/>
    </xf>
    <xf numFmtId="0" fontId="7" fillId="0" borderId="0" xfId="65" quotePrefix="1" applyFill="1"/>
    <xf numFmtId="0" fontId="8" fillId="0" borderId="0" xfId="65" quotePrefix="1" applyFont="1" applyFill="1"/>
    <xf numFmtId="0" fontId="48" fillId="0" borderId="0" xfId="0" quotePrefix="1" applyFont="1" applyFill="1"/>
    <xf numFmtId="0" fontId="4" fillId="0" borderId="21" xfId="103" applyNumberFormat="1" applyFill="1" applyBorder="1" applyProtection="1">
      <protection locked="0"/>
    </xf>
    <xf numFmtId="164" fontId="4" fillId="0" borderId="21" xfId="1" applyNumberFormat="1" applyFont="1" applyFill="1" applyBorder="1" applyProtection="1">
      <protection locked="0"/>
    </xf>
    <xf numFmtId="164" fontId="7" fillId="0" borderId="0" xfId="1" quotePrefix="1" applyNumberFormat="1"/>
    <xf numFmtId="164" fontId="4" fillId="0" borderId="21" xfId="1" quotePrefix="1" applyNumberFormat="1" applyFont="1" applyFill="1" applyBorder="1" applyProtection="1">
      <protection locked="0"/>
    </xf>
    <xf numFmtId="164" fontId="4" fillId="0" borderId="23" xfId="1" applyNumberFormat="1" applyFont="1" applyFill="1" applyBorder="1" applyProtection="1">
      <protection locked="0"/>
    </xf>
    <xf numFmtId="164" fontId="50" fillId="0" borderId="22" xfId="1" applyNumberFormat="1" applyFont="1" applyFill="1" applyBorder="1" applyProtection="1">
      <protection locked="0"/>
    </xf>
    <xf numFmtId="164" fontId="50" fillId="0" borderId="24" xfId="1" applyNumberFormat="1" applyFont="1" applyFill="1" applyBorder="1" applyProtection="1">
      <protection locked="0"/>
    </xf>
    <xf numFmtId="0" fontId="4" fillId="0" borderId="21" xfId="104" applyNumberFormat="1" applyFill="1" applyBorder="1" applyProtection="1">
      <protection locked="0"/>
    </xf>
    <xf numFmtId="164" fontId="50" fillId="0" borderId="25" xfId="1" applyNumberFormat="1" applyFont="1" applyFill="1" applyBorder="1" applyProtection="1">
      <protection locked="0"/>
    </xf>
    <xf numFmtId="0" fontId="4" fillId="0" borderId="21" xfId="107" applyNumberFormat="1" applyFill="1" applyBorder="1" applyProtection="1">
      <protection locked="0"/>
    </xf>
    <xf numFmtId="0" fontId="4" fillId="0" borderId="21" xfId="107" quotePrefix="1" applyNumberFormat="1" applyFill="1" applyBorder="1" applyProtection="1">
      <protection locked="0"/>
    </xf>
    <xf numFmtId="164" fontId="50" fillId="0" borderId="26" xfId="1" applyNumberFormat="1" applyFont="1" applyFill="1" applyBorder="1" applyProtection="1">
      <protection locked="0"/>
    </xf>
    <xf numFmtId="0" fontId="4" fillId="4" borderId="21" xfId="103" quotePrefix="1" applyNumberFormat="1" applyFill="1" applyBorder="1" applyProtection="1">
      <protection locked="0"/>
    </xf>
    <xf numFmtId="164" fontId="4" fillId="0" borderId="27" xfId="1" applyNumberFormat="1" applyFont="1" applyFill="1" applyBorder="1" applyProtection="1">
      <protection locked="0"/>
    </xf>
    <xf numFmtId="37" fontId="0" fillId="0" borderId="0" xfId="0" quotePrefix="1" applyNumberFormat="1" applyFill="1"/>
    <xf numFmtId="0" fontId="4" fillId="4" borderId="21" xfId="104" quotePrefix="1" applyNumberFormat="1" applyFill="1" applyBorder="1" applyProtection="1">
      <protection locked="0"/>
    </xf>
    <xf numFmtId="0" fontId="3" fillId="0" borderId="21" xfId="108" quotePrefix="1" applyNumberFormat="1" applyFill="1" applyBorder="1" applyProtection="1">
      <protection locked="0"/>
    </xf>
    <xf numFmtId="0" fontId="3" fillId="0" borderId="21" xfId="108" applyNumberFormat="1" applyFill="1" applyBorder="1" applyProtection="1">
      <protection locked="0"/>
    </xf>
    <xf numFmtId="0" fontId="1" fillId="0" borderId="21" xfId="111" quotePrefix="1" applyNumberFormat="1" applyFill="1" applyBorder="1" applyProtection="1">
      <protection locked="0"/>
    </xf>
    <xf numFmtId="164" fontId="0" fillId="4" borderId="0" xfId="1" applyNumberFormat="1" applyFont="1" applyFill="1"/>
    <xf numFmtId="0" fontId="1" fillId="0" borderId="21" xfId="112" quotePrefix="1" applyNumberFormat="1" applyFill="1" applyBorder="1" applyProtection="1">
      <protection locked="0"/>
    </xf>
    <xf numFmtId="0" fontId="1" fillId="0" borderId="21" xfId="112" applyNumberFormat="1" applyFill="1" applyBorder="1" applyProtection="1">
      <protection locked="0"/>
    </xf>
    <xf numFmtId="0" fontId="1" fillId="0" borderId="21" xfId="111" applyNumberFormat="1" applyFill="1" applyBorder="1" applyProtection="1">
      <protection locked="0"/>
    </xf>
    <xf numFmtId="0" fontId="50" fillId="0" borderId="21" xfId="111" applyNumberFormat="1" applyFont="1" applyFill="1" applyBorder="1" applyProtection="1">
      <protection locked="0"/>
    </xf>
    <xf numFmtId="0" fontId="0" fillId="19" borderId="0" xfId="0" quotePrefix="1" applyFont="1" applyFill="1"/>
    <xf numFmtId="0" fontId="8" fillId="19" borderId="0" xfId="0" applyFont="1" applyFill="1"/>
    <xf numFmtId="0" fontId="67" fillId="20" borderId="0" xfId="113" applyFont="1" applyFill="1" applyBorder="1" applyProtection="1"/>
    <xf numFmtId="0" fontId="66" fillId="0" borderId="0" xfId="113" applyFill="1" applyProtection="1"/>
    <xf numFmtId="0" fontId="68" fillId="21" borderId="28" xfId="113" applyFont="1" applyFill="1" applyBorder="1" applyAlignment="1" applyProtection="1">
      <alignment horizontal="center" vertical="center"/>
    </xf>
    <xf numFmtId="0" fontId="69" fillId="21" borderId="0" xfId="113" applyFont="1" applyFill="1" applyBorder="1" applyAlignment="1" applyProtection="1">
      <alignment vertical="center"/>
    </xf>
    <xf numFmtId="172" fontId="69" fillId="21" borderId="0" xfId="113" applyNumberFormat="1" applyFont="1" applyFill="1" applyBorder="1" applyAlignment="1" applyProtection="1">
      <alignment horizontal="right" vertical="center"/>
    </xf>
    <xf numFmtId="0" fontId="70" fillId="21" borderId="0" xfId="113" applyFont="1" applyFill="1" applyBorder="1" applyAlignment="1" applyProtection="1">
      <alignment horizontal="left" vertical="center"/>
    </xf>
    <xf numFmtId="173" fontId="70" fillId="21" borderId="29" xfId="113" applyNumberFormat="1" applyFont="1" applyFill="1" applyBorder="1" applyAlignment="1" applyProtection="1">
      <alignment horizontal="right" vertical="center"/>
    </xf>
    <xf numFmtId="174" fontId="70" fillId="21" borderId="29" xfId="113" applyNumberFormat="1" applyFont="1" applyFill="1" applyBorder="1" applyAlignment="1" applyProtection="1">
      <alignment horizontal="right" vertical="center"/>
    </xf>
    <xf numFmtId="0" fontId="67" fillId="20" borderId="0" xfId="114" applyFont="1" applyFill="1" applyBorder="1" applyProtection="1"/>
    <xf numFmtId="0" fontId="66" fillId="0" borderId="0" xfId="114" applyFill="1" applyProtection="1"/>
    <xf numFmtId="0" fontId="68" fillId="21" borderId="28" xfId="114" applyFont="1" applyFill="1" applyBorder="1" applyAlignment="1" applyProtection="1">
      <alignment horizontal="center" vertical="center"/>
    </xf>
    <xf numFmtId="0" fontId="69" fillId="21" borderId="0" xfId="114" applyFont="1" applyFill="1" applyBorder="1" applyAlignment="1" applyProtection="1">
      <alignment vertical="center"/>
    </xf>
    <xf numFmtId="172" fontId="69" fillId="21" borderId="0" xfId="114" applyNumberFormat="1" applyFont="1" applyFill="1" applyBorder="1" applyAlignment="1" applyProtection="1">
      <alignment horizontal="right" vertical="center"/>
    </xf>
    <xf numFmtId="0" fontId="70" fillId="21" borderId="0" xfId="114" applyFont="1" applyFill="1" applyBorder="1" applyAlignment="1" applyProtection="1">
      <alignment horizontal="left" vertical="center"/>
    </xf>
    <xf numFmtId="173" fontId="70" fillId="21" borderId="29" xfId="114" applyNumberFormat="1" applyFont="1" applyFill="1" applyBorder="1" applyAlignment="1" applyProtection="1">
      <alignment horizontal="right" vertical="center"/>
    </xf>
    <xf numFmtId="174" fontId="70" fillId="21" borderId="29" xfId="114" applyNumberFormat="1" applyFont="1" applyFill="1" applyBorder="1" applyAlignment="1" applyProtection="1">
      <alignment horizontal="right" vertical="center"/>
    </xf>
    <xf numFmtId="0" fontId="69" fillId="0" borderId="0" xfId="114" applyFont="1" applyFill="1" applyBorder="1" applyAlignment="1" applyProtection="1">
      <alignment vertical="center"/>
    </xf>
    <xf numFmtId="172" fontId="69" fillId="0" borderId="0" xfId="114" applyNumberFormat="1" applyFont="1" applyFill="1" applyBorder="1" applyAlignment="1" applyProtection="1">
      <alignment horizontal="right" vertical="center"/>
    </xf>
    <xf numFmtId="0" fontId="70" fillId="0" borderId="0" xfId="114" applyFont="1" applyFill="1" applyBorder="1" applyAlignment="1" applyProtection="1">
      <alignment horizontal="left" vertical="center"/>
    </xf>
    <xf numFmtId="173" fontId="70" fillId="0" borderId="29" xfId="114" applyNumberFormat="1" applyFont="1" applyFill="1" applyBorder="1" applyAlignment="1" applyProtection="1">
      <alignment horizontal="right" vertical="center"/>
    </xf>
    <xf numFmtId="164" fontId="0" fillId="4" borderId="2" xfId="1" applyNumberFormat="1" applyFont="1" applyFill="1" applyBorder="1"/>
    <xf numFmtId="0" fontId="7" fillId="0" borderId="0" xfId="68" quotePrefix="1" applyFont="1"/>
    <xf numFmtId="44" fontId="53" fillId="0" borderId="0" xfId="115" applyFont="1"/>
    <xf numFmtId="0" fontId="7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175" fontId="34" fillId="0" borderId="0" xfId="118" applyNumberFormat="1" applyFont="1" applyFill="1" applyAlignment="1">
      <alignment horizontal="right"/>
    </xf>
    <xf numFmtId="171" fontId="0" fillId="0" borderId="0" xfId="115" applyNumberFormat="1" applyFont="1"/>
    <xf numFmtId="38" fontId="0" fillId="0" borderId="0" xfId="0" applyNumberFormat="1"/>
    <xf numFmtId="171" fontId="7" fillId="0" borderId="0" xfId="69" applyNumberFormat="1" applyFont="1"/>
    <xf numFmtId="0" fontId="4" fillId="0" borderId="21" xfId="103" quotePrefix="1" applyNumberFormat="1" applyFill="1" applyBorder="1" applyProtection="1">
      <protection locked="0"/>
    </xf>
    <xf numFmtId="0" fontId="7" fillId="0" borderId="0" xfId="61" quotePrefix="1" applyFill="1"/>
    <xf numFmtId="0" fontId="4" fillId="0" borderId="21" xfId="104" quotePrefix="1" applyNumberFormat="1" applyFill="1" applyBorder="1" applyProtection="1">
      <protection locked="0"/>
    </xf>
    <xf numFmtId="0" fontId="7" fillId="0" borderId="0" xfId="62" quotePrefix="1" applyFont="1" applyFill="1"/>
    <xf numFmtId="0" fontId="7" fillId="0" borderId="0" xfId="63" quotePrefix="1" applyFont="1" applyFill="1"/>
    <xf numFmtId="0" fontId="7" fillId="0" borderId="0" xfId="63" quotePrefix="1" applyFont="1" applyFill="1" applyAlignment="1">
      <alignment horizontal="left"/>
    </xf>
    <xf numFmtId="0" fontId="3" fillId="0" borderId="21" xfId="109" quotePrefix="1" applyNumberFormat="1" applyFill="1" applyBorder="1" applyProtection="1">
      <protection locked="0"/>
    </xf>
    <xf numFmtId="0" fontId="3" fillId="0" borderId="21" xfId="109" applyNumberFormat="1" applyFill="1" applyBorder="1" applyProtection="1">
      <protection locked="0"/>
    </xf>
    <xf numFmtId="0" fontId="7" fillId="0" borderId="0" xfId="64" quotePrefix="1" applyFont="1" applyFill="1"/>
    <xf numFmtId="0" fontId="2" fillId="0" borderId="21" xfId="110" quotePrefix="1" applyNumberFormat="1" applyFill="1" applyBorder="1" applyProtection="1">
      <protection locked="0"/>
    </xf>
    <xf numFmtId="0" fontId="2" fillId="0" borderId="21" xfId="110" applyNumberFormat="1" applyFill="1" applyBorder="1" applyProtection="1">
      <protection locked="0"/>
    </xf>
    <xf numFmtId="37" fontId="8" fillId="16" borderId="13" xfId="0" applyNumberFormat="1" applyFont="1" applyFill="1" applyBorder="1" applyAlignment="1">
      <alignment horizontal="center"/>
    </xf>
    <xf numFmtId="37" fontId="8" fillId="16" borderId="1" xfId="0" applyNumberFormat="1" applyFont="1" applyFill="1" applyBorder="1" applyAlignment="1">
      <alignment horizontal="center"/>
    </xf>
    <xf numFmtId="37" fontId="8" fillId="16" borderId="14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2" fillId="0" borderId="0" xfId="5" applyFont="1" applyFill="1"/>
    <xf numFmtId="0" fontId="13" fillId="0" borderId="0" xfId="5" applyFont="1" applyFill="1"/>
    <xf numFmtId="0" fontId="14" fillId="0" borderId="0" xfId="5" applyFont="1" applyFill="1"/>
    <xf numFmtId="0" fontId="8" fillId="0" borderId="3" xfId="5" applyFont="1" applyFill="1" applyBorder="1" applyAlignment="1">
      <alignment horizontal="center"/>
    </xf>
    <xf numFmtId="0" fontId="8" fillId="0" borderId="4" xfId="5" applyFont="1" applyFill="1" applyBorder="1" applyAlignment="1">
      <alignment horizontal="center"/>
    </xf>
    <xf numFmtId="0" fontId="8" fillId="0" borderId="5" xfId="5" applyFont="1" applyFill="1" applyBorder="1" applyAlignment="1">
      <alignment horizontal="center"/>
    </xf>
    <xf numFmtId="0" fontId="15" fillId="0" borderId="3" xfId="5" applyFont="1" applyFill="1" applyBorder="1" applyAlignment="1">
      <alignment horizontal="center"/>
    </xf>
    <xf numFmtId="0" fontId="15" fillId="0" borderId="4" xfId="5" applyFont="1" applyFill="1" applyBorder="1" applyAlignment="1">
      <alignment horizontal="center"/>
    </xf>
    <xf numFmtId="0" fontId="15" fillId="0" borderId="5" xfId="5" applyFont="1" applyFill="1" applyBorder="1" applyAlignment="1">
      <alignment horizontal="center"/>
    </xf>
    <xf numFmtId="0" fontId="16" fillId="0" borderId="0" xfId="5" applyFont="1" applyFill="1" applyAlignment="1">
      <alignment horizontal="center"/>
    </xf>
    <xf numFmtId="0" fontId="17" fillId="0" borderId="0" xfId="5" applyFont="1" applyFill="1" applyAlignment="1">
      <alignment horizontal="center"/>
    </xf>
    <xf numFmtId="164" fontId="14" fillId="0" borderId="0" xfId="5" applyNumberFormat="1" applyFont="1" applyFill="1"/>
    <xf numFmtId="9" fontId="44" fillId="0" borderId="0" xfId="2" applyNumberFormat="1" applyFont="1" applyFill="1"/>
    <xf numFmtId="0" fontId="7" fillId="0" borderId="0" xfId="5" applyFont="1" applyFill="1"/>
    <xf numFmtId="166" fontId="44" fillId="0" borderId="0" xfId="2" applyNumberFormat="1" applyFont="1" applyFill="1"/>
    <xf numFmtId="0" fontId="19" fillId="0" borderId="0" xfId="5" applyFont="1" applyFill="1" applyAlignment="1">
      <alignment horizontal="center"/>
    </xf>
    <xf numFmtId="166" fontId="7" fillId="0" borderId="0" xfId="6" applyNumberFormat="1" applyFont="1" applyFill="1"/>
    <xf numFmtId="164" fontId="7" fillId="0" borderId="0" xfId="7" applyNumberFormat="1" applyFont="1" applyFill="1"/>
    <xf numFmtId="164" fontId="8" fillId="0" borderId="0" xfId="5" applyNumberFormat="1" applyFont="1" applyFill="1"/>
    <xf numFmtId="164" fontId="15" fillId="0" borderId="0" xfId="5" applyNumberFormat="1" applyFont="1" applyFill="1"/>
    <xf numFmtId="166" fontId="17" fillId="0" borderId="0" xfId="6" applyNumberFormat="1" applyFont="1" applyFill="1" applyAlignment="1">
      <alignment horizontal="center"/>
    </xf>
    <xf numFmtId="43" fontId="7" fillId="0" borderId="0" xfId="5" applyNumberFormat="1" applyFill="1"/>
    <xf numFmtId="0" fontId="45" fillId="0" borderId="0" xfId="5" applyFont="1" applyFill="1"/>
    <xf numFmtId="10" fontId="7" fillId="0" borderId="0" xfId="6" applyNumberFormat="1" applyFont="1" applyFill="1"/>
    <xf numFmtId="43" fontId="44" fillId="0" borderId="0" xfId="5" applyNumberFormat="1" applyFont="1" applyFill="1"/>
    <xf numFmtId="37" fontId="7" fillId="0" borderId="0" xfId="5" applyNumberFormat="1" applyFill="1"/>
  </cellXfs>
  <cellStyles count="119">
    <cellStyle name="Actual Date" xfId="8"/>
    <cellStyle name="Affinity Input" xfId="9"/>
    <cellStyle name="Body" xfId="10"/>
    <cellStyle name="Comma" xfId="1" builtinId="3"/>
    <cellStyle name="Comma [0] 2" xfId="84"/>
    <cellStyle name="Comma 2" xfId="4"/>
    <cellStyle name="Comma 3" xfId="7"/>
    <cellStyle name="Comma 3 2" xfId="86"/>
    <cellStyle name="Comma 4" xfId="89"/>
    <cellStyle name="Comma 5" xfId="72"/>
    <cellStyle name="Comma 6" xfId="97"/>
    <cellStyle name="Comma 7" xfId="100"/>
    <cellStyle name="ContentsHyperlink" xfId="11"/>
    <cellStyle name="Currency" xfId="115" builtinId="4"/>
    <cellStyle name="Currency [0] 2" xfId="83"/>
    <cellStyle name="Currency [2]" xfId="12"/>
    <cellStyle name="Currency 2" xfId="82"/>
    <cellStyle name="Currency 3" xfId="85"/>
    <cellStyle name="Currency 4" xfId="90"/>
    <cellStyle name="Currency 5" xfId="73"/>
    <cellStyle name="Currency 6" xfId="98"/>
    <cellStyle name="Currency 7" xfId="99"/>
    <cellStyle name="Currency 8" xfId="69"/>
    <cellStyle name="Custom - Style1" xfId="13"/>
    <cellStyle name="Data   - Style2" xfId="14"/>
    <cellStyle name="Date" xfId="15"/>
    <cellStyle name="Edit" xfId="16"/>
    <cellStyle name="Engine" xfId="17"/>
    <cellStyle name="Fixed" xfId="18"/>
    <cellStyle name="Grey" xfId="19"/>
    <cellStyle name="HEADER" xfId="20"/>
    <cellStyle name="Header1" xfId="21"/>
    <cellStyle name="Header2" xfId="22"/>
    <cellStyle name="heading" xfId="23"/>
    <cellStyle name="Heading1" xfId="24"/>
    <cellStyle name="Heading2" xfId="25"/>
    <cellStyle name="HIGHLIGHT" xfId="26"/>
    <cellStyle name="Input [yellow]" xfId="27"/>
    <cellStyle name="Labels - Style3" xfId="28"/>
    <cellStyle name="Large Page Heading" xfId="29"/>
    <cellStyle name="no dec" xfId="30"/>
    <cellStyle name="No Edit" xfId="31"/>
    <cellStyle name="Normal" xfId="0" builtinId="0"/>
    <cellStyle name="Normal - Style1" xfId="32"/>
    <cellStyle name="Normal - Style1 2" xfId="74"/>
    <cellStyle name="Normal - Style2" xfId="33"/>
    <cellStyle name="Normal - Style3" xfId="34"/>
    <cellStyle name="Normal - Style4" xfId="35"/>
    <cellStyle name="Normal - Style5" xfId="36"/>
    <cellStyle name="Normal - Style6" xfId="37"/>
    <cellStyle name="Normal - Style7" xfId="38"/>
    <cellStyle name="Normal - Style8" xfId="39"/>
    <cellStyle name="Normal 10" xfId="68"/>
    <cellStyle name="Normal 11" xfId="102"/>
    <cellStyle name="Normal 12" xfId="113"/>
    <cellStyle name="Normal 13" xfId="116"/>
    <cellStyle name="Normal 14" xfId="117"/>
    <cellStyle name="Normal 15" xfId="118"/>
    <cellStyle name="Normal 2" xfId="40"/>
    <cellStyle name="Normal 2 2" xfId="92"/>
    <cellStyle name="Normal 2 3" xfId="80"/>
    <cellStyle name="Normal 2 4" xfId="114"/>
    <cellStyle name="Normal 3" xfId="41"/>
    <cellStyle name="Normal 3 2" xfId="94"/>
    <cellStyle name="Normal 4" xfId="66"/>
    <cellStyle name="Normal 4 2" xfId="87"/>
    <cellStyle name="Normal 4_Div 12 history" xfId="105"/>
    <cellStyle name="Normal 5" xfId="67"/>
    <cellStyle name="Normal 5 2" xfId="88"/>
    <cellStyle name="Normal 5_Div 12 history" xfId="106"/>
    <cellStyle name="Normal 6" xfId="93"/>
    <cellStyle name="Normal 7" xfId="71"/>
    <cellStyle name="Normal 8" xfId="96"/>
    <cellStyle name="Normal 9" xfId="101"/>
    <cellStyle name="Normal_13 MFR and Workpapers public 2007WP as filed" xfId="5"/>
    <cellStyle name="Normal_C.2.2 B" xfId="3"/>
    <cellStyle name="Normal_div 09" xfId="63"/>
    <cellStyle name="Normal_div 091" xfId="64"/>
    <cellStyle name="Normal_Div 12 history" xfId="104"/>
    <cellStyle name="Normal_Div 12 history_1" xfId="112"/>
    <cellStyle name="Normal_Div 2 history" xfId="103"/>
    <cellStyle name="Normal_Div 9 history" xfId="107"/>
    <cellStyle name="Normal_Div 9 history_1" xfId="108"/>
    <cellStyle name="Normal_Div 9 history_2" xfId="111"/>
    <cellStyle name="Normal_Div 91 history" xfId="109"/>
    <cellStyle name="Normal_Div 91 history_1" xfId="110"/>
    <cellStyle name="Normal_Sheet1" xfId="61"/>
    <cellStyle name="Normal_Sheet2" xfId="62"/>
    <cellStyle name="Normal_Sheet3" xfId="65"/>
    <cellStyle name="nPlosion" xfId="42"/>
    <cellStyle name="Output Amounts" xfId="43"/>
    <cellStyle name="Output Amounts 2" xfId="75"/>
    <cellStyle name="Output Column Headings" xfId="44"/>
    <cellStyle name="Output Column Headings 2" xfId="76"/>
    <cellStyle name="Output Line Items" xfId="45"/>
    <cellStyle name="Output Report Heading" xfId="46"/>
    <cellStyle name="Output Report Heading 2" xfId="77"/>
    <cellStyle name="Output Report Title" xfId="47"/>
    <cellStyle name="Output Report Title 2" xfId="78"/>
    <cellStyle name="Percent" xfId="2" builtinId="5"/>
    <cellStyle name="Percent [2]" xfId="48"/>
    <cellStyle name="Percent 2" xfId="6"/>
    <cellStyle name="Percent 2 2" xfId="81"/>
    <cellStyle name="Percent 3" xfId="91"/>
    <cellStyle name="Percent 4" xfId="79"/>
    <cellStyle name="Percent 5" xfId="70"/>
    <cellStyle name="Percent 7" xfId="95"/>
    <cellStyle name="PSChar" xfId="49"/>
    <cellStyle name="Reset  - Style4" xfId="50"/>
    <cellStyle name="Small Page Heading" xfId="51"/>
    <cellStyle name="Table  - Style5" xfId="52"/>
    <cellStyle name="Title  - Style6" xfId="53"/>
    <cellStyle name="title1" xfId="54"/>
    <cellStyle name="TotCol - Style7" xfId="55"/>
    <cellStyle name="TotRow - Style8" xfId="56"/>
    <cellStyle name="Unprot" xfId="57"/>
    <cellStyle name="Unprot$" xfId="58"/>
    <cellStyle name="Unprotect" xfId="59"/>
    <cellStyle name="一般_dept code" xfId="60"/>
  </cellStyles>
  <dxfs count="0"/>
  <tableStyles count="0" defaultTableStyle="TableStyleMedium2" defaultPivotStyle="PivotStyleLight16"/>
  <colors>
    <mruColors>
      <color rgb="FF0000FF"/>
      <color rgb="FFFFFFCC"/>
      <color rgb="FFCCFFCC"/>
      <color rgb="FFCCFFFF"/>
      <color rgb="FFCCECFF"/>
      <color rgb="FFFF99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8\13%20MFR%20and%20Workpapers%20public%202007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FY2010%20KY%20%20SSU%20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OM%20forecast-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FY2009%20KY%20%20SSU%20O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2017%20KY%20Rev%20Req%20Model%20-%20%20for%20Internal%20Use%20with%20external%20link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"/>
      <sheetName val="B-1.2-5"/>
      <sheetName val="B-1.3"/>
      <sheetName val="B-1.3 expl"/>
      <sheetName val="WP B-1.3"/>
      <sheetName val="WP B-1.3.1"/>
      <sheetName val="WP B-1.3.2 Bad Debt"/>
      <sheetName val="WP B-1.4"/>
      <sheetName val="B1.3-1 Adj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>
        <row r="6">
          <cell r="C6">
            <v>3.5000000000000003E-2</v>
          </cell>
        </row>
        <row r="7">
          <cell r="C7">
            <v>3.3255750665127426E-2</v>
          </cell>
        </row>
        <row r="8">
          <cell r="C8">
            <v>0.05</v>
          </cell>
        </row>
      </sheetData>
      <sheetData sheetId="4">
        <row r="23">
          <cell r="B23">
            <v>3.3255750665127426E-2</v>
          </cell>
        </row>
      </sheetData>
      <sheetData sheetId="5">
        <row r="16">
          <cell r="Y16">
            <v>2484058.0556499995</v>
          </cell>
        </row>
      </sheetData>
      <sheetData sheetId="6"/>
      <sheetData sheetId="7">
        <row r="16">
          <cell r="Y16">
            <v>5004953.1263250001</v>
          </cell>
        </row>
      </sheetData>
      <sheetData sheetId="8"/>
      <sheetData sheetId="9">
        <row r="16">
          <cell r="Y16">
            <v>36251098.368800007</v>
          </cell>
        </row>
      </sheetData>
      <sheetData sheetId="10"/>
      <sheetData sheetId="11"/>
      <sheetData sheetId="12">
        <row r="16">
          <cell r="Y16">
            <v>27500081.636449993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ation"/>
      <sheetName val="CPI index"/>
      <sheetName val="Div 2 retrieve"/>
      <sheetName val="Div 12 retrieve"/>
      <sheetName val="Div 91 retrieve"/>
      <sheetName val="Div 9 retrieve"/>
      <sheetName val="Div 2 forecast"/>
      <sheetName val="Div 12 forecast"/>
      <sheetName val="Div 91 forecast"/>
      <sheetName val="O&amp;M Comparison"/>
      <sheetName val="Div 9 forecast"/>
    </sheetNames>
    <sheetDataSet>
      <sheetData sheetId="0" refreshError="1">
        <row r="6">
          <cell r="C6">
            <v>0.03</v>
          </cell>
        </row>
        <row r="7">
          <cell r="C7">
            <v>2.7E-2</v>
          </cell>
        </row>
        <row r="8">
          <cell r="C8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/>
      <sheetData sheetId="4">
        <row r="23">
          <cell r="B23">
            <v>3.3255750665127426E-2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F"/>
      <sheetName val="B.2 B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F"/>
      <sheetName val="WP B.4.1B"/>
      <sheetName val="WP B.5 B"/>
      <sheetName val="WP B.5 F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G.1"/>
      <sheetName val="G.2"/>
      <sheetName val="G.3"/>
      <sheetName val="H.1"/>
      <sheetName val="I.1"/>
      <sheetName val="I.2"/>
      <sheetName val="I.3"/>
      <sheetName val="J-1 Base"/>
      <sheetName val="J-2 B"/>
      <sheetName val="J-3 B"/>
      <sheetName val="J-4"/>
      <sheetName val="J.1"/>
      <sheetName val="J-1 F"/>
      <sheetName val="J-2 F"/>
      <sheetName val="J-3 F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9">
          <cell r="F19">
            <v>26164029.229292534</v>
          </cell>
        </row>
      </sheetData>
      <sheetData sheetId="30">
        <row r="18">
          <cell r="D18">
            <v>0</v>
          </cell>
          <cell r="K18">
            <v>0</v>
          </cell>
        </row>
        <row r="19">
          <cell r="D19">
            <v>402608.75718359562</v>
          </cell>
          <cell r="K19">
            <v>404981.32563764579</v>
          </cell>
        </row>
        <row r="20">
          <cell r="D20">
            <v>267885.1416324373</v>
          </cell>
          <cell r="K20">
            <v>270672.87141031638</v>
          </cell>
        </row>
        <row r="21">
          <cell r="D21">
            <v>6643817.962154286</v>
          </cell>
          <cell r="K21">
            <v>6775543.622274477</v>
          </cell>
        </row>
        <row r="22">
          <cell r="D22">
            <v>3218090.9482542495</v>
          </cell>
          <cell r="K22">
            <v>3376765.8344309572</v>
          </cell>
        </row>
        <row r="23">
          <cell r="D23">
            <v>134412.29365729415</v>
          </cell>
          <cell r="K23">
            <v>133613.60616766004</v>
          </cell>
        </row>
        <row r="24">
          <cell r="D24">
            <v>410952.66041130282</v>
          </cell>
          <cell r="K24">
            <v>443734.62949809234</v>
          </cell>
        </row>
        <row r="25">
          <cell r="D25">
            <v>15884123.621101992</v>
          </cell>
          <cell r="K25">
            <v>16158921.737660004</v>
          </cell>
        </row>
      </sheetData>
      <sheetData sheetId="31">
        <row r="158">
          <cell r="D158">
            <v>13526079.802595161</v>
          </cell>
        </row>
      </sheetData>
      <sheetData sheetId="32">
        <row r="154">
          <cell r="D154">
            <v>14012400.830261085</v>
          </cell>
        </row>
      </sheetData>
      <sheetData sheetId="33">
        <row r="125">
          <cell r="P125">
            <v>13435811.581799995</v>
          </cell>
        </row>
        <row r="134">
          <cell r="P134">
            <v>13435811.581799995</v>
          </cell>
        </row>
      </sheetData>
      <sheetData sheetId="34">
        <row r="38">
          <cell r="D38">
            <v>26362.759999993395</v>
          </cell>
        </row>
        <row r="41">
          <cell r="P41">
            <v>5.4682450751083987E-2</v>
          </cell>
        </row>
        <row r="42">
          <cell r="P42">
            <v>-6304169.6048775604</v>
          </cell>
        </row>
      </sheetData>
      <sheetData sheetId="35">
        <row r="33">
          <cell r="P33">
            <v>5.157100802248564E-2</v>
          </cell>
        </row>
        <row r="34">
          <cell r="P34">
            <v>-2456568.9778179214</v>
          </cell>
        </row>
      </sheetData>
      <sheetData sheetId="36">
        <row r="55">
          <cell r="P55">
            <v>0.50250801228757225</v>
          </cell>
        </row>
        <row r="56">
          <cell r="P56">
            <v>-4765341.2198996795</v>
          </cell>
        </row>
      </sheetData>
      <sheetData sheetId="37">
        <row r="92">
          <cell r="D92">
            <v>23762.019539619268</v>
          </cell>
          <cell r="E92">
            <v>24524.91013879031</v>
          </cell>
          <cell r="F92">
            <v>22207.571712194829</v>
          </cell>
          <cell r="G92">
            <v>22172.952463907117</v>
          </cell>
          <cell r="H92">
            <v>21871.741500848806</v>
          </cell>
          <cell r="I92">
            <v>21676.185075813533</v>
          </cell>
          <cell r="J92">
            <v>26560.646474999423</v>
          </cell>
          <cell r="K92">
            <v>41415.794541249801</v>
          </cell>
          <cell r="L92">
            <v>48376.670007436762</v>
          </cell>
          <cell r="M92">
            <v>43272.442111191995</v>
          </cell>
          <cell r="N92">
            <v>32334.096447797128</v>
          </cell>
          <cell r="O92">
            <v>33937.228919765541</v>
          </cell>
        </row>
        <row r="115">
          <cell r="J115">
            <v>1099430.5881113573</v>
          </cell>
          <cell r="K115">
            <v>1121375.3861776076</v>
          </cell>
          <cell r="L115">
            <v>1033215.8729016916</v>
          </cell>
          <cell r="M115">
            <v>1121640.0921557255</v>
          </cell>
          <cell r="N115">
            <v>1025050.0458843843</v>
          </cell>
          <cell r="O115">
            <v>1105156.5405561239</v>
          </cell>
        </row>
        <row r="120">
          <cell r="P120">
            <v>13551832.796818063</v>
          </cell>
        </row>
        <row r="128">
          <cell r="P128">
            <v>13551832.796818063</v>
          </cell>
        </row>
      </sheetData>
      <sheetData sheetId="38">
        <row r="39">
          <cell r="O39">
            <v>5.2010158342223917E-2</v>
          </cell>
        </row>
        <row r="40">
          <cell r="P40">
            <v>-5561033.7489999998</v>
          </cell>
        </row>
      </sheetData>
      <sheetData sheetId="39">
        <row r="33">
          <cell r="O33">
            <v>5.67090596975168E-2</v>
          </cell>
        </row>
        <row r="34">
          <cell r="P34">
            <v>-2718003.3688559649</v>
          </cell>
        </row>
      </sheetData>
      <sheetData sheetId="40">
        <row r="53">
          <cell r="P53">
            <v>0.5025136071712456</v>
          </cell>
        </row>
        <row r="54">
          <cell r="P54">
            <v>-5733363.712405121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0">
          <cell r="J20">
            <v>0</v>
          </cell>
        </row>
      </sheetData>
      <sheetData sheetId="54"/>
      <sheetData sheetId="55"/>
      <sheetData sheetId="56">
        <row r="18">
          <cell r="K18">
            <v>76811.703345893111</v>
          </cell>
        </row>
        <row r="21">
          <cell r="K21">
            <v>4028.4627328297415</v>
          </cell>
        </row>
        <row r="24">
          <cell r="K24">
            <v>5779.1550157299507</v>
          </cell>
        </row>
        <row r="27">
          <cell r="K27">
            <v>46.067037554680795</v>
          </cell>
        </row>
      </sheetData>
      <sheetData sheetId="57"/>
      <sheetData sheetId="58">
        <row r="27">
          <cell r="J27">
            <v>156942.03999999998</v>
          </cell>
        </row>
      </sheetData>
      <sheetData sheetId="59"/>
      <sheetData sheetId="60">
        <row r="16">
          <cell r="I16">
            <v>21173</v>
          </cell>
        </row>
        <row r="18">
          <cell r="I18">
            <v>21631.889177935263</v>
          </cell>
        </row>
        <row r="20">
          <cell r="I20">
            <v>15081.159328202588</v>
          </cell>
        </row>
        <row r="22">
          <cell r="I22">
            <v>4642.0392738753289</v>
          </cell>
        </row>
      </sheetData>
      <sheetData sheetId="61">
        <row r="20">
          <cell r="G20">
            <v>0</v>
          </cell>
        </row>
      </sheetData>
      <sheetData sheetId="62">
        <row r="15">
          <cell r="F15">
            <v>473811.48374079826</v>
          </cell>
        </row>
        <row r="17">
          <cell r="F17">
            <v>0</v>
          </cell>
        </row>
        <row r="19">
          <cell r="F19">
            <v>456262.99476392812</v>
          </cell>
        </row>
        <row r="27">
          <cell r="F27">
            <v>162129.15103430953</v>
          </cell>
        </row>
        <row r="28">
          <cell r="F28">
            <v>162626.2110056516</v>
          </cell>
        </row>
        <row r="30">
          <cell r="F30">
            <v>6328.3781834958299</v>
          </cell>
        </row>
        <row r="31">
          <cell r="F31">
            <v>9507.8430107143831</v>
          </cell>
        </row>
        <row r="33">
          <cell r="F33">
            <v>58812.662428708412</v>
          </cell>
        </row>
        <row r="34">
          <cell r="F34">
            <v>31006.418528306524</v>
          </cell>
        </row>
        <row r="36">
          <cell r="F36">
            <v>33784.828195493668</v>
          </cell>
        </row>
        <row r="37">
          <cell r="F37">
            <v>13682.990983192123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 refreshError="1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4"/>
  <sheetViews>
    <sheetView zoomScaleNormal="100" zoomScaleSheetLayoutView="90" workbookViewId="0">
      <selection activeCell="N19" sqref="N19"/>
    </sheetView>
  </sheetViews>
  <sheetFormatPr defaultRowHeight="12.75"/>
  <cols>
    <col min="1" max="1" width="4.42578125" customWidth="1"/>
  </cols>
  <sheetData>
    <row r="2" spans="2:4">
      <c r="B2" s="59" t="s">
        <v>576</v>
      </c>
    </row>
    <row r="5" spans="2:4">
      <c r="B5" t="s">
        <v>571</v>
      </c>
    </row>
    <row r="7" spans="2:4">
      <c r="B7" t="s">
        <v>845</v>
      </c>
    </row>
    <row r="9" spans="2:4">
      <c r="B9" t="s">
        <v>572</v>
      </c>
    </row>
    <row r="10" spans="2:4">
      <c r="C10" t="s">
        <v>573</v>
      </c>
    </row>
    <row r="11" spans="2:4">
      <c r="C11" t="s">
        <v>574</v>
      </c>
    </row>
    <row r="12" spans="2:4">
      <c r="D12" t="s">
        <v>672</v>
      </c>
    </row>
    <row r="13" spans="2:4">
      <c r="D13" t="s">
        <v>575</v>
      </c>
    </row>
    <row r="14" spans="2:4">
      <c r="C14" t="s">
        <v>577</v>
      </c>
    </row>
  </sheetData>
  <pageMargins left="0.7" right="0.7" top="0.94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83"/>
  <sheetViews>
    <sheetView zoomScale="85" zoomScaleNormal="85" workbookViewId="0">
      <pane xSplit="1" ySplit="8" topLeftCell="B9" activePane="bottomRight" state="frozen"/>
      <selection activeCell="J19" sqref="J19"/>
      <selection pane="topRight" activeCell="J19" sqref="J19"/>
      <selection pane="bottomLeft" activeCell="J19" sqref="J19"/>
      <selection pane="bottomRight" activeCell="A12" sqref="A12"/>
    </sheetView>
  </sheetViews>
  <sheetFormatPr defaultRowHeight="12.75"/>
  <cols>
    <col min="1" max="1" width="64.28515625" style="101" customWidth="1"/>
    <col min="2" max="3" width="12.28515625" style="105" bestFit="1" customWidth="1"/>
    <col min="4" max="5" width="12.28515625" style="101" bestFit="1" customWidth="1"/>
    <col min="6" max="6" width="13.140625" style="101" bestFit="1" customWidth="1"/>
    <col min="7" max="7" width="12.28515625" style="101" bestFit="1" customWidth="1"/>
    <col min="8" max="8" width="13.28515625" style="101" bestFit="1" customWidth="1"/>
    <col min="9" max="10" width="11.5703125" bestFit="1" customWidth="1"/>
    <col min="11" max="12" width="9.5703125" bestFit="1" customWidth="1"/>
    <col min="13" max="13" width="10.5703125" bestFit="1" customWidth="1"/>
    <col min="14" max="16" width="9.5703125" bestFit="1" customWidth="1"/>
  </cols>
  <sheetData>
    <row r="1" spans="1:10">
      <c r="A1" s="77" t="s">
        <v>0</v>
      </c>
    </row>
    <row r="2" spans="1:10">
      <c r="A2" s="77" t="s">
        <v>1</v>
      </c>
      <c r="D2" s="105"/>
      <c r="E2" s="105"/>
      <c r="F2" s="105"/>
      <c r="G2" s="105"/>
      <c r="H2" s="105"/>
    </row>
    <row r="3" spans="1:10">
      <c r="A3" s="77" t="s">
        <v>2</v>
      </c>
      <c r="D3" s="105"/>
      <c r="E3" s="105"/>
      <c r="F3" s="105"/>
      <c r="G3" s="105"/>
      <c r="H3" s="105"/>
    </row>
    <row r="4" spans="1:10">
      <c r="A4" s="77" t="s">
        <v>3</v>
      </c>
      <c r="D4" s="105"/>
      <c r="E4" s="105"/>
      <c r="F4" s="105"/>
      <c r="G4" s="105"/>
      <c r="H4" s="105"/>
    </row>
    <row r="5" spans="1:10">
      <c r="A5" s="77" t="s">
        <v>41</v>
      </c>
      <c r="D5" s="100"/>
      <c r="E5" s="100"/>
      <c r="F5" s="100"/>
      <c r="G5" s="100"/>
      <c r="H5" s="100"/>
    </row>
    <row r="6" spans="1:10">
      <c r="D6" s="100"/>
      <c r="E6" s="100"/>
      <c r="F6" s="100"/>
      <c r="G6" s="100"/>
      <c r="H6" s="100"/>
    </row>
    <row r="7" spans="1:10">
      <c r="B7" s="7" t="s">
        <v>847</v>
      </c>
      <c r="C7" s="7" t="s">
        <v>847</v>
      </c>
      <c r="D7" s="7" t="s">
        <v>847</v>
      </c>
      <c r="E7" s="7" t="s">
        <v>847</v>
      </c>
      <c r="F7" s="7" t="s">
        <v>847</v>
      </c>
      <c r="G7" s="7" t="s">
        <v>847</v>
      </c>
      <c r="H7" s="156" t="s">
        <v>846</v>
      </c>
      <c r="I7" s="156" t="s">
        <v>846</v>
      </c>
      <c r="J7" s="156" t="s">
        <v>846</v>
      </c>
    </row>
    <row r="8" spans="1:10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</row>
    <row r="9" spans="1:10">
      <c r="B9" s="99"/>
      <c r="C9" s="99"/>
      <c r="D9" s="100"/>
      <c r="E9" s="100"/>
      <c r="F9" s="100"/>
      <c r="G9" s="100"/>
      <c r="H9" s="100"/>
    </row>
    <row r="10" spans="1:10" ht="15">
      <c r="A10" s="77" t="s">
        <v>48</v>
      </c>
      <c r="B10" s="161">
        <v>68567.100000000006</v>
      </c>
      <c r="C10" s="161">
        <v>68468.960000000006</v>
      </c>
      <c r="D10" s="161">
        <v>105538.18000000001</v>
      </c>
      <c r="E10" s="161">
        <v>66227.740000000005</v>
      </c>
      <c r="F10" s="161">
        <v>68944.59</v>
      </c>
      <c r="G10" s="161">
        <v>63616.07</v>
      </c>
      <c r="H10" s="161">
        <v>0</v>
      </c>
      <c r="I10" s="161">
        <v>0</v>
      </c>
      <c r="J10" s="161">
        <v>0</v>
      </c>
    </row>
    <row r="11" spans="1:10" ht="15">
      <c r="A11" s="223" t="s">
        <v>890</v>
      </c>
      <c r="B11" s="224">
        <v>2002.8</v>
      </c>
      <c r="C11" s="224">
        <v>2002.82</v>
      </c>
      <c r="D11" s="224">
        <v>3004.2</v>
      </c>
      <c r="E11" s="224">
        <v>2002.8</v>
      </c>
      <c r="F11" s="224">
        <v>2002.82</v>
      </c>
      <c r="G11" s="224">
        <v>1852.59</v>
      </c>
      <c r="H11" s="161"/>
      <c r="I11" s="161"/>
      <c r="J11" s="161"/>
    </row>
    <row r="12" spans="1:10" ht="15">
      <c r="A12" s="154" t="s">
        <v>17</v>
      </c>
      <c r="B12" s="161">
        <v>8093.28</v>
      </c>
      <c r="C12" s="161">
        <v>8093.26</v>
      </c>
      <c r="D12" s="161">
        <v>11684.19</v>
      </c>
      <c r="E12" s="161">
        <v>6254.78</v>
      </c>
      <c r="F12" s="161">
        <v>6254.78</v>
      </c>
      <c r="G12" s="161">
        <v>7538.21</v>
      </c>
      <c r="H12" s="161">
        <v>0</v>
      </c>
      <c r="I12" s="161">
        <v>0</v>
      </c>
      <c r="J12" s="161">
        <v>0</v>
      </c>
    </row>
    <row r="13" spans="1:10" ht="15">
      <c r="A13" s="154" t="s">
        <v>59</v>
      </c>
      <c r="B13" s="161">
        <v>131790.35</v>
      </c>
      <c r="C13" s="161">
        <v>130030.05</v>
      </c>
      <c r="D13" s="161">
        <v>193867.86</v>
      </c>
      <c r="E13" s="161">
        <v>122716.37000000001</v>
      </c>
      <c r="F13" s="161">
        <v>128357.94000000002</v>
      </c>
      <c r="G13" s="161">
        <v>121095.33999999998</v>
      </c>
      <c r="H13" s="161">
        <v>0</v>
      </c>
      <c r="I13" s="161">
        <v>0</v>
      </c>
      <c r="J13" s="161">
        <v>0</v>
      </c>
    </row>
    <row r="14" spans="1:10" ht="15">
      <c r="A14" s="223" t="s">
        <v>929</v>
      </c>
      <c r="B14" s="224">
        <v>6437.88</v>
      </c>
      <c r="C14" s="224">
        <v>6248.2</v>
      </c>
      <c r="D14" s="224">
        <v>10053.379999999999</v>
      </c>
      <c r="E14" s="224">
        <v>6238.74</v>
      </c>
      <c r="F14" s="224">
        <v>6502.05</v>
      </c>
      <c r="G14" s="224">
        <v>6389.35</v>
      </c>
      <c r="H14" s="161"/>
      <c r="I14" s="161"/>
      <c r="J14" s="161"/>
    </row>
    <row r="15" spans="1:10" ht="15">
      <c r="A15" s="154" t="s">
        <v>66</v>
      </c>
      <c r="B15" s="161">
        <v>228680.87</v>
      </c>
      <c r="C15" s="161">
        <v>219134.56999999998</v>
      </c>
      <c r="D15" s="161">
        <v>324820.49</v>
      </c>
      <c r="E15" s="161">
        <v>216834.56</v>
      </c>
      <c r="F15" s="161">
        <v>225502.38000000003</v>
      </c>
      <c r="G15" s="161">
        <v>215096.75</v>
      </c>
      <c r="H15" s="161">
        <v>0</v>
      </c>
      <c r="I15" s="161">
        <v>0</v>
      </c>
      <c r="J15" s="161">
        <v>0</v>
      </c>
    </row>
    <row r="16" spans="1:10" ht="15">
      <c r="A16" s="154" t="s">
        <v>67</v>
      </c>
      <c r="B16" s="161">
        <v>-228680.87</v>
      </c>
      <c r="C16" s="161">
        <v>-219698.25</v>
      </c>
      <c r="D16" s="161">
        <v>-326813.64</v>
      </c>
      <c r="E16" s="161">
        <v>-218030.45</v>
      </c>
      <c r="F16" s="161">
        <v>-226399.29</v>
      </c>
      <c r="G16" s="161">
        <v>-214268.76</v>
      </c>
      <c r="H16" s="161">
        <v>0</v>
      </c>
      <c r="I16" s="161">
        <v>0</v>
      </c>
      <c r="J16" s="161">
        <v>0</v>
      </c>
    </row>
    <row r="17" spans="1:16" ht="15">
      <c r="A17" s="154" t="s">
        <v>68</v>
      </c>
      <c r="B17" s="161">
        <v>0</v>
      </c>
      <c r="C17" s="161">
        <v>0</v>
      </c>
      <c r="D17" s="161">
        <v>371.84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0</v>
      </c>
    </row>
    <row r="18" spans="1:16" ht="15">
      <c r="A18" s="154" t="s">
        <v>69</v>
      </c>
      <c r="B18" s="161">
        <v>1859.2</v>
      </c>
      <c r="C18" s="161">
        <v>1752.96</v>
      </c>
      <c r="D18" s="161">
        <v>1699.84</v>
      </c>
      <c r="E18" s="161">
        <v>1540.48</v>
      </c>
      <c r="F18" s="161">
        <v>1062.4000000000001</v>
      </c>
      <c r="G18" s="161">
        <v>-584.32000000000005</v>
      </c>
      <c r="H18" s="161">
        <v>0</v>
      </c>
      <c r="I18" s="161">
        <v>0</v>
      </c>
      <c r="J18" s="161">
        <v>0</v>
      </c>
    </row>
    <row r="19" spans="1:16" ht="15">
      <c r="A19" s="223" t="s">
        <v>930</v>
      </c>
      <c r="B19" s="224">
        <v>769.98</v>
      </c>
      <c r="C19" s="224">
        <v>-113.81</v>
      </c>
      <c r="D19" s="224">
        <v>-2073.36</v>
      </c>
      <c r="E19" s="224">
        <v>-115.87</v>
      </c>
      <c r="F19" s="224">
        <v>1041.1300000000001</v>
      </c>
      <c r="G19" s="224">
        <v>593.86</v>
      </c>
      <c r="H19" s="161"/>
      <c r="I19" s="161"/>
      <c r="J19" s="161"/>
    </row>
    <row r="20" spans="1:16" ht="15">
      <c r="A20" s="223" t="s">
        <v>892</v>
      </c>
      <c r="B20" s="224">
        <v>200.27</v>
      </c>
      <c r="C20" s="224">
        <v>0.01</v>
      </c>
      <c r="D20" s="224">
        <v>-700.99</v>
      </c>
      <c r="E20" s="224">
        <v>0</v>
      </c>
      <c r="F20" s="224">
        <v>300.43</v>
      </c>
      <c r="G20" s="224">
        <v>125.17</v>
      </c>
      <c r="H20" s="161"/>
      <c r="I20" s="161"/>
      <c r="J20" s="161"/>
    </row>
    <row r="21" spans="1:16" ht="15">
      <c r="A21" s="223" t="s">
        <v>931</v>
      </c>
      <c r="B21" s="224">
        <v>0</v>
      </c>
      <c r="C21" s="224">
        <v>0</v>
      </c>
      <c r="D21" s="224">
        <v>-61.97</v>
      </c>
      <c r="E21" s="224">
        <v>61.97</v>
      </c>
      <c r="F21" s="224">
        <v>0</v>
      </c>
      <c r="G21" s="224">
        <v>0</v>
      </c>
      <c r="H21" s="161"/>
      <c r="I21" s="161"/>
      <c r="J21" s="161"/>
    </row>
    <row r="22" spans="1:16" ht="15">
      <c r="A22" s="154" t="s">
        <v>93</v>
      </c>
      <c r="B22" s="161">
        <v>8231.1</v>
      </c>
      <c r="C22" s="161">
        <v>-58.89</v>
      </c>
      <c r="D22" s="161">
        <v>-23491.67</v>
      </c>
      <c r="E22" s="161">
        <v>-1032.76</v>
      </c>
      <c r="F22" s="161">
        <v>11020.900000000001</v>
      </c>
      <c r="G22" s="161">
        <v>4230.2</v>
      </c>
      <c r="H22" s="161">
        <v>0</v>
      </c>
      <c r="I22" s="161">
        <v>0</v>
      </c>
      <c r="J22" s="161">
        <v>0</v>
      </c>
    </row>
    <row r="23" spans="1:16" ht="15">
      <c r="A23" s="154" t="s">
        <v>95</v>
      </c>
      <c r="B23" s="161">
        <v>809.34</v>
      </c>
      <c r="C23" s="161">
        <v>-0.01</v>
      </c>
      <c r="D23" s="161">
        <v>-2908.59</v>
      </c>
      <c r="E23" s="161">
        <v>-383.67</v>
      </c>
      <c r="F23" s="161">
        <v>938.21</v>
      </c>
      <c r="G23" s="161">
        <v>1267.2</v>
      </c>
      <c r="H23" s="161">
        <v>0</v>
      </c>
      <c r="I23" s="161">
        <v>0</v>
      </c>
      <c r="J23" s="161">
        <v>0</v>
      </c>
    </row>
    <row r="24" spans="1:16" ht="15">
      <c r="A24" s="154" t="s">
        <v>81</v>
      </c>
      <c r="B24" s="161">
        <v>13690.390000000003</v>
      </c>
      <c r="C24" s="161">
        <v>-1374.91</v>
      </c>
      <c r="D24" s="161">
        <v>-45441.110000000008</v>
      </c>
      <c r="E24" s="161">
        <v>-1924.38</v>
      </c>
      <c r="F24" s="161">
        <v>20860.61</v>
      </c>
      <c r="G24" s="161">
        <v>9974.83</v>
      </c>
      <c r="H24" s="161">
        <v>0</v>
      </c>
      <c r="I24" s="161">
        <v>0</v>
      </c>
      <c r="J24" s="161">
        <v>0</v>
      </c>
    </row>
    <row r="25" spans="1:16" ht="15">
      <c r="A25" s="154" t="s">
        <v>316</v>
      </c>
      <c r="B25" s="161">
        <v>0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</row>
    <row r="26" spans="1:16" ht="15">
      <c r="A26" s="154" t="s">
        <v>97</v>
      </c>
      <c r="B26" s="161">
        <v>211286.35</v>
      </c>
      <c r="C26" s="161">
        <v>202303.74</v>
      </c>
      <c r="D26" s="161">
        <v>300721.89</v>
      </c>
      <c r="E26" s="161">
        <v>200635.96</v>
      </c>
      <c r="F26" s="161">
        <v>209004.77</v>
      </c>
      <c r="G26" s="161">
        <v>196602.44</v>
      </c>
      <c r="H26" s="161">
        <v>0</v>
      </c>
      <c r="I26" s="161">
        <v>0</v>
      </c>
      <c r="J26" s="161">
        <v>0</v>
      </c>
    </row>
    <row r="27" spans="1:16" ht="15">
      <c r="A27" s="154" t="s">
        <v>98</v>
      </c>
      <c r="B27" s="161">
        <v>-211286.34999999998</v>
      </c>
      <c r="C27" s="161">
        <v>-201740.06</v>
      </c>
      <c r="D27" s="161">
        <v>-298728.74</v>
      </c>
      <c r="E27" s="161">
        <v>-199440.06999999998</v>
      </c>
      <c r="F27" s="161">
        <v>-208107.86000000002</v>
      </c>
      <c r="G27" s="161">
        <v>-197430.43</v>
      </c>
      <c r="H27" s="161">
        <v>0</v>
      </c>
      <c r="I27" s="161">
        <v>0</v>
      </c>
      <c r="J27" s="161">
        <v>0</v>
      </c>
    </row>
    <row r="28" spans="1:16" ht="15">
      <c r="A28" s="154" t="s">
        <v>99</v>
      </c>
      <c r="B28" s="161">
        <v>1859.2</v>
      </c>
      <c r="C28" s="161">
        <v>1221.76</v>
      </c>
      <c r="D28" s="161">
        <v>1328</v>
      </c>
      <c r="E28" s="161">
        <v>159.36000000000001</v>
      </c>
      <c r="F28" s="161">
        <v>159.36000000000001</v>
      </c>
      <c r="G28" s="161">
        <v>0</v>
      </c>
      <c r="H28" s="161">
        <v>0</v>
      </c>
      <c r="I28" s="161">
        <v>0</v>
      </c>
      <c r="J28" s="161">
        <v>0</v>
      </c>
    </row>
    <row r="29" spans="1:16" ht="15">
      <c r="A29" s="154" t="s">
        <v>100</v>
      </c>
      <c r="B29" s="161">
        <v>0</v>
      </c>
      <c r="C29" s="161">
        <v>0</v>
      </c>
      <c r="D29" s="161">
        <v>0</v>
      </c>
      <c r="E29" s="161"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v>0</v>
      </c>
    </row>
    <row r="30" spans="1:16" ht="15">
      <c r="A30" s="154" t="s">
        <v>101</v>
      </c>
      <c r="B30" s="161">
        <v>-1859.2</v>
      </c>
      <c r="C30" s="161">
        <v>-1752.96</v>
      </c>
      <c r="D30" s="161">
        <v>-1699.84</v>
      </c>
      <c r="E30" s="161">
        <v>-1540.48</v>
      </c>
      <c r="F30" s="161">
        <v>-1062.4000000000001</v>
      </c>
      <c r="G30" s="161">
        <v>584.32000000000005</v>
      </c>
      <c r="H30" s="161">
        <v>0</v>
      </c>
      <c r="I30" s="161">
        <v>0</v>
      </c>
      <c r="J30" s="161">
        <v>0</v>
      </c>
    </row>
    <row r="31" spans="1:16" ht="15">
      <c r="A31" s="154" t="s">
        <v>102</v>
      </c>
      <c r="B31" s="164">
        <v>0</v>
      </c>
      <c r="C31" s="164">
        <v>0</v>
      </c>
      <c r="D31" s="164">
        <v>-371.84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</row>
    <row r="32" spans="1:16" s="51" customFormat="1" ht="15">
      <c r="A32" s="8" t="s">
        <v>776</v>
      </c>
      <c r="B32" s="165">
        <v>242451.69000000006</v>
      </c>
      <c r="C32" s="165">
        <v>214517.43999999997</v>
      </c>
      <c r="D32" s="165">
        <v>250798.12000000005</v>
      </c>
      <c r="E32" s="165">
        <v>200205.08000000002</v>
      </c>
      <c r="F32" s="165">
        <v>246382.82</v>
      </c>
      <c r="G32" s="165">
        <v>216682.81999999995</v>
      </c>
      <c r="H32" s="165">
        <v>207055.77000000005</v>
      </c>
      <c r="I32" s="165">
        <v>226699.86</v>
      </c>
      <c r="J32" s="165">
        <v>207055.77000000005</v>
      </c>
      <c r="K32" s="108">
        <f>B32-SUM(B10:B31)</f>
        <v>0</v>
      </c>
      <c r="L32" s="108">
        <f t="shared" ref="L32:P32" si="0">C32-SUM(C10:C31)</f>
        <v>0</v>
      </c>
      <c r="M32" s="108">
        <f t="shared" si="0"/>
        <v>0</v>
      </c>
      <c r="N32" s="108">
        <f t="shared" si="0"/>
        <v>0</v>
      </c>
      <c r="O32" s="108">
        <f t="shared" si="0"/>
        <v>0</v>
      </c>
      <c r="P32" s="108">
        <f t="shared" si="0"/>
        <v>0</v>
      </c>
    </row>
    <row r="33" spans="1:10" s="51" customFormat="1" ht="15">
      <c r="A33" s="8"/>
      <c r="B33" s="161"/>
      <c r="C33" s="161"/>
      <c r="D33" s="161"/>
      <c r="E33" s="161"/>
      <c r="F33" s="161"/>
      <c r="G33" s="161"/>
      <c r="H33" s="161"/>
      <c r="I33" s="161"/>
      <c r="J33" s="161"/>
    </row>
    <row r="34" spans="1:10" ht="15">
      <c r="A34" s="154" t="s">
        <v>120</v>
      </c>
      <c r="B34" s="161">
        <v>17250.89</v>
      </c>
      <c r="C34" s="161">
        <v>15279.89</v>
      </c>
      <c r="D34" s="161">
        <v>17834.620000000003</v>
      </c>
      <c r="E34" s="161">
        <v>14323.509999999998</v>
      </c>
      <c r="F34" s="161">
        <v>17621.149999999998</v>
      </c>
      <c r="G34" s="161">
        <v>15565.429999999998</v>
      </c>
      <c r="H34" s="161">
        <v>0</v>
      </c>
      <c r="I34" s="161">
        <v>0</v>
      </c>
      <c r="J34" s="161">
        <v>0</v>
      </c>
    </row>
    <row r="35" spans="1:10" ht="15">
      <c r="A35" s="154" t="s">
        <v>465</v>
      </c>
      <c r="B35" s="161">
        <v>11447.930000000002</v>
      </c>
      <c r="C35" s="161">
        <v>10141.34</v>
      </c>
      <c r="D35" s="161">
        <v>11840.619999999999</v>
      </c>
      <c r="E35" s="161">
        <v>9507.32</v>
      </c>
      <c r="F35" s="161">
        <v>11697.029999999999</v>
      </c>
      <c r="G35" s="161">
        <v>10326.51</v>
      </c>
      <c r="H35" s="161">
        <v>0</v>
      </c>
      <c r="I35" s="161">
        <v>0</v>
      </c>
      <c r="J35" s="161">
        <v>0</v>
      </c>
    </row>
    <row r="36" spans="1:10" ht="15">
      <c r="A36" s="154" t="s">
        <v>330</v>
      </c>
      <c r="B36" s="161">
        <v>2277.4899999999998</v>
      </c>
      <c r="C36" s="161">
        <v>10578.17</v>
      </c>
      <c r="D36" s="161">
        <v>1139.8499999999999</v>
      </c>
      <c r="E36" s="161">
        <v>12313.42</v>
      </c>
      <c r="F36" s="161">
        <v>1069.6199999999999</v>
      </c>
      <c r="G36" s="161">
        <v>5126.13</v>
      </c>
      <c r="H36" s="161">
        <v>0</v>
      </c>
      <c r="I36" s="161">
        <v>0</v>
      </c>
      <c r="J36" s="161">
        <v>0</v>
      </c>
    </row>
    <row r="37" spans="1:10" ht="15">
      <c r="A37" s="154" t="s">
        <v>466</v>
      </c>
      <c r="B37" s="161">
        <v>-42631.01</v>
      </c>
      <c r="C37" s="161">
        <v>-36402.43</v>
      </c>
      <c r="D37" s="161">
        <v>-43446.44</v>
      </c>
      <c r="E37" s="161">
        <v>-36517.800000000003</v>
      </c>
      <c r="F37" s="161">
        <v>-43804.59</v>
      </c>
      <c r="G37" s="161">
        <v>-39354.74</v>
      </c>
      <c r="H37" s="161">
        <v>0</v>
      </c>
      <c r="I37" s="161">
        <v>0</v>
      </c>
      <c r="J37" s="161">
        <v>0</v>
      </c>
    </row>
    <row r="38" spans="1:10" ht="15">
      <c r="A38" s="154" t="s">
        <v>467</v>
      </c>
      <c r="B38" s="161">
        <v>-6064.67</v>
      </c>
      <c r="C38" s="161">
        <v>3675.47</v>
      </c>
      <c r="D38" s="161">
        <v>-5627.04</v>
      </c>
      <c r="E38" s="161">
        <v>-3033.53</v>
      </c>
      <c r="F38" s="161">
        <v>-6639.33</v>
      </c>
      <c r="G38" s="161">
        <v>-19804.36</v>
      </c>
      <c r="H38" s="161">
        <v>0</v>
      </c>
      <c r="I38" s="161">
        <v>0</v>
      </c>
      <c r="J38" s="161">
        <v>0</v>
      </c>
    </row>
    <row r="39" spans="1:10" ht="15">
      <c r="A39" s="154" t="s">
        <v>468</v>
      </c>
      <c r="B39" s="161">
        <v>24944.13</v>
      </c>
      <c r="C39" s="161">
        <v>21847.16</v>
      </c>
      <c r="D39" s="161">
        <v>25354.35</v>
      </c>
      <c r="E39" s="161">
        <v>22005.93</v>
      </c>
      <c r="F39" s="161">
        <v>25609.03</v>
      </c>
      <c r="G39" s="161">
        <v>23280.62</v>
      </c>
      <c r="H39" s="161">
        <v>0</v>
      </c>
      <c r="I39" s="161">
        <v>0</v>
      </c>
      <c r="J39" s="161">
        <v>0</v>
      </c>
    </row>
    <row r="40" spans="1:10" ht="15">
      <c r="A40" s="154" t="s">
        <v>121</v>
      </c>
      <c r="B40" s="161">
        <v>45482.739999999991</v>
      </c>
      <c r="C40" s="161">
        <v>40313.010000000009</v>
      </c>
      <c r="D40" s="161">
        <v>47124.76</v>
      </c>
      <c r="E40" s="161">
        <v>37803.810000000005</v>
      </c>
      <c r="F40" s="161">
        <v>46524.259999999995</v>
      </c>
      <c r="G40" s="161">
        <v>40982.630000000005</v>
      </c>
      <c r="H40" s="161">
        <v>0</v>
      </c>
      <c r="I40" s="161">
        <v>0</v>
      </c>
      <c r="J40" s="161">
        <v>0</v>
      </c>
    </row>
    <row r="41" spans="1:10" ht="15">
      <c r="A41" s="154" t="s">
        <v>331</v>
      </c>
      <c r="B41" s="161">
        <v>-2990.18</v>
      </c>
      <c r="C41" s="161">
        <v>13072.33</v>
      </c>
      <c r="D41" s="161">
        <v>-18832.55</v>
      </c>
      <c r="E41" s="161">
        <v>16061.87</v>
      </c>
      <c r="F41" s="161">
        <v>8489.7900000000009</v>
      </c>
      <c r="G41" s="161">
        <v>40971.97</v>
      </c>
      <c r="H41" s="161">
        <v>0</v>
      </c>
      <c r="I41" s="161">
        <v>0</v>
      </c>
      <c r="J41" s="161">
        <v>0</v>
      </c>
    </row>
    <row r="42" spans="1:10" ht="15">
      <c r="A42" s="154" t="s">
        <v>542</v>
      </c>
      <c r="B42" s="161">
        <v>357.15</v>
      </c>
      <c r="C42" s="161">
        <v>234.7</v>
      </c>
      <c r="D42" s="161">
        <v>255.11</v>
      </c>
      <c r="E42" s="161">
        <v>30.61</v>
      </c>
      <c r="F42" s="161">
        <v>30.61</v>
      </c>
      <c r="G42" s="161">
        <v>0</v>
      </c>
      <c r="H42" s="161">
        <v>0</v>
      </c>
      <c r="I42" s="161">
        <v>0</v>
      </c>
      <c r="J42" s="161">
        <v>0</v>
      </c>
    </row>
    <row r="43" spans="1:10" ht="15">
      <c r="A43" s="154" t="s">
        <v>469</v>
      </c>
      <c r="B43" s="161">
        <v>9541.1400000000012</v>
      </c>
      <c r="C43" s="161">
        <v>8454.32</v>
      </c>
      <c r="D43" s="161">
        <v>9876.6899999999987</v>
      </c>
      <c r="E43" s="161">
        <v>7926.8899999999994</v>
      </c>
      <c r="F43" s="161">
        <v>9753.9600000000009</v>
      </c>
      <c r="G43" s="161">
        <v>8601.98</v>
      </c>
      <c r="H43" s="161">
        <v>0</v>
      </c>
      <c r="I43" s="161">
        <v>0</v>
      </c>
      <c r="J43" s="161">
        <v>0</v>
      </c>
    </row>
    <row r="44" spans="1:10" ht="15">
      <c r="A44" s="154" t="s">
        <v>470</v>
      </c>
      <c r="B44" s="161">
        <v>-848.85</v>
      </c>
      <c r="C44" s="161">
        <v>-433.39</v>
      </c>
      <c r="D44" s="161">
        <v>-1008.65</v>
      </c>
      <c r="E44" s="161">
        <v>-235.94</v>
      </c>
      <c r="F44" s="161">
        <v>-780.19</v>
      </c>
      <c r="G44" s="161">
        <v>-1023.09</v>
      </c>
      <c r="H44" s="161">
        <v>0</v>
      </c>
      <c r="I44" s="161">
        <v>0</v>
      </c>
      <c r="J44" s="161">
        <v>0</v>
      </c>
    </row>
    <row r="45" spans="1:10" ht="15">
      <c r="A45" s="154" t="s">
        <v>543</v>
      </c>
      <c r="B45" s="161">
        <v>76.040000000000006</v>
      </c>
      <c r="C45" s="161">
        <v>49.97</v>
      </c>
      <c r="D45" s="161">
        <v>54.31</v>
      </c>
      <c r="E45" s="161">
        <v>6.52</v>
      </c>
      <c r="F45" s="161">
        <v>6.52</v>
      </c>
      <c r="G45" s="161">
        <v>0</v>
      </c>
      <c r="H45" s="161">
        <v>0</v>
      </c>
      <c r="I45" s="161">
        <v>0</v>
      </c>
      <c r="J45" s="161">
        <v>0</v>
      </c>
    </row>
    <row r="46" spans="1:10" ht="15">
      <c r="A46" s="154" t="s">
        <v>471</v>
      </c>
      <c r="B46" s="161">
        <v>240.58000000000004</v>
      </c>
      <c r="C46" s="161">
        <v>213.31000000000003</v>
      </c>
      <c r="D46" s="161">
        <v>249.45999999999998</v>
      </c>
      <c r="E46" s="161">
        <v>200.03999999999996</v>
      </c>
      <c r="F46" s="161">
        <v>246.22000000000003</v>
      </c>
      <c r="G46" s="161">
        <v>216.66000000000003</v>
      </c>
      <c r="H46" s="161">
        <v>0</v>
      </c>
      <c r="I46" s="161">
        <v>0</v>
      </c>
      <c r="J46" s="161">
        <v>0</v>
      </c>
    </row>
    <row r="47" spans="1:10" ht="15">
      <c r="A47" s="154" t="s">
        <v>472</v>
      </c>
      <c r="B47" s="161">
        <v>25511.45</v>
      </c>
      <c r="C47" s="161">
        <v>-949.64</v>
      </c>
      <c r="D47" s="161">
        <v>-1408.14</v>
      </c>
      <c r="E47" s="161">
        <v>-672.7</v>
      </c>
      <c r="F47" s="161">
        <v>-701.89</v>
      </c>
      <c r="G47" s="161">
        <v>-609.38</v>
      </c>
      <c r="H47" s="161">
        <v>0</v>
      </c>
      <c r="I47" s="161">
        <v>0</v>
      </c>
      <c r="J47" s="161">
        <v>0</v>
      </c>
    </row>
    <row r="48" spans="1:10" ht="15">
      <c r="A48" s="154" t="s">
        <v>544</v>
      </c>
      <c r="B48" s="161">
        <v>2.23</v>
      </c>
      <c r="C48" s="161">
        <v>1.46</v>
      </c>
      <c r="D48" s="161">
        <v>1.5899999999999999</v>
      </c>
      <c r="E48" s="161">
        <v>0.19</v>
      </c>
      <c r="F48" s="161">
        <v>0.19</v>
      </c>
      <c r="G48" s="161">
        <v>0</v>
      </c>
      <c r="H48" s="161">
        <v>0</v>
      </c>
      <c r="I48" s="161">
        <v>0</v>
      </c>
      <c r="J48" s="161">
        <v>0</v>
      </c>
    </row>
    <row r="49" spans="1:16" ht="15">
      <c r="A49" s="154" t="s">
        <v>122</v>
      </c>
      <c r="B49" s="161">
        <v>1702.12</v>
      </c>
      <c r="C49" s="161">
        <v>1512.4300000000003</v>
      </c>
      <c r="D49" s="161">
        <v>1778.1000000000001</v>
      </c>
      <c r="E49" s="161">
        <v>1420.2700000000002</v>
      </c>
      <c r="F49" s="161">
        <v>1750.3000000000002</v>
      </c>
      <c r="G49" s="161">
        <v>1525.69</v>
      </c>
      <c r="H49" s="161">
        <v>0</v>
      </c>
      <c r="I49" s="161">
        <v>0</v>
      </c>
      <c r="J49" s="161">
        <v>0</v>
      </c>
    </row>
    <row r="50" spans="1:16" ht="15">
      <c r="A50" s="154" t="s">
        <v>332</v>
      </c>
      <c r="B50" s="161">
        <v>-358.53</v>
      </c>
      <c r="C50" s="161">
        <v>397.2</v>
      </c>
      <c r="D50" s="161">
        <v>2549.0500000000002</v>
      </c>
      <c r="E50" s="161">
        <v>620.37</v>
      </c>
      <c r="F50" s="161">
        <v>-196.18</v>
      </c>
      <c r="G50" s="161">
        <v>195.89</v>
      </c>
      <c r="H50" s="161">
        <v>0</v>
      </c>
      <c r="I50" s="161">
        <v>0</v>
      </c>
      <c r="J50" s="161">
        <v>0</v>
      </c>
    </row>
    <row r="51" spans="1:16" ht="15">
      <c r="A51" s="154" t="s">
        <v>545</v>
      </c>
      <c r="B51" s="161">
        <v>10.78</v>
      </c>
      <c r="C51" s="161">
        <v>7.08</v>
      </c>
      <c r="D51" s="161">
        <v>7.7</v>
      </c>
      <c r="E51" s="161">
        <v>0.92</v>
      </c>
      <c r="F51" s="161">
        <v>0.92</v>
      </c>
      <c r="G51" s="161">
        <v>0</v>
      </c>
      <c r="H51" s="161">
        <v>0</v>
      </c>
      <c r="I51" s="161">
        <v>0</v>
      </c>
      <c r="J51" s="161">
        <v>0</v>
      </c>
    </row>
    <row r="52" spans="1:16" ht="15">
      <c r="A52" s="154" t="s">
        <v>473</v>
      </c>
      <c r="B52" s="161">
        <v>962.36000000000013</v>
      </c>
      <c r="C52" s="161">
        <v>853.18</v>
      </c>
      <c r="D52" s="161">
        <v>997.87</v>
      </c>
      <c r="E52" s="161">
        <v>800.18999999999994</v>
      </c>
      <c r="F52" s="161">
        <v>984.87999999999988</v>
      </c>
      <c r="G52" s="161">
        <v>866.73</v>
      </c>
      <c r="H52" s="161">
        <v>0</v>
      </c>
      <c r="I52" s="161">
        <v>0</v>
      </c>
      <c r="J52" s="161">
        <v>0</v>
      </c>
    </row>
    <row r="53" spans="1:16" ht="15">
      <c r="A53" s="154" t="s">
        <v>474</v>
      </c>
      <c r="B53" s="161">
        <v>-297.01</v>
      </c>
      <c r="C53" s="161">
        <v>-955.07</v>
      </c>
      <c r="D53" s="161">
        <v>-353.94</v>
      </c>
      <c r="E53" s="161">
        <v>295.39</v>
      </c>
      <c r="F53" s="161">
        <v>-309.33</v>
      </c>
      <c r="G53" s="161">
        <v>-2561.9299999999998</v>
      </c>
      <c r="H53" s="161">
        <v>0</v>
      </c>
      <c r="I53" s="161">
        <v>0</v>
      </c>
      <c r="J53" s="161">
        <v>0</v>
      </c>
    </row>
    <row r="54" spans="1:16" ht="15">
      <c r="A54" s="154" t="s">
        <v>546</v>
      </c>
      <c r="B54" s="161">
        <v>33.090000000000003</v>
      </c>
      <c r="C54" s="161">
        <v>18.82</v>
      </c>
      <c r="D54" s="161">
        <v>5.31</v>
      </c>
      <c r="E54" s="161">
        <v>0.64</v>
      </c>
      <c r="F54" s="161">
        <v>0.64</v>
      </c>
      <c r="G54" s="161">
        <v>0</v>
      </c>
      <c r="H54" s="161">
        <v>0</v>
      </c>
      <c r="I54" s="161">
        <v>0</v>
      </c>
      <c r="J54" s="161">
        <v>0</v>
      </c>
    </row>
    <row r="55" spans="1:16" ht="15">
      <c r="A55" s="154" t="s">
        <v>123</v>
      </c>
      <c r="B55" s="161">
        <v>1202.96</v>
      </c>
      <c r="C55" s="161">
        <v>1066.5</v>
      </c>
      <c r="D55" s="161">
        <v>1247.3499999999999</v>
      </c>
      <c r="E55" s="161">
        <v>1000.23</v>
      </c>
      <c r="F55" s="161">
        <v>1231.1199999999999</v>
      </c>
      <c r="G55" s="161">
        <v>1083.4000000000001</v>
      </c>
      <c r="H55" s="161">
        <v>0</v>
      </c>
      <c r="I55" s="161">
        <v>0</v>
      </c>
      <c r="J55" s="161">
        <v>0</v>
      </c>
    </row>
    <row r="56" spans="1:16" ht="15">
      <c r="A56" s="154" t="s">
        <v>333</v>
      </c>
      <c r="B56" s="161">
        <v>407.89</v>
      </c>
      <c r="C56" s="161">
        <v>-120.89</v>
      </c>
      <c r="D56" s="161">
        <v>216.06</v>
      </c>
      <c r="E56" s="161">
        <v>996.55</v>
      </c>
      <c r="F56" s="161">
        <v>299.49</v>
      </c>
      <c r="G56" s="161">
        <v>-1881.74</v>
      </c>
      <c r="H56" s="161">
        <v>0</v>
      </c>
      <c r="I56" s="161">
        <v>0</v>
      </c>
      <c r="J56" s="161">
        <v>0</v>
      </c>
    </row>
    <row r="57" spans="1:16" ht="15">
      <c r="A57" s="154" t="s">
        <v>547</v>
      </c>
      <c r="B57" s="161">
        <v>10.029999999999999</v>
      </c>
      <c r="C57" s="161">
        <v>6.6</v>
      </c>
      <c r="D57" s="161">
        <v>7.17</v>
      </c>
      <c r="E57" s="161">
        <v>0.86</v>
      </c>
      <c r="F57" s="161">
        <v>0.86</v>
      </c>
      <c r="G57" s="161">
        <v>0</v>
      </c>
      <c r="H57" s="161">
        <v>0</v>
      </c>
      <c r="I57" s="161">
        <v>0</v>
      </c>
      <c r="J57" s="161">
        <v>0</v>
      </c>
    </row>
    <row r="58" spans="1:16" ht="15">
      <c r="A58" s="154" t="s">
        <v>548</v>
      </c>
      <c r="B58" s="161">
        <v>140.56</v>
      </c>
      <c r="C58" s="161">
        <v>92.36</v>
      </c>
      <c r="D58" s="161">
        <v>100.4</v>
      </c>
      <c r="E58" s="161">
        <v>12.05</v>
      </c>
      <c r="F58" s="161">
        <v>12.05</v>
      </c>
      <c r="G58" s="161">
        <v>0</v>
      </c>
      <c r="H58" s="161">
        <v>0</v>
      </c>
      <c r="I58" s="161">
        <v>0</v>
      </c>
      <c r="J58" s="161">
        <v>0</v>
      </c>
    </row>
    <row r="59" spans="1:16" ht="15">
      <c r="A59" s="154" t="s">
        <v>549</v>
      </c>
      <c r="B59" s="161">
        <v>93.15</v>
      </c>
      <c r="C59" s="161">
        <v>61.21</v>
      </c>
      <c r="D59" s="161">
        <v>66.540000000000006</v>
      </c>
      <c r="E59" s="161">
        <v>7.98</v>
      </c>
      <c r="F59" s="161">
        <v>7.98</v>
      </c>
      <c r="G59" s="161">
        <v>0</v>
      </c>
      <c r="H59" s="161">
        <v>0</v>
      </c>
      <c r="I59" s="161">
        <v>0</v>
      </c>
      <c r="J59" s="161">
        <v>0</v>
      </c>
    </row>
    <row r="60" spans="1:16" ht="15">
      <c r="A60" s="154" t="s">
        <v>550</v>
      </c>
      <c r="B60" s="161">
        <v>46.11</v>
      </c>
      <c r="C60" s="161">
        <v>30.3</v>
      </c>
      <c r="D60" s="161">
        <v>32.94</v>
      </c>
      <c r="E60" s="161">
        <v>3.95</v>
      </c>
      <c r="F60" s="161">
        <v>3.95</v>
      </c>
      <c r="G60" s="161">
        <v>0</v>
      </c>
      <c r="H60" s="161">
        <v>0</v>
      </c>
      <c r="I60" s="161">
        <v>0</v>
      </c>
      <c r="J60" s="161">
        <v>0</v>
      </c>
    </row>
    <row r="61" spans="1:16" s="51" customFormat="1" ht="15">
      <c r="A61" s="8" t="s">
        <v>777</v>
      </c>
      <c r="B61" s="165">
        <v>88550.569999999978</v>
      </c>
      <c r="C61" s="165">
        <v>89045.390000000043</v>
      </c>
      <c r="D61" s="165">
        <v>50063.089999999989</v>
      </c>
      <c r="E61" s="165">
        <v>84879.54</v>
      </c>
      <c r="F61" s="165">
        <v>72909.060000000012</v>
      </c>
      <c r="G61" s="165">
        <v>83508.399999999994</v>
      </c>
      <c r="H61" s="165">
        <v>103491.29999999999</v>
      </c>
      <c r="I61" s="165">
        <v>110956</v>
      </c>
      <c r="J61" s="165">
        <v>103450.29999999999</v>
      </c>
      <c r="K61" s="108">
        <f>B61-SUM(B34:B60)</f>
        <v>0</v>
      </c>
      <c r="L61" s="108">
        <f t="shared" ref="L61:P61" si="1">C61-SUM(C34:C60)</f>
        <v>0</v>
      </c>
      <c r="M61" s="108">
        <f t="shared" si="1"/>
        <v>0</v>
      </c>
      <c r="N61" s="108">
        <f t="shared" si="1"/>
        <v>0</v>
      </c>
      <c r="O61" s="108">
        <f t="shared" si="1"/>
        <v>0</v>
      </c>
      <c r="P61" s="108">
        <f t="shared" si="1"/>
        <v>0</v>
      </c>
    </row>
    <row r="62" spans="1:16" s="51" customFormat="1" ht="15">
      <c r="A62" s="8"/>
      <c r="B62" s="161"/>
      <c r="C62" s="161"/>
      <c r="D62" s="161"/>
      <c r="E62" s="161"/>
      <c r="F62" s="161"/>
      <c r="G62" s="161"/>
      <c r="H62" s="161"/>
      <c r="I62" s="161"/>
      <c r="J62" s="161"/>
    </row>
    <row r="63" spans="1:16" ht="15">
      <c r="A63" s="154" t="s">
        <v>318</v>
      </c>
      <c r="B63" s="161">
        <v>6770.35</v>
      </c>
      <c r="C63" s="161">
        <v>3462.81</v>
      </c>
      <c r="D63" s="161">
        <v>7603.35</v>
      </c>
      <c r="E63" s="161">
        <v>5694.42</v>
      </c>
      <c r="F63" s="161">
        <v>7462.92</v>
      </c>
      <c r="G63" s="161">
        <v>5867.8</v>
      </c>
      <c r="H63" s="161">
        <v>0</v>
      </c>
      <c r="I63" s="161">
        <v>0</v>
      </c>
      <c r="J63" s="161">
        <v>0</v>
      </c>
    </row>
    <row r="64" spans="1:16" ht="15">
      <c r="A64" s="154" t="s">
        <v>320</v>
      </c>
      <c r="B64" s="161">
        <v>194.37</v>
      </c>
      <c r="C64" s="161">
        <v>0</v>
      </c>
      <c r="D64" s="161">
        <v>0</v>
      </c>
      <c r="E64" s="161">
        <v>0</v>
      </c>
      <c r="F64" s="161">
        <v>52.86</v>
      </c>
      <c r="G64" s="161">
        <v>0</v>
      </c>
      <c r="H64" s="161">
        <v>0</v>
      </c>
      <c r="I64" s="161">
        <v>0</v>
      </c>
      <c r="J64" s="161">
        <v>0</v>
      </c>
    </row>
    <row r="65" spans="1:10" ht="15">
      <c r="A65" s="154" t="s">
        <v>106</v>
      </c>
      <c r="B65" s="161">
        <v>0</v>
      </c>
      <c r="C65" s="161">
        <v>0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</row>
    <row r="66" spans="1:10" ht="15">
      <c r="A66" s="154" t="s">
        <v>103</v>
      </c>
      <c r="B66" s="161">
        <v>0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1">
        <v>0</v>
      </c>
      <c r="I66" s="161">
        <v>0</v>
      </c>
      <c r="J66" s="161">
        <v>0</v>
      </c>
    </row>
    <row r="67" spans="1:10" ht="15">
      <c r="A67" s="154" t="s">
        <v>111</v>
      </c>
      <c r="B67" s="161">
        <v>0</v>
      </c>
      <c r="C67" s="161">
        <v>0</v>
      </c>
      <c r="D67" s="161">
        <v>0</v>
      </c>
      <c r="E67" s="161"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v>0</v>
      </c>
    </row>
    <row r="68" spans="1:10" ht="15">
      <c r="A68" s="154" t="s">
        <v>321</v>
      </c>
      <c r="B68" s="161">
        <v>-156.41</v>
      </c>
      <c r="C68" s="161">
        <v>0</v>
      </c>
      <c r="D68" s="161">
        <v>0</v>
      </c>
      <c r="E68" s="161">
        <v>0</v>
      </c>
      <c r="F68" s="161">
        <v>-30.66</v>
      </c>
      <c r="G68" s="161">
        <v>0</v>
      </c>
      <c r="H68" s="161">
        <v>0</v>
      </c>
      <c r="I68" s="161">
        <v>0</v>
      </c>
      <c r="J68" s="161">
        <v>0</v>
      </c>
    </row>
    <row r="69" spans="1:10" ht="15">
      <c r="A69" s="154" t="s">
        <v>108</v>
      </c>
      <c r="B69" s="161">
        <v>0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1">
        <v>0</v>
      </c>
      <c r="J69" s="161">
        <v>0</v>
      </c>
    </row>
    <row r="70" spans="1:10" ht="15">
      <c r="A70" s="154" t="s">
        <v>322</v>
      </c>
      <c r="B70" s="161">
        <v>-3984.6499999999996</v>
      </c>
      <c r="C70" s="161">
        <v>-3597.8900000000003</v>
      </c>
      <c r="D70" s="161">
        <v>-17582.96</v>
      </c>
      <c r="E70" s="161">
        <v>-7006.2300000000005</v>
      </c>
      <c r="F70" s="161">
        <v>-84732.349999999991</v>
      </c>
      <c r="G70" s="161">
        <v>127.84000000000002</v>
      </c>
      <c r="H70" s="161">
        <v>0</v>
      </c>
      <c r="I70" s="161">
        <v>0</v>
      </c>
      <c r="J70" s="161">
        <v>0</v>
      </c>
    </row>
    <row r="71" spans="1:10" ht="15">
      <c r="A71" s="154" t="s">
        <v>323</v>
      </c>
      <c r="B71" s="161">
        <v>232000</v>
      </c>
      <c r="C71" s="161">
        <v>205000</v>
      </c>
      <c r="D71" s="161">
        <v>745112.67</v>
      </c>
      <c r="E71" s="161">
        <v>232268.95</v>
      </c>
      <c r="F71" s="161">
        <v>214545.32</v>
      </c>
      <c r="G71" s="161">
        <v>-177486.86</v>
      </c>
      <c r="H71" s="161">
        <v>0</v>
      </c>
      <c r="I71" s="161">
        <v>0</v>
      </c>
      <c r="J71" s="161">
        <v>0</v>
      </c>
    </row>
    <row r="72" spans="1:10" ht="15">
      <c r="A72" s="154" t="s">
        <v>324</v>
      </c>
      <c r="B72" s="161">
        <v>-133000</v>
      </c>
      <c r="C72" s="161">
        <v>-118000</v>
      </c>
      <c r="D72" s="161">
        <v>-429329.27</v>
      </c>
      <c r="E72" s="161">
        <v>-133524.59</v>
      </c>
      <c r="F72" s="161">
        <v>-123226.47</v>
      </c>
      <c r="G72" s="161">
        <v>102097.13</v>
      </c>
      <c r="H72" s="161">
        <v>0</v>
      </c>
      <c r="I72" s="161">
        <v>0</v>
      </c>
      <c r="J72" s="161">
        <v>0</v>
      </c>
    </row>
    <row r="73" spans="1:10" ht="15">
      <c r="A73" s="154" t="s">
        <v>325</v>
      </c>
      <c r="B73" s="161">
        <v>5367.3899999999994</v>
      </c>
      <c r="C73" s="161">
        <v>4847.9900000000007</v>
      </c>
      <c r="D73" s="161">
        <v>24808.28</v>
      </c>
      <c r="E73" s="161">
        <v>6012.9299999999994</v>
      </c>
      <c r="F73" s="161">
        <v>43386.69</v>
      </c>
      <c r="G73" s="161">
        <v>-2218.2200000000003</v>
      </c>
      <c r="H73" s="161">
        <v>0</v>
      </c>
      <c r="I73" s="161">
        <v>0</v>
      </c>
      <c r="J73" s="161">
        <v>0</v>
      </c>
    </row>
    <row r="74" spans="1:10" ht="15">
      <c r="A74" s="154" t="s">
        <v>326</v>
      </c>
      <c r="B74" s="161">
        <v>3685.96</v>
      </c>
      <c r="C74" s="161">
        <v>3329.28</v>
      </c>
      <c r="D74" s="161">
        <v>16551.490000000002</v>
      </c>
      <c r="E74" s="161">
        <v>14649.07</v>
      </c>
      <c r="F74" s="161">
        <v>115612.03999999998</v>
      </c>
      <c r="G74" s="161">
        <v>2097.89</v>
      </c>
      <c r="H74" s="161">
        <v>0</v>
      </c>
      <c r="I74" s="161">
        <v>0</v>
      </c>
      <c r="J74" s="161">
        <v>0</v>
      </c>
    </row>
    <row r="75" spans="1:10" ht="15">
      <c r="A75" s="154" t="s">
        <v>327</v>
      </c>
      <c r="B75" s="161">
        <v>149.1</v>
      </c>
      <c r="C75" s="161">
        <v>149.1</v>
      </c>
      <c r="D75" s="161">
        <v>149.1</v>
      </c>
      <c r="E75" s="161">
        <v>149.1</v>
      </c>
      <c r="F75" s="161">
        <v>149.1</v>
      </c>
      <c r="G75" s="161">
        <v>939.06</v>
      </c>
      <c r="H75" s="161">
        <v>0</v>
      </c>
      <c r="I75" s="161">
        <v>0</v>
      </c>
      <c r="J75" s="161">
        <v>0</v>
      </c>
    </row>
    <row r="76" spans="1:10" ht="15">
      <c r="A76" s="154" t="s">
        <v>328</v>
      </c>
      <c r="B76" s="161">
        <v>15563.67</v>
      </c>
      <c r="C76" s="161">
        <v>15563.67</v>
      </c>
      <c r="D76" s="161">
        <v>15563.67</v>
      </c>
      <c r="E76" s="161">
        <v>15563.67</v>
      </c>
      <c r="F76" s="161">
        <v>15563.67</v>
      </c>
      <c r="G76" s="161">
        <v>15563.67</v>
      </c>
      <c r="H76" s="161">
        <v>0</v>
      </c>
      <c r="I76" s="161">
        <v>0</v>
      </c>
      <c r="J76" s="161">
        <v>0</v>
      </c>
    </row>
    <row r="77" spans="1:10" ht="15">
      <c r="A77" s="154" t="s">
        <v>329</v>
      </c>
      <c r="B77" s="161">
        <v>-6973.76</v>
      </c>
      <c r="C77" s="161">
        <v>-6973.76</v>
      </c>
      <c r="D77" s="161">
        <v>-6973.76</v>
      </c>
      <c r="E77" s="161">
        <v>-6973.76</v>
      </c>
      <c r="F77" s="161">
        <v>-6973.76</v>
      </c>
      <c r="G77" s="161">
        <v>-6973.76</v>
      </c>
      <c r="H77" s="161">
        <v>0</v>
      </c>
      <c r="I77" s="161">
        <v>0</v>
      </c>
      <c r="J77" s="161">
        <v>0</v>
      </c>
    </row>
    <row r="78" spans="1:10" ht="15">
      <c r="A78" s="154" t="s">
        <v>686</v>
      </c>
      <c r="B78" s="161">
        <v>0</v>
      </c>
      <c r="C78" s="161">
        <v>0</v>
      </c>
      <c r="D78" s="161">
        <v>0</v>
      </c>
      <c r="E78" s="161"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v>0</v>
      </c>
    </row>
    <row r="79" spans="1:10" ht="15">
      <c r="A79" s="154" t="s">
        <v>113</v>
      </c>
      <c r="B79" s="161">
        <v>0</v>
      </c>
      <c r="C79" s="161">
        <v>0</v>
      </c>
      <c r="D79" s="161">
        <v>0</v>
      </c>
      <c r="E79" s="161">
        <v>0</v>
      </c>
      <c r="F79" s="161">
        <v>0</v>
      </c>
      <c r="G79" s="161">
        <v>0</v>
      </c>
      <c r="H79" s="161">
        <v>0</v>
      </c>
      <c r="I79" s="161">
        <v>0</v>
      </c>
      <c r="J79" s="161">
        <v>0</v>
      </c>
    </row>
    <row r="80" spans="1:10" ht="15">
      <c r="A80" s="154" t="s">
        <v>114</v>
      </c>
      <c r="B80" s="161">
        <v>846.1</v>
      </c>
      <c r="C80" s="161">
        <v>1510.2900000000002</v>
      </c>
      <c r="D80" s="161">
        <v>2965.27</v>
      </c>
      <c r="E80" s="161">
        <v>1915.72</v>
      </c>
      <c r="F80" s="161">
        <v>1572.1599999999999</v>
      </c>
      <c r="G80" s="161">
        <v>1446.01</v>
      </c>
      <c r="H80" s="161">
        <v>0</v>
      </c>
      <c r="I80" s="161">
        <v>0</v>
      </c>
      <c r="J80" s="161">
        <v>0</v>
      </c>
    </row>
    <row r="81" spans="1:16" ht="15">
      <c r="A81" s="154" t="s">
        <v>115</v>
      </c>
      <c r="B81" s="161">
        <v>760.91</v>
      </c>
      <c r="C81" s="161">
        <v>816.65</v>
      </c>
      <c r="D81" s="161">
        <v>1218.93</v>
      </c>
      <c r="E81" s="161">
        <v>2725.01</v>
      </c>
      <c r="F81" s="161">
        <v>525.65</v>
      </c>
      <c r="G81" s="161">
        <v>148.97</v>
      </c>
      <c r="H81" s="161">
        <v>0</v>
      </c>
      <c r="I81" s="161">
        <v>0</v>
      </c>
      <c r="J81" s="161">
        <v>0</v>
      </c>
    </row>
    <row r="82" spans="1:16" ht="15">
      <c r="A82" s="154" t="s">
        <v>116</v>
      </c>
      <c r="B82" s="161">
        <v>0</v>
      </c>
      <c r="C82" s="161">
        <v>0</v>
      </c>
      <c r="D82" s="161">
        <v>0</v>
      </c>
      <c r="E82" s="161">
        <v>0</v>
      </c>
      <c r="F82" s="161">
        <v>0</v>
      </c>
      <c r="G82" s="161">
        <v>0</v>
      </c>
      <c r="H82" s="161">
        <v>0</v>
      </c>
      <c r="I82" s="161">
        <v>0</v>
      </c>
      <c r="J82" s="161">
        <v>0</v>
      </c>
    </row>
    <row r="83" spans="1:16" ht="15">
      <c r="A83" s="225" t="s">
        <v>319</v>
      </c>
      <c r="B83" s="161">
        <v>0</v>
      </c>
      <c r="C83" s="161">
        <v>0</v>
      </c>
      <c r="D83" s="161">
        <v>0</v>
      </c>
      <c r="E83" s="161">
        <v>0</v>
      </c>
      <c r="F83" s="161">
        <v>0</v>
      </c>
      <c r="G83" s="161">
        <v>0</v>
      </c>
      <c r="H83" s="161">
        <v>0</v>
      </c>
      <c r="I83" s="161">
        <v>0</v>
      </c>
      <c r="J83" s="161">
        <v>0</v>
      </c>
    </row>
    <row r="84" spans="1:16" ht="15">
      <c r="A84" s="225" t="s">
        <v>801</v>
      </c>
      <c r="B84" s="161">
        <v>0</v>
      </c>
      <c r="C84" s="161">
        <v>0</v>
      </c>
      <c r="D84" s="161">
        <v>0</v>
      </c>
      <c r="E84" s="161">
        <v>0</v>
      </c>
      <c r="F84" s="161">
        <v>0</v>
      </c>
      <c r="G84" s="161">
        <v>0</v>
      </c>
      <c r="H84" s="161">
        <v>0</v>
      </c>
      <c r="I84" s="161">
        <v>0</v>
      </c>
      <c r="J84" s="161">
        <v>0</v>
      </c>
    </row>
    <row r="85" spans="1:16" s="51" customFormat="1" ht="15">
      <c r="A85" s="8" t="s">
        <v>778</v>
      </c>
      <c r="B85" s="165">
        <v>121223.03000000001</v>
      </c>
      <c r="C85" s="165">
        <v>106108.14000000003</v>
      </c>
      <c r="D85" s="165">
        <v>360086.77</v>
      </c>
      <c r="E85" s="165">
        <v>131474.29000000004</v>
      </c>
      <c r="F85" s="165">
        <v>183907.17</v>
      </c>
      <c r="G85" s="165">
        <v>-58390.469999999972</v>
      </c>
      <c r="H85" s="165">
        <v>207191.21</v>
      </c>
      <c r="I85" s="165">
        <v>29000.21</v>
      </c>
      <c r="J85" s="165">
        <v>30679.67</v>
      </c>
      <c r="K85" s="108">
        <f>B85-SUM(B63:B84)</f>
        <v>0</v>
      </c>
      <c r="L85" s="108">
        <f t="shared" ref="L85:P85" si="2">C85-SUM(C63:C84)</f>
        <v>0</v>
      </c>
      <c r="M85" s="108">
        <f t="shared" si="2"/>
        <v>0</v>
      </c>
      <c r="N85" s="108">
        <f t="shared" si="2"/>
        <v>0</v>
      </c>
      <c r="O85" s="108">
        <f t="shared" si="2"/>
        <v>0</v>
      </c>
      <c r="P85" s="108">
        <f t="shared" si="2"/>
        <v>0</v>
      </c>
    </row>
    <row r="86" spans="1:16" s="51" customFormat="1" ht="15">
      <c r="A86" s="8"/>
      <c r="B86" s="161"/>
      <c r="C86" s="161"/>
      <c r="D86" s="161"/>
      <c r="E86" s="161"/>
      <c r="F86" s="161"/>
      <c r="G86" s="161"/>
      <c r="H86" s="161"/>
      <c r="I86" s="161"/>
      <c r="J86" s="161"/>
    </row>
    <row r="87" spans="1:16" ht="15">
      <c r="A87" s="154" t="s">
        <v>125</v>
      </c>
      <c r="B87" s="161">
        <v>495.37</v>
      </c>
      <c r="C87" s="161">
        <v>495.37</v>
      </c>
      <c r="D87" s="161">
        <v>483.16</v>
      </c>
      <c r="E87" s="161">
        <v>483.16</v>
      </c>
      <c r="F87" s="161">
        <v>483.16</v>
      </c>
      <c r="G87" s="161">
        <v>483.16</v>
      </c>
      <c r="H87" s="161">
        <v>0</v>
      </c>
      <c r="I87" s="161">
        <v>0</v>
      </c>
      <c r="J87" s="161">
        <v>0</v>
      </c>
    </row>
    <row r="88" spans="1:16" ht="15">
      <c r="A88" s="154" t="s">
        <v>402</v>
      </c>
      <c r="B88" s="161">
        <v>2629.35</v>
      </c>
      <c r="C88" s="161">
        <v>2077.6999999999998</v>
      </c>
      <c r="D88" s="161">
        <v>2077.6999999999998</v>
      </c>
      <c r="E88" s="161">
        <v>2450.2800000000002</v>
      </c>
      <c r="F88" s="161">
        <v>2393.3200000000002</v>
      </c>
      <c r="G88" s="161">
        <v>2393.3200000000002</v>
      </c>
      <c r="H88" s="161">
        <v>0</v>
      </c>
      <c r="I88" s="161">
        <v>0</v>
      </c>
      <c r="J88" s="161">
        <v>0</v>
      </c>
    </row>
    <row r="89" spans="1:16" ht="15">
      <c r="A89" s="154" t="s">
        <v>127</v>
      </c>
      <c r="B89" s="161">
        <v>-1748.25</v>
      </c>
      <c r="C89" s="161">
        <v>-1454.31</v>
      </c>
      <c r="D89" s="161">
        <v>-1454.13</v>
      </c>
      <c r="E89" s="161">
        <v>-1653.15</v>
      </c>
      <c r="F89" s="161">
        <v>-1617.51</v>
      </c>
      <c r="G89" s="161">
        <v>-1655.44</v>
      </c>
      <c r="H89" s="161">
        <v>0</v>
      </c>
      <c r="I89" s="161">
        <v>0</v>
      </c>
      <c r="J89" s="161">
        <v>0</v>
      </c>
    </row>
    <row r="90" spans="1:16" ht="15">
      <c r="A90" s="223" t="s">
        <v>901</v>
      </c>
      <c r="B90" s="224">
        <v>0</v>
      </c>
      <c r="C90" s="224">
        <v>0</v>
      </c>
      <c r="D90" s="224">
        <v>0</v>
      </c>
      <c r="E90" s="224">
        <v>0</v>
      </c>
      <c r="F90" s="224">
        <v>0</v>
      </c>
      <c r="G90" s="224">
        <v>117.59</v>
      </c>
      <c r="H90" s="161"/>
      <c r="I90" s="161"/>
      <c r="J90" s="161"/>
    </row>
    <row r="91" spans="1:16" ht="15">
      <c r="A91" s="154" t="s">
        <v>335</v>
      </c>
      <c r="B91" s="161">
        <v>0</v>
      </c>
      <c r="C91" s="161">
        <v>2534.06</v>
      </c>
      <c r="D91" s="161">
        <v>2321.1999999999998</v>
      </c>
      <c r="E91" s="161">
        <v>2198.39</v>
      </c>
      <c r="F91" s="161">
        <v>0</v>
      </c>
      <c r="G91" s="161">
        <v>0</v>
      </c>
      <c r="H91" s="161">
        <v>0</v>
      </c>
      <c r="I91" s="161">
        <v>0</v>
      </c>
      <c r="J91" s="161">
        <v>0</v>
      </c>
    </row>
    <row r="92" spans="1:16" s="51" customFormat="1" ht="15">
      <c r="A92" s="8" t="s">
        <v>779</v>
      </c>
      <c r="B92" s="165">
        <v>1376.4699999999998</v>
      </c>
      <c r="C92" s="165">
        <v>3652.8199999999997</v>
      </c>
      <c r="D92" s="165">
        <v>3427.9299999999994</v>
      </c>
      <c r="E92" s="165">
        <v>3478.68</v>
      </c>
      <c r="F92" s="165">
        <v>1258.97</v>
      </c>
      <c r="G92" s="165">
        <v>1338.6299999999999</v>
      </c>
      <c r="H92" s="165">
        <v>36193</v>
      </c>
      <c r="I92" s="165">
        <v>35735</v>
      </c>
      <c r="J92" s="165">
        <v>36042</v>
      </c>
      <c r="K92" s="108">
        <f>B92-SUM(B87:B91)</f>
        <v>0</v>
      </c>
      <c r="L92" s="108">
        <f t="shared" ref="L92:P92" si="3">C92-SUM(C87:C91)</f>
        <v>0</v>
      </c>
      <c r="M92" s="108">
        <f t="shared" si="3"/>
        <v>0</v>
      </c>
      <c r="N92" s="108">
        <f t="shared" si="3"/>
        <v>0</v>
      </c>
      <c r="O92" s="108">
        <f t="shared" si="3"/>
        <v>0</v>
      </c>
      <c r="P92" s="108">
        <f t="shared" si="3"/>
        <v>0</v>
      </c>
    </row>
    <row r="93" spans="1:16" s="51" customFormat="1" ht="15">
      <c r="A93" s="8"/>
      <c r="B93" s="161"/>
      <c r="C93" s="161"/>
      <c r="D93" s="161"/>
      <c r="E93" s="161"/>
      <c r="F93" s="161"/>
      <c r="G93" s="161"/>
      <c r="H93" s="161"/>
      <c r="I93" s="161"/>
      <c r="J93" s="161"/>
    </row>
    <row r="94" spans="1:16" ht="15">
      <c r="A94" s="154" t="s">
        <v>129</v>
      </c>
      <c r="B94" s="161">
        <v>-208.33</v>
      </c>
      <c r="C94" s="161">
        <v>-107.27</v>
      </c>
      <c r="D94" s="161">
        <v>0</v>
      </c>
      <c r="E94" s="161">
        <v>-262.52</v>
      </c>
      <c r="F94" s="161">
        <v>-1005.6</v>
      </c>
      <c r="G94" s="161">
        <v>-379.68</v>
      </c>
      <c r="H94" s="161">
        <v>0</v>
      </c>
      <c r="I94" s="161">
        <v>0</v>
      </c>
      <c r="J94" s="161">
        <v>0</v>
      </c>
    </row>
    <row r="95" spans="1:16" ht="15">
      <c r="A95" s="223" t="s">
        <v>977</v>
      </c>
      <c r="B95" s="224">
        <v>0</v>
      </c>
      <c r="C95" s="224">
        <v>0</v>
      </c>
      <c r="D95" s="224">
        <v>0</v>
      </c>
      <c r="E95" s="224">
        <v>0</v>
      </c>
      <c r="F95" s="224">
        <v>0</v>
      </c>
      <c r="G95" s="224">
        <v>-114.83</v>
      </c>
      <c r="H95" s="161"/>
      <c r="I95" s="161"/>
      <c r="J95" s="161"/>
    </row>
    <row r="96" spans="1:16" ht="15">
      <c r="A96" s="223" t="s">
        <v>908</v>
      </c>
      <c r="B96" s="224">
        <v>-524.04</v>
      </c>
      <c r="C96" s="224">
        <v>-115.52</v>
      </c>
      <c r="D96" s="224">
        <v>0</v>
      </c>
      <c r="E96" s="224">
        <v>0</v>
      </c>
      <c r="F96" s="224">
        <v>-275.38</v>
      </c>
      <c r="G96" s="224">
        <v>0</v>
      </c>
      <c r="H96" s="161"/>
      <c r="I96" s="161"/>
      <c r="J96" s="161"/>
    </row>
    <row r="97" spans="1:10" ht="15">
      <c r="A97" s="154" t="s">
        <v>130</v>
      </c>
      <c r="B97" s="161">
        <v>-40262.89</v>
      </c>
      <c r="C97" s="161">
        <v>-69637.19</v>
      </c>
      <c r="D97" s="161">
        <v>-11044.020000000002</v>
      </c>
      <c r="E97" s="161">
        <v>-39940.21</v>
      </c>
      <c r="F97" s="161">
        <v>-41071.169999999991</v>
      </c>
      <c r="G97" s="161">
        <v>-40606.87999999999</v>
      </c>
      <c r="H97" s="161">
        <v>0</v>
      </c>
      <c r="I97" s="161">
        <v>0</v>
      </c>
      <c r="J97" s="161">
        <v>0</v>
      </c>
    </row>
    <row r="98" spans="1:10" ht="15">
      <c r="A98" s="154" t="s">
        <v>131</v>
      </c>
      <c r="B98" s="161">
        <v>1161.8399999999999</v>
      </c>
      <c r="C98" s="161">
        <v>662.75</v>
      </c>
      <c r="D98" s="161">
        <v>0</v>
      </c>
      <c r="E98" s="161">
        <v>2592.4</v>
      </c>
      <c r="F98" s="161">
        <v>2460.7600000000002</v>
      </c>
      <c r="G98" s="161">
        <v>930.64</v>
      </c>
      <c r="H98" s="161">
        <v>0</v>
      </c>
      <c r="I98" s="161">
        <v>0</v>
      </c>
      <c r="J98" s="161">
        <v>0</v>
      </c>
    </row>
    <row r="99" spans="1:10" ht="15">
      <c r="A99" s="223" t="s">
        <v>904</v>
      </c>
      <c r="B99" s="224">
        <v>1096</v>
      </c>
      <c r="C99" s="224">
        <v>240</v>
      </c>
      <c r="D99" s="224">
        <v>0</v>
      </c>
      <c r="E99" s="224">
        <v>0</v>
      </c>
      <c r="F99" s="224">
        <v>552</v>
      </c>
      <c r="G99" s="224">
        <v>0</v>
      </c>
      <c r="H99" s="161"/>
      <c r="I99" s="161"/>
      <c r="J99" s="161"/>
    </row>
    <row r="100" spans="1:10" ht="15">
      <c r="A100" s="223" t="s">
        <v>978</v>
      </c>
      <c r="B100" s="224">
        <v>0</v>
      </c>
      <c r="C100" s="224">
        <v>0</v>
      </c>
      <c r="D100" s="224">
        <v>0</v>
      </c>
      <c r="E100" s="224">
        <v>0</v>
      </c>
      <c r="F100" s="224">
        <v>0</v>
      </c>
      <c r="G100" s="224">
        <v>240</v>
      </c>
      <c r="H100" s="161"/>
      <c r="I100" s="161"/>
      <c r="J100" s="161"/>
    </row>
    <row r="101" spans="1:10" ht="15">
      <c r="A101" s="154" t="s">
        <v>132</v>
      </c>
      <c r="B101" s="161">
        <v>62426.17</v>
      </c>
      <c r="C101" s="161">
        <v>108857.65999999999</v>
      </c>
      <c r="D101" s="161">
        <v>18101.940000000002</v>
      </c>
      <c r="E101" s="161">
        <v>61575.6</v>
      </c>
      <c r="F101" s="161">
        <v>62952.979999999996</v>
      </c>
      <c r="G101" s="161">
        <v>62010.58</v>
      </c>
      <c r="H101" s="161">
        <v>0</v>
      </c>
      <c r="I101" s="161">
        <v>0</v>
      </c>
      <c r="J101" s="161">
        <v>0</v>
      </c>
    </row>
    <row r="102" spans="1:10" ht="15">
      <c r="A102" s="154" t="s">
        <v>336</v>
      </c>
      <c r="B102" s="161">
        <v>0</v>
      </c>
      <c r="C102" s="161">
        <v>0</v>
      </c>
      <c r="D102" s="161">
        <v>0</v>
      </c>
      <c r="E102" s="161">
        <v>0</v>
      </c>
      <c r="F102" s="161">
        <v>0</v>
      </c>
      <c r="G102" s="161">
        <v>0</v>
      </c>
      <c r="H102" s="161">
        <v>0</v>
      </c>
      <c r="I102" s="161">
        <v>0</v>
      </c>
      <c r="J102" s="161">
        <v>0</v>
      </c>
    </row>
    <row r="103" spans="1:10" ht="15">
      <c r="A103" s="154" t="s">
        <v>138</v>
      </c>
      <c r="B103" s="161">
        <v>6448.54</v>
      </c>
      <c r="C103" s="161">
        <v>2483.1799999999998</v>
      </c>
      <c r="D103" s="161">
        <v>4033.82</v>
      </c>
      <c r="E103" s="161">
        <v>3217.51</v>
      </c>
      <c r="F103" s="161">
        <v>7845.49</v>
      </c>
      <c r="G103" s="161">
        <v>4831.99</v>
      </c>
      <c r="H103" s="161">
        <v>0</v>
      </c>
      <c r="I103" s="161">
        <v>0</v>
      </c>
      <c r="J103" s="161">
        <v>0</v>
      </c>
    </row>
    <row r="104" spans="1:10" ht="15">
      <c r="A104" s="154" t="s">
        <v>156</v>
      </c>
      <c r="B104" s="161">
        <v>3783.7699999999995</v>
      </c>
      <c r="C104" s="161">
        <v>3150.9700000000003</v>
      </c>
      <c r="D104" s="161">
        <v>2997.12</v>
      </c>
      <c r="E104" s="161">
        <v>3811.53</v>
      </c>
      <c r="F104" s="161">
        <v>3217.7</v>
      </c>
      <c r="G104" s="161">
        <v>949.06000000000006</v>
      </c>
      <c r="H104" s="161">
        <v>0</v>
      </c>
      <c r="I104" s="161">
        <v>0</v>
      </c>
      <c r="J104" s="161">
        <v>0</v>
      </c>
    </row>
    <row r="105" spans="1:10" ht="15">
      <c r="A105" s="154" t="s">
        <v>149</v>
      </c>
      <c r="B105" s="161">
        <v>589.66</v>
      </c>
      <c r="C105" s="161">
        <v>481.18</v>
      </c>
      <c r="D105" s="161">
        <v>478.19000000000005</v>
      </c>
      <c r="E105" s="161">
        <v>495.59</v>
      </c>
      <c r="F105" s="161">
        <v>524.76</v>
      </c>
      <c r="G105" s="161">
        <v>438.48</v>
      </c>
      <c r="H105" s="161">
        <v>0</v>
      </c>
      <c r="I105" s="161">
        <v>0</v>
      </c>
      <c r="J105" s="161">
        <v>0</v>
      </c>
    </row>
    <row r="106" spans="1:10" ht="15">
      <c r="A106" s="154" t="s">
        <v>145</v>
      </c>
      <c r="B106" s="161">
        <v>0</v>
      </c>
      <c r="C106" s="161">
        <v>0</v>
      </c>
      <c r="D106" s="161">
        <v>0</v>
      </c>
      <c r="E106" s="161">
        <v>0</v>
      </c>
      <c r="F106" s="161">
        <v>0</v>
      </c>
      <c r="G106" s="161">
        <v>0</v>
      </c>
      <c r="H106" s="161">
        <v>0</v>
      </c>
      <c r="I106" s="161">
        <v>0</v>
      </c>
      <c r="J106" s="161">
        <v>0</v>
      </c>
    </row>
    <row r="107" spans="1:10" ht="15">
      <c r="A107" s="154" t="s">
        <v>146</v>
      </c>
      <c r="B107" s="161">
        <v>1080.75</v>
      </c>
      <c r="C107" s="161">
        <v>-735.6</v>
      </c>
      <c r="D107" s="161">
        <v>1203.19</v>
      </c>
      <c r="E107" s="161">
        <v>486.78999999999996</v>
      </c>
      <c r="F107" s="161">
        <v>392.16999999999996</v>
      </c>
      <c r="G107" s="161">
        <v>157.91</v>
      </c>
      <c r="H107" s="161">
        <v>0</v>
      </c>
      <c r="I107" s="161">
        <v>0</v>
      </c>
      <c r="J107" s="161">
        <v>0</v>
      </c>
    </row>
    <row r="108" spans="1:10" ht="15">
      <c r="A108" s="154" t="s">
        <v>154</v>
      </c>
      <c r="B108" s="161">
        <v>350.85</v>
      </c>
      <c r="C108" s="161">
        <v>372.35</v>
      </c>
      <c r="D108" s="161">
        <v>376.62</v>
      </c>
      <c r="E108" s="161">
        <v>358.01</v>
      </c>
      <c r="F108" s="161">
        <v>367.28</v>
      </c>
      <c r="G108" s="161">
        <v>419.81</v>
      </c>
      <c r="H108" s="161">
        <v>0</v>
      </c>
      <c r="I108" s="161">
        <v>0</v>
      </c>
      <c r="J108" s="161">
        <v>0</v>
      </c>
    </row>
    <row r="109" spans="1:10" ht="15">
      <c r="A109" s="154" t="s">
        <v>155</v>
      </c>
      <c r="B109" s="161">
        <v>77.97</v>
      </c>
      <c r="C109" s="161">
        <v>82.74</v>
      </c>
      <c r="D109" s="161">
        <v>83.69</v>
      </c>
      <c r="E109" s="161">
        <v>79.56</v>
      </c>
      <c r="F109" s="161">
        <v>81.62</v>
      </c>
      <c r="G109" s="161">
        <v>93.29</v>
      </c>
      <c r="H109" s="161">
        <v>0</v>
      </c>
      <c r="I109" s="161">
        <v>0</v>
      </c>
      <c r="J109" s="161">
        <v>0</v>
      </c>
    </row>
    <row r="110" spans="1:10" ht="15">
      <c r="A110" s="154" t="s">
        <v>140</v>
      </c>
      <c r="B110" s="161">
        <v>38.979999999999997</v>
      </c>
      <c r="C110" s="161">
        <v>41.37</v>
      </c>
      <c r="D110" s="161">
        <v>41.85</v>
      </c>
      <c r="E110" s="161">
        <v>39.78</v>
      </c>
      <c r="F110" s="161">
        <v>40.81</v>
      </c>
      <c r="G110" s="161">
        <v>46.65</v>
      </c>
      <c r="H110" s="161">
        <v>0</v>
      </c>
      <c r="I110" s="161">
        <v>0</v>
      </c>
      <c r="J110" s="161">
        <v>0</v>
      </c>
    </row>
    <row r="111" spans="1:10" ht="15">
      <c r="A111" s="154" t="s">
        <v>141</v>
      </c>
      <c r="B111" s="161">
        <v>272.88</v>
      </c>
      <c r="C111" s="161">
        <v>289.60000000000002</v>
      </c>
      <c r="D111" s="161">
        <v>292.93</v>
      </c>
      <c r="E111" s="161">
        <v>278.45</v>
      </c>
      <c r="F111" s="161">
        <v>285.66000000000003</v>
      </c>
      <c r="G111" s="161">
        <v>326.52999999999997</v>
      </c>
      <c r="H111" s="161">
        <v>0</v>
      </c>
      <c r="I111" s="161">
        <v>0</v>
      </c>
      <c r="J111" s="161">
        <v>0</v>
      </c>
    </row>
    <row r="112" spans="1:10" ht="15">
      <c r="A112" s="154" t="s">
        <v>142</v>
      </c>
      <c r="B112" s="161">
        <v>128.16</v>
      </c>
      <c r="C112" s="161">
        <v>845.37</v>
      </c>
      <c r="D112" s="161">
        <v>139.44999999999999</v>
      </c>
      <c r="E112" s="161">
        <v>9.6199999999999992</v>
      </c>
      <c r="F112" s="161">
        <v>12.11</v>
      </c>
      <c r="G112" s="161">
        <v>1762.6</v>
      </c>
      <c r="H112" s="161">
        <v>0</v>
      </c>
      <c r="I112" s="161">
        <v>0</v>
      </c>
      <c r="J112" s="161">
        <v>0</v>
      </c>
    </row>
    <row r="113" spans="1:16" ht="15">
      <c r="A113" s="154" t="s">
        <v>144</v>
      </c>
      <c r="B113" s="161">
        <v>541.9799999999999</v>
      </c>
      <c r="C113" s="161">
        <v>411.51</v>
      </c>
      <c r="D113" s="161">
        <v>340.43</v>
      </c>
      <c r="E113" s="161">
        <v>175.55</v>
      </c>
      <c r="F113" s="161">
        <v>119.37</v>
      </c>
      <c r="G113" s="161">
        <v>128.78</v>
      </c>
      <c r="H113" s="161">
        <v>0</v>
      </c>
      <c r="I113" s="161">
        <v>0</v>
      </c>
      <c r="J113" s="161">
        <v>0</v>
      </c>
    </row>
    <row r="114" spans="1:16" ht="15">
      <c r="A114" s="154" t="s">
        <v>157</v>
      </c>
      <c r="B114" s="161">
        <v>-232.32</v>
      </c>
      <c r="C114" s="161">
        <v>-246.55</v>
      </c>
      <c r="D114" s="161">
        <v>-249.08</v>
      </c>
      <c r="E114" s="161">
        <v>-237.06</v>
      </c>
      <c r="F114" s="161">
        <v>-243.2</v>
      </c>
      <c r="G114" s="161">
        <v>-277.99</v>
      </c>
      <c r="H114" s="161">
        <v>0</v>
      </c>
      <c r="I114" s="161">
        <v>0</v>
      </c>
      <c r="J114" s="161">
        <v>0</v>
      </c>
    </row>
    <row r="115" spans="1:16" ht="15">
      <c r="A115" s="154" t="s">
        <v>160</v>
      </c>
      <c r="B115" s="161">
        <v>-5490.02</v>
      </c>
      <c r="C115" s="161">
        <v>-2114.08</v>
      </c>
      <c r="D115" s="161">
        <v>-3429.92</v>
      </c>
      <c r="E115" s="161">
        <v>-2739.25</v>
      </c>
      <c r="F115" s="161">
        <v>-6597.37</v>
      </c>
      <c r="G115" s="161">
        <v>-4113.76</v>
      </c>
      <c r="H115" s="161">
        <v>0</v>
      </c>
      <c r="I115" s="161">
        <v>0</v>
      </c>
      <c r="J115" s="161">
        <v>0</v>
      </c>
    </row>
    <row r="116" spans="1:16" ht="15">
      <c r="A116" s="154" t="s">
        <v>158</v>
      </c>
      <c r="B116" s="161">
        <v>-2662.65</v>
      </c>
      <c r="C116" s="161">
        <v>-2126.1499999999996</v>
      </c>
      <c r="D116" s="161">
        <v>-2063.88</v>
      </c>
      <c r="E116" s="161">
        <v>-2645.25</v>
      </c>
      <c r="F116" s="161">
        <v>-2091.88</v>
      </c>
      <c r="G116" s="161">
        <v>-781.6</v>
      </c>
      <c r="H116" s="161">
        <v>0</v>
      </c>
      <c r="I116" s="161">
        <v>0</v>
      </c>
      <c r="J116" s="161">
        <v>0</v>
      </c>
    </row>
    <row r="117" spans="1:16" ht="15">
      <c r="A117" s="154" t="s">
        <v>161</v>
      </c>
      <c r="B117" s="161">
        <v>-298.7</v>
      </c>
      <c r="C117" s="161">
        <v>-317</v>
      </c>
      <c r="D117" s="161">
        <v>-320.24</v>
      </c>
      <c r="E117" s="161">
        <v>-304.79000000000002</v>
      </c>
      <c r="F117" s="161">
        <v>-312.69</v>
      </c>
      <c r="G117" s="161">
        <v>-357.41</v>
      </c>
      <c r="H117" s="161">
        <v>0</v>
      </c>
      <c r="I117" s="161">
        <v>0</v>
      </c>
      <c r="J117" s="161">
        <v>0</v>
      </c>
    </row>
    <row r="118" spans="1:16" ht="15">
      <c r="A118" s="223" t="s">
        <v>979</v>
      </c>
      <c r="B118" s="224">
        <v>0</v>
      </c>
      <c r="C118" s="224">
        <v>0</v>
      </c>
      <c r="D118" s="224">
        <v>0</v>
      </c>
      <c r="E118" s="224">
        <v>0</v>
      </c>
      <c r="F118" s="224">
        <v>0</v>
      </c>
      <c r="G118" s="224">
        <v>408.3</v>
      </c>
      <c r="H118" s="173"/>
      <c r="I118" s="173"/>
      <c r="J118" s="173"/>
    </row>
    <row r="119" spans="1:16" ht="15">
      <c r="A119" s="223" t="s">
        <v>980</v>
      </c>
      <c r="B119" s="224">
        <v>2980</v>
      </c>
      <c r="C119" s="224">
        <v>314</v>
      </c>
      <c r="D119" s="224">
        <v>0</v>
      </c>
      <c r="E119" s="224">
        <v>0</v>
      </c>
      <c r="F119" s="224">
        <v>0</v>
      </c>
      <c r="G119" s="224">
        <v>0</v>
      </c>
      <c r="H119" s="173"/>
      <c r="I119" s="173"/>
      <c r="J119" s="173"/>
    </row>
    <row r="120" spans="1:16" s="51" customFormat="1" ht="15">
      <c r="A120" s="8" t="s">
        <v>780</v>
      </c>
      <c r="B120" s="165">
        <v>31298.599999999991</v>
      </c>
      <c r="C120" s="165">
        <v>42833.319999999992</v>
      </c>
      <c r="D120" s="165">
        <v>10982.089999999998</v>
      </c>
      <c r="E120" s="165">
        <v>26991.310000000005</v>
      </c>
      <c r="F120" s="165">
        <v>27255.42</v>
      </c>
      <c r="G120" s="165">
        <v>26112.470000000008</v>
      </c>
      <c r="H120" s="165">
        <v>31533.880000000005</v>
      </c>
      <c r="I120" s="165">
        <v>31229.880000000005</v>
      </c>
      <c r="J120" s="165">
        <v>31284.42</v>
      </c>
      <c r="K120" s="108">
        <f>B120-SUM(B94:B119)</f>
        <v>0</v>
      </c>
      <c r="L120" s="108">
        <f t="shared" ref="L120:P120" si="4">C120-SUM(C94:C119)</f>
        <v>0</v>
      </c>
      <c r="M120" s="108">
        <f t="shared" si="4"/>
        <v>0</v>
      </c>
      <c r="N120" s="108">
        <f t="shared" si="4"/>
        <v>0</v>
      </c>
      <c r="O120" s="108">
        <f t="shared" si="4"/>
        <v>0</v>
      </c>
      <c r="P120" s="108">
        <f t="shared" si="4"/>
        <v>0</v>
      </c>
    </row>
    <row r="121" spans="1:16" s="51" customFormat="1" ht="15">
      <c r="A121" s="8"/>
      <c r="B121" s="161"/>
      <c r="C121" s="161"/>
      <c r="D121" s="161"/>
      <c r="E121" s="161"/>
      <c r="F121" s="161"/>
      <c r="G121" s="161"/>
      <c r="H121" s="161"/>
      <c r="I121" s="161"/>
      <c r="J121" s="161"/>
    </row>
    <row r="122" spans="1:16" ht="15">
      <c r="A122" s="154" t="s">
        <v>162</v>
      </c>
      <c r="B122" s="161">
        <v>10216.23</v>
      </c>
      <c r="C122" s="161">
        <v>10191.89</v>
      </c>
      <c r="D122" s="161">
        <v>4563.3899999999994</v>
      </c>
      <c r="E122" s="161">
        <v>9469.94</v>
      </c>
      <c r="F122" s="161">
        <v>18575.669999999998</v>
      </c>
      <c r="G122" s="161">
        <v>5032.55</v>
      </c>
      <c r="H122" s="161">
        <v>0</v>
      </c>
      <c r="I122" s="161">
        <v>0</v>
      </c>
      <c r="J122" s="161">
        <v>0</v>
      </c>
    </row>
    <row r="123" spans="1:16" ht="15">
      <c r="A123" s="154" t="s">
        <v>164</v>
      </c>
      <c r="B123" s="161">
        <v>-85.09</v>
      </c>
      <c r="C123" s="161">
        <v>-199.95</v>
      </c>
      <c r="D123" s="161">
        <v>-2910.83</v>
      </c>
      <c r="E123" s="161">
        <v>-96.31</v>
      </c>
      <c r="F123" s="161">
        <v>-357.89000000000004</v>
      </c>
      <c r="G123" s="161">
        <v>-74.37</v>
      </c>
      <c r="H123" s="161">
        <v>0</v>
      </c>
      <c r="I123" s="161">
        <v>0</v>
      </c>
      <c r="J123" s="161">
        <v>0</v>
      </c>
    </row>
    <row r="124" spans="1:16" ht="15">
      <c r="A124" s="154" t="s">
        <v>165</v>
      </c>
      <c r="B124" s="161">
        <v>-11029.449999999999</v>
      </c>
      <c r="C124" s="161">
        <v>-11644.970000000001</v>
      </c>
      <c r="D124" s="161">
        <v>-7459.79</v>
      </c>
      <c r="E124" s="161">
        <v>-11494.98</v>
      </c>
      <c r="F124" s="161">
        <v>-17680.04</v>
      </c>
      <c r="G124" s="161">
        <v>-6625.02</v>
      </c>
      <c r="H124" s="161">
        <v>0</v>
      </c>
      <c r="I124" s="161">
        <v>0</v>
      </c>
      <c r="J124" s="161">
        <v>0</v>
      </c>
    </row>
    <row r="125" spans="1:16" ht="15">
      <c r="A125" s="154" t="s">
        <v>696</v>
      </c>
      <c r="B125" s="161">
        <v>0</v>
      </c>
      <c r="C125" s="161">
        <v>0</v>
      </c>
      <c r="D125" s="161">
        <v>0</v>
      </c>
      <c r="E125" s="161">
        <v>0</v>
      </c>
      <c r="F125" s="161">
        <v>0</v>
      </c>
      <c r="G125" s="161">
        <v>0</v>
      </c>
      <c r="H125" s="161">
        <v>0</v>
      </c>
      <c r="I125" s="161">
        <v>0</v>
      </c>
      <c r="J125" s="161">
        <v>0</v>
      </c>
    </row>
    <row r="126" spans="1:16" ht="15">
      <c r="A126" s="154" t="s">
        <v>697</v>
      </c>
      <c r="B126" s="161">
        <v>0</v>
      </c>
      <c r="C126" s="161">
        <v>0</v>
      </c>
      <c r="D126" s="161">
        <v>0</v>
      </c>
      <c r="E126" s="161"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v>0</v>
      </c>
    </row>
    <row r="127" spans="1:16" ht="15">
      <c r="A127" s="154" t="s">
        <v>170</v>
      </c>
      <c r="B127" s="161">
        <v>107.87</v>
      </c>
      <c r="C127" s="161">
        <v>235.89</v>
      </c>
      <c r="D127" s="161">
        <v>5876.6200000000008</v>
      </c>
      <c r="E127" s="161">
        <v>154.85</v>
      </c>
      <c r="F127" s="161">
        <v>643.41000000000008</v>
      </c>
      <c r="G127" s="161">
        <v>137</v>
      </c>
      <c r="H127" s="161">
        <v>0</v>
      </c>
      <c r="I127" s="161">
        <v>0</v>
      </c>
      <c r="J127" s="161">
        <v>0</v>
      </c>
    </row>
    <row r="128" spans="1:16" ht="15">
      <c r="A128" s="154" t="s">
        <v>171</v>
      </c>
      <c r="B128" s="161">
        <v>6979.52</v>
      </c>
      <c r="C128" s="161">
        <v>7642.89</v>
      </c>
      <c r="D128" s="161">
        <v>7258.130000000001</v>
      </c>
      <c r="E128" s="161">
        <v>8019.39</v>
      </c>
      <c r="F128" s="161">
        <v>6917.1299999999992</v>
      </c>
      <c r="G128" s="161">
        <v>6420.7800000000007</v>
      </c>
      <c r="H128" s="161">
        <v>0</v>
      </c>
      <c r="I128" s="161">
        <v>0</v>
      </c>
      <c r="J128" s="161">
        <v>0</v>
      </c>
    </row>
    <row r="129" spans="1:16" ht="15">
      <c r="A129" s="154" t="s">
        <v>175</v>
      </c>
      <c r="B129" s="161">
        <v>16</v>
      </c>
      <c r="C129" s="161">
        <v>16</v>
      </c>
      <c r="D129" s="161"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</row>
    <row r="130" spans="1:16" ht="15">
      <c r="A130" s="154" t="s">
        <v>176</v>
      </c>
      <c r="B130" s="161">
        <v>76.19</v>
      </c>
      <c r="C130" s="161">
        <v>0</v>
      </c>
      <c r="D130" s="161">
        <v>107.98</v>
      </c>
      <c r="E130" s="161">
        <v>-16</v>
      </c>
      <c r="F130" s="161">
        <v>399.57</v>
      </c>
      <c r="G130" s="161">
        <v>136.02000000000001</v>
      </c>
      <c r="H130" s="161">
        <v>0</v>
      </c>
      <c r="I130" s="161">
        <v>0</v>
      </c>
      <c r="J130" s="161">
        <v>0</v>
      </c>
    </row>
    <row r="131" spans="1:16" ht="15">
      <c r="A131" s="154" t="s">
        <v>181</v>
      </c>
      <c r="B131" s="161">
        <v>-90.35</v>
      </c>
      <c r="C131" s="161">
        <v>-15.68</v>
      </c>
      <c r="D131" s="161">
        <v>-105.82</v>
      </c>
      <c r="E131" s="161">
        <v>15.68</v>
      </c>
      <c r="F131" s="161">
        <v>-391.58</v>
      </c>
      <c r="G131" s="161">
        <v>-133.30000000000001</v>
      </c>
      <c r="H131" s="161">
        <v>0</v>
      </c>
      <c r="I131" s="161">
        <v>0</v>
      </c>
      <c r="J131" s="161">
        <v>0</v>
      </c>
    </row>
    <row r="132" spans="1:16" s="51" customFormat="1" ht="15">
      <c r="A132" s="8" t="s">
        <v>781</v>
      </c>
      <c r="B132" s="165">
        <v>6190.92</v>
      </c>
      <c r="C132" s="165">
        <v>6226.0699999999979</v>
      </c>
      <c r="D132" s="165">
        <v>7329.6800000000021</v>
      </c>
      <c r="E132" s="165">
        <v>6052.5700000000024</v>
      </c>
      <c r="F132" s="165">
        <v>8106.2699999999968</v>
      </c>
      <c r="G132" s="165">
        <v>4893.6600000000008</v>
      </c>
      <c r="H132" s="165">
        <v>6209.08</v>
      </c>
      <c r="I132" s="165">
        <v>6654.6399999999994</v>
      </c>
      <c r="J132" s="165">
        <v>6094.84</v>
      </c>
      <c r="K132" s="108">
        <f>B132-SUM(B122:B131)</f>
        <v>0</v>
      </c>
      <c r="L132" s="108">
        <f t="shared" ref="L132:P132" si="5">C132-SUM(C122:C131)</f>
        <v>0</v>
      </c>
      <c r="M132" s="108">
        <f t="shared" si="5"/>
        <v>0</v>
      </c>
      <c r="N132" s="108">
        <f t="shared" si="5"/>
        <v>0</v>
      </c>
      <c r="O132" s="108">
        <f t="shared" si="5"/>
        <v>0</v>
      </c>
      <c r="P132" s="108">
        <f t="shared" si="5"/>
        <v>0</v>
      </c>
    </row>
    <row r="133" spans="1:16" s="51" customFormat="1" ht="15">
      <c r="A133" s="8"/>
      <c r="B133" s="161"/>
      <c r="C133" s="161"/>
      <c r="D133" s="161"/>
      <c r="E133" s="161"/>
      <c r="F133" s="161"/>
      <c r="G133" s="161"/>
      <c r="H133" s="161"/>
      <c r="I133" s="161"/>
      <c r="J133" s="161"/>
    </row>
    <row r="134" spans="1:16" ht="15">
      <c r="A134" s="154" t="s">
        <v>678</v>
      </c>
      <c r="B134" s="161">
        <v>10613.37</v>
      </c>
      <c r="C134" s="161">
        <v>0</v>
      </c>
      <c r="D134" s="161">
        <v>0</v>
      </c>
      <c r="E134" s="161">
        <v>4092.36</v>
      </c>
      <c r="F134" s="161">
        <v>0</v>
      </c>
      <c r="G134" s="161">
        <v>6016.49</v>
      </c>
      <c r="H134" s="161">
        <v>0</v>
      </c>
      <c r="I134" s="161">
        <v>0</v>
      </c>
      <c r="J134" s="161">
        <v>0</v>
      </c>
    </row>
    <row r="135" spans="1:16" ht="15">
      <c r="A135" s="154" t="s">
        <v>679</v>
      </c>
      <c r="B135" s="161">
        <v>742.94</v>
      </c>
      <c r="C135" s="161">
        <v>0</v>
      </c>
      <c r="D135" s="161">
        <v>0</v>
      </c>
      <c r="E135" s="161">
        <v>368.31</v>
      </c>
      <c r="F135" s="161">
        <v>0</v>
      </c>
      <c r="G135" s="161">
        <v>541.48</v>
      </c>
      <c r="H135" s="161">
        <v>0</v>
      </c>
      <c r="I135" s="161">
        <v>0</v>
      </c>
      <c r="J135" s="161">
        <v>0</v>
      </c>
    </row>
    <row r="136" spans="1:16" ht="15">
      <c r="A136" s="154" t="s">
        <v>186</v>
      </c>
      <c r="B136" s="161">
        <v>299.83999999999997</v>
      </c>
      <c r="C136" s="161">
        <v>3070.17</v>
      </c>
      <c r="D136" s="161">
        <v>19229.599999999999</v>
      </c>
      <c r="E136" s="161">
        <v>0</v>
      </c>
      <c r="F136" s="161">
        <v>0</v>
      </c>
      <c r="G136" s="161">
        <v>0</v>
      </c>
      <c r="H136" s="161">
        <v>0</v>
      </c>
      <c r="I136" s="161">
        <v>0</v>
      </c>
      <c r="J136" s="161">
        <v>0</v>
      </c>
    </row>
    <row r="137" spans="1:16" ht="15">
      <c r="A137" s="154" t="s">
        <v>187</v>
      </c>
      <c r="B137" s="161">
        <v>203.3</v>
      </c>
      <c r="C137" s="161">
        <v>360.66</v>
      </c>
      <c r="D137" s="161">
        <v>888.42</v>
      </c>
      <c r="E137" s="161">
        <v>415.48</v>
      </c>
      <c r="F137" s="161">
        <v>1300.3499999999999</v>
      </c>
      <c r="G137" s="161">
        <v>1277.71</v>
      </c>
      <c r="H137" s="161">
        <v>0</v>
      </c>
      <c r="I137" s="161">
        <v>0</v>
      </c>
      <c r="J137" s="161">
        <v>0</v>
      </c>
    </row>
    <row r="138" spans="1:16" ht="15">
      <c r="A138" s="154" t="s">
        <v>188</v>
      </c>
      <c r="B138" s="161">
        <v>16.41</v>
      </c>
      <c r="C138" s="161">
        <v>3155.73</v>
      </c>
      <c r="D138" s="161">
        <v>1076.22</v>
      </c>
      <c r="E138" s="161">
        <v>2134.4</v>
      </c>
      <c r="F138" s="161">
        <v>7624.75</v>
      </c>
      <c r="G138" s="161">
        <v>2555.2399999999998</v>
      </c>
      <c r="H138" s="161">
        <v>0</v>
      </c>
      <c r="I138" s="161">
        <v>0</v>
      </c>
      <c r="J138" s="161">
        <v>0</v>
      </c>
    </row>
    <row r="139" spans="1:16" ht="15">
      <c r="A139" s="154" t="s">
        <v>189</v>
      </c>
      <c r="B139" s="161">
        <v>5809.56</v>
      </c>
      <c r="C139" s="161">
        <v>-6411.82</v>
      </c>
      <c r="D139" s="161">
        <v>0</v>
      </c>
      <c r="E139" s="161">
        <v>0</v>
      </c>
      <c r="F139" s="161">
        <v>0</v>
      </c>
      <c r="G139" s="161">
        <v>0</v>
      </c>
      <c r="H139" s="161">
        <v>0</v>
      </c>
      <c r="I139" s="161">
        <v>0</v>
      </c>
      <c r="J139" s="161">
        <v>0</v>
      </c>
    </row>
    <row r="140" spans="1:16" ht="15">
      <c r="A140" s="154" t="s">
        <v>190</v>
      </c>
      <c r="B140" s="161">
        <v>0</v>
      </c>
      <c r="C140" s="161">
        <v>0</v>
      </c>
      <c r="D140" s="161">
        <v>21.24</v>
      </c>
      <c r="E140" s="161">
        <v>154.77000000000001</v>
      </c>
      <c r="F140" s="161">
        <v>197.76</v>
      </c>
      <c r="G140" s="161">
        <v>-19.96</v>
      </c>
      <c r="H140" s="161">
        <v>0</v>
      </c>
      <c r="I140" s="161">
        <v>0</v>
      </c>
      <c r="J140" s="161">
        <v>0</v>
      </c>
    </row>
    <row r="141" spans="1:16" ht="15">
      <c r="A141" s="154" t="s">
        <v>208</v>
      </c>
      <c r="B141" s="161">
        <v>0</v>
      </c>
      <c r="C141" s="161">
        <v>0</v>
      </c>
      <c r="D141" s="161">
        <v>0</v>
      </c>
      <c r="E141" s="161">
        <v>0</v>
      </c>
      <c r="F141" s="161">
        <v>0</v>
      </c>
      <c r="G141" s="161">
        <v>0</v>
      </c>
      <c r="H141" s="161">
        <v>0</v>
      </c>
      <c r="I141" s="161">
        <v>0</v>
      </c>
      <c r="J141" s="161">
        <v>0</v>
      </c>
    </row>
    <row r="142" spans="1:16" ht="15">
      <c r="A142" s="154" t="s">
        <v>209</v>
      </c>
      <c r="B142" s="161">
        <v>103.92</v>
      </c>
      <c r="C142" s="161">
        <v>0</v>
      </c>
      <c r="D142" s="161">
        <v>1271.31</v>
      </c>
      <c r="E142" s="161">
        <v>0</v>
      </c>
      <c r="F142" s="161">
        <v>633.69000000000005</v>
      </c>
      <c r="G142" s="161">
        <v>259.14999999999998</v>
      </c>
      <c r="H142" s="161">
        <v>0</v>
      </c>
      <c r="I142" s="161">
        <v>0</v>
      </c>
      <c r="J142" s="161">
        <v>0</v>
      </c>
    </row>
    <row r="143" spans="1:16" ht="15">
      <c r="A143" s="154" t="s">
        <v>213</v>
      </c>
      <c r="B143" s="161">
        <v>0</v>
      </c>
      <c r="C143" s="161">
        <v>0</v>
      </c>
      <c r="D143" s="161">
        <v>0</v>
      </c>
      <c r="E143" s="161">
        <v>0</v>
      </c>
      <c r="F143" s="161">
        <v>0</v>
      </c>
      <c r="G143" s="161">
        <v>0</v>
      </c>
      <c r="H143" s="161">
        <v>0</v>
      </c>
      <c r="I143" s="161">
        <v>0</v>
      </c>
      <c r="J143" s="161">
        <v>0</v>
      </c>
    </row>
    <row r="144" spans="1:16" ht="15">
      <c r="A144" s="223" t="s">
        <v>981</v>
      </c>
      <c r="B144" s="224">
        <v>0</v>
      </c>
      <c r="C144" s="224">
        <v>4.97</v>
      </c>
      <c r="D144" s="224">
        <v>0</v>
      </c>
      <c r="E144" s="224">
        <v>0</v>
      </c>
      <c r="F144" s="224">
        <v>0</v>
      </c>
      <c r="G144" s="224">
        <v>0</v>
      </c>
      <c r="H144" s="161"/>
      <c r="I144" s="161"/>
      <c r="J144" s="161"/>
    </row>
    <row r="145" spans="1:16" ht="15">
      <c r="A145" s="223" t="s">
        <v>932</v>
      </c>
      <c r="B145" s="224">
        <v>0</v>
      </c>
      <c r="C145" s="224">
        <v>845</v>
      </c>
      <c r="D145" s="224">
        <v>0</v>
      </c>
      <c r="E145" s="224">
        <v>0</v>
      </c>
      <c r="F145" s="224">
        <v>0</v>
      </c>
      <c r="G145" s="224">
        <v>0</v>
      </c>
      <c r="H145" s="161"/>
      <c r="I145" s="161"/>
      <c r="J145" s="161"/>
    </row>
    <row r="146" spans="1:16" ht="15">
      <c r="A146" s="154" t="s">
        <v>215</v>
      </c>
      <c r="B146" s="161">
        <v>3293.7000000000003</v>
      </c>
      <c r="C146" s="161">
        <v>2258.25</v>
      </c>
      <c r="D146" s="161">
        <v>1778.52</v>
      </c>
      <c r="E146" s="161">
        <v>7070.34</v>
      </c>
      <c r="F146" s="161">
        <v>1540.4899999999998</v>
      </c>
      <c r="G146" s="161">
        <v>2578.64</v>
      </c>
      <c r="H146" s="161">
        <v>0</v>
      </c>
      <c r="I146" s="161">
        <v>0</v>
      </c>
      <c r="J146" s="161">
        <v>0</v>
      </c>
    </row>
    <row r="147" spans="1:16" ht="15">
      <c r="A147" s="225" t="s">
        <v>338</v>
      </c>
      <c r="B147" s="161">
        <v>0</v>
      </c>
      <c r="C147" s="161">
        <v>0</v>
      </c>
      <c r="D147" s="161"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>
        <v>0</v>
      </c>
    </row>
    <row r="148" spans="1:16" ht="15">
      <c r="A148" s="225" t="s">
        <v>339</v>
      </c>
      <c r="B148" s="161">
        <v>0</v>
      </c>
      <c r="C148" s="161">
        <v>0</v>
      </c>
      <c r="D148" s="161">
        <v>0</v>
      </c>
      <c r="E148" s="161">
        <v>0</v>
      </c>
      <c r="F148" s="161">
        <v>0</v>
      </c>
      <c r="G148" s="161">
        <v>0</v>
      </c>
      <c r="H148" s="161">
        <v>0</v>
      </c>
      <c r="I148" s="161">
        <v>0</v>
      </c>
      <c r="J148" s="161">
        <v>0</v>
      </c>
    </row>
    <row r="149" spans="1:16" ht="15">
      <c r="A149" s="225" t="s">
        <v>206</v>
      </c>
      <c r="B149" s="161">
        <v>0</v>
      </c>
      <c r="C149" s="161">
        <v>0</v>
      </c>
      <c r="D149" s="161">
        <v>0</v>
      </c>
      <c r="E149" s="161">
        <v>0</v>
      </c>
      <c r="F149" s="161">
        <v>134.38</v>
      </c>
      <c r="G149" s="161">
        <v>0</v>
      </c>
      <c r="H149" s="161">
        <v>0</v>
      </c>
      <c r="I149" s="161">
        <v>0</v>
      </c>
      <c r="J149" s="161">
        <v>0</v>
      </c>
    </row>
    <row r="150" spans="1:16" s="51" customFormat="1" ht="15">
      <c r="A150" s="8" t="s">
        <v>782</v>
      </c>
      <c r="B150" s="165">
        <v>21083.040000000005</v>
      </c>
      <c r="C150" s="165">
        <v>3282.9599999999996</v>
      </c>
      <c r="D150" s="165">
        <v>24265.31</v>
      </c>
      <c r="E150" s="165">
        <v>14235.66</v>
      </c>
      <c r="F150" s="165">
        <v>11431.42</v>
      </c>
      <c r="G150" s="165">
        <v>13208.749999999998</v>
      </c>
      <c r="H150" s="165">
        <v>5008.22</v>
      </c>
      <c r="I150" s="165">
        <v>16989.48</v>
      </c>
      <c r="J150" s="165">
        <v>23715.1</v>
      </c>
      <c r="K150" s="108">
        <f>B150-SUM(B134:B149)</f>
        <v>0</v>
      </c>
      <c r="L150" s="108">
        <f t="shared" ref="L150:P150" si="6">C150-SUM(C134:C149)</f>
        <v>0</v>
      </c>
      <c r="M150" s="108">
        <f t="shared" si="6"/>
        <v>0</v>
      </c>
      <c r="N150" s="108">
        <f t="shared" si="6"/>
        <v>0</v>
      </c>
      <c r="O150" s="108">
        <f t="shared" si="6"/>
        <v>0</v>
      </c>
      <c r="P150" s="108">
        <f t="shared" si="6"/>
        <v>0</v>
      </c>
    </row>
    <row r="151" spans="1:16" s="51" customFormat="1" ht="15">
      <c r="A151" s="8"/>
      <c r="B151" s="161"/>
      <c r="C151" s="161"/>
      <c r="D151" s="161"/>
      <c r="E151" s="161"/>
      <c r="F151" s="161"/>
      <c r="G151" s="161"/>
      <c r="H151" s="161"/>
      <c r="I151" s="161"/>
      <c r="J151" s="161"/>
    </row>
    <row r="152" spans="1:16" ht="15">
      <c r="A152" s="154" t="s">
        <v>219</v>
      </c>
      <c r="B152" s="161">
        <v>3386.62</v>
      </c>
      <c r="C152" s="161">
        <v>13753</v>
      </c>
      <c r="D152" s="161">
        <v>15576.65</v>
      </c>
      <c r="E152" s="161">
        <v>208.59</v>
      </c>
      <c r="F152" s="161">
        <v>49.99</v>
      </c>
      <c r="G152" s="161">
        <v>10768.98</v>
      </c>
      <c r="H152" s="161">
        <v>0</v>
      </c>
      <c r="I152" s="161">
        <v>0</v>
      </c>
      <c r="J152" s="161">
        <v>0</v>
      </c>
    </row>
    <row r="153" spans="1:16" ht="15">
      <c r="A153" s="154" t="s">
        <v>221</v>
      </c>
      <c r="B153" s="161">
        <v>0</v>
      </c>
      <c r="C153" s="161">
        <v>3666.91</v>
      </c>
      <c r="D153" s="161">
        <v>289.45999999999998</v>
      </c>
      <c r="E153" s="161">
        <v>2704.83</v>
      </c>
      <c r="F153" s="161">
        <v>0</v>
      </c>
      <c r="G153" s="161">
        <v>0</v>
      </c>
      <c r="H153" s="161">
        <v>0</v>
      </c>
      <c r="I153" s="161">
        <v>0</v>
      </c>
      <c r="J153" s="161">
        <v>0</v>
      </c>
    </row>
    <row r="154" spans="1:16" s="51" customFormat="1" ht="15">
      <c r="A154" s="8" t="s">
        <v>783</v>
      </c>
      <c r="B154" s="165">
        <v>3386.62</v>
      </c>
      <c r="C154" s="165">
        <v>17419.91</v>
      </c>
      <c r="D154" s="165">
        <v>15866.109999999999</v>
      </c>
      <c r="E154" s="165">
        <v>2913.42</v>
      </c>
      <c r="F154" s="165">
        <v>49.99</v>
      </c>
      <c r="G154" s="165">
        <v>10768.98</v>
      </c>
      <c r="H154" s="165">
        <v>14188.2</v>
      </c>
      <c r="I154" s="165">
        <v>1579.2</v>
      </c>
      <c r="J154" s="165">
        <v>5903.2</v>
      </c>
      <c r="K154" s="108">
        <f>B154-SUM(B152:B153)</f>
        <v>0</v>
      </c>
      <c r="L154" s="108">
        <f t="shared" ref="L154:P154" si="7">C154-SUM(C152:C153)</f>
        <v>0</v>
      </c>
      <c r="M154" s="108">
        <f t="shared" si="7"/>
        <v>0</v>
      </c>
      <c r="N154" s="108">
        <f t="shared" si="7"/>
        <v>0</v>
      </c>
      <c r="O154" s="108">
        <f t="shared" si="7"/>
        <v>0</v>
      </c>
      <c r="P154" s="108">
        <f t="shared" si="7"/>
        <v>0</v>
      </c>
    </row>
    <row r="155" spans="1:16" s="51" customFormat="1" ht="15">
      <c r="A155" s="8"/>
      <c r="B155" s="161"/>
      <c r="C155" s="161"/>
      <c r="D155" s="161"/>
      <c r="E155" s="161"/>
      <c r="F155" s="161"/>
      <c r="G155" s="161"/>
      <c r="H155" s="161"/>
      <c r="I155" s="161"/>
      <c r="J155" s="161"/>
    </row>
    <row r="156" spans="1:16" ht="15">
      <c r="A156" s="154" t="s">
        <v>341</v>
      </c>
      <c r="B156" s="161">
        <v>6.95</v>
      </c>
      <c r="C156" s="161">
        <v>49.99</v>
      </c>
      <c r="D156" s="161">
        <v>29.25</v>
      </c>
      <c r="E156" s="161">
        <v>27.94</v>
      </c>
      <c r="F156" s="161">
        <v>29.31</v>
      </c>
      <c r="G156" s="161">
        <v>29.42</v>
      </c>
      <c r="H156" s="161">
        <v>0</v>
      </c>
      <c r="I156" s="161">
        <v>0</v>
      </c>
      <c r="J156" s="161">
        <v>0</v>
      </c>
    </row>
    <row r="157" spans="1:16" ht="15">
      <c r="A157" s="154" t="s">
        <v>222</v>
      </c>
      <c r="B157" s="161">
        <v>4240.22</v>
      </c>
      <c r="C157" s="161">
        <v>2234.14</v>
      </c>
      <c r="D157" s="161">
        <v>2941.7200000000003</v>
      </c>
      <c r="E157" s="161">
        <v>2193.17</v>
      </c>
      <c r="F157" s="161">
        <v>3981.2799999999997</v>
      </c>
      <c r="G157" s="161">
        <v>2372.56</v>
      </c>
      <c r="H157" s="161">
        <v>0</v>
      </c>
      <c r="I157" s="161">
        <v>0</v>
      </c>
      <c r="J157" s="161">
        <v>0</v>
      </c>
    </row>
    <row r="158" spans="1:16" ht="15">
      <c r="A158" s="154" t="s">
        <v>223</v>
      </c>
      <c r="B158" s="161">
        <v>228.44</v>
      </c>
      <c r="C158" s="161">
        <v>420.45</v>
      </c>
      <c r="D158" s="161">
        <v>333.72</v>
      </c>
      <c r="E158" s="161">
        <v>249.86</v>
      </c>
      <c r="F158" s="161">
        <v>214.23</v>
      </c>
      <c r="G158" s="161">
        <v>212.78</v>
      </c>
      <c r="H158" s="161">
        <v>0</v>
      </c>
      <c r="I158" s="161">
        <v>0</v>
      </c>
      <c r="J158" s="161">
        <v>0</v>
      </c>
    </row>
    <row r="159" spans="1:16" ht="15">
      <c r="A159" s="154" t="s">
        <v>552</v>
      </c>
      <c r="B159" s="161">
        <v>0</v>
      </c>
      <c r="C159" s="161">
        <v>0</v>
      </c>
      <c r="D159" s="161">
        <v>0</v>
      </c>
      <c r="E159" s="161">
        <v>0</v>
      </c>
      <c r="F159" s="161">
        <v>0</v>
      </c>
      <c r="G159" s="161">
        <v>0</v>
      </c>
      <c r="H159" s="161">
        <v>0</v>
      </c>
      <c r="I159" s="161">
        <v>0</v>
      </c>
      <c r="J159" s="161">
        <v>0</v>
      </c>
    </row>
    <row r="160" spans="1:16" ht="15">
      <c r="A160" s="154" t="s">
        <v>224</v>
      </c>
      <c r="B160" s="161">
        <v>180.75</v>
      </c>
      <c r="C160" s="161">
        <v>196.49</v>
      </c>
      <c r="D160" s="161">
        <v>184.22</v>
      </c>
      <c r="E160" s="161">
        <v>187.94</v>
      </c>
      <c r="F160" s="161">
        <v>180.6</v>
      </c>
      <c r="G160" s="161">
        <v>184.91</v>
      </c>
      <c r="H160" s="161">
        <v>0</v>
      </c>
      <c r="I160" s="161">
        <v>0</v>
      </c>
      <c r="J160" s="161">
        <v>0</v>
      </c>
    </row>
    <row r="161" spans="1:16" ht="15">
      <c r="A161" s="154" t="s">
        <v>342</v>
      </c>
      <c r="B161" s="161">
        <v>0</v>
      </c>
      <c r="C161" s="161">
        <v>0</v>
      </c>
      <c r="D161" s="161">
        <v>0</v>
      </c>
      <c r="E161" s="161">
        <v>0</v>
      </c>
      <c r="F161" s="161">
        <v>0</v>
      </c>
      <c r="G161" s="161">
        <v>0</v>
      </c>
      <c r="H161" s="161">
        <v>0</v>
      </c>
      <c r="I161" s="161">
        <v>0</v>
      </c>
      <c r="J161" s="161">
        <v>0</v>
      </c>
    </row>
    <row r="162" spans="1:16" ht="15">
      <c r="A162" s="154" t="s">
        <v>343</v>
      </c>
      <c r="B162" s="161">
        <v>5104.5600000000004</v>
      </c>
      <c r="C162" s="161">
        <v>7347.39</v>
      </c>
      <c r="D162" s="161">
        <v>0</v>
      </c>
      <c r="E162" s="161">
        <v>6455.61</v>
      </c>
      <c r="F162" s="161">
        <v>8015.32</v>
      </c>
      <c r="G162" s="161">
        <v>0</v>
      </c>
      <c r="H162" s="161">
        <v>0</v>
      </c>
      <c r="I162" s="161">
        <v>0</v>
      </c>
      <c r="J162" s="161">
        <v>0</v>
      </c>
    </row>
    <row r="163" spans="1:16" ht="15">
      <c r="A163" s="154" t="s">
        <v>225</v>
      </c>
      <c r="B163" s="161">
        <v>9803.14</v>
      </c>
      <c r="C163" s="161">
        <v>8174.39</v>
      </c>
      <c r="D163" s="161">
        <v>8150.82</v>
      </c>
      <c r="E163" s="161">
        <v>8228.1299999999992</v>
      </c>
      <c r="F163" s="161">
        <v>4761.0200000000004</v>
      </c>
      <c r="G163" s="161">
        <v>11395.66</v>
      </c>
      <c r="H163" s="161">
        <v>0</v>
      </c>
      <c r="I163" s="161">
        <v>0</v>
      </c>
      <c r="J163" s="161">
        <v>0</v>
      </c>
    </row>
    <row r="164" spans="1:16" ht="15">
      <c r="A164" s="154" t="s">
        <v>226</v>
      </c>
      <c r="B164" s="161">
        <v>9475.58</v>
      </c>
      <c r="C164" s="161">
        <v>9657.1299999999992</v>
      </c>
      <c r="D164" s="161">
        <v>10476.89</v>
      </c>
      <c r="E164" s="161">
        <v>9294.23</v>
      </c>
      <c r="F164" s="161">
        <v>11871.849999999999</v>
      </c>
      <c r="G164" s="161">
        <v>10267.439999999999</v>
      </c>
      <c r="H164" s="161">
        <v>0</v>
      </c>
      <c r="I164" s="161">
        <v>0</v>
      </c>
      <c r="J164" s="161">
        <v>0</v>
      </c>
    </row>
    <row r="165" spans="1:16" ht="15">
      <c r="A165" s="154" t="s">
        <v>227</v>
      </c>
      <c r="B165" s="161">
        <v>10040.07</v>
      </c>
      <c r="C165" s="161">
        <v>98.18</v>
      </c>
      <c r="D165" s="161">
        <v>4026.67</v>
      </c>
      <c r="E165" s="161">
        <v>3219.6200000000003</v>
      </c>
      <c r="F165" s="161">
        <v>6323.06</v>
      </c>
      <c r="G165" s="161">
        <v>2369.9900000000002</v>
      </c>
      <c r="H165" s="161">
        <v>0</v>
      </c>
      <c r="I165" s="161">
        <v>0</v>
      </c>
      <c r="J165" s="161">
        <v>0</v>
      </c>
    </row>
    <row r="166" spans="1:16" ht="15">
      <c r="A166" s="226" t="s">
        <v>933</v>
      </c>
      <c r="B166" s="227">
        <v>22806.55</v>
      </c>
      <c r="C166" s="227">
        <v>3226.18</v>
      </c>
      <c r="D166" s="227">
        <v>3905.46</v>
      </c>
      <c r="E166" s="227">
        <v>6741.32</v>
      </c>
      <c r="F166" s="227">
        <v>7147.0199999999995</v>
      </c>
      <c r="G166" s="227">
        <v>4591.24</v>
      </c>
      <c r="H166" s="163" t="s">
        <v>40</v>
      </c>
      <c r="I166" s="161"/>
      <c r="J166" s="161"/>
    </row>
    <row r="167" spans="1:16" ht="15">
      <c r="A167" s="226" t="s">
        <v>982</v>
      </c>
      <c r="B167" s="227">
        <v>0</v>
      </c>
      <c r="C167" s="227">
        <v>0</v>
      </c>
      <c r="D167" s="227">
        <v>0</v>
      </c>
      <c r="E167" s="227">
        <v>0</v>
      </c>
      <c r="F167" s="227">
        <v>21.84</v>
      </c>
      <c r="G167" s="227">
        <v>0</v>
      </c>
      <c r="H167" s="163"/>
      <c r="I167" s="161"/>
      <c r="J167" s="161"/>
    </row>
    <row r="168" spans="1:16" ht="15">
      <c r="A168" s="154" t="s">
        <v>232</v>
      </c>
      <c r="B168" s="161">
        <v>1034.93</v>
      </c>
      <c r="C168" s="161">
        <v>308.49</v>
      </c>
      <c r="D168" s="161">
        <v>1145.4100000000001</v>
      </c>
      <c r="E168" s="161">
        <v>156.88</v>
      </c>
      <c r="F168" s="161">
        <v>74.819999999999993</v>
      </c>
      <c r="G168" s="161">
        <v>125.56</v>
      </c>
      <c r="H168" s="161">
        <v>0</v>
      </c>
      <c r="I168" s="161">
        <v>0</v>
      </c>
      <c r="J168" s="161">
        <v>0</v>
      </c>
    </row>
    <row r="169" spans="1:16" ht="15">
      <c r="A169" s="154" t="s">
        <v>234</v>
      </c>
      <c r="B169" s="161">
        <v>0</v>
      </c>
      <c r="C169" s="161">
        <v>0</v>
      </c>
      <c r="D169" s="161">
        <v>0</v>
      </c>
      <c r="E169" s="161">
        <v>0</v>
      </c>
      <c r="F169" s="161">
        <v>0</v>
      </c>
      <c r="G169" s="161">
        <v>0</v>
      </c>
      <c r="H169" s="161">
        <v>0</v>
      </c>
      <c r="I169" s="161">
        <v>0</v>
      </c>
      <c r="J169" s="161">
        <v>0</v>
      </c>
    </row>
    <row r="170" spans="1:16" ht="15">
      <c r="A170" s="226" t="s">
        <v>983</v>
      </c>
      <c r="B170" s="227">
        <v>0</v>
      </c>
      <c r="C170" s="227">
        <v>0</v>
      </c>
      <c r="D170" s="227">
        <v>0</v>
      </c>
      <c r="E170" s="227">
        <v>0</v>
      </c>
      <c r="F170" s="227">
        <v>-12.28</v>
      </c>
      <c r="G170" s="227">
        <v>0</v>
      </c>
      <c r="H170" s="161"/>
      <c r="I170" s="161"/>
      <c r="J170" s="161"/>
    </row>
    <row r="171" spans="1:16" ht="15">
      <c r="A171" s="154" t="s">
        <v>237</v>
      </c>
      <c r="B171" s="161">
        <v>-26859.119999999999</v>
      </c>
      <c r="C171" s="161">
        <v>-9122.9600000000009</v>
      </c>
      <c r="D171" s="161">
        <v>-13068.050000000001</v>
      </c>
      <c r="E171" s="161">
        <v>-12422.42</v>
      </c>
      <c r="F171" s="161">
        <v>-16753.260000000002</v>
      </c>
      <c r="G171" s="161">
        <v>-11581.829999999998</v>
      </c>
      <c r="H171" s="161">
        <v>0</v>
      </c>
      <c r="I171" s="161">
        <v>0</v>
      </c>
      <c r="J171" s="161">
        <v>0</v>
      </c>
    </row>
    <row r="172" spans="1:16" ht="15">
      <c r="A172" s="154" t="s">
        <v>238</v>
      </c>
      <c r="B172" s="161">
        <v>-3.89</v>
      </c>
      <c r="C172" s="161">
        <v>-28.25</v>
      </c>
      <c r="D172" s="161">
        <v>-16.61</v>
      </c>
      <c r="E172" s="161">
        <v>-15.75</v>
      </c>
      <c r="F172" s="161">
        <v>-16.48</v>
      </c>
      <c r="G172" s="161">
        <v>-16.93</v>
      </c>
      <c r="H172" s="161">
        <v>0</v>
      </c>
      <c r="I172" s="161">
        <v>0</v>
      </c>
      <c r="J172" s="161">
        <v>0</v>
      </c>
    </row>
    <row r="173" spans="1:16" s="51" customFormat="1" ht="15">
      <c r="A173" s="8" t="s">
        <v>784</v>
      </c>
      <c r="B173" s="165">
        <v>36058.179999999993</v>
      </c>
      <c r="C173" s="165">
        <v>22561.619999999995</v>
      </c>
      <c r="D173" s="165">
        <v>18109.5</v>
      </c>
      <c r="E173" s="165">
        <v>24316.53</v>
      </c>
      <c r="F173" s="165">
        <v>25838.329999999998</v>
      </c>
      <c r="G173" s="165">
        <v>19950.800000000003</v>
      </c>
      <c r="H173" s="165">
        <v>39099.17</v>
      </c>
      <c r="I173" s="165">
        <v>34371.98000000001</v>
      </c>
      <c r="J173" s="165">
        <v>54651.009999999995</v>
      </c>
      <c r="K173" s="108">
        <f>B173-SUM(B156:B172)</f>
        <v>0</v>
      </c>
      <c r="L173" s="108">
        <f t="shared" ref="L173:P173" si="8">C173-SUM(C156:C172)</f>
        <v>0</v>
      </c>
      <c r="M173" s="108">
        <f t="shared" si="8"/>
        <v>0</v>
      </c>
      <c r="N173" s="108">
        <f t="shared" si="8"/>
        <v>0</v>
      </c>
      <c r="O173" s="108">
        <f t="shared" si="8"/>
        <v>0</v>
      </c>
      <c r="P173" s="108">
        <f t="shared" si="8"/>
        <v>0</v>
      </c>
    </row>
    <row r="174" spans="1:16" s="51" customFormat="1" ht="15">
      <c r="A174" s="8"/>
      <c r="B174" s="161"/>
      <c r="C174" s="161"/>
      <c r="D174" s="161"/>
      <c r="E174" s="161"/>
      <c r="F174" s="161"/>
      <c r="G174" s="161"/>
      <c r="H174" s="161"/>
      <c r="I174" s="161"/>
      <c r="J174" s="161"/>
    </row>
    <row r="175" spans="1:16" ht="15">
      <c r="A175" s="154" t="s">
        <v>344</v>
      </c>
      <c r="B175" s="161">
        <v>61030.45</v>
      </c>
      <c r="C175" s="161">
        <v>190.6</v>
      </c>
      <c r="D175" s="161">
        <v>1324.93</v>
      </c>
      <c r="E175" s="161">
        <v>71281.440000000002</v>
      </c>
      <c r="F175" s="161">
        <v>2426.61</v>
      </c>
      <c r="G175" s="161">
        <v>3558.8100000000004</v>
      </c>
      <c r="H175" s="161">
        <v>0</v>
      </c>
      <c r="I175" s="161">
        <v>0</v>
      </c>
      <c r="J175" s="161">
        <v>0</v>
      </c>
    </row>
    <row r="176" spans="1:16" ht="15">
      <c r="A176" s="154" t="s">
        <v>345</v>
      </c>
      <c r="B176" s="161">
        <v>0</v>
      </c>
      <c r="C176" s="161">
        <v>0</v>
      </c>
      <c r="D176" s="161">
        <v>0</v>
      </c>
      <c r="E176" s="161">
        <v>206.34</v>
      </c>
      <c r="F176" s="161">
        <v>0</v>
      </c>
      <c r="G176" s="161">
        <v>0</v>
      </c>
      <c r="H176" s="161">
        <v>0</v>
      </c>
      <c r="I176" s="161">
        <v>0</v>
      </c>
      <c r="J176" s="161">
        <v>0</v>
      </c>
    </row>
    <row r="177" spans="1:16" ht="15">
      <c r="A177" s="154" t="s">
        <v>241</v>
      </c>
      <c r="B177" s="161">
        <v>0</v>
      </c>
      <c r="C177" s="161">
        <v>0</v>
      </c>
      <c r="D177" s="161">
        <v>0</v>
      </c>
      <c r="E177" s="161">
        <v>0</v>
      </c>
      <c r="F177" s="161">
        <v>0</v>
      </c>
      <c r="G177" s="161">
        <v>0</v>
      </c>
      <c r="H177" s="161">
        <v>0</v>
      </c>
      <c r="I177" s="161">
        <v>0</v>
      </c>
      <c r="J177" s="161">
        <v>0</v>
      </c>
    </row>
    <row r="178" spans="1:16" ht="15">
      <c r="A178" s="154" t="s">
        <v>346</v>
      </c>
      <c r="B178" s="161">
        <v>1865</v>
      </c>
      <c r="C178" s="161">
        <v>369.84</v>
      </c>
      <c r="D178" s="161">
        <v>0</v>
      </c>
      <c r="E178" s="161">
        <v>0</v>
      </c>
      <c r="F178" s="161">
        <v>700</v>
      </c>
      <c r="G178" s="161">
        <v>0</v>
      </c>
      <c r="H178" s="161">
        <v>0</v>
      </c>
      <c r="I178" s="161">
        <v>0</v>
      </c>
      <c r="J178" s="161">
        <v>0</v>
      </c>
    </row>
    <row r="179" spans="1:16" ht="15">
      <c r="A179" s="226" t="s">
        <v>985</v>
      </c>
      <c r="B179" s="227">
        <v>0</v>
      </c>
      <c r="C179" s="227">
        <v>500</v>
      </c>
      <c r="D179" s="227">
        <v>0</v>
      </c>
      <c r="E179" s="227">
        <v>0</v>
      </c>
      <c r="F179" s="227">
        <v>0</v>
      </c>
      <c r="G179" s="227">
        <v>0</v>
      </c>
      <c r="H179" s="161"/>
      <c r="I179" s="161"/>
      <c r="J179" s="161"/>
    </row>
    <row r="180" spans="1:16" ht="15">
      <c r="A180" s="154" t="s">
        <v>243</v>
      </c>
      <c r="B180" s="161">
        <v>0</v>
      </c>
      <c r="C180" s="161">
        <v>0</v>
      </c>
      <c r="D180" s="161">
        <v>0</v>
      </c>
      <c r="E180" s="161">
        <v>0</v>
      </c>
      <c r="F180" s="161">
        <v>0</v>
      </c>
      <c r="G180" s="161">
        <v>0</v>
      </c>
      <c r="H180" s="161">
        <v>0</v>
      </c>
      <c r="I180" s="161">
        <v>0</v>
      </c>
      <c r="J180" s="161">
        <v>0</v>
      </c>
    </row>
    <row r="181" spans="1:16" ht="15">
      <c r="A181" s="154" t="s">
        <v>725</v>
      </c>
      <c r="B181" s="161">
        <v>0</v>
      </c>
      <c r="C181" s="161">
        <v>0</v>
      </c>
      <c r="D181" s="161">
        <v>0</v>
      </c>
      <c r="E181" s="161">
        <v>0</v>
      </c>
      <c r="F181" s="161">
        <v>0</v>
      </c>
      <c r="G181" s="161">
        <v>0</v>
      </c>
      <c r="H181" s="161">
        <v>0</v>
      </c>
      <c r="I181" s="161">
        <v>0</v>
      </c>
      <c r="J181" s="161">
        <v>0</v>
      </c>
    </row>
    <row r="182" spans="1:16" ht="15">
      <c r="A182" s="226" t="s">
        <v>984</v>
      </c>
      <c r="B182" s="227">
        <v>395</v>
      </c>
      <c r="C182" s="227">
        <v>0</v>
      </c>
      <c r="D182" s="227">
        <v>0</v>
      </c>
      <c r="E182" s="227">
        <v>0</v>
      </c>
      <c r="F182" s="227">
        <v>0</v>
      </c>
      <c r="G182" s="227">
        <v>0</v>
      </c>
      <c r="H182" s="161"/>
      <c r="I182" s="161"/>
      <c r="J182" s="161"/>
    </row>
    <row r="183" spans="1:16" ht="15">
      <c r="A183" s="154" t="s">
        <v>347</v>
      </c>
      <c r="B183" s="161">
        <v>204.4</v>
      </c>
      <c r="C183" s="161">
        <v>150.75</v>
      </c>
      <c r="D183" s="161">
        <v>130.11000000000001</v>
      </c>
      <c r="E183" s="161">
        <v>108.7</v>
      </c>
      <c r="F183" s="161">
        <v>10.050000000000001</v>
      </c>
      <c r="G183" s="161">
        <v>0</v>
      </c>
      <c r="H183" s="161">
        <v>0</v>
      </c>
      <c r="I183" s="161">
        <v>0</v>
      </c>
      <c r="J183" s="161">
        <v>0</v>
      </c>
    </row>
    <row r="184" spans="1:16" ht="15">
      <c r="A184" s="226" t="s">
        <v>941</v>
      </c>
      <c r="B184" s="227">
        <v>0</v>
      </c>
      <c r="C184" s="227">
        <v>395</v>
      </c>
      <c r="D184" s="227">
        <v>0</v>
      </c>
      <c r="E184" s="227">
        <v>0</v>
      </c>
      <c r="F184" s="227">
        <v>0</v>
      </c>
      <c r="G184" s="227">
        <v>0</v>
      </c>
      <c r="H184" s="161"/>
      <c r="I184" s="161"/>
      <c r="J184" s="161"/>
    </row>
    <row r="185" spans="1:16" ht="15">
      <c r="A185" s="154" t="s">
        <v>521</v>
      </c>
      <c r="B185" s="161">
        <v>92.5</v>
      </c>
      <c r="C185" s="161">
        <v>0</v>
      </c>
      <c r="D185" s="161">
        <v>0</v>
      </c>
      <c r="E185" s="161">
        <v>0</v>
      </c>
      <c r="F185" s="161">
        <v>0</v>
      </c>
      <c r="G185" s="161">
        <v>0</v>
      </c>
      <c r="H185" s="161">
        <v>0</v>
      </c>
      <c r="I185" s="161">
        <v>0</v>
      </c>
      <c r="J185" s="161">
        <v>0</v>
      </c>
    </row>
    <row r="186" spans="1:16" s="51" customFormat="1" ht="15">
      <c r="A186" s="8" t="s">
        <v>785</v>
      </c>
      <c r="B186" s="165">
        <v>63587.35</v>
      </c>
      <c r="C186" s="165">
        <v>1606.19</v>
      </c>
      <c r="D186" s="165">
        <v>1455.04</v>
      </c>
      <c r="E186" s="165">
        <v>71596.479999999996</v>
      </c>
      <c r="F186" s="165">
        <v>3136.6600000000003</v>
      </c>
      <c r="G186" s="165">
        <v>3558.8100000000004</v>
      </c>
      <c r="H186" s="165">
        <v>12882.33</v>
      </c>
      <c r="I186" s="165">
        <v>44996.789999999994</v>
      </c>
      <c r="J186" s="165">
        <v>35967.08</v>
      </c>
      <c r="K186" s="108">
        <f>B186-SUM(B175:B185)</f>
        <v>0</v>
      </c>
      <c r="L186" s="108">
        <f t="shared" ref="L186:P186" si="9">C186-SUM(C175:C185)</f>
        <v>0</v>
      </c>
      <c r="M186" s="108">
        <f t="shared" si="9"/>
        <v>0</v>
      </c>
      <c r="N186" s="108">
        <f t="shared" si="9"/>
        <v>0</v>
      </c>
      <c r="O186" s="108">
        <f t="shared" si="9"/>
        <v>0</v>
      </c>
      <c r="P186" s="108">
        <f t="shared" si="9"/>
        <v>0</v>
      </c>
    </row>
    <row r="187" spans="1:16" s="51" customFormat="1" ht="15">
      <c r="A187" s="8"/>
      <c r="B187" s="161"/>
      <c r="C187" s="161"/>
      <c r="D187" s="161"/>
      <c r="E187" s="161"/>
      <c r="F187" s="161"/>
      <c r="G187" s="161"/>
      <c r="H187" s="161"/>
      <c r="I187" s="161"/>
      <c r="J187" s="161"/>
    </row>
    <row r="188" spans="1:16" ht="15">
      <c r="A188" s="154" t="s">
        <v>434</v>
      </c>
      <c r="B188" s="161">
        <v>0</v>
      </c>
      <c r="C188" s="161">
        <v>0</v>
      </c>
      <c r="D188" s="161">
        <v>0</v>
      </c>
      <c r="E188" s="161">
        <v>0</v>
      </c>
      <c r="F188" s="161">
        <v>0</v>
      </c>
      <c r="G188" s="161">
        <v>0</v>
      </c>
      <c r="H188" s="161">
        <v>0</v>
      </c>
      <c r="I188" s="161">
        <v>0</v>
      </c>
      <c r="J188" s="161">
        <v>0</v>
      </c>
    </row>
    <row r="189" spans="1:16" ht="15">
      <c r="A189" s="154" t="s">
        <v>348</v>
      </c>
      <c r="B189" s="161">
        <v>300</v>
      </c>
      <c r="C189" s="161">
        <v>25</v>
      </c>
      <c r="D189" s="161">
        <v>318</v>
      </c>
      <c r="E189" s="161">
        <v>599</v>
      </c>
      <c r="F189" s="161">
        <v>423.75</v>
      </c>
      <c r="G189" s="161">
        <v>879.5</v>
      </c>
      <c r="H189" s="161">
        <v>0</v>
      </c>
      <c r="I189" s="161">
        <v>0</v>
      </c>
      <c r="J189" s="161">
        <v>0</v>
      </c>
    </row>
    <row r="190" spans="1:16" ht="15">
      <c r="A190" s="154" t="s">
        <v>731</v>
      </c>
      <c r="B190" s="161">
        <v>0</v>
      </c>
      <c r="C190" s="161">
        <v>0</v>
      </c>
      <c r="D190" s="161">
        <v>0</v>
      </c>
      <c r="E190" s="161">
        <v>0</v>
      </c>
      <c r="F190" s="161">
        <v>0</v>
      </c>
      <c r="G190" s="161">
        <v>0</v>
      </c>
      <c r="H190" s="161">
        <v>0</v>
      </c>
      <c r="I190" s="161">
        <v>0</v>
      </c>
      <c r="J190" s="161">
        <v>0</v>
      </c>
    </row>
    <row r="191" spans="1:16" ht="15">
      <c r="A191" s="154" t="s">
        <v>349</v>
      </c>
      <c r="B191" s="161">
        <v>0</v>
      </c>
      <c r="C191" s="161">
        <v>0</v>
      </c>
      <c r="D191" s="161">
        <v>0</v>
      </c>
      <c r="E191" s="161">
        <v>0</v>
      </c>
      <c r="F191" s="161">
        <v>0</v>
      </c>
      <c r="G191" s="161">
        <v>0</v>
      </c>
      <c r="H191" s="161">
        <v>0</v>
      </c>
      <c r="I191" s="161">
        <v>0</v>
      </c>
      <c r="J191" s="161">
        <v>0</v>
      </c>
    </row>
    <row r="192" spans="1:16" ht="15">
      <c r="A192" s="154" t="s">
        <v>350</v>
      </c>
      <c r="B192" s="161">
        <v>0</v>
      </c>
      <c r="C192" s="161">
        <v>0</v>
      </c>
      <c r="D192" s="161">
        <v>0</v>
      </c>
      <c r="E192" s="161">
        <v>0</v>
      </c>
      <c r="F192" s="161">
        <v>0</v>
      </c>
      <c r="G192" s="161">
        <v>373</v>
      </c>
      <c r="H192" s="161">
        <v>0</v>
      </c>
      <c r="I192" s="161">
        <v>0</v>
      </c>
      <c r="J192" s="161">
        <v>0</v>
      </c>
    </row>
    <row r="193" spans="1:16" ht="15">
      <c r="A193" s="154" t="s">
        <v>247</v>
      </c>
      <c r="B193" s="161">
        <v>0</v>
      </c>
      <c r="C193" s="161">
        <v>0</v>
      </c>
      <c r="D193" s="161">
        <v>0</v>
      </c>
      <c r="E193" s="161">
        <v>0</v>
      </c>
      <c r="F193" s="161">
        <v>7500</v>
      </c>
      <c r="G193" s="161">
        <v>0</v>
      </c>
      <c r="H193" s="161">
        <v>0</v>
      </c>
      <c r="I193" s="161">
        <v>0</v>
      </c>
      <c r="J193" s="161">
        <v>0</v>
      </c>
    </row>
    <row r="194" spans="1:16" ht="15">
      <c r="A194" s="154" t="s">
        <v>733</v>
      </c>
      <c r="B194" s="161">
        <v>0</v>
      </c>
      <c r="C194" s="161">
        <v>0</v>
      </c>
      <c r="D194" s="161">
        <v>0</v>
      </c>
      <c r="E194" s="161">
        <v>0</v>
      </c>
      <c r="F194" s="161">
        <v>0</v>
      </c>
      <c r="G194" s="161">
        <v>0</v>
      </c>
      <c r="H194" s="161">
        <v>0</v>
      </c>
      <c r="I194" s="161">
        <v>0</v>
      </c>
      <c r="J194" s="161">
        <v>0</v>
      </c>
    </row>
    <row r="195" spans="1:16" s="51" customFormat="1" ht="15">
      <c r="A195" s="8" t="s">
        <v>786</v>
      </c>
      <c r="B195" s="165">
        <v>300</v>
      </c>
      <c r="C195" s="165">
        <v>25</v>
      </c>
      <c r="D195" s="165">
        <v>318</v>
      </c>
      <c r="E195" s="165">
        <v>599</v>
      </c>
      <c r="F195" s="165">
        <v>7923.75</v>
      </c>
      <c r="G195" s="165">
        <v>1252.5</v>
      </c>
      <c r="H195" s="165">
        <v>27401.71</v>
      </c>
      <c r="I195" s="165">
        <v>28791.71</v>
      </c>
      <c r="J195" s="165">
        <v>17853.71</v>
      </c>
      <c r="K195" s="108">
        <f>B195-SUM(B188:B194)</f>
        <v>0</v>
      </c>
      <c r="L195" s="108">
        <f t="shared" ref="L195:P195" si="10">C195-SUM(C188:C194)</f>
        <v>0</v>
      </c>
      <c r="M195" s="108">
        <f t="shared" si="10"/>
        <v>0</v>
      </c>
      <c r="N195" s="108">
        <f t="shared" si="10"/>
        <v>0</v>
      </c>
      <c r="O195" s="108">
        <f t="shared" si="10"/>
        <v>0</v>
      </c>
      <c r="P195" s="108">
        <f t="shared" si="10"/>
        <v>0</v>
      </c>
    </row>
    <row r="196" spans="1:16" s="51" customFormat="1" ht="15">
      <c r="A196" s="8"/>
      <c r="B196" s="161"/>
      <c r="C196" s="161"/>
      <c r="D196" s="161"/>
      <c r="E196" s="161"/>
      <c r="F196" s="161"/>
      <c r="G196" s="161"/>
      <c r="H196" s="161"/>
      <c r="I196" s="161"/>
      <c r="J196" s="161"/>
    </row>
    <row r="197" spans="1:16" ht="15">
      <c r="A197" s="154" t="s">
        <v>248</v>
      </c>
      <c r="B197" s="161">
        <v>2692.4599999999996</v>
      </c>
      <c r="C197" s="161">
        <v>1564.3600000000001</v>
      </c>
      <c r="D197" s="161">
        <v>744.45000000000016</v>
      </c>
      <c r="E197" s="161">
        <v>407.65999999999997</v>
      </c>
      <c r="F197" s="161">
        <v>751.85</v>
      </c>
      <c r="G197" s="161">
        <v>1073.8399999999997</v>
      </c>
      <c r="H197" s="161">
        <v>0</v>
      </c>
      <c r="I197" s="161">
        <v>0</v>
      </c>
      <c r="J197" s="161">
        <v>0</v>
      </c>
    </row>
    <row r="198" spans="1:16" ht="15">
      <c r="A198" s="154" t="s">
        <v>525</v>
      </c>
      <c r="B198" s="161">
        <v>10.91</v>
      </c>
      <c r="C198" s="161">
        <v>0</v>
      </c>
      <c r="D198" s="161">
        <v>0</v>
      </c>
      <c r="E198" s="161">
        <v>0</v>
      </c>
      <c r="F198" s="161">
        <v>0</v>
      </c>
      <c r="G198" s="161">
        <v>0</v>
      </c>
      <c r="H198" s="161">
        <v>0</v>
      </c>
      <c r="I198" s="161">
        <v>0</v>
      </c>
      <c r="J198" s="161">
        <v>0</v>
      </c>
    </row>
    <row r="199" spans="1:16" ht="15">
      <c r="A199" s="226" t="s">
        <v>987</v>
      </c>
      <c r="B199" s="227">
        <v>7.22</v>
      </c>
      <c r="C199" s="227">
        <v>0</v>
      </c>
      <c r="D199" s="227">
        <v>0</v>
      </c>
      <c r="E199" s="227">
        <v>0</v>
      </c>
      <c r="F199" s="227">
        <v>0</v>
      </c>
      <c r="G199" s="227">
        <v>0</v>
      </c>
      <c r="H199" s="161"/>
      <c r="I199" s="161"/>
      <c r="J199" s="161"/>
    </row>
    <row r="200" spans="1:16" ht="15">
      <c r="A200" s="226" t="s">
        <v>986</v>
      </c>
      <c r="B200" s="227">
        <v>0</v>
      </c>
      <c r="C200" s="227">
        <v>0</v>
      </c>
      <c r="D200" s="227">
        <v>13</v>
      </c>
      <c r="E200" s="227">
        <v>35.74</v>
      </c>
      <c r="F200" s="227">
        <v>0</v>
      </c>
      <c r="G200" s="227">
        <v>0</v>
      </c>
      <c r="H200" s="161"/>
      <c r="I200" s="161"/>
      <c r="J200" s="161"/>
    </row>
    <row r="201" spans="1:16" ht="15">
      <c r="A201" s="154" t="s">
        <v>253</v>
      </c>
      <c r="B201" s="161">
        <v>0</v>
      </c>
      <c r="C201" s="161">
        <v>15.08</v>
      </c>
      <c r="D201" s="161">
        <v>7.58</v>
      </c>
      <c r="E201" s="161">
        <v>0</v>
      </c>
      <c r="F201" s="161">
        <v>0</v>
      </c>
      <c r="G201" s="161">
        <v>0</v>
      </c>
      <c r="H201" s="161">
        <v>0</v>
      </c>
      <c r="I201" s="161">
        <v>0</v>
      </c>
      <c r="J201" s="161">
        <v>0</v>
      </c>
    </row>
    <row r="202" spans="1:16" s="51" customFormat="1" ht="15">
      <c r="A202" s="8" t="s">
        <v>787</v>
      </c>
      <c r="B202" s="165">
        <v>2710.5899999999992</v>
      </c>
      <c r="C202" s="165">
        <v>1579.44</v>
      </c>
      <c r="D202" s="165">
        <v>765.0300000000002</v>
      </c>
      <c r="E202" s="165">
        <v>443.4</v>
      </c>
      <c r="F202" s="165">
        <v>751.85</v>
      </c>
      <c r="G202" s="165">
        <v>1073.8399999999997</v>
      </c>
      <c r="H202" s="165">
        <v>779</v>
      </c>
      <c r="I202" s="165">
        <v>842.48</v>
      </c>
      <c r="J202" s="165">
        <v>929</v>
      </c>
      <c r="K202" s="108">
        <f>B202-SUM(B197:B201)</f>
        <v>0</v>
      </c>
      <c r="L202" s="108">
        <f t="shared" ref="L202:P202" si="11">C202-SUM(C197:C201)</f>
        <v>0</v>
      </c>
      <c r="M202" s="108">
        <f t="shared" si="11"/>
        <v>0</v>
      </c>
      <c r="N202" s="108">
        <f t="shared" si="11"/>
        <v>0</v>
      </c>
      <c r="O202" s="108">
        <f t="shared" si="11"/>
        <v>0</v>
      </c>
      <c r="P202" s="108">
        <f t="shared" si="11"/>
        <v>0</v>
      </c>
    </row>
    <row r="203" spans="1:16" s="51" customFormat="1" ht="15">
      <c r="A203" s="8"/>
      <c r="B203" s="161"/>
      <c r="C203" s="161"/>
      <c r="D203" s="161"/>
      <c r="E203" s="161"/>
      <c r="F203" s="161"/>
      <c r="G203" s="161"/>
      <c r="H203" s="161"/>
      <c r="I203" s="161"/>
      <c r="J203" s="161"/>
    </row>
    <row r="204" spans="1:16" ht="15">
      <c r="A204" s="154" t="s">
        <v>255</v>
      </c>
      <c r="B204" s="161">
        <v>0</v>
      </c>
      <c r="C204" s="161">
        <v>0</v>
      </c>
      <c r="D204" s="161">
        <v>0</v>
      </c>
      <c r="E204" s="161">
        <v>0</v>
      </c>
      <c r="F204" s="161">
        <v>0</v>
      </c>
      <c r="G204" s="161">
        <v>0</v>
      </c>
      <c r="H204" s="161">
        <v>0</v>
      </c>
      <c r="I204" s="161">
        <v>0</v>
      </c>
      <c r="J204" s="161">
        <v>0</v>
      </c>
    </row>
    <row r="205" spans="1:16" ht="15">
      <c r="A205" s="226" t="s">
        <v>988</v>
      </c>
      <c r="B205" s="227">
        <v>21.71</v>
      </c>
      <c r="C205" s="227">
        <v>27.27</v>
      </c>
      <c r="D205" s="227">
        <v>89.7</v>
      </c>
      <c r="E205" s="227">
        <v>128.06</v>
      </c>
      <c r="F205" s="227">
        <v>72.099999999999994</v>
      </c>
      <c r="G205" s="227">
        <v>8.36</v>
      </c>
      <c r="H205" s="161"/>
      <c r="I205" s="161"/>
      <c r="J205" s="161"/>
    </row>
    <row r="206" spans="1:16" ht="15">
      <c r="A206" s="226" t="s">
        <v>990</v>
      </c>
      <c r="B206" s="227">
        <v>4.38</v>
      </c>
      <c r="C206" s="227">
        <v>29.66</v>
      </c>
      <c r="D206" s="227">
        <v>0</v>
      </c>
      <c r="E206" s="227">
        <v>0</v>
      </c>
      <c r="F206" s="227">
        <v>16.739999999999998</v>
      </c>
      <c r="G206" s="227">
        <v>0</v>
      </c>
      <c r="H206" s="161"/>
      <c r="I206" s="161"/>
      <c r="J206" s="161"/>
    </row>
    <row r="207" spans="1:16" ht="15">
      <c r="A207" s="226" t="s">
        <v>989</v>
      </c>
      <c r="B207" s="227">
        <v>0</v>
      </c>
      <c r="C207" s="227">
        <v>69.42</v>
      </c>
      <c r="D207" s="227">
        <v>470.72</v>
      </c>
      <c r="E207" s="227">
        <v>178.75</v>
      </c>
      <c r="F207" s="227">
        <v>431.39</v>
      </c>
      <c r="G207" s="227">
        <v>149.55000000000001</v>
      </c>
      <c r="H207" s="161"/>
      <c r="I207" s="161"/>
      <c r="J207" s="161"/>
    </row>
    <row r="208" spans="1:16" ht="15">
      <c r="A208" s="154" t="s">
        <v>257</v>
      </c>
      <c r="B208" s="161">
        <v>223.49</v>
      </c>
      <c r="C208" s="161">
        <v>240.48</v>
      </c>
      <c r="D208" s="161">
        <v>0</v>
      </c>
      <c r="E208" s="161">
        <v>2467.13</v>
      </c>
      <c r="F208" s="161">
        <v>0</v>
      </c>
      <c r="G208" s="161">
        <v>1098.8900000000001</v>
      </c>
      <c r="H208" s="161">
        <v>0</v>
      </c>
      <c r="I208" s="161">
        <v>0</v>
      </c>
      <c r="J208" s="161">
        <v>0</v>
      </c>
    </row>
    <row r="209" spans="1:10" ht="15">
      <c r="A209" s="154" t="s">
        <v>258</v>
      </c>
      <c r="B209" s="161">
        <v>0</v>
      </c>
      <c r="C209" s="161">
        <v>5.07</v>
      </c>
      <c r="D209" s="161">
        <v>0</v>
      </c>
      <c r="E209" s="161">
        <v>0</v>
      </c>
      <c r="F209" s="161">
        <v>0</v>
      </c>
      <c r="G209" s="161">
        <v>0</v>
      </c>
      <c r="H209" s="161">
        <v>0</v>
      </c>
      <c r="I209" s="161">
        <v>0</v>
      </c>
      <c r="J209" s="161">
        <v>0</v>
      </c>
    </row>
    <row r="210" spans="1:10" ht="15">
      <c r="A210" s="154" t="s">
        <v>260</v>
      </c>
      <c r="B210" s="161">
        <v>5307.6499999999987</v>
      </c>
      <c r="C210" s="161">
        <v>7800.99</v>
      </c>
      <c r="D210" s="161">
        <v>12280.439999999999</v>
      </c>
      <c r="E210" s="161">
        <v>6962.07</v>
      </c>
      <c r="F210" s="161">
        <v>5480.1500000000005</v>
      </c>
      <c r="G210" s="161">
        <v>8082.05</v>
      </c>
      <c r="H210" s="161">
        <v>0</v>
      </c>
      <c r="I210" s="161">
        <v>0</v>
      </c>
      <c r="J210" s="161">
        <v>0</v>
      </c>
    </row>
    <row r="211" spans="1:10" ht="15">
      <c r="A211" s="154" t="s">
        <v>264</v>
      </c>
      <c r="B211" s="161">
        <v>0</v>
      </c>
      <c r="C211" s="161">
        <v>0</v>
      </c>
      <c r="D211" s="161">
        <v>0</v>
      </c>
      <c r="E211" s="161">
        <v>0</v>
      </c>
      <c r="F211" s="161">
        <v>0</v>
      </c>
      <c r="G211" s="161">
        <v>0</v>
      </c>
      <c r="H211" s="161">
        <v>0</v>
      </c>
      <c r="I211" s="161">
        <v>0</v>
      </c>
      <c r="J211" s="161">
        <v>0</v>
      </c>
    </row>
    <row r="212" spans="1:10" ht="15">
      <c r="A212" s="154" t="s">
        <v>265</v>
      </c>
      <c r="B212" s="161">
        <v>101.53999999999999</v>
      </c>
      <c r="C212" s="161">
        <v>233.68</v>
      </c>
      <c r="D212" s="161">
        <v>33.549999999999997</v>
      </c>
      <c r="E212" s="161">
        <v>190.15</v>
      </c>
      <c r="F212" s="161">
        <v>425.96</v>
      </c>
      <c r="G212" s="161">
        <v>919.25</v>
      </c>
      <c r="H212" s="161">
        <v>0</v>
      </c>
      <c r="I212" s="161">
        <v>0</v>
      </c>
      <c r="J212" s="161">
        <v>0</v>
      </c>
    </row>
    <row r="213" spans="1:10" ht="15">
      <c r="A213" s="154" t="s">
        <v>267</v>
      </c>
      <c r="B213" s="161">
        <v>0</v>
      </c>
      <c r="C213" s="161">
        <v>0</v>
      </c>
      <c r="D213" s="161">
        <v>0</v>
      </c>
      <c r="E213" s="161">
        <v>0</v>
      </c>
      <c r="F213" s="161">
        <v>0</v>
      </c>
      <c r="G213" s="161">
        <v>50</v>
      </c>
      <c r="H213" s="161">
        <v>0</v>
      </c>
      <c r="I213" s="161">
        <v>0</v>
      </c>
      <c r="J213" s="161">
        <v>0</v>
      </c>
    </row>
    <row r="214" spans="1:10" ht="15">
      <c r="A214" s="154" t="s">
        <v>388</v>
      </c>
      <c r="B214" s="161">
        <v>0</v>
      </c>
      <c r="C214" s="161">
        <v>0</v>
      </c>
      <c r="D214" s="161">
        <v>0</v>
      </c>
      <c r="E214" s="161">
        <v>0</v>
      </c>
      <c r="F214" s="161">
        <v>0</v>
      </c>
      <c r="G214" s="161">
        <v>0</v>
      </c>
      <c r="H214" s="161">
        <v>0</v>
      </c>
      <c r="I214" s="161">
        <v>0</v>
      </c>
      <c r="J214" s="161">
        <v>0</v>
      </c>
    </row>
    <row r="215" spans="1:10" ht="15">
      <c r="A215" s="154" t="s">
        <v>269</v>
      </c>
      <c r="B215" s="161">
        <v>6646.53</v>
      </c>
      <c r="C215" s="161">
        <v>6793.34</v>
      </c>
      <c r="D215" s="161">
        <v>10279.73</v>
      </c>
      <c r="E215" s="161">
        <v>11385.34</v>
      </c>
      <c r="F215" s="161">
        <v>11605.1</v>
      </c>
      <c r="G215" s="161">
        <v>12497.119999999999</v>
      </c>
      <c r="H215" s="161">
        <v>0</v>
      </c>
      <c r="I215" s="161">
        <v>0</v>
      </c>
      <c r="J215" s="161">
        <v>0</v>
      </c>
    </row>
    <row r="216" spans="1:10" ht="15">
      <c r="A216" s="154" t="s">
        <v>273</v>
      </c>
      <c r="B216" s="161">
        <v>0</v>
      </c>
      <c r="C216" s="161">
        <v>0</v>
      </c>
      <c r="D216" s="161">
        <v>0</v>
      </c>
      <c r="E216" s="161">
        <v>0</v>
      </c>
      <c r="F216" s="161">
        <v>0</v>
      </c>
      <c r="G216" s="161">
        <v>0</v>
      </c>
      <c r="H216" s="161">
        <v>0</v>
      </c>
      <c r="I216" s="161">
        <v>0</v>
      </c>
      <c r="J216" s="161">
        <v>0</v>
      </c>
    </row>
    <row r="217" spans="1:10" ht="15">
      <c r="A217" s="226" t="s">
        <v>991</v>
      </c>
      <c r="B217" s="227">
        <v>0</v>
      </c>
      <c r="C217" s="227">
        <v>99.11</v>
      </c>
      <c r="D217" s="227">
        <v>0</v>
      </c>
      <c r="E217" s="227">
        <v>0</v>
      </c>
      <c r="F217" s="227">
        <v>0</v>
      </c>
      <c r="G217" s="227">
        <v>0</v>
      </c>
      <c r="H217" s="161"/>
      <c r="I217" s="161"/>
      <c r="J217" s="161"/>
    </row>
    <row r="218" spans="1:10" ht="15">
      <c r="A218" s="154" t="s">
        <v>275</v>
      </c>
      <c r="B218" s="161">
        <v>0</v>
      </c>
      <c r="C218" s="161">
        <v>548.41</v>
      </c>
      <c r="D218" s="161">
        <v>0</v>
      </c>
      <c r="E218" s="161">
        <v>3471.11</v>
      </c>
      <c r="F218" s="161">
        <v>0</v>
      </c>
      <c r="G218" s="161">
        <v>1911.48</v>
      </c>
      <c r="H218" s="161">
        <v>0</v>
      </c>
      <c r="I218" s="161">
        <v>0</v>
      </c>
      <c r="J218" s="161">
        <v>0</v>
      </c>
    </row>
    <row r="219" spans="1:10" ht="15">
      <c r="A219" s="154" t="s">
        <v>268</v>
      </c>
      <c r="B219" s="161">
        <v>0</v>
      </c>
      <c r="C219" s="161">
        <v>916.69</v>
      </c>
      <c r="D219" s="161">
        <v>0</v>
      </c>
      <c r="E219" s="161">
        <v>0</v>
      </c>
      <c r="F219" s="161">
        <v>0</v>
      </c>
      <c r="G219" s="161">
        <v>0</v>
      </c>
      <c r="H219" s="161">
        <v>0</v>
      </c>
      <c r="I219" s="161">
        <v>0</v>
      </c>
      <c r="J219" s="161">
        <v>0</v>
      </c>
    </row>
    <row r="220" spans="1:10" ht="15">
      <c r="A220" s="226" t="s">
        <v>992</v>
      </c>
      <c r="B220" s="227">
        <v>0</v>
      </c>
      <c r="C220" s="227">
        <v>0</v>
      </c>
      <c r="D220" s="227">
        <v>1177.8900000000001</v>
      </c>
      <c r="E220" s="227">
        <v>741.77</v>
      </c>
      <c r="F220" s="227">
        <v>2002.3</v>
      </c>
      <c r="G220" s="227">
        <v>571</v>
      </c>
      <c r="H220" s="161"/>
      <c r="I220" s="161"/>
      <c r="J220" s="161"/>
    </row>
    <row r="221" spans="1:10" ht="15">
      <c r="A221" s="154" t="s">
        <v>277</v>
      </c>
      <c r="B221" s="161">
        <v>0</v>
      </c>
      <c r="C221" s="161">
        <v>408.6</v>
      </c>
      <c r="D221" s="161">
        <v>0</v>
      </c>
      <c r="E221" s="161">
        <v>3330.92</v>
      </c>
      <c r="F221" s="161">
        <v>0</v>
      </c>
      <c r="G221" s="161">
        <v>838.11</v>
      </c>
      <c r="H221" s="161">
        <v>0</v>
      </c>
      <c r="I221" s="161">
        <v>0</v>
      </c>
      <c r="J221" s="161">
        <v>0</v>
      </c>
    </row>
    <row r="222" spans="1:10" ht="15">
      <c r="A222" s="154" t="s">
        <v>280</v>
      </c>
      <c r="B222" s="161">
        <v>8923.4199999999983</v>
      </c>
      <c r="C222" s="161">
        <v>12012.179999999998</v>
      </c>
      <c r="D222" s="161">
        <v>9971.61</v>
      </c>
      <c r="E222" s="161">
        <v>8798.7400000000016</v>
      </c>
      <c r="F222" s="161">
        <v>11087.25</v>
      </c>
      <c r="G222" s="161">
        <v>16351.080000000002</v>
      </c>
      <c r="H222" s="161">
        <v>0</v>
      </c>
      <c r="I222" s="161">
        <v>0</v>
      </c>
      <c r="J222" s="161">
        <v>0</v>
      </c>
    </row>
    <row r="223" spans="1:10" ht="15">
      <c r="A223" s="154" t="s">
        <v>352</v>
      </c>
      <c r="B223" s="161">
        <v>0</v>
      </c>
      <c r="C223" s="161">
        <v>0</v>
      </c>
      <c r="D223" s="161">
        <v>201.67</v>
      </c>
      <c r="E223" s="161">
        <v>0</v>
      </c>
      <c r="F223" s="161">
        <v>0</v>
      </c>
      <c r="G223" s="161">
        <v>0</v>
      </c>
      <c r="H223" s="161">
        <v>0</v>
      </c>
      <c r="I223" s="161">
        <v>0</v>
      </c>
      <c r="J223" s="161">
        <v>0</v>
      </c>
    </row>
    <row r="224" spans="1:10" ht="15">
      <c r="A224" s="154" t="s">
        <v>353</v>
      </c>
      <c r="B224" s="161">
        <v>0</v>
      </c>
      <c r="C224" s="161">
        <v>0</v>
      </c>
      <c r="D224" s="161">
        <v>0</v>
      </c>
      <c r="E224" s="161">
        <v>0</v>
      </c>
      <c r="F224" s="161">
        <v>0</v>
      </c>
      <c r="G224" s="161">
        <v>0</v>
      </c>
      <c r="H224" s="161">
        <v>0</v>
      </c>
      <c r="I224" s="161">
        <v>0</v>
      </c>
      <c r="J224" s="161">
        <v>0</v>
      </c>
    </row>
    <row r="225" spans="1:16" ht="15">
      <c r="A225" s="154" t="s">
        <v>285</v>
      </c>
      <c r="B225" s="161">
        <v>60</v>
      </c>
      <c r="C225" s="161">
        <v>25</v>
      </c>
      <c r="D225" s="161">
        <v>25</v>
      </c>
      <c r="E225" s="161">
        <v>159</v>
      </c>
      <c r="F225" s="161">
        <v>429.4</v>
      </c>
      <c r="G225" s="161">
        <v>2370</v>
      </c>
      <c r="H225" s="161">
        <v>0</v>
      </c>
      <c r="I225" s="161">
        <v>0</v>
      </c>
      <c r="J225" s="161">
        <v>0</v>
      </c>
    </row>
    <row r="226" spans="1:16" s="51" customFormat="1" ht="15">
      <c r="A226" s="8" t="s">
        <v>788</v>
      </c>
      <c r="B226" s="165">
        <v>21288.719999999998</v>
      </c>
      <c r="C226" s="165">
        <v>29209.899999999998</v>
      </c>
      <c r="D226" s="165">
        <v>34530.31</v>
      </c>
      <c r="E226" s="165">
        <v>37813.040000000001</v>
      </c>
      <c r="F226" s="165">
        <v>31550.390000000003</v>
      </c>
      <c r="G226" s="165">
        <v>44846.89</v>
      </c>
      <c r="H226" s="165">
        <v>42436.94</v>
      </c>
      <c r="I226" s="165">
        <v>50084.639999999999</v>
      </c>
      <c r="J226" s="165">
        <v>49209.619999999995</v>
      </c>
      <c r="K226" s="108">
        <f>B226-SUM(B204:B225)</f>
        <v>0</v>
      </c>
      <c r="L226" s="108">
        <f t="shared" ref="L226:P226" si="12">C226-SUM(C204:C225)</f>
        <v>0</v>
      </c>
      <c r="M226" s="108">
        <f t="shared" si="12"/>
        <v>0</v>
      </c>
      <c r="N226" s="108">
        <f t="shared" si="12"/>
        <v>0</v>
      </c>
      <c r="O226" s="108">
        <f t="shared" si="12"/>
        <v>0</v>
      </c>
      <c r="P226" s="108">
        <f t="shared" si="12"/>
        <v>0</v>
      </c>
    </row>
    <row r="227" spans="1:16" s="51" customFormat="1" ht="15">
      <c r="A227" s="8"/>
      <c r="B227" s="161"/>
      <c r="C227" s="161"/>
      <c r="D227" s="161"/>
      <c r="E227" s="161"/>
      <c r="F227" s="161"/>
      <c r="G227" s="161"/>
      <c r="H227" s="161"/>
      <c r="I227" s="161"/>
      <c r="J227" s="161"/>
    </row>
    <row r="228" spans="1:16" ht="15">
      <c r="A228" s="154" t="s">
        <v>287</v>
      </c>
      <c r="B228" s="161">
        <v>1795</v>
      </c>
      <c r="C228" s="161">
        <v>356.5</v>
      </c>
      <c r="D228" s="161">
        <v>350</v>
      </c>
      <c r="E228" s="161">
        <v>1695</v>
      </c>
      <c r="F228" s="161">
        <v>1920</v>
      </c>
      <c r="G228" s="161">
        <v>3231.2</v>
      </c>
      <c r="H228" s="161">
        <v>0</v>
      </c>
      <c r="I228" s="161">
        <v>0</v>
      </c>
      <c r="J228" s="161">
        <v>0</v>
      </c>
    </row>
    <row r="229" spans="1:16" ht="15">
      <c r="A229" s="154" t="s">
        <v>741</v>
      </c>
      <c r="B229" s="161">
        <v>0</v>
      </c>
      <c r="C229" s="161">
        <v>0</v>
      </c>
      <c r="D229" s="161">
        <v>0</v>
      </c>
      <c r="E229" s="161">
        <v>0</v>
      </c>
      <c r="F229" s="161">
        <v>0</v>
      </c>
      <c r="G229" s="161">
        <v>0</v>
      </c>
      <c r="H229" s="161">
        <v>0</v>
      </c>
      <c r="I229" s="161">
        <v>0</v>
      </c>
      <c r="J229" s="161">
        <v>0</v>
      </c>
    </row>
    <row r="230" spans="1:16" ht="15">
      <c r="A230" s="154" t="s">
        <v>288</v>
      </c>
      <c r="B230" s="161">
        <v>183.75</v>
      </c>
      <c r="C230" s="161">
        <v>2623.5</v>
      </c>
      <c r="D230" s="161">
        <v>0</v>
      </c>
      <c r="E230" s="161">
        <v>0</v>
      </c>
      <c r="F230" s="161">
        <v>350</v>
      </c>
      <c r="G230" s="161">
        <v>0</v>
      </c>
      <c r="H230" s="161">
        <v>0</v>
      </c>
      <c r="I230" s="161">
        <v>0</v>
      </c>
      <c r="J230" s="161">
        <v>0</v>
      </c>
    </row>
    <row r="231" spans="1:16" ht="15">
      <c r="A231" s="154" t="s">
        <v>289</v>
      </c>
      <c r="B231" s="161">
        <v>0</v>
      </c>
      <c r="C231" s="161">
        <v>0</v>
      </c>
      <c r="D231" s="161">
        <v>0</v>
      </c>
      <c r="E231" s="161">
        <v>0</v>
      </c>
      <c r="F231" s="161">
        <v>0</v>
      </c>
      <c r="G231" s="161">
        <v>0</v>
      </c>
      <c r="H231" s="161">
        <v>0</v>
      </c>
      <c r="I231" s="161">
        <v>0</v>
      </c>
      <c r="J231" s="161">
        <v>0</v>
      </c>
    </row>
    <row r="232" spans="1:16" ht="15">
      <c r="A232" s="154" t="s">
        <v>442</v>
      </c>
      <c r="B232" s="161">
        <v>0</v>
      </c>
      <c r="C232" s="161">
        <v>0</v>
      </c>
      <c r="D232" s="161">
        <v>0</v>
      </c>
      <c r="E232" s="161">
        <v>0</v>
      </c>
      <c r="F232" s="161">
        <v>0</v>
      </c>
      <c r="G232" s="161">
        <v>0</v>
      </c>
      <c r="H232" s="161">
        <v>0</v>
      </c>
      <c r="I232" s="161">
        <v>0</v>
      </c>
      <c r="J232" s="161">
        <v>0</v>
      </c>
    </row>
    <row r="233" spans="1:16" ht="15">
      <c r="A233" s="226" t="s">
        <v>993</v>
      </c>
      <c r="B233" s="227">
        <v>0</v>
      </c>
      <c r="C233" s="227">
        <v>0</v>
      </c>
      <c r="D233" s="227">
        <v>0</v>
      </c>
      <c r="E233" s="227">
        <v>1370.68</v>
      </c>
      <c r="F233" s="227">
        <v>104.50999999999999</v>
      </c>
      <c r="G233" s="227">
        <v>0</v>
      </c>
      <c r="H233" s="161"/>
      <c r="I233" s="161"/>
      <c r="J233" s="161"/>
    </row>
    <row r="234" spans="1:16" ht="15">
      <c r="A234" s="226" t="s">
        <v>968</v>
      </c>
      <c r="B234" s="227">
        <v>10</v>
      </c>
      <c r="C234" s="227">
        <v>229.6</v>
      </c>
      <c r="D234" s="227">
        <v>0</v>
      </c>
      <c r="E234" s="227">
        <v>0</v>
      </c>
      <c r="F234" s="227">
        <v>0</v>
      </c>
      <c r="G234" s="227">
        <v>0</v>
      </c>
      <c r="H234" s="161"/>
      <c r="I234" s="161"/>
      <c r="J234" s="161"/>
    </row>
    <row r="235" spans="1:16" ht="15">
      <c r="A235" s="154" t="s">
        <v>745</v>
      </c>
      <c r="B235" s="161">
        <v>0</v>
      </c>
      <c r="C235" s="161">
        <v>0</v>
      </c>
      <c r="D235" s="161">
        <v>1345</v>
      </c>
      <c r="E235" s="161">
        <v>0</v>
      </c>
      <c r="F235" s="161">
        <v>0</v>
      </c>
      <c r="G235" s="161">
        <v>0</v>
      </c>
      <c r="H235" s="161">
        <v>0</v>
      </c>
      <c r="I235" s="161">
        <v>0</v>
      </c>
      <c r="J235" s="161">
        <v>0</v>
      </c>
    </row>
    <row r="236" spans="1:16" ht="15">
      <c r="A236" s="226" t="s">
        <v>885</v>
      </c>
      <c r="B236" s="227">
        <v>4411.1899999999996</v>
      </c>
      <c r="C236" s="227">
        <v>0</v>
      </c>
      <c r="D236" s="227">
        <v>0</v>
      </c>
      <c r="E236" s="227">
        <v>0</v>
      </c>
      <c r="F236" s="227">
        <v>0</v>
      </c>
      <c r="G236" s="227">
        <v>0</v>
      </c>
      <c r="H236" s="161"/>
      <c r="I236" s="161"/>
      <c r="J236" s="161"/>
    </row>
    <row r="237" spans="1:16" ht="15">
      <c r="A237" s="154" t="s">
        <v>291</v>
      </c>
      <c r="B237" s="161">
        <v>1123.9100000000001</v>
      </c>
      <c r="C237" s="161">
        <v>2387.79</v>
      </c>
      <c r="D237" s="161">
        <v>1913.43</v>
      </c>
      <c r="E237" s="161">
        <v>781.57</v>
      </c>
      <c r="F237" s="161">
        <v>3196.5</v>
      </c>
      <c r="G237" s="161">
        <v>2259.1999999999998</v>
      </c>
      <c r="H237" s="161">
        <v>0</v>
      </c>
      <c r="I237" s="161">
        <v>0</v>
      </c>
      <c r="J237" s="161">
        <v>0</v>
      </c>
    </row>
    <row r="238" spans="1:16" ht="15">
      <c r="A238" s="225" t="s">
        <v>677</v>
      </c>
      <c r="B238" s="161">
        <v>0</v>
      </c>
      <c r="C238" s="161">
        <v>0</v>
      </c>
      <c r="D238" s="161">
        <v>0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</row>
    <row r="239" spans="1:16" ht="15">
      <c r="A239" s="225" t="s">
        <v>748</v>
      </c>
      <c r="B239" s="161">
        <v>0</v>
      </c>
      <c r="C239" s="161">
        <v>0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</row>
    <row r="240" spans="1:16" s="51" customFormat="1" ht="15">
      <c r="A240" s="8" t="s">
        <v>789</v>
      </c>
      <c r="B240" s="165">
        <v>7523.8499999999995</v>
      </c>
      <c r="C240" s="165">
        <v>5597.3899999999994</v>
      </c>
      <c r="D240" s="165">
        <v>3608.4300000000003</v>
      </c>
      <c r="E240" s="165">
        <v>3847.2500000000005</v>
      </c>
      <c r="F240" s="165">
        <v>5571.01</v>
      </c>
      <c r="G240" s="165">
        <v>5490.4</v>
      </c>
      <c r="H240" s="165">
        <v>7550</v>
      </c>
      <c r="I240" s="165">
        <v>4110</v>
      </c>
      <c r="J240" s="165">
        <v>8085</v>
      </c>
      <c r="K240" s="108">
        <f>B240-SUM(B228:B239)</f>
        <v>0</v>
      </c>
      <c r="L240" s="108">
        <f t="shared" ref="L240:P240" si="13">C240-SUM(C228:C239)</f>
        <v>0</v>
      </c>
      <c r="M240" s="108">
        <f t="shared" si="13"/>
        <v>0</v>
      </c>
      <c r="N240" s="108">
        <f t="shared" si="13"/>
        <v>0</v>
      </c>
      <c r="O240" s="108">
        <f t="shared" si="13"/>
        <v>0</v>
      </c>
      <c r="P240" s="108">
        <f t="shared" si="13"/>
        <v>0</v>
      </c>
    </row>
    <row r="241" spans="1:16" s="51" customFormat="1" ht="15">
      <c r="A241" s="8"/>
      <c r="B241" s="161"/>
      <c r="C241" s="161"/>
      <c r="D241" s="161"/>
      <c r="E241" s="161"/>
      <c r="F241" s="161"/>
      <c r="G241" s="161"/>
      <c r="H241" s="161"/>
      <c r="I241" s="161"/>
      <c r="J241" s="161"/>
    </row>
    <row r="242" spans="1:16" ht="15">
      <c r="A242" s="154" t="s">
        <v>298</v>
      </c>
      <c r="B242" s="161">
        <v>1336.67</v>
      </c>
      <c r="C242" s="161">
        <v>2330.5700000000002</v>
      </c>
      <c r="D242" s="161">
        <v>0</v>
      </c>
      <c r="E242" s="161">
        <v>288.95999999999998</v>
      </c>
      <c r="F242" s="161">
        <v>4816.2</v>
      </c>
      <c r="G242" s="161">
        <v>8247.1200000000008</v>
      </c>
      <c r="H242" s="161">
        <v>0</v>
      </c>
      <c r="I242" s="161">
        <v>0</v>
      </c>
      <c r="J242" s="161">
        <v>0</v>
      </c>
    </row>
    <row r="243" spans="1:16" ht="15">
      <c r="A243" s="154" t="s">
        <v>299</v>
      </c>
      <c r="B243" s="161">
        <v>0</v>
      </c>
      <c r="C243" s="161">
        <v>0</v>
      </c>
      <c r="D243" s="161">
        <v>0</v>
      </c>
      <c r="E243" s="161">
        <v>609</v>
      </c>
      <c r="F243" s="161">
        <v>0</v>
      </c>
      <c r="G243" s="161">
        <v>0</v>
      </c>
      <c r="H243" s="161">
        <v>0</v>
      </c>
      <c r="I243" s="161">
        <v>0</v>
      </c>
      <c r="J243" s="161">
        <v>0</v>
      </c>
    </row>
    <row r="244" spans="1:16" ht="15">
      <c r="A244" s="154" t="s">
        <v>534</v>
      </c>
      <c r="B244" s="161">
        <v>0</v>
      </c>
      <c r="C244" s="161">
        <v>0</v>
      </c>
      <c r="D244" s="161">
        <v>0</v>
      </c>
      <c r="E244" s="161">
        <v>0</v>
      </c>
      <c r="F244" s="161">
        <v>0</v>
      </c>
      <c r="G244" s="161">
        <v>0</v>
      </c>
      <c r="H244" s="161">
        <v>0</v>
      </c>
      <c r="I244" s="161">
        <v>0</v>
      </c>
      <c r="J244" s="161">
        <v>0</v>
      </c>
    </row>
    <row r="245" spans="1:16" ht="15">
      <c r="A245" s="154" t="s">
        <v>554</v>
      </c>
      <c r="B245" s="161">
        <v>0</v>
      </c>
      <c r="C245" s="161">
        <v>0</v>
      </c>
      <c r="D245" s="161">
        <v>0</v>
      </c>
      <c r="E245" s="161">
        <v>0</v>
      </c>
      <c r="F245" s="161">
        <v>0</v>
      </c>
      <c r="G245" s="161">
        <v>0</v>
      </c>
      <c r="H245" s="161">
        <v>0</v>
      </c>
      <c r="I245" s="161">
        <v>0</v>
      </c>
      <c r="J245" s="161">
        <v>0</v>
      </c>
    </row>
    <row r="246" spans="1:16" ht="15">
      <c r="A246" s="154" t="s">
        <v>394</v>
      </c>
      <c r="B246" s="161">
        <v>0</v>
      </c>
      <c r="C246" s="161">
        <v>0</v>
      </c>
      <c r="D246" s="161">
        <v>0</v>
      </c>
      <c r="E246" s="161">
        <v>0</v>
      </c>
      <c r="F246" s="161">
        <v>0</v>
      </c>
      <c r="G246" s="161">
        <v>0</v>
      </c>
      <c r="H246" s="161">
        <v>0</v>
      </c>
      <c r="I246" s="161">
        <v>0</v>
      </c>
      <c r="J246" s="161">
        <v>0</v>
      </c>
    </row>
    <row r="247" spans="1:16" ht="15">
      <c r="A247" s="154" t="s">
        <v>354</v>
      </c>
      <c r="B247" s="161">
        <v>481.7</v>
      </c>
      <c r="C247" s="161">
        <v>631.55999999999995</v>
      </c>
      <c r="D247" s="161">
        <v>4090.81</v>
      </c>
      <c r="E247" s="161">
        <v>799.3</v>
      </c>
      <c r="F247" s="161">
        <v>1393.02</v>
      </c>
      <c r="G247" s="161">
        <v>977.43</v>
      </c>
      <c r="H247" s="161">
        <v>0</v>
      </c>
      <c r="I247" s="161">
        <v>0</v>
      </c>
      <c r="J247" s="161">
        <v>0</v>
      </c>
    </row>
    <row r="248" spans="1:16" ht="15">
      <c r="A248" s="226" t="s">
        <v>995</v>
      </c>
      <c r="B248" s="227">
        <v>0</v>
      </c>
      <c r="C248" s="227">
        <v>0</v>
      </c>
      <c r="D248" s="227">
        <v>0</v>
      </c>
      <c r="E248" s="227">
        <v>0</v>
      </c>
      <c r="F248" s="227">
        <v>8361</v>
      </c>
      <c r="G248" s="227">
        <v>0</v>
      </c>
      <c r="H248" s="161"/>
      <c r="I248" s="161"/>
      <c r="J248" s="161"/>
    </row>
    <row r="249" spans="1:16" ht="15">
      <c r="A249" s="226" t="s">
        <v>996</v>
      </c>
      <c r="B249" s="227">
        <v>0</v>
      </c>
      <c r="C249" s="227">
        <v>0</v>
      </c>
      <c r="D249" s="227">
        <v>0</v>
      </c>
      <c r="E249" s="227">
        <v>5332.5</v>
      </c>
      <c r="F249" s="227">
        <v>0</v>
      </c>
      <c r="G249" s="227">
        <v>0</v>
      </c>
      <c r="H249" s="161"/>
      <c r="I249" s="161"/>
      <c r="J249" s="161"/>
    </row>
    <row r="250" spans="1:16" ht="15">
      <c r="A250" s="226" t="s">
        <v>994</v>
      </c>
      <c r="B250" s="227">
        <v>0</v>
      </c>
      <c r="C250" s="227">
        <v>0</v>
      </c>
      <c r="D250" s="227">
        <v>0</v>
      </c>
      <c r="E250" s="227">
        <v>0</v>
      </c>
      <c r="F250" s="227">
        <v>0</v>
      </c>
      <c r="G250" s="227">
        <v>79545.61</v>
      </c>
      <c r="H250" s="161"/>
      <c r="I250" s="161"/>
      <c r="J250" s="161"/>
    </row>
    <row r="251" spans="1:16" ht="15">
      <c r="A251" s="226" t="s">
        <v>997</v>
      </c>
      <c r="B251" s="227">
        <v>0</v>
      </c>
      <c r="C251" s="227">
        <v>0</v>
      </c>
      <c r="D251" s="227">
        <v>0</v>
      </c>
      <c r="E251" s="227">
        <v>0</v>
      </c>
      <c r="F251" s="227">
        <v>-90</v>
      </c>
      <c r="G251" s="227">
        <v>0</v>
      </c>
      <c r="H251" s="161"/>
      <c r="I251" s="161"/>
      <c r="J251" s="161"/>
    </row>
    <row r="252" spans="1:16" ht="15">
      <c r="A252" s="154" t="s">
        <v>301</v>
      </c>
      <c r="B252" s="161">
        <v>75141.759999999995</v>
      </c>
      <c r="C252" s="161">
        <v>84441.2</v>
      </c>
      <c r="D252" s="161">
        <v>85100.08</v>
      </c>
      <c r="E252" s="161">
        <v>87981.79</v>
      </c>
      <c r="F252" s="161">
        <v>76662.66</v>
      </c>
      <c r="G252" s="161">
        <v>6317.93</v>
      </c>
      <c r="H252" s="161">
        <v>0</v>
      </c>
      <c r="I252" s="161">
        <v>0</v>
      </c>
      <c r="J252" s="161">
        <v>0</v>
      </c>
    </row>
    <row r="253" spans="1:16" ht="15">
      <c r="A253" s="154" t="s">
        <v>355</v>
      </c>
      <c r="B253" s="161">
        <v>106875.53</v>
      </c>
      <c r="C253" s="161">
        <v>83392.44</v>
      </c>
      <c r="D253" s="161">
        <v>-387157.86</v>
      </c>
      <c r="E253" s="161">
        <v>2286.11</v>
      </c>
      <c r="F253" s="161">
        <v>4259.54</v>
      </c>
      <c r="G253" s="161">
        <v>622.79999999999995</v>
      </c>
      <c r="H253" s="161">
        <v>0</v>
      </c>
      <c r="I253" s="161">
        <v>0</v>
      </c>
      <c r="J253" s="161">
        <v>0</v>
      </c>
    </row>
    <row r="254" spans="1:16" ht="15">
      <c r="A254" s="154" t="s">
        <v>302</v>
      </c>
      <c r="B254" s="161">
        <v>6287.6</v>
      </c>
      <c r="C254" s="161">
        <v>3432.81</v>
      </c>
      <c r="D254" s="161">
        <v>1578.25</v>
      </c>
      <c r="E254" s="161">
        <v>6666.86</v>
      </c>
      <c r="F254" s="161">
        <v>7528.77</v>
      </c>
      <c r="G254" s="161">
        <v>11990.94</v>
      </c>
      <c r="H254" s="161">
        <v>0</v>
      </c>
      <c r="I254" s="161">
        <v>0</v>
      </c>
      <c r="J254" s="161">
        <v>0</v>
      </c>
    </row>
    <row r="255" spans="1:16" s="51" customFormat="1" ht="15">
      <c r="A255" s="8" t="s">
        <v>790</v>
      </c>
      <c r="B255" s="165">
        <v>190123.25999999998</v>
      </c>
      <c r="C255" s="165">
        <v>174228.58000000002</v>
      </c>
      <c r="D255" s="165">
        <v>-296388.71999999997</v>
      </c>
      <c r="E255" s="165">
        <v>103964.51999999999</v>
      </c>
      <c r="F255" s="165">
        <v>102931.19</v>
      </c>
      <c r="G255" s="165">
        <v>107701.83</v>
      </c>
      <c r="H255" s="165">
        <v>288680.51</v>
      </c>
      <c r="I255" s="165">
        <v>293032.84999999998</v>
      </c>
      <c r="J255" s="165">
        <v>304122.94</v>
      </c>
      <c r="K255" s="108">
        <f>B255-SUM(B242:B254)</f>
        <v>0</v>
      </c>
      <c r="L255" s="108">
        <f t="shared" ref="L255:P255" si="14">C255-SUM(C242:C254)</f>
        <v>0</v>
      </c>
      <c r="M255" s="108">
        <f t="shared" si="14"/>
        <v>0</v>
      </c>
      <c r="N255" s="108">
        <f t="shared" si="14"/>
        <v>0</v>
      </c>
      <c r="O255" s="108">
        <f t="shared" si="14"/>
        <v>0</v>
      </c>
      <c r="P255" s="108">
        <f t="shared" si="14"/>
        <v>0</v>
      </c>
    </row>
    <row r="256" spans="1:16" s="51" customFormat="1" ht="15">
      <c r="A256" s="8"/>
      <c r="B256" s="161"/>
      <c r="C256" s="161"/>
      <c r="D256" s="161"/>
      <c r="E256" s="161"/>
      <c r="F256" s="161"/>
      <c r="G256" s="161"/>
      <c r="H256" s="161"/>
      <c r="I256" s="161"/>
      <c r="J256" s="161"/>
    </row>
    <row r="257" spans="1:16" ht="15">
      <c r="A257" s="154" t="s">
        <v>356</v>
      </c>
      <c r="B257" s="161">
        <v>-4731.29</v>
      </c>
      <c r="C257" s="161">
        <v>-25367.87</v>
      </c>
      <c r="D257" s="161">
        <v>-6325.79</v>
      </c>
      <c r="E257" s="161">
        <v>-4895.53</v>
      </c>
      <c r="F257" s="161">
        <v>-26382.78</v>
      </c>
      <c r="G257" s="161">
        <v>-5662.56</v>
      </c>
      <c r="H257" s="161">
        <v>0</v>
      </c>
      <c r="I257" s="161">
        <v>0</v>
      </c>
      <c r="J257" s="161">
        <v>0</v>
      </c>
    </row>
    <row r="258" spans="1:16" ht="15">
      <c r="A258" s="154" t="s">
        <v>311</v>
      </c>
      <c r="B258" s="161">
        <v>0</v>
      </c>
      <c r="C258" s="161">
        <v>0</v>
      </c>
      <c r="D258" s="161">
        <v>0</v>
      </c>
      <c r="E258" s="161">
        <v>714.18</v>
      </c>
      <c r="F258" s="161">
        <v>149.47</v>
      </c>
      <c r="G258" s="161">
        <v>3891.83</v>
      </c>
      <c r="H258" s="161">
        <v>0</v>
      </c>
      <c r="I258" s="161">
        <v>0</v>
      </c>
      <c r="J258" s="161">
        <v>0</v>
      </c>
    </row>
    <row r="259" spans="1:16" ht="15">
      <c r="A259" s="226" t="s">
        <v>998</v>
      </c>
      <c r="B259" s="227">
        <v>0</v>
      </c>
      <c r="C259" s="227">
        <v>0</v>
      </c>
      <c r="D259" s="227">
        <v>0</v>
      </c>
      <c r="E259" s="227">
        <v>0</v>
      </c>
      <c r="F259" s="227">
        <v>54.25</v>
      </c>
      <c r="G259" s="227">
        <v>0</v>
      </c>
      <c r="H259" s="161"/>
      <c r="I259" s="161"/>
      <c r="J259" s="161"/>
    </row>
    <row r="260" spans="1:16" ht="15">
      <c r="A260" s="77" t="s">
        <v>312</v>
      </c>
      <c r="B260" s="161">
        <v>-1175.26</v>
      </c>
      <c r="C260" s="161">
        <v>1665.62</v>
      </c>
      <c r="D260" s="161">
        <v>-1665.62</v>
      </c>
      <c r="E260" s="161">
        <v>0</v>
      </c>
      <c r="F260" s="161">
        <v>1694.31</v>
      </c>
      <c r="G260" s="161">
        <v>2431.81</v>
      </c>
      <c r="H260" s="161">
        <v>0</v>
      </c>
      <c r="I260" s="161">
        <v>0</v>
      </c>
      <c r="J260" s="161">
        <v>0</v>
      </c>
    </row>
    <row r="261" spans="1:16" ht="15">
      <c r="A261" s="111" t="s">
        <v>305</v>
      </c>
      <c r="B261" s="161">
        <v>0</v>
      </c>
      <c r="C261" s="161">
        <v>0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</row>
    <row r="262" spans="1:16" s="51" customFormat="1" ht="15">
      <c r="A262" s="9" t="s">
        <v>791</v>
      </c>
      <c r="B262" s="165">
        <v>-5906.55</v>
      </c>
      <c r="C262" s="165">
        <v>-23702.25</v>
      </c>
      <c r="D262" s="165">
        <v>-7991.41</v>
      </c>
      <c r="E262" s="165">
        <v>-4181.3499999999995</v>
      </c>
      <c r="F262" s="165">
        <v>-24484.75</v>
      </c>
      <c r="G262" s="165">
        <v>661.07999999999902</v>
      </c>
      <c r="H262" s="165">
        <v>242</v>
      </c>
      <c r="I262" s="165">
        <v>-58</v>
      </c>
      <c r="J262" s="165">
        <v>-62</v>
      </c>
      <c r="K262" s="108">
        <f>B262-SUM(B257:B261)</f>
        <v>0</v>
      </c>
      <c r="L262" s="108">
        <f t="shared" ref="L262:P262" si="15">C262-SUM(C257:C261)</f>
        <v>0</v>
      </c>
      <c r="M262" s="108">
        <f t="shared" si="15"/>
        <v>0</v>
      </c>
      <c r="N262" s="108">
        <f t="shared" si="15"/>
        <v>0</v>
      </c>
      <c r="O262" s="108">
        <f t="shared" si="15"/>
        <v>0</v>
      </c>
      <c r="P262" s="108">
        <f t="shared" si="15"/>
        <v>0</v>
      </c>
    </row>
    <row r="263" spans="1:16" s="51" customFormat="1" ht="15">
      <c r="A263" s="9"/>
      <c r="B263" s="164"/>
      <c r="C263" s="164"/>
      <c r="D263" s="164"/>
      <c r="E263" s="164"/>
      <c r="F263" s="164"/>
      <c r="G263" s="164"/>
      <c r="H263" s="164"/>
      <c r="I263" s="164"/>
      <c r="J263" s="164"/>
    </row>
    <row r="264" spans="1:16" s="51" customFormat="1" ht="15.75" thickBot="1">
      <c r="A264" s="9" t="s">
        <v>792</v>
      </c>
      <c r="B264" s="171">
        <v>831246.33999999973</v>
      </c>
      <c r="C264" s="171">
        <v>694191.92000000016</v>
      </c>
      <c r="D264" s="171">
        <v>477225.28000000032</v>
      </c>
      <c r="E264" s="171">
        <v>708629.42</v>
      </c>
      <c r="F264" s="171">
        <v>704519.55</v>
      </c>
      <c r="G264" s="171">
        <v>482659.39000000007</v>
      </c>
      <c r="H264" s="171">
        <v>1029942.3199999998</v>
      </c>
      <c r="I264" s="171">
        <v>915016.72</v>
      </c>
      <c r="J264" s="171">
        <v>914981.65999999992</v>
      </c>
    </row>
    <row r="265" spans="1:16" ht="13.5" thickTop="1">
      <c r="A265" s="77"/>
      <c r="B265" s="102"/>
      <c r="C265" s="103"/>
      <c r="D265" s="103"/>
      <c r="E265" s="103"/>
      <c r="F265" s="103"/>
      <c r="G265" s="103"/>
      <c r="H265" s="103"/>
    </row>
    <row r="266" spans="1:16">
      <c r="A266" s="77"/>
      <c r="B266" s="103"/>
      <c r="C266" s="103"/>
      <c r="D266" s="103"/>
      <c r="E266" s="103"/>
      <c r="F266" s="103"/>
      <c r="G266" s="103"/>
      <c r="H266" s="103"/>
    </row>
    <row r="267" spans="1:16">
      <c r="A267" s="77"/>
      <c r="B267" s="103"/>
      <c r="C267" s="102"/>
      <c r="D267" s="102"/>
      <c r="E267" s="103"/>
      <c r="F267" s="103"/>
      <c r="G267" s="103"/>
      <c r="H267" s="103"/>
    </row>
    <row r="268" spans="1:16">
      <c r="A268" s="77"/>
      <c r="B268" s="102"/>
      <c r="C268" s="102"/>
      <c r="D268" s="102"/>
      <c r="E268" s="103"/>
      <c r="F268" s="103"/>
      <c r="G268" s="103"/>
      <c r="H268" s="103"/>
    </row>
    <row r="269" spans="1:16">
      <c r="A269" s="77"/>
      <c r="B269" s="102"/>
      <c r="C269" s="102"/>
      <c r="D269" s="102"/>
      <c r="E269" s="103"/>
      <c r="F269" s="103"/>
      <c r="G269" s="103"/>
      <c r="H269" s="103"/>
    </row>
    <row r="270" spans="1:16">
      <c r="A270" s="77"/>
      <c r="B270" s="102"/>
      <c r="C270" s="103"/>
      <c r="D270" s="103"/>
      <c r="E270" s="103"/>
      <c r="F270" s="103"/>
      <c r="G270" s="103"/>
      <c r="H270" s="103"/>
    </row>
    <row r="271" spans="1:16">
      <c r="A271" s="77"/>
      <c r="B271" s="103"/>
      <c r="C271" s="102"/>
      <c r="D271" s="102"/>
      <c r="E271" s="103"/>
      <c r="F271" s="103"/>
      <c r="G271" s="103"/>
      <c r="H271" s="103"/>
    </row>
    <row r="272" spans="1:16">
      <c r="A272" s="77"/>
      <c r="B272" s="103"/>
      <c r="C272" s="103"/>
      <c r="D272" s="103"/>
      <c r="E272" s="103"/>
      <c r="F272" s="103"/>
      <c r="G272" s="103"/>
      <c r="H272" s="103"/>
    </row>
    <row r="273" spans="1:8">
      <c r="A273" s="77"/>
      <c r="B273" s="103"/>
      <c r="C273" s="102"/>
      <c r="D273" s="102"/>
      <c r="E273" s="103"/>
      <c r="F273" s="103"/>
      <c r="G273" s="103"/>
      <c r="H273" s="103"/>
    </row>
    <row r="274" spans="1:8">
      <c r="A274" s="77"/>
      <c r="B274" s="102"/>
      <c r="C274" s="103"/>
      <c r="D274" s="103"/>
      <c r="E274" s="103"/>
      <c r="F274" s="103"/>
      <c r="G274" s="103"/>
      <c r="H274" s="103"/>
    </row>
    <row r="275" spans="1:8">
      <c r="A275" s="77"/>
      <c r="B275" s="103"/>
      <c r="C275" s="102"/>
      <c r="D275" s="102"/>
      <c r="E275" s="103"/>
      <c r="F275" s="102"/>
      <c r="G275" s="102"/>
      <c r="H275" s="102"/>
    </row>
    <row r="276" spans="1:8">
      <c r="A276" s="77"/>
      <c r="B276" s="102"/>
      <c r="C276" s="103"/>
      <c r="D276" s="103"/>
      <c r="E276" s="103"/>
      <c r="F276" s="103"/>
      <c r="G276" s="103"/>
      <c r="H276" s="103"/>
    </row>
    <row r="277" spans="1:8">
      <c r="A277" s="77"/>
      <c r="B277" s="103"/>
      <c r="C277" s="103"/>
      <c r="D277" s="103"/>
      <c r="E277" s="103"/>
      <c r="F277" s="103"/>
      <c r="G277" s="103"/>
      <c r="H277" s="103"/>
    </row>
    <row r="278" spans="1:8">
      <c r="A278" s="77"/>
      <c r="B278" s="103"/>
      <c r="C278" s="103"/>
      <c r="D278" s="103"/>
      <c r="E278" s="103"/>
      <c r="F278" s="103"/>
      <c r="G278" s="103"/>
      <c r="H278" s="103"/>
    </row>
    <row r="279" spans="1:8">
      <c r="A279" s="77"/>
      <c r="B279" s="103"/>
      <c r="C279" s="102"/>
      <c r="D279" s="102"/>
      <c r="E279" s="102"/>
      <c r="F279" s="102"/>
      <c r="G279" s="102"/>
      <c r="H279" s="102"/>
    </row>
    <row r="280" spans="1:8">
      <c r="A280" s="77"/>
      <c r="B280" s="102"/>
      <c r="C280" s="102"/>
      <c r="D280" s="102"/>
      <c r="E280" s="102"/>
      <c r="F280" s="102"/>
      <c r="G280" s="102"/>
      <c r="H280" s="102"/>
    </row>
    <row r="281" spans="1:8">
      <c r="A281" s="77"/>
      <c r="B281" s="102"/>
      <c r="C281" s="102"/>
      <c r="D281" s="102"/>
      <c r="E281" s="103"/>
      <c r="F281" s="103"/>
      <c r="G281" s="103"/>
      <c r="H281" s="103"/>
    </row>
    <row r="282" spans="1:8">
      <c r="A282" s="77"/>
      <c r="B282" s="102"/>
      <c r="C282" s="103"/>
      <c r="D282" s="103"/>
      <c r="E282" s="103"/>
      <c r="F282" s="103"/>
      <c r="G282" s="103"/>
      <c r="H282" s="103"/>
    </row>
    <row r="283" spans="1:8">
      <c r="A283" s="77"/>
      <c r="B283" s="103"/>
      <c r="C283" s="102"/>
      <c r="D283" s="102"/>
      <c r="E283" s="103"/>
      <c r="F283" s="103"/>
      <c r="G283" s="103"/>
      <c r="H283" s="102"/>
    </row>
    <row r="284" spans="1:8">
      <c r="A284" s="77"/>
      <c r="B284" s="102"/>
      <c r="C284" s="103"/>
      <c r="D284" s="103"/>
      <c r="E284" s="103"/>
      <c r="F284" s="103"/>
      <c r="G284" s="103"/>
      <c r="H284" s="103"/>
    </row>
    <row r="285" spans="1:8">
      <c r="A285" s="77"/>
      <c r="B285" s="103"/>
      <c r="C285" s="102"/>
      <c r="D285" s="102"/>
      <c r="E285" s="103"/>
      <c r="F285" s="103"/>
      <c r="G285" s="103"/>
      <c r="H285" s="102"/>
    </row>
    <row r="286" spans="1:8">
      <c r="A286" s="77"/>
      <c r="B286" s="102"/>
      <c r="C286" s="102"/>
      <c r="D286" s="102"/>
      <c r="E286" s="103"/>
      <c r="F286" s="103"/>
      <c r="G286" s="103"/>
      <c r="H286" s="103"/>
    </row>
    <row r="287" spans="1:8">
      <c r="A287" s="77"/>
      <c r="B287" s="102"/>
      <c r="C287" s="103"/>
      <c r="D287" s="103"/>
      <c r="E287" s="103"/>
      <c r="F287" s="103"/>
      <c r="G287" s="103"/>
      <c r="H287" s="103"/>
    </row>
    <row r="288" spans="1:8">
      <c r="A288" s="77"/>
      <c r="B288" s="103"/>
      <c r="C288" s="103"/>
      <c r="D288" s="103"/>
      <c r="E288" s="103"/>
      <c r="F288" s="103"/>
      <c r="G288" s="103"/>
      <c r="H288" s="103"/>
    </row>
    <row r="289" spans="1:8">
      <c r="A289" s="77"/>
      <c r="B289" s="103"/>
      <c r="C289" s="102"/>
      <c r="D289" s="102"/>
      <c r="E289" s="102"/>
      <c r="F289" s="102"/>
      <c r="G289" s="102"/>
      <c r="H289" s="102"/>
    </row>
    <row r="290" spans="1:8">
      <c r="A290" s="77"/>
      <c r="B290" s="102"/>
      <c r="C290" s="102"/>
      <c r="D290" s="102"/>
      <c r="E290" s="102"/>
      <c r="F290" s="102"/>
      <c r="G290" s="102"/>
      <c r="H290" s="102"/>
    </row>
    <row r="291" spans="1:8">
      <c r="A291" s="77"/>
      <c r="B291" s="102"/>
      <c r="C291" s="103"/>
      <c r="D291" s="103"/>
      <c r="E291" s="103"/>
      <c r="F291" s="103"/>
      <c r="G291" s="103"/>
      <c r="H291" s="103"/>
    </row>
    <row r="292" spans="1:8">
      <c r="A292" s="77"/>
      <c r="B292" s="103"/>
      <c r="C292" s="103"/>
      <c r="D292" s="103"/>
      <c r="E292" s="103"/>
      <c r="F292" s="103"/>
      <c r="G292" s="103"/>
      <c r="H292" s="103"/>
    </row>
    <row r="293" spans="1:8">
      <c r="A293" s="77"/>
      <c r="B293" s="103"/>
      <c r="C293" s="103"/>
      <c r="D293" s="103"/>
      <c r="E293" s="103"/>
      <c r="F293" s="103"/>
      <c r="G293" s="103"/>
      <c r="H293" s="103"/>
    </row>
    <row r="294" spans="1:8">
      <c r="A294" s="77"/>
      <c r="B294" s="103"/>
      <c r="C294" s="103"/>
      <c r="D294" s="103"/>
      <c r="E294" s="103"/>
      <c r="F294" s="103"/>
      <c r="G294" s="103"/>
      <c r="H294" s="103"/>
    </row>
    <row r="295" spans="1:8">
      <c r="A295" s="77"/>
      <c r="B295" s="103"/>
      <c r="C295" s="103"/>
      <c r="D295" s="103"/>
      <c r="E295" s="103"/>
      <c r="F295" s="103"/>
      <c r="G295" s="103"/>
      <c r="H295" s="103"/>
    </row>
    <row r="296" spans="1:8">
      <c r="A296" s="77"/>
      <c r="B296" s="103"/>
      <c r="C296" s="103"/>
      <c r="D296" s="103"/>
      <c r="E296" s="103"/>
      <c r="F296" s="103"/>
      <c r="G296" s="103"/>
      <c r="H296" s="103"/>
    </row>
    <row r="297" spans="1:8">
      <c r="A297" s="77"/>
      <c r="B297" s="103"/>
      <c r="C297" s="103"/>
      <c r="D297" s="103"/>
      <c r="E297" s="103"/>
      <c r="F297" s="103"/>
      <c r="G297" s="103"/>
      <c r="H297" s="103"/>
    </row>
    <row r="298" spans="1:8">
      <c r="A298" s="77"/>
      <c r="B298" s="103"/>
      <c r="C298" s="103"/>
      <c r="D298" s="103"/>
      <c r="E298" s="103"/>
      <c r="F298" s="102"/>
      <c r="G298" s="102"/>
      <c r="H298" s="102"/>
    </row>
    <row r="299" spans="1:8">
      <c r="A299" s="77"/>
      <c r="B299" s="103"/>
      <c r="C299" s="103"/>
      <c r="D299" s="102"/>
      <c r="E299" s="102"/>
      <c r="F299" s="102"/>
      <c r="G299" s="102"/>
      <c r="H299" s="102"/>
    </row>
    <row r="300" spans="1:8">
      <c r="A300" s="77"/>
      <c r="B300" s="103"/>
      <c r="C300" s="103"/>
      <c r="D300" s="103"/>
      <c r="E300" s="103"/>
      <c r="F300" s="103"/>
      <c r="G300" s="103"/>
      <c r="H300" s="103"/>
    </row>
    <row r="301" spans="1:8">
      <c r="A301" s="77"/>
      <c r="B301" s="103"/>
      <c r="C301" s="103"/>
      <c r="D301" s="103"/>
      <c r="E301" s="103"/>
      <c r="F301" s="103"/>
      <c r="G301" s="103"/>
      <c r="H301" s="103"/>
    </row>
    <row r="302" spans="1:8">
      <c r="A302" s="77"/>
      <c r="B302" s="103"/>
      <c r="C302" s="103"/>
      <c r="D302" s="102"/>
      <c r="E302" s="103"/>
      <c r="F302" s="103"/>
      <c r="G302" s="103"/>
      <c r="H302" s="103"/>
    </row>
    <row r="303" spans="1:8">
      <c r="A303" s="77"/>
      <c r="B303" s="103"/>
      <c r="C303" s="103"/>
      <c r="D303" s="103"/>
      <c r="E303" s="103"/>
      <c r="F303" s="103"/>
      <c r="G303" s="103"/>
      <c r="H303" s="103"/>
    </row>
    <row r="304" spans="1:8">
      <c r="A304" s="77"/>
      <c r="B304" s="103"/>
      <c r="C304" s="103"/>
      <c r="D304" s="103"/>
      <c r="E304" s="103"/>
      <c r="F304" s="103"/>
      <c r="G304" s="103"/>
      <c r="H304" s="103"/>
    </row>
    <row r="305" spans="1:8">
      <c r="A305" s="77"/>
      <c r="B305" s="103"/>
      <c r="C305" s="103"/>
      <c r="D305" s="103"/>
      <c r="E305" s="103"/>
      <c r="F305" s="103"/>
      <c r="G305" s="103"/>
      <c r="H305" s="103"/>
    </row>
    <row r="306" spans="1:8">
      <c r="A306" s="77"/>
      <c r="B306" s="103"/>
      <c r="C306" s="103"/>
      <c r="D306" s="103"/>
      <c r="E306" s="103"/>
      <c r="F306" s="103"/>
      <c r="G306" s="103"/>
      <c r="H306" s="103"/>
    </row>
    <row r="307" spans="1:8">
      <c r="A307" s="77"/>
      <c r="B307" s="103"/>
      <c r="C307" s="103"/>
      <c r="D307" s="102"/>
      <c r="E307" s="103"/>
      <c r="F307" s="102"/>
      <c r="G307" s="102"/>
      <c r="H307" s="102"/>
    </row>
    <row r="308" spans="1:8">
      <c r="A308" s="77"/>
      <c r="B308" s="103"/>
      <c r="C308" s="103"/>
      <c r="D308" s="103"/>
      <c r="E308" s="103"/>
      <c r="F308" s="103"/>
      <c r="G308" s="103"/>
      <c r="H308" s="102"/>
    </row>
    <row r="309" spans="1:8">
      <c r="A309" s="77"/>
      <c r="B309" s="103"/>
      <c r="C309" s="103"/>
      <c r="D309" s="103"/>
      <c r="E309" s="103"/>
      <c r="F309" s="103"/>
      <c r="G309" s="103"/>
      <c r="H309" s="103"/>
    </row>
    <row r="310" spans="1:8">
      <c r="A310" s="77"/>
      <c r="B310" s="103"/>
      <c r="C310" s="102"/>
      <c r="D310" s="102"/>
      <c r="E310" s="103"/>
      <c r="F310" s="102"/>
      <c r="G310" s="102"/>
      <c r="H310" s="102"/>
    </row>
    <row r="311" spans="1:8">
      <c r="A311" s="77"/>
      <c r="B311" s="102"/>
      <c r="C311" s="102"/>
      <c r="D311" s="102"/>
      <c r="E311" s="102"/>
      <c r="F311" s="102"/>
      <c r="G311" s="102"/>
      <c r="H311" s="102"/>
    </row>
    <row r="312" spans="1:8">
      <c r="A312" s="77"/>
      <c r="B312" s="102"/>
      <c r="C312" s="102"/>
      <c r="D312" s="102"/>
      <c r="E312" s="102"/>
      <c r="F312" s="102"/>
      <c r="G312" s="102"/>
      <c r="H312" s="102"/>
    </row>
    <row r="313" spans="1:8">
      <c r="A313" s="77"/>
      <c r="B313" s="102"/>
      <c r="C313" s="103"/>
      <c r="D313" s="102"/>
      <c r="E313" s="103"/>
      <c r="F313" s="103"/>
      <c r="G313" s="103"/>
      <c r="H313" s="103"/>
    </row>
    <row r="314" spans="1:8">
      <c r="A314" s="77"/>
      <c r="B314" s="103"/>
      <c r="C314" s="103"/>
      <c r="D314" s="102"/>
      <c r="E314" s="103"/>
      <c r="F314" s="103"/>
      <c r="G314" s="103"/>
      <c r="H314" s="103"/>
    </row>
    <row r="315" spans="1:8">
      <c r="A315" s="77"/>
      <c r="B315" s="103"/>
      <c r="C315" s="102"/>
      <c r="D315" s="102"/>
      <c r="E315" s="102"/>
      <c r="F315" s="102"/>
      <c r="G315" s="102"/>
      <c r="H315" s="102"/>
    </row>
    <row r="316" spans="1:8">
      <c r="A316" s="77"/>
      <c r="B316" s="102"/>
      <c r="C316" s="103"/>
      <c r="D316" s="103"/>
      <c r="E316" s="103"/>
      <c r="F316" s="103"/>
      <c r="G316" s="103"/>
      <c r="H316" s="103"/>
    </row>
    <row r="317" spans="1:8">
      <c r="A317" s="77"/>
      <c r="B317" s="103"/>
      <c r="C317" s="103"/>
      <c r="D317" s="103"/>
      <c r="E317" s="103"/>
      <c r="F317" s="103"/>
      <c r="G317" s="103"/>
      <c r="H317" s="103"/>
    </row>
    <row r="318" spans="1:8">
      <c r="A318" s="77"/>
      <c r="B318" s="103"/>
      <c r="C318" s="103"/>
      <c r="D318" s="103"/>
      <c r="E318" s="103"/>
      <c r="F318" s="103"/>
      <c r="G318" s="103"/>
      <c r="H318" s="103"/>
    </row>
    <row r="319" spans="1:8">
      <c r="A319" s="77"/>
      <c r="B319" s="103"/>
      <c r="C319" s="103"/>
      <c r="D319" s="103"/>
      <c r="E319" s="103"/>
      <c r="F319" s="103"/>
      <c r="G319" s="103"/>
      <c r="H319" s="103"/>
    </row>
    <row r="320" spans="1:8">
      <c r="A320" s="77"/>
      <c r="B320" s="103"/>
      <c r="C320" s="102"/>
      <c r="D320" s="102"/>
      <c r="E320" s="103"/>
      <c r="F320" s="103"/>
      <c r="G320" s="102"/>
      <c r="H320" s="102"/>
    </row>
    <row r="321" spans="1:8">
      <c r="A321" s="77"/>
      <c r="B321" s="102"/>
      <c r="C321" s="102"/>
      <c r="D321" s="102"/>
      <c r="E321" s="103"/>
      <c r="F321" s="103"/>
      <c r="G321" s="102"/>
      <c r="H321" s="102"/>
    </row>
    <row r="322" spans="1:8">
      <c r="A322" s="77"/>
      <c r="B322" s="102"/>
      <c r="C322" s="103"/>
      <c r="D322" s="103"/>
      <c r="E322" s="103"/>
      <c r="F322" s="103"/>
      <c r="G322" s="103"/>
      <c r="H322" s="103"/>
    </row>
    <row r="323" spans="1:8">
      <c r="A323" s="77"/>
      <c r="B323" s="103"/>
      <c r="C323" s="103"/>
      <c r="D323" s="103"/>
      <c r="E323" s="103"/>
      <c r="F323" s="103"/>
      <c r="G323" s="103"/>
      <c r="H323" s="103"/>
    </row>
    <row r="324" spans="1:8">
      <c r="A324" s="77"/>
      <c r="B324" s="103"/>
      <c r="C324" s="103"/>
      <c r="D324" s="103"/>
      <c r="E324" s="103"/>
      <c r="F324" s="103"/>
      <c r="G324" s="103"/>
      <c r="H324" s="103"/>
    </row>
    <row r="325" spans="1:8">
      <c r="A325" s="77"/>
      <c r="B325" s="103"/>
      <c r="C325" s="103"/>
      <c r="D325" s="103"/>
      <c r="E325" s="103"/>
      <c r="F325" s="103"/>
      <c r="G325" s="103"/>
      <c r="H325" s="103"/>
    </row>
    <row r="326" spans="1:8">
      <c r="A326" s="77"/>
      <c r="B326" s="103"/>
      <c r="C326" s="103"/>
      <c r="D326" s="103"/>
      <c r="E326" s="103"/>
      <c r="F326" s="103"/>
      <c r="G326" s="103"/>
      <c r="H326" s="103"/>
    </row>
    <row r="327" spans="1:8">
      <c r="A327" s="77"/>
      <c r="B327" s="103"/>
      <c r="C327" s="103"/>
      <c r="D327" s="103"/>
      <c r="E327" s="103"/>
      <c r="F327" s="103"/>
      <c r="G327" s="103"/>
      <c r="H327" s="103"/>
    </row>
    <row r="328" spans="1:8">
      <c r="A328" s="77"/>
      <c r="B328" s="103"/>
      <c r="C328" s="103"/>
      <c r="D328" s="103"/>
      <c r="E328" s="103"/>
      <c r="F328" s="103"/>
      <c r="G328" s="103"/>
      <c r="H328" s="103"/>
    </row>
    <row r="329" spans="1:8">
      <c r="A329" s="77"/>
      <c r="B329" s="103"/>
      <c r="C329" s="103"/>
      <c r="D329" s="103"/>
      <c r="E329" s="103"/>
      <c r="F329" s="103"/>
      <c r="G329" s="103"/>
      <c r="H329" s="103"/>
    </row>
    <row r="330" spans="1:8">
      <c r="A330" s="77"/>
      <c r="B330" s="103"/>
      <c r="C330" s="103"/>
      <c r="D330" s="103"/>
      <c r="E330" s="103"/>
      <c r="F330" s="103"/>
      <c r="G330" s="103"/>
      <c r="H330" s="103"/>
    </row>
    <row r="331" spans="1:8">
      <c r="A331" s="77"/>
      <c r="B331" s="103"/>
      <c r="C331" s="103"/>
      <c r="D331" s="103"/>
      <c r="E331" s="103"/>
      <c r="F331" s="103"/>
      <c r="G331" s="103"/>
      <c r="H331" s="103"/>
    </row>
    <row r="332" spans="1:8">
      <c r="A332" s="77"/>
      <c r="B332" s="103"/>
      <c r="C332" s="103"/>
      <c r="D332" s="103"/>
      <c r="E332" s="103"/>
      <c r="F332" s="103"/>
      <c r="G332" s="103"/>
      <c r="H332" s="103"/>
    </row>
    <row r="333" spans="1:8">
      <c r="A333" s="77"/>
      <c r="B333" s="103"/>
      <c r="C333" s="102"/>
      <c r="D333" s="102"/>
      <c r="E333" s="103"/>
      <c r="F333" s="103"/>
      <c r="G333" s="103"/>
      <c r="H333" s="102"/>
    </row>
    <row r="334" spans="1:8">
      <c r="A334" s="77"/>
      <c r="B334" s="102"/>
      <c r="C334" s="103"/>
      <c r="D334" s="103"/>
      <c r="E334" s="103"/>
      <c r="F334" s="103"/>
      <c r="G334" s="103"/>
      <c r="H334" s="103"/>
    </row>
    <row r="335" spans="1:8">
      <c r="A335" s="77"/>
      <c r="B335" s="103"/>
      <c r="C335" s="102"/>
      <c r="D335" s="102"/>
      <c r="E335" s="102"/>
      <c r="F335" s="102"/>
      <c r="G335" s="102"/>
      <c r="H335" s="102"/>
    </row>
    <row r="336" spans="1:8">
      <c r="A336" s="77"/>
      <c r="B336" s="102"/>
      <c r="C336" s="102"/>
      <c r="D336" s="102"/>
      <c r="E336" s="102"/>
      <c r="F336" s="102"/>
      <c r="G336" s="102"/>
      <c r="H336" s="102"/>
    </row>
    <row r="337" spans="1:8">
      <c r="A337" s="77"/>
      <c r="B337" s="102"/>
      <c r="C337" s="102"/>
      <c r="D337" s="102"/>
      <c r="E337" s="102"/>
      <c r="F337" s="102"/>
      <c r="G337" s="102"/>
      <c r="H337" s="102"/>
    </row>
    <row r="338" spans="1:8">
      <c r="A338" s="77"/>
      <c r="B338" s="102"/>
      <c r="C338" s="102"/>
      <c r="D338" s="102"/>
      <c r="E338" s="102"/>
      <c r="F338" s="102"/>
      <c r="G338" s="102"/>
      <c r="H338" s="102"/>
    </row>
    <row r="339" spans="1:8">
      <c r="B339" s="102"/>
      <c r="C339" s="102"/>
      <c r="D339" s="102"/>
      <c r="E339" s="102"/>
      <c r="F339" s="102"/>
      <c r="G339" s="102"/>
      <c r="H339" s="102"/>
    </row>
    <row r="340" spans="1:8">
      <c r="B340" s="102"/>
      <c r="C340" s="102"/>
      <c r="D340" s="102"/>
      <c r="E340" s="102"/>
      <c r="F340" s="102"/>
      <c r="G340" s="102"/>
      <c r="H340" s="102"/>
    </row>
    <row r="341" spans="1:8">
      <c r="A341" s="77"/>
      <c r="B341" s="102"/>
      <c r="C341" s="102"/>
      <c r="D341" s="102"/>
      <c r="E341" s="102"/>
      <c r="F341" s="102"/>
      <c r="G341" s="102"/>
      <c r="H341" s="102"/>
    </row>
    <row r="342" spans="1:8">
      <c r="A342" s="77"/>
      <c r="B342" s="102"/>
      <c r="C342" s="102"/>
      <c r="D342" s="102"/>
      <c r="E342" s="102"/>
      <c r="F342" s="102"/>
      <c r="G342" s="102"/>
      <c r="H342" s="102"/>
    </row>
    <row r="343" spans="1:8">
      <c r="A343" s="77"/>
      <c r="B343" s="102"/>
      <c r="C343" s="102"/>
      <c r="D343" s="102"/>
      <c r="E343" s="102"/>
      <c r="F343" s="102"/>
      <c r="G343" s="102"/>
      <c r="H343" s="102"/>
    </row>
    <row r="344" spans="1:8">
      <c r="A344" s="77"/>
      <c r="B344" s="102"/>
      <c r="C344" s="102"/>
      <c r="D344" s="102"/>
      <c r="E344" s="102"/>
      <c r="F344" s="102"/>
      <c r="G344" s="102"/>
      <c r="H344" s="102"/>
    </row>
    <row r="345" spans="1:8">
      <c r="A345" s="77"/>
      <c r="B345" s="102"/>
      <c r="C345" s="102"/>
      <c r="D345" s="102"/>
      <c r="E345" s="102"/>
      <c r="F345" s="102"/>
      <c r="G345" s="102"/>
      <c r="H345" s="102"/>
    </row>
    <row r="346" spans="1:8">
      <c r="A346" s="77"/>
      <c r="B346" s="102"/>
      <c r="C346" s="102"/>
      <c r="D346" s="102"/>
      <c r="E346" s="102"/>
      <c r="F346" s="102"/>
      <c r="G346" s="102"/>
      <c r="H346" s="102"/>
    </row>
    <row r="347" spans="1:8">
      <c r="A347" s="77"/>
      <c r="B347" s="102"/>
      <c r="C347" s="102"/>
      <c r="D347" s="102"/>
      <c r="E347" s="102"/>
      <c r="F347" s="102"/>
      <c r="G347" s="102"/>
      <c r="H347" s="102"/>
    </row>
    <row r="348" spans="1:8">
      <c r="A348" s="77"/>
      <c r="B348" s="102"/>
      <c r="C348" s="102"/>
      <c r="D348" s="102"/>
      <c r="E348" s="102"/>
      <c r="F348" s="102"/>
      <c r="G348" s="102"/>
      <c r="H348" s="102"/>
    </row>
    <row r="349" spans="1:8">
      <c r="A349" s="77"/>
      <c r="B349" s="102"/>
      <c r="C349" s="102"/>
      <c r="D349" s="102"/>
      <c r="E349" s="102"/>
      <c r="F349" s="102"/>
      <c r="G349" s="102"/>
      <c r="H349" s="102"/>
    </row>
    <row r="350" spans="1:8">
      <c r="A350" s="77"/>
      <c r="B350" s="102"/>
      <c r="C350" s="102"/>
      <c r="D350" s="102"/>
      <c r="E350" s="102"/>
      <c r="F350" s="102"/>
      <c r="G350" s="102"/>
      <c r="H350" s="102"/>
    </row>
    <row r="351" spans="1:8">
      <c r="A351" s="77"/>
      <c r="B351" s="102"/>
      <c r="C351" s="102"/>
      <c r="D351" s="102"/>
      <c r="E351" s="102"/>
      <c r="F351" s="102"/>
      <c r="G351" s="102"/>
      <c r="H351" s="102"/>
    </row>
    <row r="352" spans="1:8">
      <c r="A352" s="77"/>
      <c r="B352" s="102"/>
      <c r="C352" s="102"/>
      <c r="D352" s="102"/>
      <c r="E352" s="102"/>
      <c r="F352" s="102"/>
      <c r="G352" s="102"/>
      <c r="H352" s="102"/>
    </row>
    <row r="353" spans="1:8">
      <c r="A353" s="77"/>
      <c r="B353" s="102"/>
      <c r="C353" s="102"/>
      <c r="D353" s="102"/>
      <c r="E353" s="102"/>
      <c r="F353" s="102"/>
      <c r="G353" s="102"/>
      <c r="H353" s="102"/>
    </row>
    <row r="354" spans="1:8">
      <c r="A354" s="77"/>
      <c r="B354" s="102"/>
      <c r="C354" s="102"/>
      <c r="D354" s="102"/>
      <c r="E354" s="102"/>
      <c r="F354" s="102"/>
      <c r="G354" s="102"/>
      <c r="H354" s="102"/>
    </row>
    <row r="355" spans="1:8">
      <c r="A355" s="77"/>
      <c r="B355" s="102"/>
      <c r="C355" s="102"/>
      <c r="D355" s="102"/>
      <c r="E355" s="102"/>
      <c r="F355" s="102"/>
      <c r="G355" s="102"/>
      <c r="H355" s="102"/>
    </row>
    <row r="356" spans="1:8">
      <c r="A356" s="77"/>
      <c r="B356" s="102"/>
      <c r="C356" s="102"/>
      <c r="D356" s="102"/>
      <c r="E356" s="102"/>
      <c r="F356" s="102"/>
      <c r="G356" s="102"/>
      <c r="H356" s="102"/>
    </row>
    <row r="357" spans="1:8">
      <c r="A357" s="77"/>
      <c r="B357" s="102"/>
      <c r="C357" s="102"/>
      <c r="D357" s="102"/>
      <c r="E357" s="102"/>
      <c r="F357" s="102"/>
      <c r="G357" s="102"/>
      <c r="H357" s="102"/>
    </row>
    <row r="358" spans="1:8">
      <c r="A358" s="77"/>
      <c r="B358" s="102"/>
      <c r="C358" s="102"/>
      <c r="D358" s="102"/>
      <c r="E358" s="102"/>
      <c r="F358" s="102"/>
      <c r="G358" s="102"/>
      <c r="H358" s="102"/>
    </row>
    <row r="359" spans="1:8">
      <c r="A359" s="77"/>
      <c r="B359" s="102"/>
      <c r="C359" s="102"/>
      <c r="D359" s="102"/>
      <c r="E359" s="102"/>
      <c r="F359" s="102"/>
      <c r="G359" s="102"/>
      <c r="H359" s="102"/>
    </row>
    <row r="360" spans="1:8">
      <c r="A360" s="77"/>
      <c r="B360" s="102"/>
      <c r="C360" s="102"/>
      <c r="D360" s="102"/>
      <c r="E360" s="102"/>
      <c r="F360" s="102"/>
      <c r="G360" s="102"/>
      <c r="H360" s="102"/>
    </row>
    <row r="361" spans="1:8">
      <c r="A361" s="77"/>
      <c r="B361" s="102"/>
      <c r="C361" s="102"/>
      <c r="D361" s="102"/>
      <c r="E361" s="102"/>
      <c r="F361" s="102"/>
      <c r="G361" s="102"/>
      <c r="H361" s="102"/>
    </row>
    <row r="362" spans="1:8">
      <c r="A362" s="77"/>
      <c r="B362" s="102"/>
      <c r="C362" s="102"/>
      <c r="D362" s="102"/>
      <c r="E362" s="102"/>
      <c r="F362" s="102"/>
      <c r="G362" s="102"/>
      <c r="H362" s="102"/>
    </row>
    <row r="363" spans="1:8">
      <c r="A363" s="77"/>
      <c r="B363" s="102"/>
      <c r="C363" s="102"/>
      <c r="D363" s="102"/>
      <c r="E363" s="102"/>
      <c r="F363" s="102"/>
      <c r="G363" s="102"/>
      <c r="H363" s="102"/>
    </row>
    <row r="364" spans="1:8">
      <c r="A364" s="77"/>
      <c r="B364" s="102"/>
      <c r="C364" s="102"/>
      <c r="D364" s="102"/>
      <c r="E364" s="102"/>
      <c r="F364" s="102"/>
      <c r="G364" s="102"/>
      <c r="H364" s="102"/>
    </row>
    <row r="365" spans="1:8">
      <c r="A365" s="77"/>
      <c r="B365" s="102"/>
      <c r="C365" s="102"/>
      <c r="D365" s="102"/>
      <c r="E365" s="102"/>
      <c r="F365" s="102"/>
      <c r="G365" s="102"/>
      <c r="H365" s="102"/>
    </row>
    <row r="366" spans="1:8">
      <c r="A366" s="77"/>
      <c r="B366" s="102"/>
      <c r="C366" s="102"/>
      <c r="D366" s="102"/>
      <c r="E366" s="102"/>
      <c r="F366" s="102"/>
      <c r="G366" s="102"/>
      <c r="H366" s="102"/>
    </row>
    <row r="367" spans="1:8">
      <c r="A367" s="77"/>
      <c r="B367" s="102"/>
      <c r="C367" s="102"/>
      <c r="D367" s="102"/>
      <c r="E367" s="102"/>
      <c r="F367" s="102"/>
      <c r="G367" s="102"/>
      <c r="H367" s="102"/>
    </row>
    <row r="368" spans="1:8">
      <c r="A368" s="77"/>
      <c r="B368" s="102"/>
      <c r="C368" s="102"/>
      <c r="D368" s="102"/>
      <c r="E368" s="102"/>
      <c r="F368" s="102"/>
      <c r="G368" s="102"/>
      <c r="H368" s="102"/>
    </row>
    <row r="369" spans="1:8">
      <c r="A369" s="77"/>
      <c r="B369" s="102"/>
      <c r="C369" s="102"/>
      <c r="D369" s="102"/>
      <c r="E369" s="102"/>
      <c r="F369" s="102"/>
      <c r="G369" s="102"/>
      <c r="H369" s="102"/>
    </row>
    <row r="370" spans="1:8">
      <c r="A370" s="77"/>
      <c r="B370" s="102"/>
      <c r="C370" s="102"/>
      <c r="D370" s="102"/>
      <c r="E370" s="102"/>
      <c r="F370" s="102"/>
      <c r="G370" s="102"/>
      <c r="H370" s="102"/>
    </row>
    <row r="371" spans="1:8">
      <c r="A371" s="77"/>
      <c r="B371" s="102"/>
      <c r="C371" s="102"/>
      <c r="D371" s="102"/>
      <c r="E371" s="102"/>
      <c r="F371" s="102"/>
      <c r="G371" s="102"/>
      <c r="H371" s="102"/>
    </row>
    <row r="372" spans="1:8">
      <c r="A372" s="77"/>
      <c r="B372" s="102"/>
      <c r="C372" s="102"/>
      <c r="D372" s="102"/>
      <c r="E372" s="102"/>
      <c r="F372" s="102"/>
      <c r="G372" s="102"/>
      <c r="H372" s="102"/>
    </row>
    <row r="373" spans="1:8">
      <c r="A373" s="77"/>
      <c r="B373" s="102"/>
      <c r="C373" s="102"/>
      <c r="D373" s="102"/>
      <c r="E373" s="102"/>
      <c r="F373" s="102"/>
      <c r="G373" s="102"/>
      <c r="H373" s="102"/>
    </row>
    <row r="374" spans="1:8">
      <c r="A374" s="77"/>
      <c r="B374" s="102"/>
      <c r="C374" s="102"/>
      <c r="D374" s="102"/>
      <c r="E374" s="102"/>
      <c r="F374" s="102"/>
      <c r="G374" s="102"/>
      <c r="H374" s="102"/>
    </row>
    <row r="375" spans="1:8">
      <c r="A375" s="77"/>
      <c r="B375" s="102"/>
      <c r="C375" s="102"/>
      <c r="D375" s="102"/>
      <c r="E375" s="102"/>
      <c r="F375" s="102"/>
      <c r="G375" s="102"/>
      <c r="H375" s="102"/>
    </row>
    <row r="376" spans="1:8">
      <c r="A376" s="77"/>
      <c r="B376" s="102"/>
      <c r="C376" s="102"/>
      <c r="D376" s="102"/>
      <c r="E376" s="102"/>
      <c r="F376" s="102"/>
      <c r="G376" s="102"/>
      <c r="H376" s="102"/>
    </row>
    <row r="377" spans="1:8">
      <c r="A377" s="77"/>
      <c r="B377" s="102"/>
      <c r="C377" s="102"/>
      <c r="D377" s="102"/>
      <c r="E377" s="102"/>
      <c r="F377" s="102"/>
      <c r="G377" s="102"/>
      <c r="H377" s="102"/>
    </row>
    <row r="378" spans="1:8">
      <c r="A378" s="77"/>
      <c r="B378" s="102"/>
      <c r="C378" s="102"/>
      <c r="D378" s="102"/>
      <c r="E378" s="102"/>
      <c r="F378" s="102"/>
      <c r="G378" s="102"/>
      <c r="H378" s="102"/>
    </row>
    <row r="379" spans="1:8">
      <c r="A379" s="77"/>
      <c r="B379" s="102"/>
      <c r="C379" s="102"/>
      <c r="D379" s="102"/>
      <c r="E379" s="102"/>
      <c r="F379" s="102"/>
      <c r="G379" s="102"/>
      <c r="H379" s="102"/>
    </row>
    <row r="380" spans="1:8">
      <c r="A380" s="77"/>
      <c r="B380" s="102"/>
      <c r="C380" s="102"/>
      <c r="D380" s="102"/>
      <c r="E380" s="102"/>
      <c r="F380" s="102"/>
      <c r="G380" s="102"/>
      <c r="H380" s="102"/>
    </row>
    <row r="381" spans="1:8">
      <c r="A381" s="77"/>
      <c r="B381" s="102"/>
      <c r="C381" s="102"/>
      <c r="D381" s="102"/>
      <c r="E381" s="102"/>
      <c r="F381" s="102"/>
      <c r="G381" s="102"/>
      <c r="H381" s="102"/>
    </row>
    <row r="382" spans="1:8">
      <c r="A382" s="77"/>
      <c r="B382" s="102"/>
      <c r="C382" s="102"/>
      <c r="D382" s="102"/>
      <c r="E382" s="102"/>
      <c r="F382" s="102"/>
      <c r="G382" s="102"/>
      <c r="H382" s="102"/>
    </row>
    <row r="383" spans="1:8">
      <c r="A383" s="77"/>
      <c r="B383" s="102"/>
      <c r="C383" s="102"/>
      <c r="D383" s="102"/>
      <c r="E383" s="102"/>
      <c r="F383" s="102"/>
      <c r="G383" s="102"/>
      <c r="H383" s="102"/>
    </row>
    <row r="384" spans="1:8">
      <c r="A384" s="77"/>
      <c r="B384" s="102"/>
      <c r="C384" s="102"/>
      <c r="D384" s="102"/>
      <c r="E384" s="102"/>
      <c r="F384" s="102"/>
      <c r="G384" s="102"/>
      <c r="H384" s="102"/>
    </row>
    <row r="385" spans="1:8">
      <c r="A385" s="77"/>
      <c r="B385" s="102"/>
      <c r="C385" s="102"/>
      <c r="D385" s="102"/>
      <c r="E385" s="102"/>
      <c r="F385" s="102"/>
      <c r="G385" s="102"/>
      <c r="H385" s="102"/>
    </row>
    <row r="386" spans="1:8">
      <c r="A386" s="77"/>
      <c r="B386" s="102"/>
      <c r="C386" s="102"/>
      <c r="D386" s="102"/>
      <c r="E386" s="102"/>
      <c r="F386" s="102"/>
      <c r="G386" s="102"/>
      <c r="H386" s="102"/>
    </row>
    <row r="387" spans="1:8">
      <c r="A387" s="77"/>
      <c r="B387" s="102"/>
      <c r="C387" s="102"/>
      <c r="D387" s="102"/>
      <c r="E387" s="102"/>
      <c r="F387" s="102"/>
      <c r="G387" s="102"/>
      <c r="H387" s="102"/>
    </row>
    <row r="388" spans="1:8">
      <c r="A388" s="77"/>
      <c r="B388" s="102"/>
      <c r="C388" s="102"/>
      <c r="D388" s="102"/>
      <c r="E388" s="102"/>
      <c r="F388" s="102"/>
      <c r="G388" s="102"/>
      <c r="H388" s="102"/>
    </row>
    <row r="389" spans="1:8">
      <c r="A389" s="77"/>
      <c r="B389" s="102"/>
      <c r="C389" s="102"/>
      <c r="D389" s="102"/>
      <c r="E389" s="102"/>
      <c r="F389" s="102"/>
      <c r="G389" s="102"/>
      <c r="H389" s="102"/>
    </row>
    <row r="390" spans="1:8">
      <c r="A390" s="77"/>
      <c r="B390" s="102"/>
      <c r="C390" s="102"/>
      <c r="D390" s="102"/>
      <c r="E390" s="102"/>
      <c r="F390" s="102"/>
      <c r="G390" s="102"/>
      <c r="H390" s="102"/>
    </row>
    <row r="391" spans="1:8">
      <c r="A391" s="77"/>
      <c r="B391" s="102"/>
      <c r="C391" s="102"/>
      <c r="D391" s="102"/>
      <c r="E391" s="102"/>
      <c r="F391" s="102"/>
      <c r="G391" s="102"/>
      <c r="H391" s="102"/>
    </row>
    <row r="392" spans="1:8">
      <c r="A392" s="77"/>
      <c r="B392" s="102"/>
      <c r="C392" s="102"/>
      <c r="D392" s="102"/>
      <c r="E392" s="102"/>
      <c r="F392" s="102"/>
      <c r="G392" s="102"/>
      <c r="H392" s="102"/>
    </row>
    <row r="393" spans="1:8">
      <c r="A393" s="77"/>
      <c r="B393" s="102"/>
      <c r="C393" s="102"/>
      <c r="D393" s="102"/>
      <c r="E393" s="102"/>
      <c r="F393" s="102"/>
      <c r="G393" s="102"/>
      <c r="H393" s="102"/>
    </row>
    <row r="394" spans="1:8">
      <c r="A394" s="77"/>
      <c r="B394" s="102"/>
      <c r="C394" s="102"/>
      <c r="D394" s="102"/>
      <c r="E394" s="102"/>
      <c r="F394" s="102"/>
      <c r="G394" s="102"/>
      <c r="H394" s="102"/>
    </row>
    <row r="395" spans="1:8">
      <c r="A395" s="77"/>
      <c r="B395" s="102"/>
      <c r="C395" s="102"/>
      <c r="D395" s="102"/>
      <c r="E395" s="102"/>
      <c r="F395" s="102"/>
      <c r="G395" s="102"/>
      <c r="H395" s="102"/>
    </row>
    <row r="396" spans="1:8">
      <c r="A396" s="77"/>
      <c r="B396" s="102"/>
      <c r="C396" s="102"/>
      <c r="D396" s="102"/>
      <c r="E396" s="102"/>
      <c r="F396" s="102"/>
      <c r="G396" s="102"/>
      <c r="H396" s="102"/>
    </row>
    <row r="397" spans="1:8">
      <c r="A397" s="77"/>
      <c r="B397" s="102"/>
      <c r="C397" s="102"/>
      <c r="D397" s="102"/>
      <c r="E397" s="102"/>
      <c r="F397" s="102"/>
      <c r="G397" s="102"/>
      <c r="H397" s="102"/>
    </row>
    <row r="398" spans="1:8">
      <c r="A398" s="77"/>
      <c r="B398" s="102"/>
      <c r="C398" s="102"/>
      <c r="D398" s="102"/>
      <c r="E398" s="102"/>
      <c r="F398" s="102"/>
      <c r="G398" s="102"/>
      <c r="H398" s="102"/>
    </row>
    <row r="399" spans="1:8">
      <c r="A399" s="77"/>
      <c r="B399" s="102"/>
      <c r="C399" s="102"/>
      <c r="D399" s="102"/>
      <c r="E399" s="102"/>
      <c r="F399" s="102"/>
      <c r="G399" s="102"/>
      <c r="H399" s="102"/>
    </row>
    <row r="400" spans="1:8">
      <c r="A400" s="77"/>
      <c r="B400" s="102"/>
      <c r="C400" s="102"/>
      <c r="D400" s="102"/>
      <c r="E400" s="102"/>
      <c r="F400" s="102"/>
      <c r="G400" s="102"/>
      <c r="H400" s="102"/>
    </row>
    <row r="401" spans="1:8">
      <c r="A401" s="77"/>
      <c r="B401" s="102"/>
      <c r="C401" s="102"/>
      <c r="D401" s="102"/>
      <c r="E401" s="102"/>
      <c r="F401" s="102"/>
      <c r="G401" s="102"/>
      <c r="H401" s="102"/>
    </row>
    <row r="402" spans="1:8">
      <c r="A402" s="77"/>
      <c r="B402" s="102"/>
      <c r="C402" s="102"/>
      <c r="D402" s="102"/>
      <c r="E402" s="102"/>
      <c r="F402" s="102"/>
      <c r="G402" s="102"/>
      <c r="H402" s="102"/>
    </row>
    <row r="403" spans="1:8">
      <c r="A403" s="77"/>
      <c r="B403" s="102"/>
      <c r="C403" s="102"/>
      <c r="D403" s="102"/>
      <c r="E403" s="102"/>
      <c r="F403" s="102"/>
      <c r="G403" s="102"/>
      <c r="H403" s="102"/>
    </row>
    <row r="404" spans="1:8">
      <c r="A404" s="77"/>
      <c r="B404" s="102"/>
      <c r="C404" s="102"/>
      <c r="D404" s="102"/>
      <c r="E404" s="102"/>
      <c r="F404" s="102"/>
      <c r="G404" s="102"/>
      <c r="H404" s="102"/>
    </row>
    <row r="405" spans="1:8">
      <c r="A405" s="77"/>
      <c r="B405" s="102"/>
      <c r="C405" s="102"/>
      <c r="D405" s="102"/>
      <c r="E405" s="102"/>
      <c r="F405" s="102"/>
      <c r="G405" s="102"/>
      <c r="H405" s="102"/>
    </row>
    <row r="406" spans="1:8">
      <c r="A406" s="77"/>
      <c r="B406" s="102"/>
      <c r="C406" s="102"/>
      <c r="D406" s="102"/>
      <c r="E406" s="102"/>
      <c r="F406" s="102"/>
      <c r="G406" s="102"/>
      <c r="H406" s="102"/>
    </row>
    <row r="407" spans="1:8">
      <c r="A407" s="77"/>
      <c r="B407" s="102"/>
      <c r="C407" s="102"/>
      <c r="D407" s="102"/>
      <c r="E407" s="102"/>
      <c r="F407" s="102"/>
      <c r="G407" s="102"/>
      <c r="H407" s="102"/>
    </row>
    <row r="408" spans="1:8">
      <c r="A408" s="77"/>
      <c r="B408" s="102"/>
      <c r="C408" s="102"/>
      <c r="D408" s="102"/>
      <c r="E408" s="102"/>
      <c r="F408" s="102"/>
      <c r="G408" s="102"/>
      <c r="H408" s="102"/>
    </row>
    <row r="409" spans="1:8">
      <c r="A409" s="77"/>
      <c r="B409" s="102"/>
      <c r="C409" s="102"/>
      <c r="D409" s="102"/>
      <c r="E409" s="102"/>
      <c r="F409" s="102"/>
      <c r="G409" s="102"/>
      <c r="H409" s="102"/>
    </row>
    <row r="410" spans="1:8">
      <c r="A410" s="77"/>
      <c r="B410" s="102"/>
      <c r="C410" s="102"/>
      <c r="D410" s="102"/>
      <c r="E410" s="102"/>
      <c r="F410" s="102"/>
      <c r="G410" s="102"/>
      <c r="H410" s="102"/>
    </row>
    <row r="411" spans="1:8">
      <c r="A411" s="77"/>
      <c r="B411" s="102"/>
      <c r="C411" s="102"/>
      <c r="D411" s="102"/>
      <c r="E411" s="102"/>
      <c r="F411" s="102"/>
      <c r="G411" s="102"/>
      <c r="H411" s="102"/>
    </row>
    <row r="412" spans="1:8">
      <c r="A412" s="77"/>
      <c r="B412" s="102"/>
      <c r="C412" s="102"/>
      <c r="D412" s="102"/>
      <c r="E412" s="102"/>
      <c r="F412" s="102"/>
      <c r="G412" s="102"/>
      <c r="H412" s="102"/>
    </row>
    <row r="413" spans="1:8">
      <c r="A413" s="77"/>
      <c r="B413" s="102"/>
      <c r="C413" s="102"/>
      <c r="D413" s="102"/>
      <c r="E413" s="102"/>
      <c r="F413" s="102"/>
      <c r="G413" s="102"/>
      <c r="H413" s="102"/>
    </row>
    <row r="414" spans="1:8">
      <c r="A414" s="77"/>
      <c r="B414" s="102"/>
      <c r="C414" s="102"/>
      <c r="D414" s="102"/>
      <c r="E414" s="102"/>
      <c r="F414" s="102"/>
      <c r="G414" s="102"/>
      <c r="H414" s="102"/>
    </row>
    <row r="415" spans="1:8">
      <c r="A415" s="77"/>
      <c r="B415" s="102"/>
      <c r="C415" s="102"/>
      <c r="D415" s="102"/>
      <c r="E415" s="102"/>
      <c r="F415" s="102"/>
      <c r="G415" s="102"/>
      <c r="H415" s="102"/>
    </row>
    <row r="416" spans="1:8">
      <c r="A416" s="77"/>
      <c r="B416" s="102"/>
      <c r="C416" s="102"/>
      <c r="D416" s="102"/>
      <c r="E416" s="102"/>
      <c r="F416" s="102"/>
      <c r="G416" s="102"/>
      <c r="H416" s="102"/>
    </row>
    <row r="417" spans="1:8">
      <c r="A417" s="77"/>
      <c r="B417" s="102"/>
      <c r="C417" s="102"/>
      <c r="D417" s="102"/>
      <c r="E417" s="102"/>
      <c r="F417" s="102"/>
      <c r="G417" s="102"/>
      <c r="H417" s="102"/>
    </row>
    <row r="418" spans="1:8">
      <c r="A418" s="77"/>
      <c r="B418" s="102"/>
      <c r="C418" s="102"/>
      <c r="D418" s="102"/>
      <c r="E418" s="102"/>
      <c r="F418" s="102"/>
      <c r="G418" s="102"/>
      <c r="H418" s="102"/>
    </row>
    <row r="419" spans="1:8">
      <c r="A419" s="77"/>
      <c r="B419" s="102"/>
      <c r="C419" s="102"/>
      <c r="D419" s="102"/>
      <c r="E419" s="102"/>
      <c r="F419" s="102"/>
      <c r="G419" s="102"/>
      <c r="H419" s="102"/>
    </row>
    <row r="420" spans="1:8">
      <c r="A420" s="77"/>
      <c r="B420" s="102"/>
      <c r="C420" s="102"/>
      <c r="D420" s="102"/>
      <c r="E420" s="102"/>
      <c r="F420" s="102"/>
      <c r="G420" s="102"/>
      <c r="H420" s="102"/>
    </row>
    <row r="421" spans="1:8">
      <c r="A421" s="77"/>
      <c r="B421" s="102"/>
      <c r="C421" s="102"/>
      <c r="D421" s="102"/>
      <c r="E421" s="102"/>
      <c r="F421" s="102"/>
      <c r="G421" s="102"/>
      <c r="H421" s="102"/>
    </row>
    <row r="422" spans="1:8">
      <c r="A422" s="77"/>
      <c r="B422" s="102"/>
      <c r="C422" s="102"/>
      <c r="D422" s="102"/>
      <c r="E422" s="102"/>
      <c r="F422" s="102"/>
      <c r="G422" s="102"/>
      <c r="H422" s="102"/>
    </row>
    <row r="423" spans="1:8">
      <c r="A423" s="77"/>
      <c r="B423" s="102"/>
      <c r="C423" s="102"/>
      <c r="D423" s="102"/>
      <c r="E423" s="102"/>
      <c r="F423" s="102"/>
      <c r="G423" s="102"/>
      <c r="H423" s="102"/>
    </row>
    <row r="424" spans="1:8">
      <c r="A424" s="77"/>
      <c r="B424" s="102"/>
      <c r="C424" s="102"/>
      <c r="D424" s="102"/>
      <c r="E424" s="102"/>
      <c r="F424" s="102"/>
      <c r="G424" s="102"/>
      <c r="H424" s="102"/>
    </row>
    <row r="425" spans="1:8">
      <c r="A425" s="77"/>
      <c r="B425" s="102"/>
      <c r="C425" s="102"/>
      <c r="D425" s="102"/>
      <c r="E425" s="102"/>
      <c r="F425" s="102"/>
      <c r="G425" s="102"/>
      <c r="H425" s="102"/>
    </row>
    <row r="426" spans="1:8">
      <c r="A426" s="77"/>
      <c r="B426" s="102"/>
      <c r="C426" s="102"/>
      <c r="D426" s="102"/>
      <c r="E426" s="102"/>
      <c r="F426" s="102"/>
      <c r="G426" s="102"/>
      <c r="H426" s="102"/>
    </row>
    <row r="427" spans="1:8">
      <c r="A427" s="77"/>
      <c r="B427" s="102"/>
      <c r="C427" s="102"/>
      <c r="D427" s="102"/>
      <c r="E427" s="102"/>
      <c r="F427" s="102"/>
      <c r="G427" s="102"/>
      <c r="H427" s="102"/>
    </row>
    <row r="428" spans="1:8">
      <c r="A428" s="77"/>
      <c r="B428" s="102"/>
      <c r="C428" s="102"/>
      <c r="D428" s="102"/>
      <c r="E428" s="102"/>
      <c r="F428" s="102"/>
      <c r="G428" s="102"/>
      <c r="H428" s="102"/>
    </row>
    <row r="429" spans="1:8">
      <c r="A429" s="77"/>
      <c r="B429" s="102"/>
      <c r="C429" s="102"/>
      <c r="D429" s="102"/>
      <c r="E429" s="102"/>
      <c r="F429" s="102"/>
      <c r="G429" s="102"/>
      <c r="H429" s="102"/>
    </row>
    <row r="430" spans="1:8">
      <c r="A430" s="77"/>
      <c r="B430" s="102"/>
      <c r="C430" s="102"/>
      <c r="D430" s="102"/>
      <c r="E430" s="102"/>
      <c r="F430" s="102"/>
      <c r="G430" s="102"/>
      <c r="H430" s="102"/>
    </row>
    <row r="431" spans="1:8">
      <c r="A431" s="77"/>
      <c r="B431" s="102"/>
      <c r="C431" s="102"/>
      <c r="D431" s="102"/>
      <c r="E431" s="102"/>
      <c r="F431" s="102"/>
      <c r="G431" s="102"/>
      <c r="H431" s="102"/>
    </row>
    <row r="432" spans="1:8">
      <c r="A432" s="77"/>
      <c r="B432" s="102"/>
      <c r="C432" s="102"/>
      <c r="D432" s="102"/>
      <c r="E432" s="102"/>
      <c r="F432" s="102"/>
      <c r="G432" s="102"/>
      <c r="H432" s="102"/>
    </row>
    <row r="433" spans="1:8">
      <c r="A433" s="77"/>
      <c r="B433" s="102"/>
      <c r="C433" s="102"/>
      <c r="D433" s="102"/>
      <c r="E433" s="102"/>
      <c r="F433" s="102"/>
      <c r="G433" s="102"/>
      <c r="H433" s="102"/>
    </row>
    <row r="434" spans="1:8">
      <c r="A434" s="77"/>
      <c r="B434" s="102"/>
      <c r="C434" s="102"/>
      <c r="D434" s="102"/>
      <c r="E434" s="102"/>
      <c r="F434" s="102"/>
      <c r="G434" s="102"/>
      <c r="H434" s="102"/>
    </row>
    <row r="435" spans="1:8">
      <c r="A435" s="77"/>
      <c r="B435" s="102"/>
      <c r="C435" s="102"/>
      <c r="D435" s="102"/>
      <c r="E435" s="102"/>
      <c r="F435" s="102"/>
      <c r="G435" s="102"/>
      <c r="H435" s="102"/>
    </row>
    <row r="436" spans="1:8">
      <c r="A436" s="77"/>
      <c r="B436" s="102"/>
      <c r="C436" s="102"/>
      <c r="D436" s="102"/>
      <c r="E436" s="102"/>
      <c r="F436" s="102"/>
      <c r="G436" s="102"/>
      <c r="H436" s="102"/>
    </row>
    <row r="437" spans="1:8">
      <c r="A437" s="77"/>
      <c r="B437" s="102"/>
      <c r="C437" s="102"/>
      <c r="D437" s="102"/>
      <c r="E437" s="102"/>
      <c r="F437" s="102"/>
      <c r="G437" s="102"/>
      <c r="H437" s="102"/>
    </row>
    <row r="438" spans="1:8">
      <c r="A438" s="77"/>
      <c r="B438" s="102"/>
      <c r="C438" s="102"/>
      <c r="D438" s="102"/>
      <c r="E438" s="102"/>
      <c r="F438" s="102"/>
      <c r="G438" s="102"/>
      <c r="H438" s="102"/>
    </row>
    <row r="439" spans="1:8">
      <c r="A439" s="77"/>
      <c r="B439" s="102"/>
      <c r="C439" s="102"/>
      <c r="D439" s="102"/>
      <c r="E439" s="102"/>
      <c r="F439" s="102"/>
      <c r="G439" s="102"/>
      <c r="H439" s="102"/>
    </row>
    <row r="440" spans="1:8">
      <c r="A440" s="77"/>
      <c r="B440" s="102"/>
      <c r="C440" s="102"/>
      <c r="D440" s="102"/>
      <c r="E440" s="102"/>
      <c r="F440" s="102"/>
      <c r="G440" s="102"/>
      <c r="H440" s="102"/>
    </row>
    <row r="441" spans="1:8">
      <c r="A441" s="77"/>
      <c r="B441" s="102"/>
      <c r="C441" s="102"/>
      <c r="D441" s="102"/>
      <c r="E441" s="102"/>
      <c r="F441" s="102"/>
      <c r="G441" s="102"/>
      <c r="H441" s="102"/>
    </row>
    <row r="442" spans="1:8">
      <c r="A442" s="77"/>
      <c r="B442" s="102"/>
      <c r="C442" s="102"/>
      <c r="D442" s="102"/>
      <c r="E442" s="102"/>
      <c r="F442" s="102"/>
      <c r="G442" s="102"/>
      <c r="H442" s="102"/>
    </row>
    <row r="443" spans="1:8">
      <c r="A443" s="77"/>
      <c r="B443" s="102"/>
      <c r="C443" s="102"/>
      <c r="D443" s="102"/>
      <c r="E443" s="102"/>
      <c r="F443" s="102"/>
      <c r="G443" s="102"/>
      <c r="H443" s="102"/>
    </row>
    <row r="444" spans="1:8">
      <c r="A444" s="77"/>
      <c r="B444" s="102"/>
      <c r="C444" s="102"/>
      <c r="D444" s="102"/>
      <c r="E444" s="102"/>
      <c r="F444" s="102"/>
      <c r="G444" s="102"/>
      <c r="H444" s="102"/>
    </row>
    <row r="445" spans="1:8">
      <c r="A445" s="77"/>
      <c r="B445" s="102"/>
      <c r="C445" s="102"/>
      <c r="D445" s="102"/>
      <c r="E445" s="102"/>
      <c r="F445" s="102"/>
      <c r="G445" s="102"/>
      <c r="H445" s="102"/>
    </row>
    <row r="446" spans="1:8">
      <c r="A446" s="77"/>
      <c r="B446" s="102"/>
      <c r="C446" s="102"/>
      <c r="D446" s="102"/>
      <c r="E446" s="102"/>
      <c r="F446" s="102"/>
      <c r="G446" s="102"/>
      <c r="H446" s="102"/>
    </row>
    <row r="447" spans="1:8">
      <c r="A447" s="77"/>
      <c r="B447" s="102"/>
      <c r="C447" s="102"/>
      <c r="D447" s="102"/>
      <c r="E447" s="102"/>
      <c r="F447" s="102"/>
      <c r="G447" s="102"/>
      <c r="H447" s="102"/>
    </row>
    <row r="448" spans="1:8">
      <c r="A448" s="77"/>
      <c r="B448" s="102"/>
      <c r="C448" s="102"/>
      <c r="D448" s="102"/>
      <c r="E448" s="102"/>
      <c r="F448" s="102"/>
      <c r="G448" s="102"/>
      <c r="H448" s="102"/>
    </row>
    <row r="449" spans="1:8">
      <c r="A449" s="77"/>
      <c r="B449" s="102"/>
      <c r="C449" s="102"/>
      <c r="D449" s="102"/>
      <c r="E449" s="102"/>
      <c r="F449" s="102"/>
      <c r="G449" s="102"/>
      <c r="H449" s="102"/>
    </row>
    <row r="450" spans="1:8">
      <c r="A450" s="77"/>
      <c r="B450" s="102"/>
      <c r="C450" s="102"/>
      <c r="D450" s="102"/>
      <c r="E450" s="102"/>
      <c r="F450" s="102"/>
      <c r="G450" s="102"/>
      <c r="H450" s="102"/>
    </row>
    <row r="451" spans="1:8">
      <c r="A451" s="77"/>
      <c r="B451" s="102"/>
      <c r="C451" s="102"/>
      <c r="D451" s="102"/>
      <c r="E451" s="102"/>
      <c r="F451" s="102"/>
      <c r="G451" s="102"/>
      <c r="H451" s="102"/>
    </row>
    <row r="452" spans="1:8">
      <c r="A452" s="77"/>
      <c r="B452" s="102"/>
      <c r="C452" s="102"/>
      <c r="D452" s="102"/>
      <c r="E452" s="102"/>
      <c r="F452" s="102"/>
      <c r="G452" s="102"/>
      <c r="H452" s="102"/>
    </row>
    <row r="453" spans="1:8">
      <c r="A453" s="77"/>
      <c r="B453" s="102"/>
      <c r="C453" s="102"/>
      <c r="D453" s="102"/>
      <c r="E453" s="102"/>
      <c r="F453" s="102"/>
      <c r="G453" s="102"/>
      <c r="H453" s="102"/>
    </row>
    <row r="454" spans="1:8">
      <c r="A454" s="77"/>
      <c r="B454" s="102"/>
      <c r="C454" s="102"/>
      <c r="D454" s="102"/>
      <c r="E454" s="102"/>
      <c r="F454" s="102"/>
      <c r="G454" s="102"/>
      <c r="H454" s="102"/>
    </row>
    <row r="455" spans="1:8">
      <c r="A455" s="77"/>
      <c r="B455" s="102"/>
      <c r="C455" s="102"/>
      <c r="D455" s="102"/>
      <c r="E455" s="102"/>
      <c r="F455" s="102"/>
      <c r="G455" s="102"/>
      <c r="H455" s="102"/>
    </row>
    <row r="456" spans="1:8">
      <c r="A456" s="77"/>
      <c r="B456" s="102"/>
      <c r="C456" s="102"/>
      <c r="D456" s="102"/>
      <c r="E456" s="102"/>
      <c r="F456" s="102"/>
      <c r="G456" s="102"/>
      <c r="H456" s="102"/>
    </row>
    <row r="457" spans="1:8">
      <c r="A457" s="77"/>
      <c r="B457" s="102"/>
      <c r="C457" s="102"/>
      <c r="D457" s="102"/>
      <c r="E457" s="102"/>
      <c r="F457" s="102"/>
      <c r="G457" s="102"/>
      <c r="H457" s="102"/>
    </row>
    <row r="458" spans="1:8">
      <c r="A458" s="77"/>
      <c r="B458" s="102"/>
      <c r="C458" s="102"/>
      <c r="D458" s="102"/>
      <c r="E458" s="102"/>
      <c r="F458" s="102"/>
      <c r="G458" s="102"/>
      <c r="H458" s="102"/>
    </row>
    <row r="459" spans="1:8">
      <c r="A459" s="77"/>
      <c r="B459" s="102"/>
      <c r="C459" s="102"/>
      <c r="D459" s="102"/>
      <c r="E459" s="102"/>
      <c r="F459" s="102"/>
      <c r="G459" s="102"/>
      <c r="H459" s="102"/>
    </row>
    <row r="460" spans="1:8">
      <c r="A460" s="77"/>
      <c r="B460" s="102"/>
      <c r="C460" s="102"/>
      <c r="D460" s="102"/>
      <c r="E460" s="102"/>
      <c r="F460" s="102"/>
      <c r="G460" s="102"/>
      <c r="H460" s="102"/>
    </row>
    <row r="461" spans="1:8">
      <c r="A461" s="77"/>
      <c r="B461" s="102"/>
      <c r="C461" s="102"/>
      <c r="D461" s="102"/>
      <c r="E461" s="102"/>
      <c r="F461" s="102"/>
      <c r="G461" s="102"/>
      <c r="H461" s="102"/>
    </row>
    <row r="462" spans="1:8">
      <c r="A462" s="77"/>
      <c r="B462" s="102"/>
      <c r="C462" s="102"/>
      <c r="D462" s="102"/>
      <c r="E462" s="102"/>
      <c r="F462" s="102"/>
      <c r="G462" s="102"/>
      <c r="H462" s="102"/>
    </row>
    <row r="463" spans="1:8">
      <c r="A463" s="77"/>
      <c r="B463" s="102"/>
      <c r="C463" s="102"/>
      <c r="D463" s="102"/>
      <c r="E463" s="102"/>
      <c r="F463" s="102"/>
      <c r="G463" s="102"/>
      <c r="H463" s="102"/>
    </row>
    <row r="464" spans="1:8">
      <c r="A464" s="77"/>
      <c r="B464" s="102"/>
      <c r="C464" s="102"/>
      <c r="D464" s="102"/>
      <c r="E464" s="102"/>
      <c r="F464" s="102"/>
      <c r="G464" s="102"/>
      <c r="H464" s="102"/>
    </row>
    <row r="465" spans="1:8">
      <c r="A465" s="77"/>
      <c r="B465" s="102"/>
      <c r="C465" s="102"/>
      <c r="D465" s="102"/>
      <c r="E465" s="102"/>
      <c r="F465" s="102"/>
      <c r="G465" s="102"/>
      <c r="H465" s="102"/>
    </row>
    <row r="466" spans="1:8">
      <c r="A466" s="77"/>
      <c r="B466" s="102"/>
      <c r="C466" s="102"/>
      <c r="D466" s="102"/>
      <c r="E466" s="102"/>
      <c r="F466" s="102"/>
      <c r="G466" s="102"/>
      <c r="H466" s="102"/>
    </row>
    <row r="467" spans="1:8">
      <c r="A467" s="77"/>
      <c r="B467" s="102"/>
      <c r="C467" s="102"/>
      <c r="D467" s="102"/>
      <c r="E467" s="102"/>
      <c r="F467" s="102"/>
      <c r="G467" s="102"/>
      <c r="H467" s="102"/>
    </row>
    <row r="468" spans="1:8">
      <c r="A468" s="77"/>
      <c r="B468" s="102"/>
      <c r="C468" s="102"/>
      <c r="D468" s="102"/>
      <c r="E468" s="102"/>
      <c r="F468" s="102"/>
      <c r="G468" s="102"/>
      <c r="H468" s="102"/>
    </row>
    <row r="469" spans="1:8">
      <c r="A469" s="77"/>
      <c r="B469" s="102"/>
      <c r="C469" s="102"/>
      <c r="D469" s="102"/>
      <c r="E469" s="102"/>
      <c r="F469" s="102"/>
      <c r="G469" s="102"/>
      <c r="H469" s="102"/>
    </row>
    <row r="470" spans="1:8">
      <c r="A470" s="77"/>
      <c r="B470" s="102"/>
      <c r="C470" s="102"/>
      <c r="D470" s="102"/>
      <c r="E470" s="102"/>
      <c r="F470" s="102"/>
      <c r="G470" s="102"/>
      <c r="H470" s="102"/>
    </row>
    <row r="471" spans="1:8">
      <c r="A471" s="77"/>
      <c r="B471" s="102"/>
      <c r="C471" s="102"/>
      <c r="D471" s="102"/>
      <c r="E471" s="102"/>
      <c r="F471" s="102"/>
      <c r="G471" s="102"/>
      <c r="H471" s="102"/>
    </row>
    <row r="472" spans="1:8">
      <c r="A472" s="77"/>
      <c r="B472" s="102"/>
      <c r="C472" s="102"/>
      <c r="D472" s="102"/>
      <c r="E472" s="102"/>
      <c r="F472" s="102"/>
      <c r="G472" s="102"/>
      <c r="H472" s="102"/>
    </row>
    <row r="473" spans="1:8">
      <c r="A473" s="77"/>
      <c r="B473" s="102"/>
      <c r="C473" s="102"/>
      <c r="D473" s="102"/>
      <c r="E473" s="102"/>
      <c r="F473" s="102"/>
      <c r="G473" s="102"/>
      <c r="H473" s="102"/>
    </row>
    <row r="474" spans="1:8">
      <c r="A474" s="77"/>
      <c r="B474" s="102"/>
      <c r="C474" s="102"/>
      <c r="D474" s="102"/>
      <c r="E474" s="102"/>
      <c r="F474" s="102"/>
      <c r="G474" s="102"/>
      <c r="H474" s="102"/>
    </row>
    <row r="475" spans="1:8">
      <c r="A475" s="77"/>
      <c r="B475" s="102"/>
      <c r="C475" s="102"/>
      <c r="D475" s="102"/>
      <c r="E475" s="102"/>
      <c r="F475" s="102"/>
      <c r="G475" s="102"/>
      <c r="H475" s="102"/>
    </row>
    <row r="476" spans="1:8">
      <c r="A476" s="77"/>
      <c r="B476" s="102"/>
      <c r="C476" s="102"/>
      <c r="D476" s="102"/>
      <c r="E476" s="102"/>
      <c r="F476" s="102"/>
      <c r="G476" s="102"/>
      <c r="H476" s="102"/>
    </row>
    <row r="477" spans="1:8">
      <c r="A477" s="77"/>
      <c r="B477" s="102"/>
      <c r="C477" s="102"/>
      <c r="D477" s="102"/>
      <c r="E477" s="102"/>
      <c r="F477" s="102"/>
      <c r="G477" s="102"/>
      <c r="H477" s="102"/>
    </row>
    <row r="478" spans="1:8">
      <c r="A478" s="77"/>
      <c r="B478" s="102"/>
      <c r="C478" s="102"/>
      <c r="D478" s="102"/>
      <c r="E478" s="102"/>
      <c r="F478" s="102"/>
      <c r="G478" s="102"/>
      <c r="H478" s="102"/>
    </row>
    <row r="479" spans="1:8">
      <c r="A479" s="77"/>
      <c r="B479" s="102"/>
      <c r="C479" s="102"/>
      <c r="D479" s="102"/>
      <c r="E479" s="102"/>
      <c r="F479" s="102"/>
      <c r="G479" s="102"/>
      <c r="H479" s="102"/>
    </row>
    <row r="480" spans="1:8">
      <c r="A480" s="77"/>
      <c r="B480" s="102"/>
      <c r="C480" s="102"/>
      <c r="D480" s="102"/>
      <c r="E480" s="102"/>
      <c r="F480" s="102"/>
      <c r="G480" s="102"/>
      <c r="H480" s="102"/>
    </row>
    <row r="481" spans="1:8">
      <c r="A481" s="77"/>
      <c r="B481" s="102"/>
      <c r="C481" s="102"/>
      <c r="D481" s="102"/>
      <c r="E481" s="102"/>
      <c r="F481" s="102"/>
      <c r="G481" s="102"/>
      <c r="H481" s="102"/>
    </row>
    <row r="482" spans="1:8">
      <c r="A482" s="77"/>
      <c r="B482" s="102"/>
      <c r="C482" s="102"/>
      <c r="D482" s="102"/>
      <c r="E482" s="102"/>
      <c r="F482" s="102"/>
      <c r="G482" s="102"/>
      <c r="H482" s="102"/>
    </row>
    <row r="483" spans="1:8">
      <c r="A483" s="77"/>
      <c r="B483" s="102"/>
      <c r="C483" s="102"/>
      <c r="D483" s="102"/>
      <c r="E483" s="102"/>
      <c r="F483" s="102"/>
      <c r="G483" s="102"/>
      <c r="H483" s="102"/>
    </row>
    <row r="484" spans="1:8">
      <c r="A484" s="77"/>
      <c r="B484" s="102"/>
      <c r="C484" s="102"/>
      <c r="D484" s="102"/>
      <c r="E484" s="102"/>
      <c r="F484" s="102"/>
      <c r="G484" s="102"/>
      <c r="H484" s="102"/>
    </row>
    <row r="485" spans="1:8">
      <c r="A485" s="77"/>
      <c r="B485" s="102"/>
      <c r="C485" s="102"/>
      <c r="D485" s="102"/>
      <c r="E485" s="102"/>
      <c r="F485" s="102"/>
      <c r="G485" s="102"/>
      <c r="H485" s="102"/>
    </row>
    <row r="486" spans="1:8">
      <c r="A486" s="77"/>
      <c r="B486" s="102"/>
      <c r="C486" s="102"/>
      <c r="D486" s="102"/>
      <c r="E486" s="102"/>
      <c r="F486" s="102"/>
      <c r="G486" s="102"/>
      <c r="H486" s="102"/>
    </row>
    <row r="487" spans="1:8">
      <c r="A487" s="77"/>
      <c r="B487" s="102"/>
      <c r="C487" s="102"/>
      <c r="D487" s="102"/>
      <c r="E487" s="102"/>
      <c r="F487" s="102"/>
      <c r="G487" s="102"/>
      <c r="H487" s="102"/>
    </row>
    <row r="488" spans="1:8">
      <c r="A488" s="77"/>
      <c r="B488" s="102"/>
      <c r="C488" s="102"/>
      <c r="D488" s="102"/>
      <c r="E488" s="102"/>
      <c r="F488" s="102"/>
      <c r="G488" s="102"/>
      <c r="H488" s="102"/>
    </row>
    <row r="489" spans="1:8">
      <c r="A489" s="77"/>
      <c r="B489" s="102"/>
      <c r="E489" s="77"/>
      <c r="F489" s="77"/>
      <c r="G489" s="77"/>
      <c r="H489" s="77"/>
    </row>
    <row r="490" spans="1:8">
      <c r="A490" s="77"/>
      <c r="C490" s="104"/>
      <c r="D490" s="77"/>
      <c r="E490" s="77"/>
      <c r="F490" s="77"/>
      <c r="G490" s="77"/>
      <c r="H490" s="77"/>
    </row>
    <row r="491" spans="1:8">
      <c r="A491" s="77"/>
      <c r="B491" s="104"/>
      <c r="C491" s="104"/>
      <c r="E491" s="77"/>
      <c r="F491" s="77"/>
      <c r="G491" s="77"/>
      <c r="H491" s="77"/>
    </row>
    <row r="492" spans="1:8">
      <c r="A492" s="77"/>
      <c r="B492" s="104"/>
      <c r="E492" s="77"/>
    </row>
    <row r="493" spans="1:8">
      <c r="A493" s="77"/>
      <c r="E493" s="77"/>
    </row>
    <row r="494" spans="1:8">
      <c r="A494" s="77"/>
    </row>
    <row r="495" spans="1:8">
      <c r="A495" s="77"/>
    </row>
    <row r="497" spans="1:8">
      <c r="A497" s="77"/>
      <c r="C497" s="104"/>
      <c r="D497" s="77"/>
      <c r="E497" s="77"/>
      <c r="F497" s="77"/>
      <c r="G497" s="77"/>
      <c r="H497" s="77"/>
    </row>
    <row r="498" spans="1:8">
      <c r="A498" s="77"/>
      <c r="B498" s="104"/>
    </row>
    <row r="499" spans="1:8">
      <c r="A499" s="77"/>
    </row>
    <row r="500" spans="1:8">
      <c r="A500" s="77"/>
    </row>
    <row r="502" spans="1:8">
      <c r="A502" s="77"/>
      <c r="E502" s="77"/>
      <c r="F502" s="77"/>
      <c r="G502" s="77"/>
      <c r="H502" s="77"/>
    </row>
    <row r="503" spans="1:8">
      <c r="A503" s="77"/>
      <c r="C503" s="104"/>
      <c r="D503" s="77"/>
    </row>
    <row r="504" spans="1:8">
      <c r="A504" s="77"/>
      <c r="B504" s="104"/>
    </row>
    <row r="505" spans="1:8">
      <c r="A505" s="77"/>
      <c r="E505" s="77"/>
      <c r="F505" s="77"/>
      <c r="G505" s="77"/>
      <c r="H505" s="77"/>
    </row>
    <row r="506" spans="1:8">
      <c r="A506" s="77"/>
    </row>
    <row r="507" spans="1:8">
      <c r="A507" s="77"/>
    </row>
    <row r="508" spans="1:8">
      <c r="A508" s="77"/>
      <c r="C508" s="104"/>
      <c r="D508" s="77"/>
      <c r="E508" s="77"/>
      <c r="F508" s="77"/>
      <c r="G508" s="77"/>
      <c r="H508" s="77"/>
    </row>
    <row r="509" spans="1:8">
      <c r="A509" s="77"/>
      <c r="B509" s="104"/>
    </row>
    <row r="510" spans="1:8">
      <c r="A510" s="77"/>
      <c r="E510" s="77"/>
      <c r="F510" s="77"/>
    </row>
    <row r="511" spans="1:8">
      <c r="A511" s="77"/>
      <c r="C511" s="104"/>
      <c r="D511" s="77"/>
      <c r="E511" s="77"/>
      <c r="F511" s="77"/>
      <c r="G511" s="77"/>
      <c r="H511" s="77"/>
    </row>
    <row r="512" spans="1:8">
      <c r="A512" s="77"/>
      <c r="B512" s="104"/>
    </row>
    <row r="513" spans="1:8">
      <c r="A513" s="77"/>
      <c r="E513" s="77"/>
      <c r="F513" s="77"/>
      <c r="G513" s="77"/>
      <c r="H513" s="77"/>
    </row>
    <row r="514" spans="1:8">
      <c r="A514" s="77"/>
      <c r="C514" s="104"/>
      <c r="D514" s="77"/>
      <c r="E514" s="77"/>
      <c r="F514" s="77"/>
      <c r="G514" s="77"/>
      <c r="H514" s="77"/>
    </row>
    <row r="515" spans="1:8">
      <c r="A515" s="77"/>
      <c r="B515" s="104"/>
      <c r="E515" s="77"/>
    </row>
    <row r="516" spans="1:8">
      <c r="A516" s="77"/>
    </row>
    <row r="517" spans="1:8">
      <c r="A517" s="77"/>
      <c r="C517" s="104"/>
    </row>
    <row r="518" spans="1:8">
      <c r="A518" s="77"/>
      <c r="B518" s="104"/>
    </row>
    <row r="519" spans="1:8">
      <c r="A519" s="77"/>
      <c r="E519" s="77"/>
      <c r="F519" s="77"/>
      <c r="G519" s="77"/>
      <c r="H519" s="77"/>
    </row>
    <row r="520" spans="1:8">
      <c r="A520" s="77"/>
    </row>
    <row r="521" spans="1:8">
      <c r="A521" s="77"/>
      <c r="C521" s="104"/>
      <c r="D521" s="77"/>
    </row>
    <row r="522" spans="1:8">
      <c r="A522" s="77"/>
      <c r="B522" s="104"/>
    </row>
    <row r="523" spans="1:8">
      <c r="A523" s="77"/>
      <c r="E523" s="77"/>
      <c r="F523" s="77"/>
      <c r="G523" s="77"/>
      <c r="H523" s="77"/>
    </row>
    <row r="524" spans="1:8">
      <c r="A524" s="77"/>
    </row>
    <row r="525" spans="1:8">
      <c r="A525" s="77"/>
      <c r="C525" s="104"/>
      <c r="D525" s="77"/>
      <c r="E525" s="77"/>
      <c r="F525" s="77"/>
      <c r="G525" s="77"/>
      <c r="H525" s="77"/>
    </row>
    <row r="526" spans="1:8">
      <c r="A526" s="77"/>
      <c r="B526" s="104"/>
      <c r="E526" s="77"/>
      <c r="F526" s="77"/>
      <c r="G526" s="77"/>
      <c r="H526" s="77"/>
    </row>
    <row r="527" spans="1:8">
      <c r="A527" s="77"/>
      <c r="C527" s="104"/>
      <c r="E527" s="77"/>
    </row>
    <row r="528" spans="1:8">
      <c r="A528" s="77"/>
      <c r="B528" s="104"/>
      <c r="E528" s="77"/>
      <c r="F528" s="77"/>
      <c r="G528" s="77"/>
      <c r="H528" s="77"/>
    </row>
    <row r="529" spans="1:8">
      <c r="A529" s="77"/>
      <c r="E529" s="77"/>
      <c r="F529" s="77"/>
      <c r="G529" s="77"/>
      <c r="H529" s="77"/>
    </row>
    <row r="530" spans="1:8">
      <c r="A530" s="77"/>
      <c r="B530" s="104"/>
    </row>
    <row r="531" spans="1:8">
      <c r="A531" s="77"/>
      <c r="C531" s="104"/>
      <c r="D531" s="77"/>
      <c r="E531" s="77"/>
      <c r="F531" s="77"/>
      <c r="G531" s="77"/>
      <c r="H531" s="77"/>
    </row>
    <row r="532" spans="1:8">
      <c r="A532" s="77"/>
      <c r="B532" s="104"/>
    </row>
    <row r="533" spans="1:8">
      <c r="A533" s="77"/>
    </row>
    <row r="535" spans="1:8">
      <c r="A535" s="77"/>
      <c r="C535" s="104"/>
      <c r="D535" s="77"/>
      <c r="E535" s="77"/>
      <c r="F535" s="77"/>
      <c r="G535" s="77"/>
      <c r="H535" s="77"/>
    </row>
    <row r="536" spans="1:8">
      <c r="A536" s="77"/>
      <c r="B536" s="104"/>
    </row>
    <row r="537" spans="1:8">
      <c r="A537" s="77"/>
      <c r="E537" s="77"/>
    </row>
    <row r="538" spans="1:8">
      <c r="A538" s="77"/>
    </row>
    <row r="539" spans="1:8">
      <c r="A539" s="77"/>
      <c r="E539" s="77"/>
      <c r="F539" s="77"/>
      <c r="G539" s="77"/>
      <c r="H539" s="77"/>
    </row>
    <row r="540" spans="1:8">
      <c r="A540" s="77"/>
      <c r="C540" s="104"/>
      <c r="D540" s="77"/>
      <c r="E540" s="77"/>
      <c r="F540" s="77"/>
      <c r="G540" s="77"/>
      <c r="H540" s="77"/>
    </row>
    <row r="541" spans="1:8">
      <c r="A541" s="77"/>
      <c r="B541" s="104"/>
    </row>
    <row r="542" spans="1:8">
      <c r="A542" s="77"/>
      <c r="E542" s="77"/>
      <c r="F542" s="77"/>
    </row>
    <row r="543" spans="1:8">
      <c r="A543" s="77"/>
      <c r="C543" s="104"/>
      <c r="D543" s="77"/>
      <c r="E543" s="77"/>
      <c r="F543" s="77"/>
      <c r="G543" s="77"/>
      <c r="H543" s="77"/>
    </row>
    <row r="544" spans="1:8">
      <c r="A544" s="77"/>
      <c r="B544" s="104"/>
      <c r="C544" s="104"/>
      <c r="E544" s="77"/>
      <c r="F544" s="77"/>
      <c r="G544" s="77"/>
      <c r="H544" s="77"/>
    </row>
    <row r="545" spans="1:8">
      <c r="A545" s="77"/>
      <c r="B545" s="104"/>
      <c r="C545" s="104"/>
      <c r="D545" s="77"/>
      <c r="E545" s="77"/>
      <c r="F545" s="77"/>
      <c r="G545" s="77"/>
      <c r="H545" s="77"/>
    </row>
    <row r="546" spans="1:8">
      <c r="A546" s="77"/>
      <c r="B546" s="104"/>
    </row>
    <row r="547" spans="1:8">
      <c r="A547" s="77"/>
      <c r="E547" s="77"/>
      <c r="F547" s="77"/>
      <c r="G547" s="77"/>
      <c r="H547" s="77"/>
    </row>
    <row r="548" spans="1:8">
      <c r="A548" s="77"/>
      <c r="C548" s="104"/>
      <c r="D548" s="77"/>
      <c r="E548" s="77"/>
      <c r="F548" s="77"/>
      <c r="G548" s="77"/>
      <c r="H548" s="77"/>
    </row>
    <row r="549" spans="1:8">
      <c r="A549" s="77"/>
      <c r="B549" s="104"/>
    </row>
    <row r="550" spans="1:8">
      <c r="A550" s="77"/>
      <c r="C550" s="104"/>
      <c r="D550" s="77"/>
      <c r="E550" s="77"/>
      <c r="F550" s="77"/>
      <c r="G550" s="77"/>
      <c r="H550" s="77"/>
    </row>
    <row r="551" spans="1:8">
      <c r="A551" s="77"/>
      <c r="B551" s="104"/>
      <c r="E551" s="77"/>
      <c r="F551" s="77"/>
    </row>
    <row r="552" spans="1:8">
      <c r="A552" s="77"/>
      <c r="C552" s="104"/>
      <c r="D552" s="77"/>
      <c r="E552" s="77"/>
      <c r="F552" s="77"/>
      <c r="G552" s="77"/>
      <c r="H552" s="77"/>
    </row>
    <row r="553" spans="1:8">
      <c r="A553" s="77"/>
      <c r="B553" s="104"/>
      <c r="E553" s="77"/>
      <c r="F553" s="77"/>
      <c r="G553" s="77"/>
      <c r="H553" s="77"/>
    </row>
    <row r="554" spans="1:8">
      <c r="A554" s="77"/>
      <c r="B554" s="104"/>
      <c r="E554" s="77"/>
      <c r="F554" s="77"/>
    </row>
    <row r="555" spans="1:8">
      <c r="A555" s="77"/>
    </row>
    <row r="557" spans="1:8">
      <c r="A557" s="77"/>
      <c r="C557" s="104"/>
      <c r="D557" s="77"/>
      <c r="E557" s="77"/>
    </row>
    <row r="558" spans="1:8">
      <c r="A558" s="77"/>
      <c r="B558" s="104"/>
      <c r="C558" s="104"/>
      <c r="D558" s="77"/>
      <c r="E558" s="77"/>
      <c r="F558" s="77"/>
      <c r="G558" s="77"/>
      <c r="H558" s="77"/>
    </row>
    <row r="559" spans="1:8">
      <c r="A559" s="77"/>
      <c r="B559" s="104"/>
      <c r="C559" s="104"/>
      <c r="D559" s="77"/>
      <c r="E559" s="77"/>
      <c r="F559" s="77"/>
      <c r="G559" s="77"/>
      <c r="H559" s="77"/>
    </row>
    <row r="560" spans="1:8">
      <c r="A560" s="77"/>
      <c r="B560" s="104"/>
      <c r="C560" s="104"/>
      <c r="D560" s="77"/>
      <c r="E560" s="77"/>
    </row>
    <row r="561" spans="1:8">
      <c r="A561" s="77"/>
      <c r="B561" s="104"/>
      <c r="C561" s="104"/>
    </row>
    <row r="562" spans="1:8">
      <c r="A562" s="77"/>
      <c r="B562" s="104"/>
    </row>
    <row r="563" spans="1:8">
      <c r="A563" s="77"/>
    </row>
    <row r="564" spans="1:8">
      <c r="A564" s="77"/>
      <c r="E564" s="77"/>
      <c r="F564" s="77"/>
      <c r="G564" s="77"/>
      <c r="H564" s="77"/>
    </row>
    <row r="565" spans="1:8">
      <c r="A565" s="77"/>
      <c r="B565" s="104"/>
      <c r="C565" s="104"/>
      <c r="D565" s="77"/>
      <c r="E565" s="77"/>
      <c r="F565" s="77"/>
      <c r="G565" s="77"/>
    </row>
    <row r="566" spans="1:8">
      <c r="A566" s="77"/>
      <c r="B566" s="104"/>
    </row>
    <row r="567" spans="1:8">
      <c r="A567" s="77"/>
    </row>
    <row r="568" spans="1:8">
      <c r="A568" s="77"/>
      <c r="E568" s="77"/>
    </row>
    <row r="569" spans="1:8">
      <c r="A569" s="77"/>
      <c r="C569" s="104"/>
      <c r="D569" s="77"/>
      <c r="E569" s="77"/>
      <c r="F569" s="77"/>
      <c r="G569" s="77"/>
      <c r="H569" s="77"/>
    </row>
    <row r="570" spans="1:8">
      <c r="A570" s="77"/>
      <c r="B570" s="104"/>
    </row>
    <row r="571" spans="1:8">
      <c r="A571" s="77"/>
      <c r="E571" s="77"/>
      <c r="F571" s="77"/>
      <c r="G571" s="77"/>
    </row>
    <row r="572" spans="1:8">
      <c r="A572" s="77"/>
    </row>
    <row r="573" spans="1:8">
      <c r="A573" s="77"/>
    </row>
    <row r="576" spans="1:8">
      <c r="A576" s="77"/>
    </row>
    <row r="577" spans="1:8">
      <c r="A577" s="77"/>
      <c r="C577" s="104"/>
      <c r="D577" s="77"/>
      <c r="E577" s="77"/>
      <c r="F577" s="77"/>
      <c r="G577" s="77"/>
      <c r="H577" s="77"/>
    </row>
    <row r="578" spans="1:8">
      <c r="A578" s="77"/>
      <c r="B578" s="104"/>
    </row>
    <row r="579" spans="1:8">
      <c r="A579" s="77"/>
    </row>
    <row r="580" spans="1:8">
      <c r="A580" s="77"/>
      <c r="C580" s="104"/>
      <c r="D580" s="77"/>
      <c r="E580" s="77"/>
      <c r="F580" s="77"/>
      <c r="G580" s="77"/>
      <c r="H580" s="77"/>
    </row>
    <row r="581" spans="1:8">
      <c r="A581" s="77"/>
      <c r="B581" s="104"/>
    </row>
    <row r="583" spans="1:8">
      <c r="A583" s="77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21"/>
  <sheetViews>
    <sheetView workbookViewId="0">
      <pane xSplit="1" ySplit="3" topLeftCell="B91" activePane="bottomRight" state="frozen"/>
      <selection activeCell="D42" sqref="D42"/>
      <selection pane="topRight" activeCell="D42" sqref="D42"/>
      <selection pane="bottomLeft" activeCell="D42" sqref="D42"/>
      <selection pane="bottomRight" activeCell="C79" sqref="C79"/>
    </sheetView>
  </sheetViews>
  <sheetFormatPr defaultRowHeight="15"/>
  <cols>
    <col min="1" max="1" width="60.28515625" style="195" customWidth="1"/>
    <col min="2" max="2" width="29.28515625" style="195" customWidth="1"/>
    <col min="3" max="3" width="24.5703125" style="195" customWidth="1"/>
    <col min="4" max="4" width="14.7109375" style="195" customWidth="1"/>
    <col min="5" max="5" width="14.5703125" style="195" customWidth="1"/>
    <col min="6" max="6" width="14.28515625" style="195" customWidth="1"/>
    <col min="7" max="8" width="14.5703125" style="195" customWidth="1"/>
    <col min="9" max="9" width="14.140625" style="195" customWidth="1"/>
    <col min="10" max="10" width="14.7109375" style="195" customWidth="1"/>
    <col min="11" max="11" width="14.42578125" style="195" customWidth="1"/>
    <col min="12" max="12" width="13.7109375" style="195" customWidth="1"/>
    <col min="13" max="14" width="14.5703125" style="195" customWidth="1"/>
    <col min="15" max="16384" width="9.140625" style="195"/>
  </cols>
  <sheetData>
    <row r="1" spans="1:14" ht="11.85" customHeight="1">
      <c r="A1" s="194" t="s">
        <v>3</v>
      </c>
      <c r="B1" s="194" t="s">
        <v>838</v>
      </c>
      <c r="C1" s="194"/>
    </row>
    <row r="2" spans="1:14" ht="11.85" customHeight="1">
      <c r="A2" s="194" t="s">
        <v>1006</v>
      </c>
      <c r="B2" s="194" t="s">
        <v>1112</v>
      </c>
      <c r="C2" s="194"/>
    </row>
    <row r="3" spans="1:14" ht="13.7" customHeight="1">
      <c r="B3" s="196" t="s">
        <v>1008</v>
      </c>
      <c r="C3" s="196" t="s">
        <v>1009</v>
      </c>
      <c r="D3" s="196" t="s">
        <v>1010</v>
      </c>
      <c r="E3" s="196" t="s">
        <v>1011</v>
      </c>
      <c r="F3" s="196" t="s">
        <v>1012</v>
      </c>
      <c r="G3" s="196" t="s">
        <v>1013</v>
      </c>
      <c r="H3" s="196" t="s">
        <v>1014</v>
      </c>
      <c r="I3" s="196" t="s">
        <v>1015</v>
      </c>
      <c r="J3" s="196" t="s">
        <v>1016</v>
      </c>
      <c r="K3" s="196" t="s">
        <v>1017</v>
      </c>
      <c r="L3" s="196" t="s">
        <v>1018</v>
      </c>
      <c r="M3" s="196" t="s">
        <v>1019</v>
      </c>
      <c r="N3" s="196" t="s">
        <v>1020</v>
      </c>
    </row>
    <row r="4" spans="1:14" ht="12.75" customHeight="1">
      <c r="A4" s="202" t="s">
        <v>1021</v>
      </c>
      <c r="B4" s="203">
        <v>48264446.498111002</v>
      </c>
      <c r="C4" s="203">
        <v>4068788.9009850002</v>
      </c>
      <c r="D4" s="203">
        <v>4084766.1009849999</v>
      </c>
      <c r="E4" s="203">
        <v>3892812.7384500001</v>
      </c>
      <c r="F4" s="203">
        <v>4263318.7015389996</v>
      </c>
      <c r="G4" s="203">
        <v>3717307.448911</v>
      </c>
      <c r="H4" s="203">
        <v>4093602.7809850001</v>
      </c>
      <c r="I4" s="203">
        <v>3900237.275653</v>
      </c>
      <c r="J4" s="203">
        <v>4271450.3528610002</v>
      </c>
      <c r="K4" s="203">
        <v>3900237.275653</v>
      </c>
      <c r="L4" s="203">
        <v>4085843.808979</v>
      </c>
      <c r="M4" s="203">
        <v>4271450.3528610002</v>
      </c>
      <c r="N4" s="203">
        <v>3714630.760249</v>
      </c>
    </row>
    <row r="5" spans="1:14" ht="12.75" customHeight="1">
      <c r="A5" s="202" t="s">
        <v>1022</v>
      </c>
      <c r="B5" s="203">
        <v>2169449.37</v>
      </c>
      <c r="C5" s="203">
        <v>179617.41</v>
      </c>
      <c r="D5" s="203">
        <v>181996.79</v>
      </c>
      <c r="E5" s="203">
        <v>173724.21</v>
      </c>
      <c r="F5" s="203">
        <v>190269.38</v>
      </c>
      <c r="G5" s="203">
        <v>167888.56</v>
      </c>
      <c r="H5" s="203">
        <v>184677.41</v>
      </c>
      <c r="I5" s="203">
        <v>176282.98</v>
      </c>
      <c r="J5" s="203">
        <v>193071.84</v>
      </c>
      <c r="K5" s="203">
        <v>176282.98</v>
      </c>
      <c r="L5" s="203">
        <v>184677.41</v>
      </c>
      <c r="M5" s="203">
        <v>193071.84</v>
      </c>
      <c r="N5" s="203">
        <v>167888.56</v>
      </c>
    </row>
    <row r="6" spans="1:14" ht="12.75" customHeight="1">
      <c r="A6" s="202" t="s">
        <v>1023</v>
      </c>
      <c r="B6" s="203">
        <v>-2169449.37</v>
      </c>
      <c r="C6" s="203">
        <v>-179617.41</v>
      </c>
      <c r="D6" s="203">
        <v>-181996.79</v>
      </c>
      <c r="E6" s="203">
        <v>-173724.21</v>
      </c>
      <c r="F6" s="203">
        <v>-190269.38</v>
      </c>
      <c r="G6" s="203">
        <v>-167888.56</v>
      </c>
      <c r="H6" s="203">
        <v>-184677.41</v>
      </c>
      <c r="I6" s="203">
        <v>-176282.98</v>
      </c>
      <c r="J6" s="203">
        <v>-193071.84</v>
      </c>
      <c r="K6" s="203">
        <v>-176282.98</v>
      </c>
      <c r="L6" s="203">
        <v>-184677.41</v>
      </c>
      <c r="M6" s="203">
        <v>-193071.84</v>
      </c>
      <c r="N6" s="203">
        <v>-167888.56</v>
      </c>
    </row>
    <row r="7" spans="1:14" ht="12.75" customHeight="1">
      <c r="A7" s="202" t="s">
        <v>1087</v>
      </c>
      <c r="B7" s="203">
        <v>212445.14</v>
      </c>
      <c r="C7" s="203">
        <v>17976.12</v>
      </c>
      <c r="D7" s="203">
        <v>17976.12</v>
      </c>
      <c r="E7" s="203">
        <v>17159.04</v>
      </c>
      <c r="F7" s="203">
        <v>18793.22</v>
      </c>
      <c r="G7" s="203">
        <v>16341.94</v>
      </c>
      <c r="H7" s="203">
        <v>17976.12</v>
      </c>
      <c r="I7" s="203">
        <v>17159.04</v>
      </c>
      <c r="J7" s="203">
        <v>18793.22</v>
      </c>
      <c r="K7" s="203">
        <v>17159.04</v>
      </c>
      <c r="L7" s="203">
        <v>17976.12</v>
      </c>
      <c r="M7" s="203">
        <v>18793.22</v>
      </c>
      <c r="N7" s="203">
        <v>16341.94</v>
      </c>
    </row>
    <row r="8" spans="1:14" ht="12.75" customHeight="1">
      <c r="A8" s="202" t="s">
        <v>1088</v>
      </c>
      <c r="B8" s="203">
        <v>-212445.14</v>
      </c>
      <c r="C8" s="203">
        <v>-17976.12</v>
      </c>
      <c r="D8" s="203">
        <v>-17976.12</v>
      </c>
      <c r="E8" s="203">
        <v>-17159.04</v>
      </c>
      <c r="F8" s="203">
        <v>-18793.22</v>
      </c>
      <c r="G8" s="203">
        <v>-16341.94</v>
      </c>
      <c r="H8" s="203">
        <v>-17976.12</v>
      </c>
      <c r="I8" s="203">
        <v>-17159.04</v>
      </c>
      <c r="J8" s="203">
        <v>-18793.22</v>
      </c>
      <c r="K8" s="203">
        <v>-17159.04</v>
      </c>
      <c r="L8" s="203">
        <v>-17976.12</v>
      </c>
      <c r="M8" s="203">
        <v>-18793.22</v>
      </c>
      <c r="N8" s="203">
        <v>-16341.94</v>
      </c>
    </row>
    <row r="9" spans="1:14" ht="12.75" customHeight="1">
      <c r="A9" s="202" t="s">
        <v>1113</v>
      </c>
      <c r="B9" s="203">
        <v>7597.884</v>
      </c>
      <c r="C9" s="203">
        <v>613.66899999999998</v>
      </c>
      <c r="D9" s="203">
        <v>642.90099999999995</v>
      </c>
      <c r="E9" s="203">
        <v>642.90099999999995</v>
      </c>
      <c r="F9" s="203">
        <v>642.90099999999995</v>
      </c>
      <c r="G9" s="203">
        <v>584.43700000000001</v>
      </c>
      <c r="H9" s="203">
        <v>672.13300000000004</v>
      </c>
      <c r="I9" s="203">
        <v>584.43700000000001</v>
      </c>
      <c r="J9" s="203">
        <v>672.13300000000004</v>
      </c>
      <c r="K9" s="203">
        <v>642.90099999999995</v>
      </c>
      <c r="L9" s="203">
        <v>613.66899999999998</v>
      </c>
      <c r="M9" s="203">
        <v>672.13300000000004</v>
      </c>
      <c r="N9" s="203">
        <v>613.66899999999998</v>
      </c>
    </row>
    <row r="10" spans="1:14" ht="12.75" customHeight="1">
      <c r="A10" s="202" t="s">
        <v>1114</v>
      </c>
      <c r="B10" s="203">
        <v>-55865.032800000001</v>
      </c>
      <c r="C10" s="203">
        <v>-4512.1297999999997</v>
      </c>
      <c r="D10" s="203">
        <v>-4727.0641999999998</v>
      </c>
      <c r="E10" s="203">
        <v>-4727.0641999999998</v>
      </c>
      <c r="F10" s="203">
        <v>-4727.0641999999998</v>
      </c>
      <c r="G10" s="203">
        <v>-4297.1953999999996</v>
      </c>
      <c r="H10" s="203">
        <v>-4941.9985999999999</v>
      </c>
      <c r="I10" s="203">
        <v>-4297.1953999999996</v>
      </c>
      <c r="J10" s="203">
        <v>-4941.9985999999999</v>
      </c>
      <c r="K10" s="203">
        <v>-4727.0641999999998</v>
      </c>
      <c r="L10" s="203">
        <v>-4512.1297999999997</v>
      </c>
      <c r="M10" s="203">
        <v>-4941.9985999999999</v>
      </c>
      <c r="N10" s="203">
        <v>-4512.1297999999997</v>
      </c>
    </row>
    <row r="11" spans="1:14" ht="12.75" customHeight="1">
      <c r="A11" s="204" t="s">
        <v>22</v>
      </c>
      <c r="B11" s="205">
        <v>48216179.349311009</v>
      </c>
      <c r="C11" s="205">
        <v>4064890.4401849997</v>
      </c>
      <c r="D11" s="205">
        <v>4080681.9377850001</v>
      </c>
      <c r="E11" s="205">
        <v>3888728.5752500002</v>
      </c>
      <c r="F11" s="205">
        <v>4259234.5383389993</v>
      </c>
      <c r="G11" s="205">
        <v>3713594.6905109999</v>
      </c>
      <c r="H11" s="205">
        <v>4089332.9153849995</v>
      </c>
      <c r="I11" s="205">
        <v>3896524.5172529998</v>
      </c>
      <c r="J11" s="205">
        <v>4267180.487261001</v>
      </c>
      <c r="K11" s="205">
        <v>3896153.1124530002</v>
      </c>
      <c r="L11" s="205">
        <v>4081945.348179</v>
      </c>
      <c r="M11" s="205">
        <v>4267180.487261001</v>
      </c>
      <c r="N11" s="205">
        <v>3710732.299449</v>
      </c>
    </row>
    <row r="12" spans="1:14" ht="12.75" customHeight="1">
      <c r="A12" s="202" t="s">
        <v>1089</v>
      </c>
      <c r="B12" s="203">
        <v>168033</v>
      </c>
      <c r="C12" s="203">
        <v>14003</v>
      </c>
      <c r="D12" s="203">
        <v>14003</v>
      </c>
      <c r="E12" s="203">
        <v>14003</v>
      </c>
      <c r="F12" s="203">
        <v>14003</v>
      </c>
      <c r="G12" s="203">
        <v>14003</v>
      </c>
      <c r="H12" s="203">
        <v>14003</v>
      </c>
      <c r="I12" s="203">
        <v>14003</v>
      </c>
      <c r="J12" s="203">
        <v>14003</v>
      </c>
      <c r="K12" s="203">
        <v>14003</v>
      </c>
      <c r="L12" s="203">
        <v>14003</v>
      </c>
      <c r="M12" s="203">
        <v>14003</v>
      </c>
      <c r="N12" s="203">
        <v>14000</v>
      </c>
    </row>
    <row r="13" spans="1:14" ht="12.75" customHeight="1">
      <c r="A13" s="202" t="s">
        <v>1025</v>
      </c>
      <c r="B13" s="203">
        <v>2132264.0967000001</v>
      </c>
      <c r="C13" s="203">
        <v>179761.65</v>
      </c>
      <c r="D13" s="203">
        <v>180459.99739999999</v>
      </c>
      <c r="E13" s="203">
        <v>171971.24340000001</v>
      </c>
      <c r="F13" s="203">
        <v>188356.12849999999</v>
      </c>
      <c r="G13" s="203">
        <v>164226.2978</v>
      </c>
      <c r="H13" s="203">
        <v>180842.56969999999</v>
      </c>
      <c r="I13" s="203">
        <v>172316.00330000001</v>
      </c>
      <c r="J13" s="203">
        <v>188707.52220000001</v>
      </c>
      <c r="K13" s="203">
        <v>172299.57870000001</v>
      </c>
      <c r="L13" s="203">
        <v>180515.86919999999</v>
      </c>
      <c r="M13" s="203">
        <v>188707.52220000001</v>
      </c>
      <c r="N13" s="203">
        <v>164099.71429999999</v>
      </c>
    </row>
    <row r="14" spans="1:14" ht="12.75" customHeight="1">
      <c r="A14" s="202" t="s">
        <v>1026</v>
      </c>
      <c r="B14" s="203">
        <v>1553911.0294000001</v>
      </c>
      <c r="C14" s="203">
        <v>131003.28919999998</v>
      </c>
      <c r="D14" s="203">
        <v>131512.21770000001</v>
      </c>
      <c r="E14" s="203">
        <v>125325.94450000001</v>
      </c>
      <c r="F14" s="203">
        <v>137266.6109</v>
      </c>
      <c r="G14" s="203">
        <v>119681.7298</v>
      </c>
      <c r="H14" s="203">
        <v>131791.0214</v>
      </c>
      <c r="I14" s="203">
        <v>125577.1921</v>
      </c>
      <c r="J14" s="203">
        <v>137522.69289999999</v>
      </c>
      <c r="K14" s="203">
        <v>125565.2225</v>
      </c>
      <c r="L14" s="203">
        <v>131552.93489999999</v>
      </c>
      <c r="M14" s="203">
        <v>137522.69289999999</v>
      </c>
      <c r="N14" s="203">
        <v>119589.4806</v>
      </c>
    </row>
    <row r="15" spans="1:14" ht="12.75" customHeight="1">
      <c r="A15" s="202" t="s">
        <v>1027</v>
      </c>
      <c r="B15" s="203">
        <v>9458519.6864999998</v>
      </c>
      <c r="C15" s="203">
        <v>797405.49289999995</v>
      </c>
      <c r="D15" s="203">
        <v>800503.29519999993</v>
      </c>
      <c r="E15" s="203">
        <v>762847.99550000008</v>
      </c>
      <c r="F15" s="203">
        <v>835529.78010000009</v>
      </c>
      <c r="G15" s="203">
        <v>728492.15709999995</v>
      </c>
      <c r="H15" s="203">
        <v>802200.34889999998</v>
      </c>
      <c r="I15" s="203">
        <v>764377.31759999995</v>
      </c>
      <c r="J15" s="203">
        <v>837088.52890000003</v>
      </c>
      <c r="K15" s="203">
        <v>764304.4595</v>
      </c>
      <c r="L15" s="203">
        <v>800751.1372</v>
      </c>
      <c r="M15" s="203">
        <v>837088.52890000003</v>
      </c>
      <c r="N15" s="203">
        <v>727930.64469999995</v>
      </c>
    </row>
    <row r="16" spans="1:14" ht="12.75" customHeight="1">
      <c r="A16" s="202" t="s">
        <v>1028</v>
      </c>
      <c r="B16" s="203">
        <v>1795715.1662000001</v>
      </c>
      <c r="C16" s="203">
        <v>151388.71420000002</v>
      </c>
      <c r="D16" s="203">
        <v>151976.837</v>
      </c>
      <c r="E16" s="203">
        <v>144827.9184</v>
      </c>
      <c r="F16" s="203">
        <v>158626.6722</v>
      </c>
      <c r="G16" s="203">
        <v>138305.40710000001</v>
      </c>
      <c r="H16" s="203">
        <v>152299.0251</v>
      </c>
      <c r="I16" s="203">
        <v>145118.26240000001</v>
      </c>
      <c r="J16" s="203">
        <v>158922.60320000001</v>
      </c>
      <c r="K16" s="203">
        <v>145104.4302</v>
      </c>
      <c r="L16" s="203">
        <v>152023.89009999999</v>
      </c>
      <c r="M16" s="203">
        <v>158922.60320000001</v>
      </c>
      <c r="N16" s="203">
        <v>138198.80309999999</v>
      </c>
    </row>
    <row r="17" spans="1:14" ht="12.75" customHeight="1">
      <c r="A17" s="202" t="s">
        <v>1029</v>
      </c>
      <c r="B17" s="203">
        <v>27145.708999999999</v>
      </c>
      <c r="C17" s="203">
        <v>2288.5334000000003</v>
      </c>
      <c r="D17" s="203">
        <v>2297.424</v>
      </c>
      <c r="E17" s="203">
        <v>2189.3539999999998</v>
      </c>
      <c r="F17" s="203">
        <v>2397.9491000000003</v>
      </c>
      <c r="G17" s="203">
        <v>2090.7536999999998</v>
      </c>
      <c r="H17" s="203">
        <v>2302.2946000000002</v>
      </c>
      <c r="I17" s="203">
        <v>2193.7431999999999</v>
      </c>
      <c r="J17" s="203">
        <v>2402.4227000000001</v>
      </c>
      <c r="K17" s="203">
        <v>2193.5340999999999</v>
      </c>
      <c r="L17" s="203">
        <v>2298.1352999999999</v>
      </c>
      <c r="M17" s="203">
        <v>2402.4227000000001</v>
      </c>
      <c r="N17" s="203">
        <v>2089.1421999999998</v>
      </c>
    </row>
    <row r="18" spans="1:14" ht="12.75" customHeight="1">
      <c r="A18" s="202" t="s">
        <v>1030</v>
      </c>
      <c r="B18" s="203">
        <v>553762.8186</v>
      </c>
      <c r="C18" s="203">
        <v>46685.266299999996</v>
      </c>
      <c r="D18" s="203">
        <v>46866.631699999998</v>
      </c>
      <c r="E18" s="203">
        <v>44662.0478</v>
      </c>
      <c r="F18" s="203">
        <v>48917.308599999997</v>
      </c>
      <c r="G18" s="203">
        <v>42650.6351</v>
      </c>
      <c r="H18" s="203">
        <v>46965.9882</v>
      </c>
      <c r="I18" s="203">
        <v>44751.5841</v>
      </c>
      <c r="J18" s="203">
        <v>49008.567900000002</v>
      </c>
      <c r="K18" s="203">
        <v>44747.318599999999</v>
      </c>
      <c r="L18" s="203">
        <v>46881.141900000002</v>
      </c>
      <c r="M18" s="203">
        <v>49008.567900000002</v>
      </c>
      <c r="N18" s="203">
        <v>42617.760499999997</v>
      </c>
    </row>
    <row r="19" spans="1:14" ht="12.75" customHeight="1">
      <c r="A19" s="202" t="s">
        <v>1031</v>
      </c>
      <c r="B19" s="203">
        <v>73481.45689999999</v>
      </c>
      <c r="C19" s="203">
        <v>6194.893</v>
      </c>
      <c r="D19" s="203">
        <v>6218.9591</v>
      </c>
      <c r="E19" s="203">
        <v>5926.4224000000004</v>
      </c>
      <c r="F19" s="203">
        <v>6491.0731999999998</v>
      </c>
      <c r="G19" s="203">
        <v>5659.5183999999999</v>
      </c>
      <c r="H19" s="203">
        <v>6232.1433999999999</v>
      </c>
      <c r="I19" s="203">
        <v>5938.3032999999996</v>
      </c>
      <c r="J19" s="203">
        <v>6503.1828999999998</v>
      </c>
      <c r="K19" s="203">
        <v>5937.7371999999996</v>
      </c>
      <c r="L19" s="203">
        <v>6220.8847999999998</v>
      </c>
      <c r="M19" s="203">
        <v>6503.1828999999998</v>
      </c>
      <c r="N19" s="203">
        <v>5655.1562999999996</v>
      </c>
    </row>
    <row r="20" spans="1:14" ht="12.75" customHeight="1">
      <c r="A20" s="202" t="s">
        <v>1032</v>
      </c>
      <c r="B20" s="203">
        <v>245950.73240000001</v>
      </c>
      <c r="C20" s="203">
        <v>20735.006600000001</v>
      </c>
      <c r="D20" s="203">
        <v>20815.559000000001</v>
      </c>
      <c r="E20" s="203">
        <v>19836.404699999999</v>
      </c>
      <c r="F20" s="203">
        <v>21726.355100000001</v>
      </c>
      <c r="G20" s="203">
        <v>18943.046700000003</v>
      </c>
      <c r="H20" s="203">
        <v>20859.6875</v>
      </c>
      <c r="I20" s="203">
        <v>19876.1718</v>
      </c>
      <c r="J20" s="203">
        <v>21766.887299999999</v>
      </c>
      <c r="K20" s="203">
        <v>19874.277300000002</v>
      </c>
      <c r="L20" s="203">
        <v>20822.003499999999</v>
      </c>
      <c r="M20" s="203">
        <v>21766.887299999999</v>
      </c>
      <c r="N20" s="203">
        <v>18928.445599999999</v>
      </c>
    </row>
    <row r="21" spans="1:14" ht="12.75" customHeight="1">
      <c r="A21" s="204" t="s">
        <v>23</v>
      </c>
      <c r="B21" s="205">
        <v>16008783.695700003</v>
      </c>
      <c r="C21" s="205">
        <v>1349465.8455999999</v>
      </c>
      <c r="D21" s="205">
        <v>1354653.9211000002</v>
      </c>
      <c r="E21" s="205">
        <v>1291590.3307000003</v>
      </c>
      <c r="F21" s="205">
        <v>1413314.8777000001</v>
      </c>
      <c r="G21" s="205">
        <v>1234052.5457000001</v>
      </c>
      <c r="H21" s="205">
        <v>1357496.0787999998</v>
      </c>
      <c r="I21" s="205">
        <v>1294151.5778000001</v>
      </c>
      <c r="J21" s="205">
        <v>1415925.4079999998</v>
      </c>
      <c r="K21" s="205">
        <v>1294029.5581</v>
      </c>
      <c r="L21" s="205">
        <v>1355068.9969000001</v>
      </c>
      <c r="M21" s="205">
        <v>1415925.4079999998</v>
      </c>
      <c r="N21" s="205">
        <v>1233109.1472999998</v>
      </c>
    </row>
    <row r="22" spans="1:14" ht="12.75" customHeight="1">
      <c r="A22" s="202" t="s">
        <v>1033</v>
      </c>
      <c r="B22" s="203">
        <v>151560</v>
      </c>
      <c r="C22" s="203">
        <v>12630</v>
      </c>
      <c r="D22" s="203">
        <v>12630</v>
      </c>
      <c r="E22" s="203">
        <v>12630</v>
      </c>
      <c r="F22" s="203">
        <v>12630</v>
      </c>
      <c r="G22" s="203">
        <v>12630</v>
      </c>
      <c r="H22" s="203">
        <v>12630</v>
      </c>
      <c r="I22" s="203">
        <v>12630</v>
      </c>
      <c r="J22" s="203">
        <v>12630</v>
      </c>
      <c r="K22" s="203">
        <v>12630</v>
      </c>
      <c r="L22" s="203">
        <v>12630</v>
      </c>
      <c r="M22" s="203">
        <v>12630</v>
      </c>
      <c r="N22" s="203">
        <v>12630</v>
      </c>
    </row>
    <row r="23" spans="1:14" ht="12.75" customHeight="1">
      <c r="A23" s="202" t="s">
        <v>1035</v>
      </c>
      <c r="B23" s="203">
        <v>160175</v>
      </c>
      <c r="C23" s="203">
        <v>13667</v>
      </c>
      <c r="D23" s="203">
        <v>13767</v>
      </c>
      <c r="E23" s="203">
        <v>13242</v>
      </c>
      <c r="F23" s="203">
        <v>14167</v>
      </c>
      <c r="G23" s="203">
        <v>13167</v>
      </c>
      <c r="H23" s="203">
        <v>13167</v>
      </c>
      <c r="I23" s="203">
        <v>13167</v>
      </c>
      <c r="J23" s="203">
        <v>13167</v>
      </c>
      <c r="K23" s="203">
        <v>13167</v>
      </c>
      <c r="L23" s="203">
        <v>13167</v>
      </c>
      <c r="M23" s="203">
        <v>13167</v>
      </c>
      <c r="N23" s="203">
        <v>13163</v>
      </c>
    </row>
    <row r="24" spans="1:14" ht="12.75" customHeight="1">
      <c r="A24" s="202" t="s">
        <v>1036</v>
      </c>
      <c r="B24" s="203">
        <v>760702.99999999197</v>
      </c>
      <c r="C24" s="203">
        <v>64024.416666666002</v>
      </c>
      <c r="D24" s="203">
        <v>63176.416666666002</v>
      </c>
      <c r="E24" s="203">
        <v>63344.416666666002</v>
      </c>
      <c r="F24" s="203">
        <v>63444.416666666002</v>
      </c>
      <c r="G24" s="203">
        <v>63296.416666666002</v>
      </c>
      <c r="H24" s="203">
        <v>63096.416666666002</v>
      </c>
      <c r="I24" s="203">
        <v>63495.416666666002</v>
      </c>
      <c r="J24" s="203">
        <v>63296.416666666002</v>
      </c>
      <c r="K24" s="203">
        <v>63095.416666666002</v>
      </c>
      <c r="L24" s="203">
        <v>63494.416666666002</v>
      </c>
      <c r="M24" s="203">
        <v>63995.416666666002</v>
      </c>
      <c r="N24" s="203">
        <v>62943.416666666002</v>
      </c>
    </row>
    <row r="25" spans="1:14" ht="12.75" customHeight="1">
      <c r="A25" s="204" t="s">
        <v>24</v>
      </c>
      <c r="B25" s="205">
        <v>1072438</v>
      </c>
      <c r="C25" s="205">
        <v>90321.416700000002</v>
      </c>
      <c r="D25" s="205">
        <v>89573.416700000002</v>
      </c>
      <c r="E25" s="205">
        <v>89216.416700000002</v>
      </c>
      <c r="F25" s="205">
        <v>90241.416700000002</v>
      </c>
      <c r="G25" s="205">
        <v>89093.416700000002</v>
      </c>
      <c r="H25" s="205">
        <v>88893.416700000002</v>
      </c>
      <c r="I25" s="205">
        <v>89292.416700000002</v>
      </c>
      <c r="J25" s="205">
        <v>89093.416700000002</v>
      </c>
      <c r="K25" s="205">
        <v>88892.416700000002</v>
      </c>
      <c r="L25" s="205">
        <v>89291.416700000002</v>
      </c>
      <c r="M25" s="205">
        <v>89792.416700000002</v>
      </c>
      <c r="N25" s="205">
        <v>88736.416700000002</v>
      </c>
    </row>
    <row r="26" spans="1:14" ht="12.75" customHeight="1">
      <c r="A26" s="202" t="s">
        <v>1038</v>
      </c>
      <c r="B26" s="203">
        <v>24000</v>
      </c>
      <c r="C26" s="203">
        <v>2000</v>
      </c>
      <c r="D26" s="203">
        <v>2000</v>
      </c>
      <c r="E26" s="203">
        <v>2000</v>
      </c>
      <c r="F26" s="203">
        <v>2000</v>
      </c>
      <c r="G26" s="203">
        <v>2000</v>
      </c>
      <c r="H26" s="203">
        <v>2000</v>
      </c>
      <c r="I26" s="203">
        <v>2000</v>
      </c>
      <c r="J26" s="203">
        <v>2000</v>
      </c>
      <c r="K26" s="203">
        <v>2000</v>
      </c>
      <c r="L26" s="203">
        <v>2000</v>
      </c>
      <c r="M26" s="203">
        <v>2000</v>
      </c>
      <c r="N26" s="203">
        <v>2000</v>
      </c>
    </row>
    <row r="27" spans="1:14" ht="12.75" customHeight="1">
      <c r="A27" s="202" t="s">
        <v>1040</v>
      </c>
      <c r="B27" s="203">
        <v>38828</v>
      </c>
      <c r="C27" s="203">
        <v>3235</v>
      </c>
      <c r="D27" s="203">
        <v>3235</v>
      </c>
      <c r="E27" s="203">
        <v>3235</v>
      </c>
      <c r="F27" s="203">
        <v>3235</v>
      </c>
      <c r="G27" s="203">
        <v>3235</v>
      </c>
      <c r="H27" s="203">
        <v>3235</v>
      </c>
      <c r="I27" s="203">
        <v>3235</v>
      </c>
      <c r="J27" s="203">
        <v>3235</v>
      </c>
      <c r="K27" s="203">
        <v>3235</v>
      </c>
      <c r="L27" s="203">
        <v>3235</v>
      </c>
      <c r="M27" s="203">
        <v>3235</v>
      </c>
      <c r="N27" s="203">
        <v>3243</v>
      </c>
    </row>
    <row r="28" spans="1:14" ht="12.75" customHeight="1">
      <c r="A28" s="202" t="s">
        <v>1042</v>
      </c>
      <c r="B28" s="203">
        <v>10496</v>
      </c>
      <c r="C28" s="203">
        <v>875</v>
      </c>
      <c r="D28" s="203">
        <v>875</v>
      </c>
      <c r="E28" s="203">
        <v>875</v>
      </c>
      <c r="F28" s="203">
        <v>875</v>
      </c>
      <c r="G28" s="203">
        <v>875</v>
      </c>
      <c r="H28" s="203">
        <v>875</v>
      </c>
      <c r="I28" s="203">
        <v>875</v>
      </c>
      <c r="J28" s="203">
        <v>875</v>
      </c>
      <c r="K28" s="203">
        <v>875</v>
      </c>
      <c r="L28" s="203">
        <v>875</v>
      </c>
      <c r="M28" s="203">
        <v>875</v>
      </c>
      <c r="N28" s="203">
        <v>871</v>
      </c>
    </row>
    <row r="29" spans="1:14" ht="12.75" customHeight="1">
      <c r="A29" s="204" t="s">
        <v>25</v>
      </c>
      <c r="B29" s="205">
        <v>73324</v>
      </c>
      <c r="C29" s="205">
        <v>6110</v>
      </c>
      <c r="D29" s="205">
        <v>6110</v>
      </c>
      <c r="E29" s="205">
        <v>6110</v>
      </c>
      <c r="F29" s="205">
        <v>6110</v>
      </c>
      <c r="G29" s="205">
        <v>6110</v>
      </c>
      <c r="H29" s="205">
        <v>6110</v>
      </c>
      <c r="I29" s="205">
        <v>6110</v>
      </c>
      <c r="J29" s="205">
        <v>6110</v>
      </c>
      <c r="K29" s="205">
        <v>6110</v>
      </c>
      <c r="L29" s="205">
        <v>6110</v>
      </c>
      <c r="M29" s="205">
        <v>6110</v>
      </c>
      <c r="N29" s="205">
        <v>6114</v>
      </c>
    </row>
    <row r="30" spans="1:14" ht="12.75" customHeight="1">
      <c r="A30" s="202" t="s">
        <v>1044</v>
      </c>
      <c r="B30" s="203">
        <v>239679.000000008</v>
      </c>
      <c r="C30" s="203">
        <v>19747.833333334002</v>
      </c>
      <c r="D30" s="203">
        <v>19697.833333334002</v>
      </c>
      <c r="E30" s="203">
        <v>20297.833333334002</v>
      </c>
      <c r="F30" s="203">
        <v>20997.833333334002</v>
      </c>
      <c r="G30" s="203">
        <v>19797.833333334002</v>
      </c>
      <c r="H30" s="203">
        <v>20247.833333334002</v>
      </c>
      <c r="I30" s="203">
        <v>19847.833333334002</v>
      </c>
      <c r="J30" s="203">
        <v>19846.833333334002</v>
      </c>
      <c r="K30" s="203">
        <v>19796.833333334002</v>
      </c>
      <c r="L30" s="203">
        <v>19797.833333334002</v>
      </c>
      <c r="M30" s="203">
        <v>19796.833333334002</v>
      </c>
      <c r="N30" s="203">
        <v>19805.833333334002</v>
      </c>
    </row>
    <row r="31" spans="1:14" ht="12.75" customHeight="1">
      <c r="A31" s="204" t="s">
        <v>26</v>
      </c>
      <c r="B31" s="205">
        <v>239679</v>
      </c>
      <c r="C31" s="205">
        <v>19747.833299999998</v>
      </c>
      <c r="D31" s="205">
        <v>19697.833299999998</v>
      </c>
      <c r="E31" s="205">
        <v>20297.833299999998</v>
      </c>
      <c r="F31" s="205">
        <v>20997.833299999998</v>
      </c>
      <c r="G31" s="205">
        <v>19797.833299999998</v>
      </c>
      <c r="H31" s="205">
        <v>20247.833299999998</v>
      </c>
      <c r="I31" s="205">
        <v>19847.833299999998</v>
      </c>
      <c r="J31" s="205">
        <v>19846.833299999998</v>
      </c>
      <c r="K31" s="205">
        <v>19796.833299999998</v>
      </c>
      <c r="L31" s="205">
        <v>19797.833299999998</v>
      </c>
      <c r="M31" s="205">
        <v>19796.833299999998</v>
      </c>
      <c r="N31" s="205">
        <v>19805.833299999998</v>
      </c>
    </row>
    <row r="32" spans="1:14" ht="12.75" customHeight="1">
      <c r="A32" s="202" t="s">
        <v>1090</v>
      </c>
      <c r="B32" s="203">
        <v>97854</v>
      </c>
      <c r="C32" s="203">
        <v>8150</v>
      </c>
      <c r="D32" s="203">
        <v>8150</v>
      </c>
      <c r="E32" s="203">
        <v>8150</v>
      </c>
      <c r="F32" s="203">
        <v>8150</v>
      </c>
      <c r="G32" s="203">
        <v>8150</v>
      </c>
      <c r="H32" s="203">
        <v>8150</v>
      </c>
      <c r="I32" s="203">
        <v>8159</v>
      </c>
      <c r="J32" s="203">
        <v>8159</v>
      </c>
      <c r="K32" s="203">
        <v>8159</v>
      </c>
      <c r="L32" s="203">
        <v>8159</v>
      </c>
      <c r="M32" s="203">
        <v>8159</v>
      </c>
      <c r="N32" s="203">
        <v>8159</v>
      </c>
    </row>
    <row r="33" spans="1:14" ht="12.75" customHeight="1">
      <c r="A33" s="202" t="s">
        <v>1115</v>
      </c>
      <c r="B33" s="203">
        <v>1971996</v>
      </c>
      <c r="C33" s="203">
        <v>164333</v>
      </c>
      <c r="D33" s="203">
        <v>164333</v>
      </c>
      <c r="E33" s="203">
        <v>164333</v>
      </c>
      <c r="F33" s="203">
        <v>164333</v>
      </c>
      <c r="G33" s="203">
        <v>164333</v>
      </c>
      <c r="H33" s="203">
        <v>164333</v>
      </c>
      <c r="I33" s="203">
        <v>164333</v>
      </c>
      <c r="J33" s="203">
        <v>164333</v>
      </c>
      <c r="K33" s="203">
        <v>164333</v>
      </c>
      <c r="L33" s="203">
        <v>164333</v>
      </c>
      <c r="M33" s="203">
        <v>164333</v>
      </c>
      <c r="N33" s="203">
        <v>164333</v>
      </c>
    </row>
    <row r="34" spans="1:14" ht="12.75" customHeight="1">
      <c r="A34" s="202" t="s">
        <v>1092</v>
      </c>
      <c r="B34" s="203">
        <v>238479</v>
      </c>
      <c r="C34" s="203">
        <v>19532</v>
      </c>
      <c r="D34" s="203">
        <v>19532</v>
      </c>
      <c r="E34" s="203">
        <v>19532</v>
      </c>
      <c r="F34" s="203">
        <v>19532</v>
      </c>
      <c r="G34" s="203">
        <v>19532</v>
      </c>
      <c r="H34" s="203">
        <v>20117</v>
      </c>
      <c r="I34" s="203">
        <v>20117</v>
      </c>
      <c r="J34" s="203">
        <v>20117</v>
      </c>
      <c r="K34" s="203">
        <v>20117</v>
      </c>
      <c r="L34" s="203">
        <v>20117</v>
      </c>
      <c r="M34" s="203">
        <v>20117</v>
      </c>
      <c r="N34" s="203">
        <v>20117</v>
      </c>
    </row>
    <row r="35" spans="1:14" ht="12.75" customHeight="1">
      <c r="A35" s="202" t="s">
        <v>1116</v>
      </c>
      <c r="B35" s="203">
        <v>18627223</v>
      </c>
      <c r="C35" s="203">
        <v>1538723</v>
      </c>
      <c r="D35" s="203">
        <v>1553500</v>
      </c>
      <c r="E35" s="203">
        <v>1553500</v>
      </c>
      <c r="F35" s="203">
        <v>1553500</v>
      </c>
      <c r="G35" s="203">
        <v>1553500</v>
      </c>
      <c r="H35" s="203">
        <v>1553500</v>
      </c>
      <c r="I35" s="203">
        <v>1553500</v>
      </c>
      <c r="J35" s="203">
        <v>1553500</v>
      </c>
      <c r="K35" s="203">
        <v>1553500</v>
      </c>
      <c r="L35" s="203">
        <v>1553500</v>
      </c>
      <c r="M35" s="203">
        <v>1553500</v>
      </c>
      <c r="N35" s="203">
        <v>1553500</v>
      </c>
    </row>
    <row r="36" spans="1:14" ht="12.75" customHeight="1">
      <c r="A36" s="204" t="s">
        <v>27</v>
      </c>
      <c r="B36" s="205">
        <v>20935552</v>
      </c>
      <c r="C36" s="205">
        <v>1730738</v>
      </c>
      <c r="D36" s="205">
        <v>1745515</v>
      </c>
      <c r="E36" s="205">
        <v>1745515</v>
      </c>
      <c r="F36" s="205">
        <v>1745515</v>
      </c>
      <c r="G36" s="205">
        <v>1745515</v>
      </c>
      <c r="H36" s="205">
        <v>1746100</v>
      </c>
      <c r="I36" s="205">
        <v>1746109</v>
      </c>
      <c r="J36" s="205">
        <v>1746109</v>
      </c>
      <c r="K36" s="205">
        <v>1746109</v>
      </c>
      <c r="L36" s="205">
        <v>1746109</v>
      </c>
      <c r="M36" s="205">
        <v>1746109</v>
      </c>
      <c r="N36" s="205">
        <v>1746109</v>
      </c>
    </row>
    <row r="37" spans="1:14" ht="12.75" customHeight="1">
      <c r="A37" s="202" t="s">
        <v>835</v>
      </c>
      <c r="B37" s="203">
        <v>11200</v>
      </c>
      <c r="C37" s="203">
        <v>834</v>
      </c>
      <c r="D37" s="203">
        <v>834</v>
      </c>
      <c r="E37" s="203">
        <v>834</v>
      </c>
      <c r="F37" s="203">
        <v>2034</v>
      </c>
      <c r="G37" s="203">
        <v>834</v>
      </c>
      <c r="H37" s="203">
        <v>834</v>
      </c>
      <c r="I37" s="203">
        <v>834</v>
      </c>
      <c r="J37" s="203">
        <v>834</v>
      </c>
      <c r="K37" s="203">
        <v>834</v>
      </c>
      <c r="L37" s="203">
        <v>834</v>
      </c>
      <c r="M37" s="203">
        <v>834</v>
      </c>
      <c r="N37" s="203">
        <v>826</v>
      </c>
    </row>
    <row r="38" spans="1:14" ht="12.75" customHeight="1">
      <c r="A38" s="202" t="s">
        <v>1047</v>
      </c>
      <c r="B38" s="203">
        <v>600</v>
      </c>
      <c r="C38" s="203">
        <v>50</v>
      </c>
      <c r="D38" s="203">
        <v>50</v>
      </c>
      <c r="E38" s="203">
        <v>50</v>
      </c>
      <c r="F38" s="203">
        <v>50</v>
      </c>
      <c r="G38" s="203">
        <v>50</v>
      </c>
      <c r="H38" s="203">
        <v>50</v>
      </c>
      <c r="I38" s="203">
        <v>50</v>
      </c>
      <c r="J38" s="203">
        <v>50</v>
      </c>
      <c r="K38" s="203">
        <v>50</v>
      </c>
      <c r="L38" s="203">
        <v>50</v>
      </c>
      <c r="M38" s="203">
        <v>50</v>
      </c>
      <c r="N38" s="203">
        <v>50</v>
      </c>
    </row>
    <row r="39" spans="1:14" ht="12.75" customHeight="1">
      <c r="A39" s="202" t="s">
        <v>1048</v>
      </c>
      <c r="B39" s="203">
        <v>21480</v>
      </c>
      <c r="C39" s="203">
        <v>1090</v>
      </c>
      <c r="D39" s="203">
        <v>1090</v>
      </c>
      <c r="E39" s="203">
        <v>3090</v>
      </c>
      <c r="F39" s="203">
        <v>1090</v>
      </c>
      <c r="G39" s="203">
        <v>1090</v>
      </c>
      <c r="H39" s="203">
        <v>4290</v>
      </c>
      <c r="I39" s="203">
        <v>1090</v>
      </c>
      <c r="J39" s="203">
        <v>1090</v>
      </c>
      <c r="K39" s="203">
        <v>1090</v>
      </c>
      <c r="L39" s="203">
        <v>1090</v>
      </c>
      <c r="M39" s="203">
        <v>1090</v>
      </c>
      <c r="N39" s="203">
        <v>4290</v>
      </c>
    </row>
    <row r="40" spans="1:14" ht="12.75" customHeight="1">
      <c r="A40" s="202" t="s">
        <v>1049</v>
      </c>
      <c r="B40" s="203">
        <v>19200</v>
      </c>
      <c r="C40" s="203">
        <v>5000</v>
      </c>
      <c r="D40" s="203">
        <v>0</v>
      </c>
      <c r="E40" s="203">
        <v>3750</v>
      </c>
      <c r="F40" s="203">
        <v>3500</v>
      </c>
      <c r="G40" s="203">
        <v>1950</v>
      </c>
      <c r="H40" s="203">
        <v>1000</v>
      </c>
      <c r="I40" s="203">
        <v>0</v>
      </c>
      <c r="J40" s="203">
        <v>2500</v>
      </c>
      <c r="K40" s="203">
        <v>1000</v>
      </c>
      <c r="L40" s="203">
        <v>0</v>
      </c>
      <c r="M40" s="203">
        <v>0</v>
      </c>
      <c r="N40" s="203">
        <v>500</v>
      </c>
    </row>
    <row r="41" spans="1:14" ht="12.75" customHeight="1">
      <c r="A41" s="202" t="s">
        <v>1050</v>
      </c>
      <c r="B41" s="203">
        <v>45000</v>
      </c>
      <c r="C41" s="203">
        <v>3750</v>
      </c>
      <c r="D41" s="203">
        <v>3750</v>
      </c>
      <c r="E41" s="203">
        <v>3750</v>
      </c>
      <c r="F41" s="203">
        <v>3750</v>
      </c>
      <c r="G41" s="203">
        <v>3750</v>
      </c>
      <c r="H41" s="203">
        <v>3750</v>
      </c>
      <c r="I41" s="203">
        <v>3750</v>
      </c>
      <c r="J41" s="203">
        <v>3750</v>
      </c>
      <c r="K41" s="203">
        <v>3750</v>
      </c>
      <c r="L41" s="203">
        <v>3750</v>
      </c>
      <c r="M41" s="203">
        <v>3750</v>
      </c>
      <c r="N41" s="203">
        <v>3750</v>
      </c>
    </row>
    <row r="42" spans="1:14" ht="12.75" customHeight="1">
      <c r="A42" s="202" t="s">
        <v>1051</v>
      </c>
      <c r="B42" s="203">
        <v>173000</v>
      </c>
      <c r="C42" s="203">
        <v>14417</v>
      </c>
      <c r="D42" s="203">
        <v>14417</v>
      </c>
      <c r="E42" s="203">
        <v>14417</v>
      </c>
      <c r="F42" s="203">
        <v>14417</v>
      </c>
      <c r="G42" s="203">
        <v>14417</v>
      </c>
      <c r="H42" s="203">
        <v>14417</v>
      </c>
      <c r="I42" s="203">
        <v>14417</v>
      </c>
      <c r="J42" s="203">
        <v>14417</v>
      </c>
      <c r="K42" s="203">
        <v>14417</v>
      </c>
      <c r="L42" s="203">
        <v>14417</v>
      </c>
      <c r="M42" s="203">
        <v>14417</v>
      </c>
      <c r="N42" s="203">
        <v>14413</v>
      </c>
    </row>
    <row r="43" spans="1:14" ht="12.75" customHeight="1">
      <c r="A43" s="204" t="s">
        <v>28</v>
      </c>
      <c r="B43" s="205">
        <v>270480</v>
      </c>
      <c r="C43" s="205">
        <v>25141</v>
      </c>
      <c r="D43" s="205">
        <v>20141</v>
      </c>
      <c r="E43" s="205">
        <v>25891</v>
      </c>
      <c r="F43" s="205">
        <v>24841</v>
      </c>
      <c r="G43" s="205">
        <v>22091</v>
      </c>
      <c r="H43" s="205">
        <v>24341</v>
      </c>
      <c r="I43" s="205">
        <v>20141</v>
      </c>
      <c r="J43" s="205">
        <v>22641</v>
      </c>
      <c r="K43" s="205">
        <v>21141</v>
      </c>
      <c r="L43" s="205">
        <v>20141</v>
      </c>
      <c r="M43" s="205">
        <v>20141</v>
      </c>
      <c r="N43" s="205">
        <v>23829</v>
      </c>
    </row>
    <row r="44" spans="1:14" ht="12.75" customHeight="1">
      <c r="A44" s="202" t="s">
        <v>1093</v>
      </c>
      <c r="B44" s="203">
        <v>55000</v>
      </c>
      <c r="C44" s="203">
        <v>4583</v>
      </c>
      <c r="D44" s="203">
        <v>4500</v>
      </c>
      <c r="E44" s="203">
        <v>4500</v>
      </c>
      <c r="F44" s="203">
        <v>4500</v>
      </c>
      <c r="G44" s="203">
        <v>3551</v>
      </c>
      <c r="H44" s="203">
        <v>3700</v>
      </c>
      <c r="I44" s="203">
        <v>3500</v>
      </c>
      <c r="J44" s="203">
        <v>3500</v>
      </c>
      <c r="K44" s="203">
        <v>3500</v>
      </c>
      <c r="L44" s="203">
        <v>4583</v>
      </c>
      <c r="M44" s="203">
        <v>4583</v>
      </c>
      <c r="N44" s="203">
        <v>10000</v>
      </c>
    </row>
    <row r="45" spans="1:14" ht="12.75" customHeight="1">
      <c r="A45" s="202" t="s">
        <v>1052</v>
      </c>
      <c r="B45" s="203">
        <v>2175</v>
      </c>
      <c r="C45" s="203">
        <v>362</v>
      </c>
      <c r="D45" s="203">
        <v>362</v>
      </c>
      <c r="E45" s="203">
        <v>0</v>
      </c>
      <c r="F45" s="203">
        <v>0</v>
      </c>
      <c r="G45" s="203">
        <v>362</v>
      </c>
      <c r="H45" s="203">
        <v>362</v>
      </c>
      <c r="I45" s="203">
        <v>0</v>
      </c>
      <c r="J45" s="203">
        <v>362</v>
      </c>
      <c r="K45" s="203">
        <v>365</v>
      </c>
      <c r="L45" s="203">
        <v>0</v>
      </c>
      <c r="M45" s="203">
        <v>0</v>
      </c>
      <c r="N45" s="203">
        <v>0</v>
      </c>
    </row>
    <row r="46" spans="1:14" ht="12.75" customHeight="1">
      <c r="A46" s="202" t="s">
        <v>1117</v>
      </c>
      <c r="B46" s="203">
        <v>275000</v>
      </c>
      <c r="C46" s="203">
        <v>22917</v>
      </c>
      <c r="D46" s="203">
        <v>22917</v>
      </c>
      <c r="E46" s="203">
        <v>22917</v>
      </c>
      <c r="F46" s="203">
        <v>22917</v>
      </c>
      <c r="G46" s="203">
        <v>22917</v>
      </c>
      <c r="H46" s="203">
        <v>22917</v>
      </c>
      <c r="I46" s="203">
        <v>22917</v>
      </c>
      <c r="J46" s="203">
        <v>22917</v>
      </c>
      <c r="K46" s="203">
        <v>22917</v>
      </c>
      <c r="L46" s="203">
        <v>22917</v>
      </c>
      <c r="M46" s="203">
        <v>22917</v>
      </c>
      <c r="N46" s="203">
        <v>22913</v>
      </c>
    </row>
    <row r="47" spans="1:14" ht="12.75" customHeight="1">
      <c r="A47" s="202" t="s">
        <v>1095</v>
      </c>
      <c r="B47" s="203">
        <v>11587655.699999999</v>
      </c>
      <c r="C47" s="203">
        <v>819000</v>
      </c>
      <c r="D47" s="203">
        <v>950655.7</v>
      </c>
      <c r="E47" s="203">
        <v>1175000</v>
      </c>
      <c r="F47" s="203">
        <v>1363000</v>
      </c>
      <c r="G47" s="203">
        <v>1201000</v>
      </c>
      <c r="H47" s="203">
        <v>1082000</v>
      </c>
      <c r="I47" s="203">
        <v>907000</v>
      </c>
      <c r="J47" s="203">
        <v>840000</v>
      </c>
      <c r="K47" s="203">
        <v>833000</v>
      </c>
      <c r="L47" s="203">
        <v>2417000</v>
      </c>
      <c r="M47" s="203">
        <v>0</v>
      </c>
      <c r="N47" s="203">
        <v>0</v>
      </c>
    </row>
    <row r="48" spans="1:14" ht="12.75" customHeight="1">
      <c r="A48" s="202" t="s">
        <v>1096</v>
      </c>
      <c r="B48" s="203">
        <v>-130018</v>
      </c>
      <c r="C48" s="203">
        <v>-17103</v>
      </c>
      <c r="D48" s="203">
        <v>-17103</v>
      </c>
      <c r="E48" s="203">
        <v>-3357</v>
      </c>
      <c r="F48" s="203">
        <v>-3357</v>
      </c>
      <c r="G48" s="203">
        <v>-3357</v>
      </c>
      <c r="H48" s="203">
        <v>-9909</v>
      </c>
      <c r="I48" s="203">
        <v>-9747</v>
      </c>
      <c r="J48" s="203">
        <v>-9747</v>
      </c>
      <c r="K48" s="203">
        <v>-9747</v>
      </c>
      <c r="L48" s="203">
        <v>-9747</v>
      </c>
      <c r="M48" s="203">
        <v>-18422</v>
      </c>
      <c r="N48" s="203">
        <v>-18422</v>
      </c>
    </row>
    <row r="49" spans="1:14" ht="12.75" customHeight="1">
      <c r="A49" s="202" t="s">
        <v>1118</v>
      </c>
      <c r="B49" s="203">
        <v>1044477</v>
      </c>
      <c r="C49" s="203">
        <v>128280</v>
      </c>
      <c r="D49" s="203">
        <v>86143</v>
      </c>
      <c r="E49" s="203">
        <v>82439</v>
      </c>
      <c r="F49" s="203">
        <v>82439</v>
      </c>
      <c r="G49" s="203">
        <v>82439</v>
      </c>
      <c r="H49" s="203">
        <v>83001</v>
      </c>
      <c r="I49" s="203">
        <v>83001</v>
      </c>
      <c r="J49" s="203">
        <v>83001</v>
      </c>
      <c r="K49" s="203">
        <v>83001</v>
      </c>
      <c r="L49" s="203">
        <v>83001</v>
      </c>
      <c r="M49" s="203">
        <v>83866</v>
      </c>
      <c r="N49" s="203">
        <v>83866</v>
      </c>
    </row>
    <row r="50" spans="1:14" ht="12.75" customHeight="1">
      <c r="A50" s="202" t="s">
        <v>1097</v>
      </c>
      <c r="B50" s="203">
        <v>8198000</v>
      </c>
      <c r="C50" s="203">
        <v>683167</v>
      </c>
      <c r="D50" s="203">
        <v>683167</v>
      </c>
      <c r="E50" s="203">
        <v>683167</v>
      </c>
      <c r="F50" s="203">
        <v>683167</v>
      </c>
      <c r="G50" s="203">
        <v>683167</v>
      </c>
      <c r="H50" s="203">
        <v>683167</v>
      </c>
      <c r="I50" s="203">
        <v>683167</v>
      </c>
      <c r="J50" s="203">
        <v>683167</v>
      </c>
      <c r="K50" s="203">
        <v>683167</v>
      </c>
      <c r="L50" s="203">
        <v>683167</v>
      </c>
      <c r="M50" s="203">
        <v>683167</v>
      </c>
      <c r="N50" s="203">
        <v>683163</v>
      </c>
    </row>
    <row r="51" spans="1:14" ht="12.75" customHeight="1">
      <c r="A51" s="202" t="s">
        <v>1053</v>
      </c>
      <c r="B51" s="203">
        <v>418730</v>
      </c>
      <c r="C51" s="203">
        <v>34760</v>
      </c>
      <c r="D51" s="203">
        <v>35060</v>
      </c>
      <c r="E51" s="203">
        <v>35660</v>
      </c>
      <c r="F51" s="203">
        <v>34760</v>
      </c>
      <c r="G51" s="203">
        <v>34760</v>
      </c>
      <c r="H51" s="203">
        <v>34760</v>
      </c>
      <c r="I51" s="203">
        <v>34760</v>
      </c>
      <c r="J51" s="203">
        <v>33760</v>
      </c>
      <c r="K51" s="203">
        <v>34160</v>
      </c>
      <c r="L51" s="203">
        <v>33760</v>
      </c>
      <c r="M51" s="203">
        <v>33760</v>
      </c>
      <c r="N51" s="203">
        <v>38770</v>
      </c>
    </row>
    <row r="52" spans="1:14" ht="12.75" customHeight="1">
      <c r="A52" s="202" t="s">
        <v>1099</v>
      </c>
      <c r="B52" s="203">
        <v>4743049.4589231201</v>
      </c>
      <c r="C52" s="203">
        <v>271762.38120698399</v>
      </c>
      <c r="D52" s="203">
        <v>262995.85278096102</v>
      </c>
      <c r="E52" s="203">
        <v>271762.38120698399</v>
      </c>
      <c r="F52" s="203">
        <v>271762.38120698399</v>
      </c>
      <c r="G52" s="203">
        <v>245462.79592888599</v>
      </c>
      <c r="H52" s="203">
        <v>271762.38120698399</v>
      </c>
      <c r="I52" s="203">
        <v>262995.85278096102</v>
      </c>
      <c r="J52" s="203">
        <v>1211381.24306242</v>
      </c>
      <c r="K52" s="203">
        <v>378534.71481863898</v>
      </c>
      <c r="L52" s="203">
        <v>391140.230987705</v>
      </c>
      <c r="M52" s="203">
        <v>391140.230987705</v>
      </c>
      <c r="N52" s="203">
        <v>512349.01274789899</v>
      </c>
    </row>
    <row r="53" spans="1:14" ht="12.75" customHeight="1">
      <c r="A53" s="202" t="s">
        <v>1100</v>
      </c>
      <c r="B53" s="203">
        <v>4294278.4088697201</v>
      </c>
      <c r="C53" s="203">
        <v>103562.987636702</v>
      </c>
      <c r="D53" s="203">
        <v>100222.246100038</v>
      </c>
      <c r="E53" s="203">
        <v>103562.987636702</v>
      </c>
      <c r="F53" s="203">
        <v>103562.987636702</v>
      </c>
      <c r="G53" s="203">
        <v>93540.763026699002</v>
      </c>
      <c r="H53" s="203">
        <v>277069.22558467201</v>
      </c>
      <c r="I53" s="203">
        <v>91269.053791622006</v>
      </c>
      <c r="J53" s="203">
        <v>2957677.41504665</v>
      </c>
      <c r="K53" s="203">
        <v>110059.662951816</v>
      </c>
      <c r="L53" s="203">
        <v>112973.947424003</v>
      </c>
      <c r="M53" s="203">
        <v>132664.626382377</v>
      </c>
      <c r="N53" s="203">
        <v>108112.50565173601</v>
      </c>
    </row>
    <row r="54" spans="1:14" ht="12.75" customHeight="1">
      <c r="A54" s="202" t="s">
        <v>1101</v>
      </c>
      <c r="B54" s="203">
        <v>424327.95190524904</v>
      </c>
      <c r="C54" s="203">
        <v>7083.8981772870002</v>
      </c>
      <c r="D54" s="203">
        <v>331303.06415845302</v>
      </c>
      <c r="E54" s="203">
        <v>8522.6100677510003</v>
      </c>
      <c r="F54" s="203">
        <v>8522.6100677510003</v>
      </c>
      <c r="G54" s="203">
        <v>7697.8413515169996</v>
      </c>
      <c r="H54" s="203">
        <v>8522.6100677510003</v>
      </c>
      <c r="I54" s="203">
        <v>8247.6871623419993</v>
      </c>
      <c r="J54" s="203">
        <v>8522.6261600739999</v>
      </c>
      <c r="K54" s="203">
        <v>8247.6871623419993</v>
      </c>
      <c r="L54" s="203">
        <v>8522.6100677510003</v>
      </c>
      <c r="M54" s="203">
        <v>11053.660705197</v>
      </c>
      <c r="N54" s="203">
        <v>8081.0467570330002</v>
      </c>
    </row>
    <row r="55" spans="1:14" ht="12.75" customHeight="1">
      <c r="A55" s="202" t="s">
        <v>1119</v>
      </c>
      <c r="B55" s="203">
        <v>400000</v>
      </c>
      <c r="C55" s="203">
        <v>0</v>
      </c>
      <c r="D55" s="203">
        <v>100000</v>
      </c>
      <c r="E55" s="203">
        <v>0</v>
      </c>
      <c r="F55" s="203">
        <v>0</v>
      </c>
      <c r="G55" s="203">
        <v>100000</v>
      </c>
      <c r="H55" s="203">
        <v>0</v>
      </c>
      <c r="I55" s="203">
        <v>0</v>
      </c>
      <c r="J55" s="203">
        <v>100000</v>
      </c>
      <c r="K55" s="203">
        <v>0</v>
      </c>
      <c r="L55" s="203">
        <v>0</v>
      </c>
      <c r="M55" s="203">
        <v>100000</v>
      </c>
      <c r="N55" s="203">
        <v>0</v>
      </c>
    </row>
    <row r="56" spans="1:14" ht="12.75" customHeight="1">
      <c r="A56" s="204" t="s">
        <v>29</v>
      </c>
      <c r="B56" s="205">
        <v>31312675.519698091</v>
      </c>
      <c r="C56" s="205">
        <v>2058375.2670209729</v>
      </c>
      <c r="D56" s="205">
        <v>2560222.8630394521</v>
      </c>
      <c r="E56" s="205">
        <v>2384173.9789114371</v>
      </c>
      <c r="F56" s="205">
        <v>2571273.9789114371</v>
      </c>
      <c r="G56" s="205">
        <v>2471540.4003071021</v>
      </c>
      <c r="H56" s="205">
        <v>2457352.2168594068</v>
      </c>
      <c r="I56" s="205">
        <v>2087110.5937349249</v>
      </c>
      <c r="J56" s="205">
        <v>5934541.2842691438</v>
      </c>
      <c r="K56" s="205">
        <v>2147205.0649327971</v>
      </c>
      <c r="L56" s="205">
        <v>3747317.7884794585</v>
      </c>
      <c r="M56" s="205">
        <v>1444729.518075279</v>
      </c>
      <c r="N56" s="205">
        <v>1448832.565156668</v>
      </c>
    </row>
    <row r="57" spans="1:14" ht="12.75" customHeight="1">
      <c r="A57" s="202" t="s">
        <v>1103</v>
      </c>
      <c r="B57" s="203">
        <v>18457303.890000001</v>
      </c>
      <c r="C57" s="203">
        <v>1845140.63</v>
      </c>
      <c r="D57" s="203">
        <v>1440966.74</v>
      </c>
      <c r="E57" s="203">
        <v>1585104.14</v>
      </c>
      <c r="F57" s="203">
        <v>1498040.56</v>
      </c>
      <c r="G57" s="203">
        <v>1445977.29</v>
      </c>
      <c r="H57" s="203">
        <v>1467071.1</v>
      </c>
      <c r="I57" s="203">
        <v>1573130.44</v>
      </c>
      <c r="J57" s="203">
        <v>1486626.49</v>
      </c>
      <c r="K57" s="203">
        <v>1507845.25</v>
      </c>
      <c r="L57" s="203">
        <v>1543120.49</v>
      </c>
      <c r="M57" s="203">
        <v>1519396.66</v>
      </c>
      <c r="N57" s="203">
        <v>1544884.1</v>
      </c>
    </row>
    <row r="58" spans="1:14" ht="12.75" customHeight="1">
      <c r="A58" s="202" t="s">
        <v>1120</v>
      </c>
      <c r="B58" s="203">
        <v>246124</v>
      </c>
      <c r="C58" s="203">
        <v>20500</v>
      </c>
      <c r="D58" s="203">
        <v>20500</v>
      </c>
      <c r="E58" s="203">
        <v>20500</v>
      </c>
      <c r="F58" s="203">
        <v>20500</v>
      </c>
      <c r="G58" s="203">
        <v>20500</v>
      </c>
      <c r="H58" s="203">
        <v>20500</v>
      </c>
      <c r="I58" s="203">
        <v>20500</v>
      </c>
      <c r="J58" s="203">
        <v>20500</v>
      </c>
      <c r="K58" s="203">
        <v>20624</v>
      </c>
      <c r="L58" s="203">
        <v>20500</v>
      </c>
      <c r="M58" s="203">
        <v>20500</v>
      </c>
      <c r="N58" s="203">
        <v>20500</v>
      </c>
    </row>
    <row r="59" spans="1:14" ht="12.75" customHeight="1">
      <c r="A59" s="202" t="s">
        <v>1104</v>
      </c>
      <c r="B59" s="203">
        <v>1859838.72</v>
      </c>
      <c r="C59" s="203">
        <v>165525.29999999999</v>
      </c>
      <c r="D59" s="203">
        <v>155200.22</v>
      </c>
      <c r="E59" s="203">
        <v>155200.24</v>
      </c>
      <c r="F59" s="203">
        <v>162719.54999999999</v>
      </c>
      <c r="G59" s="203">
        <v>156838.57999999999</v>
      </c>
      <c r="H59" s="203">
        <v>148079.69</v>
      </c>
      <c r="I59" s="203">
        <v>157366.88</v>
      </c>
      <c r="J59" s="203">
        <v>150289.10999999999</v>
      </c>
      <c r="K59" s="203">
        <v>150289.10999999999</v>
      </c>
      <c r="L59" s="203">
        <v>157760.10999999999</v>
      </c>
      <c r="M59" s="203">
        <v>150289.10999999999</v>
      </c>
      <c r="N59" s="203">
        <v>150280.82</v>
      </c>
    </row>
    <row r="60" spans="1:14" ht="12.75" customHeight="1">
      <c r="A60" s="204" t="s">
        <v>30</v>
      </c>
      <c r="B60" s="205">
        <v>20563266.609999999</v>
      </c>
      <c r="C60" s="205">
        <v>2031165.93</v>
      </c>
      <c r="D60" s="205">
        <v>1616666.96</v>
      </c>
      <c r="E60" s="205">
        <v>1760804.38</v>
      </c>
      <c r="F60" s="205">
        <v>1681260.11</v>
      </c>
      <c r="G60" s="205">
        <v>1623315.87</v>
      </c>
      <c r="H60" s="205">
        <v>1635650.79</v>
      </c>
      <c r="I60" s="205">
        <v>1750997.32</v>
      </c>
      <c r="J60" s="205">
        <v>1657415.6</v>
      </c>
      <c r="K60" s="205">
        <v>1678758.36</v>
      </c>
      <c r="L60" s="205">
        <v>1721380.6</v>
      </c>
      <c r="M60" s="205">
        <v>1690185.77</v>
      </c>
      <c r="N60" s="205">
        <v>1715664.92</v>
      </c>
    </row>
    <row r="61" spans="1:14" ht="12.75" customHeight="1">
      <c r="A61" s="202" t="s">
        <v>1056</v>
      </c>
      <c r="B61" s="203">
        <v>5173497</v>
      </c>
      <c r="C61" s="203">
        <v>431124.25</v>
      </c>
      <c r="D61" s="203">
        <v>431124.25</v>
      </c>
      <c r="E61" s="203">
        <v>431124.25</v>
      </c>
      <c r="F61" s="203">
        <v>431124.25</v>
      </c>
      <c r="G61" s="203">
        <v>431124.25</v>
      </c>
      <c r="H61" s="203">
        <v>431124.25</v>
      </c>
      <c r="I61" s="203">
        <v>431124.25</v>
      </c>
      <c r="J61" s="203">
        <v>431124.25</v>
      </c>
      <c r="K61" s="203">
        <v>431124.25</v>
      </c>
      <c r="L61" s="203">
        <v>431124.25</v>
      </c>
      <c r="M61" s="203">
        <v>431124.25</v>
      </c>
      <c r="N61" s="203">
        <v>431130.25</v>
      </c>
    </row>
    <row r="62" spans="1:14" ht="12.75" customHeight="1">
      <c r="A62" s="202" t="s">
        <v>1057</v>
      </c>
      <c r="B62" s="203">
        <v>654000</v>
      </c>
      <c r="C62" s="203">
        <v>82500</v>
      </c>
      <c r="D62" s="203">
        <v>82500</v>
      </c>
      <c r="E62" s="203">
        <v>48900</v>
      </c>
      <c r="F62" s="203">
        <v>48900</v>
      </c>
      <c r="G62" s="203">
        <v>48900</v>
      </c>
      <c r="H62" s="203">
        <v>48900</v>
      </c>
      <c r="I62" s="203">
        <v>48900</v>
      </c>
      <c r="J62" s="203">
        <v>48900</v>
      </c>
      <c r="K62" s="203">
        <v>48900</v>
      </c>
      <c r="L62" s="203">
        <v>48900</v>
      </c>
      <c r="M62" s="203">
        <v>48900</v>
      </c>
      <c r="N62" s="203">
        <v>48900</v>
      </c>
    </row>
    <row r="63" spans="1:14" ht="12.75" customHeight="1">
      <c r="A63" s="202" t="s">
        <v>1058</v>
      </c>
      <c r="B63" s="203">
        <v>326424</v>
      </c>
      <c r="C63" s="203">
        <v>27202</v>
      </c>
      <c r="D63" s="203">
        <v>27202</v>
      </c>
      <c r="E63" s="203">
        <v>27202</v>
      </c>
      <c r="F63" s="203">
        <v>27202</v>
      </c>
      <c r="G63" s="203">
        <v>27202</v>
      </c>
      <c r="H63" s="203">
        <v>27202</v>
      </c>
      <c r="I63" s="203">
        <v>27202</v>
      </c>
      <c r="J63" s="203">
        <v>27202</v>
      </c>
      <c r="K63" s="203">
        <v>27202</v>
      </c>
      <c r="L63" s="203">
        <v>27202</v>
      </c>
      <c r="M63" s="203">
        <v>27202</v>
      </c>
      <c r="N63" s="203">
        <v>27202</v>
      </c>
    </row>
    <row r="64" spans="1:14" ht="12.75" customHeight="1">
      <c r="A64" s="204" t="s">
        <v>31</v>
      </c>
      <c r="B64" s="205">
        <v>6153921</v>
      </c>
      <c r="C64" s="205">
        <v>540826.25</v>
      </c>
      <c r="D64" s="205">
        <v>540826.25</v>
      </c>
      <c r="E64" s="205">
        <v>507226.25</v>
      </c>
      <c r="F64" s="205">
        <v>507226.25</v>
      </c>
      <c r="G64" s="205">
        <v>507226.25</v>
      </c>
      <c r="H64" s="205">
        <v>507226.25</v>
      </c>
      <c r="I64" s="205">
        <v>507226.25</v>
      </c>
      <c r="J64" s="205">
        <v>507226.25</v>
      </c>
      <c r="K64" s="205">
        <v>507226.25</v>
      </c>
      <c r="L64" s="205">
        <v>507226.25</v>
      </c>
      <c r="M64" s="205">
        <v>507226.25</v>
      </c>
      <c r="N64" s="205">
        <v>507232.25</v>
      </c>
    </row>
    <row r="65" spans="1:14" ht="12.75" customHeight="1">
      <c r="A65" s="202" t="s">
        <v>1121</v>
      </c>
      <c r="B65" s="203">
        <v>1077500</v>
      </c>
      <c r="C65" s="203">
        <v>89791</v>
      </c>
      <c r="D65" s="203">
        <v>89791</v>
      </c>
      <c r="E65" s="203">
        <v>89791</v>
      </c>
      <c r="F65" s="203">
        <v>89791</v>
      </c>
      <c r="G65" s="203">
        <v>89791</v>
      </c>
      <c r="H65" s="203">
        <v>89791</v>
      </c>
      <c r="I65" s="203">
        <v>89791</v>
      </c>
      <c r="J65" s="203">
        <v>89791</v>
      </c>
      <c r="K65" s="203">
        <v>89791</v>
      </c>
      <c r="L65" s="203">
        <v>89791</v>
      </c>
      <c r="M65" s="203">
        <v>89791</v>
      </c>
      <c r="N65" s="203">
        <v>89799</v>
      </c>
    </row>
    <row r="66" spans="1:14" ht="12.75" customHeight="1">
      <c r="A66" s="202" t="s">
        <v>1122</v>
      </c>
      <c r="B66" s="203">
        <v>163504</v>
      </c>
      <c r="C66" s="203">
        <v>5042</v>
      </c>
      <c r="D66" s="203">
        <v>5042</v>
      </c>
      <c r="E66" s="203">
        <v>5792</v>
      </c>
      <c r="F66" s="203">
        <v>5042</v>
      </c>
      <c r="G66" s="203">
        <v>5042</v>
      </c>
      <c r="H66" s="203">
        <v>5792</v>
      </c>
      <c r="I66" s="203">
        <v>5042</v>
      </c>
      <c r="J66" s="203">
        <v>5042</v>
      </c>
      <c r="K66" s="203">
        <v>105792</v>
      </c>
      <c r="L66" s="203">
        <v>5042</v>
      </c>
      <c r="M66" s="203">
        <v>5042</v>
      </c>
      <c r="N66" s="203">
        <v>5792</v>
      </c>
    </row>
    <row r="67" spans="1:14" ht="12.75" customHeight="1">
      <c r="A67" s="202" t="s">
        <v>1123</v>
      </c>
      <c r="B67" s="203">
        <v>3493912.56</v>
      </c>
      <c r="C67" s="203">
        <v>0</v>
      </c>
      <c r="D67" s="203">
        <v>0</v>
      </c>
      <c r="E67" s="203">
        <v>184996.69</v>
      </c>
      <c r="F67" s="203">
        <v>0</v>
      </c>
      <c r="G67" s="203">
        <v>0</v>
      </c>
      <c r="H67" s="203">
        <v>2922137.59</v>
      </c>
      <c r="I67" s="203">
        <v>0</v>
      </c>
      <c r="J67" s="203">
        <v>0</v>
      </c>
      <c r="K67" s="203">
        <v>192829.81</v>
      </c>
      <c r="L67" s="203">
        <v>0</v>
      </c>
      <c r="M67" s="203">
        <v>0</v>
      </c>
      <c r="N67" s="203">
        <v>193948.47</v>
      </c>
    </row>
    <row r="68" spans="1:14" ht="12.75" customHeight="1">
      <c r="A68" s="202" t="s">
        <v>1124</v>
      </c>
      <c r="B68" s="203">
        <v>10750</v>
      </c>
      <c r="C68" s="203">
        <v>2500</v>
      </c>
      <c r="D68" s="203">
        <v>0</v>
      </c>
      <c r="E68" s="203">
        <v>250</v>
      </c>
      <c r="F68" s="203">
        <v>2500</v>
      </c>
      <c r="G68" s="203">
        <v>0</v>
      </c>
      <c r="H68" s="203">
        <v>0</v>
      </c>
      <c r="I68" s="203">
        <v>250</v>
      </c>
      <c r="J68" s="203">
        <v>2500</v>
      </c>
      <c r="K68" s="203">
        <v>0</v>
      </c>
      <c r="L68" s="203">
        <v>0</v>
      </c>
      <c r="M68" s="203">
        <v>2500</v>
      </c>
      <c r="N68" s="203">
        <v>250</v>
      </c>
    </row>
    <row r="69" spans="1:14" ht="12.75" customHeight="1">
      <c r="A69" s="202" t="s">
        <v>1125</v>
      </c>
      <c r="B69" s="203">
        <v>65100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100</v>
      </c>
      <c r="I69" s="203">
        <v>55000</v>
      </c>
      <c r="J69" s="203">
        <v>0</v>
      </c>
      <c r="K69" s="203">
        <v>0</v>
      </c>
      <c r="L69" s="203">
        <v>0</v>
      </c>
      <c r="M69" s="203">
        <v>5000</v>
      </c>
      <c r="N69" s="203">
        <v>5000</v>
      </c>
    </row>
    <row r="70" spans="1:14" ht="12.75" customHeight="1">
      <c r="A70" s="202" t="s">
        <v>1126</v>
      </c>
      <c r="B70" s="203">
        <v>175000</v>
      </c>
      <c r="C70" s="203">
        <v>0</v>
      </c>
      <c r="D70" s="203">
        <v>0</v>
      </c>
      <c r="E70" s="203">
        <v>0</v>
      </c>
      <c r="F70" s="203">
        <v>19444</v>
      </c>
      <c r="G70" s="203">
        <v>19444</v>
      </c>
      <c r="H70" s="203">
        <v>19444</v>
      </c>
      <c r="I70" s="203">
        <v>19444</v>
      </c>
      <c r="J70" s="203">
        <v>19444</v>
      </c>
      <c r="K70" s="203">
        <v>19444</v>
      </c>
      <c r="L70" s="203">
        <v>19444</v>
      </c>
      <c r="M70" s="203">
        <v>19444</v>
      </c>
      <c r="N70" s="203">
        <v>19448</v>
      </c>
    </row>
    <row r="71" spans="1:14" ht="12.75" customHeight="1">
      <c r="A71" s="202" t="s">
        <v>1127</v>
      </c>
      <c r="B71" s="203">
        <v>288000</v>
      </c>
      <c r="C71" s="203">
        <v>0</v>
      </c>
      <c r="D71" s="203">
        <v>0</v>
      </c>
      <c r="E71" s="203">
        <v>0</v>
      </c>
      <c r="F71" s="203">
        <v>96000</v>
      </c>
      <c r="G71" s="203">
        <v>96000</v>
      </c>
      <c r="H71" s="203">
        <v>96000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</row>
    <row r="72" spans="1:14" ht="12.75" customHeight="1">
      <c r="A72" s="202" t="s">
        <v>1128</v>
      </c>
      <c r="B72" s="203">
        <v>115000</v>
      </c>
      <c r="C72" s="203">
        <v>10794</v>
      </c>
      <c r="D72" s="203">
        <v>5931</v>
      </c>
      <c r="E72" s="203">
        <v>13000</v>
      </c>
      <c r="F72" s="203">
        <v>12000</v>
      </c>
      <c r="G72" s="203">
        <v>13000</v>
      </c>
      <c r="H72" s="203">
        <v>9800</v>
      </c>
      <c r="I72" s="203">
        <v>6075</v>
      </c>
      <c r="J72" s="203">
        <v>8200</v>
      </c>
      <c r="K72" s="203">
        <v>8200</v>
      </c>
      <c r="L72" s="203">
        <v>14000</v>
      </c>
      <c r="M72" s="203">
        <v>6500</v>
      </c>
      <c r="N72" s="203">
        <v>7500</v>
      </c>
    </row>
    <row r="73" spans="1:14" ht="12.75" customHeight="1">
      <c r="A73" s="202" t="s">
        <v>1129</v>
      </c>
      <c r="B73" s="203">
        <v>725000</v>
      </c>
      <c r="C73" s="203">
        <v>60417</v>
      </c>
      <c r="D73" s="203">
        <v>60417</v>
      </c>
      <c r="E73" s="203">
        <v>60417</v>
      </c>
      <c r="F73" s="203">
        <v>60417</v>
      </c>
      <c r="G73" s="203">
        <v>60417</v>
      </c>
      <c r="H73" s="203">
        <v>60417</v>
      </c>
      <c r="I73" s="203">
        <v>60417</v>
      </c>
      <c r="J73" s="203">
        <v>60417</v>
      </c>
      <c r="K73" s="203">
        <v>60417</v>
      </c>
      <c r="L73" s="203">
        <v>60417</v>
      </c>
      <c r="M73" s="203">
        <v>60417</v>
      </c>
      <c r="N73" s="203">
        <v>60413</v>
      </c>
    </row>
    <row r="74" spans="1:14" ht="12.75" customHeight="1">
      <c r="A74" s="202" t="s">
        <v>1130</v>
      </c>
      <c r="B74" s="203">
        <v>142384</v>
      </c>
      <c r="C74" s="203">
        <v>11891</v>
      </c>
      <c r="D74" s="203">
        <v>11832</v>
      </c>
      <c r="E74" s="203">
        <v>11856</v>
      </c>
      <c r="F74" s="203">
        <v>11856</v>
      </c>
      <c r="G74" s="203">
        <v>11850</v>
      </c>
      <c r="H74" s="203">
        <v>11850</v>
      </c>
      <c r="I74" s="203">
        <v>11920</v>
      </c>
      <c r="J74" s="203">
        <v>11905</v>
      </c>
      <c r="K74" s="203">
        <v>11856</v>
      </c>
      <c r="L74" s="203">
        <v>11856</v>
      </c>
      <c r="M74" s="203">
        <v>11856</v>
      </c>
      <c r="N74" s="203">
        <v>11856</v>
      </c>
    </row>
    <row r="75" spans="1:14" ht="12.75" customHeight="1">
      <c r="A75" s="202" t="s">
        <v>1131</v>
      </c>
      <c r="B75" s="203">
        <v>99.999999996</v>
      </c>
      <c r="C75" s="203">
        <v>8.3333333330000006</v>
      </c>
      <c r="D75" s="203">
        <v>8.3333333330000006</v>
      </c>
      <c r="E75" s="203">
        <v>8.3333333330000006</v>
      </c>
      <c r="F75" s="203">
        <v>8.3333333330000006</v>
      </c>
      <c r="G75" s="203">
        <v>8.3333333330000006</v>
      </c>
      <c r="H75" s="203">
        <v>8.3333333330000006</v>
      </c>
      <c r="I75" s="203">
        <v>8.3333333330000006</v>
      </c>
      <c r="J75" s="203">
        <v>8.3333333330000006</v>
      </c>
      <c r="K75" s="203">
        <v>8.3333333330000006</v>
      </c>
      <c r="L75" s="203">
        <v>8.3333333330000006</v>
      </c>
      <c r="M75" s="203">
        <v>8.3333333330000006</v>
      </c>
      <c r="N75" s="203">
        <v>8.3333333330000006</v>
      </c>
    </row>
    <row r="76" spans="1:14" ht="12.75" customHeight="1">
      <c r="A76" s="202" t="s">
        <v>1132</v>
      </c>
      <c r="B76" s="203">
        <v>36215</v>
      </c>
      <c r="C76" s="203">
        <v>3543</v>
      </c>
      <c r="D76" s="203">
        <v>17</v>
      </c>
      <c r="E76" s="203">
        <v>2298</v>
      </c>
      <c r="F76" s="203">
        <v>3544</v>
      </c>
      <c r="G76" s="203">
        <v>4000</v>
      </c>
      <c r="H76" s="203">
        <v>5026</v>
      </c>
      <c r="I76" s="203">
        <v>3543</v>
      </c>
      <c r="J76" s="203">
        <v>3400</v>
      </c>
      <c r="K76" s="203">
        <v>1500</v>
      </c>
      <c r="L76" s="203">
        <v>4544</v>
      </c>
      <c r="M76" s="203">
        <v>3300</v>
      </c>
      <c r="N76" s="203">
        <v>1500</v>
      </c>
    </row>
    <row r="77" spans="1:14" ht="12.75" customHeight="1">
      <c r="A77" s="202" t="s">
        <v>1133</v>
      </c>
      <c r="B77" s="203">
        <v>258124</v>
      </c>
      <c r="C77" s="203">
        <v>21510</v>
      </c>
      <c r="D77" s="203">
        <v>21510</v>
      </c>
      <c r="E77" s="203">
        <v>21510</v>
      </c>
      <c r="F77" s="203">
        <v>21510</v>
      </c>
      <c r="G77" s="203">
        <v>21510</v>
      </c>
      <c r="H77" s="203">
        <v>21510</v>
      </c>
      <c r="I77" s="203">
        <v>21510</v>
      </c>
      <c r="J77" s="203">
        <v>21510</v>
      </c>
      <c r="K77" s="203">
        <v>21510</v>
      </c>
      <c r="L77" s="203">
        <v>21510</v>
      </c>
      <c r="M77" s="203">
        <v>21510</v>
      </c>
      <c r="N77" s="203">
        <v>21514</v>
      </c>
    </row>
    <row r="78" spans="1:14" ht="12.75" customHeight="1">
      <c r="A78" s="202" t="s">
        <v>1134</v>
      </c>
      <c r="B78" s="203">
        <v>59000</v>
      </c>
      <c r="C78" s="203">
        <v>1800</v>
      </c>
      <c r="D78" s="203">
        <v>0</v>
      </c>
      <c r="E78" s="203">
        <v>49100</v>
      </c>
      <c r="F78" s="203">
        <v>1800</v>
      </c>
      <c r="G78" s="203">
        <v>0</v>
      </c>
      <c r="H78" s="203">
        <v>0</v>
      </c>
      <c r="I78" s="203">
        <v>1800</v>
      </c>
      <c r="J78" s="203">
        <v>0</v>
      </c>
      <c r="K78" s="203">
        <v>0</v>
      </c>
      <c r="L78" s="203">
        <v>1800</v>
      </c>
      <c r="M78" s="203">
        <v>0</v>
      </c>
      <c r="N78" s="203">
        <v>2700</v>
      </c>
    </row>
    <row r="79" spans="1:14" ht="12.75" customHeight="1">
      <c r="A79" s="202" t="s">
        <v>1135</v>
      </c>
      <c r="B79" s="203">
        <v>20000</v>
      </c>
      <c r="C79" s="203">
        <v>1667</v>
      </c>
      <c r="D79" s="203">
        <v>1667</v>
      </c>
      <c r="E79" s="203">
        <v>1667</v>
      </c>
      <c r="F79" s="203">
        <v>1667</v>
      </c>
      <c r="G79" s="203">
        <v>1667</v>
      </c>
      <c r="H79" s="203">
        <v>1667</v>
      </c>
      <c r="I79" s="203">
        <v>1667</v>
      </c>
      <c r="J79" s="203">
        <v>1667</v>
      </c>
      <c r="K79" s="203">
        <v>1667</v>
      </c>
      <c r="L79" s="203">
        <v>1667</v>
      </c>
      <c r="M79" s="203">
        <v>1667</v>
      </c>
      <c r="N79" s="203">
        <v>1663</v>
      </c>
    </row>
    <row r="80" spans="1:14" ht="12.75" customHeight="1">
      <c r="A80" s="204" t="s">
        <v>32</v>
      </c>
      <c r="B80" s="205">
        <v>6629589.5599999996</v>
      </c>
      <c r="C80" s="205">
        <v>208963.3333</v>
      </c>
      <c r="D80" s="205">
        <v>196215.3333</v>
      </c>
      <c r="E80" s="205">
        <v>440686.0233</v>
      </c>
      <c r="F80" s="205">
        <v>325579.3333</v>
      </c>
      <c r="G80" s="205">
        <v>322729.3333</v>
      </c>
      <c r="H80" s="205">
        <v>3243542.9232999999</v>
      </c>
      <c r="I80" s="205">
        <v>276467.3333</v>
      </c>
      <c r="J80" s="205">
        <v>223884.3333</v>
      </c>
      <c r="K80" s="205">
        <v>513015.1433</v>
      </c>
      <c r="L80" s="205">
        <v>230079.3333</v>
      </c>
      <c r="M80" s="205">
        <v>227035.3333</v>
      </c>
      <c r="N80" s="205">
        <v>421391.80330000003</v>
      </c>
    </row>
    <row r="81" spans="1:14" ht="12.75" customHeight="1">
      <c r="A81" s="202" t="s">
        <v>833</v>
      </c>
      <c r="B81" s="203">
        <v>546064</v>
      </c>
      <c r="C81" s="203">
        <v>45505</v>
      </c>
      <c r="D81" s="203">
        <v>45505</v>
      </c>
      <c r="E81" s="203">
        <v>45505</v>
      </c>
      <c r="F81" s="203">
        <v>45505</v>
      </c>
      <c r="G81" s="203">
        <v>45505</v>
      </c>
      <c r="H81" s="203">
        <v>45505</v>
      </c>
      <c r="I81" s="203">
        <v>45505</v>
      </c>
      <c r="J81" s="203">
        <v>45505</v>
      </c>
      <c r="K81" s="203">
        <v>45505</v>
      </c>
      <c r="L81" s="203">
        <v>45505</v>
      </c>
      <c r="M81" s="203">
        <v>45505</v>
      </c>
      <c r="N81" s="203">
        <v>45509</v>
      </c>
    </row>
    <row r="82" spans="1:14" ht="12.75" customHeight="1">
      <c r="A82" s="202" t="s">
        <v>1060</v>
      </c>
      <c r="B82" s="203">
        <v>18000</v>
      </c>
      <c r="C82" s="203">
        <v>1500</v>
      </c>
      <c r="D82" s="203">
        <v>1500</v>
      </c>
      <c r="E82" s="203">
        <v>1500</v>
      </c>
      <c r="F82" s="203">
        <v>1500</v>
      </c>
      <c r="G82" s="203">
        <v>1500</v>
      </c>
      <c r="H82" s="203">
        <v>1500</v>
      </c>
      <c r="I82" s="203">
        <v>1500</v>
      </c>
      <c r="J82" s="203">
        <v>1500</v>
      </c>
      <c r="K82" s="203">
        <v>1500</v>
      </c>
      <c r="L82" s="203">
        <v>1500</v>
      </c>
      <c r="M82" s="203">
        <v>1500</v>
      </c>
      <c r="N82" s="203">
        <v>1500</v>
      </c>
    </row>
    <row r="83" spans="1:14" ht="12.75" customHeight="1">
      <c r="A83" s="202" t="s">
        <v>1061</v>
      </c>
      <c r="B83" s="203">
        <v>15192</v>
      </c>
      <c r="C83" s="203">
        <v>1266</v>
      </c>
      <c r="D83" s="203">
        <v>1266</v>
      </c>
      <c r="E83" s="203">
        <v>1266</v>
      </c>
      <c r="F83" s="203">
        <v>1266</v>
      </c>
      <c r="G83" s="203">
        <v>1266</v>
      </c>
      <c r="H83" s="203">
        <v>1266</v>
      </c>
      <c r="I83" s="203">
        <v>1266</v>
      </c>
      <c r="J83" s="203">
        <v>1266</v>
      </c>
      <c r="K83" s="203">
        <v>1266</v>
      </c>
      <c r="L83" s="203">
        <v>1266</v>
      </c>
      <c r="M83" s="203">
        <v>1266</v>
      </c>
      <c r="N83" s="203">
        <v>1266</v>
      </c>
    </row>
    <row r="84" spans="1:14" ht="12.75" customHeight="1">
      <c r="A84" s="202" t="s">
        <v>1062</v>
      </c>
      <c r="B84" s="203">
        <v>549151.06999999995</v>
      </c>
      <c r="C84" s="203">
        <v>44106.05</v>
      </c>
      <c r="D84" s="203">
        <v>44106.07</v>
      </c>
      <c r="E84" s="203">
        <v>44106.11</v>
      </c>
      <c r="F84" s="203">
        <v>44106.1</v>
      </c>
      <c r="G84" s="203">
        <v>44106.1</v>
      </c>
      <c r="H84" s="203">
        <v>44106.1</v>
      </c>
      <c r="I84" s="203">
        <v>47419.09</v>
      </c>
      <c r="J84" s="203">
        <v>47419.1</v>
      </c>
      <c r="K84" s="203">
        <v>47419.1</v>
      </c>
      <c r="L84" s="203">
        <v>47419.1</v>
      </c>
      <c r="M84" s="203">
        <v>47419.1</v>
      </c>
      <c r="N84" s="203">
        <v>47419.05</v>
      </c>
    </row>
    <row r="85" spans="1:14" ht="12.75" customHeight="1">
      <c r="A85" s="202" t="s">
        <v>1064</v>
      </c>
      <c r="B85" s="203">
        <v>1086504</v>
      </c>
      <c r="C85" s="203">
        <v>90542</v>
      </c>
      <c r="D85" s="203">
        <v>90542</v>
      </c>
      <c r="E85" s="203">
        <v>90542</v>
      </c>
      <c r="F85" s="203">
        <v>90542</v>
      </c>
      <c r="G85" s="203">
        <v>90542</v>
      </c>
      <c r="H85" s="203">
        <v>90542</v>
      </c>
      <c r="I85" s="203">
        <v>90542</v>
      </c>
      <c r="J85" s="203">
        <v>90542</v>
      </c>
      <c r="K85" s="203">
        <v>90542</v>
      </c>
      <c r="L85" s="203">
        <v>90542</v>
      </c>
      <c r="M85" s="203">
        <v>90542</v>
      </c>
      <c r="N85" s="203">
        <v>90542</v>
      </c>
    </row>
    <row r="86" spans="1:14" ht="12.75" customHeight="1">
      <c r="A86" s="202" t="s">
        <v>1065</v>
      </c>
      <c r="B86" s="203">
        <v>337203.00000000402</v>
      </c>
      <c r="C86" s="203">
        <v>28100.916666666999</v>
      </c>
      <c r="D86" s="203">
        <v>28100.916666666999</v>
      </c>
      <c r="E86" s="203">
        <v>28100.916666666999</v>
      </c>
      <c r="F86" s="203">
        <v>28100.916666666999</v>
      </c>
      <c r="G86" s="203">
        <v>28100.916666666999</v>
      </c>
      <c r="H86" s="203">
        <v>28100.916666666999</v>
      </c>
      <c r="I86" s="203">
        <v>28100.916666666999</v>
      </c>
      <c r="J86" s="203">
        <v>28100.916666666999</v>
      </c>
      <c r="K86" s="203">
        <v>28100.916666666999</v>
      </c>
      <c r="L86" s="203">
        <v>28100.916666666999</v>
      </c>
      <c r="M86" s="203">
        <v>28100.916666666999</v>
      </c>
      <c r="N86" s="203">
        <v>28092.916666666999</v>
      </c>
    </row>
    <row r="87" spans="1:14" ht="12.75" customHeight="1">
      <c r="A87" s="202" t="s">
        <v>1136</v>
      </c>
      <c r="B87" s="203">
        <v>12000</v>
      </c>
      <c r="C87" s="203">
        <v>1000</v>
      </c>
      <c r="D87" s="203">
        <v>1000</v>
      </c>
      <c r="E87" s="203">
        <v>1000</v>
      </c>
      <c r="F87" s="203">
        <v>1000</v>
      </c>
      <c r="G87" s="203">
        <v>1000</v>
      </c>
      <c r="H87" s="203">
        <v>1000</v>
      </c>
      <c r="I87" s="203">
        <v>1000</v>
      </c>
      <c r="J87" s="203">
        <v>1000</v>
      </c>
      <c r="K87" s="203">
        <v>1000</v>
      </c>
      <c r="L87" s="203">
        <v>1000</v>
      </c>
      <c r="M87" s="203">
        <v>1000</v>
      </c>
      <c r="N87" s="203">
        <v>1000</v>
      </c>
    </row>
    <row r="88" spans="1:14" ht="12.75" customHeight="1">
      <c r="A88" s="202" t="s">
        <v>832</v>
      </c>
      <c r="B88" s="203">
        <v>21924</v>
      </c>
      <c r="C88" s="203">
        <v>1830</v>
      </c>
      <c r="D88" s="203">
        <v>1830</v>
      </c>
      <c r="E88" s="203">
        <v>1830</v>
      </c>
      <c r="F88" s="203">
        <v>1830</v>
      </c>
      <c r="G88" s="203">
        <v>1825</v>
      </c>
      <c r="H88" s="203">
        <v>1825</v>
      </c>
      <c r="I88" s="203">
        <v>1825</v>
      </c>
      <c r="J88" s="203">
        <v>1825</v>
      </c>
      <c r="K88" s="203">
        <v>1825</v>
      </c>
      <c r="L88" s="203">
        <v>1825</v>
      </c>
      <c r="M88" s="203">
        <v>1825</v>
      </c>
      <c r="N88" s="203">
        <v>1829</v>
      </c>
    </row>
    <row r="89" spans="1:14" ht="12.75" customHeight="1">
      <c r="A89" s="202" t="s">
        <v>1067</v>
      </c>
      <c r="B89" s="203">
        <v>44036</v>
      </c>
      <c r="C89" s="203">
        <v>3669</v>
      </c>
      <c r="D89" s="203">
        <v>3669</v>
      </c>
      <c r="E89" s="203">
        <v>3669</v>
      </c>
      <c r="F89" s="203">
        <v>3669</v>
      </c>
      <c r="G89" s="203">
        <v>3669</v>
      </c>
      <c r="H89" s="203">
        <v>3669</v>
      </c>
      <c r="I89" s="203">
        <v>3669</v>
      </c>
      <c r="J89" s="203">
        <v>3669</v>
      </c>
      <c r="K89" s="203">
        <v>3669</v>
      </c>
      <c r="L89" s="203">
        <v>3669</v>
      </c>
      <c r="M89" s="203">
        <v>3669</v>
      </c>
      <c r="N89" s="203">
        <v>3677</v>
      </c>
    </row>
    <row r="90" spans="1:14" ht="12.75" customHeight="1">
      <c r="A90" s="202" t="s">
        <v>1068</v>
      </c>
      <c r="B90" s="203">
        <v>19870</v>
      </c>
      <c r="C90" s="203">
        <v>2549</v>
      </c>
      <c r="D90" s="203">
        <v>681</v>
      </c>
      <c r="E90" s="203">
        <v>681</v>
      </c>
      <c r="F90" s="203">
        <v>2365</v>
      </c>
      <c r="G90" s="203">
        <v>1565</v>
      </c>
      <c r="H90" s="203">
        <v>681</v>
      </c>
      <c r="I90" s="203">
        <v>2365</v>
      </c>
      <c r="J90" s="203">
        <v>681</v>
      </c>
      <c r="K90" s="203">
        <v>681</v>
      </c>
      <c r="L90" s="203">
        <v>2515</v>
      </c>
      <c r="M90" s="203">
        <v>681</v>
      </c>
      <c r="N90" s="203">
        <v>4425</v>
      </c>
    </row>
    <row r="91" spans="1:14" ht="12.75" customHeight="1">
      <c r="A91" s="202" t="s">
        <v>1106</v>
      </c>
      <c r="B91" s="203">
        <v>22980</v>
      </c>
      <c r="C91" s="203">
        <v>1915</v>
      </c>
      <c r="D91" s="203">
        <v>1915</v>
      </c>
      <c r="E91" s="203">
        <v>1915</v>
      </c>
      <c r="F91" s="203">
        <v>1915</v>
      </c>
      <c r="G91" s="203">
        <v>1915</v>
      </c>
      <c r="H91" s="203">
        <v>1915</v>
      </c>
      <c r="I91" s="203">
        <v>1915</v>
      </c>
      <c r="J91" s="203">
        <v>1915</v>
      </c>
      <c r="K91" s="203">
        <v>1915</v>
      </c>
      <c r="L91" s="203">
        <v>1915</v>
      </c>
      <c r="M91" s="203">
        <v>1915</v>
      </c>
      <c r="N91" s="203">
        <v>1915</v>
      </c>
    </row>
    <row r="92" spans="1:14" ht="12.75" customHeight="1">
      <c r="A92" s="204" t="s">
        <v>33</v>
      </c>
      <c r="B92" s="205">
        <v>2672924.0699999998</v>
      </c>
      <c r="C92" s="205">
        <v>221982.96669999999</v>
      </c>
      <c r="D92" s="205">
        <v>220114.98670000001</v>
      </c>
      <c r="E92" s="205">
        <v>220115.02669999999</v>
      </c>
      <c r="F92" s="205">
        <v>221799.01670000001</v>
      </c>
      <c r="G92" s="205">
        <v>220994.01670000001</v>
      </c>
      <c r="H92" s="205">
        <v>220110.01670000001</v>
      </c>
      <c r="I92" s="205">
        <v>225107.0067</v>
      </c>
      <c r="J92" s="205">
        <v>223423.01670000001</v>
      </c>
      <c r="K92" s="205">
        <v>223423.01670000001</v>
      </c>
      <c r="L92" s="205">
        <v>225257.01670000001</v>
      </c>
      <c r="M92" s="205">
        <v>223423.01670000001</v>
      </c>
      <c r="N92" s="205">
        <v>227174.96669999999</v>
      </c>
    </row>
    <row r="93" spans="1:14" ht="12.75" customHeight="1">
      <c r="A93" s="202" t="s">
        <v>1069</v>
      </c>
      <c r="B93" s="203">
        <v>1226023.97599998</v>
      </c>
      <c r="C93" s="203">
        <v>126621.081333332</v>
      </c>
      <c r="D93" s="203">
        <v>96106.081333331997</v>
      </c>
      <c r="E93" s="203">
        <v>104242.081333332</v>
      </c>
      <c r="F93" s="203">
        <v>95632.081333331997</v>
      </c>
      <c r="G93" s="203">
        <v>95320.081333331997</v>
      </c>
      <c r="H93" s="203">
        <v>104306.081333332</v>
      </c>
      <c r="I93" s="203">
        <v>97095.081333331997</v>
      </c>
      <c r="J93" s="203">
        <v>102306.081333332</v>
      </c>
      <c r="K93" s="203">
        <v>104124.081333332</v>
      </c>
      <c r="L93" s="203">
        <v>99870.081333331997</v>
      </c>
      <c r="M93" s="203">
        <v>96756.081333331997</v>
      </c>
      <c r="N93" s="203">
        <v>103645.081333332</v>
      </c>
    </row>
    <row r="94" spans="1:14" ht="12.75" customHeight="1">
      <c r="A94" s="202" t="s">
        <v>1107</v>
      </c>
      <c r="B94" s="203">
        <v>52900</v>
      </c>
      <c r="C94" s="203">
        <v>2582</v>
      </c>
      <c r="D94" s="203">
        <v>1232</v>
      </c>
      <c r="E94" s="203">
        <v>1232</v>
      </c>
      <c r="F94" s="203">
        <v>1232</v>
      </c>
      <c r="G94" s="203">
        <v>1232</v>
      </c>
      <c r="H94" s="203">
        <v>1232</v>
      </c>
      <c r="I94" s="203">
        <v>1232</v>
      </c>
      <c r="J94" s="203">
        <v>1232</v>
      </c>
      <c r="K94" s="203">
        <v>1982</v>
      </c>
      <c r="L94" s="203">
        <v>1232</v>
      </c>
      <c r="M94" s="203">
        <v>1232</v>
      </c>
      <c r="N94" s="203">
        <v>37248</v>
      </c>
    </row>
    <row r="95" spans="1:14" ht="12.75" customHeight="1">
      <c r="A95" s="202" t="s">
        <v>1070</v>
      </c>
      <c r="B95" s="203">
        <v>1072952.0160000001</v>
      </c>
      <c r="C95" s="203">
        <v>84678.751333332999</v>
      </c>
      <c r="D95" s="203">
        <v>85193.751333332999</v>
      </c>
      <c r="E95" s="203">
        <v>94025.751333332999</v>
      </c>
      <c r="F95" s="203">
        <v>83673.751333332999</v>
      </c>
      <c r="G95" s="203">
        <v>86034.751333332999</v>
      </c>
      <c r="H95" s="203">
        <v>97053.751333332999</v>
      </c>
      <c r="I95" s="203">
        <v>85743.751333332999</v>
      </c>
      <c r="J95" s="203">
        <v>86153.751333332999</v>
      </c>
      <c r="K95" s="203">
        <v>99101.751333332999</v>
      </c>
      <c r="L95" s="203">
        <v>93295.751333332999</v>
      </c>
      <c r="M95" s="203">
        <v>85589.751333332999</v>
      </c>
      <c r="N95" s="203">
        <v>92406.751333332999</v>
      </c>
    </row>
    <row r="96" spans="1:14" ht="12.75" customHeight="1">
      <c r="A96" s="202" t="s">
        <v>1071</v>
      </c>
      <c r="B96" s="203">
        <v>637984.920000004</v>
      </c>
      <c r="C96" s="203">
        <v>50697.576666667002</v>
      </c>
      <c r="D96" s="203">
        <v>48553.576666667002</v>
      </c>
      <c r="E96" s="203">
        <v>54833.576666667002</v>
      </c>
      <c r="F96" s="203">
        <v>48217.576666667002</v>
      </c>
      <c r="G96" s="203">
        <v>48748.576666667002</v>
      </c>
      <c r="H96" s="203">
        <v>59208.576666667002</v>
      </c>
      <c r="I96" s="203">
        <v>49617.576666667002</v>
      </c>
      <c r="J96" s="203">
        <v>54272.576666667002</v>
      </c>
      <c r="K96" s="203">
        <v>60032.576666667002</v>
      </c>
      <c r="L96" s="203">
        <v>55877.576666667002</v>
      </c>
      <c r="M96" s="203">
        <v>49643.576666667002</v>
      </c>
      <c r="N96" s="203">
        <v>58281.576666667002</v>
      </c>
    </row>
    <row r="97" spans="1:14" ht="12.75" customHeight="1">
      <c r="A97" s="202" t="s">
        <v>1072</v>
      </c>
      <c r="B97" s="203">
        <v>142889.553599996</v>
      </c>
      <c r="C97" s="203">
        <v>11970.546133333</v>
      </c>
      <c r="D97" s="203">
        <v>12420.546133333</v>
      </c>
      <c r="E97" s="203">
        <v>11294.546133333</v>
      </c>
      <c r="F97" s="203">
        <v>11470.546133333</v>
      </c>
      <c r="G97" s="203">
        <v>12420.546133333</v>
      </c>
      <c r="H97" s="203">
        <v>11270.546133333</v>
      </c>
      <c r="I97" s="203">
        <v>11470.546133333</v>
      </c>
      <c r="J97" s="203">
        <v>12420.546133333</v>
      </c>
      <c r="K97" s="203">
        <v>11290.546133333</v>
      </c>
      <c r="L97" s="203">
        <v>13074.546133333</v>
      </c>
      <c r="M97" s="203">
        <v>11257.546133333</v>
      </c>
      <c r="N97" s="203">
        <v>12528.546133333</v>
      </c>
    </row>
    <row r="98" spans="1:14" ht="12.75" customHeight="1">
      <c r="A98" s="204" t="s">
        <v>34</v>
      </c>
      <c r="B98" s="205">
        <v>3132750.4656000002</v>
      </c>
      <c r="C98" s="205">
        <v>276549.95549999998</v>
      </c>
      <c r="D98" s="205">
        <v>243505.95550000001</v>
      </c>
      <c r="E98" s="205">
        <v>265627.95549999998</v>
      </c>
      <c r="F98" s="205">
        <v>240225.95550000001</v>
      </c>
      <c r="G98" s="205">
        <v>243755.95550000001</v>
      </c>
      <c r="H98" s="205">
        <v>273070.95549999998</v>
      </c>
      <c r="I98" s="205">
        <v>245158.95550000001</v>
      </c>
      <c r="J98" s="205">
        <v>256384.95550000001</v>
      </c>
      <c r="K98" s="205">
        <v>276530.95549999998</v>
      </c>
      <c r="L98" s="205">
        <v>263349.95549999998</v>
      </c>
      <c r="M98" s="205">
        <v>244478.95550000001</v>
      </c>
      <c r="N98" s="205">
        <v>304109.95549999998</v>
      </c>
    </row>
    <row r="99" spans="1:14" ht="12.75" customHeight="1">
      <c r="A99" s="202" t="s">
        <v>1073</v>
      </c>
      <c r="B99" s="203">
        <v>360093.00000001601</v>
      </c>
      <c r="C99" s="203">
        <v>40133.916666668003</v>
      </c>
      <c r="D99" s="203">
        <v>27579.916666667999</v>
      </c>
      <c r="E99" s="203">
        <v>24593.916666667999</v>
      </c>
      <c r="F99" s="203">
        <v>24819.916666667999</v>
      </c>
      <c r="G99" s="203">
        <v>16514.916666667999</v>
      </c>
      <c r="H99" s="203">
        <v>19929.916666667999</v>
      </c>
      <c r="I99" s="203">
        <v>25378.916666667999</v>
      </c>
      <c r="J99" s="203">
        <v>60978.916666668003</v>
      </c>
      <c r="K99" s="203">
        <v>23318.916666667999</v>
      </c>
      <c r="L99" s="203">
        <v>25077.916666667999</v>
      </c>
      <c r="M99" s="203">
        <v>50619.916666668003</v>
      </c>
      <c r="N99" s="203">
        <v>21145.916666667999</v>
      </c>
    </row>
    <row r="100" spans="1:14" ht="12.75" customHeight="1">
      <c r="A100" s="202" t="s">
        <v>1074</v>
      </c>
      <c r="B100" s="203">
        <v>2500</v>
      </c>
      <c r="C100" s="203">
        <v>208</v>
      </c>
      <c r="D100" s="203">
        <v>208</v>
      </c>
      <c r="E100" s="203">
        <v>208</v>
      </c>
      <c r="F100" s="203">
        <v>208</v>
      </c>
      <c r="G100" s="203">
        <v>208</v>
      </c>
      <c r="H100" s="203">
        <v>208</v>
      </c>
      <c r="I100" s="203">
        <v>208</v>
      </c>
      <c r="J100" s="203">
        <v>208</v>
      </c>
      <c r="K100" s="203">
        <v>208</v>
      </c>
      <c r="L100" s="203">
        <v>208</v>
      </c>
      <c r="M100" s="203">
        <v>208</v>
      </c>
      <c r="N100" s="203">
        <v>212</v>
      </c>
    </row>
    <row r="101" spans="1:14" ht="12.75" customHeight="1">
      <c r="A101" s="202" t="s">
        <v>1075</v>
      </c>
      <c r="B101" s="203">
        <v>2608</v>
      </c>
      <c r="C101" s="203">
        <v>534</v>
      </c>
      <c r="D101" s="203">
        <v>134</v>
      </c>
      <c r="E101" s="203">
        <v>134</v>
      </c>
      <c r="F101" s="203">
        <v>734</v>
      </c>
      <c r="G101" s="203">
        <v>134</v>
      </c>
      <c r="H101" s="203">
        <v>134</v>
      </c>
      <c r="I101" s="203">
        <v>134</v>
      </c>
      <c r="J101" s="203">
        <v>134</v>
      </c>
      <c r="K101" s="203">
        <v>134</v>
      </c>
      <c r="L101" s="203">
        <v>134</v>
      </c>
      <c r="M101" s="203">
        <v>134</v>
      </c>
      <c r="N101" s="203">
        <v>134</v>
      </c>
    </row>
    <row r="102" spans="1:14" ht="12.75" customHeight="1">
      <c r="A102" s="202" t="s">
        <v>1076</v>
      </c>
      <c r="B102" s="203">
        <v>197314</v>
      </c>
      <c r="C102" s="203">
        <v>14816</v>
      </c>
      <c r="D102" s="203">
        <v>9266</v>
      </c>
      <c r="E102" s="203">
        <v>9266</v>
      </c>
      <c r="F102" s="203">
        <v>9266</v>
      </c>
      <c r="G102" s="203">
        <v>9266</v>
      </c>
      <c r="H102" s="203">
        <v>9767</v>
      </c>
      <c r="I102" s="203">
        <v>18766</v>
      </c>
      <c r="J102" s="203">
        <v>20266</v>
      </c>
      <c r="K102" s="203">
        <v>9266</v>
      </c>
      <c r="L102" s="203">
        <v>9266</v>
      </c>
      <c r="M102" s="203">
        <v>63099</v>
      </c>
      <c r="N102" s="203">
        <v>15004</v>
      </c>
    </row>
    <row r="103" spans="1:14" ht="12.75" customHeight="1">
      <c r="A103" s="204" t="s">
        <v>1077</v>
      </c>
      <c r="B103" s="205">
        <v>562515</v>
      </c>
      <c r="C103" s="205">
        <v>55691.916700000002</v>
      </c>
      <c r="D103" s="205">
        <v>37187.916700000002</v>
      </c>
      <c r="E103" s="205">
        <v>34201.916700000002</v>
      </c>
      <c r="F103" s="205">
        <v>35027.916700000002</v>
      </c>
      <c r="G103" s="205">
        <v>26122.916700000002</v>
      </c>
      <c r="H103" s="205">
        <v>30038.916700000002</v>
      </c>
      <c r="I103" s="205">
        <v>44486.916700000002</v>
      </c>
      <c r="J103" s="205">
        <v>81586.916700000002</v>
      </c>
      <c r="K103" s="205">
        <v>32926.916700000002</v>
      </c>
      <c r="L103" s="205">
        <v>34685.916700000002</v>
      </c>
      <c r="M103" s="205">
        <v>114060.9167</v>
      </c>
      <c r="N103" s="205">
        <v>36495.916700000002</v>
      </c>
    </row>
    <row r="104" spans="1:14" ht="12.75" customHeight="1">
      <c r="A104" s="202" t="s">
        <v>1137</v>
      </c>
      <c r="B104" s="203">
        <v>2100</v>
      </c>
      <c r="C104" s="203">
        <v>175</v>
      </c>
      <c r="D104" s="203">
        <v>175</v>
      </c>
      <c r="E104" s="203">
        <v>175</v>
      </c>
      <c r="F104" s="203">
        <v>175</v>
      </c>
      <c r="G104" s="203">
        <v>175</v>
      </c>
      <c r="H104" s="203">
        <v>175</v>
      </c>
      <c r="I104" s="203">
        <v>175</v>
      </c>
      <c r="J104" s="203">
        <v>175</v>
      </c>
      <c r="K104" s="203">
        <v>175</v>
      </c>
      <c r="L104" s="203">
        <v>175</v>
      </c>
      <c r="M104" s="203">
        <v>175</v>
      </c>
      <c r="N104" s="203">
        <v>175</v>
      </c>
    </row>
    <row r="105" spans="1:14" ht="12.75" customHeight="1">
      <c r="A105" s="202" t="s">
        <v>1078</v>
      </c>
      <c r="B105" s="203">
        <v>173694</v>
      </c>
      <c r="C105" s="203">
        <v>4199</v>
      </c>
      <c r="D105" s="203">
        <v>1068</v>
      </c>
      <c r="E105" s="203">
        <v>1068</v>
      </c>
      <c r="F105" s="203">
        <v>9149</v>
      </c>
      <c r="G105" s="203">
        <v>1068</v>
      </c>
      <c r="H105" s="203">
        <v>1068</v>
      </c>
      <c r="I105" s="203">
        <v>18249</v>
      </c>
      <c r="J105" s="203">
        <v>1068</v>
      </c>
      <c r="K105" s="203">
        <v>1068</v>
      </c>
      <c r="L105" s="203">
        <v>1349</v>
      </c>
      <c r="M105" s="203">
        <v>1068</v>
      </c>
      <c r="N105" s="203">
        <v>133272</v>
      </c>
    </row>
    <row r="106" spans="1:14" ht="12.75" customHeight="1">
      <c r="A106" s="202" t="s">
        <v>1138</v>
      </c>
      <c r="B106" s="203">
        <v>5520</v>
      </c>
      <c r="C106" s="203">
        <v>860</v>
      </c>
      <c r="D106" s="203">
        <v>60</v>
      </c>
      <c r="E106" s="203">
        <v>60</v>
      </c>
      <c r="F106" s="203">
        <v>60</v>
      </c>
      <c r="G106" s="203">
        <v>60</v>
      </c>
      <c r="H106" s="203">
        <v>60</v>
      </c>
      <c r="I106" s="203">
        <v>2460</v>
      </c>
      <c r="J106" s="203">
        <v>1660</v>
      </c>
      <c r="K106" s="203">
        <v>60</v>
      </c>
      <c r="L106" s="203">
        <v>60</v>
      </c>
      <c r="M106" s="203">
        <v>60</v>
      </c>
      <c r="N106" s="203">
        <v>60</v>
      </c>
    </row>
    <row r="107" spans="1:14" ht="12.75" customHeight="1">
      <c r="A107" s="202" t="s">
        <v>1079</v>
      </c>
      <c r="B107" s="203">
        <v>724648</v>
      </c>
      <c r="C107" s="203">
        <v>64587</v>
      </c>
      <c r="D107" s="203">
        <v>51451</v>
      </c>
      <c r="E107" s="203">
        <v>61351</v>
      </c>
      <c r="F107" s="203">
        <v>64697</v>
      </c>
      <c r="G107" s="203">
        <v>52320</v>
      </c>
      <c r="H107" s="203">
        <v>65075</v>
      </c>
      <c r="I107" s="203">
        <v>66206</v>
      </c>
      <c r="J107" s="203">
        <v>55559</v>
      </c>
      <c r="K107" s="203">
        <v>62486</v>
      </c>
      <c r="L107" s="203">
        <v>62086</v>
      </c>
      <c r="M107" s="203">
        <v>53449</v>
      </c>
      <c r="N107" s="203">
        <v>65381</v>
      </c>
    </row>
    <row r="108" spans="1:14" ht="12.75" customHeight="1">
      <c r="A108" s="202" t="s">
        <v>1080</v>
      </c>
      <c r="B108" s="203">
        <v>250</v>
      </c>
      <c r="C108" s="203">
        <v>0</v>
      </c>
      <c r="D108" s="203">
        <v>0</v>
      </c>
      <c r="E108" s="203">
        <v>0</v>
      </c>
      <c r="F108" s="203">
        <v>250</v>
      </c>
      <c r="G108" s="203">
        <v>0</v>
      </c>
      <c r="H108" s="203">
        <v>0</v>
      </c>
      <c r="I108" s="203">
        <v>0</v>
      </c>
      <c r="J108" s="203">
        <v>0</v>
      </c>
      <c r="K108" s="203">
        <v>0</v>
      </c>
      <c r="L108" s="203">
        <v>0</v>
      </c>
      <c r="M108" s="203">
        <v>0</v>
      </c>
      <c r="N108" s="203">
        <v>0</v>
      </c>
    </row>
    <row r="109" spans="1:14" ht="12.75" customHeight="1">
      <c r="A109" s="202" t="s">
        <v>1108</v>
      </c>
      <c r="B109" s="203">
        <v>2150</v>
      </c>
      <c r="C109" s="203">
        <v>775</v>
      </c>
      <c r="D109" s="203">
        <v>125</v>
      </c>
      <c r="E109" s="203">
        <v>125</v>
      </c>
      <c r="F109" s="203">
        <v>125</v>
      </c>
      <c r="G109" s="203">
        <v>125</v>
      </c>
      <c r="H109" s="203">
        <v>125</v>
      </c>
      <c r="I109" s="203">
        <v>125</v>
      </c>
      <c r="J109" s="203">
        <v>125</v>
      </c>
      <c r="K109" s="203">
        <v>125</v>
      </c>
      <c r="L109" s="203">
        <v>125</v>
      </c>
      <c r="M109" s="203">
        <v>125</v>
      </c>
      <c r="N109" s="203">
        <v>125</v>
      </c>
    </row>
    <row r="110" spans="1:14" ht="12.75" customHeight="1">
      <c r="A110" s="202" t="s">
        <v>1081</v>
      </c>
      <c r="B110" s="203">
        <v>95460</v>
      </c>
      <c r="C110" s="203">
        <v>7883</v>
      </c>
      <c r="D110" s="203">
        <v>7883</v>
      </c>
      <c r="E110" s="203">
        <v>7883</v>
      </c>
      <c r="F110" s="203">
        <v>8493</v>
      </c>
      <c r="G110" s="203">
        <v>7883</v>
      </c>
      <c r="H110" s="203">
        <v>7883</v>
      </c>
      <c r="I110" s="203">
        <v>7883</v>
      </c>
      <c r="J110" s="203">
        <v>7883</v>
      </c>
      <c r="K110" s="203">
        <v>8133</v>
      </c>
      <c r="L110" s="203">
        <v>7883</v>
      </c>
      <c r="M110" s="203">
        <v>7883</v>
      </c>
      <c r="N110" s="203">
        <v>7887</v>
      </c>
    </row>
    <row r="111" spans="1:14" ht="12.75" customHeight="1">
      <c r="A111" s="202" t="s">
        <v>1082</v>
      </c>
      <c r="B111" s="203">
        <v>225605.00000000399</v>
      </c>
      <c r="C111" s="203">
        <v>25386.166666666999</v>
      </c>
      <c r="D111" s="203">
        <v>15087.166666667001</v>
      </c>
      <c r="E111" s="203">
        <v>14187.166666667001</v>
      </c>
      <c r="F111" s="203">
        <v>17336.166666666999</v>
      </c>
      <c r="G111" s="203">
        <v>14417.166666667001</v>
      </c>
      <c r="H111" s="203">
        <v>22057.166666666999</v>
      </c>
      <c r="I111" s="203">
        <v>15436.166666667001</v>
      </c>
      <c r="J111" s="203">
        <v>22337.166666666999</v>
      </c>
      <c r="K111" s="203">
        <v>19387.166666666999</v>
      </c>
      <c r="L111" s="203">
        <v>27687.166666666999</v>
      </c>
      <c r="M111" s="203">
        <v>11637.166666667001</v>
      </c>
      <c r="N111" s="203">
        <v>20649.166666666999</v>
      </c>
    </row>
    <row r="112" spans="1:14" ht="12.75" customHeight="1">
      <c r="A112" s="204" t="s">
        <v>36</v>
      </c>
      <c r="B112" s="205">
        <v>1229427</v>
      </c>
      <c r="C112" s="205">
        <v>103865.1667</v>
      </c>
      <c r="D112" s="205">
        <v>75849.166700000002</v>
      </c>
      <c r="E112" s="205">
        <v>84849.166700000002</v>
      </c>
      <c r="F112" s="205">
        <v>100285.1667</v>
      </c>
      <c r="G112" s="205">
        <v>76048.166700000002</v>
      </c>
      <c r="H112" s="205">
        <v>96443.166700000002</v>
      </c>
      <c r="I112" s="205">
        <v>110534.1667</v>
      </c>
      <c r="J112" s="205">
        <v>88807.166700000002</v>
      </c>
      <c r="K112" s="205">
        <v>91434.166700000002</v>
      </c>
      <c r="L112" s="205">
        <v>99365.166700000002</v>
      </c>
      <c r="M112" s="205">
        <v>74397.166700000002</v>
      </c>
      <c r="N112" s="205">
        <v>227549.1667</v>
      </c>
    </row>
    <row r="113" spans="1:14" ht="12.75" customHeight="1">
      <c r="A113" s="202" t="s">
        <v>1139</v>
      </c>
      <c r="B113" s="203">
        <v>179000</v>
      </c>
      <c r="C113" s="203">
        <v>14917</v>
      </c>
      <c r="D113" s="203">
        <v>14918</v>
      </c>
      <c r="E113" s="203">
        <v>14917</v>
      </c>
      <c r="F113" s="203">
        <v>14918</v>
      </c>
      <c r="G113" s="203">
        <v>14917</v>
      </c>
      <c r="H113" s="203">
        <v>14918</v>
      </c>
      <c r="I113" s="203">
        <v>14917</v>
      </c>
      <c r="J113" s="203">
        <v>14918</v>
      </c>
      <c r="K113" s="203">
        <v>14917</v>
      </c>
      <c r="L113" s="203">
        <v>14917</v>
      </c>
      <c r="M113" s="203">
        <v>14917</v>
      </c>
      <c r="N113" s="203">
        <v>14909</v>
      </c>
    </row>
    <row r="114" spans="1:14" ht="12.75" customHeight="1">
      <c r="A114" s="202" t="s">
        <v>1083</v>
      </c>
      <c r="B114" s="203">
        <v>13370655.060000001</v>
      </c>
      <c r="C114" s="203">
        <v>1092391.666</v>
      </c>
      <c r="D114" s="203">
        <v>1096747.0959999999</v>
      </c>
      <c r="E114" s="203">
        <v>1151879.156</v>
      </c>
      <c r="F114" s="203">
        <v>1126374.7626666699</v>
      </c>
      <c r="G114" s="203">
        <v>1059930.62266667</v>
      </c>
      <c r="H114" s="203">
        <v>1094239.2326666701</v>
      </c>
      <c r="I114" s="203">
        <v>1232710.8060000001</v>
      </c>
      <c r="J114" s="203">
        <v>1055735.406</v>
      </c>
      <c r="K114" s="203">
        <v>1090717.0060000001</v>
      </c>
      <c r="L114" s="203">
        <v>1108108.206</v>
      </c>
      <c r="M114" s="203">
        <v>1057279.206</v>
      </c>
      <c r="N114" s="203">
        <v>1204541.8940000001</v>
      </c>
    </row>
    <row r="115" spans="1:14" ht="12.75" customHeight="1">
      <c r="A115" s="202" t="s">
        <v>1110</v>
      </c>
      <c r="B115" s="203">
        <v>54000</v>
      </c>
      <c r="C115" s="203">
        <v>4500</v>
      </c>
      <c r="D115" s="203">
        <v>4500</v>
      </c>
      <c r="E115" s="203">
        <v>4500</v>
      </c>
      <c r="F115" s="203">
        <v>4500</v>
      </c>
      <c r="G115" s="203">
        <v>4500</v>
      </c>
      <c r="H115" s="203">
        <v>4500</v>
      </c>
      <c r="I115" s="203">
        <v>4500</v>
      </c>
      <c r="J115" s="203">
        <v>4500</v>
      </c>
      <c r="K115" s="203">
        <v>4500</v>
      </c>
      <c r="L115" s="203">
        <v>4500</v>
      </c>
      <c r="M115" s="203">
        <v>4500</v>
      </c>
      <c r="N115" s="203">
        <v>4500</v>
      </c>
    </row>
    <row r="116" spans="1:14" ht="12.75" customHeight="1">
      <c r="A116" s="204" t="s">
        <v>37</v>
      </c>
      <c r="B116" s="205">
        <v>13603655.060000001</v>
      </c>
      <c r="C116" s="205">
        <v>1111808.666</v>
      </c>
      <c r="D116" s="205">
        <v>1116165.0959999999</v>
      </c>
      <c r="E116" s="205">
        <v>1171296.156</v>
      </c>
      <c r="F116" s="205">
        <v>1145792.7627000001</v>
      </c>
      <c r="G116" s="205">
        <v>1079347.6226999999</v>
      </c>
      <c r="H116" s="205">
        <v>1113657.2327000001</v>
      </c>
      <c r="I116" s="205">
        <v>1252127.8060000001</v>
      </c>
      <c r="J116" s="205">
        <v>1075153.406</v>
      </c>
      <c r="K116" s="205">
        <v>1110134.0060000001</v>
      </c>
      <c r="L116" s="205">
        <v>1127525.206</v>
      </c>
      <c r="M116" s="205">
        <v>1076696.206</v>
      </c>
      <c r="N116" s="205">
        <v>1223950.8940000001</v>
      </c>
    </row>
    <row r="117" spans="1:14" ht="12.75" customHeight="1">
      <c r="A117" s="202" t="s">
        <v>1085</v>
      </c>
      <c r="B117" s="203">
        <v>34754</v>
      </c>
      <c r="C117" s="203">
        <v>1602.6666666670001</v>
      </c>
      <c r="D117" s="203">
        <v>1577.6666666670001</v>
      </c>
      <c r="E117" s="203">
        <v>5577.6666666669998</v>
      </c>
      <c r="F117" s="203">
        <v>1602.6666666670001</v>
      </c>
      <c r="G117" s="203">
        <v>2304.6666666669998</v>
      </c>
      <c r="H117" s="203">
        <v>5577.6666666669998</v>
      </c>
      <c r="I117" s="203">
        <v>1602.6666666670001</v>
      </c>
      <c r="J117" s="203">
        <v>1577.6666666670001</v>
      </c>
      <c r="K117" s="203">
        <v>5577.6666666669998</v>
      </c>
      <c r="L117" s="203">
        <v>1602.6666666670001</v>
      </c>
      <c r="M117" s="203">
        <v>1577.6666666670001</v>
      </c>
      <c r="N117" s="203">
        <v>4572.666666701436</v>
      </c>
    </row>
    <row r="118" spans="1:14" ht="12.75" customHeight="1">
      <c r="A118" s="202" t="s">
        <v>1111</v>
      </c>
      <c r="B118" s="203">
        <v>457610.19559999998</v>
      </c>
      <c r="C118" s="203">
        <v>38074.698900000003</v>
      </c>
      <c r="D118" s="203">
        <v>37032.188000000002</v>
      </c>
      <c r="E118" s="203">
        <v>39046.0196</v>
      </c>
      <c r="F118" s="203">
        <v>37554.312700000002</v>
      </c>
      <c r="G118" s="203">
        <v>35880.393900000003</v>
      </c>
      <c r="H118" s="203">
        <v>37619.395199999999</v>
      </c>
      <c r="I118" s="203">
        <v>40416.717600000004</v>
      </c>
      <c r="J118" s="203">
        <v>37484.353799999997</v>
      </c>
      <c r="K118" s="203">
        <v>37615.016100000001</v>
      </c>
      <c r="L118" s="203">
        <v>37525.681499999999</v>
      </c>
      <c r="M118" s="203">
        <v>38023.141499999998</v>
      </c>
      <c r="N118" s="203">
        <v>41338.2768</v>
      </c>
    </row>
    <row r="119" spans="1:14" ht="12.75" customHeight="1">
      <c r="A119" s="202" t="s">
        <v>1140</v>
      </c>
      <c r="B119" s="203">
        <v>-66622000</v>
      </c>
      <c r="C119" s="203">
        <v>-5384000</v>
      </c>
      <c r="D119" s="203">
        <v>-5431000</v>
      </c>
      <c r="E119" s="203">
        <v>-5377000</v>
      </c>
      <c r="F119" s="203">
        <v>-5651000</v>
      </c>
      <c r="G119" s="203">
        <v>-5271000</v>
      </c>
      <c r="H119" s="203">
        <v>-6177000</v>
      </c>
      <c r="I119" s="203">
        <v>-5464000</v>
      </c>
      <c r="J119" s="203">
        <v>-6364000</v>
      </c>
      <c r="K119" s="203">
        <v>-5351000</v>
      </c>
      <c r="L119" s="203">
        <v>-5731000</v>
      </c>
      <c r="M119" s="203">
        <v>-5277000</v>
      </c>
      <c r="N119" s="203">
        <v>-5144000</v>
      </c>
    </row>
    <row r="120" spans="1:14" ht="12.75" customHeight="1">
      <c r="A120" s="204" t="s">
        <v>39</v>
      </c>
      <c r="B120" s="205">
        <v>-66129635.804399997</v>
      </c>
      <c r="C120" s="205">
        <v>-5344322.6344333328</v>
      </c>
      <c r="D120" s="205">
        <v>-5392390.1453333329</v>
      </c>
      <c r="E120" s="205">
        <v>-5332376.3137333328</v>
      </c>
      <c r="F120" s="205">
        <v>-5611843.0206333334</v>
      </c>
      <c r="G120" s="205">
        <v>-5232814.9394333325</v>
      </c>
      <c r="H120" s="205">
        <v>-6133802.9381333329</v>
      </c>
      <c r="I120" s="205">
        <v>-5421980.6157333329</v>
      </c>
      <c r="J120" s="205">
        <v>-6324937.9795333333</v>
      </c>
      <c r="K120" s="205">
        <v>-5307807.3172333334</v>
      </c>
      <c r="L120" s="205">
        <v>-5691871.6518333331</v>
      </c>
      <c r="M120" s="205">
        <v>-5237399.1918333331</v>
      </c>
      <c r="N120" s="205">
        <v>-5098089.0565332985</v>
      </c>
    </row>
    <row r="121" spans="1:14" ht="12.75" customHeight="1">
      <c r="A121" s="204" t="s">
        <v>124</v>
      </c>
      <c r="B121" s="205">
        <v>106547524.5259091</v>
      </c>
      <c r="C121" s="205">
        <v>8551321.3532726392</v>
      </c>
      <c r="D121" s="205">
        <v>8530737.4914911184</v>
      </c>
      <c r="E121" s="205">
        <v>8603953.6960281022</v>
      </c>
      <c r="F121" s="205">
        <v>8776882.1359171011</v>
      </c>
      <c r="G121" s="205">
        <v>8168520.0786847696</v>
      </c>
      <c r="H121" s="205">
        <v>10775810.774511069</v>
      </c>
      <c r="I121" s="205">
        <v>8149412.0779545922</v>
      </c>
      <c r="J121" s="205">
        <v>11290391.094896808</v>
      </c>
      <c r="K121" s="205">
        <v>8345078.4831524622</v>
      </c>
      <c r="L121" s="205">
        <v>9582779.1766251251</v>
      </c>
      <c r="M121" s="205">
        <v>7929889.0864029462</v>
      </c>
      <c r="N121" s="205">
        <v>7842749.0782723697</v>
      </c>
    </row>
  </sheetData>
  <pageMargins left="0.75" right="0.75" top="0.75" bottom="0.5" header="0.5" footer="0.7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34" workbookViewId="0">
      <selection activeCell="D42" sqref="D42"/>
    </sheetView>
  </sheetViews>
  <sheetFormatPr defaultRowHeight="15"/>
  <cols>
    <col min="1" max="1" width="60.28515625" style="195" customWidth="1"/>
    <col min="2" max="2" width="23.7109375" style="195" customWidth="1"/>
    <col min="3" max="3" width="23.140625" style="195" bestFit="1" customWidth="1"/>
    <col min="4" max="4" width="14.7109375" style="195" customWidth="1"/>
    <col min="5" max="5" width="14.5703125" style="195" customWidth="1"/>
    <col min="6" max="6" width="14.28515625" style="195" customWidth="1"/>
    <col min="7" max="8" width="14.5703125" style="195" customWidth="1"/>
    <col min="9" max="9" width="14.140625" style="195" customWidth="1"/>
    <col min="10" max="10" width="14.7109375" style="195" customWidth="1"/>
    <col min="11" max="11" width="14.42578125" style="195" customWidth="1"/>
    <col min="12" max="12" width="13.7109375" style="195" customWidth="1"/>
    <col min="13" max="14" width="14.5703125" style="195" customWidth="1"/>
    <col min="15" max="16384" width="9.140625" style="195"/>
  </cols>
  <sheetData>
    <row r="1" spans="1:14" ht="11.85" customHeight="1">
      <c r="A1" s="194" t="s">
        <v>3</v>
      </c>
      <c r="B1" s="194" t="s">
        <v>838</v>
      </c>
      <c r="C1" s="194"/>
    </row>
    <row r="2" spans="1:14" ht="11.85" customHeight="1">
      <c r="A2" s="194" t="s">
        <v>1006</v>
      </c>
      <c r="B2" s="194" t="s">
        <v>1141</v>
      </c>
      <c r="C2" s="194"/>
    </row>
    <row r="3" spans="1:14" ht="13.7" customHeight="1">
      <c r="B3" s="196" t="s">
        <v>1008</v>
      </c>
      <c r="C3" s="196" t="s">
        <v>1009</v>
      </c>
      <c r="D3" s="196" t="s">
        <v>1010</v>
      </c>
      <c r="E3" s="196" t="s">
        <v>1011</v>
      </c>
      <c r="F3" s="196" t="s">
        <v>1012</v>
      </c>
      <c r="G3" s="196" t="s">
        <v>1013</v>
      </c>
      <c r="H3" s="196" t="s">
        <v>1014</v>
      </c>
      <c r="I3" s="196" t="s">
        <v>1015</v>
      </c>
      <c r="J3" s="196" t="s">
        <v>1016</v>
      </c>
      <c r="K3" s="196" t="s">
        <v>1017</v>
      </c>
      <c r="L3" s="196" t="s">
        <v>1018</v>
      </c>
      <c r="M3" s="196" t="s">
        <v>1019</v>
      </c>
      <c r="N3" s="196" t="s">
        <v>1020</v>
      </c>
    </row>
    <row r="4" spans="1:14" ht="12.75" customHeight="1">
      <c r="A4" s="197" t="s">
        <v>1021</v>
      </c>
      <c r="B4" s="198">
        <v>31045004.800000001</v>
      </c>
      <c r="C4" s="198">
        <v>2599126.5699999998</v>
      </c>
      <c r="D4" s="198">
        <v>2599126.5699999998</v>
      </c>
      <c r="E4" s="198">
        <v>2481748.0699999998</v>
      </c>
      <c r="F4" s="198">
        <v>2774838.37</v>
      </c>
      <c r="G4" s="198">
        <v>2422702.94</v>
      </c>
      <c r="H4" s="198">
        <v>2657459.9</v>
      </c>
      <c r="I4" s="198">
        <v>2540081.4</v>
      </c>
      <c r="J4" s="198">
        <v>2769838.37</v>
      </c>
      <c r="K4" s="198">
        <v>2535081.4</v>
      </c>
      <c r="L4" s="198">
        <v>2594126.5699999998</v>
      </c>
      <c r="M4" s="198">
        <v>2711505.03</v>
      </c>
      <c r="N4" s="198">
        <v>2359369.61</v>
      </c>
    </row>
    <row r="5" spans="1:14" ht="12.75" customHeight="1">
      <c r="A5" s="197" t="s">
        <v>1022</v>
      </c>
      <c r="B5" s="198">
        <v>83649.009999999995</v>
      </c>
      <c r="C5" s="198">
        <v>7077.99</v>
      </c>
      <c r="D5" s="198">
        <v>7077.99</v>
      </c>
      <c r="E5" s="198">
        <v>6756.27</v>
      </c>
      <c r="F5" s="198">
        <v>7399.72</v>
      </c>
      <c r="G5" s="198">
        <v>6434.54</v>
      </c>
      <c r="H5" s="198">
        <v>7077.99</v>
      </c>
      <c r="I5" s="198">
        <v>6756.27</v>
      </c>
      <c r="J5" s="198">
        <v>7399.72</v>
      </c>
      <c r="K5" s="198">
        <v>6756.27</v>
      </c>
      <c r="L5" s="198">
        <v>7077.99</v>
      </c>
      <c r="M5" s="198">
        <v>7399.72</v>
      </c>
      <c r="N5" s="198">
        <v>6434.54</v>
      </c>
    </row>
    <row r="6" spans="1:14" ht="12.75" customHeight="1">
      <c r="A6" s="197" t="s">
        <v>1023</v>
      </c>
      <c r="B6" s="198">
        <v>-83649.009999999995</v>
      </c>
      <c r="C6" s="198">
        <v>-7077.99</v>
      </c>
      <c r="D6" s="198">
        <v>-7077.99</v>
      </c>
      <c r="E6" s="198">
        <v>-6756.27</v>
      </c>
      <c r="F6" s="198">
        <v>-7399.72</v>
      </c>
      <c r="G6" s="198">
        <v>-6434.54</v>
      </c>
      <c r="H6" s="198">
        <v>-7077.99</v>
      </c>
      <c r="I6" s="198">
        <v>-6756.27</v>
      </c>
      <c r="J6" s="198">
        <v>-7399.72</v>
      </c>
      <c r="K6" s="198">
        <v>-6756.27</v>
      </c>
      <c r="L6" s="198">
        <v>-7077.99</v>
      </c>
      <c r="M6" s="198">
        <v>-7399.72</v>
      </c>
      <c r="N6" s="198">
        <v>-6434.54</v>
      </c>
    </row>
    <row r="7" spans="1:14" ht="12.75" customHeight="1">
      <c r="A7" s="199" t="s">
        <v>22</v>
      </c>
      <c r="B7" s="200">
        <v>31045004.800000001</v>
      </c>
      <c r="C7" s="200">
        <v>2599126.5699999998</v>
      </c>
      <c r="D7" s="200">
        <v>2599126.5699999998</v>
      </c>
      <c r="E7" s="200">
        <v>2481748.0699999998</v>
      </c>
      <c r="F7" s="200">
        <v>2774838.37</v>
      </c>
      <c r="G7" s="200">
        <v>2422702.94</v>
      </c>
      <c r="H7" s="200">
        <v>2657459.9</v>
      </c>
      <c r="I7" s="200">
        <v>2540081.4</v>
      </c>
      <c r="J7" s="200">
        <v>2769838.37</v>
      </c>
      <c r="K7" s="200">
        <v>2535081.4</v>
      </c>
      <c r="L7" s="200">
        <v>2594126.5699999998</v>
      </c>
      <c r="M7" s="200">
        <v>2711505.03</v>
      </c>
      <c r="N7" s="200">
        <v>2359369.61</v>
      </c>
    </row>
    <row r="8" spans="1:14" ht="12.75" customHeight="1">
      <c r="A8" s="197" t="s">
        <v>1025</v>
      </c>
      <c r="B8" s="198">
        <v>1372903.2472000001</v>
      </c>
      <c r="C8" s="198">
        <v>114941.1743</v>
      </c>
      <c r="D8" s="198">
        <v>114941.1743</v>
      </c>
      <c r="E8" s="198">
        <v>109750.3449</v>
      </c>
      <c r="F8" s="198">
        <v>122711.6773</v>
      </c>
      <c r="G8" s="198">
        <v>107139.192</v>
      </c>
      <c r="H8" s="198">
        <v>117520.84910000001</v>
      </c>
      <c r="I8" s="198">
        <v>112330.01979999999</v>
      </c>
      <c r="J8" s="198">
        <v>122490.56230000001</v>
      </c>
      <c r="K8" s="198">
        <v>112108.9048</v>
      </c>
      <c r="L8" s="198">
        <v>114720.05929999999</v>
      </c>
      <c r="M8" s="198">
        <v>119910.887</v>
      </c>
      <c r="N8" s="198">
        <v>104338.40210000001</v>
      </c>
    </row>
    <row r="9" spans="1:14" ht="12.75" customHeight="1">
      <c r="A9" s="197" t="s">
        <v>1026</v>
      </c>
      <c r="B9" s="198">
        <v>1000518.4155</v>
      </c>
      <c r="C9" s="198">
        <v>83764.651199999993</v>
      </c>
      <c r="D9" s="198">
        <v>83764.651199999993</v>
      </c>
      <c r="E9" s="198">
        <v>79981.776800000007</v>
      </c>
      <c r="F9" s="198">
        <v>89427.490999999995</v>
      </c>
      <c r="G9" s="198">
        <v>78078.870500000005</v>
      </c>
      <c r="H9" s="198">
        <v>85644.617800000007</v>
      </c>
      <c r="I9" s="198">
        <v>81861.743400000007</v>
      </c>
      <c r="J9" s="198">
        <v>89266.350999999995</v>
      </c>
      <c r="K9" s="198">
        <v>81700.603400000007</v>
      </c>
      <c r="L9" s="198">
        <v>83603.511199999994</v>
      </c>
      <c r="M9" s="198">
        <v>87386.384099999996</v>
      </c>
      <c r="N9" s="198">
        <v>76037.763900000005</v>
      </c>
    </row>
    <row r="10" spans="1:14" ht="12.75" customHeight="1">
      <c r="A10" s="197" t="s">
        <v>1027</v>
      </c>
      <c r="B10" s="198">
        <v>6090067.5465000002</v>
      </c>
      <c r="C10" s="198">
        <v>509868.06</v>
      </c>
      <c r="D10" s="198">
        <v>509868.06</v>
      </c>
      <c r="E10" s="198">
        <v>486842.03720000002</v>
      </c>
      <c r="F10" s="198">
        <v>544337.26820000005</v>
      </c>
      <c r="G10" s="198">
        <v>475259.21309999999</v>
      </c>
      <c r="H10" s="198">
        <v>521311.25109999999</v>
      </c>
      <c r="I10" s="198">
        <v>498285.22820000001</v>
      </c>
      <c r="J10" s="198">
        <v>543356.42319999996</v>
      </c>
      <c r="K10" s="198">
        <v>497304.38319999998</v>
      </c>
      <c r="L10" s="198">
        <v>508887.21500000003</v>
      </c>
      <c r="M10" s="198">
        <v>531913.23019999999</v>
      </c>
      <c r="N10" s="198">
        <v>462835.17709999997</v>
      </c>
    </row>
    <row r="11" spans="1:14" ht="12.75" customHeight="1">
      <c r="A11" s="197" t="s">
        <v>1028</v>
      </c>
      <c r="B11" s="198">
        <v>1156209.1133000001</v>
      </c>
      <c r="C11" s="198">
        <v>96799.270799999998</v>
      </c>
      <c r="D11" s="198">
        <v>96799.270799999998</v>
      </c>
      <c r="E11" s="198">
        <v>92427.743300000002</v>
      </c>
      <c r="F11" s="198">
        <v>103343.3054</v>
      </c>
      <c r="G11" s="198">
        <v>90228.725600000005</v>
      </c>
      <c r="H11" s="198">
        <v>98971.778999999995</v>
      </c>
      <c r="I11" s="198">
        <v>94600.251499999998</v>
      </c>
      <c r="J11" s="198">
        <v>103157.0904</v>
      </c>
      <c r="K11" s="198">
        <v>94414.036500000002</v>
      </c>
      <c r="L11" s="198">
        <v>96613.055800000002</v>
      </c>
      <c r="M11" s="198">
        <v>100984.5818</v>
      </c>
      <c r="N11" s="198">
        <v>87870.002399999998</v>
      </c>
    </row>
    <row r="12" spans="1:14" ht="12.75" customHeight="1">
      <c r="A12" s="197" t="s">
        <v>1029</v>
      </c>
      <c r="B12" s="198">
        <v>17478.338100000001</v>
      </c>
      <c r="C12" s="198">
        <v>1463.3082999999999</v>
      </c>
      <c r="D12" s="198">
        <v>1463.3082999999999</v>
      </c>
      <c r="E12" s="198">
        <v>1397.2240999999999</v>
      </c>
      <c r="F12" s="198">
        <v>1562.2340999999999</v>
      </c>
      <c r="G12" s="198">
        <v>1363.9818</v>
      </c>
      <c r="H12" s="198">
        <v>1496.15</v>
      </c>
      <c r="I12" s="198">
        <v>1430.0658000000001</v>
      </c>
      <c r="J12" s="198">
        <v>1559.4191000000001</v>
      </c>
      <c r="K12" s="198">
        <v>1427.2508</v>
      </c>
      <c r="L12" s="198">
        <v>1460.4933000000001</v>
      </c>
      <c r="M12" s="198">
        <v>1526.5773999999999</v>
      </c>
      <c r="N12" s="198">
        <v>1328.3251</v>
      </c>
    </row>
    <row r="13" spans="1:14" ht="12.75" customHeight="1">
      <c r="A13" s="197" t="s">
        <v>1030</v>
      </c>
      <c r="B13" s="198">
        <v>356551.87939999998</v>
      </c>
      <c r="C13" s="198">
        <v>29850.968499999999</v>
      </c>
      <c r="D13" s="198">
        <v>29850.968499999999</v>
      </c>
      <c r="E13" s="198">
        <v>28502.8766</v>
      </c>
      <c r="F13" s="198">
        <v>31869.018599999999</v>
      </c>
      <c r="G13" s="198">
        <v>27824.743299999998</v>
      </c>
      <c r="H13" s="198">
        <v>30520.926800000001</v>
      </c>
      <c r="I13" s="198">
        <v>29172.834900000002</v>
      </c>
      <c r="J13" s="198">
        <v>31811.5936</v>
      </c>
      <c r="K13" s="198">
        <v>29115.409899999999</v>
      </c>
      <c r="L13" s="198">
        <v>29793.5435</v>
      </c>
      <c r="M13" s="198">
        <v>31141.635200000001</v>
      </c>
      <c r="N13" s="198">
        <v>27097.360000000001</v>
      </c>
    </row>
    <row r="14" spans="1:14" ht="12.75" customHeight="1">
      <c r="A14" s="197" t="s">
        <v>1031</v>
      </c>
      <c r="B14" s="198">
        <v>47312.5861</v>
      </c>
      <c r="C14" s="198">
        <v>3961.0688</v>
      </c>
      <c r="D14" s="198">
        <v>3961.0688</v>
      </c>
      <c r="E14" s="198">
        <v>3782.1840000000002</v>
      </c>
      <c r="F14" s="198">
        <v>4228.8535000000002</v>
      </c>
      <c r="G14" s="198">
        <v>3692.1992</v>
      </c>
      <c r="H14" s="198">
        <v>4049.9688000000001</v>
      </c>
      <c r="I14" s="198">
        <v>3871.0839999999998</v>
      </c>
      <c r="J14" s="198">
        <v>4221.2335000000003</v>
      </c>
      <c r="K14" s="198">
        <v>3863.4639999999999</v>
      </c>
      <c r="L14" s="198">
        <v>3953.4488000000001</v>
      </c>
      <c r="M14" s="198">
        <v>4132.3334999999997</v>
      </c>
      <c r="N14" s="198">
        <v>3595.6792</v>
      </c>
    </row>
    <row r="15" spans="1:14" ht="12.75" customHeight="1">
      <c r="A15" s="197" t="s">
        <v>1032</v>
      </c>
      <c r="B15" s="198">
        <v>158360.56940000001</v>
      </c>
      <c r="C15" s="198">
        <v>13258.1446</v>
      </c>
      <c r="D15" s="198">
        <v>13258.1446</v>
      </c>
      <c r="E15" s="198">
        <v>12659.3968</v>
      </c>
      <c r="F15" s="198">
        <v>14154.450500000001</v>
      </c>
      <c r="G15" s="198">
        <v>12358.2078</v>
      </c>
      <c r="H15" s="198">
        <v>13555.7029</v>
      </c>
      <c r="I15" s="198">
        <v>12956.9552</v>
      </c>
      <c r="J15" s="198">
        <v>14128.9455</v>
      </c>
      <c r="K15" s="198">
        <v>12931.450199999999</v>
      </c>
      <c r="L15" s="198">
        <v>13232.6396</v>
      </c>
      <c r="M15" s="198">
        <v>13831.387199999999</v>
      </c>
      <c r="N15" s="198">
        <v>12035.1445</v>
      </c>
    </row>
    <row r="16" spans="1:14" ht="12.75" customHeight="1">
      <c r="A16" s="199" t="s">
        <v>23</v>
      </c>
      <c r="B16" s="200">
        <v>10199401.695499999</v>
      </c>
      <c r="C16" s="200">
        <v>853906.64650000003</v>
      </c>
      <c r="D16" s="200">
        <v>853906.64650000003</v>
      </c>
      <c r="E16" s="200">
        <v>815343.58369999996</v>
      </c>
      <c r="F16" s="200">
        <v>911634.29859999998</v>
      </c>
      <c r="G16" s="200">
        <v>795945.13329999999</v>
      </c>
      <c r="H16" s="200">
        <v>873071.24549999996</v>
      </c>
      <c r="I16" s="200">
        <v>834508.18279999995</v>
      </c>
      <c r="J16" s="200">
        <v>909991.61860000005</v>
      </c>
      <c r="K16" s="200">
        <v>832865.50280000002</v>
      </c>
      <c r="L16" s="200">
        <v>852263.96649999998</v>
      </c>
      <c r="M16" s="200">
        <v>890827.01639999996</v>
      </c>
      <c r="N16" s="200">
        <v>775137.85430000001</v>
      </c>
    </row>
    <row r="17" spans="1:14" ht="12.75" customHeight="1">
      <c r="A17" s="197" t="s">
        <v>1033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</row>
    <row r="18" spans="1:14" ht="12.75" customHeight="1">
      <c r="A18" s="197" t="s">
        <v>1035</v>
      </c>
      <c r="B18" s="198">
        <v>3300</v>
      </c>
      <c r="C18" s="198">
        <v>275</v>
      </c>
      <c r="D18" s="198">
        <v>275</v>
      </c>
      <c r="E18" s="198">
        <v>275</v>
      </c>
      <c r="F18" s="198">
        <v>275</v>
      </c>
      <c r="G18" s="198">
        <v>275</v>
      </c>
      <c r="H18" s="198">
        <v>275</v>
      </c>
      <c r="I18" s="198">
        <v>275</v>
      </c>
      <c r="J18" s="198">
        <v>275</v>
      </c>
      <c r="K18" s="198">
        <v>275</v>
      </c>
      <c r="L18" s="198">
        <v>275</v>
      </c>
      <c r="M18" s="198">
        <v>275</v>
      </c>
      <c r="N18" s="198">
        <v>275</v>
      </c>
    </row>
    <row r="19" spans="1:14" ht="12.75" customHeight="1">
      <c r="A19" s="197" t="s">
        <v>1036</v>
      </c>
      <c r="B19" s="198">
        <v>69616</v>
      </c>
      <c r="C19" s="198">
        <v>5801</v>
      </c>
      <c r="D19" s="198">
        <v>5801</v>
      </c>
      <c r="E19" s="198">
        <v>5801</v>
      </c>
      <c r="F19" s="198">
        <v>5801</v>
      </c>
      <c r="G19" s="198">
        <v>5801</v>
      </c>
      <c r="H19" s="198">
        <v>5801</v>
      </c>
      <c r="I19" s="198">
        <v>5801</v>
      </c>
      <c r="J19" s="198">
        <v>5801</v>
      </c>
      <c r="K19" s="198">
        <v>5801</v>
      </c>
      <c r="L19" s="198">
        <v>5801</v>
      </c>
      <c r="M19" s="198">
        <v>5801</v>
      </c>
      <c r="N19" s="198">
        <v>5805</v>
      </c>
    </row>
    <row r="20" spans="1:14" ht="12.75" customHeight="1">
      <c r="A20" s="199" t="s">
        <v>24</v>
      </c>
      <c r="B20" s="200">
        <v>72916</v>
      </c>
      <c r="C20" s="200">
        <v>6076</v>
      </c>
      <c r="D20" s="200">
        <v>6076</v>
      </c>
      <c r="E20" s="200">
        <v>6076</v>
      </c>
      <c r="F20" s="200">
        <v>6076</v>
      </c>
      <c r="G20" s="200">
        <v>6076</v>
      </c>
      <c r="H20" s="200">
        <v>6076</v>
      </c>
      <c r="I20" s="200">
        <v>6076</v>
      </c>
      <c r="J20" s="200">
        <v>6076</v>
      </c>
      <c r="K20" s="200">
        <v>6076</v>
      </c>
      <c r="L20" s="200">
        <v>6076</v>
      </c>
      <c r="M20" s="200">
        <v>6076</v>
      </c>
      <c r="N20" s="200">
        <v>6080</v>
      </c>
    </row>
    <row r="21" spans="1:14" ht="12.75" customHeight="1">
      <c r="A21" s="197" t="s">
        <v>1038</v>
      </c>
      <c r="B21" s="198">
        <v>15576</v>
      </c>
      <c r="C21" s="198">
        <v>1298</v>
      </c>
      <c r="D21" s="198">
        <v>1298</v>
      </c>
      <c r="E21" s="198">
        <v>1298</v>
      </c>
      <c r="F21" s="198">
        <v>1298</v>
      </c>
      <c r="G21" s="198">
        <v>1298</v>
      </c>
      <c r="H21" s="198">
        <v>1298</v>
      </c>
      <c r="I21" s="198">
        <v>1298</v>
      </c>
      <c r="J21" s="198">
        <v>1298</v>
      </c>
      <c r="K21" s="198">
        <v>1298</v>
      </c>
      <c r="L21" s="198">
        <v>1298</v>
      </c>
      <c r="M21" s="198">
        <v>1298</v>
      </c>
      <c r="N21" s="198">
        <v>1298</v>
      </c>
    </row>
    <row r="22" spans="1:14" ht="12.75" customHeight="1">
      <c r="A22" s="197" t="s">
        <v>1040</v>
      </c>
      <c r="B22" s="198">
        <v>4836</v>
      </c>
      <c r="C22" s="198">
        <v>403</v>
      </c>
      <c r="D22" s="198">
        <v>403</v>
      </c>
      <c r="E22" s="198">
        <v>403</v>
      </c>
      <c r="F22" s="198">
        <v>403</v>
      </c>
      <c r="G22" s="198">
        <v>403</v>
      </c>
      <c r="H22" s="198">
        <v>403</v>
      </c>
      <c r="I22" s="198">
        <v>403</v>
      </c>
      <c r="J22" s="198">
        <v>403</v>
      </c>
      <c r="K22" s="198">
        <v>403</v>
      </c>
      <c r="L22" s="198">
        <v>403</v>
      </c>
      <c r="M22" s="198">
        <v>403</v>
      </c>
      <c r="N22" s="198">
        <v>403</v>
      </c>
    </row>
    <row r="23" spans="1:14" ht="12.75" customHeight="1">
      <c r="A23" s="199" t="s">
        <v>25</v>
      </c>
      <c r="B23" s="200">
        <v>20412</v>
      </c>
      <c r="C23" s="200">
        <v>1701</v>
      </c>
      <c r="D23" s="200">
        <v>1701</v>
      </c>
      <c r="E23" s="200">
        <v>1701</v>
      </c>
      <c r="F23" s="200">
        <v>1701</v>
      </c>
      <c r="G23" s="200">
        <v>1701</v>
      </c>
      <c r="H23" s="200">
        <v>1701</v>
      </c>
      <c r="I23" s="200">
        <v>1701</v>
      </c>
      <c r="J23" s="200">
        <v>1701</v>
      </c>
      <c r="K23" s="200">
        <v>1701</v>
      </c>
      <c r="L23" s="200">
        <v>1701</v>
      </c>
      <c r="M23" s="200">
        <v>1701</v>
      </c>
      <c r="N23" s="200">
        <v>1701</v>
      </c>
    </row>
    <row r="24" spans="1:14" ht="12.75" customHeight="1">
      <c r="A24" s="197" t="s">
        <v>1044</v>
      </c>
      <c r="B24" s="198">
        <v>25656</v>
      </c>
      <c r="C24" s="198">
        <v>2118</v>
      </c>
      <c r="D24" s="198">
        <v>2178</v>
      </c>
      <c r="E24" s="198">
        <v>2118</v>
      </c>
      <c r="F24" s="198">
        <v>2118</v>
      </c>
      <c r="G24" s="198">
        <v>2178</v>
      </c>
      <c r="H24" s="198">
        <v>2118</v>
      </c>
      <c r="I24" s="198">
        <v>2118</v>
      </c>
      <c r="J24" s="198">
        <v>2178</v>
      </c>
      <c r="K24" s="198">
        <v>2118</v>
      </c>
      <c r="L24" s="198">
        <v>2118</v>
      </c>
      <c r="M24" s="198">
        <v>2178</v>
      </c>
      <c r="N24" s="198">
        <v>2118</v>
      </c>
    </row>
    <row r="25" spans="1:14" ht="12.75" customHeight="1">
      <c r="A25" s="199" t="s">
        <v>26</v>
      </c>
      <c r="B25" s="200">
        <v>25656</v>
      </c>
      <c r="C25" s="200">
        <v>2118</v>
      </c>
      <c r="D25" s="200">
        <v>2178</v>
      </c>
      <c r="E25" s="200">
        <v>2118</v>
      </c>
      <c r="F25" s="200">
        <v>2118</v>
      </c>
      <c r="G25" s="200">
        <v>2178</v>
      </c>
      <c r="H25" s="200">
        <v>2118</v>
      </c>
      <c r="I25" s="200">
        <v>2118</v>
      </c>
      <c r="J25" s="200">
        <v>2178</v>
      </c>
      <c r="K25" s="200">
        <v>2118</v>
      </c>
      <c r="L25" s="200">
        <v>2118</v>
      </c>
      <c r="M25" s="200">
        <v>2178</v>
      </c>
      <c r="N25" s="200">
        <v>2118</v>
      </c>
    </row>
    <row r="26" spans="1:14" ht="12.75" customHeight="1">
      <c r="A26" s="197" t="s">
        <v>1093</v>
      </c>
      <c r="B26" s="198">
        <v>50000</v>
      </c>
      <c r="C26" s="198">
        <v>4167</v>
      </c>
      <c r="D26" s="198">
        <v>4167</v>
      </c>
      <c r="E26" s="198">
        <v>4167</v>
      </c>
      <c r="F26" s="198">
        <v>4167</v>
      </c>
      <c r="G26" s="198">
        <v>4167</v>
      </c>
      <c r="H26" s="198">
        <v>4167</v>
      </c>
      <c r="I26" s="198">
        <v>4167</v>
      </c>
      <c r="J26" s="198">
        <v>4167</v>
      </c>
      <c r="K26" s="198">
        <v>4167</v>
      </c>
      <c r="L26" s="198">
        <v>4167</v>
      </c>
      <c r="M26" s="198">
        <v>4167</v>
      </c>
      <c r="N26" s="198">
        <v>4163</v>
      </c>
    </row>
    <row r="27" spans="1:14" ht="12.75" customHeight="1">
      <c r="A27" s="197" t="s">
        <v>1053</v>
      </c>
      <c r="B27" s="198">
        <v>154087</v>
      </c>
      <c r="C27" s="198">
        <v>10745</v>
      </c>
      <c r="D27" s="198">
        <v>14815</v>
      </c>
      <c r="E27" s="198">
        <v>18654</v>
      </c>
      <c r="F27" s="198">
        <v>10745</v>
      </c>
      <c r="G27" s="198">
        <v>10745</v>
      </c>
      <c r="H27" s="198">
        <v>10745</v>
      </c>
      <c r="I27" s="198">
        <v>10745</v>
      </c>
      <c r="J27" s="198">
        <v>10745</v>
      </c>
      <c r="K27" s="198">
        <v>10745</v>
      </c>
      <c r="L27" s="198">
        <v>10745</v>
      </c>
      <c r="M27" s="198">
        <v>10745</v>
      </c>
      <c r="N27" s="198">
        <v>23913</v>
      </c>
    </row>
    <row r="28" spans="1:14" ht="12.75" customHeight="1">
      <c r="A28" s="197" t="s">
        <v>1099</v>
      </c>
      <c r="B28" s="198">
        <v>162223.92561030699</v>
      </c>
      <c r="C28" s="198">
        <v>9555.2738335310005</v>
      </c>
      <c r="D28" s="198">
        <v>9247.0391937420009</v>
      </c>
      <c r="E28" s="198">
        <v>9555.2738335310005</v>
      </c>
      <c r="F28" s="198">
        <v>9555.2738335310005</v>
      </c>
      <c r="G28" s="198">
        <v>8630.5699141570003</v>
      </c>
      <c r="H28" s="198">
        <v>9555.2738335310005</v>
      </c>
      <c r="I28" s="198">
        <v>9247.0391937420009</v>
      </c>
      <c r="J28" s="198">
        <v>40221.173040766997</v>
      </c>
      <c r="K28" s="198">
        <v>13017.440797114999</v>
      </c>
      <c r="L28" s="198">
        <v>13451.355490350999</v>
      </c>
      <c r="M28" s="198">
        <v>13451.355490350999</v>
      </c>
      <c r="N28" s="198">
        <v>16736.857155958001</v>
      </c>
    </row>
    <row r="29" spans="1:14" ht="12.75" customHeight="1">
      <c r="A29" s="197" t="s">
        <v>1100</v>
      </c>
      <c r="B29" s="198">
        <v>137162.81049311301</v>
      </c>
      <c r="C29" s="198">
        <v>9523.4693577210001</v>
      </c>
      <c r="D29" s="198">
        <v>9216.2606687629996</v>
      </c>
      <c r="E29" s="198">
        <v>9523.4693577210001</v>
      </c>
      <c r="F29" s="198">
        <v>9523.4693577210001</v>
      </c>
      <c r="G29" s="198">
        <v>8601.8432908449995</v>
      </c>
      <c r="H29" s="198">
        <v>9523.4693577210001</v>
      </c>
      <c r="I29" s="198">
        <v>9216.2606687629996</v>
      </c>
      <c r="J29" s="198">
        <v>32355.579429443998</v>
      </c>
      <c r="K29" s="198">
        <v>9757.1284437079994</v>
      </c>
      <c r="L29" s="198">
        <v>10082.366058498999</v>
      </c>
      <c r="M29" s="198">
        <v>10082.366058498999</v>
      </c>
      <c r="N29" s="198">
        <v>9757.1284437079994</v>
      </c>
    </row>
    <row r="30" spans="1:14" ht="12.75" customHeight="1">
      <c r="A30" s="197" t="s">
        <v>1101</v>
      </c>
      <c r="B30" s="198">
        <v>20914.870725854998</v>
      </c>
      <c r="C30" s="198">
        <v>985.93661217800002</v>
      </c>
      <c r="D30" s="198">
        <v>10432.95347398</v>
      </c>
      <c r="E30" s="198">
        <v>968.34061855300001</v>
      </c>
      <c r="F30" s="198">
        <v>968.34061855300001</v>
      </c>
      <c r="G30" s="198">
        <v>874.63023611200003</v>
      </c>
      <c r="H30" s="198">
        <v>968.34061855300001</v>
      </c>
      <c r="I30" s="198">
        <v>937.10382440599994</v>
      </c>
      <c r="J30" s="198">
        <v>968.33583760199997</v>
      </c>
      <c r="K30" s="198">
        <v>937.10382440599994</v>
      </c>
      <c r="L30" s="198">
        <v>968.34061855300001</v>
      </c>
      <c r="M30" s="198">
        <v>968.34061855300001</v>
      </c>
      <c r="N30" s="198">
        <v>937.10382440599994</v>
      </c>
    </row>
    <row r="31" spans="1:14" ht="12.75" customHeight="1">
      <c r="A31" s="199" t="s">
        <v>29</v>
      </c>
      <c r="B31" s="200">
        <v>524388.60679999995</v>
      </c>
      <c r="C31" s="200">
        <v>34976.679799999998</v>
      </c>
      <c r="D31" s="200">
        <v>47878.253299999997</v>
      </c>
      <c r="E31" s="200">
        <v>42868.0838</v>
      </c>
      <c r="F31" s="200">
        <v>34959.0838</v>
      </c>
      <c r="G31" s="200">
        <v>33019.043400000002</v>
      </c>
      <c r="H31" s="200">
        <v>34959.0838</v>
      </c>
      <c r="I31" s="200">
        <v>34312.403700000003</v>
      </c>
      <c r="J31" s="200">
        <v>88457.088300000003</v>
      </c>
      <c r="K31" s="200">
        <v>38623.6731</v>
      </c>
      <c r="L31" s="200">
        <v>39414.0622</v>
      </c>
      <c r="M31" s="200">
        <v>39414.0622</v>
      </c>
      <c r="N31" s="200">
        <v>55507.089399999997</v>
      </c>
    </row>
    <row r="32" spans="1:14" ht="12.75" customHeight="1">
      <c r="A32" s="197" t="s">
        <v>1103</v>
      </c>
      <c r="B32" s="198">
        <v>10901</v>
      </c>
      <c r="C32" s="198">
        <v>4500</v>
      </c>
      <c r="D32" s="198">
        <v>115</v>
      </c>
      <c r="E32" s="198">
        <v>1399</v>
      </c>
      <c r="F32" s="198">
        <v>115</v>
      </c>
      <c r="G32" s="198">
        <v>115</v>
      </c>
      <c r="H32" s="198">
        <v>1399</v>
      </c>
      <c r="I32" s="198">
        <v>115</v>
      </c>
      <c r="J32" s="198">
        <v>115</v>
      </c>
      <c r="K32" s="198">
        <v>1399</v>
      </c>
      <c r="L32" s="198">
        <v>115</v>
      </c>
      <c r="M32" s="198">
        <v>115</v>
      </c>
      <c r="N32" s="198">
        <v>1399</v>
      </c>
    </row>
    <row r="33" spans="1:14" ht="12.75" customHeight="1">
      <c r="A33" s="197" t="s">
        <v>1142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4" ht="12.75" customHeight="1">
      <c r="A34" s="197" t="s">
        <v>1104</v>
      </c>
      <c r="B34" s="198">
        <v>17140</v>
      </c>
      <c r="C34" s="198">
        <v>1235</v>
      </c>
      <c r="D34" s="198">
        <v>1235</v>
      </c>
      <c r="E34" s="198">
        <v>1815</v>
      </c>
      <c r="F34" s="198">
        <v>1235</v>
      </c>
      <c r="G34" s="198">
        <v>1235</v>
      </c>
      <c r="H34" s="198">
        <v>1815</v>
      </c>
      <c r="I34" s="198">
        <v>1235</v>
      </c>
      <c r="J34" s="198">
        <v>1235</v>
      </c>
      <c r="K34" s="198">
        <v>1815</v>
      </c>
      <c r="L34" s="198">
        <v>1235</v>
      </c>
      <c r="M34" s="198">
        <v>1235</v>
      </c>
      <c r="N34" s="198">
        <v>1815</v>
      </c>
    </row>
    <row r="35" spans="1:14" ht="12.75" customHeight="1">
      <c r="A35" s="199" t="s">
        <v>30</v>
      </c>
      <c r="B35" s="200">
        <v>28041</v>
      </c>
      <c r="C35" s="200">
        <v>5735</v>
      </c>
      <c r="D35" s="200">
        <v>1350</v>
      </c>
      <c r="E35" s="200">
        <v>3214</v>
      </c>
      <c r="F35" s="200">
        <v>1350</v>
      </c>
      <c r="G35" s="200">
        <v>1350</v>
      </c>
      <c r="H35" s="200">
        <v>3214</v>
      </c>
      <c r="I35" s="200">
        <v>1350</v>
      </c>
      <c r="J35" s="200">
        <v>1350</v>
      </c>
      <c r="K35" s="200">
        <v>3214</v>
      </c>
      <c r="L35" s="200">
        <v>1350</v>
      </c>
      <c r="M35" s="200">
        <v>1350</v>
      </c>
      <c r="N35" s="200">
        <v>3214</v>
      </c>
    </row>
    <row r="36" spans="1:14" ht="12.75" customHeight="1">
      <c r="A36" s="197" t="s">
        <v>1056</v>
      </c>
      <c r="B36" s="198">
        <v>1504635</v>
      </c>
      <c r="C36" s="198">
        <v>125386.25</v>
      </c>
      <c r="D36" s="198">
        <v>125386.25</v>
      </c>
      <c r="E36" s="198">
        <v>125386.25</v>
      </c>
      <c r="F36" s="198">
        <v>125386.25</v>
      </c>
      <c r="G36" s="198">
        <v>125386.25</v>
      </c>
      <c r="H36" s="198">
        <v>125386.25</v>
      </c>
      <c r="I36" s="198">
        <v>125386.25</v>
      </c>
      <c r="J36" s="198">
        <v>125386.25</v>
      </c>
      <c r="K36" s="198">
        <v>125386.25</v>
      </c>
      <c r="L36" s="198">
        <v>125386.25</v>
      </c>
      <c r="M36" s="198">
        <v>125386.25</v>
      </c>
      <c r="N36" s="198">
        <v>125386.25</v>
      </c>
    </row>
    <row r="37" spans="1:14" ht="12.75" customHeight="1">
      <c r="A37" s="197" t="s">
        <v>1057</v>
      </c>
      <c r="B37" s="198">
        <v>708718</v>
      </c>
      <c r="C37" s="198">
        <v>58875</v>
      </c>
      <c r="D37" s="198">
        <v>58186</v>
      </c>
      <c r="E37" s="198">
        <v>67788</v>
      </c>
      <c r="F37" s="198">
        <v>59928</v>
      </c>
      <c r="G37" s="198">
        <v>58186</v>
      </c>
      <c r="H37" s="198">
        <v>58186</v>
      </c>
      <c r="I37" s="198">
        <v>59897</v>
      </c>
      <c r="J37" s="198">
        <v>58186</v>
      </c>
      <c r="K37" s="198">
        <v>54239</v>
      </c>
      <c r="L37" s="198">
        <v>58875</v>
      </c>
      <c r="M37" s="198">
        <v>58186</v>
      </c>
      <c r="N37" s="198">
        <v>58186</v>
      </c>
    </row>
    <row r="38" spans="1:14" ht="12.75" customHeight="1">
      <c r="A38" s="197" t="s">
        <v>1058</v>
      </c>
      <c r="B38" s="198">
        <v>240756</v>
      </c>
      <c r="C38" s="198">
        <v>20063</v>
      </c>
      <c r="D38" s="198">
        <v>20063</v>
      </c>
      <c r="E38" s="198">
        <v>20063</v>
      </c>
      <c r="F38" s="198">
        <v>20063</v>
      </c>
      <c r="G38" s="198">
        <v>20063</v>
      </c>
      <c r="H38" s="198">
        <v>20063</v>
      </c>
      <c r="I38" s="198">
        <v>20063</v>
      </c>
      <c r="J38" s="198">
        <v>20063</v>
      </c>
      <c r="K38" s="198">
        <v>20063</v>
      </c>
      <c r="L38" s="198">
        <v>20063</v>
      </c>
      <c r="M38" s="198">
        <v>20063</v>
      </c>
      <c r="N38" s="198">
        <v>20063</v>
      </c>
    </row>
    <row r="39" spans="1:14" ht="12.75" customHeight="1">
      <c r="A39" s="199" t="s">
        <v>31</v>
      </c>
      <c r="B39" s="200">
        <v>2454109</v>
      </c>
      <c r="C39" s="200">
        <v>204324.25</v>
      </c>
      <c r="D39" s="200">
        <v>203635.25</v>
      </c>
      <c r="E39" s="200">
        <v>213237.25</v>
      </c>
      <c r="F39" s="200">
        <v>205377.25</v>
      </c>
      <c r="G39" s="200">
        <v>203635.25</v>
      </c>
      <c r="H39" s="200">
        <v>203635.25</v>
      </c>
      <c r="I39" s="200">
        <v>205346.25</v>
      </c>
      <c r="J39" s="200">
        <v>203635.25</v>
      </c>
      <c r="K39" s="200">
        <v>199688.25</v>
      </c>
      <c r="L39" s="200">
        <v>204324.25</v>
      </c>
      <c r="M39" s="200">
        <v>203635.25</v>
      </c>
      <c r="N39" s="200">
        <v>203635.25</v>
      </c>
    </row>
    <row r="40" spans="1:14" ht="12.75" customHeight="1">
      <c r="A40" s="197" t="s">
        <v>1131</v>
      </c>
      <c r="B40" s="198">
        <v>257820</v>
      </c>
      <c r="C40" s="198">
        <v>53485</v>
      </c>
      <c r="D40" s="198">
        <v>5485</v>
      </c>
      <c r="E40" s="198">
        <v>5485</v>
      </c>
      <c r="F40" s="198">
        <v>53485</v>
      </c>
      <c r="G40" s="198">
        <v>5485</v>
      </c>
      <c r="H40" s="198">
        <v>5485</v>
      </c>
      <c r="I40" s="198">
        <v>53485</v>
      </c>
      <c r="J40" s="198">
        <v>5485</v>
      </c>
      <c r="K40" s="198">
        <v>5485</v>
      </c>
      <c r="L40" s="198">
        <v>53485</v>
      </c>
      <c r="M40" s="198">
        <v>5485</v>
      </c>
      <c r="N40" s="198">
        <v>5485</v>
      </c>
    </row>
    <row r="41" spans="1:14" ht="12.75" customHeight="1">
      <c r="A41" s="199" t="s">
        <v>32</v>
      </c>
      <c r="B41" s="200">
        <v>257820</v>
      </c>
      <c r="C41" s="200">
        <v>53485</v>
      </c>
      <c r="D41" s="200">
        <v>5485</v>
      </c>
      <c r="E41" s="200">
        <v>5485</v>
      </c>
      <c r="F41" s="200">
        <v>53485</v>
      </c>
      <c r="G41" s="200">
        <v>5485</v>
      </c>
      <c r="H41" s="200">
        <v>5485</v>
      </c>
      <c r="I41" s="200">
        <v>53485</v>
      </c>
      <c r="J41" s="200">
        <v>5485</v>
      </c>
      <c r="K41" s="200">
        <v>5485</v>
      </c>
      <c r="L41" s="200">
        <v>53485</v>
      </c>
      <c r="M41" s="200">
        <v>5485</v>
      </c>
      <c r="N41" s="200">
        <v>5485</v>
      </c>
    </row>
    <row r="42" spans="1:14" ht="12.75" customHeight="1">
      <c r="A42" s="197" t="s">
        <v>833</v>
      </c>
      <c r="B42" s="198">
        <v>6100</v>
      </c>
      <c r="C42" s="198">
        <v>508.30399999999997</v>
      </c>
      <c r="D42" s="198">
        <v>508.30399999999997</v>
      </c>
      <c r="E42" s="198">
        <v>508.30399999999997</v>
      </c>
      <c r="F42" s="198">
        <v>508.30399999999997</v>
      </c>
      <c r="G42" s="198">
        <v>508.30399999999997</v>
      </c>
      <c r="H42" s="198">
        <v>508.30399999999997</v>
      </c>
      <c r="I42" s="198">
        <v>508.30399999999997</v>
      </c>
      <c r="J42" s="198">
        <v>508.30399999999997</v>
      </c>
      <c r="K42" s="198">
        <v>508.30399999999997</v>
      </c>
      <c r="L42" s="198">
        <v>508.30399999999997</v>
      </c>
      <c r="M42" s="198">
        <v>508.30399999999997</v>
      </c>
      <c r="N42" s="198">
        <v>508.65600000000001</v>
      </c>
    </row>
    <row r="43" spans="1:14" ht="12.75" customHeight="1">
      <c r="A43" s="197" t="s">
        <v>1060</v>
      </c>
      <c r="B43" s="198">
        <v>42056</v>
      </c>
      <c r="C43" s="198">
        <v>3834.6959999999999</v>
      </c>
      <c r="D43" s="198">
        <v>3834.6959999999999</v>
      </c>
      <c r="E43" s="198">
        <v>3834.6959999999999</v>
      </c>
      <c r="F43" s="198">
        <v>3394.6959999999999</v>
      </c>
      <c r="G43" s="198">
        <v>3394.6959999999999</v>
      </c>
      <c r="H43" s="198">
        <v>3394.6959999999999</v>
      </c>
      <c r="I43" s="198">
        <v>3394.6959999999999</v>
      </c>
      <c r="J43" s="198">
        <v>3394.6959999999999</v>
      </c>
      <c r="K43" s="198">
        <v>3394.6959999999999</v>
      </c>
      <c r="L43" s="198">
        <v>3394.6959999999999</v>
      </c>
      <c r="M43" s="198">
        <v>3394.6959999999999</v>
      </c>
      <c r="N43" s="198">
        <v>3394.3440000000001</v>
      </c>
    </row>
    <row r="44" spans="1:14" ht="12.75" customHeight="1">
      <c r="A44" s="197" t="s">
        <v>1061</v>
      </c>
      <c r="B44" s="198">
        <v>112209.976</v>
      </c>
      <c r="C44" s="198">
        <v>8372.1759999999995</v>
      </c>
      <c r="D44" s="198">
        <v>8142.0559999999996</v>
      </c>
      <c r="E44" s="198">
        <v>8379.1280000000006</v>
      </c>
      <c r="F44" s="198">
        <v>11052.128000000001</v>
      </c>
      <c r="G44" s="198">
        <v>12959.263999999999</v>
      </c>
      <c r="H44" s="198">
        <v>11292.896000000001</v>
      </c>
      <c r="I44" s="198">
        <v>10514.183999999999</v>
      </c>
      <c r="J44" s="198">
        <v>8414.5920000000006</v>
      </c>
      <c r="K44" s="198">
        <v>8389.7759999999998</v>
      </c>
      <c r="L44" s="198">
        <v>8332.4879999999994</v>
      </c>
      <c r="M44" s="198">
        <v>8245.8960000000006</v>
      </c>
      <c r="N44" s="198">
        <v>8115.3919999999998</v>
      </c>
    </row>
    <row r="45" spans="1:14" ht="12.75" customHeight="1">
      <c r="A45" s="197" t="s">
        <v>1062</v>
      </c>
      <c r="B45" s="198">
        <v>250</v>
      </c>
      <c r="C45" s="198">
        <v>50</v>
      </c>
      <c r="D45" s="198">
        <v>0</v>
      </c>
      <c r="E45" s="198">
        <v>0</v>
      </c>
      <c r="F45" s="198">
        <v>50</v>
      </c>
      <c r="G45" s="198">
        <v>0</v>
      </c>
      <c r="H45" s="198">
        <v>0</v>
      </c>
      <c r="I45" s="198">
        <v>50</v>
      </c>
      <c r="J45" s="198">
        <v>0</v>
      </c>
      <c r="K45" s="198">
        <v>0</v>
      </c>
      <c r="L45" s="198">
        <v>50</v>
      </c>
      <c r="M45" s="198">
        <v>0</v>
      </c>
      <c r="N45" s="198">
        <v>50</v>
      </c>
    </row>
    <row r="46" spans="1:14" ht="12.75" customHeight="1">
      <c r="A46" s="197" t="s">
        <v>1064</v>
      </c>
      <c r="B46" s="198">
        <v>6500</v>
      </c>
      <c r="C46" s="198">
        <v>542</v>
      </c>
      <c r="D46" s="198">
        <v>542</v>
      </c>
      <c r="E46" s="198">
        <v>542</v>
      </c>
      <c r="F46" s="198">
        <v>542</v>
      </c>
      <c r="G46" s="198">
        <v>542</v>
      </c>
      <c r="H46" s="198">
        <v>542</v>
      </c>
      <c r="I46" s="198">
        <v>542</v>
      </c>
      <c r="J46" s="198">
        <v>542</v>
      </c>
      <c r="K46" s="198">
        <v>542</v>
      </c>
      <c r="L46" s="198">
        <v>542</v>
      </c>
      <c r="M46" s="198">
        <v>542</v>
      </c>
      <c r="N46" s="198">
        <v>538</v>
      </c>
    </row>
    <row r="47" spans="1:14" ht="12.75" customHeight="1">
      <c r="A47" s="197" t="s">
        <v>1065</v>
      </c>
      <c r="B47" s="198">
        <v>48516.160000000003</v>
      </c>
      <c r="C47" s="198">
        <v>4042.68</v>
      </c>
      <c r="D47" s="198">
        <v>4042.68</v>
      </c>
      <c r="E47" s="198">
        <v>4042.68</v>
      </c>
      <c r="F47" s="198">
        <v>4042.68</v>
      </c>
      <c r="G47" s="198">
        <v>4042.68</v>
      </c>
      <c r="H47" s="198">
        <v>4042.68</v>
      </c>
      <c r="I47" s="198">
        <v>4042.68</v>
      </c>
      <c r="J47" s="198">
        <v>4042.68</v>
      </c>
      <c r="K47" s="198">
        <v>4042.68</v>
      </c>
      <c r="L47" s="198">
        <v>4042.68</v>
      </c>
      <c r="M47" s="198">
        <v>4042.68</v>
      </c>
      <c r="N47" s="198">
        <v>4046.68</v>
      </c>
    </row>
    <row r="48" spans="1:14" ht="12.75" customHeight="1">
      <c r="A48" s="197" t="s">
        <v>1067</v>
      </c>
      <c r="B48" s="198">
        <v>912</v>
      </c>
      <c r="C48" s="198">
        <v>76</v>
      </c>
      <c r="D48" s="198">
        <v>76</v>
      </c>
      <c r="E48" s="198">
        <v>76</v>
      </c>
      <c r="F48" s="198">
        <v>76</v>
      </c>
      <c r="G48" s="198">
        <v>76</v>
      </c>
      <c r="H48" s="198">
        <v>76</v>
      </c>
      <c r="I48" s="198">
        <v>76</v>
      </c>
      <c r="J48" s="198">
        <v>76</v>
      </c>
      <c r="K48" s="198">
        <v>76</v>
      </c>
      <c r="L48" s="198">
        <v>76</v>
      </c>
      <c r="M48" s="198">
        <v>76</v>
      </c>
      <c r="N48" s="198">
        <v>76</v>
      </c>
    </row>
    <row r="49" spans="1:14" ht="12.75" customHeight="1">
      <c r="A49" s="197" t="s">
        <v>1068</v>
      </c>
      <c r="B49" s="198">
        <v>8003.3040000000001</v>
      </c>
      <c r="C49" s="198">
        <v>1298.7840000000001</v>
      </c>
      <c r="D49" s="198">
        <v>244</v>
      </c>
      <c r="E49" s="198">
        <v>479.79199999999997</v>
      </c>
      <c r="F49" s="198">
        <v>1286.576</v>
      </c>
      <c r="G49" s="198">
        <v>277.79199999999997</v>
      </c>
      <c r="H49" s="198">
        <v>446</v>
      </c>
      <c r="I49" s="198">
        <v>1257.7840000000001</v>
      </c>
      <c r="J49" s="198">
        <v>244</v>
      </c>
      <c r="K49" s="198">
        <v>446</v>
      </c>
      <c r="L49" s="198">
        <v>1332.576</v>
      </c>
      <c r="M49" s="198">
        <v>244</v>
      </c>
      <c r="N49" s="198">
        <v>446</v>
      </c>
    </row>
    <row r="50" spans="1:14" ht="12.75" customHeight="1">
      <c r="A50" s="199" t="s">
        <v>33</v>
      </c>
      <c r="B50" s="200">
        <v>224547.44</v>
      </c>
      <c r="C50" s="200">
        <v>18724.64</v>
      </c>
      <c r="D50" s="200">
        <v>17389.736000000001</v>
      </c>
      <c r="E50" s="200">
        <v>17862.599999999999</v>
      </c>
      <c r="F50" s="200">
        <v>20952.383999999998</v>
      </c>
      <c r="G50" s="200">
        <v>21800.736000000001</v>
      </c>
      <c r="H50" s="200">
        <v>20302.576000000001</v>
      </c>
      <c r="I50" s="200">
        <v>20385.648000000001</v>
      </c>
      <c r="J50" s="200">
        <v>17222.272000000001</v>
      </c>
      <c r="K50" s="200">
        <v>17399.455999999998</v>
      </c>
      <c r="L50" s="200">
        <v>18278.743999999999</v>
      </c>
      <c r="M50" s="200">
        <v>17053.576000000001</v>
      </c>
      <c r="N50" s="200">
        <v>17175.072</v>
      </c>
    </row>
    <row r="51" spans="1:14" ht="12.75" customHeight="1">
      <c r="A51" s="197" t="s">
        <v>1069</v>
      </c>
      <c r="B51" s="198">
        <v>215320</v>
      </c>
      <c r="C51" s="198">
        <v>15543</v>
      </c>
      <c r="D51" s="198">
        <v>17056</v>
      </c>
      <c r="E51" s="198">
        <v>19840</v>
      </c>
      <c r="F51" s="198">
        <v>15543</v>
      </c>
      <c r="G51" s="198">
        <v>15543</v>
      </c>
      <c r="H51" s="198">
        <v>15543</v>
      </c>
      <c r="I51" s="198">
        <v>19543</v>
      </c>
      <c r="J51" s="198">
        <v>19543</v>
      </c>
      <c r="K51" s="198">
        <v>19543</v>
      </c>
      <c r="L51" s="198">
        <v>21422</v>
      </c>
      <c r="M51" s="198">
        <v>15543</v>
      </c>
      <c r="N51" s="198">
        <v>20658</v>
      </c>
    </row>
    <row r="52" spans="1:14" ht="12.75" customHeight="1">
      <c r="A52" s="197" t="s">
        <v>1107</v>
      </c>
      <c r="B52" s="198">
        <v>6650</v>
      </c>
      <c r="C52" s="198">
        <v>167</v>
      </c>
      <c r="D52" s="198">
        <v>167</v>
      </c>
      <c r="E52" s="198">
        <v>2167</v>
      </c>
      <c r="F52" s="198">
        <v>167</v>
      </c>
      <c r="G52" s="198">
        <v>167</v>
      </c>
      <c r="H52" s="198">
        <v>667</v>
      </c>
      <c r="I52" s="198">
        <v>167</v>
      </c>
      <c r="J52" s="198">
        <v>617</v>
      </c>
      <c r="K52" s="198">
        <v>667</v>
      </c>
      <c r="L52" s="198">
        <v>167</v>
      </c>
      <c r="M52" s="198">
        <v>167</v>
      </c>
      <c r="N52" s="198">
        <v>1363</v>
      </c>
    </row>
    <row r="53" spans="1:14" ht="12.75" customHeight="1">
      <c r="A53" s="197" t="s">
        <v>1070</v>
      </c>
      <c r="B53" s="198">
        <v>227063</v>
      </c>
      <c r="C53" s="198">
        <v>17329</v>
      </c>
      <c r="D53" s="198">
        <v>16457</v>
      </c>
      <c r="E53" s="198">
        <v>16457</v>
      </c>
      <c r="F53" s="198">
        <v>15957</v>
      </c>
      <c r="G53" s="198">
        <v>21928</v>
      </c>
      <c r="H53" s="198">
        <v>19126</v>
      </c>
      <c r="I53" s="198">
        <v>17329</v>
      </c>
      <c r="J53" s="198">
        <v>16457</v>
      </c>
      <c r="K53" s="198">
        <v>18944</v>
      </c>
      <c r="L53" s="198">
        <v>20457</v>
      </c>
      <c r="M53" s="198">
        <v>25272</v>
      </c>
      <c r="N53" s="198">
        <v>21350</v>
      </c>
    </row>
    <row r="54" spans="1:14" ht="12.75" customHeight="1">
      <c r="A54" s="197" t="s">
        <v>1071</v>
      </c>
      <c r="B54" s="198">
        <v>186023</v>
      </c>
      <c r="C54" s="198">
        <v>15712</v>
      </c>
      <c r="D54" s="198">
        <v>12978</v>
      </c>
      <c r="E54" s="198">
        <v>12978</v>
      </c>
      <c r="F54" s="198">
        <v>12478</v>
      </c>
      <c r="G54" s="198">
        <v>17498</v>
      </c>
      <c r="H54" s="198">
        <v>16109</v>
      </c>
      <c r="I54" s="198">
        <v>15212</v>
      </c>
      <c r="J54" s="198">
        <v>13149</v>
      </c>
      <c r="K54" s="198">
        <v>12978</v>
      </c>
      <c r="L54" s="198">
        <v>16978</v>
      </c>
      <c r="M54" s="198">
        <v>21567</v>
      </c>
      <c r="N54" s="198">
        <v>18386</v>
      </c>
    </row>
    <row r="55" spans="1:14" ht="12.75" customHeight="1">
      <c r="A55" s="197" t="s">
        <v>1072</v>
      </c>
      <c r="B55" s="198">
        <v>2340</v>
      </c>
      <c r="C55" s="198">
        <v>460</v>
      </c>
      <c r="D55" s="198">
        <v>0</v>
      </c>
      <c r="E55" s="198">
        <v>125</v>
      </c>
      <c r="F55" s="198">
        <v>460</v>
      </c>
      <c r="G55" s="198">
        <v>0</v>
      </c>
      <c r="H55" s="198">
        <v>125</v>
      </c>
      <c r="I55" s="198">
        <v>460</v>
      </c>
      <c r="J55" s="198">
        <v>0</v>
      </c>
      <c r="K55" s="198">
        <v>125</v>
      </c>
      <c r="L55" s="198">
        <v>0</v>
      </c>
      <c r="M55" s="198">
        <v>0</v>
      </c>
      <c r="N55" s="198">
        <v>585</v>
      </c>
    </row>
    <row r="56" spans="1:14" ht="12.75" customHeight="1">
      <c r="A56" s="199" t="s">
        <v>34</v>
      </c>
      <c r="B56" s="200">
        <v>637396</v>
      </c>
      <c r="C56" s="200">
        <v>49211</v>
      </c>
      <c r="D56" s="200">
        <v>46658</v>
      </c>
      <c r="E56" s="200">
        <v>51567</v>
      </c>
      <c r="F56" s="200">
        <v>44605</v>
      </c>
      <c r="G56" s="200">
        <v>55136</v>
      </c>
      <c r="H56" s="200">
        <v>51570</v>
      </c>
      <c r="I56" s="200">
        <v>52711</v>
      </c>
      <c r="J56" s="200">
        <v>49766</v>
      </c>
      <c r="K56" s="200">
        <v>52257</v>
      </c>
      <c r="L56" s="200">
        <v>59024</v>
      </c>
      <c r="M56" s="200">
        <v>62549</v>
      </c>
      <c r="N56" s="200">
        <v>62342</v>
      </c>
    </row>
    <row r="57" spans="1:14" ht="12.75" customHeight="1">
      <c r="A57" s="197" t="s">
        <v>1073</v>
      </c>
      <c r="B57" s="198">
        <v>2609</v>
      </c>
      <c r="C57" s="198">
        <v>390</v>
      </c>
      <c r="D57" s="198">
        <v>337.5</v>
      </c>
      <c r="E57" s="198">
        <v>350</v>
      </c>
      <c r="F57" s="198">
        <v>0</v>
      </c>
      <c r="G57" s="198">
        <v>90</v>
      </c>
      <c r="H57" s="198">
        <v>0</v>
      </c>
      <c r="I57" s="198">
        <v>537.5</v>
      </c>
      <c r="J57" s="198">
        <v>300</v>
      </c>
      <c r="K57" s="198">
        <v>200</v>
      </c>
      <c r="L57" s="198">
        <v>0</v>
      </c>
      <c r="M57" s="198">
        <v>0</v>
      </c>
      <c r="N57" s="198">
        <v>404</v>
      </c>
    </row>
    <row r="58" spans="1:14" ht="12.75" customHeight="1">
      <c r="A58" s="197" t="s">
        <v>1075</v>
      </c>
      <c r="B58" s="198">
        <v>35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35</v>
      </c>
      <c r="K58" s="198">
        <v>0</v>
      </c>
      <c r="L58" s="198">
        <v>0</v>
      </c>
      <c r="M58" s="198">
        <v>0</v>
      </c>
      <c r="N58" s="198">
        <v>0</v>
      </c>
    </row>
    <row r="59" spans="1:14" ht="12.75" customHeight="1">
      <c r="A59" s="199" t="s">
        <v>1077</v>
      </c>
      <c r="B59" s="200">
        <v>2644</v>
      </c>
      <c r="C59" s="200">
        <v>390</v>
      </c>
      <c r="D59" s="200">
        <v>337.5</v>
      </c>
      <c r="E59" s="200">
        <v>350</v>
      </c>
      <c r="F59" s="200">
        <v>0</v>
      </c>
      <c r="G59" s="200">
        <v>90</v>
      </c>
      <c r="H59" s="200">
        <v>0</v>
      </c>
      <c r="I59" s="200">
        <v>537.5</v>
      </c>
      <c r="J59" s="200">
        <v>335</v>
      </c>
      <c r="K59" s="200">
        <v>200</v>
      </c>
      <c r="L59" s="200">
        <v>0</v>
      </c>
      <c r="M59" s="200">
        <v>0</v>
      </c>
      <c r="N59" s="200">
        <v>404</v>
      </c>
    </row>
    <row r="60" spans="1:14" ht="12.75" customHeight="1">
      <c r="A60" s="197" t="s">
        <v>1078</v>
      </c>
      <c r="B60" s="198">
        <v>7448</v>
      </c>
      <c r="C60" s="198">
        <v>1754</v>
      </c>
      <c r="D60" s="198">
        <v>54</v>
      </c>
      <c r="E60" s="198">
        <v>54</v>
      </c>
      <c r="F60" s="198">
        <v>1754</v>
      </c>
      <c r="G60" s="198">
        <v>54</v>
      </c>
      <c r="H60" s="198">
        <v>54</v>
      </c>
      <c r="I60" s="198">
        <v>1754</v>
      </c>
      <c r="J60" s="198">
        <v>54</v>
      </c>
      <c r="K60" s="198">
        <v>54</v>
      </c>
      <c r="L60" s="198">
        <v>1754</v>
      </c>
      <c r="M60" s="198">
        <v>54</v>
      </c>
      <c r="N60" s="198">
        <v>54</v>
      </c>
    </row>
    <row r="61" spans="1:14" ht="12.75" customHeight="1">
      <c r="A61" s="197" t="s">
        <v>1138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</row>
    <row r="62" spans="1:14" ht="12.75" customHeight="1">
      <c r="A62" s="197" t="s">
        <v>1079</v>
      </c>
      <c r="B62" s="198">
        <v>82979</v>
      </c>
      <c r="C62" s="198">
        <v>13216</v>
      </c>
      <c r="D62" s="198">
        <v>2590</v>
      </c>
      <c r="E62" s="198">
        <v>2590</v>
      </c>
      <c r="F62" s="198">
        <v>16711</v>
      </c>
      <c r="G62" s="198">
        <v>2590</v>
      </c>
      <c r="H62" s="198">
        <v>2590</v>
      </c>
      <c r="I62" s="198">
        <v>13966</v>
      </c>
      <c r="J62" s="198">
        <v>3585</v>
      </c>
      <c r="K62" s="198">
        <v>4840</v>
      </c>
      <c r="L62" s="198">
        <v>15121</v>
      </c>
      <c r="M62" s="198">
        <v>2590</v>
      </c>
      <c r="N62" s="198">
        <v>2590</v>
      </c>
    </row>
    <row r="63" spans="1:14" ht="12.75" customHeight="1">
      <c r="A63" s="197" t="s">
        <v>1082</v>
      </c>
      <c r="B63" s="198">
        <v>3916</v>
      </c>
      <c r="C63" s="198">
        <v>979</v>
      </c>
      <c r="D63" s="198">
        <v>0</v>
      </c>
      <c r="E63" s="198">
        <v>0</v>
      </c>
      <c r="F63" s="198">
        <v>979</v>
      </c>
      <c r="G63" s="198">
        <v>0</v>
      </c>
      <c r="H63" s="198">
        <v>0</v>
      </c>
      <c r="I63" s="198">
        <v>979</v>
      </c>
      <c r="J63" s="198">
        <v>0</v>
      </c>
      <c r="K63" s="198">
        <v>0</v>
      </c>
      <c r="L63" s="198">
        <v>979</v>
      </c>
      <c r="M63" s="198">
        <v>0</v>
      </c>
      <c r="N63" s="198">
        <v>0</v>
      </c>
    </row>
    <row r="64" spans="1:14" ht="12.75" customHeight="1">
      <c r="A64" s="199" t="s">
        <v>36</v>
      </c>
      <c r="B64" s="200">
        <v>94343</v>
      </c>
      <c r="C64" s="200">
        <v>15949</v>
      </c>
      <c r="D64" s="200">
        <v>2644</v>
      </c>
      <c r="E64" s="200">
        <v>2644</v>
      </c>
      <c r="F64" s="200">
        <v>19444</v>
      </c>
      <c r="G64" s="200">
        <v>2644</v>
      </c>
      <c r="H64" s="200">
        <v>2644</v>
      </c>
      <c r="I64" s="200">
        <v>16699</v>
      </c>
      <c r="J64" s="200">
        <v>3639</v>
      </c>
      <c r="K64" s="200">
        <v>4894</v>
      </c>
      <c r="L64" s="200">
        <v>17854</v>
      </c>
      <c r="M64" s="200">
        <v>2644</v>
      </c>
      <c r="N64" s="200">
        <v>2644</v>
      </c>
    </row>
    <row r="65" spans="1:14" ht="12.75" customHeight="1">
      <c r="A65" s="197" t="s">
        <v>1083</v>
      </c>
      <c r="B65" s="198">
        <v>1505606</v>
      </c>
      <c r="C65" s="198">
        <v>111518</v>
      </c>
      <c r="D65" s="198">
        <v>113947</v>
      </c>
      <c r="E65" s="198">
        <v>111518</v>
      </c>
      <c r="F65" s="198">
        <v>111518</v>
      </c>
      <c r="G65" s="198">
        <v>116518</v>
      </c>
      <c r="H65" s="198">
        <v>140878</v>
      </c>
      <c r="I65" s="198">
        <v>132768</v>
      </c>
      <c r="J65" s="198">
        <v>129090</v>
      </c>
      <c r="K65" s="198">
        <v>186726</v>
      </c>
      <c r="L65" s="198">
        <v>122168</v>
      </c>
      <c r="M65" s="198">
        <v>117443</v>
      </c>
      <c r="N65" s="198">
        <v>111514</v>
      </c>
    </row>
    <row r="66" spans="1:14" ht="12.75" customHeight="1">
      <c r="A66" s="199" t="s">
        <v>37</v>
      </c>
      <c r="B66" s="200">
        <v>1505606</v>
      </c>
      <c r="C66" s="200">
        <v>111518</v>
      </c>
      <c r="D66" s="200">
        <v>113947</v>
      </c>
      <c r="E66" s="200">
        <v>111518</v>
      </c>
      <c r="F66" s="200">
        <v>111518</v>
      </c>
      <c r="G66" s="200">
        <v>116518</v>
      </c>
      <c r="H66" s="200">
        <v>140878</v>
      </c>
      <c r="I66" s="200">
        <v>132768</v>
      </c>
      <c r="J66" s="200">
        <v>129090</v>
      </c>
      <c r="K66" s="200">
        <v>186726</v>
      </c>
      <c r="L66" s="200">
        <v>122168</v>
      </c>
      <c r="M66" s="200">
        <v>117443</v>
      </c>
      <c r="N66" s="200">
        <v>111514</v>
      </c>
    </row>
    <row r="67" spans="1:14" ht="12.75" customHeight="1">
      <c r="A67" s="197" t="s">
        <v>1085</v>
      </c>
      <c r="B67" s="198">
        <v>9940</v>
      </c>
      <c r="C67" s="198">
        <v>735</v>
      </c>
      <c r="D67" s="198">
        <v>735</v>
      </c>
      <c r="E67" s="198">
        <v>935</v>
      </c>
      <c r="F67" s="198">
        <v>795</v>
      </c>
      <c r="G67" s="198">
        <v>935</v>
      </c>
      <c r="H67" s="198">
        <v>935</v>
      </c>
      <c r="I67" s="198">
        <v>735</v>
      </c>
      <c r="J67" s="198">
        <v>735</v>
      </c>
      <c r="K67" s="198">
        <v>995</v>
      </c>
      <c r="L67" s="198">
        <v>735</v>
      </c>
      <c r="M67" s="198">
        <v>735</v>
      </c>
      <c r="N67" s="198">
        <v>935</v>
      </c>
    </row>
    <row r="68" spans="1:14" ht="12.75" customHeight="1">
      <c r="A68" s="197" t="s">
        <v>1111</v>
      </c>
      <c r="B68" s="198">
        <v>56085.247799999997</v>
      </c>
      <c r="C68" s="198">
        <v>4226.6895999999997</v>
      </c>
      <c r="D68" s="198">
        <v>4222.2277000000004</v>
      </c>
      <c r="E68" s="198">
        <v>4285.2380999999996</v>
      </c>
      <c r="F68" s="198">
        <v>4100.3908000000001</v>
      </c>
      <c r="G68" s="198">
        <v>4495.2896000000001</v>
      </c>
      <c r="H68" s="198">
        <v>5018.6868000000004</v>
      </c>
      <c r="I68" s="198">
        <v>4856.0983999999999</v>
      </c>
      <c r="J68" s="198">
        <v>4683.5497999999998</v>
      </c>
      <c r="K68" s="198">
        <v>6200.1476000000002</v>
      </c>
      <c r="L68" s="198">
        <v>4734.1351000000004</v>
      </c>
      <c r="M68" s="198">
        <v>4703.7991000000002</v>
      </c>
      <c r="N68" s="198">
        <v>4558.9952000000003</v>
      </c>
    </row>
    <row r="69" spans="1:14" ht="12.75" customHeight="1">
      <c r="A69" s="199" t="s">
        <v>39</v>
      </c>
      <c r="B69" s="200">
        <v>66025.247799999997</v>
      </c>
      <c r="C69" s="200">
        <v>4961.6895999999997</v>
      </c>
      <c r="D69" s="200">
        <v>4957.2277000000004</v>
      </c>
      <c r="E69" s="200">
        <v>5220.2380999999996</v>
      </c>
      <c r="F69" s="200">
        <v>4895.3908000000001</v>
      </c>
      <c r="G69" s="200">
        <v>5430.2896000000001</v>
      </c>
      <c r="H69" s="200">
        <v>5953.6868000000004</v>
      </c>
      <c r="I69" s="200">
        <v>5591.0983999999999</v>
      </c>
      <c r="J69" s="200">
        <v>5418.5497999999998</v>
      </c>
      <c r="K69" s="200">
        <v>7195.1476000000002</v>
      </c>
      <c r="L69" s="200">
        <v>5469.1351000000004</v>
      </c>
      <c r="M69" s="200">
        <v>5438.7991000000002</v>
      </c>
      <c r="N69" s="200">
        <v>5493.9952000000003</v>
      </c>
    </row>
    <row r="70" spans="1:14" ht="12.75" customHeight="1">
      <c r="A70" s="199" t="s">
        <v>124</v>
      </c>
      <c r="B70" s="200">
        <v>47158310.790100001</v>
      </c>
      <c r="C70" s="200">
        <v>3962203.4759</v>
      </c>
      <c r="D70" s="200">
        <v>3907270.1834999998</v>
      </c>
      <c r="E70" s="200">
        <v>3760952.8256000001</v>
      </c>
      <c r="F70" s="200">
        <v>4192953.7771999999</v>
      </c>
      <c r="G70" s="200">
        <v>3673711.3922999999</v>
      </c>
      <c r="H70" s="200">
        <v>4009067.7420999999</v>
      </c>
      <c r="I70" s="200">
        <v>3907670.4829000002</v>
      </c>
      <c r="J70" s="200">
        <v>4194183.1486999998</v>
      </c>
      <c r="K70" s="200">
        <v>3893524.4295000001</v>
      </c>
      <c r="L70" s="200">
        <v>3977652.7278</v>
      </c>
      <c r="M70" s="200">
        <v>4067299.7337000002</v>
      </c>
      <c r="N70" s="200">
        <v>3611820.8709</v>
      </c>
    </row>
    <row r="71" spans="1:14" ht="12.75" customHeight="1">
      <c r="A71" s="199" t="s">
        <v>842</v>
      </c>
      <c r="B71" s="200">
        <v>-47158315</v>
      </c>
      <c r="C71" s="200">
        <v>-3962204</v>
      </c>
      <c r="D71" s="200">
        <v>-3907271</v>
      </c>
      <c r="E71" s="200">
        <v>-3760953</v>
      </c>
      <c r="F71" s="200">
        <v>-4192954</v>
      </c>
      <c r="G71" s="200">
        <v>-3673712</v>
      </c>
      <c r="H71" s="200">
        <v>-4009069</v>
      </c>
      <c r="I71" s="200">
        <v>-3907671</v>
      </c>
      <c r="J71" s="200">
        <v>-4194184</v>
      </c>
      <c r="K71" s="200">
        <v>-3893525</v>
      </c>
      <c r="L71" s="200">
        <v>-3977653</v>
      </c>
      <c r="M71" s="200">
        <v>-4067299</v>
      </c>
      <c r="N71" s="200">
        <v>-3611820</v>
      </c>
    </row>
    <row r="72" spans="1:14" ht="12.75" customHeight="1">
      <c r="A72" s="199" t="s">
        <v>843</v>
      </c>
      <c r="B72" s="201">
        <v>-4.2099000000000002</v>
      </c>
      <c r="C72" s="201">
        <v>-0.52410000000000001</v>
      </c>
      <c r="D72" s="201">
        <v>-0.8165</v>
      </c>
      <c r="E72" s="201">
        <v>-0.1744</v>
      </c>
      <c r="F72" s="201">
        <v>-0.2228</v>
      </c>
      <c r="G72" s="201">
        <v>-0.60770000000000002</v>
      </c>
      <c r="H72" s="201">
        <v>-1.2579</v>
      </c>
      <c r="I72" s="201">
        <v>-0.5171</v>
      </c>
      <c r="J72" s="201">
        <v>-0.85129999999999995</v>
      </c>
      <c r="K72" s="201">
        <v>-0.57050000000000001</v>
      </c>
      <c r="L72" s="201">
        <v>-0.2722</v>
      </c>
      <c r="M72" s="201">
        <v>0.73370000000000002</v>
      </c>
      <c r="N72" s="201">
        <v>0.87090000000000001</v>
      </c>
    </row>
  </sheetData>
  <pageMargins left="0.75" right="0.75" top="0.75" bottom="0.5" header="0.5" footer="0.7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9"/>
  <sheetViews>
    <sheetView topLeftCell="A55" workbookViewId="0">
      <selection activeCell="D42" sqref="D42"/>
    </sheetView>
  </sheetViews>
  <sheetFormatPr defaultRowHeight="15"/>
  <cols>
    <col min="1" max="1" width="40.28515625" style="187" customWidth="1"/>
    <col min="2" max="2" width="22.7109375" style="187" customWidth="1"/>
    <col min="3" max="3" width="24.5703125" style="187" customWidth="1"/>
    <col min="4" max="4" width="14.7109375" style="187" customWidth="1"/>
    <col min="5" max="5" width="14.5703125" style="187" customWidth="1"/>
    <col min="6" max="6" width="14.28515625" style="187" customWidth="1"/>
    <col min="7" max="8" width="14.5703125" style="187" customWidth="1"/>
    <col min="9" max="9" width="14.140625" style="187" customWidth="1"/>
    <col min="10" max="10" width="14.7109375" style="187" customWidth="1"/>
    <col min="11" max="11" width="14.42578125" style="187" customWidth="1"/>
    <col min="12" max="12" width="13.7109375" style="187" customWidth="1"/>
    <col min="13" max="14" width="14.5703125" style="187" customWidth="1"/>
    <col min="15" max="16384" width="9.140625" style="187"/>
  </cols>
  <sheetData>
    <row r="1" spans="1:14" ht="11.85" customHeight="1">
      <c r="A1" s="186" t="s">
        <v>3</v>
      </c>
      <c r="B1" s="186" t="s">
        <v>838</v>
      </c>
      <c r="C1" s="186"/>
    </row>
    <row r="2" spans="1:14" ht="11.85" customHeight="1">
      <c r="A2" s="186" t="s">
        <v>1006</v>
      </c>
      <c r="B2" s="186" t="s">
        <v>1007</v>
      </c>
      <c r="C2" s="186"/>
    </row>
    <row r="3" spans="1:14" ht="13.7" customHeight="1">
      <c r="B3" s="188" t="s">
        <v>1008</v>
      </c>
      <c r="C3" s="188" t="s">
        <v>1009</v>
      </c>
      <c r="D3" s="188" t="s">
        <v>1010</v>
      </c>
      <c r="E3" s="188" t="s">
        <v>1011</v>
      </c>
      <c r="F3" s="188" t="s">
        <v>1012</v>
      </c>
      <c r="G3" s="188" t="s">
        <v>1013</v>
      </c>
      <c r="H3" s="188" t="s">
        <v>1014</v>
      </c>
      <c r="I3" s="188" t="s">
        <v>1015</v>
      </c>
      <c r="J3" s="188" t="s">
        <v>1016</v>
      </c>
      <c r="K3" s="188" t="s">
        <v>1017</v>
      </c>
      <c r="L3" s="188" t="s">
        <v>1018</v>
      </c>
      <c r="M3" s="188" t="s">
        <v>1019</v>
      </c>
      <c r="N3" s="188" t="s">
        <v>1020</v>
      </c>
    </row>
    <row r="4" spans="1:14" ht="12.75" customHeight="1">
      <c r="A4" s="189" t="s">
        <v>1021</v>
      </c>
      <c r="B4" s="190">
        <v>5071896.7556999996</v>
      </c>
      <c r="C4" s="190">
        <v>428278.65509999997</v>
      </c>
      <c r="D4" s="190">
        <v>428278.65509999997</v>
      </c>
      <c r="E4" s="190">
        <v>411416.8947</v>
      </c>
      <c r="F4" s="190">
        <v>445140.38699999999</v>
      </c>
      <c r="G4" s="190">
        <v>394555.14510000002</v>
      </c>
      <c r="H4" s="190">
        <v>428278.65509999997</v>
      </c>
      <c r="I4" s="190">
        <v>411416.8947</v>
      </c>
      <c r="J4" s="190">
        <v>445140.38699999999</v>
      </c>
      <c r="K4" s="190">
        <v>411416.8947</v>
      </c>
      <c r="L4" s="190">
        <v>428278.65509999997</v>
      </c>
      <c r="M4" s="190">
        <v>445140.38699999999</v>
      </c>
      <c r="N4" s="190">
        <v>394555.14510000002</v>
      </c>
    </row>
    <row r="5" spans="1:14" ht="12.75" customHeight="1">
      <c r="A5" s="189" t="s">
        <v>1022</v>
      </c>
      <c r="B5" s="190">
        <v>7492683.3669999996</v>
      </c>
      <c r="C5" s="190">
        <v>637550.01610000001</v>
      </c>
      <c r="D5" s="190">
        <v>637550.01610000001</v>
      </c>
      <c r="E5" s="190">
        <v>610283.80249999999</v>
      </c>
      <c r="F5" s="190">
        <v>664816.19050000003</v>
      </c>
      <c r="G5" s="190">
        <v>583017.62179999996</v>
      </c>
      <c r="H5" s="190">
        <v>630479.33609999996</v>
      </c>
      <c r="I5" s="190">
        <v>603534.52249999996</v>
      </c>
      <c r="J5" s="190">
        <v>657424.13049999997</v>
      </c>
      <c r="K5" s="190">
        <v>603534.52249999996</v>
      </c>
      <c r="L5" s="190">
        <v>630479.33609999996</v>
      </c>
      <c r="M5" s="190">
        <v>657424.13049999997</v>
      </c>
      <c r="N5" s="190">
        <v>576589.74179999996</v>
      </c>
    </row>
    <row r="6" spans="1:14" ht="12.75" customHeight="1">
      <c r="A6" s="189" t="s">
        <v>1023</v>
      </c>
      <c r="B6" s="190">
        <v>-7492683.3669999996</v>
      </c>
      <c r="C6" s="190">
        <v>-637550.01610000001</v>
      </c>
      <c r="D6" s="190">
        <v>-637550.01610000001</v>
      </c>
      <c r="E6" s="190">
        <v>-610283.80249999999</v>
      </c>
      <c r="F6" s="190">
        <v>-664816.19050000003</v>
      </c>
      <c r="G6" s="190">
        <v>-583017.62179999996</v>
      </c>
      <c r="H6" s="190">
        <v>-630479.33609999996</v>
      </c>
      <c r="I6" s="190">
        <v>-603534.52249999996</v>
      </c>
      <c r="J6" s="190">
        <v>-657424.13049999997</v>
      </c>
      <c r="K6" s="190">
        <v>-603534.52249999996</v>
      </c>
      <c r="L6" s="190">
        <v>-630479.33609999996</v>
      </c>
      <c r="M6" s="190">
        <v>-657424.13049999997</v>
      </c>
      <c r="N6" s="190">
        <v>-576589.74179999996</v>
      </c>
    </row>
    <row r="7" spans="1:14" ht="12.75" customHeight="1">
      <c r="A7" s="189" t="s">
        <v>1024</v>
      </c>
      <c r="B7" s="190">
        <v>-130253</v>
      </c>
      <c r="C7" s="190">
        <v>-11002</v>
      </c>
      <c r="D7" s="190">
        <v>-11002</v>
      </c>
      <c r="E7" s="190">
        <v>-10559</v>
      </c>
      <c r="F7" s="190">
        <v>-11445</v>
      </c>
      <c r="G7" s="190">
        <v>-10116</v>
      </c>
      <c r="H7" s="190">
        <v>-11002</v>
      </c>
      <c r="I7" s="190">
        <v>-10559</v>
      </c>
      <c r="J7" s="190">
        <v>-11445</v>
      </c>
      <c r="K7" s="190">
        <v>-10559</v>
      </c>
      <c r="L7" s="190">
        <v>-11002</v>
      </c>
      <c r="M7" s="190">
        <v>-11445</v>
      </c>
      <c r="N7" s="190">
        <v>-10117</v>
      </c>
    </row>
    <row r="8" spans="1:14" ht="12.75" customHeight="1">
      <c r="A8" s="191" t="s">
        <v>22</v>
      </c>
      <c r="B8" s="192">
        <v>4941643.7556999996</v>
      </c>
      <c r="C8" s="192">
        <v>417276.65509999997</v>
      </c>
      <c r="D8" s="192">
        <v>417276.65509999997</v>
      </c>
      <c r="E8" s="192">
        <v>400857.8947</v>
      </c>
      <c r="F8" s="192">
        <v>433695.38699999999</v>
      </c>
      <c r="G8" s="192">
        <v>384439.14510000002</v>
      </c>
      <c r="H8" s="192">
        <v>417276.65509999997</v>
      </c>
      <c r="I8" s="192">
        <v>400857.8947</v>
      </c>
      <c r="J8" s="192">
        <v>433695.38699999999</v>
      </c>
      <c r="K8" s="192">
        <v>400857.8947</v>
      </c>
      <c r="L8" s="192">
        <v>417276.65509999997</v>
      </c>
      <c r="M8" s="192">
        <v>433695.38699999999</v>
      </c>
      <c r="N8" s="192">
        <v>384438.14510000002</v>
      </c>
    </row>
    <row r="9" spans="1:14" ht="12.75" customHeight="1">
      <c r="A9" s="189" t="s">
        <v>1025</v>
      </c>
      <c r="B9" s="190">
        <v>286820.8346</v>
      </c>
      <c r="C9" s="190">
        <v>24219.586299999999</v>
      </c>
      <c r="D9" s="190">
        <v>24219.586299999999</v>
      </c>
      <c r="E9" s="190">
        <v>23266.036800000002</v>
      </c>
      <c r="F9" s="190">
        <v>25173.1342</v>
      </c>
      <c r="G9" s="190">
        <v>22312.4882</v>
      </c>
      <c r="H9" s="190">
        <v>24219.586299999999</v>
      </c>
      <c r="I9" s="190">
        <v>23266.036800000002</v>
      </c>
      <c r="J9" s="190">
        <v>25173.1342</v>
      </c>
      <c r="K9" s="190">
        <v>23266.036800000002</v>
      </c>
      <c r="L9" s="190">
        <v>24219.586299999999</v>
      </c>
      <c r="M9" s="190">
        <v>25173.1342</v>
      </c>
      <c r="N9" s="190">
        <v>22312.4882</v>
      </c>
    </row>
    <row r="10" spans="1:14" ht="12.75" customHeight="1">
      <c r="A10" s="189" t="s">
        <v>1026</v>
      </c>
      <c r="B10" s="190">
        <v>-48477.189599999998</v>
      </c>
      <c r="C10" s="190">
        <v>-4093.4874</v>
      </c>
      <c r="D10" s="190">
        <v>-4093.4874</v>
      </c>
      <c r="E10" s="190">
        <v>-3932.3229000000001</v>
      </c>
      <c r="F10" s="190">
        <v>-4254.6517000000003</v>
      </c>
      <c r="G10" s="190">
        <v>-3771.1581000000001</v>
      </c>
      <c r="H10" s="190">
        <v>-4093.4874</v>
      </c>
      <c r="I10" s="190">
        <v>-3932.3229000000001</v>
      </c>
      <c r="J10" s="190">
        <v>-4254.6517000000003</v>
      </c>
      <c r="K10" s="190">
        <v>-3932.3229000000001</v>
      </c>
      <c r="L10" s="190">
        <v>-4093.4874</v>
      </c>
      <c r="M10" s="190">
        <v>-4254.6517000000003</v>
      </c>
      <c r="N10" s="190">
        <v>-3771.1581000000001</v>
      </c>
    </row>
    <row r="11" spans="1:14" ht="12.75" customHeight="1">
      <c r="A11" s="189" t="s">
        <v>1027</v>
      </c>
      <c r="B11" s="190">
        <v>1056912.2775000001</v>
      </c>
      <c r="C11" s="190">
        <v>89247.275699999998</v>
      </c>
      <c r="D11" s="190">
        <v>89247.275699999998</v>
      </c>
      <c r="E11" s="190">
        <v>85733.521099999998</v>
      </c>
      <c r="F11" s="190">
        <v>92761.024799999999</v>
      </c>
      <c r="G11" s="190">
        <v>82219.768500000006</v>
      </c>
      <c r="H11" s="190">
        <v>89247.275699999998</v>
      </c>
      <c r="I11" s="190">
        <v>85733.521099999998</v>
      </c>
      <c r="J11" s="190">
        <v>92761.024799999999</v>
      </c>
      <c r="K11" s="190">
        <v>85733.521099999998</v>
      </c>
      <c r="L11" s="190">
        <v>89247.275699999998</v>
      </c>
      <c r="M11" s="190">
        <v>92761.024799999999</v>
      </c>
      <c r="N11" s="190">
        <v>82219.768500000006</v>
      </c>
    </row>
    <row r="12" spans="1:14" ht="12.75" customHeight="1">
      <c r="A12" s="189" t="s">
        <v>1028</v>
      </c>
      <c r="B12" s="190">
        <v>211913.9903</v>
      </c>
      <c r="C12" s="190">
        <v>17894.338899999999</v>
      </c>
      <c r="D12" s="190">
        <v>17894.338899999999</v>
      </c>
      <c r="E12" s="190">
        <v>17189.820599999999</v>
      </c>
      <c r="F12" s="190">
        <v>18598.8557</v>
      </c>
      <c r="G12" s="190">
        <v>16485.302899999999</v>
      </c>
      <c r="H12" s="190">
        <v>17894.338899999999</v>
      </c>
      <c r="I12" s="190">
        <v>17189.820599999999</v>
      </c>
      <c r="J12" s="190">
        <v>18598.8557</v>
      </c>
      <c r="K12" s="190">
        <v>17189.820599999999</v>
      </c>
      <c r="L12" s="190">
        <v>17894.338899999999</v>
      </c>
      <c r="M12" s="190">
        <v>18598.8557</v>
      </c>
      <c r="N12" s="190">
        <v>16485.302899999999</v>
      </c>
    </row>
    <row r="13" spans="1:14" ht="12.75" customHeight="1">
      <c r="A13" s="189" t="s">
        <v>1029</v>
      </c>
      <c r="B13" s="190">
        <v>5964.5508</v>
      </c>
      <c r="C13" s="190">
        <v>503.65570000000002</v>
      </c>
      <c r="D13" s="190">
        <v>503.65570000000002</v>
      </c>
      <c r="E13" s="190">
        <v>483.82639999999998</v>
      </c>
      <c r="F13" s="190">
        <v>523.48519999999996</v>
      </c>
      <c r="G13" s="190">
        <v>463.9966</v>
      </c>
      <c r="H13" s="190">
        <v>503.65570000000002</v>
      </c>
      <c r="I13" s="190">
        <v>483.82639999999998</v>
      </c>
      <c r="J13" s="190">
        <v>523.48519999999996</v>
      </c>
      <c r="K13" s="190">
        <v>483.82639999999998</v>
      </c>
      <c r="L13" s="190">
        <v>503.65570000000002</v>
      </c>
      <c r="M13" s="190">
        <v>523.48519999999996</v>
      </c>
      <c r="N13" s="190">
        <v>463.9966</v>
      </c>
    </row>
    <row r="14" spans="1:14" ht="12.75" customHeight="1">
      <c r="A14" s="189" t="s">
        <v>1030</v>
      </c>
      <c r="B14" s="190">
        <v>31699.3544</v>
      </c>
      <c r="C14" s="190">
        <v>2676.7415000000001</v>
      </c>
      <c r="D14" s="190">
        <v>2676.7415000000001</v>
      </c>
      <c r="E14" s="190">
        <v>2571.3555999999999</v>
      </c>
      <c r="F14" s="190">
        <v>2782.1273999999999</v>
      </c>
      <c r="G14" s="190">
        <v>2465.9697000000001</v>
      </c>
      <c r="H14" s="190">
        <v>2676.7415000000001</v>
      </c>
      <c r="I14" s="190">
        <v>2571.3555999999999</v>
      </c>
      <c r="J14" s="190">
        <v>2782.1273999999999</v>
      </c>
      <c r="K14" s="190">
        <v>2571.3555999999999</v>
      </c>
      <c r="L14" s="190">
        <v>2676.7415000000001</v>
      </c>
      <c r="M14" s="190">
        <v>2782.1273999999999</v>
      </c>
      <c r="N14" s="190">
        <v>2465.9697000000001</v>
      </c>
    </row>
    <row r="15" spans="1:14" ht="12.75" customHeight="1">
      <c r="A15" s="189" t="s">
        <v>1031</v>
      </c>
      <c r="B15" s="190">
        <v>7729.5707000000002</v>
      </c>
      <c r="C15" s="190">
        <v>652.69680000000005</v>
      </c>
      <c r="D15" s="190">
        <v>652.69680000000005</v>
      </c>
      <c r="E15" s="190">
        <v>626.9991</v>
      </c>
      <c r="F15" s="190">
        <v>678.39400000000001</v>
      </c>
      <c r="G15" s="190">
        <v>601.3021</v>
      </c>
      <c r="H15" s="190">
        <v>652.69680000000005</v>
      </c>
      <c r="I15" s="190">
        <v>626.9991</v>
      </c>
      <c r="J15" s="190">
        <v>678.39400000000001</v>
      </c>
      <c r="K15" s="190">
        <v>626.9991</v>
      </c>
      <c r="L15" s="190">
        <v>652.69680000000005</v>
      </c>
      <c r="M15" s="190">
        <v>678.39400000000001</v>
      </c>
      <c r="N15" s="190">
        <v>601.3021</v>
      </c>
    </row>
    <row r="16" spans="1:14" ht="12.75" customHeight="1">
      <c r="A16" s="189" t="s">
        <v>1032</v>
      </c>
      <c r="B16" s="190">
        <v>26105.054</v>
      </c>
      <c r="C16" s="190">
        <v>2204.3503000000001</v>
      </c>
      <c r="D16" s="190">
        <v>2204.3503000000001</v>
      </c>
      <c r="E16" s="190">
        <v>2117.5628999999999</v>
      </c>
      <c r="F16" s="190">
        <v>2291.1377000000002</v>
      </c>
      <c r="G16" s="190">
        <v>2030.7755</v>
      </c>
      <c r="H16" s="190">
        <v>2204.3503000000001</v>
      </c>
      <c r="I16" s="190">
        <v>2117.5628999999999</v>
      </c>
      <c r="J16" s="190">
        <v>2291.1377000000002</v>
      </c>
      <c r="K16" s="190">
        <v>2117.5628999999999</v>
      </c>
      <c r="L16" s="190">
        <v>2204.3503000000001</v>
      </c>
      <c r="M16" s="190">
        <v>2291.1377000000002</v>
      </c>
      <c r="N16" s="190">
        <v>2030.7755</v>
      </c>
    </row>
    <row r="17" spans="1:14" ht="12.75" customHeight="1">
      <c r="A17" s="191" t="s">
        <v>23</v>
      </c>
      <c r="B17" s="192">
        <v>1578668.4427</v>
      </c>
      <c r="C17" s="192">
        <v>133305.15779999999</v>
      </c>
      <c r="D17" s="192">
        <v>133305.15779999999</v>
      </c>
      <c r="E17" s="192">
        <v>128056.7996</v>
      </c>
      <c r="F17" s="192">
        <v>138553.5073</v>
      </c>
      <c r="G17" s="192">
        <v>122808.4454</v>
      </c>
      <c r="H17" s="192">
        <v>133305.15779999999</v>
      </c>
      <c r="I17" s="192">
        <v>128056.7996</v>
      </c>
      <c r="J17" s="192">
        <v>138553.5073</v>
      </c>
      <c r="K17" s="192">
        <v>128056.7996</v>
      </c>
      <c r="L17" s="192">
        <v>133305.15779999999</v>
      </c>
      <c r="M17" s="192">
        <v>138553.5073</v>
      </c>
      <c r="N17" s="192">
        <v>122808.4454</v>
      </c>
    </row>
    <row r="18" spans="1:14" ht="12.75" customHeight="1">
      <c r="A18" s="189" t="s">
        <v>1033</v>
      </c>
      <c r="B18" s="190">
        <v>167683.62</v>
      </c>
      <c r="C18" s="190">
        <v>11660.3</v>
      </c>
      <c r="D18" s="190">
        <v>11785.84</v>
      </c>
      <c r="E18" s="190">
        <v>14079.01</v>
      </c>
      <c r="F18" s="190">
        <v>10517.22</v>
      </c>
      <c r="G18" s="190">
        <v>13522.3</v>
      </c>
      <c r="H18" s="190">
        <v>16065.14</v>
      </c>
      <c r="I18" s="190">
        <v>10788.61</v>
      </c>
      <c r="J18" s="190">
        <v>19176.84</v>
      </c>
      <c r="K18" s="190">
        <v>15128.26</v>
      </c>
      <c r="L18" s="190">
        <v>17817.169999999998</v>
      </c>
      <c r="M18" s="190">
        <v>13386.4</v>
      </c>
      <c r="N18" s="190">
        <v>13756.53</v>
      </c>
    </row>
    <row r="19" spans="1:14" ht="12.75" customHeight="1">
      <c r="A19" s="189" t="s">
        <v>1034</v>
      </c>
      <c r="B19" s="190">
        <v>15091.54</v>
      </c>
      <c r="C19" s="190">
        <v>1049.43</v>
      </c>
      <c r="D19" s="190">
        <v>1060.73</v>
      </c>
      <c r="E19" s="190">
        <v>1267.1099999999999</v>
      </c>
      <c r="F19" s="190">
        <v>946.55</v>
      </c>
      <c r="G19" s="190">
        <v>1217.01</v>
      </c>
      <c r="H19" s="190">
        <v>1445.86</v>
      </c>
      <c r="I19" s="190">
        <v>970.97</v>
      </c>
      <c r="J19" s="190">
        <v>1725.92</v>
      </c>
      <c r="K19" s="190">
        <v>1361.54</v>
      </c>
      <c r="L19" s="190">
        <v>1603.55</v>
      </c>
      <c r="M19" s="190">
        <v>1204.78</v>
      </c>
      <c r="N19" s="190">
        <v>1238.0899999999999</v>
      </c>
    </row>
    <row r="20" spans="1:14" ht="12.75" customHeight="1">
      <c r="A20" s="189" t="s">
        <v>1035</v>
      </c>
      <c r="B20" s="190">
        <v>466628.99</v>
      </c>
      <c r="C20" s="190">
        <v>20708.740000000002</v>
      </c>
      <c r="D20" s="190">
        <v>26520.26</v>
      </c>
      <c r="E20" s="190">
        <v>37928.11</v>
      </c>
      <c r="F20" s="190">
        <v>47785.89</v>
      </c>
      <c r="G20" s="190">
        <v>55669.89</v>
      </c>
      <c r="H20" s="190">
        <v>35989</v>
      </c>
      <c r="I20" s="190">
        <v>30349.72</v>
      </c>
      <c r="J20" s="190">
        <v>28267.18</v>
      </c>
      <c r="K20" s="190">
        <v>57692.17</v>
      </c>
      <c r="L20" s="190">
        <v>51071.839999999997</v>
      </c>
      <c r="M20" s="190">
        <v>42510.83</v>
      </c>
      <c r="N20" s="190">
        <v>32135.360000000001</v>
      </c>
    </row>
    <row r="21" spans="1:14" ht="12.75" customHeight="1">
      <c r="A21" s="189" t="s">
        <v>1036</v>
      </c>
      <c r="B21" s="190">
        <v>99967.07</v>
      </c>
      <c r="C21" s="190">
        <v>9298.91</v>
      </c>
      <c r="D21" s="190">
        <v>9539.59</v>
      </c>
      <c r="E21" s="190">
        <v>4357.88</v>
      </c>
      <c r="F21" s="190">
        <v>7870</v>
      </c>
      <c r="G21" s="190">
        <v>4502.8599999999997</v>
      </c>
      <c r="H21" s="190">
        <v>4124.6000000000004</v>
      </c>
      <c r="I21" s="190">
        <v>10104.65</v>
      </c>
      <c r="J21" s="190">
        <v>10078.700000000001</v>
      </c>
      <c r="K21" s="190">
        <v>6460.21</v>
      </c>
      <c r="L21" s="190">
        <v>12438.15</v>
      </c>
      <c r="M21" s="190">
        <v>12604.68</v>
      </c>
      <c r="N21" s="190">
        <v>8586.84</v>
      </c>
    </row>
    <row r="22" spans="1:14" ht="12.75" customHeight="1">
      <c r="A22" s="191" t="s">
        <v>24</v>
      </c>
      <c r="B22" s="192">
        <v>749371.22</v>
      </c>
      <c r="C22" s="192">
        <v>42717.38</v>
      </c>
      <c r="D22" s="192">
        <v>48906.42</v>
      </c>
      <c r="E22" s="192">
        <v>57632.11</v>
      </c>
      <c r="F22" s="192">
        <v>67119.66</v>
      </c>
      <c r="G22" s="192">
        <v>74912.06</v>
      </c>
      <c r="H22" s="192">
        <v>57624.6</v>
      </c>
      <c r="I22" s="192">
        <v>52213.95</v>
      </c>
      <c r="J22" s="192">
        <v>59248.639999999999</v>
      </c>
      <c r="K22" s="192">
        <v>80642.179999999993</v>
      </c>
      <c r="L22" s="192">
        <v>82930.710000000006</v>
      </c>
      <c r="M22" s="192">
        <v>69706.69</v>
      </c>
      <c r="N22" s="192">
        <v>55716.82</v>
      </c>
    </row>
    <row r="23" spans="1:14" ht="12.75" customHeight="1">
      <c r="A23" s="189" t="s">
        <v>1037</v>
      </c>
      <c r="B23" s="190">
        <v>0</v>
      </c>
      <c r="C23" s="190">
        <v>0</v>
      </c>
      <c r="D23" s="190">
        <v>0</v>
      </c>
      <c r="E23" s="190">
        <v>0</v>
      </c>
      <c r="F23" s="190">
        <v>0</v>
      </c>
      <c r="G23" s="190">
        <v>0</v>
      </c>
      <c r="H23" s="190">
        <v>0</v>
      </c>
      <c r="I23" s="190">
        <v>0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</row>
    <row r="24" spans="1:14" ht="12.75" customHeight="1">
      <c r="A24" s="189" t="s">
        <v>1038</v>
      </c>
      <c r="B24" s="190">
        <v>1371417.04</v>
      </c>
      <c r="C24" s="190">
        <v>108406.42</v>
      </c>
      <c r="D24" s="190">
        <v>108406.42</v>
      </c>
      <c r="E24" s="190">
        <v>108406.42</v>
      </c>
      <c r="F24" s="190">
        <v>112270.42</v>
      </c>
      <c r="G24" s="190">
        <v>112385.42</v>
      </c>
      <c r="H24" s="190">
        <v>113085.42</v>
      </c>
      <c r="I24" s="190">
        <v>118059.42</v>
      </c>
      <c r="J24" s="190">
        <v>118159.42</v>
      </c>
      <c r="K24" s="190">
        <v>118059.42</v>
      </c>
      <c r="L24" s="190">
        <v>118059.42</v>
      </c>
      <c r="M24" s="190">
        <v>118059.42</v>
      </c>
      <c r="N24" s="190">
        <v>118059.42</v>
      </c>
    </row>
    <row r="25" spans="1:14" ht="12.75" customHeight="1">
      <c r="A25" s="189" t="s">
        <v>1039</v>
      </c>
      <c r="B25" s="190">
        <v>-1465035</v>
      </c>
      <c r="C25" s="190">
        <v>-112163</v>
      </c>
      <c r="D25" s="190">
        <v>-107529</v>
      </c>
      <c r="E25" s="190">
        <v>-113405</v>
      </c>
      <c r="F25" s="190">
        <v>-123168</v>
      </c>
      <c r="G25" s="190">
        <v>-116776</v>
      </c>
      <c r="H25" s="190">
        <v>-128264</v>
      </c>
      <c r="I25" s="190">
        <v>-153121</v>
      </c>
      <c r="J25" s="190">
        <v>-118430</v>
      </c>
      <c r="K25" s="190">
        <v>-126895</v>
      </c>
      <c r="L25" s="190">
        <v>-125564</v>
      </c>
      <c r="M25" s="190">
        <v>-118779</v>
      </c>
      <c r="N25" s="190">
        <v>-120941</v>
      </c>
    </row>
    <row r="26" spans="1:14" ht="12.75" customHeight="1">
      <c r="A26" s="189" t="s">
        <v>1040</v>
      </c>
      <c r="B26" s="190">
        <v>1095953.71</v>
      </c>
      <c r="C26" s="190">
        <v>80855.05</v>
      </c>
      <c r="D26" s="190">
        <v>73624.56</v>
      </c>
      <c r="E26" s="190">
        <v>82296.06</v>
      </c>
      <c r="F26" s="190">
        <v>94398.04</v>
      </c>
      <c r="G26" s="190">
        <v>84935.42</v>
      </c>
      <c r="H26" s="190">
        <v>101265.43</v>
      </c>
      <c r="I26" s="190">
        <v>145167.5</v>
      </c>
      <c r="J26" s="190">
        <v>78515.91</v>
      </c>
      <c r="K26" s="190">
        <v>96181</v>
      </c>
      <c r="L26" s="190">
        <v>94168.31</v>
      </c>
      <c r="M26" s="190">
        <v>80655.61</v>
      </c>
      <c r="N26" s="190">
        <v>83890.82</v>
      </c>
    </row>
    <row r="27" spans="1:14" ht="12.75" customHeight="1">
      <c r="A27" s="189" t="s">
        <v>1041</v>
      </c>
      <c r="B27" s="190">
        <v>556123.59</v>
      </c>
      <c r="C27" s="190">
        <v>43199.59</v>
      </c>
      <c r="D27" s="190">
        <v>43200</v>
      </c>
      <c r="E27" s="190">
        <v>44200</v>
      </c>
      <c r="F27" s="190">
        <v>47300</v>
      </c>
      <c r="G27" s="190">
        <v>47290</v>
      </c>
      <c r="H27" s="190">
        <v>47290</v>
      </c>
      <c r="I27" s="190">
        <v>47280</v>
      </c>
      <c r="J27" s="190">
        <v>47280</v>
      </c>
      <c r="K27" s="190">
        <v>47280</v>
      </c>
      <c r="L27" s="190">
        <v>47268</v>
      </c>
      <c r="M27" s="190">
        <v>47268</v>
      </c>
      <c r="N27" s="190">
        <v>47268</v>
      </c>
    </row>
    <row r="28" spans="1:14" ht="12.75" customHeight="1">
      <c r="A28" s="189" t="s">
        <v>1042</v>
      </c>
      <c r="B28" s="190">
        <v>239429</v>
      </c>
      <c r="C28" s="190">
        <v>23690</v>
      </c>
      <c r="D28" s="190">
        <v>18352</v>
      </c>
      <c r="E28" s="190">
        <v>24738</v>
      </c>
      <c r="F28" s="190">
        <v>20853</v>
      </c>
      <c r="G28" s="190">
        <v>19008</v>
      </c>
      <c r="H28" s="190">
        <v>19087</v>
      </c>
      <c r="I28" s="190">
        <v>20220</v>
      </c>
      <c r="J28" s="190">
        <v>23422</v>
      </c>
      <c r="K28" s="190">
        <v>15103</v>
      </c>
      <c r="L28" s="190">
        <v>14520</v>
      </c>
      <c r="M28" s="190">
        <v>23336</v>
      </c>
      <c r="N28" s="190">
        <v>17100</v>
      </c>
    </row>
    <row r="29" spans="1:14" ht="12.75" customHeight="1">
      <c r="A29" s="189" t="s">
        <v>1043</v>
      </c>
      <c r="B29" s="190">
        <v>-779645</v>
      </c>
      <c r="C29" s="190">
        <v>-65552</v>
      </c>
      <c r="D29" s="190">
        <v>-60321</v>
      </c>
      <c r="E29" s="190">
        <v>-67559</v>
      </c>
      <c r="F29" s="190">
        <v>-66790</v>
      </c>
      <c r="G29" s="190">
        <v>-64972</v>
      </c>
      <c r="H29" s="190">
        <v>-65050</v>
      </c>
      <c r="I29" s="190">
        <v>-66150</v>
      </c>
      <c r="J29" s="190">
        <v>-69289</v>
      </c>
      <c r="K29" s="190">
        <v>-61136</v>
      </c>
      <c r="L29" s="190">
        <v>-60552</v>
      </c>
      <c r="M29" s="190">
        <v>-69192</v>
      </c>
      <c r="N29" s="190">
        <v>-63082</v>
      </c>
    </row>
    <row r="30" spans="1:14" ht="12.75" customHeight="1">
      <c r="A30" s="191" t="s">
        <v>25</v>
      </c>
      <c r="B30" s="192">
        <v>1018243.34</v>
      </c>
      <c r="C30" s="192">
        <v>78436.06</v>
      </c>
      <c r="D30" s="192">
        <v>75732.98</v>
      </c>
      <c r="E30" s="192">
        <v>78676.479999999996</v>
      </c>
      <c r="F30" s="192">
        <v>84863.46</v>
      </c>
      <c r="G30" s="192">
        <v>81870.84</v>
      </c>
      <c r="H30" s="192">
        <v>87413.85</v>
      </c>
      <c r="I30" s="192">
        <v>111455.92</v>
      </c>
      <c r="J30" s="192">
        <v>79658.33</v>
      </c>
      <c r="K30" s="192">
        <v>88592.42</v>
      </c>
      <c r="L30" s="192">
        <v>87899.73</v>
      </c>
      <c r="M30" s="192">
        <v>81348.03</v>
      </c>
      <c r="N30" s="192">
        <v>82295.240000000005</v>
      </c>
    </row>
    <row r="31" spans="1:14" ht="12.75" customHeight="1">
      <c r="A31" s="189" t="s">
        <v>1044</v>
      </c>
      <c r="B31" s="190">
        <v>13165.83</v>
      </c>
      <c r="C31" s="190">
        <v>1272.73</v>
      </c>
      <c r="D31" s="190">
        <v>1255.53</v>
      </c>
      <c r="E31" s="190">
        <v>1250.55</v>
      </c>
      <c r="F31" s="190">
        <v>1263.82</v>
      </c>
      <c r="G31" s="190">
        <v>995.28</v>
      </c>
      <c r="H31" s="190">
        <v>982</v>
      </c>
      <c r="I31" s="190">
        <v>986.48</v>
      </c>
      <c r="J31" s="190">
        <v>932.98</v>
      </c>
      <c r="K31" s="190">
        <v>971.98</v>
      </c>
      <c r="L31" s="190">
        <v>883</v>
      </c>
      <c r="M31" s="190">
        <v>927.84</v>
      </c>
      <c r="N31" s="190">
        <v>1443.64</v>
      </c>
    </row>
    <row r="32" spans="1:14" ht="12.75" customHeight="1">
      <c r="A32" s="191" t="s">
        <v>26</v>
      </c>
      <c r="B32" s="192">
        <v>13165.83</v>
      </c>
      <c r="C32" s="192">
        <v>1272.73</v>
      </c>
      <c r="D32" s="192">
        <v>1255.53</v>
      </c>
      <c r="E32" s="192">
        <v>1250.55</v>
      </c>
      <c r="F32" s="192">
        <v>1263.82</v>
      </c>
      <c r="G32" s="192">
        <v>995.28</v>
      </c>
      <c r="H32" s="192">
        <v>982</v>
      </c>
      <c r="I32" s="192">
        <v>986.48</v>
      </c>
      <c r="J32" s="192">
        <v>932.98</v>
      </c>
      <c r="K32" s="192">
        <v>971.98</v>
      </c>
      <c r="L32" s="192">
        <v>883</v>
      </c>
      <c r="M32" s="192">
        <v>927.84</v>
      </c>
      <c r="N32" s="192">
        <v>1443.64</v>
      </c>
    </row>
    <row r="33" spans="1:14" ht="12.75" customHeight="1">
      <c r="A33" s="189" t="s">
        <v>1045</v>
      </c>
      <c r="B33" s="190">
        <v>5639.57</v>
      </c>
      <c r="C33" s="190">
        <v>400</v>
      </c>
      <c r="D33" s="190">
        <v>400</v>
      </c>
      <c r="E33" s="190">
        <v>400</v>
      </c>
      <c r="F33" s="190">
        <v>900</v>
      </c>
      <c r="G33" s="190">
        <v>400</v>
      </c>
      <c r="H33" s="190">
        <v>400</v>
      </c>
      <c r="I33" s="190">
        <v>400</v>
      </c>
      <c r="J33" s="190">
        <v>600</v>
      </c>
      <c r="K33" s="190">
        <v>400</v>
      </c>
      <c r="L33" s="190">
        <v>539.57000000000005</v>
      </c>
      <c r="M33" s="190">
        <v>400</v>
      </c>
      <c r="N33" s="190">
        <v>400</v>
      </c>
    </row>
    <row r="34" spans="1:14" ht="12.75" customHeight="1">
      <c r="A34" s="191" t="s">
        <v>27</v>
      </c>
      <c r="B34" s="192">
        <v>5639.57</v>
      </c>
      <c r="C34" s="192">
        <v>400</v>
      </c>
      <c r="D34" s="192">
        <v>400</v>
      </c>
      <c r="E34" s="192">
        <v>400</v>
      </c>
      <c r="F34" s="192">
        <v>900</v>
      </c>
      <c r="G34" s="192">
        <v>400</v>
      </c>
      <c r="H34" s="192">
        <v>400</v>
      </c>
      <c r="I34" s="192">
        <v>400</v>
      </c>
      <c r="J34" s="192">
        <v>600</v>
      </c>
      <c r="K34" s="192">
        <v>400</v>
      </c>
      <c r="L34" s="192">
        <v>539.57000000000005</v>
      </c>
      <c r="M34" s="192">
        <v>400</v>
      </c>
      <c r="N34" s="192">
        <v>400</v>
      </c>
    </row>
    <row r="35" spans="1:14" ht="12.75" customHeight="1">
      <c r="A35" s="189" t="s">
        <v>1046</v>
      </c>
      <c r="B35" s="190">
        <v>5380</v>
      </c>
      <c r="C35" s="190">
        <v>130</v>
      </c>
      <c r="D35" s="190">
        <v>496</v>
      </c>
      <c r="E35" s="190">
        <v>989</v>
      </c>
      <c r="F35" s="190">
        <v>1480</v>
      </c>
      <c r="G35" s="190">
        <v>1000</v>
      </c>
      <c r="H35" s="190">
        <v>285</v>
      </c>
      <c r="I35" s="190">
        <v>1000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</row>
    <row r="36" spans="1:14" ht="12.75" customHeight="1">
      <c r="A36" s="189" t="s">
        <v>1047</v>
      </c>
      <c r="B36" s="190">
        <v>2400</v>
      </c>
      <c r="C36" s="190">
        <v>200</v>
      </c>
      <c r="D36" s="190">
        <v>200</v>
      </c>
      <c r="E36" s="190">
        <v>200</v>
      </c>
      <c r="F36" s="190">
        <v>200</v>
      </c>
      <c r="G36" s="190">
        <v>200</v>
      </c>
      <c r="H36" s="190">
        <v>200</v>
      </c>
      <c r="I36" s="190">
        <v>200</v>
      </c>
      <c r="J36" s="190">
        <v>200</v>
      </c>
      <c r="K36" s="190">
        <v>200</v>
      </c>
      <c r="L36" s="190">
        <v>200</v>
      </c>
      <c r="M36" s="190">
        <v>200</v>
      </c>
      <c r="N36" s="190">
        <v>200</v>
      </c>
    </row>
    <row r="37" spans="1:14" ht="12.75" customHeight="1">
      <c r="A37" s="189" t="s">
        <v>1048</v>
      </c>
      <c r="B37" s="190">
        <v>5772.07</v>
      </c>
      <c r="C37" s="190">
        <v>238.5</v>
      </c>
      <c r="D37" s="190">
        <v>357.21</v>
      </c>
      <c r="E37" s="190">
        <v>373.37</v>
      </c>
      <c r="F37" s="190">
        <v>75</v>
      </c>
      <c r="G37" s="190">
        <v>1075</v>
      </c>
      <c r="H37" s="190">
        <v>171.75</v>
      </c>
      <c r="I37" s="190">
        <v>1197.92</v>
      </c>
      <c r="J37" s="190">
        <v>113.4</v>
      </c>
      <c r="K37" s="190">
        <v>313.5</v>
      </c>
      <c r="L37" s="190">
        <v>56.25</v>
      </c>
      <c r="M37" s="190">
        <v>1227.25</v>
      </c>
      <c r="N37" s="190">
        <v>572.91999999999996</v>
      </c>
    </row>
    <row r="38" spans="1:14" ht="12.75" customHeight="1">
      <c r="A38" s="189" t="s">
        <v>1049</v>
      </c>
      <c r="B38" s="190">
        <v>18578</v>
      </c>
      <c r="C38" s="190">
        <v>3750</v>
      </c>
      <c r="D38" s="190">
        <v>1222.5</v>
      </c>
      <c r="E38" s="190">
        <v>750</v>
      </c>
      <c r="F38" s="190">
        <v>375</v>
      </c>
      <c r="G38" s="190">
        <v>2375</v>
      </c>
      <c r="H38" s="190">
        <v>375</v>
      </c>
      <c r="I38" s="190">
        <v>2618</v>
      </c>
      <c r="J38" s="190">
        <v>2475</v>
      </c>
      <c r="K38" s="190">
        <v>950</v>
      </c>
      <c r="L38" s="190">
        <v>275</v>
      </c>
      <c r="M38" s="190">
        <v>700</v>
      </c>
      <c r="N38" s="190">
        <v>2712.5</v>
      </c>
    </row>
    <row r="39" spans="1:14" ht="12.75" customHeight="1">
      <c r="A39" s="189" t="s">
        <v>1050</v>
      </c>
      <c r="B39" s="190">
        <v>44295</v>
      </c>
      <c r="C39" s="190">
        <v>6650</v>
      </c>
      <c r="D39" s="190">
        <v>1047</v>
      </c>
      <c r="E39" s="190">
        <v>2723.5</v>
      </c>
      <c r="F39" s="190">
        <v>4875</v>
      </c>
      <c r="G39" s="190">
        <v>5762.5</v>
      </c>
      <c r="H39" s="190">
        <v>4392.25</v>
      </c>
      <c r="I39" s="190">
        <v>2394.75</v>
      </c>
      <c r="J39" s="190">
        <v>4962.5</v>
      </c>
      <c r="K39" s="190">
        <v>3250</v>
      </c>
      <c r="L39" s="190">
        <v>3650</v>
      </c>
      <c r="M39" s="190">
        <v>1900</v>
      </c>
      <c r="N39" s="190">
        <v>2687.5</v>
      </c>
    </row>
    <row r="40" spans="1:14" ht="12.75" customHeight="1">
      <c r="A40" s="189" t="s">
        <v>1051</v>
      </c>
      <c r="B40" s="190">
        <v>114959.62</v>
      </c>
      <c r="C40" s="190">
        <v>6586.67</v>
      </c>
      <c r="D40" s="190">
        <v>6431</v>
      </c>
      <c r="E40" s="190">
        <v>9132.94</v>
      </c>
      <c r="F40" s="190">
        <v>9998.0400000000009</v>
      </c>
      <c r="G40" s="190">
        <v>7608.16</v>
      </c>
      <c r="H40" s="190">
        <v>14591.6</v>
      </c>
      <c r="I40" s="190">
        <v>7209.88</v>
      </c>
      <c r="J40" s="190">
        <v>7488</v>
      </c>
      <c r="K40" s="190">
        <v>12300</v>
      </c>
      <c r="L40" s="190">
        <v>7759.08</v>
      </c>
      <c r="M40" s="190">
        <v>13544</v>
      </c>
      <c r="N40" s="190">
        <v>12310.25</v>
      </c>
    </row>
    <row r="41" spans="1:14" ht="12.75" customHeight="1">
      <c r="A41" s="191" t="s">
        <v>28</v>
      </c>
      <c r="B41" s="192">
        <v>191384.69</v>
      </c>
      <c r="C41" s="192">
        <v>17555.169999999998</v>
      </c>
      <c r="D41" s="192">
        <v>9753.7099999999991</v>
      </c>
      <c r="E41" s="192">
        <v>14168.81</v>
      </c>
      <c r="F41" s="192">
        <v>17003.04</v>
      </c>
      <c r="G41" s="192">
        <v>18020.66</v>
      </c>
      <c r="H41" s="192">
        <v>20015.599999999999</v>
      </c>
      <c r="I41" s="192">
        <v>14620.55</v>
      </c>
      <c r="J41" s="192">
        <v>15238.9</v>
      </c>
      <c r="K41" s="192">
        <v>17013.5</v>
      </c>
      <c r="L41" s="192">
        <v>11940.33</v>
      </c>
      <c r="M41" s="192">
        <v>17571.25</v>
      </c>
      <c r="N41" s="192">
        <v>18483.169999999998</v>
      </c>
    </row>
    <row r="42" spans="1:14" ht="12.75" customHeight="1">
      <c r="A42" s="189" t="s">
        <v>1052</v>
      </c>
      <c r="B42" s="190">
        <v>94397</v>
      </c>
      <c r="C42" s="190">
        <v>15264.04</v>
      </c>
      <c r="D42" s="190">
        <v>17595.36</v>
      </c>
      <c r="E42" s="190">
        <v>11926.17</v>
      </c>
      <c r="F42" s="190">
        <v>10863.84</v>
      </c>
      <c r="G42" s="190">
        <v>8660.0300000000007</v>
      </c>
      <c r="H42" s="190">
        <v>6636</v>
      </c>
      <c r="I42" s="190">
        <v>3905.56</v>
      </c>
      <c r="J42" s="190">
        <v>4188</v>
      </c>
      <c r="K42" s="190">
        <v>5080</v>
      </c>
      <c r="L42" s="190">
        <v>2696</v>
      </c>
      <c r="M42" s="190">
        <v>4454</v>
      </c>
      <c r="N42" s="190">
        <v>3128</v>
      </c>
    </row>
    <row r="43" spans="1:14" ht="12.75" customHeight="1">
      <c r="A43" s="189" t="s">
        <v>1053</v>
      </c>
      <c r="B43" s="190">
        <v>74741.75</v>
      </c>
      <c r="C43" s="190">
        <v>4883.0200000000004</v>
      </c>
      <c r="D43" s="190">
        <v>6843.52</v>
      </c>
      <c r="E43" s="190">
        <v>4004.94</v>
      </c>
      <c r="F43" s="190">
        <v>5512.95</v>
      </c>
      <c r="G43" s="190">
        <v>6489.73</v>
      </c>
      <c r="H43" s="190">
        <v>8715.58</v>
      </c>
      <c r="I43" s="190">
        <v>4879.67</v>
      </c>
      <c r="J43" s="190">
        <v>6112.18</v>
      </c>
      <c r="K43" s="190">
        <v>6393.65</v>
      </c>
      <c r="L43" s="190">
        <v>4105.25</v>
      </c>
      <c r="M43" s="190">
        <v>3849.09</v>
      </c>
      <c r="N43" s="190">
        <v>12952.17</v>
      </c>
    </row>
    <row r="44" spans="1:14" ht="12.75" customHeight="1">
      <c r="A44" s="189" t="s">
        <v>1054</v>
      </c>
      <c r="B44" s="190">
        <v>-56372</v>
      </c>
      <c r="C44" s="190">
        <v>-9620</v>
      </c>
      <c r="D44" s="190">
        <v>-10556</v>
      </c>
      <c r="E44" s="190">
        <v>-6456</v>
      </c>
      <c r="F44" s="190">
        <v>-6622</v>
      </c>
      <c r="G44" s="190">
        <v>-4920</v>
      </c>
      <c r="H44" s="190">
        <v>-4030</v>
      </c>
      <c r="I44" s="190">
        <v>-2234</v>
      </c>
      <c r="J44" s="190">
        <v>-2616</v>
      </c>
      <c r="K44" s="190">
        <v>-3089</v>
      </c>
      <c r="L44" s="190">
        <v>-1706</v>
      </c>
      <c r="M44" s="190">
        <v>-2620</v>
      </c>
      <c r="N44" s="190">
        <v>-1903</v>
      </c>
    </row>
    <row r="45" spans="1:14" ht="12.75" customHeight="1">
      <c r="A45" s="191" t="s">
        <v>29</v>
      </c>
      <c r="B45" s="192">
        <v>112766.75</v>
      </c>
      <c r="C45" s="192">
        <v>10527.06</v>
      </c>
      <c r="D45" s="192">
        <v>13882.88</v>
      </c>
      <c r="E45" s="192">
        <v>9475.11</v>
      </c>
      <c r="F45" s="192">
        <v>9754.7900000000009</v>
      </c>
      <c r="G45" s="192">
        <v>10229.76</v>
      </c>
      <c r="H45" s="192">
        <v>11321.58</v>
      </c>
      <c r="I45" s="192">
        <v>6551.23</v>
      </c>
      <c r="J45" s="192">
        <v>7684.18</v>
      </c>
      <c r="K45" s="192">
        <v>8384.65</v>
      </c>
      <c r="L45" s="192">
        <v>5095.25</v>
      </c>
      <c r="M45" s="192">
        <v>5683.09</v>
      </c>
      <c r="N45" s="192">
        <v>14177.17</v>
      </c>
    </row>
    <row r="46" spans="1:14" ht="12.75" customHeight="1">
      <c r="A46" s="189" t="s">
        <v>1055</v>
      </c>
      <c r="B46" s="190">
        <v>-479854</v>
      </c>
      <c r="C46" s="190">
        <v>-39809</v>
      </c>
      <c r="D46" s="190">
        <v>-39881</v>
      </c>
      <c r="E46" s="190">
        <v>-40542</v>
      </c>
      <c r="F46" s="190">
        <v>-40021</v>
      </c>
      <c r="G46" s="190">
        <v>-39609</v>
      </c>
      <c r="H46" s="190">
        <v>-40319</v>
      </c>
      <c r="I46" s="190">
        <v>-39883</v>
      </c>
      <c r="J46" s="190">
        <v>-39951</v>
      </c>
      <c r="K46" s="190">
        <v>-40755</v>
      </c>
      <c r="L46" s="190">
        <v>-39460</v>
      </c>
      <c r="M46" s="190">
        <v>-39523</v>
      </c>
      <c r="N46" s="190">
        <v>-40101</v>
      </c>
    </row>
    <row r="47" spans="1:14" ht="12.75" customHeight="1">
      <c r="A47" s="189" t="s">
        <v>1056</v>
      </c>
      <c r="B47" s="190">
        <v>780978.52</v>
      </c>
      <c r="C47" s="190">
        <v>64531.46</v>
      </c>
      <c r="D47" s="190">
        <v>64874.46</v>
      </c>
      <c r="E47" s="190">
        <v>65520.46</v>
      </c>
      <c r="F47" s="190">
        <v>65213.46</v>
      </c>
      <c r="G47" s="190">
        <v>64331.46</v>
      </c>
      <c r="H47" s="190">
        <v>65139.46</v>
      </c>
      <c r="I47" s="190">
        <v>66266.460000000006</v>
      </c>
      <c r="J47" s="190">
        <v>65925.460000000006</v>
      </c>
      <c r="K47" s="190">
        <v>66507.460000000006</v>
      </c>
      <c r="L47" s="190">
        <v>63914.46</v>
      </c>
      <c r="M47" s="190">
        <v>63894.46</v>
      </c>
      <c r="N47" s="190">
        <v>64859.46</v>
      </c>
    </row>
    <row r="48" spans="1:14" ht="12.75" customHeight="1">
      <c r="A48" s="189" t="s">
        <v>1057</v>
      </c>
      <c r="B48" s="190">
        <v>331312.23</v>
      </c>
      <c r="C48" s="190">
        <v>25820.85</v>
      </c>
      <c r="D48" s="190">
        <v>36352.980000000003</v>
      </c>
      <c r="E48" s="190">
        <v>18161</v>
      </c>
      <c r="F48" s="190">
        <v>27157.7</v>
      </c>
      <c r="G48" s="190">
        <v>33086</v>
      </c>
      <c r="H48" s="190">
        <v>29118</v>
      </c>
      <c r="I48" s="190">
        <v>23831</v>
      </c>
      <c r="J48" s="190">
        <v>28773.77</v>
      </c>
      <c r="K48" s="190">
        <v>35737.949999999997</v>
      </c>
      <c r="L48" s="190">
        <v>25852.95</v>
      </c>
      <c r="M48" s="190">
        <v>28140</v>
      </c>
      <c r="N48" s="190">
        <v>19280.03</v>
      </c>
    </row>
    <row r="49" spans="1:14" ht="12.75" customHeight="1">
      <c r="A49" s="189" t="s">
        <v>1058</v>
      </c>
      <c r="B49" s="190">
        <v>236329.28</v>
      </c>
      <c r="C49" s="190">
        <v>19069.09</v>
      </c>
      <c r="D49" s="190">
        <v>19540.650000000001</v>
      </c>
      <c r="E49" s="190">
        <v>21217.94</v>
      </c>
      <c r="F49" s="190">
        <v>17455.34</v>
      </c>
      <c r="G49" s="190">
        <v>20422.55</v>
      </c>
      <c r="H49" s="190">
        <v>21000.12</v>
      </c>
      <c r="I49" s="190">
        <v>17268.13</v>
      </c>
      <c r="J49" s="190">
        <v>19527.46</v>
      </c>
      <c r="K49" s="190">
        <v>17763.060000000001</v>
      </c>
      <c r="L49" s="190">
        <v>19974.7</v>
      </c>
      <c r="M49" s="190">
        <v>23845.32</v>
      </c>
      <c r="N49" s="190">
        <v>19244.919999999998</v>
      </c>
    </row>
    <row r="50" spans="1:14" ht="12.75" customHeight="1">
      <c r="A50" s="189" t="s">
        <v>1059</v>
      </c>
      <c r="B50" s="190">
        <v>-347608</v>
      </c>
      <c r="C50" s="190">
        <v>-27233</v>
      </c>
      <c r="D50" s="190">
        <v>-34126</v>
      </c>
      <c r="E50" s="190">
        <v>-23535</v>
      </c>
      <c r="F50" s="190">
        <v>-27111</v>
      </c>
      <c r="G50" s="190">
        <v>-32842</v>
      </c>
      <c r="H50" s="190">
        <v>-30548</v>
      </c>
      <c r="I50" s="190">
        <v>-25035</v>
      </c>
      <c r="J50" s="190">
        <v>-29648</v>
      </c>
      <c r="K50" s="190">
        <v>-33284</v>
      </c>
      <c r="L50" s="190">
        <v>-28318</v>
      </c>
      <c r="M50" s="190">
        <v>-32352</v>
      </c>
      <c r="N50" s="190">
        <v>-23576</v>
      </c>
    </row>
    <row r="51" spans="1:14" ht="12.75" customHeight="1">
      <c r="A51" s="189" t="s">
        <v>831</v>
      </c>
      <c r="B51" s="190">
        <v>3294</v>
      </c>
      <c r="C51" s="190">
        <v>0</v>
      </c>
      <c r="D51" s="190">
        <v>0</v>
      </c>
      <c r="E51" s="190">
        <v>0</v>
      </c>
      <c r="F51" s="190">
        <v>2980</v>
      </c>
      <c r="G51" s="190">
        <v>314</v>
      </c>
      <c r="H51" s="190">
        <v>0</v>
      </c>
      <c r="I51" s="190">
        <v>0</v>
      </c>
      <c r="J51" s="190">
        <v>0</v>
      </c>
      <c r="K51" s="190">
        <v>0</v>
      </c>
      <c r="L51" s="190">
        <v>0</v>
      </c>
      <c r="M51" s="190">
        <v>0</v>
      </c>
      <c r="N51" s="190">
        <v>0</v>
      </c>
    </row>
    <row r="52" spans="1:14" ht="12.75" customHeight="1">
      <c r="A52" s="191" t="s">
        <v>31</v>
      </c>
      <c r="B52" s="192">
        <v>524452.03</v>
      </c>
      <c r="C52" s="192">
        <v>42379.4</v>
      </c>
      <c r="D52" s="192">
        <v>46761.09</v>
      </c>
      <c r="E52" s="192">
        <v>40822.400000000001</v>
      </c>
      <c r="F52" s="192">
        <v>45674.5</v>
      </c>
      <c r="G52" s="192">
        <v>45703.01</v>
      </c>
      <c r="H52" s="192">
        <v>44390.58</v>
      </c>
      <c r="I52" s="192">
        <v>42447.59</v>
      </c>
      <c r="J52" s="192">
        <v>44627.69</v>
      </c>
      <c r="K52" s="192">
        <v>45969.47</v>
      </c>
      <c r="L52" s="192">
        <v>41964.11</v>
      </c>
      <c r="M52" s="192">
        <v>44004.78</v>
      </c>
      <c r="N52" s="192">
        <v>39707.410000000003</v>
      </c>
    </row>
    <row r="53" spans="1:14" ht="12.75" customHeight="1">
      <c r="A53" s="189" t="s">
        <v>833</v>
      </c>
      <c r="B53" s="190">
        <v>79185.05</v>
      </c>
      <c r="C53" s="190">
        <v>5885.95</v>
      </c>
      <c r="D53" s="190">
        <v>6876.1</v>
      </c>
      <c r="E53" s="190">
        <v>7396.55</v>
      </c>
      <c r="F53" s="190">
        <v>7738.85</v>
      </c>
      <c r="G53" s="190">
        <v>5673.5</v>
      </c>
      <c r="H53" s="190">
        <v>6416.9</v>
      </c>
      <c r="I53" s="190">
        <v>6109.25</v>
      </c>
      <c r="J53" s="190">
        <v>5931.1</v>
      </c>
      <c r="K53" s="190">
        <v>6644.05</v>
      </c>
      <c r="L53" s="190">
        <v>6037.85</v>
      </c>
      <c r="M53" s="190">
        <v>7840.35</v>
      </c>
      <c r="N53" s="190">
        <v>6634.6</v>
      </c>
    </row>
    <row r="54" spans="1:14" ht="12.75" customHeight="1">
      <c r="A54" s="189" t="s">
        <v>1060</v>
      </c>
      <c r="B54" s="190">
        <v>2086.35</v>
      </c>
      <c r="C54" s="190">
        <v>166.95</v>
      </c>
      <c r="D54" s="190">
        <v>218.75</v>
      </c>
      <c r="E54" s="190">
        <v>158.19999999999999</v>
      </c>
      <c r="F54" s="190">
        <v>122.5</v>
      </c>
      <c r="G54" s="190">
        <v>214.55</v>
      </c>
      <c r="H54" s="190">
        <v>162.4</v>
      </c>
      <c r="I54" s="190">
        <v>142.44999999999999</v>
      </c>
      <c r="J54" s="190">
        <v>207.2</v>
      </c>
      <c r="K54" s="190">
        <v>173.25</v>
      </c>
      <c r="L54" s="190">
        <v>162.75</v>
      </c>
      <c r="M54" s="190">
        <v>161.69999999999999</v>
      </c>
      <c r="N54" s="190">
        <v>195.65</v>
      </c>
    </row>
    <row r="55" spans="1:14" ht="12.75" customHeight="1">
      <c r="A55" s="189" t="s">
        <v>1061</v>
      </c>
      <c r="B55" s="190">
        <v>1970.85</v>
      </c>
      <c r="C55" s="190">
        <v>169.75</v>
      </c>
      <c r="D55" s="190">
        <v>178.85</v>
      </c>
      <c r="E55" s="190">
        <v>165.2</v>
      </c>
      <c r="F55" s="190">
        <v>158.9</v>
      </c>
      <c r="G55" s="190">
        <v>170.45</v>
      </c>
      <c r="H55" s="190">
        <v>162.05000000000001</v>
      </c>
      <c r="I55" s="190">
        <v>163.44999999999999</v>
      </c>
      <c r="J55" s="190">
        <v>174.3</v>
      </c>
      <c r="K55" s="190">
        <v>170.8</v>
      </c>
      <c r="L55" s="190">
        <v>143.15</v>
      </c>
      <c r="M55" s="190">
        <v>143.5</v>
      </c>
      <c r="N55" s="190">
        <v>170.45</v>
      </c>
    </row>
    <row r="56" spans="1:14" ht="12.75" customHeight="1">
      <c r="A56" s="189" t="s">
        <v>1062</v>
      </c>
      <c r="B56" s="190">
        <v>868</v>
      </c>
      <c r="C56" s="190">
        <v>0</v>
      </c>
      <c r="D56" s="190">
        <v>868</v>
      </c>
      <c r="E56" s="190">
        <v>0</v>
      </c>
      <c r="F56" s="190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</row>
    <row r="57" spans="1:14" ht="12.75" customHeight="1">
      <c r="A57" s="189" t="s">
        <v>1063</v>
      </c>
      <c r="B57" s="190">
        <v>3973.2</v>
      </c>
      <c r="C57" s="190">
        <v>363.65</v>
      </c>
      <c r="D57" s="190">
        <v>338.1</v>
      </c>
      <c r="E57" s="190">
        <v>276.85000000000002</v>
      </c>
      <c r="F57" s="190">
        <v>366.1</v>
      </c>
      <c r="G57" s="190">
        <v>352.45</v>
      </c>
      <c r="H57" s="190">
        <v>306.60000000000002</v>
      </c>
      <c r="I57" s="190">
        <v>283.5</v>
      </c>
      <c r="J57" s="190">
        <v>349.65</v>
      </c>
      <c r="K57" s="190">
        <v>355.25</v>
      </c>
      <c r="L57" s="190">
        <v>322</v>
      </c>
      <c r="M57" s="190">
        <v>348.95</v>
      </c>
      <c r="N57" s="190">
        <v>310.10000000000002</v>
      </c>
    </row>
    <row r="58" spans="1:14" ht="12.75" customHeight="1">
      <c r="A58" s="189" t="s">
        <v>1064</v>
      </c>
      <c r="B58" s="190">
        <v>69464.5</v>
      </c>
      <c r="C58" s="190">
        <v>5934.6</v>
      </c>
      <c r="D58" s="190">
        <v>5227.6000000000004</v>
      </c>
      <c r="E58" s="190">
        <v>4835.25</v>
      </c>
      <c r="F58" s="190">
        <v>5077.45</v>
      </c>
      <c r="G58" s="190">
        <v>4608.8</v>
      </c>
      <c r="H58" s="190">
        <v>5264.7</v>
      </c>
      <c r="I58" s="190">
        <v>4103.3999999999996</v>
      </c>
      <c r="J58" s="190">
        <v>7064.05</v>
      </c>
      <c r="K58" s="190">
        <v>6967.45</v>
      </c>
      <c r="L58" s="190">
        <v>7165.2</v>
      </c>
      <c r="M58" s="190">
        <v>7925.75</v>
      </c>
      <c r="N58" s="190">
        <v>5290.25</v>
      </c>
    </row>
    <row r="59" spans="1:14" ht="12.75" customHeight="1">
      <c r="A59" s="189" t="s">
        <v>834</v>
      </c>
      <c r="B59" s="190">
        <v>159116</v>
      </c>
      <c r="C59" s="190">
        <v>11393</v>
      </c>
      <c r="D59" s="190">
        <v>11393</v>
      </c>
      <c r="E59" s="190">
        <v>13993</v>
      </c>
      <c r="F59" s="190">
        <v>12793</v>
      </c>
      <c r="G59" s="190">
        <v>12793</v>
      </c>
      <c r="H59" s="190">
        <v>12793</v>
      </c>
      <c r="I59" s="190">
        <v>13993</v>
      </c>
      <c r="J59" s="190">
        <v>13993</v>
      </c>
      <c r="K59" s="190">
        <v>13993</v>
      </c>
      <c r="L59" s="190">
        <v>13993</v>
      </c>
      <c r="M59" s="190">
        <v>13993</v>
      </c>
      <c r="N59" s="190">
        <v>13993</v>
      </c>
    </row>
    <row r="60" spans="1:14" ht="12.75" customHeight="1">
      <c r="A60" s="189" t="s">
        <v>1065</v>
      </c>
      <c r="B60" s="190">
        <v>126580.9</v>
      </c>
      <c r="C60" s="190">
        <v>9387.2000000000007</v>
      </c>
      <c r="D60" s="190">
        <v>11901.2</v>
      </c>
      <c r="E60" s="190">
        <v>9674.7999999999993</v>
      </c>
      <c r="F60" s="190">
        <v>12818.05</v>
      </c>
      <c r="G60" s="190">
        <v>9869.2000000000007</v>
      </c>
      <c r="H60" s="190">
        <v>12461.3</v>
      </c>
      <c r="I60" s="190">
        <v>6674.6</v>
      </c>
      <c r="J60" s="190">
        <v>9842.6</v>
      </c>
      <c r="K60" s="190">
        <v>9397.6</v>
      </c>
      <c r="L60" s="190">
        <v>7361.3</v>
      </c>
      <c r="M60" s="190">
        <v>15852.85</v>
      </c>
      <c r="N60" s="190">
        <v>11340.2</v>
      </c>
    </row>
    <row r="61" spans="1:14" ht="12.75" customHeight="1">
      <c r="A61" s="189" t="s">
        <v>1066</v>
      </c>
      <c r="B61" s="190">
        <v>-186986</v>
      </c>
      <c r="C61" s="190">
        <v>-12872</v>
      </c>
      <c r="D61" s="190">
        <v>-19353</v>
      </c>
      <c r="E61" s="190">
        <v>-13186</v>
      </c>
      <c r="F61" s="190">
        <v>-19483</v>
      </c>
      <c r="G61" s="190">
        <v>-12101</v>
      </c>
      <c r="H61" s="190">
        <v>-15477</v>
      </c>
      <c r="I61" s="190">
        <v>-12028</v>
      </c>
      <c r="J61" s="190">
        <v>-15902</v>
      </c>
      <c r="K61" s="190">
        <v>-15774</v>
      </c>
      <c r="L61" s="190">
        <v>-12901</v>
      </c>
      <c r="M61" s="190">
        <v>-21477</v>
      </c>
      <c r="N61" s="190">
        <v>-16432</v>
      </c>
    </row>
    <row r="62" spans="1:14" ht="12.75" customHeight="1">
      <c r="A62" s="189" t="s">
        <v>1067</v>
      </c>
      <c r="B62" s="190">
        <v>35183.599999999999</v>
      </c>
      <c r="C62" s="190">
        <v>458.75</v>
      </c>
      <c r="D62" s="190">
        <v>6433.6</v>
      </c>
      <c r="E62" s="190">
        <v>306.85000000000002</v>
      </c>
      <c r="F62" s="190">
        <v>6609.3</v>
      </c>
      <c r="G62" s="190">
        <v>326.8</v>
      </c>
      <c r="H62" s="190">
        <v>1090.1500000000001</v>
      </c>
      <c r="I62" s="190">
        <v>3405.05</v>
      </c>
      <c r="J62" s="190">
        <v>3935.3</v>
      </c>
      <c r="K62" s="190">
        <v>3514.95</v>
      </c>
      <c r="L62" s="190">
        <v>1072.3</v>
      </c>
      <c r="M62" s="190">
        <v>4428.1000000000004</v>
      </c>
      <c r="N62" s="190">
        <v>3602.45</v>
      </c>
    </row>
    <row r="63" spans="1:14" ht="12.75" customHeight="1">
      <c r="A63" s="189" t="s">
        <v>1068</v>
      </c>
      <c r="B63" s="190">
        <v>7435.95</v>
      </c>
      <c r="C63" s="190">
        <v>151.44999999999999</v>
      </c>
      <c r="D63" s="190">
        <v>1605.7</v>
      </c>
      <c r="E63" s="190">
        <v>196.25</v>
      </c>
      <c r="F63" s="190">
        <v>959.6</v>
      </c>
      <c r="G63" s="190">
        <v>68.849999999999994</v>
      </c>
      <c r="H63" s="190">
        <v>1189.55</v>
      </c>
      <c r="I63" s="190">
        <v>217.95</v>
      </c>
      <c r="J63" s="190">
        <v>289.7</v>
      </c>
      <c r="K63" s="190">
        <v>432.15</v>
      </c>
      <c r="L63" s="190">
        <v>353.75</v>
      </c>
      <c r="M63" s="190">
        <v>714.95</v>
      </c>
      <c r="N63" s="190">
        <v>1256.05</v>
      </c>
    </row>
    <row r="64" spans="1:14" ht="12.75" customHeight="1">
      <c r="A64" s="191" t="s">
        <v>33</v>
      </c>
      <c r="B64" s="192">
        <v>298878.40000000002</v>
      </c>
      <c r="C64" s="192">
        <v>21039.3</v>
      </c>
      <c r="D64" s="192">
        <v>25687.9</v>
      </c>
      <c r="E64" s="192">
        <v>23816.95</v>
      </c>
      <c r="F64" s="192">
        <v>27160.75</v>
      </c>
      <c r="G64" s="192">
        <v>21976.6</v>
      </c>
      <c r="H64" s="192">
        <v>24369.65</v>
      </c>
      <c r="I64" s="192">
        <v>23064.65</v>
      </c>
      <c r="J64" s="192">
        <v>25884.9</v>
      </c>
      <c r="K64" s="192">
        <v>25874.5</v>
      </c>
      <c r="L64" s="192">
        <v>23710.3</v>
      </c>
      <c r="M64" s="192">
        <v>29932.15</v>
      </c>
      <c r="N64" s="192">
        <v>26360.75</v>
      </c>
    </row>
    <row r="65" spans="1:14" ht="12.75" customHeight="1">
      <c r="A65" s="189" t="s">
        <v>1069</v>
      </c>
      <c r="B65" s="190">
        <v>156711.35999999999</v>
      </c>
      <c r="C65" s="190">
        <v>11336.64</v>
      </c>
      <c r="D65" s="190">
        <v>11003.85</v>
      </c>
      <c r="E65" s="190">
        <v>11281.98</v>
      </c>
      <c r="F65" s="190">
        <v>10600.44</v>
      </c>
      <c r="G65" s="190">
        <v>15200.74</v>
      </c>
      <c r="H65" s="190">
        <v>15392.06</v>
      </c>
      <c r="I65" s="190">
        <v>12535.08</v>
      </c>
      <c r="J65" s="190">
        <v>12711.24</v>
      </c>
      <c r="K65" s="190">
        <v>17197</v>
      </c>
      <c r="L65" s="190">
        <v>9927.9699999999993</v>
      </c>
      <c r="M65" s="190">
        <v>15262.68</v>
      </c>
      <c r="N65" s="190">
        <v>14261.68</v>
      </c>
    </row>
    <row r="66" spans="1:14" ht="12.75" customHeight="1">
      <c r="A66" s="189" t="s">
        <v>1070</v>
      </c>
      <c r="B66" s="190">
        <v>115933.22</v>
      </c>
      <c r="C66" s="190">
        <v>7159.67</v>
      </c>
      <c r="D66" s="190">
        <v>10362.64</v>
      </c>
      <c r="E66" s="190">
        <v>9663.2199999999993</v>
      </c>
      <c r="F66" s="190">
        <v>7321.62</v>
      </c>
      <c r="G66" s="190">
        <v>9417.8700000000008</v>
      </c>
      <c r="H66" s="190">
        <v>13358.01</v>
      </c>
      <c r="I66" s="190">
        <v>9050.2900000000009</v>
      </c>
      <c r="J66" s="190">
        <v>7097.78</v>
      </c>
      <c r="K66" s="190">
        <v>11906.38</v>
      </c>
      <c r="L66" s="190">
        <v>6482.81</v>
      </c>
      <c r="M66" s="190">
        <v>10789.58</v>
      </c>
      <c r="N66" s="190">
        <v>13323.35</v>
      </c>
    </row>
    <row r="67" spans="1:14" ht="12.75" customHeight="1">
      <c r="A67" s="189" t="s">
        <v>1071</v>
      </c>
      <c r="B67" s="190">
        <v>180344.19</v>
      </c>
      <c r="C67" s="190">
        <v>19908.41</v>
      </c>
      <c r="D67" s="190">
        <v>15794.62</v>
      </c>
      <c r="E67" s="190">
        <v>16359.38</v>
      </c>
      <c r="F67" s="190">
        <v>14581.93</v>
      </c>
      <c r="G67" s="190">
        <v>13940.81</v>
      </c>
      <c r="H67" s="190">
        <v>20517.560000000001</v>
      </c>
      <c r="I67" s="190">
        <v>10414.24</v>
      </c>
      <c r="J67" s="190">
        <v>12357.11</v>
      </c>
      <c r="K67" s="190">
        <v>17267.599999999999</v>
      </c>
      <c r="L67" s="190">
        <v>9817.5300000000007</v>
      </c>
      <c r="M67" s="190">
        <v>14948.4</v>
      </c>
      <c r="N67" s="190">
        <v>14436.6</v>
      </c>
    </row>
    <row r="68" spans="1:14" ht="12.75" customHeight="1">
      <c r="A68" s="189" t="s">
        <v>1072</v>
      </c>
      <c r="B68" s="190">
        <v>3780</v>
      </c>
      <c r="C68" s="190">
        <v>315</v>
      </c>
      <c r="D68" s="190">
        <v>315</v>
      </c>
      <c r="E68" s="190">
        <v>315</v>
      </c>
      <c r="F68" s="190">
        <v>315</v>
      </c>
      <c r="G68" s="190">
        <v>315</v>
      </c>
      <c r="H68" s="190">
        <v>315</v>
      </c>
      <c r="I68" s="190">
        <v>315</v>
      </c>
      <c r="J68" s="190">
        <v>315</v>
      </c>
      <c r="K68" s="190">
        <v>315</v>
      </c>
      <c r="L68" s="190">
        <v>315</v>
      </c>
      <c r="M68" s="190">
        <v>315</v>
      </c>
      <c r="N68" s="190">
        <v>315</v>
      </c>
    </row>
    <row r="69" spans="1:14" ht="12.75" customHeight="1">
      <c r="A69" s="191" t="s">
        <v>34</v>
      </c>
      <c r="B69" s="192">
        <v>456768.77</v>
      </c>
      <c r="C69" s="192">
        <v>38719.72</v>
      </c>
      <c r="D69" s="192">
        <v>37476.11</v>
      </c>
      <c r="E69" s="192">
        <v>37619.58</v>
      </c>
      <c r="F69" s="192">
        <v>32818.99</v>
      </c>
      <c r="G69" s="192">
        <v>38874.42</v>
      </c>
      <c r="H69" s="192">
        <v>49582.63</v>
      </c>
      <c r="I69" s="192">
        <v>32314.61</v>
      </c>
      <c r="J69" s="192">
        <v>32481.13</v>
      </c>
      <c r="K69" s="192">
        <v>46685.98</v>
      </c>
      <c r="L69" s="192">
        <v>26543.31</v>
      </c>
      <c r="M69" s="192">
        <v>41315.660000000003</v>
      </c>
      <c r="N69" s="192">
        <v>42336.63</v>
      </c>
    </row>
    <row r="70" spans="1:14" ht="12.75" customHeight="1">
      <c r="A70" s="189" t="s">
        <v>1073</v>
      </c>
      <c r="B70" s="190">
        <v>8830.64</v>
      </c>
      <c r="C70" s="190">
        <v>0</v>
      </c>
      <c r="D70" s="190">
        <v>273.2</v>
      </c>
      <c r="E70" s="190">
        <v>6000</v>
      </c>
      <c r="F70" s="190">
        <v>13.26</v>
      </c>
      <c r="G70" s="190">
        <v>217.23</v>
      </c>
      <c r="H70" s="190">
        <v>175</v>
      </c>
      <c r="I70" s="190">
        <v>0</v>
      </c>
      <c r="J70" s="190">
        <v>0</v>
      </c>
      <c r="K70" s="190">
        <v>819.95</v>
      </c>
      <c r="L70" s="190">
        <v>0</v>
      </c>
      <c r="M70" s="190">
        <v>1232</v>
      </c>
      <c r="N70" s="190">
        <v>100</v>
      </c>
    </row>
    <row r="71" spans="1:14" ht="12.75" customHeight="1">
      <c r="A71" s="189" t="s">
        <v>1074</v>
      </c>
      <c r="B71" s="190">
        <v>275</v>
      </c>
      <c r="C71" s="190">
        <v>0</v>
      </c>
      <c r="D71" s="190">
        <v>0</v>
      </c>
      <c r="E71" s="190">
        <v>0</v>
      </c>
      <c r="F71" s="190">
        <v>275</v>
      </c>
      <c r="G71" s="190">
        <v>0</v>
      </c>
      <c r="H71" s="190">
        <v>0</v>
      </c>
      <c r="I71" s="190">
        <v>0</v>
      </c>
      <c r="J71" s="190">
        <v>0</v>
      </c>
      <c r="K71" s="190">
        <v>0</v>
      </c>
      <c r="L71" s="190">
        <v>0</v>
      </c>
      <c r="M71" s="190">
        <v>0</v>
      </c>
      <c r="N71" s="190">
        <v>0</v>
      </c>
    </row>
    <row r="72" spans="1:14" ht="12.75" customHeight="1">
      <c r="A72" s="189" t="s">
        <v>1075</v>
      </c>
      <c r="B72" s="190">
        <v>1546.35</v>
      </c>
      <c r="C72" s="190">
        <v>250</v>
      </c>
      <c r="D72" s="190">
        <v>60.45</v>
      </c>
      <c r="E72" s="190">
        <v>0</v>
      </c>
      <c r="F72" s="190">
        <v>0</v>
      </c>
      <c r="G72" s="190">
        <v>195.45</v>
      </c>
      <c r="H72" s="190">
        <v>0</v>
      </c>
      <c r="I72" s="190">
        <v>0</v>
      </c>
      <c r="J72" s="190">
        <v>185</v>
      </c>
      <c r="K72" s="190">
        <v>0</v>
      </c>
      <c r="L72" s="190">
        <v>0</v>
      </c>
      <c r="M72" s="190">
        <v>795.45</v>
      </c>
      <c r="N72" s="190">
        <v>60</v>
      </c>
    </row>
    <row r="73" spans="1:14" ht="12.75" customHeight="1">
      <c r="A73" s="189" t="s">
        <v>1076</v>
      </c>
      <c r="B73" s="190">
        <v>49903.65</v>
      </c>
      <c r="C73" s="190">
        <v>13073.8</v>
      </c>
      <c r="D73" s="190">
        <v>500</v>
      </c>
      <c r="E73" s="190">
        <v>875</v>
      </c>
      <c r="F73" s="190">
        <v>9956.85</v>
      </c>
      <c r="G73" s="190">
        <v>3002.1</v>
      </c>
      <c r="H73" s="190">
        <v>4195</v>
      </c>
      <c r="I73" s="190">
        <v>405</v>
      </c>
      <c r="J73" s="190">
        <v>2223</v>
      </c>
      <c r="K73" s="190">
        <v>600</v>
      </c>
      <c r="L73" s="190">
        <v>14374.55</v>
      </c>
      <c r="M73" s="190">
        <v>389.85</v>
      </c>
      <c r="N73" s="190">
        <v>308.5</v>
      </c>
    </row>
    <row r="74" spans="1:14" ht="12.75" customHeight="1">
      <c r="A74" s="191" t="s">
        <v>1077</v>
      </c>
      <c r="B74" s="192">
        <v>60555.64</v>
      </c>
      <c r="C74" s="192">
        <v>13323.8</v>
      </c>
      <c r="D74" s="192">
        <v>833.65</v>
      </c>
      <c r="E74" s="192">
        <v>6875</v>
      </c>
      <c r="F74" s="192">
        <v>10245.11</v>
      </c>
      <c r="G74" s="192">
        <v>3414.78</v>
      </c>
      <c r="H74" s="192">
        <v>4370</v>
      </c>
      <c r="I74" s="192">
        <v>405</v>
      </c>
      <c r="J74" s="192">
        <v>2408</v>
      </c>
      <c r="K74" s="192">
        <v>1419.95</v>
      </c>
      <c r="L74" s="192">
        <v>14374.55</v>
      </c>
      <c r="M74" s="192">
        <v>2417.3000000000002</v>
      </c>
      <c r="N74" s="192">
        <v>468.5</v>
      </c>
    </row>
    <row r="75" spans="1:14" ht="12.75" customHeight="1">
      <c r="A75" s="189" t="s">
        <v>1078</v>
      </c>
      <c r="B75" s="190">
        <v>100</v>
      </c>
      <c r="C75" s="190">
        <v>0</v>
      </c>
      <c r="D75" s="190">
        <v>0</v>
      </c>
      <c r="E75" s="190">
        <v>0</v>
      </c>
      <c r="F75" s="190">
        <v>0</v>
      </c>
      <c r="G75" s="190">
        <v>0</v>
      </c>
      <c r="H75" s="190">
        <v>0</v>
      </c>
      <c r="I75" s="190">
        <v>0</v>
      </c>
      <c r="J75" s="190">
        <v>0</v>
      </c>
      <c r="K75" s="190">
        <v>0</v>
      </c>
      <c r="L75" s="190">
        <v>0</v>
      </c>
      <c r="M75" s="190">
        <v>0</v>
      </c>
      <c r="N75" s="190">
        <v>100</v>
      </c>
    </row>
    <row r="76" spans="1:14" ht="12.75" customHeight="1">
      <c r="A76" s="189" t="s">
        <v>1079</v>
      </c>
      <c r="B76" s="190">
        <v>8251.2000000000007</v>
      </c>
      <c r="C76" s="190">
        <v>375</v>
      </c>
      <c r="D76" s="190">
        <v>320</v>
      </c>
      <c r="E76" s="190">
        <v>517</v>
      </c>
      <c r="F76" s="190">
        <v>2410</v>
      </c>
      <c r="G76" s="190">
        <v>1038.75</v>
      </c>
      <c r="H76" s="190">
        <v>334</v>
      </c>
      <c r="I76" s="190">
        <v>1125</v>
      </c>
      <c r="J76" s="190">
        <v>690</v>
      </c>
      <c r="K76" s="190">
        <v>350</v>
      </c>
      <c r="L76" s="190">
        <v>255.45</v>
      </c>
      <c r="M76" s="190">
        <v>420</v>
      </c>
      <c r="N76" s="190">
        <v>416</v>
      </c>
    </row>
    <row r="77" spans="1:14" ht="12.75" customHeight="1">
      <c r="A77" s="189" t="s">
        <v>1080</v>
      </c>
      <c r="B77" s="190">
        <v>2403.77</v>
      </c>
      <c r="C77" s="190">
        <v>0</v>
      </c>
      <c r="D77" s="190">
        <v>0</v>
      </c>
      <c r="E77" s="190">
        <v>263.64</v>
      </c>
      <c r="F77" s="190">
        <v>0</v>
      </c>
      <c r="G77" s="190">
        <v>98.95</v>
      </c>
      <c r="H77" s="190">
        <v>0</v>
      </c>
      <c r="I77" s="190">
        <v>1598.68</v>
      </c>
      <c r="J77" s="190">
        <v>145.5</v>
      </c>
      <c r="K77" s="190">
        <v>0</v>
      </c>
      <c r="L77" s="190">
        <v>0</v>
      </c>
      <c r="M77" s="190">
        <v>297</v>
      </c>
      <c r="N77" s="190">
        <v>0</v>
      </c>
    </row>
    <row r="78" spans="1:14" ht="12.75" customHeight="1">
      <c r="A78" s="189" t="s">
        <v>1081</v>
      </c>
      <c r="B78" s="190">
        <v>62</v>
      </c>
      <c r="C78" s="190">
        <v>0</v>
      </c>
      <c r="D78" s="190">
        <v>0</v>
      </c>
      <c r="E78" s="190">
        <v>62</v>
      </c>
      <c r="F78" s="190">
        <v>0</v>
      </c>
      <c r="G78" s="190">
        <v>0</v>
      </c>
      <c r="H78" s="190">
        <v>0</v>
      </c>
      <c r="I78" s="190">
        <v>0</v>
      </c>
      <c r="J78" s="190">
        <v>0</v>
      </c>
      <c r="K78" s="190">
        <v>0</v>
      </c>
      <c r="L78" s="190">
        <v>0</v>
      </c>
      <c r="M78" s="190">
        <v>0</v>
      </c>
      <c r="N78" s="190">
        <v>0</v>
      </c>
    </row>
    <row r="79" spans="1:14" ht="12.75" customHeight="1">
      <c r="A79" s="189" t="s">
        <v>1082</v>
      </c>
      <c r="B79" s="190">
        <v>2414.1999999999998</v>
      </c>
      <c r="C79" s="190">
        <v>0</v>
      </c>
      <c r="D79" s="190">
        <v>0</v>
      </c>
      <c r="E79" s="190">
        <v>0</v>
      </c>
      <c r="F79" s="190">
        <v>0</v>
      </c>
      <c r="G79" s="190">
        <v>0</v>
      </c>
      <c r="H79" s="190">
        <v>0</v>
      </c>
      <c r="I79" s="190">
        <v>0</v>
      </c>
      <c r="J79" s="190">
        <v>610</v>
      </c>
      <c r="K79" s="190">
        <v>0</v>
      </c>
      <c r="L79" s="190">
        <v>0</v>
      </c>
      <c r="M79" s="190">
        <v>1804.2</v>
      </c>
      <c r="N79" s="190">
        <v>0</v>
      </c>
    </row>
    <row r="80" spans="1:14" ht="12.75" customHeight="1">
      <c r="A80" s="191" t="s">
        <v>36</v>
      </c>
      <c r="B80" s="192">
        <v>13231.17</v>
      </c>
      <c r="C80" s="192">
        <v>375</v>
      </c>
      <c r="D80" s="192">
        <v>320</v>
      </c>
      <c r="E80" s="192">
        <v>842.64</v>
      </c>
      <c r="F80" s="192">
        <v>2410</v>
      </c>
      <c r="G80" s="192">
        <v>1137.7</v>
      </c>
      <c r="H80" s="192">
        <v>334</v>
      </c>
      <c r="I80" s="192">
        <v>2723.68</v>
      </c>
      <c r="J80" s="192">
        <v>1445.5</v>
      </c>
      <c r="K80" s="192">
        <v>350</v>
      </c>
      <c r="L80" s="192">
        <v>255.45</v>
      </c>
      <c r="M80" s="192">
        <v>2521.1999999999998</v>
      </c>
      <c r="N80" s="192">
        <v>516</v>
      </c>
    </row>
    <row r="81" spans="1:14" ht="12.75" customHeight="1">
      <c r="A81" s="189" t="s">
        <v>1083</v>
      </c>
      <c r="B81" s="190">
        <v>2970732</v>
      </c>
      <c r="C81" s="190">
        <v>214612</v>
      </c>
      <c r="D81" s="190">
        <v>227505</v>
      </c>
      <c r="E81" s="190">
        <v>145401</v>
      </c>
      <c r="F81" s="190">
        <v>165005</v>
      </c>
      <c r="G81" s="190">
        <v>150755</v>
      </c>
      <c r="H81" s="190">
        <v>179390</v>
      </c>
      <c r="I81" s="190">
        <v>231473</v>
      </c>
      <c r="J81" s="190">
        <v>204718</v>
      </c>
      <c r="K81" s="190">
        <v>505798</v>
      </c>
      <c r="L81" s="190">
        <v>438789</v>
      </c>
      <c r="M81" s="190">
        <v>250605</v>
      </c>
      <c r="N81" s="190">
        <v>256681</v>
      </c>
    </row>
    <row r="82" spans="1:14" ht="12.75" customHeight="1">
      <c r="A82" s="189" t="s">
        <v>1084</v>
      </c>
      <c r="B82" s="190">
        <v>94.64</v>
      </c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>
        <v>94.64</v>
      </c>
    </row>
    <row r="83" spans="1:14" ht="12.75" customHeight="1">
      <c r="A83" s="191" t="s">
        <v>37</v>
      </c>
      <c r="B83" s="192">
        <v>2970826.64</v>
      </c>
      <c r="C83" s="192">
        <v>214612</v>
      </c>
      <c r="D83" s="192">
        <v>227505</v>
      </c>
      <c r="E83" s="192">
        <v>145401</v>
      </c>
      <c r="F83" s="192">
        <v>165005</v>
      </c>
      <c r="G83" s="192">
        <v>150755</v>
      </c>
      <c r="H83" s="192">
        <v>179390</v>
      </c>
      <c r="I83" s="192">
        <v>231473</v>
      </c>
      <c r="J83" s="192">
        <v>204718</v>
      </c>
      <c r="K83" s="192">
        <v>505798</v>
      </c>
      <c r="L83" s="192">
        <v>438789</v>
      </c>
      <c r="M83" s="192">
        <v>250605</v>
      </c>
      <c r="N83" s="192">
        <v>256775.64</v>
      </c>
    </row>
    <row r="84" spans="1:14" ht="12.75" customHeight="1">
      <c r="A84" s="191" t="s">
        <v>38</v>
      </c>
      <c r="B84" s="192">
        <v>427282.45539999998</v>
      </c>
      <c r="C84" s="192">
        <v>29383.746299999999</v>
      </c>
      <c r="D84" s="192">
        <v>35250.331700000002</v>
      </c>
      <c r="E84" s="192">
        <v>46799.183700000001</v>
      </c>
      <c r="F84" s="192">
        <v>57174.306900000003</v>
      </c>
      <c r="G84" s="192">
        <v>45879.092900000003</v>
      </c>
      <c r="H84" s="192">
        <v>39365.472199999997</v>
      </c>
      <c r="I84" s="192">
        <v>35048.491199999997</v>
      </c>
      <c r="J84" s="192">
        <v>25711.341700000001</v>
      </c>
      <c r="K84" s="192">
        <v>28481.108499999998</v>
      </c>
      <c r="L84" s="192">
        <v>27627.481800000001</v>
      </c>
      <c r="M84" s="192">
        <v>28037.358100000001</v>
      </c>
      <c r="N84" s="192">
        <v>28524.540400000002</v>
      </c>
    </row>
    <row r="85" spans="1:14" ht="12.75" customHeight="1">
      <c r="A85" s="189" t="s">
        <v>1085</v>
      </c>
      <c r="B85" s="190">
        <v>17510</v>
      </c>
      <c r="C85" s="190">
        <v>971.75</v>
      </c>
      <c r="D85" s="190">
        <v>903.75</v>
      </c>
      <c r="E85" s="190">
        <v>554.25</v>
      </c>
      <c r="F85" s="190">
        <v>371.75</v>
      </c>
      <c r="G85" s="190">
        <v>357.75</v>
      </c>
      <c r="H85" s="190">
        <v>484.25</v>
      </c>
      <c r="I85" s="190">
        <v>301.75</v>
      </c>
      <c r="J85" s="190">
        <v>9831.75</v>
      </c>
      <c r="K85" s="190">
        <v>2374.25</v>
      </c>
      <c r="L85" s="190">
        <v>632.75</v>
      </c>
      <c r="M85" s="190">
        <v>241.75</v>
      </c>
      <c r="N85" s="190">
        <v>484.25</v>
      </c>
    </row>
    <row r="86" spans="1:14" ht="12.75" customHeight="1">
      <c r="A86" s="191" t="s">
        <v>39</v>
      </c>
      <c r="B86" s="192">
        <v>17510</v>
      </c>
      <c r="C86" s="192">
        <v>971.75</v>
      </c>
      <c r="D86" s="192">
        <v>903.75</v>
      </c>
      <c r="E86" s="192">
        <v>554.25</v>
      </c>
      <c r="F86" s="192">
        <v>371.75</v>
      </c>
      <c r="G86" s="192">
        <v>357.75</v>
      </c>
      <c r="H86" s="192">
        <v>484.25</v>
      </c>
      <c r="I86" s="192">
        <v>301.75</v>
      </c>
      <c r="J86" s="192">
        <v>9831.75</v>
      </c>
      <c r="K86" s="192">
        <v>2374.25</v>
      </c>
      <c r="L86" s="192">
        <v>632.75</v>
      </c>
      <c r="M86" s="192">
        <v>241.75</v>
      </c>
      <c r="N86" s="192">
        <v>484.25</v>
      </c>
    </row>
    <row r="87" spans="1:14" ht="12.75" customHeight="1">
      <c r="A87" s="191" t="s">
        <v>124</v>
      </c>
      <c r="B87" s="192">
        <v>13380388.7038</v>
      </c>
      <c r="C87" s="192">
        <v>1062294.9291999999</v>
      </c>
      <c r="D87" s="192">
        <v>1075251.1646</v>
      </c>
      <c r="E87" s="192">
        <v>993248.75800000003</v>
      </c>
      <c r="F87" s="192">
        <v>1094014.0711999999</v>
      </c>
      <c r="G87" s="192">
        <v>1001774.5434</v>
      </c>
      <c r="H87" s="192">
        <v>1070626.0251</v>
      </c>
      <c r="I87" s="192">
        <v>1082921.5955000001</v>
      </c>
      <c r="J87" s="192">
        <v>1082720.236</v>
      </c>
      <c r="K87" s="192">
        <v>1381872.6828000001</v>
      </c>
      <c r="L87" s="192">
        <v>1313767.3547</v>
      </c>
      <c r="M87" s="192">
        <v>1146960.9924000001</v>
      </c>
      <c r="N87" s="192">
        <v>1074936.3509</v>
      </c>
    </row>
    <row r="88" spans="1:14" ht="12.75" customHeight="1">
      <c r="A88" s="191" t="s">
        <v>842</v>
      </c>
      <c r="B88" s="192">
        <v>14033420.570699999</v>
      </c>
      <c r="C88" s="192">
        <v>1125282.8999000001</v>
      </c>
      <c r="D88" s="192">
        <v>1151881.0634999999</v>
      </c>
      <c r="E88" s="192">
        <v>1124855.156</v>
      </c>
      <c r="F88" s="192">
        <v>1207914.9155999999</v>
      </c>
      <c r="G88" s="192">
        <v>1101942.0475999999</v>
      </c>
      <c r="H88" s="192">
        <v>1286361.9280000001</v>
      </c>
      <c r="I88" s="192">
        <v>1143403.4473999999</v>
      </c>
      <c r="J88" s="192">
        <v>1354013.0035000001</v>
      </c>
      <c r="K88" s="192">
        <v>1119144.0348</v>
      </c>
      <c r="L88" s="192">
        <v>1241086.9938000001</v>
      </c>
      <c r="M88" s="192">
        <v>1085108.2231999999</v>
      </c>
      <c r="N88" s="192">
        <v>1092426.8574000001</v>
      </c>
    </row>
    <row r="89" spans="1:14" ht="12.75" customHeight="1">
      <c r="A89" s="191" t="s">
        <v>843</v>
      </c>
      <c r="B89" s="193">
        <v>27413809.274500001</v>
      </c>
      <c r="C89" s="193">
        <v>2187577.8291000002</v>
      </c>
      <c r="D89" s="193">
        <v>2227132.2280999999</v>
      </c>
      <c r="E89" s="193">
        <v>2118103.9139999999</v>
      </c>
      <c r="F89" s="193">
        <v>2301928.9868000001</v>
      </c>
      <c r="G89" s="193">
        <v>2103716.591</v>
      </c>
      <c r="H89" s="193">
        <v>2356987.9531</v>
      </c>
      <c r="I89" s="193">
        <v>2226325.0428999998</v>
      </c>
      <c r="J89" s="193">
        <v>2436733.2395000001</v>
      </c>
      <c r="K89" s="193">
        <v>2501016.7176000001</v>
      </c>
      <c r="L89" s="193">
        <v>2554854.3484999998</v>
      </c>
      <c r="M89" s="193">
        <v>2232069.2156000002</v>
      </c>
      <c r="N89" s="193">
        <v>2167363.2083000001</v>
      </c>
    </row>
  </sheetData>
  <pageMargins left="0.75" right="0.75" top="0.75" bottom="0.5" header="0.5" footer="0.7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06"/>
  <sheetViews>
    <sheetView topLeftCell="A64" workbookViewId="0">
      <selection activeCell="D42" sqref="D42"/>
    </sheetView>
  </sheetViews>
  <sheetFormatPr defaultRowHeight="15"/>
  <cols>
    <col min="1" max="1" width="60.28515625" style="195" customWidth="1"/>
    <col min="2" max="2" width="24.140625" style="195" customWidth="1"/>
    <col min="3" max="3" width="24.5703125" style="195" customWidth="1"/>
    <col min="4" max="4" width="14.7109375" style="195" customWidth="1"/>
    <col min="5" max="5" width="14.5703125" style="195" customWidth="1"/>
    <col min="6" max="6" width="14.28515625" style="195" customWidth="1"/>
    <col min="7" max="8" width="14.5703125" style="195" customWidth="1"/>
    <col min="9" max="9" width="14.140625" style="195" customWidth="1"/>
    <col min="10" max="10" width="14.7109375" style="195" customWidth="1"/>
    <col min="11" max="11" width="14.42578125" style="195" customWidth="1"/>
    <col min="12" max="12" width="13.7109375" style="195" customWidth="1"/>
    <col min="13" max="14" width="14.5703125" style="195" customWidth="1"/>
    <col min="15" max="16384" width="9.140625" style="195"/>
  </cols>
  <sheetData>
    <row r="1" spans="1:14" ht="11.85" customHeight="1">
      <c r="A1" s="194" t="s">
        <v>3</v>
      </c>
      <c r="B1" s="194" t="s">
        <v>838</v>
      </c>
      <c r="C1" s="194"/>
    </row>
    <row r="2" spans="1:14" ht="11.85" customHeight="1">
      <c r="A2" s="194" t="s">
        <v>1006</v>
      </c>
      <c r="B2" s="194" t="s">
        <v>1086</v>
      </c>
      <c r="C2" s="194"/>
    </row>
    <row r="3" spans="1:14" ht="13.7" customHeight="1">
      <c r="B3" s="196" t="s">
        <v>1008</v>
      </c>
      <c r="C3" s="196" t="s">
        <v>1009</v>
      </c>
      <c r="D3" s="196" t="s">
        <v>1010</v>
      </c>
      <c r="E3" s="196" t="s">
        <v>1011</v>
      </c>
      <c r="F3" s="196" t="s">
        <v>1012</v>
      </c>
      <c r="G3" s="196" t="s">
        <v>1013</v>
      </c>
      <c r="H3" s="196" t="s">
        <v>1014</v>
      </c>
      <c r="I3" s="196" t="s">
        <v>1015</v>
      </c>
      <c r="J3" s="196" t="s">
        <v>1016</v>
      </c>
      <c r="K3" s="196" t="s">
        <v>1017</v>
      </c>
      <c r="L3" s="196" t="s">
        <v>1018</v>
      </c>
      <c r="M3" s="196" t="s">
        <v>1019</v>
      </c>
      <c r="N3" s="196" t="s">
        <v>1020</v>
      </c>
    </row>
    <row r="4" spans="1:14" ht="12.75" customHeight="1">
      <c r="A4" s="197" t="s">
        <v>1021</v>
      </c>
      <c r="B4" s="198">
        <v>2263226.7617000001</v>
      </c>
      <c r="C4" s="198">
        <v>191483.87210000001</v>
      </c>
      <c r="D4" s="198">
        <v>191483.87210000001</v>
      </c>
      <c r="E4" s="198">
        <v>182838.9382</v>
      </c>
      <c r="F4" s="198">
        <v>200128.83809999999</v>
      </c>
      <c r="G4" s="198">
        <v>174193.97219999999</v>
      </c>
      <c r="H4" s="198">
        <v>191483.87210000001</v>
      </c>
      <c r="I4" s="198">
        <v>182838.9382</v>
      </c>
      <c r="J4" s="198">
        <v>200128.83809999999</v>
      </c>
      <c r="K4" s="198">
        <v>182838.9382</v>
      </c>
      <c r="L4" s="198">
        <v>191483.87210000001</v>
      </c>
      <c r="M4" s="198">
        <v>200128.83809999999</v>
      </c>
      <c r="N4" s="198">
        <v>174193.97219999999</v>
      </c>
    </row>
    <row r="5" spans="1:14" ht="12.75" customHeight="1">
      <c r="A5" s="197" t="s">
        <v>1022</v>
      </c>
      <c r="B5" s="198">
        <v>2879480.3166999999</v>
      </c>
      <c r="C5" s="198">
        <v>243609.0484</v>
      </c>
      <c r="D5" s="198">
        <v>243609.0484</v>
      </c>
      <c r="E5" s="198">
        <v>232651.99160000001</v>
      </c>
      <c r="F5" s="198">
        <v>254566.05309999999</v>
      </c>
      <c r="G5" s="198">
        <v>221694.9945</v>
      </c>
      <c r="H5" s="198">
        <v>243609.0484</v>
      </c>
      <c r="I5" s="198">
        <v>232651.99160000001</v>
      </c>
      <c r="J5" s="198">
        <v>254566.05309999999</v>
      </c>
      <c r="K5" s="198">
        <v>232651.99160000001</v>
      </c>
      <c r="L5" s="198">
        <v>243609.0484</v>
      </c>
      <c r="M5" s="198">
        <v>254566.05309999999</v>
      </c>
      <c r="N5" s="198">
        <v>221694.9945</v>
      </c>
    </row>
    <row r="6" spans="1:14" ht="12.75" customHeight="1">
      <c r="A6" s="197" t="s">
        <v>1023</v>
      </c>
      <c r="B6" s="198">
        <v>-2879480.3166999999</v>
      </c>
      <c r="C6" s="198">
        <v>-243609.0484</v>
      </c>
      <c r="D6" s="198">
        <v>-243609.0484</v>
      </c>
      <c r="E6" s="198">
        <v>-232651.99160000001</v>
      </c>
      <c r="F6" s="198">
        <v>-254566.05309999999</v>
      </c>
      <c r="G6" s="198">
        <v>-221694.9945</v>
      </c>
      <c r="H6" s="198">
        <v>-243609.0484</v>
      </c>
      <c r="I6" s="198">
        <v>-232651.99160000001</v>
      </c>
      <c r="J6" s="198">
        <v>-254566.05309999999</v>
      </c>
      <c r="K6" s="198">
        <v>-232651.99160000001</v>
      </c>
      <c r="L6" s="198">
        <v>-243609.0484</v>
      </c>
      <c r="M6" s="198">
        <v>-254566.05309999999</v>
      </c>
      <c r="N6" s="198">
        <v>-221694.9945</v>
      </c>
    </row>
    <row r="7" spans="1:14" ht="12.75" customHeight="1">
      <c r="A7" s="197" t="s">
        <v>1087</v>
      </c>
      <c r="B7" s="198">
        <v>186889.33</v>
      </c>
      <c r="C7" s="198">
        <v>15813.71</v>
      </c>
      <c r="D7" s="198">
        <v>15813.71</v>
      </c>
      <c r="E7" s="198">
        <v>15094.91</v>
      </c>
      <c r="F7" s="198">
        <v>16532.52</v>
      </c>
      <c r="G7" s="198">
        <v>14376.1</v>
      </c>
      <c r="H7" s="198">
        <v>15813.71</v>
      </c>
      <c r="I7" s="198">
        <v>15094.91</v>
      </c>
      <c r="J7" s="198">
        <v>16532.52</v>
      </c>
      <c r="K7" s="198">
        <v>15094.91</v>
      </c>
      <c r="L7" s="198">
        <v>15813.71</v>
      </c>
      <c r="M7" s="198">
        <v>16532.52</v>
      </c>
      <c r="N7" s="198">
        <v>14376.1</v>
      </c>
    </row>
    <row r="8" spans="1:14" ht="12.75" customHeight="1">
      <c r="A8" s="197" t="s">
        <v>1088</v>
      </c>
      <c r="B8" s="198">
        <v>-186889.33</v>
      </c>
      <c r="C8" s="198">
        <v>-15813.71</v>
      </c>
      <c r="D8" s="198">
        <v>-15813.71</v>
      </c>
      <c r="E8" s="198">
        <v>-15094.91</v>
      </c>
      <c r="F8" s="198">
        <v>-16532.52</v>
      </c>
      <c r="G8" s="198">
        <v>-14376.1</v>
      </c>
      <c r="H8" s="198">
        <v>-15813.71</v>
      </c>
      <c r="I8" s="198">
        <v>-15094.91</v>
      </c>
      <c r="J8" s="198">
        <v>-16532.52</v>
      </c>
      <c r="K8" s="198">
        <v>-15094.91</v>
      </c>
      <c r="L8" s="198">
        <v>-15813.71</v>
      </c>
      <c r="M8" s="198">
        <v>-16532.52</v>
      </c>
      <c r="N8" s="198">
        <v>-14376.1</v>
      </c>
    </row>
    <row r="9" spans="1:14" ht="12.75" customHeight="1">
      <c r="A9" s="199" t="s">
        <v>22</v>
      </c>
      <c r="B9" s="200">
        <v>2263226.7617000001</v>
      </c>
      <c r="C9" s="200">
        <v>191483.87210000001</v>
      </c>
      <c r="D9" s="200">
        <v>191483.87210000001</v>
      </c>
      <c r="E9" s="200">
        <v>182838.9382</v>
      </c>
      <c r="F9" s="200">
        <v>200128.83809999999</v>
      </c>
      <c r="G9" s="200">
        <v>174193.97219999999</v>
      </c>
      <c r="H9" s="200">
        <v>191483.87210000001</v>
      </c>
      <c r="I9" s="200">
        <v>182838.9382</v>
      </c>
      <c r="J9" s="200">
        <v>200128.83809999999</v>
      </c>
      <c r="K9" s="200">
        <v>182838.9382</v>
      </c>
      <c r="L9" s="200">
        <v>191483.87210000001</v>
      </c>
      <c r="M9" s="200">
        <v>200128.83809999999</v>
      </c>
      <c r="N9" s="200">
        <v>174193.97219999999</v>
      </c>
    </row>
    <row r="10" spans="1:14" ht="12.75" customHeight="1">
      <c r="A10" s="197" t="s">
        <v>1089</v>
      </c>
      <c r="B10" s="198">
        <v>548850</v>
      </c>
      <c r="C10" s="198">
        <v>45738</v>
      </c>
      <c r="D10" s="198">
        <v>45738</v>
      </c>
      <c r="E10" s="198">
        <v>45738</v>
      </c>
      <c r="F10" s="198">
        <v>45738</v>
      </c>
      <c r="G10" s="198">
        <v>45738</v>
      </c>
      <c r="H10" s="198">
        <v>45738</v>
      </c>
      <c r="I10" s="198">
        <v>45738</v>
      </c>
      <c r="J10" s="198">
        <v>45738</v>
      </c>
      <c r="K10" s="198">
        <v>45738</v>
      </c>
      <c r="L10" s="198">
        <v>45738</v>
      </c>
      <c r="M10" s="198">
        <v>45738</v>
      </c>
      <c r="N10" s="198">
        <v>45732</v>
      </c>
    </row>
    <row r="11" spans="1:14" ht="12.75" customHeight="1">
      <c r="A11" s="197" t="s">
        <v>836</v>
      </c>
      <c r="B11" s="198">
        <v>-317894</v>
      </c>
      <c r="C11" s="198">
        <v>-26574</v>
      </c>
      <c r="D11" s="198">
        <v>-26574</v>
      </c>
      <c r="E11" s="198">
        <v>-26533</v>
      </c>
      <c r="F11" s="198">
        <v>-26610</v>
      </c>
      <c r="G11" s="198">
        <v>-26441</v>
      </c>
      <c r="H11" s="198">
        <v>-26464</v>
      </c>
      <c r="I11" s="198">
        <v>-26427</v>
      </c>
      <c r="J11" s="198">
        <v>-26501</v>
      </c>
      <c r="K11" s="198">
        <v>-26427</v>
      </c>
      <c r="L11" s="198">
        <v>-26464</v>
      </c>
      <c r="M11" s="198">
        <v>-26501</v>
      </c>
      <c r="N11" s="198">
        <v>-26378</v>
      </c>
    </row>
    <row r="12" spans="1:14" ht="12.75" customHeight="1">
      <c r="A12" s="197" t="s">
        <v>1025</v>
      </c>
      <c r="B12" s="198">
        <v>123691.4522</v>
      </c>
      <c r="C12" s="198">
        <v>10465.0728</v>
      </c>
      <c r="D12" s="198">
        <v>10465.0728</v>
      </c>
      <c r="E12" s="198">
        <v>9992.7170999999998</v>
      </c>
      <c r="F12" s="198">
        <v>10937.429899999999</v>
      </c>
      <c r="G12" s="198">
        <v>9520.36</v>
      </c>
      <c r="H12" s="198">
        <v>10465.0728</v>
      </c>
      <c r="I12" s="198">
        <v>9992.7170999999998</v>
      </c>
      <c r="J12" s="198">
        <v>10937.429899999999</v>
      </c>
      <c r="K12" s="198">
        <v>9992.7170999999998</v>
      </c>
      <c r="L12" s="198">
        <v>10465.0728</v>
      </c>
      <c r="M12" s="198">
        <v>10937.429899999999</v>
      </c>
      <c r="N12" s="198">
        <v>9520.36</v>
      </c>
    </row>
    <row r="13" spans="1:14" ht="12.75" customHeight="1">
      <c r="A13" s="197" t="s">
        <v>1026</v>
      </c>
      <c r="B13" s="198">
        <v>-7069.5779000000002</v>
      </c>
      <c r="C13" s="198">
        <v>-598.00480000000005</v>
      </c>
      <c r="D13" s="198">
        <v>-598.00480000000005</v>
      </c>
      <c r="E13" s="198">
        <v>-571.38509999999997</v>
      </c>
      <c r="F13" s="198">
        <v>-624.62400000000002</v>
      </c>
      <c r="G13" s="198">
        <v>-544.76570000000004</v>
      </c>
      <c r="H13" s="198">
        <v>-598.00480000000005</v>
      </c>
      <c r="I13" s="198">
        <v>-571.38509999999997</v>
      </c>
      <c r="J13" s="198">
        <v>-624.62400000000002</v>
      </c>
      <c r="K13" s="198">
        <v>-571.38509999999997</v>
      </c>
      <c r="L13" s="198">
        <v>-598.00480000000005</v>
      </c>
      <c r="M13" s="198">
        <v>-624.62400000000002</v>
      </c>
      <c r="N13" s="198">
        <v>-544.76570000000004</v>
      </c>
    </row>
    <row r="14" spans="1:14" ht="12.75" customHeight="1">
      <c r="A14" s="197" t="s">
        <v>1027</v>
      </c>
      <c r="B14" s="198">
        <v>467367.17129999999</v>
      </c>
      <c r="C14" s="198">
        <v>39542.299599999998</v>
      </c>
      <c r="D14" s="198">
        <v>39542.299599999998</v>
      </c>
      <c r="E14" s="198">
        <v>37757.191700000003</v>
      </c>
      <c r="F14" s="198">
        <v>41327.414199999999</v>
      </c>
      <c r="G14" s="198">
        <v>35972.077599999997</v>
      </c>
      <c r="H14" s="198">
        <v>39542.299599999998</v>
      </c>
      <c r="I14" s="198">
        <v>37757.191700000003</v>
      </c>
      <c r="J14" s="198">
        <v>41327.414199999999</v>
      </c>
      <c r="K14" s="198">
        <v>37757.191700000003</v>
      </c>
      <c r="L14" s="198">
        <v>39542.299599999998</v>
      </c>
      <c r="M14" s="198">
        <v>41327.414199999999</v>
      </c>
      <c r="N14" s="198">
        <v>35972.077599999997</v>
      </c>
    </row>
    <row r="15" spans="1:14" ht="12.75" customHeight="1">
      <c r="A15" s="197" t="s">
        <v>1028</v>
      </c>
      <c r="B15" s="198">
        <v>92980.307799999995</v>
      </c>
      <c r="C15" s="198">
        <v>7866.7317999999996</v>
      </c>
      <c r="D15" s="198">
        <v>7866.7317999999996</v>
      </c>
      <c r="E15" s="198">
        <v>7511.6130999999996</v>
      </c>
      <c r="F15" s="198">
        <v>8221.8516999999993</v>
      </c>
      <c r="G15" s="198">
        <v>7156.4930999999997</v>
      </c>
      <c r="H15" s="198">
        <v>7866.7317999999996</v>
      </c>
      <c r="I15" s="198">
        <v>7511.6130999999996</v>
      </c>
      <c r="J15" s="198">
        <v>8221.8516999999993</v>
      </c>
      <c r="K15" s="198">
        <v>7511.6130999999996</v>
      </c>
      <c r="L15" s="198">
        <v>7866.7317999999996</v>
      </c>
      <c r="M15" s="198">
        <v>8221.8516999999993</v>
      </c>
      <c r="N15" s="198">
        <v>7156.4930999999997</v>
      </c>
    </row>
    <row r="16" spans="1:14" ht="12.75" customHeight="1">
      <c r="A16" s="197" t="s">
        <v>1029</v>
      </c>
      <c r="B16" s="198">
        <v>2447.9259000000002</v>
      </c>
      <c r="C16" s="198">
        <v>207.1088</v>
      </c>
      <c r="D16" s="198">
        <v>207.1088</v>
      </c>
      <c r="E16" s="198">
        <v>197.76400000000001</v>
      </c>
      <c r="F16" s="198">
        <v>216.45349999999999</v>
      </c>
      <c r="G16" s="198">
        <v>188.41909999999999</v>
      </c>
      <c r="H16" s="198">
        <v>207.1088</v>
      </c>
      <c r="I16" s="198">
        <v>197.76400000000001</v>
      </c>
      <c r="J16" s="198">
        <v>216.45349999999999</v>
      </c>
      <c r="K16" s="198">
        <v>197.76400000000001</v>
      </c>
      <c r="L16" s="198">
        <v>207.1088</v>
      </c>
      <c r="M16" s="198">
        <v>216.45349999999999</v>
      </c>
      <c r="N16" s="198">
        <v>188.41909999999999</v>
      </c>
    </row>
    <row r="17" spans="1:14" ht="12.75" customHeight="1">
      <c r="A17" s="197" t="s">
        <v>1030</v>
      </c>
      <c r="B17" s="198">
        <v>15969.5561</v>
      </c>
      <c r="C17" s="198">
        <v>1351.1456000000001</v>
      </c>
      <c r="D17" s="198">
        <v>1351.1456000000001</v>
      </c>
      <c r="E17" s="198">
        <v>1290.0979</v>
      </c>
      <c r="F17" s="198">
        <v>1412.1934000000001</v>
      </c>
      <c r="G17" s="198">
        <v>1229.0499</v>
      </c>
      <c r="H17" s="198">
        <v>1351.1456000000001</v>
      </c>
      <c r="I17" s="198">
        <v>1290.0979</v>
      </c>
      <c r="J17" s="198">
        <v>1412.1934000000001</v>
      </c>
      <c r="K17" s="198">
        <v>1290.0979</v>
      </c>
      <c r="L17" s="198">
        <v>1351.1456000000001</v>
      </c>
      <c r="M17" s="198">
        <v>1412.1934000000001</v>
      </c>
      <c r="N17" s="198">
        <v>1229.0499</v>
      </c>
    </row>
    <row r="18" spans="1:14" ht="12.75" customHeight="1">
      <c r="A18" s="197" t="s">
        <v>1031</v>
      </c>
      <c r="B18" s="198">
        <v>3449.1570000000002</v>
      </c>
      <c r="C18" s="198">
        <v>291.82150000000001</v>
      </c>
      <c r="D18" s="198">
        <v>291.82150000000001</v>
      </c>
      <c r="E18" s="198">
        <v>278.64640000000003</v>
      </c>
      <c r="F18" s="198">
        <v>304.99619999999999</v>
      </c>
      <c r="G18" s="198">
        <v>265.47160000000002</v>
      </c>
      <c r="H18" s="198">
        <v>291.82150000000001</v>
      </c>
      <c r="I18" s="198">
        <v>278.64640000000003</v>
      </c>
      <c r="J18" s="198">
        <v>304.99619999999999</v>
      </c>
      <c r="K18" s="198">
        <v>278.64640000000003</v>
      </c>
      <c r="L18" s="198">
        <v>291.82150000000001</v>
      </c>
      <c r="M18" s="198">
        <v>304.99619999999999</v>
      </c>
      <c r="N18" s="198">
        <v>265.47160000000002</v>
      </c>
    </row>
    <row r="19" spans="1:14" ht="12.75" customHeight="1">
      <c r="A19" s="197" t="s">
        <v>1032</v>
      </c>
      <c r="B19" s="198">
        <v>11632.7966</v>
      </c>
      <c r="C19" s="198">
        <v>984.21090000000004</v>
      </c>
      <c r="D19" s="198">
        <v>984.21090000000004</v>
      </c>
      <c r="E19" s="198">
        <v>939.77710000000002</v>
      </c>
      <c r="F19" s="198">
        <v>1028.6451</v>
      </c>
      <c r="G19" s="198">
        <v>895.34320000000002</v>
      </c>
      <c r="H19" s="198">
        <v>984.21090000000004</v>
      </c>
      <c r="I19" s="198">
        <v>939.77710000000002</v>
      </c>
      <c r="J19" s="198">
        <v>1028.6451</v>
      </c>
      <c r="K19" s="198">
        <v>939.77710000000002</v>
      </c>
      <c r="L19" s="198">
        <v>984.21090000000004</v>
      </c>
      <c r="M19" s="198">
        <v>1028.6451</v>
      </c>
      <c r="N19" s="198">
        <v>895.34320000000002</v>
      </c>
    </row>
    <row r="20" spans="1:14" ht="12.75" customHeight="1">
      <c r="A20" s="199" t="s">
        <v>23</v>
      </c>
      <c r="B20" s="200">
        <v>941424.78899999999</v>
      </c>
      <c r="C20" s="200">
        <v>79274.386199999994</v>
      </c>
      <c r="D20" s="200">
        <v>79274.386199999994</v>
      </c>
      <c r="E20" s="200">
        <v>76601.422200000001</v>
      </c>
      <c r="F20" s="200">
        <v>81952.36</v>
      </c>
      <c r="G20" s="200">
        <v>73979.448799999998</v>
      </c>
      <c r="H20" s="200">
        <v>79384.386199999994</v>
      </c>
      <c r="I20" s="200">
        <v>76707.422200000001</v>
      </c>
      <c r="J20" s="200">
        <v>82061.36</v>
      </c>
      <c r="K20" s="200">
        <v>76707.422200000001</v>
      </c>
      <c r="L20" s="200">
        <v>79384.386199999994</v>
      </c>
      <c r="M20" s="200">
        <v>82061.36</v>
      </c>
      <c r="N20" s="200">
        <v>74036.448799999998</v>
      </c>
    </row>
    <row r="21" spans="1:14" ht="12.75" customHeight="1">
      <c r="A21" s="197" t="s">
        <v>1033</v>
      </c>
      <c r="B21" s="198">
        <v>14705</v>
      </c>
      <c r="C21" s="198">
        <v>0</v>
      </c>
      <c r="D21" s="198">
        <v>0</v>
      </c>
      <c r="E21" s="198">
        <v>0</v>
      </c>
      <c r="F21" s="198">
        <v>10613</v>
      </c>
      <c r="G21" s="198">
        <v>0</v>
      </c>
      <c r="H21" s="198">
        <v>0</v>
      </c>
      <c r="I21" s="198">
        <v>4092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1:14" ht="12.75" customHeight="1">
      <c r="A22" s="197" t="s">
        <v>1034</v>
      </c>
      <c r="B22" s="198">
        <v>1323.45</v>
      </c>
      <c r="C22" s="198">
        <v>0</v>
      </c>
      <c r="D22" s="198">
        <v>0</v>
      </c>
      <c r="E22" s="198">
        <v>0</v>
      </c>
      <c r="F22" s="198">
        <v>955.17</v>
      </c>
      <c r="G22" s="198">
        <v>0</v>
      </c>
      <c r="H22" s="198">
        <v>0</v>
      </c>
      <c r="I22" s="198">
        <v>368.28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</row>
    <row r="23" spans="1:14" ht="12.75" customHeight="1">
      <c r="A23" s="197" t="s">
        <v>1035</v>
      </c>
      <c r="B23" s="198">
        <v>113881</v>
      </c>
      <c r="C23" s="198">
        <v>11898</v>
      </c>
      <c r="D23" s="198">
        <v>14410</v>
      </c>
      <c r="E23" s="198">
        <v>5050</v>
      </c>
      <c r="F23" s="198">
        <v>6491</v>
      </c>
      <c r="G23" s="198">
        <v>256</v>
      </c>
      <c r="H23" s="198">
        <v>22221</v>
      </c>
      <c r="I23" s="198">
        <v>3967</v>
      </c>
      <c r="J23" s="198">
        <v>7034</v>
      </c>
      <c r="K23" s="198">
        <v>12240</v>
      </c>
      <c r="L23" s="198">
        <v>9953</v>
      </c>
      <c r="M23" s="198">
        <v>12970</v>
      </c>
      <c r="N23" s="198">
        <v>7391</v>
      </c>
    </row>
    <row r="24" spans="1:14" ht="12.75" customHeight="1">
      <c r="A24" s="197" t="s">
        <v>1036</v>
      </c>
      <c r="B24" s="198">
        <v>51745.86</v>
      </c>
      <c r="C24" s="198">
        <v>3916.56</v>
      </c>
      <c r="D24" s="198">
        <v>4266.8</v>
      </c>
      <c r="E24" s="198">
        <v>2120.86</v>
      </c>
      <c r="F24" s="198">
        <v>4074.04</v>
      </c>
      <c r="G24" s="198">
        <v>2832.7</v>
      </c>
      <c r="H24" s="198">
        <v>2485.4</v>
      </c>
      <c r="I24" s="198">
        <v>5245.9</v>
      </c>
      <c r="J24" s="198">
        <v>5758.9</v>
      </c>
      <c r="K24" s="198">
        <v>3303.84</v>
      </c>
      <c r="L24" s="198">
        <v>6073.52</v>
      </c>
      <c r="M24" s="198">
        <v>5038.3</v>
      </c>
      <c r="N24" s="198">
        <v>6629.04</v>
      </c>
    </row>
    <row r="25" spans="1:14" ht="12.75" customHeight="1">
      <c r="A25" s="199" t="s">
        <v>24</v>
      </c>
      <c r="B25" s="200">
        <v>181655.31</v>
      </c>
      <c r="C25" s="200">
        <v>15814.56</v>
      </c>
      <c r="D25" s="200">
        <v>18676.8</v>
      </c>
      <c r="E25" s="200">
        <v>7170.86</v>
      </c>
      <c r="F25" s="200">
        <v>22133.21</v>
      </c>
      <c r="G25" s="200">
        <v>3088.7</v>
      </c>
      <c r="H25" s="200">
        <v>24706.400000000001</v>
      </c>
      <c r="I25" s="200">
        <v>13673.18</v>
      </c>
      <c r="J25" s="200">
        <v>12792.9</v>
      </c>
      <c r="K25" s="200">
        <v>15543.84</v>
      </c>
      <c r="L25" s="200">
        <v>16026.52</v>
      </c>
      <c r="M25" s="200">
        <v>18008.3</v>
      </c>
      <c r="N25" s="200">
        <v>14020.04</v>
      </c>
    </row>
    <row r="26" spans="1:14" ht="12.75" customHeight="1">
      <c r="A26" s="197" t="s">
        <v>1038</v>
      </c>
      <c r="B26" s="198">
        <v>144323.51999999999</v>
      </c>
      <c r="C26" s="198">
        <v>11405.61</v>
      </c>
      <c r="D26" s="198">
        <v>11405.61</v>
      </c>
      <c r="E26" s="198">
        <v>11405.13</v>
      </c>
      <c r="F26" s="198">
        <v>11405.13</v>
      </c>
      <c r="G26" s="198">
        <v>11405.13</v>
      </c>
      <c r="H26" s="198">
        <v>11896.13</v>
      </c>
      <c r="I26" s="198">
        <v>12150.13</v>
      </c>
      <c r="J26" s="198">
        <v>12650.13</v>
      </c>
      <c r="K26" s="198">
        <v>12650.13</v>
      </c>
      <c r="L26" s="198">
        <v>12650.13</v>
      </c>
      <c r="M26" s="198">
        <v>12650.13</v>
      </c>
      <c r="N26" s="198">
        <v>12650.13</v>
      </c>
    </row>
    <row r="27" spans="1:14" ht="12.75" customHeight="1">
      <c r="A27" s="197" t="s">
        <v>1039</v>
      </c>
      <c r="B27" s="198">
        <v>-158112</v>
      </c>
      <c r="C27" s="198">
        <v>-14639</v>
      </c>
      <c r="D27" s="198">
        <v>-12271</v>
      </c>
      <c r="E27" s="198">
        <v>-11982</v>
      </c>
      <c r="F27" s="198">
        <v>-11705</v>
      </c>
      <c r="G27" s="198">
        <v>-11955</v>
      </c>
      <c r="H27" s="198">
        <v>-15945</v>
      </c>
      <c r="I27" s="198">
        <v>-13260</v>
      </c>
      <c r="J27" s="198">
        <v>-12835</v>
      </c>
      <c r="K27" s="198">
        <v>-14144</v>
      </c>
      <c r="L27" s="198">
        <v>-13180</v>
      </c>
      <c r="M27" s="198">
        <v>-13580</v>
      </c>
      <c r="N27" s="198">
        <v>-12616</v>
      </c>
    </row>
    <row r="28" spans="1:14" ht="12.75" customHeight="1">
      <c r="A28" s="197" t="s">
        <v>1040</v>
      </c>
      <c r="B28" s="198">
        <v>95269.96</v>
      </c>
      <c r="C28" s="198">
        <v>9889.9599999999991</v>
      </c>
      <c r="D28" s="198">
        <v>7346.36</v>
      </c>
      <c r="E28" s="198">
        <v>6923.68</v>
      </c>
      <c r="F28" s="198">
        <v>6506.68</v>
      </c>
      <c r="G28" s="198">
        <v>6134.64</v>
      </c>
      <c r="H28" s="198">
        <v>13860.12</v>
      </c>
      <c r="I28" s="198">
        <v>8133.72</v>
      </c>
      <c r="J28" s="198">
        <v>6398.76</v>
      </c>
      <c r="K28" s="198">
        <v>8862.44</v>
      </c>
      <c r="L28" s="198">
        <v>7044.24</v>
      </c>
      <c r="M28" s="198">
        <v>8069.04</v>
      </c>
      <c r="N28" s="198">
        <v>6100.32</v>
      </c>
    </row>
    <row r="29" spans="1:14" ht="12.75" customHeight="1">
      <c r="A29" s="199" t="s">
        <v>25</v>
      </c>
      <c r="B29" s="200">
        <v>81481.48</v>
      </c>
      <c r="C29" s="200">
        <v>6656.57</v>
      </c>
      <c r="D29" s="200">
        <v>6480.97</v>
      </c>
      <c r="E29" s="200">
        <v>6346.81</v>
      </c>
      <c r="F29" s="200">
        <v>6206.81</v>
      </c>
      <c r="G29" s="200">
        <v>5584.77</v>
      </c>
      <c r="H29" s="200">
        <v>9811.25</v>
      </c>
      <c r="I29" s="200">
        <v>7023.85</v>
      </c>
      <c r="J29" s="200">
        <v>6213.89</v>
      </c>
      <c r="K29" s="200">
        <v>7368.57</v>
      </c>
      <c r="L29" s="200">
        <v>6514.37</v>
      </c>
      <c r="M29" s="200">
        <v>7139.17</v>
      </c>
      <c r="N29" s="200">
        <v>6134.45</v>
      </c>
    </row>
    <row r="30" spans="1:14" ht="12.75" customHeight="1">
      <c r="A30" s="197" t="s">
        <v>1044</v>
      </c>
      <c r="B30" s="198">
        <v>19132</v>
      </c>
      <c r="C30" s="198">
        <v>1539</v>
      </c>
      <c r="D30" s="198">
        <v>1142</v>
      </c>
      <c r="E30" s="198">
        <v>1716</v>
      </c>
      <c r="F30" s="198">
        <v>3804</v>
      </c>
      <c r="G30" s="198">
        <v>1375</v>
      </c>
      <c r="H30" s="198">
        <v>1167</v>
      </c>
      <c r="I30" s="198">
        <v>796</v>
      </c>
      <c r="J30" s="198">
        <v>2060</v>
      </c>
      <c r="K30" s="198">
        <v>2074</v>
      </c>
      <c r="L30" s="198">
        <v>1409</v>
      </c>
      <c r="M30" s="198">
        <v>1073</v>
      </c>
      <c r="N30" s="198">
        <v>977</v>
      </c>
    </row>
    <row r="31" spans="1:14" ht="12.75" customHeight="1">
      <c r="A31" s="199" t="s">
        <v>26</v>
      </c>
      <c r="B31" s="200">
        <v>19132</v>
      </c>
      <c r="C31" s="200">
        <v>1539</v>
      </c>
      <c r="D31" s="200">
        <v>1142</v>
      </c>
      <c r="E31" s="200">
        <v>1716</v>
      </c>
      <c r="F31" s="200">
        <v>3804</v>
      </c>
      <c r="G31" s="200">
        <v>1375</v>
      </c>
      <c r="H31" s="200">
        <v>1167</v>
      </c>
      <c r="I31" s="200">
        <v>796</v>
      </c>
      <c r="J31" s="200">
        <v>2060</v>
      </c>
      <c r="K31" s="200">
        <v>2074</v>
      </c>
      <c r="L31" s="200">
        <v>1409</v>
      </c>
      <c r="M31" s="200">
        <v>1073</v>
      </c>
      <c r="N31" s="200">
        <v>977</v>
      </c>
    </row>
    <row r="32" spans="1:14" ht="12.75" customHeight="1">
      <c r="A32" s="197" t="s">
        <v>1090</v>
      </c>
      <c r="B32" s="198">
        <v>62125</v>
      </c>
      <c r="C32" s="198">
        <v>4451</v>
      </c>
      <c r="D32" s="198">
        <v>5683</v>
      </c>
      <c r="E32" s="198">
        <v>7065</v>
      </c>
      <c r="F32" s="198">
        <v>5688</v>
      </c>
      <c r="G32" s="198">
        <v>5044</v>
      </c>
      <c r="H32" s="198">
        <v>4506</v>
      </c>
      <c r="I32" s="198">
        <v>4918</v>
      </c>
      <c r="J32" s="198">
        <v>4368</v>
      </c>
      <c r="K32" s="198">
        <v>6308</v>
      </c>
      <c r="L32" s="198">
        <v>4493</v>
      </c>
      <c r="M32" s="198">
        <v>5233</v>
      </c>
      <c r="N32" s="198">
        <v>4368</v>
      </c>
    </row>
    <row r="33" spans="1:14" ht="12.75" customHeight="1">
      <c r="A33" s="197" t="s">
        <v>1091</v>
      </c>
      <c r="B33" s="198">
        <v>-516454</v>
      </c>
      <c r="C33" s="198">
        <v>-42062</v>
      </c>
      <c r="D33" s="198">
        <v>-42777</v>
      </c>
      <c r="E33" s="198">
        <v>-43513</v>
      </c>
      <c r="F33" s="198">
        <v>-42839</v>
      </c>
      <c r="G33" s="198">
        <v>-42195</v>
      </c>
      <c r="H33" s="198">
        <v>-43096</v>
      </c>
      <c r="I33" s="198">
        <v>-43274</v>
      </c>
      <c r="J33" s="198">
        <v>-43075</v>
      </c>
      <c r="K33" s="198">
        <v>-44077</v>
      </c>
      <c r="L33" s="198">
        <v>-43088</v>
      </c>
      <c r="M33" s="198">
        <v>-43576</v>
      </c>
      <c r="N33" s="198">
        <v>-42882</v>
      </c>
    </row>
    <row r="34" spans="1:14" ht="12.75" customHeight="1">
      <c r="A34" s="197" t="s">
        <v>1045</v>
      </c>
      <c r="B34" s="198">
        <v>38000</v>
      </c>
      <c r="C34" s="198">
        <v>2916</v>
      </c>
      <c r="D34" s="198">
        <v>2916</v>
      </c>
      <c r="E34" s="198">
        <v>2916</v>
      </c>
      <c r="F34" s="198">
        <v>2916</v>
      </c>
      <c r="G34" s="198">
        <v>2916</v>
      </c>
      <c r="H34" s="198">
        <v>2916</v>
      </c>
      <c r="I34" s="198">
        <v>2916</v>
      </c>
      <c r="J34" s="198">
        <v>2916</v>
      </c>
      <c r="K34" s="198">
        <v>2916</v>
      </c>
      <c r="L34" s="198">
        <v>2916</v>
      </c>
      <c r="M34" s="198">
        <v>2916</v>
      </c>
      <c r="N34" s="198">
        <v>5924</v>
      </c>
    </row>
    <row r="35" spans="1:14" ht="12.75" customHeight="1">
      <c r="A35" s="197" t="s">
        <v>1092</v>
      </c>
      <c r="B35" s="198">
        <v>829552</v>
      </c>
      <c r="C35" s="198">
        <v>67944</v>
      </c>
      <c r="D35" s="198">
        <v>67944</v>
      </c>
      <c r="E35" s="198">
        <v>67944</v>
      </c>
      <c r="F35" s="198">
        <v>67944</v>
      </c>
      <c r="G35" s="198">
        <v>67944</v>
      </c>
      <c r="H35" s="198">
        <v>69976</v>
      </c>
      <c r="I35" s="198">
        <v>69976</v>
      </c>
      <c r="J35" s="198">
        <v>69976</v>
      </c>
      <c r="K35" s="198">
        <v>69976</v>
      </c>
      <c r="L35" s="198">
        <v>69976</v>
      </c>
      <c r="M35" s="198">
        <v>69976</v>
      </c>
      <c r="N35" s="198">
        <v>69976</v>
      </c>
    </row>
    <row r="36" spans="1:14" ht="12.75" customHeight="1">
      <c r="A36" s="199" t="s">
        <v>27</v>
      </c>
      <c r="B36" s="200">
        <v>413223</v>
      </c>
      <c r="C36" s="200">
        <v>33249</v>
      </c>
      <c r="D36" s="200">
        <v>33766</v>
      </c>
      <c r="E36" s="200">
        <v>34412</v>
      </c>
      <c r="F36" s="200">
        <v>33709</v>
      </c>
      <c r="G36" s="200">
        <v>33709</v>
      </c>
      <c r="H36" s="200">
        <v>34302</v>
      </c>
      <c r="I36" s="200">
        <v>34536</v>
      </c>
      <c r="J36" s="200">
        <v>34185</v>
      </c>
      <c r="K36" s="200">
        <v>35123</v>
      </c>
      <c r="L36" s="200">
        <v>34297</v>
      </c>
      <c r="M36" s="200">
        <v>34549</v>
      </c>
      <c r="N36" s="200">
        <v>37386</v>
      </c>
    </row>
    <row r="37" spans="1:14" ht="12.75" customHeight="1">
      <c r="A37" s="197" t="s">
        <v>1046</v>
      </c>
      <c r="B37" s="198">
        <v>317314.2</v>
      </c>
      <c r="C37" s="198">
        <v>21510.725600000002</v>
      </c>
      <c r="D37" s="198">
        <v>24267.725600000002</v>
      </c>
      <c r="E37" s="198">
        <v>21510.725600000002</v>
      </c>
      <c r="F37" s="198">
        <v>21510.725600000002</v>
      </c>
      <c r="G37" s="198">
        <v>30604.725600000002</v>
      </c>
      <c r="H37" s="198">
        <v>22465.725600000002</v>
      </c>
      <c r="I37" s="198">
        <v>27074.725600000002</v>
      </c>
      <c r="J37" s="198">
        <v>47712.925600000002</v>
      </c>
      <c r="K37" s="198">
        <v>21587.725600000002</v>
      </c>
      <c r="L37" s="198">
        <v>23983.725600000002</v>
      </c>
      <c r="M37" s="198">
        <v>27074.725600000002</v>
      </c>
      <c r="N37" s="198">
        <v>28010.018400000001</v>
      </c>
    </row>
    <row r="38" spans="1:14" ht="12.75" customHeight="1">
      <c r="A38" s="197" t="s">
        <v>1048</v>
      </c>
      <c r="B38" s="198">
        <v>975.3</v>
      </c>
      <c r="C38" s="198">
        <v>0</v>
      </c>
      <c r="D38" s="198">
        <v>293.39999999999998</v>
      </c>
      <c r="E38" s="198">
        <v>94.8</v>
      </c>
      <c r="F38" s="198">
        <v>0</v>
      </c>
      <c r="G38" s="198">
        <v>0</v>
      </c>
      <c r="H38" s="198">
        <v>0</v>
      </c>
      <c r="I38" s="198">
        <v>61.8</v>
      </c>
      <c r="J38" s="198">
        <v>36</v>
      </c>
      <c r="K38" s="198">
        <v>0</v>
      </c>
      <c r="L38" s="198">
        <v>0</v>
      </c>
      <c r="M38" s="198">
        <v>0</v>
      </c>
      <c r="N38" s="198">
        <v>489.3</v>
      </c>
    </row>
    <row r="39" spans="1:14" ht="12.75" customHeight="1">
      <c r="A39" s="197" t="s">
        <v>1049</v>
      </c>
      <c r="B39" s="198">
        <v>9825.4</v>
      </c>
      <c r="C39" s="198">
        <v>3259.52</v>
      </c>
      <c r="D39" s="198">
        <v>0</v>
      </c>
      <c r="E39" s="198">
        <v>3.84</v>
      </c>
      <c r="F39" s="198">
        <v>1505</v>
      </c>
      <c r="G39" s="198">
        <v>0</v>
      </c>
      <c r="H39" s="198">
        <v>145.72</v>
      </c>
      <c r="I39" s="198">
        <v>3260.96</v>
      </c>
      <c r="J39" s="198">
        <v>10.9</v>
      </c>
      <c r="K39" s="198">
        <v>3.46</v>
      </c>
      <c r="L39" s="198">
        <v>0</v>
      </c>
      <c r="M39" s="198">
        <v>1572</v>
      </c>
      <c r="N39" s="198">
        <v>64</v>
      </c>
    </row>
    <row r="40" spans="1:14" ht="12.75" customHeight="1">
      <c r="A40" s="197" t="s">
        <v>1050</v>
      </c>
      <c r="B40" s="198">
        <v>1554</v>
      </c>
      <c r="C40" s="198">
        <v>4.5</v>
      </c>
      <c r="D40" s="198">
        <v>4.5</v>
      </c>
      <c r="E40" s="198">
        <v>379.5</v>
      </c>
      <c r="F40" s="198">
        <v>4.5</v>
      </c>
      <c r="G40" s="198">
        <v>4.5</v>
      </c>
      <c r="H40" s="198">
        <v>379.5</v>
      </c>
      <c r="I40" s="198">
        <v>4.5</v>
      </c>
      <c r="J40" s="198">
        <v>4.5</v>
      </c>
      <c r="K40" s="198">
        <v>754.5</v>
      </c>
      <c r="L40" s="198">
        <v>4.5</v>
      </c>
      <c r="M40" s="198">
        <v>4.5</v>
      </c>
      <c r="N40" s="198">
        <v>4.5</v>
      </c>
    </row>
    <row r="41" spans="1:14" ht="12.75" customHeight="1">
      <c r="A41" s="197" t="s">
        <v>1051</v>
      </c>
      <c r="B41" s="198">
        <v>5742.3</v>
      </c>
      <c r="C41" s="198">
        <v>144.30000000000001</v>
      </c>
      <c r="D41" s="198">
        <v>52.5</v>
      </c>
      <c r="E41" s="198">
        <v>350.1</v>
      </c>
      <c r="F41" s="198">
        <v>89.1</v>
      </c>
      <c r="G41" s="198">
        <v>101.4</v>
      </c>
      <c r="H41" s="198">
        <v>789</v>
      </c>
      <c r="I41" s="198">
        <v>782.7</v>
      </c>
      <c r="J41" s="198">
        <v>832.5</v>
      </c>
      <c r="K41" s="198">
        <v>750</v>
      </c>
      <c r="L41" s="198">
        <v>500.7</v>
      </c>
      <c r="M41" s="198">
        <v>750</v>
      </c>
      <c r="N41" s="198">
        <v>600</v>
      </c>
    </row>
    <row r="42" spans="1:14" ht="12.75" customHeight="1">
      <c r="A42" s="199" t="s">
        <v>28</v>
      </c>
      <c r="B42" s="200">
        <v>335411.20000000001</v>
      </c>
      <c r="C42" s="200">
        <v>24919.045600000001</v>
      </c>
      <c r="D42" s="200">
        <v>24618.125599999999</v>
      </c>
      <c r="E42" s="200">
        <v>22338.9656</v>
      </c>
      <c r="F42" s="200">
        <v>23109.3256</v>
      </c>
      <c r="G42" s="200">
        <v>30710.625599999999</v>
      </c>
      <c r="H42" s="200">
        <v>23779.945599999999</v>
      </c>
      <c r="I42" s="200">
        <v>31184.685600000001</v>
      </c>
      <c r="J42" s="200">
        <v>48596.825599999996</v>
      </c>
      <c r="K42" s="200">
        <v>23095.685600000001</v>
      </c>
      <c r="L42" s="200">
        <v>24488.925599999999</v>
      </c>
      <c r="M42" s="200">
        <v>29401.225600000002</v>
      </c>
      <c r="N42" s="200">
        <v>29167.8184</v>
      </c>
    </row>
    <row r="43" spans="1:14" ht="12.75" customHeight="1">
      <c r="A43" s="197" t="s">
        <v>1093</v>
      </c>
      <c r="B43" s="198">
        <v>114000</v>
      </c>
      <c r="C43" s="198">
        <v>9500</v>
      </c>
      <c r="D43" s="198">
        <v>9500</v>
      </c>
      <c r="E43" s="198">
        <v>9500</v>
      </c>
      <c r="F43" s="198">
        <v>9500</v>
      </c>
      <c r="G43" s="198">
        <v>9500</v>
      </c>
      <c r="H43" s="198">
        <v>9500</v>
      </c>
      <c r="I43" s="198">
        <v>9500</v>
      </c>
      <c r="J43" s="198">
        <v>9500</v>
      </c>
      <c r="K43" s="198">
        <v>9500</v>
      </c>
      <c r="L43" s="198">
        <v>9500</v>
      </c>
      <c r="M43" s="198">
        <v>9500</v>
      </c>
      <c r="N43" s="198">
        <v>9500</v>
      </c>
    </row>
    <row r="44" spans="1:14" ht="12.75" customHeight="1">
      <c r="A44" s="197" t="s">
        <v>1052</v>
      </c>
      <c r="B44" s="198">
        <v>1291</v>
      </c>
      <c r="C44" s="198">
        <v>365</v>
      </c>
      <c r="D44" s="198">
        <v>670</v>
      </c>
      <c r="E44" s="198">
        <v>112</v>
      </c>
      <c r="F44" s="198">
        <v>144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</row>
    <row r="45" spans="1:14" ht="12.75" customHeight="1">
      <c r="A45" s="197" t="s">
        <v>1094</v>
      </c>
      <c r="B45" s="198">
        <v>-153364</v>
      </c>
      <c r="C45" s="198">
        <v>-4964</v>
      </c>
      <c r="D45" s="198">
        <v>-9185</v>
      </c>
      <c r="E45" s="198">
        <v>-4964</v>
      </c>
      <c r="F45" s="198">
        <v>-4964</v>
      </c>
      <c r="G45" s="198">
        <v>-4484</v>
      </c>
      <c r="H45" s="198">
        <v>-4964</v>
      </c>
      <c r="I45" s="198">
        <v>-4804</v>
      </c>
      <c r="J45" s="198">
        <v>-85405</v>
      </c>
      <c r="K45" s="198">
        <v>-7020</v>
      </c>
      <c r="L45" s="198">
        <v>-7247</v>
      </c>
      <c r="M45" s="198">
        <v>-7247</v>
      </c>
      <c r="N45" s="198">
        <v>-8116</v>
      </c>
    </row>
    <row r="46" spans="1:14" ht="12.75" customHeight="1">
      <c r="A46" s="197" t="s">
        <v>1095</v>
      </c>
      <c r="B46" s="198">
        <v>1926000</v>
      </c>
      <c r="C46" s="198">
        <v>136000</v>
      </c>
      <c r="D46" s="198">
        <v>157000</v>
      </c>
      <c r="E46" s="198">
        <v>195000</v>
      </c>
      <c r="F46" s="198">
        <v>227000</v>
      </c>
      <c r="G46" s="198">
        <v>200000</v>
      </c>
      <c r="H46" s="198">
        <v>180000</v>
      </c>
      <c r="I46" s="198">
        <v>151000</v>
      </c>
      <c r="J46" s="198">
        <v>140000</v>
      </c>
      <c r="K46" s="198">
        <v>138000</v>
      </c>
      <c r="L46" s="198">
        <v>402000</v>
      </c>
      <c r="M46" s="198">
        <v>0</v>
      </c>
      <c r="N46" s="198">
        <v>0</v>
      </c>
    </row>
    <row r="47" spans="1:14" ht="12.75" customHeight="1">
      <c r="A47" s="197" t="s">
        <v>1096</v>
      </c>
      <c r="B47" s="198">
        <v>1788</v>
      </c>
      <c r="C47" s="198">
        <v>149</v>
      </c>
      <c r="D47" s="198">
        <v>149</v>
      </c>
      <c r="E47" s="198">
        <v>149</v>
      </c>
      <c r="F47" s="198">
        <v>149</v>
      </c>
      <c r="G47" s="198">
        <v>149</v>
      </c>
      <c r="H47" s="198">
        <v>149</v>
      </c>
      <c r="I47" s="198">
        <v>149</v>
      </c>
      <c r="J47" s="198">
        <v>149</v>
      </c>
      <c r="K47" s="198">
        <v>149</v>
      </c>
      <c r="L47" s="198">
        <v>149</v>
      </c>
      <c r="M47" s="198">
        <v>149</v>
      </c>
      <c r="N47" s="198">
        <v>149</v>
      </c>
    </row>
    <row r="48" spans="1:14" ht="12.75" customHeight="1">
      <c r="A48" s="197" t="s">
        <v>1097</v>
      </c>
      <c r="B48" s="198">
        <v>280000</v>
      </c>
      <c r="C48" s="198">
        <v>23333</v>
      </c>
      <c r="D48" s="198">
        <v>23333</v>
      </c>
      <c r="E48" s="198">
        <v>23333</v>
      </c>
      <c r="F48" s="198">
        <v>23333</v>
      </c>
      <c r="G48" s="198">
        <v>23333</v>
      </c>
      <c r="H48" s="198">
        <v>23333</v>
      </c>
      <c r="I48" s="198">
        <v>23333</v>
      </c>
      <c r="J48" s="198">
        <v>23333</v>
      </c>
      <c r="K48" s="198">
        <v>23333</v>
      </c>
      <c r="L48" s="198">
        <v>23333</v>
      </c>
      <c r="M48" s="198">
        <v>23333</v>
      </c>
      <c r="N48" s="198">
        <v>23337</v>
      </c>
    </row>
    <row r="49" spans="1:14" ht="12.75" customHeight="1">
      <c r="A49" s="197" t="s">
        <v>1053</v>
      </c>
      <c r="B49" s="198">
        <v>31301</v>
      </c>
      <c r="C49" s="198">
        <v>2555</v>
      </c>
      <c r="D49" s="198">
        <v>2946</v>
      </c>
      <c r="E49" s="198">
        <v>2660</v>
      </c>
      <c r="F49" s="198">
        <v>4172</v>
      </c>
      <c r="G49" s="198">
        <v>2253</v>
      </c>
      <c r="H49" s="198">
        <v>2531</v>
      </c>
      <c r="I49" s="198">
        <v>2419</v>
      </c>
      <c r="J49" s="198">
        <v>2384</v>
      </c>
      <c r="K49" s="198">
        <v>2264</v>
      </c>
      <c r="L49" s="198">
        <v>2478</v>
      </c>
      <c r="M49" s="198">
        <v>2120</v>
      </c>
      <c r="N49" s="198">
        <v>2519</v>
      </c>
    </row>
    <row r="50" spans="1:14" ht="12.75" customHeight="1">
      <c r="A50" s="197" t="s">
        <v>1054</v>
      </c>
      <c r="B50" s="198">
        <v>-642</v>
      </c>
      <c r="C50" s="198">
        <v>-181</v>
      </c>
      <c r="D50" s="198">
        <v>-333</v>
      </c>
      <c r="E50" s="198">
        <v>-56</v>
      </c>
      <c r="F50" s="198">
        <v>-72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</row>
    <row r="51" spans="1:14" ht="12.75" customHeight="1">
      <c r="A51" s="197" t="s">
        <v>1098</v>
      </c>
      <c r="B51" s="198">
        <v>-1115887</v>
      </c>
      <c r="C51" s="198">
        <v>-79016</v>
      </c>
      <c r="D51" s="198">
        <v>-91217</v>
      </c>
      <c r="E51" s="198">
        <v>-113120</v>
      </c>
      <c r="F51" s="198">
        <v>-132069</v>
      </c>
      <c r="G51" s="198">
        <v>-115620</v>
      </c>
      <c r="H51" s="198">
        <v>-104148</v>
      </c>
      <c r="I51" s="198">
        <v>-87248</v>
      </c>
      <c r="J51" s="198">
        <v>-81116</v>
      </c>
      <c r="K51" s="198">
        <v>-79736</v>
      </c>
      <c r="L51" s="198">
        <v>-232597</v>
      </c>
      <c r="M51" s="198">
        <v>0</v>
      </c>
      <c r="N51" s="198">
        <v>0</v>
      </c>
    </row>
    <row r="52" spans="1:14" ht="12.75" customHeight="1">
      <c r="A52" s="197" t="s">
        <v>1099</v>
      </c>
      <c r="B52" s="198">
        <v>155860.48622412299</v>
      </c>
      <c r="C52" s="198">
        <v>8519.837383868</v>
      </c>
      <c r="D52" s="198">
        <v>8245.0039198699997</v>
      </c>
      <c r="E52" s="198">
        <v>8519.837383868</v>
      </c>
      <c r="F52" s="198">
        <v>8519.837383868</v>
      </c>
      <c r="G52" s="198">
        <v>7695.3369918790004</v>
      </c>
      <c r="H52" s="198">
        <v>8519.837383868</v>
      </c>
      <c r="I52" s="198">
        <v>8245.0039198699997</v>
      </c>
      <c r="J52" s="198">
        <v>43889.661720035001</v>
      </c>
      <c r="K52" s="198">
        <v>12605.666848655001</v>
      </c>
      <c r="L52" s="198">
        <v>13013.548085388</v>
      </c>
      <c r="M52" s="198">
        <v>13013.548085388</v>
      </c>
      <c r="N52" s="198">
        <v>15073.367117566</v>
      </c>
    </row>
    <row r="53" spans="1:14" ht="12.75" customHeight="1">
      <c r="A53" s="197" t="s">
        <v>1100</v>
      </c>
      <c r="B53" s="198">
        <v>155461.28439856099</v>
      </c>
      <c r="C53" s="198">
        <v>2168.1188104170001</v>
      </c>
      <c r="D53" s="198">
        <v>2098.179493953</v>
      </c>
      <c r="E53" s="198">
        <v>2168.1188104170001</v>
      </c>
      <c r="F53" s="198">
        <v>2168.1188104170001</v>
      </c>
      <c r="G53" s="198">
        <v>1958.3008610229999</v>
      </c>
      <c r="H53" s="198">
        <v>2168.1188104170001</v>
      </c>
      <c r="I53" s="198">
        <v>2098.179493953</v>
      </c>
      <c r="J53" s="198">
        <v>130443.71759076801</v>
      </c>
      <c r="K53" s="198">
        <v>2513.60083166</v>
      </c>
      <c r="L53" s="198">
        <v>2586.75823317</v>
      </c>
      <c r="M53" s="198">
        <v>2586.75823317</v>
      </c>
      <c r="N53" s="198">
        <v>2503.314419196</v>
      </c>
    </row>
    <row r="54" spans="1:14" ht="12.75" customHeight="1">
      <c r="A54" s="197" t="s">
        <v>1101</v>
      </c>
      <c r="B54" s="198">
        <v>10070.67</v>
      </c>
      <c r="C54" s="198">
        <v>0</v>
      </c>
      <c r="D54" s="198">
        <v>10070.67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</row>
    <row r="55" spans="1:14" ht="12.75" customHeight="1">
      <c r="A55" s="197" t="s">
        <v>1102</v>
      </c>
      <c r="B55" s="198">
        <v>-162174</v>
      </c>
      <c r="C55" s="198">
        <v>-13556</v>
      </c>
      <c r="D55" s="198">
        <v>-13556</v>
      </c>
      <c r="E55" s="198">
        <v>-13535</v>
      </c>
      <c r="F55" s="198">
        <v>-13575</v>
      </c>
      <c r="G55" s="198">
        <v>-13489</v>
      </c>
      <c r="H55" s="198">
        <v>-13500</v>
      </c>
      <c r="I55" s="198">
        <v>-13482</v>
      </c>
      <c r="J55" s="198">
        <v>-13519</v>
      </c>
      <c r="K55" s="198">
        <v>-13482</v>
      </c>
      <c r="L55" s="198">
        <v>-13500</v>
      </c>
      <c r="M55" s="198">
        <v>-13519</v>
      </c>
      <c r="N55" s="198">
        <v>-13461</v>
      </c>
    </row>
    <row r="56" spans="1:14" ht="12.75" customHeight="1">
      <c r="A56" s="199" t="s">
        <v>29</v>
      </c>
      <c r="B56" s="200">
        <v>1243705.4406000001</v>
      </c>
      <c r="C56" s="200">
        <v>84872.956200000001</v>
      </c>
      <c r="D56" s="200">
        <v>99720.853400000007</v>
      </c>
      <c r="E56" s="200">
        <v>109766.9562</v>
      </c>
      <c r="F56" s="200">
        <v>124305.9562</v>
      </c>
      <c r="G56" s="200">
        <v>111295.6379</v>
      </c>
      <c r="H56" s="200">
        <v>103588.9562</v>
      </c>
      <c r="I56" s="200">
        <v>91210.183399999994</v>
      </c>
      <c r="J56" s="200">
        <v>169659.3793</v>
      </c>
      <c r="K56" s="200">
        <v>88127.267699999997</v>
      </c>
      <c r="L56" s="200">
        <v>199716.3063</v>
      </c>
      <c r="M56" s="200">
        <v>29936.3063</v>
      </c>
      <c r="N56" s="200">
        <v>31504.681499999999</v>
      </c>
    </row>
    <row r="57" spans="1:14" ht="12.75" customHeight="1">
      <c r="A57" s="197" t="s">
        <v>1103</v>
      </c>
      <c r="B57" s="198">
        <v>79522</v>
      </c>
      <c r="C57" s="198">
        <v>6546.04</v>
      </c>
      <c r="D57" s="198">
        <v>6561.04</v>
      </c>
      <c r="E57" s="198">
        <v>6515.04</v>
      </c>
      <c r="F57" s="198">
        <v>3068.04</v>
      </c>
      <c r="G57" s="198">
        <v>16791.04</v>
      </c>
      <c r="H57" s="198">
        <v>18789.04</v>
      </c>
      <c r="I57" s="198">
        <v>246.04</v>
      </c>
      <c r="J57" s="198">
        <v>83.04</v>
      </c>
      <c r="K57" s="198">
        <v>18214.04</v>
      </c>
      <c r="L57" s="198">
        <v>38.04</v>
      </c>
      <c r="M57" s="198">
        <v>38.04</v>
      </c>
      <c r="N57" s="198">
        <v>2632.56</v>
      </c>
    </row>
    <row r="58" spans="1:14" ht="12.75" customHeight="1">
      <c r="A58" s="197" t="s">
        <v>1104</v>
      </c>
      <c r="B58" s="198">
        <v>33397</v>
      </c>
      <c r="C58" s="198">
        <v>437</v>
      </c>
      <c r="D58" s="198">
        <v>799</v>
      </c>
      <c r="E58" s="198">
        <v>735</v>
      </c>
      <c r="F58" s="198">
        <v>9388</v>
      </c>
      <c r="G58" s="198">
        <v>9181</v>
      </c>
      <c r="H58" s="198">
        <v>1561</v>
      </c>
      <c r="I58" s="198">
        <v>3472</v>
      </c>
      <c r="J58" s="198">
        <v>5614</v>
      </c>
      <c r="K58" s="198">
        <v>1406</v>
      </c>
      <c r="L58" s="198">
        <v>208</v>
      </c>
      <c r="M58" s="198">
        <v>208</v>
      </c>
      <c r="N58" s="198">
        <v>388</v>
      </c>
    </row>
    <row r="59" spans="1:14" ht="12.75" customHeight="1">
      <c r="A59" s="199" t="s">
        <v>30</v>
      </c>
      <c r="B59" s="200">
        <v>112919</v>
      </c>
      <c r="C59" s="200">
        <v>6983.04</v>
      </c>
      <c r="D59" s="200">
        <v>7360.04</v>
      </c>
      <c r="E59" s="200">
        <v>7250.04</v>
      </c>
      <c r="F59" s="200">
        <v>12456.04</v>
      </c>
      <c r="G59" s="200">
        <v>25972.04</v>
      </c>
      <c r="H59" s="200">
        <v>20350.04</v>
      </c>
      <c r="I59" s="200">
        <v>3718.04</v>
      </c>
      <c r="J59" s="200">
        <v>5697.04</v>
      </c>
      <c r="K59" s="200">
        <v>19620.04</v>
      </c>
      <c r="L59" s="200">
        <v>246.04</v>
      </c>
      <c r="M59" s="200">
        <v>246.04</v>
      </c>
      <c r="N59" s="200">
        <v>3020.56</v>
      </c>
    </row>
    <row r="60" spans="1:14" ht="12.75" customHeight="1">
      <c r="A60" s="197" t="s">
        <v>1055</v>
      </c>
      <c r="B60" s="198">
        <v>-452567</v>
      </c>
      <c r="C60" s="198">
        <v>-37715</v>
      </c>
      <c r="D60" s="198">
        <v>-37715</v>
      </c>
      <c r="E60" s="198">
        <v>-37715</v>
      </c>
      <c r="F60" s="198">
        <v>-37715</v>
      </c>
      <c r="G60" s="198">
        <v>-37714</v>
      </c>
      <c r="H60" s="198">
        <v>-37715</v>
      </c>
      <c r="I60" s="198">
        <v>-37715</v>
      </c>
      <c r="J60" s="198">
        <v>-37715</v>
      </c>
      <c r="K60" s="198">
        <v>-37715</v>
      </c>
      <c r="L60" s="198">
        <v>-37715</v>
      </c>
      <c r="M60" s="198">
        <v>-37715</v>
      </c>
      <c r="N60" s="198">
        <v>-37703</v>
      </c>
    </row>
    <row r="61" spans="1:14" ht="12.75" customHeight="1">
      <c r="A61" s="197" t="s">
        <v>1056</v>
      </c>
      <c r="B61" s="198">
        <v>750005.81</v>
      </c>
      <c r="C61" s="198">
        <v>62558.32</v>
      </c>
      <c r="D61" s="198">
        <v>62558.54</v>
      </c>
      <c r="E61" s="198">
        <v>62558.42</v>
      </c>
      <c r="F61" s="198">
        <v>62558.42</v>
      </c>
      <c r="G61" s="198">
        <v>62558.42</v>
      </c>
      <c r="H61" s="198">
        <v>62558.42</v>
      </c>
      <c r="I61" s="198">
        <v>62558.42</v>
      </c>
      <c r="J61" s="198">
        <v>62422.97</v>
      </c>
      <c r="K61" s="198">
        <v>62422.97</v>
      </c>
      <c r="L61" s="198">
        <v>62422.97</v>
      </c>
      <c r="M61" s="198">
        <v>62422.97</v>
      </c>
      <c r="N61" s="198">
        <v>62404.97</v>
      </c>
    </row>
    <row r="62" spans="1:14" ht="12.75" customHeight="1">
      <c r="A62" s="197" t="s">
        <v>1057</v>
      </c>
      <c r="B62" s="198">
        <v>62759</v>
      </c>
      <c r="C62" s="198">
        <v>4372</v>
      </c>
      <c r="D62" s="198">
        <v>9734</v>
      </c>
      <c r="E62" s="198">
        <v>6120</v>
      </c>
      <c r="F62" s="198">
        <v>9560</v>
      </c>
      <c r="G62" s="198">
        <v>2540</v>
      </c>
      <c r="H62" s="198">
        <v>4244</v>
      </c>
      <c r="I62" s="198">
        <v>3218</v>
      </c>
      <c r="J62" s="198">
        <v>3522</v>
      </c>
      <c r="K62" s="198">
        <v>3942</v>
      </c>
      <c r="L62" s="198">
        <v>8713</v>
      </c>
      <c r="M62" s="198">
        <v>1236</v>
      </c>
      <c r="N62" s="198">
        <v>5558</v>
      </c>
    </row>
    <row r="63" spans="1:14" ht="12.75" customHeight="1">
      <c r="A63" s="197" t="s">
        <v>1058</v>
      </c>
      <c r="B63" s="198">
        <v>62558</v>
      </c>
      <c r="C63" s="198">
        <v>6743</v>
      </c>
      <c r="D63" s="198">
        <v>5120</v>
      </c>
      <c r="E63" s="198">
        <v>5485</v>
      </c>
      <c r="F63" s="198">
        <v>5693</v>
      </c>
      <c r="G63" s="198">
        <v>5681</v>
      </c>
      <c r="H63" s="198">
        <v>5038</v>
      </c>
      <c r="I63" s="198">
        <v>4682</v>
      </c>
      <c r="J63" s="198">
        <v>4335</v>
      </c>
      <c r="K63" s="198">
        <v>4004</v>
      </c>
      <c r="L63" s="198">
        <v>6535</v>
      </c>
      <c r="M63" s="198">
        <v>5225</v>
      </c>
      <c r="N63" s="198">
        <v>4017</v>
      </c>
    </row>
    <row r="64" spans="1:14" ht="12.75" customHeight="1">
      <c r="A64" s="197" t="s">
        <v>1059</v>
      </c>
      <c r="B64" s="198">
        <v>-100688</v>
      </c>
      <c r="C64" s="198">
        <v>-8976</v>
      </c>
      <c r="D64" s="198">
        <v>-12269</v>
      </c>
      <c r="E64" s="198">
        <v>-9303</v>
      </c>
      <c r="F64" s="198">
        <v>-12453</v>
      </c>
      <c r="G64" s="198">
        <v>-6478</v>
      </c>
      <c r="H64" s="198">
        <v>-7397</v>
      </c>
      <c r="I64" s="198">
        <v>-6234</v>
      </c>
      <c r="J64" s="198">
        <v>-6200</v>
      </c>
      <c r="K64" s="198">
        <v>-6265</v>
      </c>
      <c r="L64" s="198">
        <v>-12492</v>
      </c>
      <c r="M64" s="198">
        <v>-4964</v>
      </c>
      <c r="N64" s="198">
        <v>-7657</v>
      </c>
    </row>
    <row r="65" spans="1:14" ht="12.75" customHeight="1">
      <c r="A65" s="197" t="s">
        <v>831</v>
      </c>
      <c r="B65" s="198">
        <v>600</v>
      </c>
      <c r="C65" s="198">
        <v>50</v>
      </c>
      <c r="D65" s="198">
        <v>50</v>
      </c>
      <c r="E65" s="198">
        <v>50</v>
      </c>
      <c r="F65" s="198">
        <v>50</v>
      </c>
      <c r="G65" s="198">
        <v>50</v>
      </c>
      <c r="H65" s="198">
        <v>50</v>
      </c>
      <c r="I65" s="198">
        <v>50</v>
      </c>
      <c r="J65" s="198">
        <v>50</v>
      </c>
      <c r="K65" s="198">
        <v>50</v>
      </c>
      <c r="L65" s="198">
        <v>50</v>
      </c>
      <c r="M65" s="198">
        <v>50</v>
      </c>
      <c r="N65" s="198">
        <v>50</v>
      </c>
    </row>
    <row r="66" spans="1:14" ht="12.75" customHeight="1">
      <c r="A66" s="199" t="s">
        <v>31</v>
      </c>
      <c r="B66" s="200">
        <v>322667.81</v>
      </c>
      <c r="C66" s="200">
        <v>27032.32</v>
      </c>
      <c r="D66" s="200">
        <v>27478.54</v>
      </c>
      <c r="E66" s="200">
        <v>27195.42</v>
      </c>
      <c r="F66" s="200">
        <v>27693.42</v>
      </c>
      <c r="G66" s="200">
        <v>26637.42</v>
      </c>
      <c r="H66" s="200">
        <v>26778.42</v>
      </c>
      <c r="I66" s="200">
        <v>26559.42</v>
      </c>
      <c r="J66" s="200">
        <v>26414.97</v>
      </c>
      <c r="K66" s="200">
        <v>26438.97</v>
      </c>
      <c r="L66" s="200">
        <v>27513.97</v>
      </c>
      <c r="M66" s="200">
        <v>26254.97</v>
      </c>
      <c r="N66" s="200">
        <v>26669.97</v>
      </c>
    </row>
    <row r="67" spans="1:14" ht="12.75" customHeight="1">
      <c r="A67" s="197" t="s">
        <v>833</v>
      </c>
      <c r="B67" s="198">
        <v>82440.56</v>
      </c>
      <c r="C67" s="198">
        <v>6149.1324000000004</v>
      </c>
      <c r="D67" s="198">
        <v>7054.4124000000002</v>
      </c>
      <c r="E67" s="198">
        <v>7636.2524000000003</v>
      </c>
      <c r="F67" s="198">
        <v>8145.2124000000003</v>
      </c>
      <c r="G67" s="198">
        <v>5657.8923999999997</v>
      </c>
      <c r="H67" s="198">
        <v>6634.5724</v>
      </c>
      <c r="I67" s="198">
        <v>6505.2924000000003</v>
      </c>
      <c r="J67" s="198">
        <v>6307.4124000000002</v>
      </c>
      <c r="K67" s="198">
        <v>6841.2524000000003</v>
      </c>
      <c r="L67" s="198">
        <v>6513.0123999999996</v>
      </c>
      <c r="M67" s="198">
        <v>7941.0123999999996</v>
      </c>
      <c r="N67" s="198">
        <v>7055.1036000000004</v>
      </c>
    </row>
    <row r="68" spans="1:14" ht="12.75" customHeight="1">
      <c r="A68" s="197" t="s">
        <v>1060</v>
      </c>
      <c r="B68" s="198">
        <v>28309.52</v>
      </c>
      <c r="C68" s="198">
        <v>2813.3476000000001</v>
      </c>
      <c r="D68" s="198">
        <v>2860.7076000000002</v>
      </c>
      <c r="E68" s="198">
        <v>2805.3476000000001</v>
      </c>
      <c r="F68" s="198">
        <v>2158.7076000000002</v>
      </c>
      <c r="G68" s="198">
        <v>2242.8676</v>
      </c>
      <c r="H68" s="198">
        <v>2195.1876000000002</v>
      </c>
      <c r="I68" s="198">
        <v>2176.9476</v>
      </c>
      <c r="J68" s="198">
        <v>2236.1475999999998</v>
      </c>
      <c r="K68" s="198">
        <v>2205.1075999999998</v>
      </c>
      <c r="L68" s="198">
        <v>2195.5075999999999</v>
      </c>
      <c r="M68" s="198">
        <v>2194.5475999999999</v>
      </c>
      <c r="N68" s="198">
        <v>2225.0963999999999</v>
      </c>
    </row>
    <row r="69" spans="1:14" ht="12.75" customHeight="1">
      <c r="A69" s="197" t="s">
        <v>1061</v>
      </c>
      <c r="B69" s="198">
        <v>155237.69560000001</v>
      </c>
      <c r="C69" s="198">
        <v>11575.845600000001</v>
      </c>
      <c r="D69" s="198">
        <v>11263.043600000001</v>
      </c>
      <c r="E69" s="198">
        <v>11581.3868</v>
      </c>
      <c r="F69" s="198">
        <v>15305.676799999999</v>
      </c>
      <c r="G69" s="198">
        <v>17977.558400000002</v>
      </c>
      <c r="H69" s="198">
        <v>15644.5376</v>
      </c>
      <c r="I69" s="198">
        <v>14559.160400000001</v>
      </c>
      <c r="J69" s="198">
        <v>11639.1952</v>
      </c>
      <c r="K69" s="198">
        <v>11601.365599999999</v>
      </c>
      <c r="L69" s="198">
        <v>11496.1428</v>
      </c>
      <c r="M69" s="198">
        <v>11375.6276</v>
      </c>
      <c r="N69" s="198">
        <v>11218.155199999999</v>
      </c>
    </row>
    <row r="70" spans="1:14" ht="12.75" customHeight="1">
      <c r="A70" s="197" t="s">
        <v>1062</v>
      </c>
      <c r="B70" s="198">
        <v>793.6</v>
      </c>
      <c r="C70" s="198">
        <v>0</v>
      </c>
      <c r="D70" s="198">
        <v>793.6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</row>
    <row r="71" spans="1:14" ht="12.75" customHeight="1">
      <c r="A71" s="197" t="s">
        <v>1105</v>
      </c>
      <c r="B71" s="198">
        <v>73577</v>
      </c>
      <c r="C71" s="198">
        <v>6131</v>
      </c>
      <c r="D71" s="198">
        <v>6131</v>
      </c>
      <c r="E71" s="198">
        <v>6131</v>
      </c>
      <c r="F71" s="198">
        <v>6131</v>
      </c>
      <c r="G71" s="198">
        <v>6131</v>
      </c>
      <c r="H71" s="198">
        <v>6131</v>
      </c>
      <c r="I71" s="198">
        <v>6131</v>
      </c>
      <c r="J71" s="198">
        <v>6131</v>
      </c>
      <c r="K71" s="198">
        <v>6131</v>
      </c>
      <c r="L71" s="198">
        <v>6131</v>
      </c>
      <c r="M71" s="198">
        <v>6131</v>
      </c>
      <c r="N71" s="198">
        <v>6136</v>
      </c>
    </row>
    <row r="72" spans="1:14" ht="12.75" customHeight="1">
      <c r="A72" s="197" t="s">
        <v>1063</v>
      </c>
      <c r="B72" s="198">
        <v>95082.64</v>
      </c>
      <c r="C72" s="198">
        <v>6130.48</v>
      </c>
      <c r="D72" s="198">
        <v>8386.1200000000008</v>
      </c>
      <c r="E72" s="198">
        <v>9954.1200000000008</v>
      </c>
      <c r="F72" s="198">
        <v>10661.72</v>
      </c>
      <c r="G72" s="198">
        <v>8774.24</v>
      </c>
      <c r="H72" s="198">
        <v>8859.32</v>
      </c>
      <c r="I72" s="198">
        <v>9007.2000000000007</v>
      </c>
      <c r="J72" s="198">
        <v>6319.68</v>
      </c>
      <c r="K72" s="198">
        <v>6147.8</v>
      </c>
      <c r="L72" s="198">
        <v>7701.4</v>
      </c>
      <c r="M72" s="198">
        <v>6502.04</v>
      </c>
      <c r="N72" s="198">
        <v>6638.52</v>
      </c>
    </row>
    <row r="73" spans="1:14" ht="12.75" customHeight="1">
      <c r="A73" s="197" t="s">
        <v>1064</v>
      </c>
      <c r="B73" s="198">
        <v>91309.4</v>
      </c>
      <c r="C73" s="198">
        <v>7243.92</v>
      </c>
      <c r="D73" s="198">
        <v>7493.52</v>
      </c>
      <c r="E73" s="198">
        <v>7234.8</v>
      </c>
      <c r="F73" s="198">
        <v>6385.24</v>
      </c>
      <c r="G73" s="198">
        <v>7024.76</v>
      </c>
      <c r="H73" s="198">
        <v>8572.44</v>
      </c>
      <c r="I73" s="198">
        <v>5466.68</v>
      </c>
      <c r="J73" s="198">
        <v>7594.56</v>
      </c>
      <c r="K73" s="198">
        <v>7365.24</v>
      </c>
      <c r="L73" s="198">
        <v>8534.0400000000009</v>
      </c>
      <c r="M73" s="198">
        <v>10737.4</v>
      </c>
      <c r="N73" s="198">
        <v>7656.8</v>
      </c>
    </row>
    <row r="74" spans="1:14" ht="12.75" customHeight="1">
      <c r="A74" s="197" t="s">
        <v>1065</v>
      </c>
      <c r="B74" s="198">
        <v>86666.296000000002</v>
      </c>
      <c r="C74" s="198">
        <v>7324.058</v>
      </c>
      <c r="D74" s="198">
        <v>7324.058</v>
      </c>
      <c r="E74" s="198">
        <v>7346.7780000000002</v>
      </c>
      <c r="F74" s="198">
        <v>7346.7780000000002</v>
      </c>
      <c r="G74" s="198">
        <v>7631.2579999999998</v>
      </c>
      <c r="H74" s="198">
        <v>9962.7780000000002</v>
      </c>
      <c r="I74" s="198">
        <v>3702.9380000000001</v>
      </c>
      <c r="J74" s="198">
        <v>6210.1379999999999</v>
      </c>
      <c r="K74" s="198">
        <v>5987.7380000000003</v>
      </c>
      <c r="L74" s="198">
        <v>5457.1779999999999</v>
      </c>
      <c r="M74" s="198">
        <v>10952.538</v>
      </c>
      <c r="N74" s="198">
        <v>7420.058</v>
      </c>
    </row>
    <row r="75" spans="1:14" ht="12.75" customHeight="1">
      <c r="A75" s="197" t="s">
        <v>1066</v>
      </c>
      <c r="B75" s="198">
        <v>-223983</v>
      </c>
      <c r="C75" s="198">
        <v>-14255</v>
      </c>
      <c r="D75" s="198">
        <v>-28629</v>
      </c>
      <c r="E75" s="198">
        <v>-15100</v>
      </c>
      <c r="F75" s="198">
        <v>-27014</v>
      </c>
      <c r="G75" s="198">
        <v>-13161</v>
      </c>
      <c r="H75" s="198">
        <v>-16650</v>
      </c>
      <c r="I75" s="198">
        <v>-13180</v>
      </c>
      <c r="J75" s="198">
        <v>-17768</v>
      </c>
      <c r="K75" s="198">
        <v>-18627</v>
      </c>
      <c r="L75" s="198">
        <v>-14458</v>
      </c>
      <c r="M75" s="198">
        <v>-23980</v>
      </c>
      <c r="N75" s="198">
        <v>-21161</v>
      </c>
    </row>
    <row r="76" spans="1:14" ht="12.75" customHeight="1">
      <c r="A76" s="197" t="s">
        <v>1067</v>
      </c>
      <c r="B76" s="198">
        <v>125208.72</v>
      </c>
      <c r="C76" s="198">
        <v>4233</v>
      </c>
      <c r="D76" s="198">
        <v>25641.72</v>
      </c>
      <c r="E76" s="198">
        <v>4198.12</v>
      </c>
      <c r="F76" s="198">
        <v>24279.360000000001</v>
      </c>
      <c r="G76" s="198">
        <v>2897.36</v>
      </c>
      <c r="H76" s="198">
        <v>3083.28</v>
      </c>
      <c r="I76" s="198">
        <v>7518.76</v>
      </c>
      <c r="J76" s="198">
        <v>10802.56</v>
      </c>
      <c r="K76" s="198">
        <v>12194.24</v>
      </c>
      <c r="L76" s="198">
        <v>4740.96</v>
      </c>
      <c r="M76" s="198">
        <v>11684.12</v>
      </c>
      <c r="N76" s="198">
        <v>13935.24</v>
      </c>
    </row>
    <row r="77" spans="1:14" ht="12.75" customHeight="1">
      <c r="A77" s="197" t="s">
        <v>1068</v>
      </c>
      <c r="B77" s="198">
        <v>7409.3824000000004</v>
      </c>
      <c r="C77" s="198">
        <v>228.6704</v>
      </c>
      <c r="D77" s="198">
        <v>1476.24</v>
      </c>
      <c r="E77" s="198">
        <v>234.7552</v>
      </c>
      <c r="F77" s="198">
        <v>1014.7056</v>
      </c>
      <c r="G77" s="198">
        <v>118.2752</v>
      </c>
      <c r="H77" s="198">
        <v>1095.76</v>
      </c>
      <c r="I77" s="198">
        <v>289.47039999999998</v>
      </c>
      <c r="J77" s="198">
        <v>273.04000000000002</v>
      </c>
      <c r="K77" s="198">
        <v>403.28</v>
      </c>
      <c r="L77" s="198">
        <v>460.78559999999999</v>
      </c>
      <c r="M77" s="198">
        <v>661.84</v>
      </c>
      <c r="N77" s="198">
        <v>1152.56</v>
      </c>
    </row>
    <row r="78" spans="1:14" ht="12.75" customHeight="1">
      <c r="A78" s="197" t="s">
        <v>1106</v>
      </c>
      <c r="B78" s="198">
        <v>2317</v>
      </c>
      <c r="C78" s="198">
        <v>44</v>
      </c>
      <c r="D78" s="198">
        <v>969</v>
      </c>
      <c r="E78" s="198">
        <v>30</v>
      </c>
      <c r="F78" s="198">
        <v>31</v>
      </c>
      <c r="G78" s="198">
        <v>26</v>
      </c>
      <c r="H78" s="198">
        <v>31</v>
      </c>
      <c r="I78" s="198">
        <v>29</v>
      </c>
      <c r="J78" s="198">
        <v>31</v>
      </c>
      <c r="K78" s="198">
        <v>41</v>
      </c>
      <c r="L78" s="198">
        <v>48</v>
      </c>
      <c r="M78" s="198">
        <v>987</v>
      </c>
      <c r="N78" s="198">
        <v>50</v>
      </c>
    </row>
    <row r="79" spans="1:14" ht="12.75" customHeight="1">
      <c r="A79" s="199" t="s">
        <v>33</v>
      </c>
      <c r="B79" s="200">
        <v>524368.81400000001</v>
      </c>
      <c r="C79" s="200">
        <v>37618.453999999998</v>
      </c>
      <c r="D79" s="200">
        <v>50764.421600000001</v>
      </c>
      <c r="E79" s="200">
        <v>42052.56</v>
      </c>
      <c r="F79" s="200">
        <v>54445.400399999999</v>
      </c>
      <c r="G79" s="200">
        <v>45320.211600000002</v>
      </c>
      <c r="H79" s="200">
        <v>45559.875599999999</v>
      </c>
      <c r="I79" s="200">
        <v>42206.448799999998</v>
      </c>
      <c r="J79" s="200">
        <v>39776.733200000002</v>
      </c>
      <c r="K79" s="200">
        <v>40291.0236</v>
      </c>
      <c r="L79" s="200">
        <v>38820.026400000002</v>
      </c>
      <c r="M79" s="200">
        <v>45187.125599999999</v>
      </c>
      <c r="N79" s="200">
        <v>42326.533199999998</v>
      </c>
    </row>
    <row r="80" spans="1:14" ht="12.75" customHeight="1">
      <c r="A80" s="197" t="s">
        <v>1069</v>
      </c>
      <c r="B80" s="198">
        <v>144241.01999999999</v>
      </c>
      <c r="C80" s="198">
        <v>7882.35</v>
      </c>
      <c r="D80" s="198">
        <v>29033.43</v>
      </c>
      <c r="E80" s="198">
        <v>9649.14</v>
      </c>
      <c r="F80" s="198">
        <v>10690.62</v>
      </c>
      <c r="G80" s="198">
        <v>10219.799999999999</v>
      </c>
      <c r="H80" s="198">
        <v>14381.97</v>
      </c>
      <c r="I80" s="198">
        <v>10298.65</v>
      </c>
      <c r="J80" s="198">
        <v>9471.8700000000008</v>
      </c>
      <c r="K80" s="198">
        <v>11697.89</v>
      </c>
      <c r="L80" s="198">
        <v>9278.31</v>
      </c>
      <c r="M80" s="198">
        <v>8717.6</v>
      </c>
      <c r="N80" s="198">
        <v>12919.39</v>
      </c>
    </row>
    <row r="81" spans="1:14" ht="12.75" customHeight="1">
      <c r="A81" s="197" t="s">
        <v>1107</v>
      </c>
      <c r="B81" s="198">
        <v>65</v>
      </c>
      <c r="C81" s="198">
        <v>0</v>
      </c>
      <c r="D81" s="198">
        <v>0</v>
      </c>
      <c r="E81" s="198">
        <v>0</v>
      </c>
      <c r="F81" s="198">
        <v>65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</row>
    <row r="82" spans="1:14" ht="12.75" customHeight="1">
      <c r="A82" s="197" t="s">
        <v>1070</v>
      </c>
      <c r="B82" s="198">
        <v>251765.6</v>
      </c>
      <c r="C82" s="198">
        <v>19831.16</v>
      </c>
      <c r="D82" s="198">
        <v>14995.94</v>
      </c>
      <c r="E82" s="198">
        <v>23163.119999999999</v>
      </c>
      <c r="F82" s="198">
        <v>17001.37</v>
      </c>
      <c r="G82" s="198">
        <v>16941.22</v>
      </c>
      <c r="H82" s="198">
        <v>21909.26</v>
      </c>
      <c r="I82" s="198">
        <v>21241.4</v>
      </c>
      <c r="J82" s="198">
        <v>18847.77</v>
      </c>
      <c r="K82" s="198">
        <v>25051.919999999998</v>
      </c>
      <c r="L82" s="198">
        <v>23954.400000000001</v>
      </c>
      <c r="M82" s="198">
        <v>20330.55</v>
      </c>
      <c r="N82" s="198">
        <v>28497.49</v>
      </c>
    </row>
    <row r="83" spans="1:14" ht="12.75" customHeight="1">
      <c r="A83" s="197" t="s">
        <v>1071</v>
      </c>
      <c r="B83" s="198">
        <v>174607.86</v>
      </c>
      <c r="C83" s="198">
        <v>9103.7000000000007</v>
      </c>
      <c r="D83" s="198">
        <v>25673.84</v>
      </c>
      <c r="E83" s="198">
        <v>10294.5</v>
      </c>
      <c r="F83" s="198">
        <v>16654.53</v>
      </c>
      <c r="G83" s="198">
        <v>9840.43</v>
      </c>
      <c r="H83" s="198">
        <v>16267.31</v>
      </c>
      <c r="I83" s="198">
        <v>12549.21</v>
      </c>
      <c r="J83" s="198">
        <v>8996.9599999999991</v>
      </c>
      <c r="K83" s="198">
        <v>18976.7</v>
      </c>
      <c r="L83" s="198">
        <v>13160.72</v>
      </c>
      <c r="M83" s="198">
        <v>14077.92</v>
      </c>
      <c r="N83" s="198">
        <v>19012.04</v>
      </c>
    </row>
    <row r="84" spans="1:14" ht="12.75" customHeight="1">
      <c r="A84" s="197" t="s">
        <v>1072</v>
      </c>
      <c r="B84" s="198">
        <v>10660</v>
      </c>
      <c r="C84" s="198">
        <v>3397</v>
      </c>
      <c r="D84" s="198">
        <v>3297</v>
      </c>
      <c r="E84" s="198">
        <v>397</v>
      </c>
      <c r="F84" s="198">
        <v>297</v>
      </c>
      <c r="G84" s="198">
        <v>397</v>
      </c>
      <c r="H84" s="198">
        <v>297</v>
      </c>
      <c r="I84" s="198">
        <v>397</v>
      </c>
      <c r="J84" s="198">
        <v>297</v>
      </c>
      <c r="K84" s="198">
        <v>897</v>
      </c>
      <c r="L84" s="198">
        <v>297</v>
      </c>
      <c r="M84" s="198">
        <v>397</v>
      </c>
      <c r="N84" s="198">
        <v>293</v>
      </c>
    </row>
    <row r="85" spans="1:14" ht="12.75" customHeight="1">
      <c r="A85" s="199" t="s">
        <v>34</v>
      </c>
      <c r="B85" s="200">
        <v>581339.48</v>
      </c>
      <c r="C85" s="200">
        <v>40214.21</v>
      </c>
      <c r="D85" s="200">
        <v>73000.210000000006</v>
      </c>
      <c r="E85" s="200">
        <v>43503.76</v>
      </c>
      <c r="F85" s="200">
        <v>44708.52</v>
      </c>
      <c r="G85" s="200">
        <v>37398.449999999997</v>
      </c>
      <c r="H85" s="200">
        <v>52855.54</v>
      </c>
      <c r="I85" s="200">
        <v>44486.26</v>
      </c>
      <c r="J85" s="200">
        <v>37613.599999999999</v>
      </c>
      <c r="K85" s="200">
        <v>56623.51</v>
      </c>
      <c r="L85" s="200">
        <v>46690.43</v>
      </c>
      <c r="M85" s="200">
        <v>43523.07</v>
      </c>
      <c r="N85" s="200">
        <v>60721.919999999998</v>
      </c>
    </row>
    <row r="86" spans="1:14" ht="12.75" customHeight="1">
      <c r="A86" s="197" t="s">
        <v>1073</v>
      </c>
      <c r="B86" s="198">
        <v>4628</v>
      </c>
      <c r="C86" s="198">
        <v>50</v>
      </c>
      <c r="D86" s="198">
        <v>250</v>
      </c>
      <c r="E86" s="198">
        <v>266</v>
      </c>
      <c r="F86" s="198">
        <v>50</v>
      </c>
      <c r="G86" s="198">
        <v>225</v>
      </c>
      <c r="H86" s="198">
        <v>600</v>
      </c>
      <c r="I86" s="198">
        <v>700</v>
      </c>
      <c r="J86" s="198">
        <v>1712</v>
      </c>
      <c r="K86" s="198">
        <v>0</v>
      </c>
      <c r="L86" s="198">
        <v>105</v>
      </c>
      <c r="M86" s="198">
        <v>350</v>
      </c>
      <c r="N86" s="198">
        <v>320</v>
      </c>
    </row>
    <row r="87" spans="1:14" ht="12.75" customHeight="1">
      <c r="A87" s="197" t="s">
        <v>1075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</row>
    <row r="88" spans="1:14" ht="12.75" customHeight="1">
      <c r="A88" s="197" t="s">
        <v>1076</v>
      </c>
      <c r="B88" s="198">
        <v>145366.11919999999</v>
      </c>
      <c r="C88" s="198">
        <v>7808.5896000000002</v>
      </c>
      <c r="D88" s="198">
        <v>7808.5896000000002</v>
      </c>
      <c r="E88" s="198">
        <v>9933.5895999999993</v>
      </c>
      <c r="F88" s="198">
        <v>10126.705599999999</v>
      </c>
      <c r="G88" s="198">
        <v>8001.7056000000002</v>
      </c>
      <c r="H88" s="198">
        <v>8001.7056000000002</v>
      </c>
      <c r="I88" s="198">
        <v>10126.705599999999</v>
      </c>
      <c r="J88" s="198">
        <v>30501.705600000001</v>
      </c>
      <c r="K88" s="198">
        <v>8001.7056000000002</v>
      </c>
      <c r="L88" s="198">
        <v>13001.705599999999</v>
      </c>
      <c r="M88" s="198">
        <v>18051.705600000001</v>
      </c>
      <c r="N88" s="198">
        <v>14001.705599999999</v>
      </c>
    </row>
    <row r="89" spans="1:14" ht="12.75" customHeight="1">
      <c r="A89" s="199" t="s">
        <v>1077</v>
      </c>
      <c r="B89" s="200">
        <v>149994.11919999999</v>
      </c>
      <c r="C89" s="200">
        <v>7858.5896000000002</v>
      </c>
      <c r="D89" s="200">
        <v>8058.5896000000002</v>
      </c>
      <c r="E89" s="200">
        <v>10199.589599999999</v>
      </c>
      <c r="F89" s="200">
        <v>10176.705599999999</v>
      </c>
      <c r="G89" s="200">
        <v>8226.7055999999993</v>
      </c>
      <c r="H89" s="200">
        <v>8601.7055999999993</v>
      </c>
      <c r="I89" s="200">
        <v>10826.705599999999</v>
      </c>
      <c r="J89" s="200">
        <v>32213.705600000001</v>
      </c>
      <c r="K89" s="200">
        <v>8001.7056000000002</v>
      </c>
      <c r="L89" s="200">
        <v>13106.705599999999</v>
      </c>
      <c r="M89" s="200">
        <v>18401.705600000001</v>
      </c>
      <c r="N89" s="200">
        <v>14321.705599999999</v>
      </c>
    </row>
    <row r="90" spans="1:14" ht="12.75" customHeight="1">
      <c r="A90" s="197" t="s">
        <v>1078</v>
      </c>
      <c r="B90" s="198">
        <v>2220</v>
      </c>
      <c r="C90" s="198">
        <v>0</v>
      </c>
      <c r="D90" s="198">
        <v>0</v>
      </c>
      <c r="E90" s="198">
        <v>2220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</row>
    <row r="91" spans="1:14" ht="12.75" customHeight="1">
      <c r="A91" s="197" t="s">
        <v>1079</v>
      </c>
      <c r="B91" s="198">
        <v>19645</v>
      </c>
      <c r="C91" s="198">
        <v>0</v>
      </c>
      <c r="D91" s="198">
        <v>300</v>
      </c>
      <c r="E91" s="198">
        <v>0</v>
      </c>
      <c r="F91" s="198">
        <v>2795</v>
      </c>
      <c r="G91" s="198">
        <v>1255</v>
      </c>
      <c r="H91" s="198">
        <v>1925</v>
      </c>
      <c r="I91" s="198">
        <v>4600</v>
      </c>
      <c r="J91" s="198">
        <v>2115</v>
      </c>
      <c r="K91" s="198">
        <v>1275</v>
      </c>
      <c r="L91" s="198">
        <v>2305</v>
      </c>
      <c r="M91" s="198">
        <v>1450</v>
      </c>
      <c r="N91" s="198">
        <v>1625</v>
      </c>
    </row>
    <row r="92" spans="1:14" ht="12.75" customHeight="1">
      <c r="A92" s="197" t="s">
        <v>1080</v>
      </c>
      <c r="B92" s="198">
        <v>1370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1370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</row>
    <row r="93" spans="1:14" ht="12.75" customHeight="1">
      <c r="A93" s="197" t="s">
        <v>1108</v>
      </c>
      <c r="B93" s="198">
        <v>1345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1345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</row>
    <row r="94" spans="1:14" ht="12.75" customHeight="1">
      <c r="A94" s="197" t="s">
        <v>1081</v>
      </c>
      <c r="B94" s="198">
        <v>54886</v>
      </c>
      <c r="C94" s="198">
        <v>1925</v>
      </c>
      <c r="D94" s="198">
        <v>3410</v>
      </c>
      <c r="E94" s="198">
        <v>3806</v>
      </c>
      <c r="F94" s="198">
        <v>3123</v>
      </c>
      <c r="G94" s="198">
        <v>4313</v>
      </c>
      <c r="H94" s="198">
        <v>3838</v>
      </c>
      <c r="I94" s="198">
        <v>3247</v>
      </c>
      <c r="J94" s="198">
        <v>2206</v>
      </c>
      <c r="K94" s="198">
        <v>7705</v>
      </c>
      <c r="L94" s="198">
        <v>4027</v>
      </c>
      <c r="M94" s="198">
        <v>3351</v>
      </c>
      <c r="N94" s="198">
        <v>13935</v>
      </c>
    </row>
    <row r="95" spans="1:14" ht="12.75" customHeight="1">
      <c r="A95" s="199" t="s">
        <v>36</v>
      </c>
      <c r="B95" s="200">
        <v>79466</v>
      </c>
      <c r="C95" s="200">
        <v>1925</v>
      </c>
      <c r="D95" s="200">
        <v>3710</v>
      </c>
      <c r="E95" s="200">
        <v>6026</v>
      </c>
      <c r="F95" s="200">
        <v>5918</v>
      </c>
      <c r="G95" s="200">
        <v>5568</v>
      </c>
      <c r="H95" s="200">
        <v>7108</v>
      </c>
      <c r="I95" s="200">
        <v>9217</v>
      </c>
      <c r="J95" s="200">
        <v>4321</v>
      </c>
      <c r="K95" s="200">
        <v>8980</v>
      </c>
      <c r="L95" s="200">
        <v>6332</v>
      </c>
      <c r="M95" s="200">
        <v>4801</v>
      </c>
      <c r="N95" s="200">
        <v>15560</v>
      </c>
    </row>
    <row r="96" spans="1:14" ht="12.75" customHeight="1">
      <c r="A96" s="197" t="s">
        <v>1083</v>
      </c>
      <c r="B96" s="198">
        <v>247756.79</v>
      </c>
      <c r="C96" s="198">
        <v>22843.507000000001</v>
      </c>
      <c r="D96" s="198">
        <v>11855.257</v>
      </c>
      <c r="E96" s="198">
        <v>23355.257000000001</v>
      </c>
      <c r="F96" s="198">
        <v>11855.257</v>
      </c>
      <c r="G96" s="198">
        <v>11855.257</v>
      </c>
      <c r="H96" s="198">
        <v>12055.257</v>
      </c>
      <c r="I96" s="198">
        <v>13055.257</v>
      </c>
      <c r="J96" s="198">
        <v>12055.257</v>
      </c>
      <c r="K96" s="198">
        <v>12056.257</v>
      </c>
      <c r="L96" s="198">
        <v>12056.257</v>
      </c>
      <c r="M96" s="198">
        <v>12056.257</v>
      </c>
      <c r="N96" s="198">
        <v>92657.713000000003</v>
      </c>
    </row>
    <row r="97" spans="1:14" ht="12.75" customHeight="1">
      <c r="A97" s="197" t="s">
        <v>1084</v>
      </c>
      <c r="B97" s="198">
        <v>962545.65</v>
      </c>
      <c r="C97" s="198">
        <v>68761</v>
      </c>
      <c r="D97" s="198">
        <v>80707.5</v>
      </c>
      <c r="E97" s="198">
        <v>78437.5</v>
      </c>
      <c r="F97" s="198">
        <v>80006.75</v>
      </c>
      <c r="G97" s="198">
        <v>88399.875</v>
      </c>
      <c r="H97" s="198">
        <v>90357.25</v>
      </c>
      <c r="I97" s="198">
        <v>91210.75</v>
      </c>
      <c r="J97" s="198">
        <v>82455.899999999994</v>
      </c>
      <c r="K97" s="198">
        <v>79074</v>
      </c>
      <c r="L97" s="198">
        <v>72089.625</v>
      </c>
      <c r="M97" s="198">
        <v>73292.75</v>
      </c>
      <c r="N97" s="198">
        <v>77752.75</v>
      </c>
    </row>
    <row r="98" spans="1:14" ht="12.75" customHeight="1">
      <c r="A98" s="197" t="s">
        <v>1109</v>
      </c>
      <c r="B98" s="198">
        <v>1752135</v>
      </c>
      <c r="C98" s="198">
        <v>132225</v>
      </c>
      <c r="D98" s="198">
        <v>138375</v>
      </c>
      <c r="E98" s="198">
        <v>135300</v>
      </c>
      <c r="F98" s="198">
        <v>162360</v>
      </c>
      <c r="G98" s="198">
        <v>141450</v>
      </c>
      <c r="H98" s="198">
        <v>150675</v>
      </c>
      <c r="I98" s="198">
        <v>193725</v>
      </c>
      <c r="J98" s="198">
        <v>141450</v>
      </c>
      <c r="K98" s="198">
        <v>132225</v>
      </c>
      <c r="L98" s="198">
        <v>141450</v>
      </c>
      <c r="M98" s="198">
        <v>141450</v>
      </c>
      <c r="N98" s="198">
        <v>141450</v>
      </c>
    </row>
    <row r="99" spans="1:14" ht="12.75" customHeight="1">
      <c r="A99" s="197" t="s">
        <v>1110</v>
      </c>
      <c r="B99" s="198">
        <v>985172</v>
      </c>
      <c r="C99" s="198">
        <v>82098</v>
      </c>
      <c r="D99" s="198">
        <v>82098</v>
      </c>
      <c r="E99" s="198">
        <v>82098</v>
      </c>
      <c r="F99" s="198">
        <v>82098</v>
      </c>
      <c r="G99" s="198">
        <v>82098</v>
      </c>
      <c r="H99" s="198">
        <v>82098</v>
      </c>
      <c r="I99" s="198">
        <v>82098</v>
      </c>
      <c r="J99" s="198">
        <v>82098</v>
      </c>
      <c r="K99" s="198">
        <v>82098</v>
      </c>
      <c r="L99" s="198">
        <v>82098</v>
      </c>
      <c r="M99" s="198">
        <v>82098</v>
      </c>
      <c r="N99" s="198">
        <v>82094</v>
      </c>
    </row>
    <row r="100" spans="1:14" ht="12.75" customHeight="1">
      <c r="A100" s="199" t="s">
        <v>37</v>
      </c>
      <c r="B100" s="200">
        <v>3947609.44</v>
      </c>
      <c r="C100" s="200">
        <v>305927.50699999998</v>
      </c>
      <c r="D100" s="200">
        <v>313035.75699999998</v>
      </c>
      <c r="E100" s="200">
        <v>319190.75699999998</v>
      </c>
      <c r="F100" s="200">
        <v>336320.00699999998</v>
      </c>
      <c r="G100" s="200">
        <v>323803.13199999998</v>
      </c>
      <c r="H100" s="200">
        <v>335185.50699999998</v>
      </c>
      <c r="I100" s="200">
        <v>380089.00699999998</v>
      </c>
      <c r="J100" s="200">
        <v>318059.15700000001</v>
      </c>
      <c r="K100" s="200">
        <v>305453.25699999998</v>
      </c>
      <c r="L100" s="200">
        <v>307693.88199999998</v>
      </c>
      <c r="M100" s="200">
        <v>308897.00699999998</v>
      </c>
      <c r="N100" s="200">
        <v>393954.46299999999</v>
      </c>
    </row>
    <row r="101" spans="1:14" ht="12.75" customHeight="1">
      <c r="A101" s="197" t="s">
        <v>1085</v>
      </c>
      <c r="B101" s="198">
        <v>20700</v>
      </c>
      <c r="C101" s="198">
        <v>2159</v>
      </c>
      <c r="D101" s="198">
        <v>1659</v>
      </c>
      <c r="E101" s="198">
        <v>1759</v>
      </c>
      <c r="F101" s="198">
        <v>1659</v>
      </c>
      <c r="G101" s="198">
        <v>1659</v>
      </c>
      <c r="H101" s="198">
        <v>1659</v>
      </c>
      <c r="I101" s="198">
        <v>1759</v>
      </c>
      <c r="J101" s="198">
        <v>1659</v>
      </c>
      <c r="K101" s="198">
        <v>1659</v>
      </c>
      <c r="L101" s="198">
        <v>1759</v>
      </c>
      <c r="M101" s="198">
        <v>1659</v>
      </c>
      <c r="N101" s="198">
        <v>1651</v>
      </c>
    </row>
    <row r="102" spans="1:14" ht="12.75" customHeight="1">
      <c r="A102" s="197" t="s">
        <v>1111</v>
      </c>
      <c r="B102" s="198">
        <v>80239.4715</v>
      </c>
      <c r="C102" s="198">
        <v>6096.4444000000003</v>
      </c>
      <c r="D102" s="198">
        <v>6307.0583999999999</v>
      </c>
      <c r="E102" s="198">
        <v>6172.6445999999996</v>
      </c>
      <c r="F102" s="198">
        <v>6893.1844000000001</v>
      </c>
      <c r="G102" s="198">
        <v>6581.3841000000002</v>
      </c>
      <c r="H102" s="198">
        <v>6840.3365999999996</v>
      </c>
      <c r="I102" s="198">
        <v>7935.6053000000002</v>
      </c>
      <c r="J102" s="198">
        <v>6425.8419000000004</v>
      </c>
      <c r="K102" s="198">
        <v>6111.0780999999997</v>
      </c>
      <c r="L102" s="198">
        <v>6168.4290000000001</v>
      </c>
      <c r="M102" s="198">
        <v>6202.2314999999999</v>
      </c>
      <c r="N102" s="198">
        <v>8505.2332000000006</v>
      </c>
    </row>
    <row r="103" spans="1:14" ht="12.75" customHeight="1">
      <c r="A103" s="199" t="s">
        <v>39</v>
      </c>
      <c r="B103" s="200">
        <v>100939.4715</v>
      </c>
      <c r="C103" s="200">
        <v>8255.4444000000003</v>
      </c>
      <c r="D103" s="200">
        <v>7966.0583999999999</v>
      </c>
      <c r="E103" s="200">
        <v>7931.6445999999996</v>
      </c>
      <c r="F103" s="200">
        <v>8552.1844000000001</v>
      </c>
      <c r="G103" s="200">
        <v>8240.3840999999993</v>
      </c>
      <c r="H103" s="200">
        <v>8499.3366000000005</v>
      </c>
      <c r="I103" s="200">
        <v>9694.6052999999993</v>
      </c>
      <c r="J103" s="200">
        <v>8084.8419000000004</v>
      </c>
      <c r="K103" s="200">
        <v>7770.0780999999997</v>
      </c>
      <c r="L103" s="200">
        <v>7927.4290000000001</v>
      </c>
      <c r="M103" s="200">
        <v>7861.2314999999999</v>
      </c>
      <c r="N103" s="200">
        <v>10156.233200000001</v>
      </c>
    </row>
    <row r="104" spans="1:14" ht="12.75" customHeight="1">
      <c r="A104" s="199" t="s">
        <v>124</v>
      </c>
      <c r="B104" s="200">
        <v>11298564.116</v>
      </c>
      <c r="C104" s="200">
        <v>873623.95510000002</v>
      </c>
      <c r="D104" s="200">
        <v>946536.62390000001</v>
      </c>
      <c r="E104" s="200">
        <v>904541.72340000002</v>
      </c>
      <c r="F104" s="200">
        <v>995619.77729999996</v>
      </c>
      <c r="G104" s="200">
        <v>915103.49780000001</v>
      </c>
      <c r="H104" s="200">
        <v>973162.23490000004</v>
      </c>
      <c r="I104" s="200">
        <v>964767.74609999999</v>
      </c>
      <c r="J104" s="200">
        <v>1027879.2407</v>
      </c>
      <c r="K104" s="200">
        <v>904057.30799999996</v>
      </c>
      <c r="L104" s="200">
        <v>1001650.8632</v>
      </c>
      <c r="M104" s="200">
        <v>857469.34970000002</v>
      </c>
      <c r="N104" s="200">
        <v>934151.79590000003</v>
      </c>
    </row>
    <row r="105" spans="1:14" ht="12.75" customHeight="1">
      <c r="A105" s="199" t="s">
        <v>842</v>
      </c>
      <c r="B105" s="200">
        <v>-11298564.116</v>
      </c>
      <c r="C105" s="200">
        <v>-873623.95510000002</v>
      </c>
      <c r="D105" s="200">
        <v>-946536.62390000001</v>
      </c>
      <c r="E105" s="200">
        <v>-904541.72340000002</v>
      </c>
      <c r="F105" s="200">
        <v>-995619.77729999996</v>
      </c>
      <c r="G105" s="200">
        <v>-915103.49780000001</v>
      </c>
      <c r="H105" s="200">
        <v>-973162.23490000004</v>
      </c>
      <c r="I105" s="200">
        <v>-964767.74609999999</v>
      </c>
      <c r="J105" s="200">
        <v>-1027879.2407</v>
      </c>
      <c r="K105" s="200">
        <v>-904057.30799999996</v>
      </c>
      <c r="L105" s="200">
        <v>-1001650.8632</v>
      </c>
      <c r="M105" s="200">
        <v>-857469.34970000002</v>
      </c>
      <c r="N105" s="200">
        <v>-934151.79590000003</v>
      </c>
    </row>
    <row r="106" spans="1:14" ht="12.75" customHeight="1">
      <c r="A106" s="199" t="s">
        <v>843</v>
      </c>
      <c r="B106" s="201">
        <v>0</v>
      </c>
      <c r="C106" s="201">
        <v>0</v>
      </c>
      <c r="D106" s="201">
        <v>0</v>
      </c>
      <c r="E106" s="201">
        <v>0</v>
      </c>
      <c r="F106" s="201">
        <v>0</v>
      </c>
      <c r="G106" s="201">
        <v>0</v>
      </c>
      <c r="H106" s="201">
        <v>0</v>
      </c>
      <c r="I106" s="201">
        <v>0</v>
      </c>
      <c r="J106" s="201">
        <v>0</v>
      </c>
      <c r="K106" s="201">
        <v>0</v>
      </c>
      <c r="L106" s="201">
        <v>0</v>
      </c>
      <c r="M106" s="201">
        <v>0</v>
      </c>
      <c r="N106" s="201">
        <v>0</v>
      </c>
    </row>
  </sheetData>
  <pageMargins left="0.75" right="0.75" top="0.75" bottom="0.5" header="0.5" footer="0.7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D86"/>
  <sheetViews>
    <sheetView zoomScale="90" zoomScaleNormal="90" workbookViewId="0">
      <pane xSplit="3" ySplit="5" topLeftCell="D6" activePane="bottomRight" state="frozen"/>
      <selection activeCell="C49" sqref="C49"/>
      <selection pane="topRight" activeCell="C49" sqref="C49"/>
      <selection pane="bottomLeft" activeCell="C49" sqref="C49"/>
      <selection pane="bottomRight" activeCell="F31" sqref="F31"/>
    </sheetView>
  </sheetViews>
  <sheetFormatPr defaultRowHeight="12.75"/>
  <cols>
    <col min="1" max="1" width="3" customWidth="1"/>
    <col min="2" max="2" width="7.7109375" customWidth="1"/>
    <col min="3" max="3" width="78.7109375" bestFit="1" customWidth="1"/>
    <col min="4" max="4" width="22.28515625" customWidth="1"/>
    <col min="5" max="6" width="12.42578125" customWidth="1"/>
    <col min="7" max="8" width="12.28515625" customWidth="1"/>
    <col min="9" max="9" width="12" bestFit="1" customWidth="1"/>
    <col min="10" max="10" width="12.7109375" customWidth="1"/>
    <col min="11" max="12" width="12.28515625" customWidth="1"/>
    <col min="13" max="13" width="13" bestFit="1" customWidth="1"/>
    <col min="14" max="17" width="12.28515625" customWidth="1"/>
    <col min="18" max="18" width="12" bestFit="1" customWidth="1"/>
    <col min="19" max="19" width="13.85546875" bestFit="1" customWidth="1"/>
    <col min="20" max="20" width="12" style="1" bestFit="1" customWidth="1"/>
    <col min="21" max="30" width="12" bestFit="1" customWidth="1"/>
    <col min="31" max="31" width="7.5703125" customWidth="1"/>
  </cols>
  <sheetData>
    <row r="1" spans="2:30">
      <c r="C1" s="5"/>
      <c r="D1" s="38"/>
      <c r="E1" s="38"/>
      <c r="F1" s="38"/>
      <c r="G1" s="38"/>
      <c r="H1" s="38"/>
      <c r="I1" s="38"/>
      <c r="J1" s="38"/>
      <c r="K1" s="1"/>
      <c r="L1" s="1"/>
      <c r="M1" s="1"/>
      <c r="N1" s="1"/>
      <c r="O1" s="1"/>
      <c r="P1" s="1"/>
      <c r="Q1" s="1"/>
      <c r="S1" s="42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2:30">
      <c r="C2" s="5"/>
      <c r="D2" s="228" t="s">
        <v>458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30"/>
      <c r="P2" s="4"/>
      <c r="Q2" s="4"/>
      <c r="R2" s="4"/>
      <c r="S2" s="228" t="s">
        <v>579</v>
      </c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30"/>
    </row>
    <row r="3" spans="2:30">
      <c r="D3" s="26" t="s">
        <v>488</v>
      </c>
      <c r="E3" s="27"/>
      <c r="F3" s="27"/>
      <c r="G3" s="27"/>
      <c r="H3" s="27"/>
      <c r="I3" s="27"/>
      <c r="J3" s="28" t="s">
        <v>455</v>
      </c>
      <c r="K3" s="28"/>
      <c r="L3" s="28"/>
      <c r="M3" s="23" t="s">
        <v>1005</v>
      </c>
      <c r="N3" s="24"/>
      <c r="O3" s="24"/>
      <c r="P3" s="24"/>
      <c r="Q3" s="24"/>
      <c r="R3" s="24"/>
      <c r="S3" s="24"/>
      <c r="T3" s="24"/>
      <c r="U3" s="24"/>
      <c r="V3" s="25"/>
      <c r="W3" s="25"/>
      <c r="X3" s="25" t="s">
        <v>456</v>
      </c>
      <c r="Y3" s="29"/>
      <c r="Z3" s="29"/>
      <c r="AA3" s="29"/>
      <c r="AB3" s="29"/>
      <c r="AC3" s="29"/>
      <c r="AD3" s="30" t="s">
        <v>489</v>
      </c>
    </row>
    <row r="4" spans="2:30">
      <c r="C4" s="12"/>
      <c r="D4" s="11">
        <v>2017</v>
      </c>
      <c r="E4" s="11">
        <v>2017</v>
      </c>
      <c r="F4" s="11">
        <v>2017</v>
      </c>
      <c r="G4" s="11">
        <v>2017</v>
      </c>
      <c r="H4" s="11">
        <v>2017</v>
      </c>
      <c r="I4" s="11">
        <v>2017</v>
      </c>
      <c r="J4" s="11">
        <v>2017</v>
      </c>
      <c r="K4" s="11">
        <v>2017</v>
      </c>
      <c r="L4" s="11">
        <v>2017</v>
      </c>
      <c r="M4" s="11">
        <v>2017</v>
      </c>
      <c r="N4" s="11">
        <v>2017</v>
      </c>
      <c r="O4" s="11">
        <v>2017</v>
      </c>
      <c r="P4" s="11">
        <v>2018</v>
      </c>
      <c r="Q4" s="11">
        <v>2018</v>
      </c>
      <c r="R4" s="11">
        <v>2018</v>
      </c>
      <c r="S4" s="11">
        <v>2018</v>
      </c>
      <c r="T4" s="11">
        <v>2018</v>
      </c>
      <c r="U4" s="11">
        <v>2018</v>
      </c>
      <c r="V4" s="11">
        <v>2018</v>
      </c>
      <c r="W4" s="11">
        <v>2018</v>
      </c>
      <c r="X4" s="11">
        <v>2018</v>
      </c>
      <c r="Y4" s="11">
        <v>2018</v>
      </c>
      <c r="Z4" s="11">
        <v>2018</v>
      </c>
      <c r="AA4" s="11">
        <v>2018</v>
      </c>
      <c r="AB4" s="11">
        <v>2019</v>
      </c>
      <c r="AC4" s="11">
        <v>2019</v>
      </c>
      <c r="AD4" s="11">
        <v>2019</v>
      </c>
    </row>
    <row r="5" spans="2:30">
      <c r="B5" s="62" t="s">
        <v>602</v>
      </c>
      <c r="D5" s="7" t="s">
        <v>11</v>
      </c>
      <c r="E5" s="7" t="s">
        <v>12</v>
      </c>
      <c r="F5" s="7" t="s">
        <v>13</v>
      </c>
      <c r="G5" s="7" t="s">
        <v>14</v>
      </c>
      <c r="H5" s="7" t="s">
        <v>15</v>
      </c>
      <c r="I5" s="7" t="s">
        <v>16</v>
      </c>
      <c r="J5" s="7" t="s">
        <v>5</v>
      </c>
      <c r="K5" s="7" t="s">
        <v>6</v>
      </c>
      <c r="L5" s="7" t="s">
        <v>7</v>
      </c>
      <c r="M5" s="7" t="s">
        <v>8</v>
      </c>
      <c r="N5" s="7" t="s">
        <v>9</v>
      </c>
      <c r="O5" s="7" t="s">
        <v>10</v>
      </c>
      <c r="P5" s="7" t="s">
        <v>11</v>
      </c>
      <c r="Q5" s="7" t="s">
        <v>12</v>
      </c>
      <c r="R5" s="7" t="s">
        <v>13</v>
      </c>
      <c r="S5" s="7" t="s">
        <v>14</v>
      </c>
      <c r="T5" s="7" t="s">
        <v>15</v>
      </c>
      <c r="U5" s="7" t="s">
        <v>16</v>
      </c>
      <c r="V5" s="7" t="s">
        <v>5</v>
      </c>
      <c r="W5" s="7" t="s">
        <v>6</v>
      </c>
      <c r="X5" s="7" t="s">
        <v>7</v>
      </c>
      <c r="Y5" s="7" t="s">
        <v>8</v>
      </c>
      <c r="Z5" s="7" t="s">
        <v>9</v>
      </c>
      <c r="AA5" s="7" t="s">
        <v>10</v>
      </c>
      <c r="AB5" s="7" t="s">
        <v>11</v>
      </c>
      <c r="AC5" s="7" t="s">
        <v>12</v>
      </c>
      <c r="AD5" s="7" t="s">
        <v>13</v>
      </c>
    </row>
    <row r="6" spans="2:30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30">
      <c r="C7" s="78" t="s">
        <v>623</v>
      </c>
      <c r="D7" s="2">
        <f>'Div 2 forecast'!F287</f>
        <v>0.24255990723174151</v>
      </c>
      <c r="E7" s="2">
        <f>'Div 2 forecast'!G287</f>
        <v>0.28693407606985788</v>
      </c>
      <c r="F7" s="2">
        <f>'Div 2 forecast'!H287</f>
        <v>0.44973390168928407</v>
      </c>
      <c r="G7" s="2">
        <f>'Div 2 forecast'!I287</f>
        <v>0.23900639372901972</v>
      </c>
      <c r="H7" s="2">
        <f>'Div 2 forecast'!J287</f>
        <v>0.23880118731474589</v>
      </c>
      <c r="I7" s="2">
        <f>'Div 2 forecast'!K287</f>
        <v>0.53291095504826302</v>
      </c>
      <c r="J7" s="2">
        <f>'Div 2 forecast'!L287</f>
        <v>0.2882722832077122</v>
      </c>
      <c r="K7" s="2">
        <f>'Div 2 forecast'!M287</f>
        <v>0.28059168924749983</v>
      </c>
      <c r="L7" s="2">
        <f>'Div 2 forecast'!N287</f>
        <v>0.15942939978364631</v>
      </c>
      <c r="M7" s="2">
        <f>'Div 2 forecast'!O287</f>
        <v>0.2989771245657552</v>
      </c>
      <c r="N7" s="2">
        <f>'Div 2 forecast'!P287</f>
        <v>0.30213190633121245</v>
      </c>
      <c r="O7" s="2">
        <f>'Div 2 forecast'!Q287</f>
        <v>0.30101617903984035</v>
      </c>
      <c r="P7" s="2">
        <f>'Div 2 forecast'!R287</f>
        <v>0.30171480858986938</v>
      </c>
      <c r="Q7" s="2">
        <f>'Div 2 forecast'!S287</f>
        <v>0.30616267877601716</v>
      </c>
      <c r="R7" s="2">
        <f>'Div 2 forecast'!T287</f>
        <v>0.29293161217738878</v>
      </c>
      <c r="S7" s="2">
        <f>'Div 2 forecast'!U287</f>
        <v>0.30989947756661285</v>
      </c>
      <c r="T7" s="2">
        <f>'Div 2 forecast'!V287</f>
        <v>0.28972041420936556</v>
      </c>
      <c r="U7" s="2">
        <f>'Div 2 forecast'!W287</f>
        <v>0.30220610441675205</v>
      </c>
      <c r="V7" s="2">
        <f>'Div 2 forecast'!X287</f>
        <v>0.29535518480422296</v>
      </c>
      <c r="W7" s="2">
        <f>'Div 2 forecast'!Y287</f>
        <v>0.3035931552441708</v>
      </c>
      <c r="X7" s="2">
        <f>'Div 2 forecast'!Z287</f>
        <v>0.30769422514867206</v>
      </c>
      <c r="Y7" s="2">
        <f>'Div 2 forecast'!AA287</f>
        <v>0.29579093362777947</v>
      </c>
      <c r="Z7" s="2">
        <f>'Div 2 forecast'!AB287</f>
        <v>0.29890219085747133</v>
      </c>
      <c r="AA7" s="2">
        <f>'Div 2 forecast'!AC287</f>
        <v>0.29793231827682293</v>
      </c>
      <c r="AB7" s="2">
        <f>'Div 2 forecast'!AD287</f>
        <v>0.29842597961385253</v>
      </c>
      <c r="AC7" s="2">
        <f>'Div 2 forecast'!AE287</f>
        <v>0.30302297341407886</v>
      </c>
      <c r="AD7" s="2">
        <f>'Div 2 forecast'!AF287</f>
        <v>0.29021629514067704</v>
      </c>
    </row>
    <row r="8" spans="2:30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2:30">
      <c r="B9" s="62">
        <v>2</v>
      </c>
      <c r="C9" s="5" t="s">
        <v>323</v>
      </c>
      <c r="D9" s="22">
        <f>'Div 2 forecast'!F69</f>
        <v>1247000</v>
      </c>
      <c r="E9" s="22">
        <f>'Div 2 forecast'!G69</f>
        <v>1098000</v>
      </c>
      <c r="F9" s="22">
        <f>'Div 2 forecast'!H69</f>
        <v>4154361.53</v>
      </c>
      <c r="G9" s="22">
        <f>'Div 2 forecast'!I69</f>
        <v>1311555.92</v>
      </c>
      <c r="H9" s="22">
        <f>'Div 2 forecast'!J69</f>
        <v>1189607.78</v>
      </c>
      <c r="I9" s="22">
        <f>'Div 2 forecast'!K69</f>
        <v>-984058.84</v>
      </c>
      <c r="J9" s="22">
        <f>'Div 2 forecast'!L69</f>
        <v>1514904.7798974067</v>
      </c>
      <c r="K9" s="22">
        <f>'Div 2 forecast'!M69</f>
        <v>626170.68677030772</v>
      </c>
      <c r="L9" s="22">
        <f>'Div 2 forecast'!N69</f>
        <v>608189.04893084033</v>
      </c>
      <c r="M9" s="22">
        <f>'Div 2 forecast'!O69</f>
        <v>852640.61546673428</v>
      </c>
      <c r="N9" s="22">
        <f>'Div 2 forecast'!P69</f>
        <v>1060520.9033789467</v>
      </c>
      <c r="O9" s="22">
        <f>'Div 2 forecast'!Q69</f>
        <v>987596.18876537331</v>
      </c>
      <c r="P9" s="22">
        <f>'Div 2 forecast'!R69</f>
        <v>1065098.6061864239</v>
      </c>
      <c r="Q9" s="22">
        <f>'Div 2 forecast'!S69</f>
        <v>1023785.9742255028</v>
      </c>
      <c r="R9" s="22">
        <f>'Div 2 forecast'!T69</f>
        <v>1017908.8041773483</v>
      </c>
      <c r="S9" s="22">
        <f>'Div 2 forecast'!U69</f>
        <v>864543.6474587972</v>
      </c>
      <c r="T9" s="22">
        <f>'Div 2 forecast'!V69</f>
        <v>2458264.5420410745</v>
      </c>
      <c r="U9" s="22">
        <f>'Div 2 forecast'!W69</f>
        <v>889436.57525930379</v>
      </c>
      <c r="V9" s="22">
        <f>'Div 2 forecast'!X69</f>
        <v>1552251.1355000709</v>
      </c>
      <c r="W9" s="22">
        <f>'Div 2 forecast'!Y69</f>
        <v>598450.18797639536</v>
      </c>
      <c r="X9" s="22">
        <f>'Div 2 forecast'!Z69</f>
        <v>600149.79282727744</v>
      </c>
      <c r="Y9" s="22">
        <f>'Div 2 forecast'!AA69</f>
        <v>852640.61546673428</v>
      </c>
      <c r="Z9" s="22">
        <f>'Div 2 forecast'!AB69</f>
        <v>1060520.9033789467</v>
      </c>
      <c r="AA9" s="22">
        <f>'Div 2 forecast'!AC69</f>
        <v>987596.18876537331</v>
      </c>
      <c r="AB9" s="22">
        <f>'Div 2 forecast'!AD69</f>
        <v>1065098.6061864239</v>
      </c>
      <c r="AC9" s="22">
        <f>'Div 2 forecast'!AE69</f>
        <v>1023785.9742255028</v>
      </c>
      <c r="AD9" s="22">
        <f>'Div 2 forecast'!AF69</f>
        <v>1017908.8041773483</v>
      </c>
    </row>
    <row r="10" spans="2:30">
      <c r="B10" s="62"/>
      <c r="C10" s="79" t="s">
        <v>624</v>
      </c>
      <c r="D10" s="22">
        <f>-D9*D7</f>
        <v>-302472.20431798167</v>
      </c>
      <c r="E10" s="22">
        <f>-E9*E$7</f>
        <v>-315053.61552470393</v>
      </c>
      <c r="F10" s="22">
        <f t="shared" ref="F10:AD10" si="0">-F9*F$7</f>
        <v>-1868357.2199147637</v>
      </c>
      <c r="G10" s="22">
        <f t="shared" si="0"/>
        <v>-313470.25061314669</v>
      </c>
      <c r="H10" s="22">
        <f t="shared" si="0"/>
        <v>-284079.75030285906</v>
      </c>
      <c r="I10" s="22">
        <f t="shared" si="0"/>
        <v>524415.73624808586</v>
      </c>
      <c r="J10" s="22">
        <f t="shared" si="0"/>
        <v>-436705.05974330212</v>
      </c>
      <c r="K10" s="22">
        <f t="shared" si="0"/>
        <v>-175698.29075814775</v>
      </c>
      <c r="L10" s="22">
        <f t="shared" si="0"/>
        <v>-96963.215026030579</v>
      </c>
      <c r="M10" s="22">
        <f t="shared" si="0"/>
        <v>-254920.03950022001</v>
      </c>
      <c r="N10" s="22">
        <f t="shared" si="0"/>
        <v>-320417.20224198076</v>
      </c>
      <c r="O10" s="22">
        <f t="shared" si="0"/>
        <v>-297282.43117646157</v>
      </c>
      <c r="P10" s="22">
        <f t="shared" si="0"/>
        <v>-321356.02209487354</v>
      </c>
      <c r="Q10" s="22">
        <f t="shared" si="0"/>
        <v>-313445.05636219442</v>
      </c>
      <c r="R10" s="22">
        <f t="shared" si="0"/>
        <v>-298177.66705722857</v>
      </c>
      <c r="S10" s="22">
        <f t="shared" si="0"/>
        <v>-267921.62468101515</v>
      </c>
      <c r="T10" s="22">
        <f t="shared" si="0"/>
        <v>-712209.42135633645</v>
      </c>
      <c r="U10" s="22">
        <f t="shared" si="0"/>
        <v>-268793.16253489151</v>
      </c>
      <c r="V10" s="22">
        <f t="shared" si="0"/>
        <v>-458465.42098818836</v>
      </c>
      <c r="W10" s="22">
        <f t="shared" si="0"/>
        <v>-181685.38082422101</v>
      </c>
      <c r="X10" s="22">
        <f t="shared" si="0"/>
        <v>-184662.6254771252</v>
      </c>
      <c r="Y10" s="22">
        <f t="shared" si="0"/>
        <v>-252203.36369786985</v>
      </c>
      <c r="Z10" s="22">
        <f t="shared" si="0"/>
        <v>-316992.02147011185</v>
      </c>
      <c r="AA10" s="22">
        <f t="shared" si="0"/>
        <v>-294236.82204022247</v>
      </c>
      <c r="AB10" s="22">
        <f t="shared" si="0"/>
        <v>-317853.09493653249</v>
      </c>
      <c r="AC10" s="22">
        <f t="shared" si="0"/>
        <v>-310230.67004944134</v>
      </c>
      <c r="AD10" s="22">
        <f t="shared" si="0"/>
        <v>-295413.72193942691</v>
      </c>
    </row>
    <row r="11" spans="2:30">
      <c r="C11" s="9" t="s">
        <v>603</v>
      </c>
      <c r="D11" s="76">
        <f>SUM(D9:D10)</f>
        <v>944527.79568201839</v>
      </c>
      <c r="E11" s="76">
        <f t="shared" ref="E11:AD11" si="1">SUM(E9:E10)</f>
        <v>782946.38447529613</v>
      </c>
      <c r="F11" s="76">
        <f t="shared" si="1"/>
        <v>2286004.3100852361</v>
      </c>
      <c r="G11" s="76">
        <f t="shared" si="1"/>
        <v>998085.66938685323</v>
      </c>
      <c r="H11" s="76">
        <f t="shared" si="1"/>
        <v>905528.02969714091</v>
      </c>
      <c r="I11" s="76">
        <f t="shared" si="1"/>
        <v>-459643.10375191411</v>
      </c>
      <c r="J11" s="76">
        <f t="shared" si="1"/>
        <v>1078199.7201541045</v>
      </c>
      <c r="K11" s="76">
        <f t="shared" si="1"/>
        <v>450472.39601216</v>
      </c>
      <c r="L11" s="76">
        <f t="shared" si="1"/>
        <v>511225.83390480978</v>
      </c>
      <c r="M11" s="76">
        <f t="shared" si="1"/>
        <v>597720.5759665143</v>
      </c>
      <c r="N11" s="76">
        <f t="shared" si="1"/>
        <v>740103.701136966</v>
      </c>
      <c r="O11" s="76">
        <f t="shared" si="1"/>
        <v>690313.7575889118</v>
      </c>
      <c r="P11" s="76">
        <f t="shared" si="1"/>
        <v>743742.58409155044</v>
      </c>
      <c r="Q11" s="76">
        <f t="shared" si="1"/>
        <v>710340.91786330845</v>
      </c>
      <c r="R11" s="76">
        <f t="shared" si="1"/>
        <v>719731.13712011976</v>
      </c>
      <c r="S11" s="76">
        <f t="shared" si="1"/>
        <v>596622.02277778205</v>
      </c>
      <c r="T11" s="76">
        <f t="shared" si="1"/>
        <v>1746055.120684738</v>
      </c>
      <c r="U11" s="76">
        <f t="shared" si="1"/>
        <v>620643.41272441228</v>
      </c>
      <c r="V11" s="76">
        <f t="shared" si="1"/>
        <v>1093785.7145118825</v>
      </c>
      <c r="W11" s="76">
        <f t="shared" si="1"/>
        <v>416764.80715217435</v>
      </c>
      <c r="X11" s="76">
        <f t="shared" si="1"/>
        <v>415487.16735015227</v>
      </c>
      <c r="Y11" s="76">
        <f t="shared" si="1"/>
        <v>600437.25176886446</v>
      </c>
      <c r="Z11" s="76">
        <f t="shared" si="1"/>
        <v>743528.88190883491</v>
      </c>
      <c r="AA11" s="76">
        <f t="shared" si="1"/>
        <v>693359.36672515085</v>
      </c>
      <c r="AB11" s="76">
        <f t="shared" si="1"/>
        <v>747245.51124989148</v>
      </c>
      <c r="AC11" s="76">
        <f t="shared" si="1"/>
        <v>713555.30417606141</v>
      </c>
      <c r="AD11" s="76">
        <f t="shared" si="1"/>
        <v>722495.08223792142</v>
      </c>
    </row>
    <row r="12" spans="2:30">
      <c r="C12" s="5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2:30">
      <c r="C13" s="5" t="s">
        <v>326</v>
      </c>
      <c r="D13" s="22">
        <f>'Div 2 forecast'!F73</f>
        <v>106845.41000000003</v>
      </c>
      <c r="E13" s="22">
        <f>'Div 2 forecast'!G73</f>
        <v>-377425.87999999995</v>
      </c>
      <c r="F13" s="22">
        <f>'Div 2 forecast'!H73</f>
        <v>107705.39000000001</v>
      </c>
      <c r="G13" s="22">
        <f>'Div 2 forecast'!I73</f>
        <v>111130.23000000001</v>
      </c>
      <c r="H13" s="22">
        <f>'Div 2 forecast'!J73</f>
        <v>2695047.23</v>
      </c>
      <c r="I13" s="22">
        <f>'Div 2 forecast'!K73</f>
        <v>99777.799999999988</v>
      </c>
      <c r="J13" s="22">
        <f>'Div 2 forecast'!L73</f>
        <v>518371.19675416476</v>
      </c>
      <c r="K13" s="22">
        <f>'Div 2 forecast'!M73</f>
        <v>214263.53166268553</v>
      </c>
      <c r="L13" s="22">
        <f>'Div 2 forecast'!N73</f>
        <v>208110.56201724292</v>
      </c>
      <c r="M13" s="22">
        <f>'Div 2 forecast'!O73</f>
        <v>291757.17319383664</v>
      </c>
      <c r="N13" s="22">
        <f>'Div 2 forecast'!P73</f>
        <v>362889.79819879017</v>
      </c>
      <c r="O13" s="22">
        <f>'Div 2 forecast'!Q73</f>
        <v>337936.36740312388</v>
      </c>
      <c r="P13" s="22">
        <f>'Div 2 forecast'!R73</f>
        <v>364456.19980645925</v>
      </c>
      <c r="Q13" s="22">
        <f>'Div 2 forecast'!S73</f>
        <v>350319.8139722966</v>
      </c>
      <c r="R13" s="22">
        <f>'Div 2 forecast'!T73</f>
        <v>348308.75973851432</v>
      </c>
      <c r="S13" s="22">
        <f>'Div 2 forecast'!U73</f>
        <v>295830.16116021341</v>
      </c>
      <c r="T13" s="22">
        <f>'Div 2 forecast'!V73</f>
        <v>841170.71218328259</v>
      </c>
      <c r="U13" s="22">
        <f>'Div 2 forecast'!W73</f>
        <v>304348.0409279025</v>
      </c>
      <c r="V13" s="22">
        <f>'Div 2 forecast'!X73</f>
        <v>531150.39931861288</v>
      </c>
      <c r="W13" s="22">
        <f>'Div 2 forecast'!Y73</f>
        <v>204778.11163820329</v>
      </c>
      <c r="X13" s="22">
        <f>'Div 2 forecast'!Z73</f>
        <v>205359.68363682131</v>
      </c>
      <c r="Y13" s="22">
        <f>'Div 2 forecast'!AA73</f>
        <v>291757.17319383664</v>
      </c>
      <c r="Z13" s="22">
        <f>'Div 2 forecast'!AB73</f>
        <v>362889.79819879017</v>
      </c>
      <c r="AA13" s="22">
        <f>'Div 2 forecast'!AC73</f>
        <v>337936.36740312388</v>
      </c>
      <c r="AB13" s="22">
        <f>'Div 2 forecast'!AD73</f>
        <v>364456.19980645925</v>
      </c>
      <c r="AC13" s="22">
        <f>'Div 2 forecast'!AE73</f>
        <v>350319.8139722966</v>
      </c>
      <c r="AD13" s="22">
        <f>'Div 2 forecast'!AF73</f>
        <v>348308.75973851432</v>
      </c>
    </row>
    <row r="14" spans="2:30">
      <c r="C14" s="5" t="s">
        <v>625</v>
      </c>
      <c r="D14" s="22">
        <f>-D13*D$7</f>
        <v>-25916.412737737395</v>
      </c>
      <c r="E14" s="22">
        <f>-E13*E$7</f>
        <v>108296.34616265303</v>
      </c>
      <c r="F14" s="22">
        <f t="shared" ref="F14:AD14" si="2">-F13*F$7</f>
        <v>-48438.765277666003</v>
      </c>
      <c r="G14" s="22">
        <f t="shared" si="2"/>
        <v>-26560.835506576521</v>
      </c>
      <c r="H14" s="22">
        <f t="shared" si="2"/>
        <v>-643580.47839331708</v>
      </c>
      <c r="I14" s="22">
        <f t="shared" si="2"/>
        <v>-53172.682690614572</v>
      </c>
      <c r="J14" s="22">
        <f t="shared" si="2"/>
        <v>-149432.04843743728</v>
      </c>
      <c r="K14" s="22">
        <f t="shared" si="2"/>
        <v>-60120.566293368101</v>
      </c>
      <c r="L14" s="22">
        <f t="shared" si="2"/>
        <v>-33178.94199104634</v>
      </c>
      <c r="M14" s="22">
        <f t="shared" si="2"/>
        <v>-87228.720712926312</v>
      </c>
      <c r="N14" s="22">
        <f t="shared" si="2"/>
        <v>-109640.58651794946</v>
      </c>
      <c r="O14" s="22">
        <f t="shared" si="2"/>
        <v>-101724.31407429201</v>
      </c>
      <c r="P14" s="22">
        <f t="shared" si="2"/>
        <v>-109961.83256399704</v>
      </c>
      <c r="Q14" s="22">
        <f t="shared" si="2"/>
        <v>-107254.85267407433</v>
      </c>
      <c r="R14" s="22">
        <f t="shared" si="2"/>
        <v>-102030.64652570976</v>
      </c>
      <c r="S14" s="22">
        <f t="shared" si="2"/>
        <v>-91677.612391997012</v>
      </c>
      <c r="T14" s="22">
        <f t="shared" si="2"/>
        <v>-243704.32715452765</v>
      </c>
      <c r="U14" s="22">
        <f t="shared" si="2"/>
        <v>-91975.835835691629</v>
      </c>
      <c r="V14" s="22">
        <f t="shared" si="2"/>
        <v>-156878.02434958573</v>
      </c>
      <c r="W14" s="22">
        <f t="shared" si="2"/>
        <v>-62169.233037185193</v>
      </c>
      <c r="X14" s="22">
        <f t="shared" si="2"/>
        <v>-63187.988733408165</v>
      </c>
      <c r="Y14" s="22">
        <f t="shared" si="2"/>
        <v>-86299.126651606697</v>
      </c>
      <c r="Z14" s="22">
        <f t="shared" si="2"/>
        <v>-108468.55572144403</v>
      </c>
      <c r="AA14" s="22">
        <f t="shared" si="2"/>
        <v>-100682.16537046088</v>
      </c>
      <c r="AB14" s="22">
        <f t="shared" si="2"/>
        <v>-108763.19845358457</v>
      </c>
      <c r="AC14" s="22">
        <f t="shared" si="2"/>
        <v>-106154.95167575228</v>
      </c>
      <c r="AD14" s="22">
        <f t="shared" si="2"/>
        <v>-101084.87781635585</v>
      </c>
    </row>
    <row r="15" spans="2:30">
      <c r="C15" s="9" t="s">
        <v>626</v>
      </c>
      <c r="D15" s="76">
        <f>SUM(D13:D14)</f>
        <v>80928.997262262637</v>
      </c>
      <c r="E15" s="76">
        <f t="shared" ref="E15:AD15" si="3">SUM(E13:E14)</f>
        <v>-269129.53383734694</v>
      </c>
      <c r="F15" s="76">
        <f t="shared" si="3"/>
        <v>59266.624722334011</v>
      </c>
      <c r="G15" s="76">
        <f t="shared" si="3"/>
        <v>84569.39449342349</v>
      </c>
      <c r="H15" s="76">
        <f t="shared" si="3"/>
        <v>2051466.7516066828</v>
      </c>
      <c r="I15" s="76">
        <f t="shared" si="3"/>
        <v>46605.117309385416</v>
      </c>
      <c r="J15" s="76">
        <f t="shared" si="3"/>
        <v>368939.14831672749</v>
      </c>
      <c r="K15" s="76">
        <f t="shared" si="3"/>
        <v>154142.96536931745</v>
      </c>
      <c r="L15" s="76">
        <f t="shared" si="3"/>
        <v>174931.62002619659</v>
      </c>
      <c r="M15" s="76">
        <f t="shared" si="3"/>
        <v>204528.45248091035</v>
      </c>
      <c r="N15" s="76">
        <f t="shared" si="3"/>
        <v>253249.2116808407</v>
      </c>
      <c r="O15" s="76">
        <f t="shared" si="3"/>
        <v>236212.05332883185</v>
      </c>
      <c r="P15" s="76">
        <f t="shared" si="3"/>
        <v>254494.36724246221</v>
      </c>
      <c r="Q15" s="76">
        <f t="shared" si="3"/>
        <v>243064.96129822228</v>
      </c>
      <c r="R15" s="76">
        <f t="shared" si="3"/>
        <v>246278.11321280454</v>
      </c>
      <c r="S15" s="76">
        <f t="shared" si="3"/>
        <v>204152.54876821639</v>
      </c>
      <c r="T15" s="76">
        <f t="shared" si="3"/>
        <v>597466.38502875494</v>
      </c>
      <c r="U15" s="76">
        <f t="shared" si="3"/>
        <v>212372.20509221088</v>
      </c>
      <c r="V15" s="76">
        <f t="shared" si="3"/>
        <v>374272.37496902712</v>
      </c>
      <c r="W15" s="76">
        <f t="shared" si="3"/>
        <v>142608.87860101811</v>
      </c>
      <c r="X15" s="76">
        <f t="shared" si="3"/>
        <v>142171.69490341315</v>
      </c>
      <c r="Y15" s="76">
        <f t="shared" si="3"/>
        <v>205458.04654222995</v>
      </c>
      <c r="Z15" s="76">
        <f t="shared" si="3"/>
        <v>254421.24247734615</v>
      </c>
      <c r="AA15" s="76">
        <f t="shared" si="3"/>
        <v>237254.20203266299</v>
      </c>
      <c r="AB15" s="76">
        <f t="shared" si="3"/>
        <v>255693.00135287468</v>
      </c>
      <c r="AC15" s="76">
        <f t="shared" si="3"/>
        <v>244164.86229654431</v>
      </c>
      <c r="AD15" s="76">
        <f t="shared" si="3"/>
        <v>247223.88192215847</v>
      </c>
    </row>
    <row r="16" spans="2:30">
      <c r="C16" s="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2:30">
      <c r="C17" s="5" t="s">
        <v>325</v>
      </c>
      <c r="D17" s="22">
        <f>'Div 2 forecast'!F72</f>
        <v>257744.80000000002</v>
      </c>
      <c r="E17" s="22">
        <f>'Div 2 forecast'!G72</f>
        <v>-252996.86999999997</v>
      </c>
      <c r="F17" s="22">
        <f>'Div 2 forecast'!H72</f>
        <v>1200736.7000000004</v>
      </c>
      <c r="G17" s="22">
        <f>'Div 2 forecast'!I72</f>
        <v>266556.84000000008</v>
      </c>
      <c r="H17" s="22">
        <f>'Div 2 forecast'!J72</f>
        <v>1387017.4499999997</v>
      </c>
      <c r="I17" s="22">
        <f>'Div 2 forecast'!K72</f>
        <v>-184552.89</v>
      </c>
      <c r="J17" s="22">
        <f>'Div 2 forecast'!L72</f>
        <v>505412.45626197121</v>
      </c>
      <c r="K17" s="22">
        <f>'Div 2 forecast'!M72</f>
        <v>208907.16633771471</v>
      </c>
      <c r="L17" s="22">
        <f>'Div 2 forecast'!N72</f>
        <v>202908.01453051408</v>
      </c>
      <c r="M17" s="22">
        <f>'Div 2 forecast'!O72</f>
        <v>284463.54747190455</v>
      </c>
      <c r="N17" s="22">
        <f>'Div 2 forecast'!P72</f>
        <v>353817.93087366025</v>
      </c>
      <c r="O17" s="22">
        <f>'Div 2 forecast'!Q72</f>
        <v>329488.30988088372</v>
      </c>
      <c r="P17" s="22">
        <f>'Div 2 forecast'!R72</f>
        <v>355345.1740711641</v>
      </c>
      <c r="Q17" s="22">
        <f>'Div 2 forecast'!S72</f>
        <v>341562.18317227077</v>
      </c>
      <c r="R17" s="22">
        <f>'Div 2 forecast'!T72</f>
        <v>339601.40320159285</v>
      </c>
      <c r="S17" s="22">
        <f>'Div 2 forecast'!U72</f>
        <v>288434.71497754857</v>
      </c>
      <c r="T17" s="22">
        <f>'Div 2 forecast'!V72</f>
        <v>820142.31971651083</v>
      </c>
      <c r="U17" s="22">
        <f>'Div 2 forecast'!W72</f>
        <v>296739.65661490877</v>
      </c>
      <c r="V17" s="22">
        <f>'Div 2 forecast'!X72</f>
        <v>517872.19206058286</v>
      </c>
      <c r="W17" s="22">
        <f>'Div 2 forecast'!Y72</f>
        <v>199658.8719431409</v>
      </c>
      <c r="X17" s="22">
        <f>'Div 2 forecast'!Z72</f>
        <v>200225.90524698806</v>
      </c>
      <c r="Y17" s="22">
        <f>'Div 2 forecast'!AA72</f>
        <v>284463.54747190455</v>
      </c>
      <c r="Z17" s="22">
        <f>'Div 2 forecast'!AB72</f>
        <v>353817.93087366025</v>
      </c>
      <c r="AA17" s="22">
        <f>'Div 2 forecast'!AC72</f>
        <v>329488.30988088372</v>
      </c>
      <c r="AB17" s="22">
        <f>'Div 2 forecast'!AD72</f>
        <v>355345.1740711641</v>
      </c>
      <c r="AC17" s="22">
        <f>'Div 2 forecast'!AE72</f>
        <v>341562.18317227077</v>
      </c>
      <c r="AD17" s="22">
        <f>'Div 2 forecast'!AF72</f>
        <v>339601.40320159285</v>
      </c>
    </row>
    <row r="18" spans="2:30">
      <c r="C18" s="5" t="s">
        <v>317</v>
      </c>
      <c r="D18" s="22">
        <f>'Div 2 forecast'!F74</f>
        <v>7982.8599999999988</v>
      </c>
      <c r="E18" s="22">
        <f>'Div 2 forecast'!G74</f>
        <v>12333.500000000002</v>
      </c>
      <c r="F18" s="22">
        <f>'Div 2 forecast'!H74</f>
        <v>10674.72</v>
      </c>
      <c r="G18" s="22">
        <f>'Div 2 forecast'!I74</f>
        <v>10330.359999999999</v>
      </c>
      <c r="H18" s="22">
        <f>'Div 2 forecast'!J74</f>
        <v>26202.15</v>
      </c>
      <c r="I18" s="22">
        <f>'Div 2 forecast'!K74</f>
        <v>9460.369999999999</v>
      </c>
      <c r="J18" s="22">
        <f>'Div 2 forecast'!L74</f>
        <v>14547.97703947347</v>
      </c>
      <c r="K18" s="22">
        <f>'Div 2 forecast'!M74</f>
        <v>6013.2603017746706</v>
      </c>
      <c r="L18" s="22">
        <f>'Div 2 forecast'!N74</f>
        <v>5840.578521446263</v>
      </c>
      <c r="M18" s="22">
        <f>'Div 2 forecast'!O74</f>
        <v>8188.10281763889</v>
      </c>
      <c r="N18" s="22">
        <f>'Div 2 forecast'!P74</f>
        <v>10184.424761854296</v>
      </c>
      <c r="O18" s="22">
        <f>'Div 2 forecast'!Q74</f>
        <v>9484.1120505297786</v>
      </c>
      <c r="P18" s="22">
        <f>'Div 2 forecast'!R74</f>
        <v>10228.385488772868</v>
      </c>
      <c r="Q18" s="22">
        <f>'Div 2 forecast'!S74</f>
        <v>9831.6508364151141</v>
      </c>
      <c r="R18" s="22">
        <f>'Div 2 forecast'!T74</f>
        <v>9775.2110284138325</v>
      </c>
      <c r="S18" s="22">
        <f>'Div 2 forecast'!U74</f>
        <v>8302.4103559201922</v>
      </c>
      <c r="T18" s="22">
        <f>'Div 2 forecast'!V74</f>
        <v>23607.276568885911</v>
      </c>
      <c r="U18" s="22">
        <f>'Div 2 forecast'!W74</f>
        <v>8541.462834262471</v>
      </c>
      <c r="V18" s="22">
        <f>'Div 2 forecast'!X74</f>
        <v>14906.622632929428</v>
      </c>
      <c r="W18" s="22">
        <f>'Div 2 forecast'!Y74</f>
        <v>5747.0540125556872</v>
      </c>
      <c r="X18" s="22">
        <f>'Div 2 forecast'!Z74</f>
        <v>5763.3757066152202</v>
      </c>
      <c r="Y18" s="22">
        <f>'Div 2 forecast'!AA74</f>
        <v>8188.10281763889</v>
      </c>
      <c r="Z18" s="22">
        <f>'Div 2 forecast'!AB74</f>
        <v>10184.424761854296</v>
      </c>
      <c r="AA18" s="22">
        <f>'Div 2 forecast'!AC74</f>
        <v>9484.1120505297786</v>
      </c>
      <c r="AB18" s="22">
        <f>'Div 2 forecast'!AD74</f>
        <v>10228.385488772868</v>
      </c>
      <c r="AC18" s="22">
        <f>'Div 2 forecast'!AE74</f>
        <v>9831.6508364151141</v>
      </c>
      <c r="AD18" s="22">
        <f>'Div 2 forecast'!AF74</f>
        <v>9775.2110284138325</v>
      </c>
    </row>
    <row r="19" spans="2:30">
      <c r="C19" s="5" t="s">
        <v>627</v>
      </c>
      <c r="D19" s="22">
        <f>-D$7*SUM(D17:D18)</f>
        <v>-64454.876558507756</v>
      </c>
      <c r="E19" s="22">
        <f t="shared" ref="E19:AD19" si="4">-E$7*SUM(E17:E18)</f>
        <v>69054.521714808347</v>
      </c>
      <c r="F19" s="22">
        <f t="shared" si="4"/>
        <v>-544812.78446755616</v>
      </c>
      <c r="G19" s="22">
        <f t="shared" si="4"/>
        <v>-66177.811141725848</v>
      </c>
      <c r="H19" s="22">
        <f t="shared" si="4"/>
        <v>-337478.51841647015</v>
      </c>
      <c r="I19" s="22">
        <f t="shared" si="4"/>
        <v>93308.722055007107</v>
      </c>
      <c r="J19" s="22">
        <f t="shared" si="4"/>
        <v>-149890.18128547881</v>
      </c>
      <c r="K19" s="22">
        <f t="shared" si="4"/>
        <v>-60304.885564567681</v>
      </c>
      <c r="L19" s="22">
        <f t="shared" si="4"/>
        <v>-33280.66289595468</v>
      </c>
      <c r="M19" s="22">
        <f t="shared" si="4"/>
        <v>-87496.148902990652</v>
      </c>
      <c r="N19" s="22">
        <f t="shared" si="4"/>
        <v>-109976.72561720996</v>
      </c>
      <c r="O19" s="22">
        <f t="shared" si="4"/>
        <v>-102036.18324967468</v>
      </c>
      <c r="P19" s="22">
        <f t="shared" si="4"/>
        <v>-110298.9565481436</v>
      </c>
      <c r="Q19" s="22">
        <f t="shared" si="4"/>
        <v>-107583.6775254744</v>
      </c>
      <c r="R19" s="22">
        <f t="shared" si="4"/>
        <v>-102343.4548634735</v>
      </c>
      <c r="S19" s="22">
        <f t="shared" si="4"/>
        <v>-91958.680115460491</v>
      </c>
      <c r="T19" s="22">
        <f t="shared" si="4"/>
        <v>-244451.4825247901</v>
      </c>
      <c r="U19" s="22">
        <f t="shared" si="4"/>
        <v>-92257.817860719195</v>
      </c>
      <c r="V19" s="22">
        <f t="shared" si="4"/>
        <v>-157358.98527357719</v>
      </c>
      <c r="W19" s="22">
        <f t="shared" si="4"/>
        <v>-62359.833166740442</v>
      </c>
      <c r="X19" s="22">
        <f t="shared" si="4"/>
        <v>-63381.712191951068</v>
      </c>
      <c r="Y19" s="22">
        <f t="shared" si="4"/>
        <v>-86563.704866854474</v>
      </c>
      <c r="Z19" s="22">
        <f t="shared" si="4"/>
        <v>-108801.10157673572</v>
      </c>
      <c r="AA19" s="22">
        <f t="shared" si="4"/>
        <v>-100990.83949793541</v>
      </c>
      <c r="AB19" s="22">
        <f t="shared" si="4"/>
        <v>-109096.64763259726</v>
      </c>
      <c r="AC19" s="22">
        <f t="shared" si="4"/>
        <v>-106480.40442068527</v>
      </c>
      <c r="AD19" s="22">
        <f t="shared" si="4"/>
        <v>-101394.78659062608</v>
      </c>
    </row>
    <row r="20" spans="2:30">
      <c r="C20" s="51" t="s">
        <v>628</v>
      </c>
      <c r="D20" s="76">
        <f>SUM(D17:D19)</f>
        <v>201272.78344149227</v>
      </c>
      <c r="E20" s="76">
        <f t="shared" ref="E20:AD20" si="5">SUM(E17:E19)</f>
        <v>-171608.84828519163</v>
      </c>
      <c r="F20" s="76">
        <f t="shared" si="5"/>
        <v>666598.63553244423</v>
      </c>
      <c r="G20" s="76">
        <f t="shared" si="5"/>
        <v>210709.38885827421</v>
      </c>
      <c r="H20" s="76">
        <f t="shared" si="5"/>
        <v>1075741.0815835295</v>
      </c>
      <c r="I20" s="76">
        <f t="shared" si="5"/>
        <v>-81783.797944992912</v>
      </c>
      <c r="J20" s="76">
        <f t="shared" si="5"/>
        <v>370070.25201596587</v>
      </c>
      <c r="K20" s="76">
        <f t="shared" si="5"/>
        <v>154615.54107492167</v>
      </c>
      <c r="L20" s="76">
        <f t="shared" si="5"/>
        <v>175467.93015600566</v>
      </c>
      <c r="M20" s="76">
        <f t="shared" si="5"/>
        <v>205155.50138655279</v>
      </c>
      <c r="N20" s="76">
        <f t="shared" si="5"/>
        <v>254025.63001830457</v>
      </c>
      <c r="O20" s="76">
        <f t="shared" si="5"/>
        <v>236936.23868173885</v>
      </c>
      <c r="P20" s="76">
        <f t="shared" si="5"/>
        <v>255274.6030117934</v>
      </c>
      <c r="Q20" s="76">
        <f t="shared" si="5"/>
        <v>243810.1564832115</v>
      </c>
      <c r="R20" s="76">
        <f t="shared" si="5"/>
        <v>247033.15936653322</v>
      </c>
      <c r="S20" s="76">
        <f t="shared" si="5"/>
        <v>204778.4452180083</v>
      </c>
      <c r="T20" s="76">
        <f t="shared" si="5"/>
        <v>599298.11376060662</v>
      </c>
      <c r="U20" s="76">
        <f t="shared" si="5"/>
        <v>213023.30158845204</v>
      </c>
      <c r="V20" s="76">
        <f t="shared" si="5"/>
        <v>375419.82941993512</v>
      </c>
      <c r="W20" s="76">
        <f t="shared" si="5"/>
        <v>143046.09278895613</v>
      </c>
      <c r="X20" s="76">
        <f t="shared" si="5"/>
        <v>142607.56876165222</v>
      </c>
      <c r="Y20" s="76">
        <f t="shared" si="5"/>
        <v>206087.94542268896</v>
      </c>
      <c r="Z20" s="76">
        <f t="shared" si="5"/>
        <v>255201.25405877881</v>
      </c>
      <c r="AA20" s="76">
        <f t="shared" si="5"/>
        <v>237981.58243347812</v>
      </c>
      <c r="AB20" s="76">
        <f t="shared" si="5"/>
        <v>256476.91192733974</v>
      </c>
      <c r="AC20" s="76">
        <f t="shared" si="5"/>
        <v>244913.42958800064</v>
      </c>
      <c r="AD20" s="76">
        <f t="shared" si="5"/>
        <v>247981.82763938062</v>
      </c>
    </row>
    <row r="21" spans="2:30">
      <c r="C21" s="9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</row>
    <row r="22" spans="2:30">
      <c r="C22" s="9" t="s">
        <v>604</v>
      </c>
      <c r="D22" s="76">
        <f>D15+D20</f>
        <v>282201.78070375492</v>
      </c>
      <c r="E22" s="76">
        <f t="shared" ref="E22:AD22" si="6">E15+E20</f>
        <v>-440738.38212253858</v>
      </c>
      <c r="F22" s="76">
        <f t="shared" si="6"/>
        <v>725865.2602547782</v>
      </c>
      <c r="G22" s="76">
        <f t="shared" si="6"/>
        <v>295278.78335169773</v>
      </c>
      <c r="H22" s="76">
        <f t="shared" si="6"/>
        <v>3127207.833190212</v>
      </c>
      <c r="I22" s="76">
        <f t="shared" si="6"/>
        <v>-35178.680635607496</v>
      </c>
      <c r="J22" s="76">
        <f t="shared" si="6"/>
        <v>739009.40033269336</v>
      </c>
      <c r="K22" s="76">
        <f t="shared" si="6"/>
        <v>308758.50644423912</v>
      </c>
      <c r="L22" s="76">
        <f t="shared" si="6"/>
        <v>350399.55018220225</v>
      </c>
      <c r="M22" s="76">
        <f t="shared" si="6"/>
        <v>409683.95386746316</v>
      </c>
      <c r="N22" s="76">
        <f t="shared" si="6"/>
        <v>507274.84169914527</v>
      </c>
      <c r="O22" s="76">
        <f t="shared" si="6"/>
        <v>473148.2920105707</v>
      </c>
      <c r="P22" s="76">
        <f t="shared" si="6"/>
        <v>509768.97025425558</v>
      </c>
      <c r="Q22" s="76">
        <f t="shared" si="6"/>
        <v>486875.11778143374</v>
      </c>
      <c r="R22" s="76">
        <f t="shared" si="6"/>
        <v>493311.27257933776</v>
      </c>
      <c r="S22" s="76">
        <f t="shared" si="6"/>
        <v>408930.9939862247</v>
      </c>
      <c r="T22" s="76">
        <f t="shared" si="6"/>
        <v>1196764.4987893617</v>
      </c>
      <c r="U22" s="76">
        <f t="shared" si="6"/>
        <v>425395.50668066292</v>
      </c>
      <c r="V22" s="76">
        <f t="shared" si="6"/>
        <v>749692.20438896224</v>
      </c>
      <c r="W22" s="76">
        <f t="shared" si="6"/>
        <v>285654.97138997423</v>
      </c>
      <c r="X22" s="76">
        <f t="shared" si="6"/>
        <v>284779.2636650654</v>
      </c>
      <c r="Y22" s="76">
        <f t="shared" si="6"/>
        <v>411545.99196491891</v>
      </c>
      <c r="Z22" s="76">
        <f t="shared" si="6"/>
        <v>509622.49653612496</v>
      </c>
      <c r="AA22" s="76">
        <f t="shared" si="6"/>
        <v>475235.78446614114</v>
      </c>
      <c r="AB22" s="76">
        <f t="shared" si="6"/>
        <v>512169.91328021442</v>
      </c>
      <c r="AC22" s="76">
        <f t="shared" si="6"/>
        <v>489078.29188454495</v>
      </c>
      <c r="AD22" s="76">
        <f t="shared" si="6"/>
        <v>495205.70956153912</v>
      </c>
    </row>
    <row r="24" spans="2:30">
      <c r="B24" s="62">
        <v>12</v>
      </c>
      <c r="C24" s="53" t="s">
        <v>323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</row>
    <row r="25" spans="2:30">
      <c r="B25" s="62"/>
      <c r="C25" s="79" t="s">
        <v>624</v>
      </c>
      <c r="D25" s="22">
        <f>-D24*D$7</f>
        <v>0</v>
      </c>
      <c r="E25" s="22">
        <f>-E24*E$7</f>
        <v>0</v>
      </c>
      <c r="F25" s="22">
        <f t="shared" ref="F25:AD25" si="7">-F24*F$7</f>
        <v>0</v>
      </c>
      <c r="G25" s="22">
        <f t="shared" si="7"/>
        <v>0</v>
      </c>
      <c r="H25" s="22">
        <f t="shared" si="7"/>
        <v>0</v>
      </c>
      <c r="I25" s="22">
        <f t="shared" si="7"/>
        <v>0</v>
      </c>
      <c r="J25" s="22">
        <f t="shared" si="7"/>
        <v>0</v>
      </c>
      <c r="K25" s="22">
        <f t="shared" si="7"/>
        <v>0</v>
      </c>
      <c r="L25" s="22">
        <f t="shared" si="7"/>
        <v>0</v>
      </c>
      <c r="M25" s="22">
        <f t="shared" si="7"/>
        <v>0</v>
      </c>
      <c r="N25" s="22">
        <f t="shared" si="7"/>
        <v>0</v>
      </c>
      <c r="O25" s="22">
        <f t="shared" si="7"/>
        <v>0</v>
      </c>
      <c r="P25" s="22">
        <f t="shared" si="7"/>
        <v>0</v>
      </c>
      <c r="Q25" s="22">
        <f t="shared" si="7"/>
        <v>0</v>
      </c>
      <c r="R25" s="22">
        <f t="shared" si="7"/>
        <v>0</v>
      </c>
      <c r="S25" s="22">
        <f t="shared" si="7"/>
        <v>0</v>
      </c>
      <c r="T25" s="22">
        <f t="shared" si="7"/>
        <v>0</v>
      </c>
      <c r="U25" s="22">
        <f t="shared" si="7"/>
        <v>0</v>
      </c>
      <c r="V25" s="22">
        <f t="shared" si="7"/>
        <v>0</v>
      </c>
      <c r="W25" s="22">
        <f t="shared" si="7"/>
        <v>0</v>
      </c>
      <c r="X25" s="22">
        <f t="shared" si="7"/>
        <v>0</v>
      </c>
      <c r="Y25" s="22">
        <f t="shared" si="7"/>
        <v>0</v>
      </c>
      <c r="Z25" s="22">
        <f t="shared" si="7"/>
        <v>0</v>
      </c>
      <c r="AA25" s="22">
        <f t="shared" si="7"/>
        <v>0</v>
      </c>
      <c r="AB25" s="22">
        <f t="shared" si="7"/>
        <v>0</v>
      </c>
      <c r="AC25" s="22">
        <f t="shared" si="7"/>
        <v>0</v>
      </c>
      <c r="AD25" s="22">
        <f t="shared" si="7"/>
        <v>0</v>
      </c>
    </row>
    <row r="26" spans="2:30">
      <c r="C26" s="9" t="s">
        <v>603</v>
      </c>
      <c r="D26" s="76">
        <f>SUM(D24:D25)</f>
        <v>0</v>
      </c>
      <c r="E26" s="76">
        <f t="shared" ref="E26:AD26" si="8">SUM(E24:E25)</f>
        <v>0</v>
      </c>
      <c r="F26" s="76">
        <f t="shared" si="8"/>
        <v>0</v>
      </c>
      <c r="G26" s="76">
        <f t="shared" si="8"/>
        <v>0</v>
      </c>
      <c r="H26" s="76">
        <f t="shared" si="8"/>
        <v>0</v>
      </c>
      <c r="I26" s="76">
        <f t="shared" si="8"/>
        <v>0</v>
      </c>
      <c r="J26" s="76">
        <f t="shared" si="8"/>
        <v>0</v>
      </c>
      <c r="K26" s="76">
        <f t="shared" si="8"/>
        <v>0</v>
      </c>
      <c r="L26" s="76">
        <f t="shared" si="8"/>
        <v>0</v>
      </c>
      <c r="M26" s="76">
        <f t="shared" si="8"/>
        <v>0</v>
      </c>
      <c r="N26" s="76">
        <f t="shared" si="8"/>
        <v>0</v>
      </c>
      <c r="O26" s="76">
        <f t="shared" si="8"/>
        <v>0</v>
      </c>
      <c r="P26" s="76">
        <f t="shared" si="8"/>
        <v>0</v>
      </c>
      <c r="Q26" s="76">
        <f t="shared" si="8"/>
        <v>0</v>
      </c>
      <c r="R26" s="76">
        <f t="shared" si="8"/>
        <v>0</v>
      </c>
      <c r="S26" s="76">
        <f t="shared" si="8"/>
        <v>0</v>
      </c>
      <c r="T26" s="76">
        <f t="shared" si="8"/>
        <v>0</v>
      </c>
      <c r="U26" s="76">
        <f t="shared" si="8"/>
        <v>0</v>
      </c>
      <c r="V26" s="76">
        <f t="shared" si="8"/>
        <v>0</v>
      </c>
      <c r="W26" s="76">
        <f t="shared" si="8"/>
        <v>0</v>
      </c>
      <c r="X26" s="76">
        <f t="shared" si="8"/>
        <v>0</v>
      </c>
      <c r="Y26" s="76">
        <f t="shared" si="8"/>
        <v>0</v>
      </c>
      <c r="Z26" s="76">
        <f t="shared" si="8"/>
        <v>0</v>
      </c>
      <c r="AA26" s="76">
        <f t="shared" si="8"/>
        <v>0</v>
      </c>
      <c r="AB26" s="76">
        <f t="shared" si="8"/>
        <v>0</v>
      </c>
      <c r="AC26" s="76">
        <f t="shared" si="8"/>
        <v>0</v>
      </c>
      <c r="AD26" s="76">
        <f t="shared" si="8"/>
        <v>0</v>
      </c>
    </row>
    <row r="27" spans="2:30">
      <c r="C27" s="5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2:30">
      <c r="C28" s="5" t="s">
        <v>326</v>
      </c>
      <c r="D28" s="22">
        <f>'Div 12 forecast'!F36</f>
        <v>10368.01</v>
      </c>
      <c r="E28" s="22">
        <f>'Div 12 forecast'!G36</f>
        <v>9364.7099999999991</v>
      </c>
      <c r="F28" s="22">
        <f>'Div 12 forecast'!H36</f>
        <v>10368.01</v>
      </c>
      <c r="G28" s="22">
        <f>'Div 12 forecast'!I36</f>
        <v>10033.59</v>
      </c>
      <c r="H28" s="22">
        <f>'Div 12 forecast'!J36</f>
        <v>32970.400000000001</v>
      </c>
      <c r="I28" s="22">
        <f>'Div 12 forecast'!K36</f>
        <v>10111</v>
      </c>
      <c r="J28" s="22">
        <f>'Div 12 forecast'!L36</f>
        <v>11402.301412089895</v>
      </c>
      <c r="K28" s="22">
        <f>'Div 12 forecast'!M36</f>
        <v>9959.4002838335455</v>
      </c>
      <c r="L28" s="22">
        <f>'Div 12 forecast'!N36</f>
        <v>12180.983177292879</v>
      </c>
      <c r="M28" s="22">
        <f>'Div 12 forecast'!O36</f>
        <v>10613.490599734836</v>
      </c>
      <c r="N28" s="22">
        <f>'Div 12 forecast'!P36</f>
        <v>14528.405618742387</v>
      </c>
      <c r="O28" s="22">
        <f>'Div 12 forecast'!Q36</f>
        <v>13008.095881071742</v>
      </c>
      <c r="P28" s="22">
        <f>'Div 12 forecast'!R36</f>
        <v>10608.151185540555</v>
      </c>
      <c r="Q28" s="22">
        <f>'Div 12 forecast'!S36</f>
        <v>10019.456070216722</v>
      </c>
      <c r="R28" s="22">
        <f>'Div 12 forecast'!T36</f>
        <v>10608.151185540555</v>
      </c>
      <c r="S28" s="22">
        <f>'Div 12 forecast'!U36</f>
        <v>10411.919490547438</v>
      </c>
      <c r="T28" s="22">
        <f>'Div 12 forecast'!V36</f>
        <v>26841.840921446306</v>
      </c>
      <c r="U28" s="22">
        <f>'Div 12 forecast'!W36</f>
        <v>11720.151647272171</v>
      </c>
      <c r="V28" s="22">
        <f>'Div 12 forecast'!X36</f>
        <v>11959.991086891676</v>
      </c>
      <c r="W28" s="22">
        <f>'Div 12 forecast'!Y36</f>
        <v>11959.991086891676</v>
      </c>
      <c r="X28" s="22">
        <f>'Div 12 forecast'!Z36</f>
        <v>16843.336043735664</v>
      </c>
      <c r="Y28" s="22">
        <f>'Div 12 forecast'!AA36</f>
        <v>10613.490599734836</v>
      </c>
      <c r="Z28" s="22">
        <f>'Div 12 forecast'!AB36</f>
        <v>14528.405618742387</v>
      </c>
      <c r="AA28" s="22">
        <f>'Div 12 forecast'!AC36</f>
        <v>13008.095881071742</v>
      </c>
      <c r="AB28" s="22">
        <f>'Div 12 forecast'!AD36</f>
        <v>10608.151185540555</v>
      </c>
      <c r="AC28" s="22">
        <f>'Div 12 forecast'!AE36</f>
        <v>10019.456070216722</v>
      </c>
      <c r="AD28" s="22">
        <f>'Div 12 forecast'!AF36</f>
        <v>10608.151185540555</v>
      </c>
    </row>
    <row r="29" spans="2:30">
      <c r="C29" s="5" t="s">
        <v>625</v>
      </c>
      <c r="D29" s="22">
        <f>-D28*D$7</f>
        <v>-2514.8635437777684</v>
      </c>
      <c r="E29" s="22">
        <f>-E28*E$7</f>
        <v>-2687.0544115121584</v>
      </c>
      <c r="F29" s="22">
        <f t="shared" ref="F29:AD29" si="9">-F28*F$7</f>
        <v>-4662.8455900535146</v>
      </c>
      <c r="G29" s="22">
        <f t="shared" si="9"/>
        <v>-2398.092162055555</v>
      </c>
      <c r="H29" s="22">
        <f t="shared" si="9"/>
        <v>-7873.3706662420982</v>
      </c>
      <c r="I29" s="22">
        <f t="shared" si="9"/>
        <v>-5388.2626664929876</v>
      </c>
      <c r="J29" s="22">
        <f t="shared" si="9"/>
        <v>-3286.9674618856748</v>
      </c>
      <c r="K29" s="22">
        <f t="shared" si="9"/>
        <v>-2794.524949532884</v>
      </c>
      <c r="L29" s="22">
        <f t="shared" si="9"/>
        <v>-1942.0068367304968</v>
      </c>
      <c r="M29" s="22">
        <f t="shared" si="9"/>
        <v>-3173.1909011143939</v>
      </c>
      <c r="N29" s="22">
        <f t="shared" si="9"/>
        <v>-4389.4948855437351</v>
      </c>
      <c r="O29" s="22">
        <f t="shared" si="9"/>
        <v>-3915.6473187041015</v>
      </c>
      <c r="P29" s="22">
        <f t="shared" si="9"/>
        <v>-3200.6363044377645</v>
      </c>
      <c r="Q29" s="22">
        <f t="shared" si="9"/>
        <v>-3067.5835103361774</v>
      </c>
      <c r="R29" s="22">
        <f t="shared" si="9"/>
        <v>-3107.4628290018727</v>
      </c>
      <c r="S29" s="22">
        <f t="shared" si="9"/>
        <v>-3226.6484105862846</v>
      </c>
      <c r="T29" s="22">
        <f t="shared" si="9"/>
        <v>-7776.6292699033229</v>
      </c>
      <c r="U29" s="22">
        <f t="shared" si="9"/>
        <v>-3541.9013724957022</v>
      </c>
      <c r="V29" s="22">
        <f t="shared" si="9"/>
        <v>-3532.4453777257504</v>
      </c>
      <c r="W29" s="22">
        <f t="shared" si="9"/>
        <v>-3630.9714307616036</v>
      </c>
      <c r="X29" s="22">
        <f t="shared" si="9"/>
        <v>-5182.5972328959451</v>
      </c>
      <c r="Y29" s="22">
        <f t="shared" si="9"/>
        <v>-3139.3742935452283</v>
      </c>
      <c r="Z29" s="22">
        <f t="shared" si="9"/>
        <v>-4342.5722691080955</v>
      </c>
      <c r="AA29" s="22">
        <f t="shared" si="9"/>
        <v>-3875.5321622148958</v>
      </c>
      <c r="AB29" s="22">
        <f t="shared" si="9"/>
        <v>-3165.7479094367914</v>
      </c>
      <c r="AC29" s="22">
        <f t="shared" si="9"/>
        <v>-3036.1253703888128</v>
      </c>
      <c r="AD29" s="22">
        <f t="shared" si="9"/>
        <v>-3078.6583353597607</v>
      </c>
    </row>
    <row r="30" spans="2:30">
      <c r="C30" s="9" t="s">
        <v>626</v>
      </c>
      <c r="D30" s="76">
        <f>SUM(D28:D29)</f>
        <v>7853.1464562222318</v>
      </c>
      <c r="E30" s="76">
        <f t="shared" ref="E30:AD30" si="10">SUM(E28:E29)</f>
        <v>6677.6555884878408</v>
      </c>
      <c r="F30" s="76">
        <f t="shared" si="10"/>
        <v>5705.1644099464856</v>
      </c>
      <c r="G30" s="76">
        <f t="shared" si="10"/>
        <v>7635.4978379444456</v>
      </c>
      <c r="H30" s="76">
        <f t="shared" si="10"/>
        <v>25097.029333757902</v>
      </c>
      <c r="I30" s="76">
        <f t="shared" si="10"/>
        <v>4722.7373335070124</v>
      </c>
      <c r="J30" s="76">
        <f t="shared" si="10"/>
        <v>8115.3339502042199</v>
      </c>
      <c r="K30" s="76">
        <f t="shared" si="10"/>
        <v>7164.8753343006611</v>
      </c>
      <c r="L30" s="76">
        <f t="shared" si="10"/>
        <v>10238.976340562382</v>
      </c>
      <c r="M30" s="76">
        <f t="shared" si="10"/>
        <v>7440.2996986204416</v>
      </c>
      <c r="N30" s="76">
        <f t="shared" si="10"/>
        <v>10138.910733198652</v>
      </c>
      <c r="O30" s="76">
        <f t="shared" si="10"/>
        <v>9092.448562367641</v>
      </c>
      <c r="P30" s="76">
        <f t="shared" si="10"/>
        <v>7407.5148811027902</v>
      </c>
      <c r="Q30" s="76">
        <f t="shared" si="10"/>
        <v>6951.8725598805449</v>
      </c>
      <c r="R30" s="76">
        <f t="shared" si="10"/>
        <v>7500.6883565386825</v>
      </c>
      <c r="S30" s="76">
        <f t="shared" si="10"/>
        <v>7185.2710799611532</v>
      </c>
      <c r="T30" s="76">
        <f t="shared" si="10"/>
        <v>19065.211651542984</v>
      </c>
      <c r="U30" s="76">
        <f t="shared" si="10"/>
        <v>8178.2502747764684</v>
      </c>
      <c r="V30" s="76">
        <f t="shared" si="10"/>
        <v>8427.5457091659264</v>
      </c>
      <c r="W30" s="76">
        <f t="shared" si="10"/>
        <v>8329.0196561300727</v>
      </c>
      <c r="X30" s="76">
        <f t="shared" si="10"/>
        <v>11660.738810839719</v>
      </c>
      <c r="Y30" s="76">
        <f t="shared" si="10"/>
        <v>7474.1163061896077</v>
      </c>
      <c r="Z30" s="76">
        <f t="shared" si="10"/>
        <v>10185.833349634291</v>
      </c>
      <c r="AA30" s="76">
        <f t="shared" si="10"/>
        <v>9132.5637188568471</v>
      </c>
      <c r="AB30" s="76">
        <f t="shared" si="10"/>
        <v>7442.4032761037633</v>
      </c>
      <c r="AC30" s="76">
        <f t="shared" si="10"/>
        <v>6983.3306998279095</v>
      </c>
      <c r="AD30" s="76">
        <f t="shared" si="10"/>
        <v>7529.4928501807944</v>
      </c>
    </row>
    <row r="31" spans="2:30">
      <c r="C31" s="5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2:30">
      <c r="C32" s="5" t="s">
        <v>325</v>
      </c>
      <c r="D32" s="22">
        <f>'Div 12 forecast'!F35</f>
        <v>9913.4500000000007</v>
      </c>
      <c r="E32" s="22">
        <f>'Div 12 forecast'!G35</f>
        <v>8954.0499999999993</v>
      </c>
      <c r="F32" s="22">
        <f>'Div 12 forecast'!H35</f>
        <v>45802.26</v>
      </c>
      <c r="G32" s="22">
        <f>'Div 12 forecast'!I35</f>
        <v>11106.99</v>
      </c>
      <c r="H32" s="22">
        <f>'Div 12 forecast'!J35</f>
        <v>49017.479999999996</v>
      </c>
      <c r="I32" s="22">
        <f>'Div 12 forecast'!K35</f>
        <v>-5526.38</v>
      </c>
      <c r="J32" s="22">
        <f>'Div 12 forecast'!L35</f>
        <v>16342.20042165021</v>
      </c>
      <c r="K32" s="22">
        <f>'Div 12 forecast'!M35</f>
        <v>14274.18111796926</v>
      </c>
      <c r="L32" s="22">
        <f>'Div 12 forecast'!N35</f>
        <v>17458.235949191938</v>
      </c>
      <c r="M32" s="22">
        <f>'Div 12 forecast'!O35</f>
        <v>15211.647568819742</v>
      </c>
      <c r="N32" s="22">
        <f>'Div 12 forecast'!P35</f>
        <v>20822.648678342557</v>
      </c>
      <c r="O32" s="22">
        <f>'Div 12 forecast'!Q35</f>
        <v>18643.684490493892</v>
      </c>
      <c r="P32" s="22">
        <f>'Div 12 forecast'!R35</f>
        <v>15203.994922766673</v>
      </c>
      <c r="Q32" s="22">
        <f>'Div 12 forecast'!S35</f>
        <v>14360.255293881943</v>
      </c>
      <c r="R32" s="22">
        <f>'Div 12 forecast'!T35</f>
        <v>15203.994922766673</v>
      </c>
      <c r="S32" s="22">
        <f>'Div 12 forecast'!U35</f>
        <v>14922.74839430204</v>
      </c>
      <c r="T32" s="22">
        <f>'Div 12 forecast'!V35</f>
        <v>38470.719916175927</v>
      </c>
      <c r="U32" s="22">
        <f>'Div 12 forecast'!W35</f>
        <v>16797.755143428549</v>
      </c>
      <c r="V32" s="22">
        <f>'Div 12 forecast'!X35</f>
        <v>17141.501905562236</v>
      </c>
      <c r="W32" s="22">
        <f>'Div 12 forecast'!Y35</f>
        <v>17141.501905562236</v>
      </c>
      <c r="X32" s="22">
        <f>'Div 12 forecast'!Z35</f>
        <v>24140.492646868388</v>
      </c>
      <c r="Y32" s="22">
        <f>'Div 12 forecast'!AA35</f>
        <v>15211.647568819742</v>
      </c>
      <c r="Z32" s="22">
        <f>'Div 12 forecast'!AB35</f>
        <v>20822.648678342557</v>
      </c>
      <c r="AA32" s="22">
        <f>'Div 12 forecast'!AC35</f>
        <v>18643.684490493892</v>
      </c>
      <c r="AB32" s="22">
        <f>'Div 12 forecast'!AD35</f>
        <v>15203.994922766673</v>
      </c>
      <c r="AC32" s="22">
        <f>'Div 12 forecast'!AE35</f>
        <v>14360.255293881943</v>
      </c>
      <c r="AD32" s="22">
        <f>'Div 12 forecast'!AF35</f>
        <v>15203.994922766673</v>
      </c>
    </row>
    <row r="33" spans="2:30">
      <c r="C33" s="5" t="s">
        <v>317</v>
      </c>
      <c r="D33" s="22">
        <f>'Div 12 forecast'!F37</f>
        <v>985.93</v>
      </c>
      <c r="E33" s="22">
        <f>'Div 12 forecast'!G37</f>
        <v>890.53</v>
      </c>
      <c r="F33" s="22">
        <f>'Div 12 forecast'!H37</f>
        <v>985.93</v>
      </c>
      <c r="G33" s="22">
        <f>'Div 12 forecast'!I37</f>
        <v>954.13</v>
      </c>
      <c r="H33" s="22">
        <f>'Div 12 forecast'!J37</f>
        <v>985.94</v>
      </c>
      <c r="I33" s="22">
        <f>'Div 12 forecast'!K37</f>
        <v>954.14</v>
      </c>
      <c r="J33" s="22">
        <f>'Div 12 forecast'!L37</f>
        <v>788.77510533871111</v>
      </c>
      <c r="K33" s="22">
        <f>'Div 12 forecast'!M37</f>
        <v>688.95977435412681</v>
      </c>
      <c r="L33" s="22">
        <f>'Div 12 forecast'!N37</f>
        <v>842.64184409393067</v>
      </c>
      <c r="M33" s="22">
        <f>'Div 12 forecast'!O37</f>
        <v>734.2076711759936</v>
      </c>
      <c r="N33" s="22">
        <f>'Div 12 forecast'!P37</f>
        <v>1005.0290952821466</v>
      </c>
      <c r="O33" s="22">
        <f>'Div 12 forecast'!Q37</f>
        <v>899.85888181917539</v>
      </c>
      <c r="P33" s="22">
        <f>'Div 12 forecast'!R37</f>
        <v>733.83830740973895</v>
      </c>
      <c r="Q33" s="22">
        <f>'Div 12 forecast'!S37</f>
        <v>693.11424348439914</v>
      </c>
      <c r="R33" s="22">
        <f>'Div 12 forecast'!T37</f>
        <v>733.83830740973895</v>
      </c>
      <c r="S33" s="22">
        <f>'Div 12 forecast'!U37</f>
        <v>720.26362013433732</v>
      </c>
      <c r="T33" s="22">
        <f>'Div 12 forecast'!V37</f>
        <v>1856.8335579911802</v>
      </c>
      <c r="U33" s="22">
        <f>'Div 12 forecast'!W37</f>
        <v>810.7629781090277</v>
      </c>
      <c r="V33" s="22">
        <f>'Div 12 forecast'!X37</f>
        <v>827.35431107007935</v>
      </c>
      <c r="W33" s="22">
        <f>'Div 12 forecast'!Y37</f>
        <v>827.35431107007935</v>
      </c>
      <c r="X33" s="22">
        <f>'Div 12 forecast'!Z37</f>
        <v>1165.1686516606326</v>
      </c>
      <c r="Y33" s="22">
        <f>'Div 12 forecast'!AA37</f>
        <v>734.2076711759936</v>
      </c>
      <c r="Z33" s="22">
        <f>'Div 12 forecast'!AB37</f>
        <v>1005.0290952821466</v>
      </c>
      <c r="AA33" s="22">
        <f>'Div 12 forecast'!AC37</f>
        <v>899.85888181917539</v>
      </c>
      <c r="AB33" s="22">
        <f>'Div 12 forecast'!AD37</f>
        <v>733.83830740973895</v>
      </c>
      <c r="AC33" s="22">
        <f>'Div 12 forecast'!AE37</f>
        <v>693.11424348439914</v>
      </c>
      <c r="AD33" s="22">
        <f>'Div 12 forecast'!AF37</f>
        <v>733.83830740973895</v>
      </c>
    </row>
    <row r="34" spans="2:30">
      <c r="C34" s="5" t="s">
        <v>627</v>
      </c>
      <c r="D34" s="22">
        <f>-D$7*SUM(D32:D33)</f>
        <v>-2643.7526016834991</v>
      </c>
      <c r="E34" s="22">
        <f t="shared" ref="E34:AD34" si="11">-E$7*SUM(E32:E33)</f>
        <v>-2824.7454665958016</v>
      </c>
      <c r="F34" s="22">
        <f t="shared" si="11"/>
        <v>-21042.235241679544</v>
      </c>
      <c r="G34" s="22">
        <f t="shared" si="11"/>
        <v>-2882.684795532954</v>
      </c>
      <c r="H34" s="22">
        <f t="shared" si="11"/>
        <v>-11940.876065797911</v>
      </c>
      <c r="I34" s="22">
        <f t="shared" si="11"/>
        <v>2436.5967851098699</v>
      </c>
      <c r="J34" s="22">
        <f t="shared" si="11"/>
        <v>-4938.3854287405366</v>
      </c>
      <c r="K34" s="22">
        <f t="shared" si="11"/>
        <v>-4198.5329794253612</v>
      </c>
      <c r="L34" s="22">
        <f t="shared" si="11"/>
        <v>-2917.6979620974275</v>
      </c>
      <c r="M34" s="22">
        <f t="shared" si="11"/>
        <v>-4767.4459483957053</v>
      </c>
      <c r="N34" s="22">
        <f t="shared" si="11"/>
        <v>-6594.8378965286665</v>
      </c>
      <c r="O34" s="22">
        <f t="shared" si="11"/>
        <v>-5882.922750833075</v>
      </c>
      <c r="P34" s="22">
        <f t="shared" si="11"/>
        <v>-4808.6803023799357</v>
      </c>
      <c r="Q34" s="22">
        <f t="shared" si="11"/>
        <v>-4608.7799421653735</v>
      </c>
      <c r="R34" s="22">
        <f t="shared" si="11"/>
        <v>-4668.6951827299363</v>
      </c>
      <c r="S34" s="22">
        <f t="shared" si="11"/>
        <v>-4847.7612508420816</v>
      </c>
      <c r="T34" s="22">
        <f t="shared" si="11"/>
        <v>-11683.715496586034</v>
      </c>
      <c r="U34" s="22">
        <f t="shared" si="11"/>
        <v>-5321.4016660616562</v>
      </c>
      <c r="V34" s="22">
        <f t="shared" si="11"/>
        <v>-5307.1948485839484</v>
      </c>
      <c r="W34" s="22">
        <f t="shared" si="11"/>
        <v>-5455.2217549362385</v>
      </c>
      <c r="X34" s="22">
        <f t="shared" si="11"/>
        <v>-7786.4058451256251</v>
      </c>
      <c r="Y34" s="22">
        <f t="shared" si="11"/>
        <v>-4716.6394089317582</v>
      </c>
      <c r="Z34" s="22">
        <f t="shared" si="11"/>
        <v>-6524.3407078673554</v>
      </c>
      <c r="AA34" s="22">
        <f t="shared" si="11"/>
        <v>-5822.6531842568702</v>
      </c>
      <c r="AB34" s="22">
        <f t="shared" si="11"/>
        <v>-4756.2634946376074</v>
      </c>
      <c r="AC34" s="22">
        <f t="shared" si="11"/>
        <v>-4561.5167971136652</v>
      </c>
      <c r="AD34" s="22">
        <f t="shared" si="11"/>
        <v>-4625.4189126317679</v>
      </c>
    </row>
    <row r="35" spans="2:30">
      <c r="C35" s="51" t="s">
        <v>628</v>
      </c>
      <c r="D35" s="76">
        <f>SUM(D32:D34)</f>
        <v>8255.6273983165011</v>
      </c>
      <c r="E35" s="76">
        <f t="shared" ref="E35:AD35" si="12">SUM(E32:E34)</f>
        <v>7019.8345334041987</v>
      </c>
      <c r="F35" s="76">
        <f t="shared" si="12"/>
        <v>25745.954758320458</v>
      </c>
      <c r="G35" s="76">
        <f t="shared" si="12"/>
        <v>9178.435204467045</v>
      </c>
      <c r="H35" s="76">
        <f t="shared" si="12"/>
        <v>38062.543934202084</v>
      </c>
      <c r="I35" s="76">
        <f t="shared" si="12"/>
        <v>-2135.6432148901299</v>
      </c>
      <c r="J35" s="76">
        <f t="shared" si="12"/>
        <v>12192.590098248384</v>
      </c>
      <c r="K35" s="76">
        <f t="shared" si="12"/>
        <v>10764.607912898025</v>
      </c>
      <c r="L35" s="76">
        <f t="shared" si="12"/>
        <v>15383.179831188441</v>
      </c>
      <c r="M35" s="76">
        <f t="shared" si="12"/>
        <v>11178.40929160003</v>
      </c>
      <c r="N35" s="76">
        <f t="shared" si="12"/>
        <v>15232.839877096036</v>
      </c>
      <c r="O35" s="76">
        <f t="shared" si="12"/>
        <v>13660.620621479991</v>
      </c>
      <c r="P35" s="76">
        <f t="shared" si="12"/>
        <v>11129.152927796476</v>
      </c>
      <c r="Q35" s="76">
        <f t="shared" si="12"/>
        <v>10444.589595200967</v>
      </c>
      <c r="R35" s="76">
        <f t="shared" si="12"/>
        <v>11269.138047446475</v>
      </c>
      <c r="S35" s="76">
        <f t="shared" si="12"/>
        <v>10795.250763594297</v>
      </c>
      <c r="T35" s="76">
        <f t="shared" si="12"/>
        <v>28643.837977581075</v>
      </c>
      <c r="U35" s="76">
        <f t="shared" si="12"/>
        <v>12287.116455475922</v>
      </c>
      <c r="V35" s="76">
        <f t="shared" si="12"/>
        <v>12661.661368048368</v>
      </c>
      <c r="W35" s="76">
        <f t="shared" si="12"/>
        <v>12513.634461696078</v>
      </c>
      <c r="X35" s="76">
        <f t="shared" si="12"/>
        <v>17519.255453403395</v>
      </c>
      <c r="Y35" s="76">
        <f t="shared" si="12"/>
        <v>11229.215831063977</v>
      </c>
      <c r="Z35" s="76">
        <f t="shared" si="12"/>
        <v>15303.337065757347</v>
      </c>
      <c r="AA35" s="76">
        <f t="shared" si="12"/>
        <v>13720.890188056197</v>
      </c>
      <c r="AB35" s="76">
        <f t="shared" si="12"/>
        <v>11181.569735538804</v>
      </c>
      <c r="AC35" s="76">
        <f t="shared" si="12"/>
        <v>10491.852740252676</v>
      </c>
      <c r="AD35" s="76">
        <f t="shared" si="12"/>
        <v>11312.414317544644</v>
      </c>
    </row>
    <row r="36" spans="2:30">
      <c r="C36" s="5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2:30">
      <c r="C37" s="9" t="s">
        <v>604</v>
      </c>
      <c r="D37" s="76">
        <f>D30+D35</f>
        <v>16108.773854538733</v>
      </c>
      <c r="E37" s="76">
        <f t="shared" ref="E37:AD37" si="13">E30+E35</f>
        <v>13697.490121892039</v>
      </c>
      <c r="F37" s="76">
        <f t="shared" si="13"/>
        <v>31451.119168266945</v>
      </c>
      <c r="G37" s="76">
        <f t="shared" si="13"/>
        <v>16813.933042411489</v>
      </c>
      <c r="H37" s="76">
        <f t="shared" si="13"/>
        <v>63159.57326795999</v>
      </c>
      <c r="I37" s="76">
        <f t="shared" si="13"/>
        <v>2587.0941186168825</v>
      </c>
      <c r="J37" s="76">
        <f t="shared" si="13"/>
        <v>20307.924048452602</v>
      </c>
      <c r="K37" s="76">
        <f t="shared" si="13"/>
        <v>17929.483247198688</v>
      </c>
      <c r="L37" s="76">
        <f t="shared" si="13"/>
        <v>25622.156171750823</v>
      </c>
      <c r="M37" s="76">
        <f t="shared" si="13"/>
        <v>18618.708990220472</v>
      </c>
      <c r="N37" s="76">
        <f t="shared" si="13"/>
        <v>25371.750610294686</v>
      </c>
      <c r="O37" s="76">
        <f t="shared" si="13"/>
        <v>22753.069183847634</v>
      </c>
      <c r="P37" s="76">
        <f t="shared" si="13"/>
        <v>18536.667808899267</v>
      </c>
      <c r="Q37" s="76">
        <f t="shared" si="13"/>
        <v>17396.462155081514</v>
      </c>
      <c r="R37" s="76">
        <f t="shared" si="13"/>
        <v>18769.826403985157</v>
      </c>
      <c r="S37" s="76">
        <f t="shared" si="13"/>
        <v>17980.521843555449</v>
      </c>
      <c r="T37" s="76">
        <f t="shared" si="13"/>
        <v>47709.049629124056</v>
      </c>
      <c r="U37" s="76">
        <f t="shared" si="13"/>
        <v>20465.36673025239</v>
      </c>
      <c r="V37" s="76">
        <f t="shared" si="13"/>
        <v>21089.207077214294</v>
      </c>
      <c r="W37" s="76">
        <f t="shared" si="13"/>
        <v>20842.65411782615</v>
      </c>
      <c r="X37" s="76">
        <f t="shared" si="13"/>
        <v>29179.994264243112</v>
      </c>
      <c r="Y37" s="76">
        <f t="shared" si="13"/>
        <v>18703.332137253587</v>
      </c>
      <c r="Z37" s="76">
        <f t="shared" si="13"/>
        <v>25489.170415391636</v>
      </c>
      <c r="AA37" s="76">
        <f t="shared" si="13"/>
        <v>22853.453906913044</v>
      </c>
      <c r="AB37" s="76">
        <f t="shared" si="13"/>
        <v>18623.973011642567</v>
      </c>
      <c r="AC37" s="76">
        <f t="shared" si="13"/>
        <v>17475.183440080586</v>
      </c>
      <c r="AD37" s="76">
        <f t="shared" si="13"/>
        <v>18841.90716772544</v>
      </c>
    </row>
    <row r="39" spans="2:30">
      <c r="D39" s="80"/>
      <c r="E39" s="80"/>
      <c r="F39" s="80"/>
      <c r="G39" s="80"/>
      <c r="H39" s="80"/>
      <c r="I39" s="80"/>
      <c r="J39" s="80"/>
    </row>
    <row r="40" spans="2:30">
      <c r="C40" s="155" t="s">
        <v>629</v>
      </c>
      <c r="D40" s="80">
        <f>'Div 91 forecast'!F278</f>
        <v>0.44012989666808422</v>
      </c>
      <c r="E40" s="80">
        <f>'Div 91 forecast'!G278</f>
        <v>0.43998669482602387</v>
      </c>
      <c r="F40" s="80">
        <f>'Div 91 forecast'!H278</f>
        <v>0.4251222867051726</v>
      </c>
      <c r="G40" s="80">
        <f>'Div 91 forecast'!I278</f>
        <v>0.33908769722195337</v>
      </c>
      <c r="H40" s="80">
        <f>'Div 91 forecast'!J278</f>
        <v>0.53291211822886886</v>
      </c>
      <c r="I40" s="80">
        <f>'Div 91 forecast'!K278</f>
        <v>0</v>
      </c>
      <c r="J40" s="80">
        <f>'Div 91 forecast'!L278</f>
        <v>0.49038698439626394</v>
      </c>
      <c r="K40" s="80">
        <f>'Div 91 forecast'!M278</f>
        <v>0.49038698439626399</v>
      </c>
      <c r="L40" s="80">
        <f>'Div 91 forecast'!N278</f>
        <v>0.49038698439626394</v>
      </c>
      <c r="M40" s="80">
        <f>'Div 91 forecast'!O278</f>
        <v>0.49038698439626394</v>
      </c>
      <c r="N40" s="80">
        <f>'Div 91 forecast'!P278</f>
        <v>0.49038698439626394</v>
      </c>
      <c r="O40" s="80">
        <f>'Div 91 forecast'!Q278</f>
        <v>0.49038698439626399</v>
      </c>
      <c r="P40" s="80">
        <f>'Div 91 forecast'!R278</f>
        <v>0.49038698439626405</v>
      </c>
      <c r="Q40" s="80">
        <f>'Div 91 forecast'!S278</f>
        <v>0.49038698439626394</v>
      </c>
      <c r="R40" s="80">
        <f>'Div 91 forecast'!T278</f>
        <v>0.49038698439626394</v>
      </c>
      <c r="S40" s="80">
        <f>'Div 91 forecast'!U278</f>
        <v>0.49038698439626394</v>
      </c>
      <c r="T40" s="80">
        <f>'Div 91 forecast'!V278</f>
        <v>0.49038698439626399</v>
      </c>
      <c r="U40" s="80">
        <f>'Div 91 forecast'!W278</f>
        <v>0.49038698439626394</v>
      </c>
      <c r="V40" s="80">
        <f>'Div 91 forecast'!X278</f>
        <v>0.49038698439626399</v>
      </c>
      <c r="W40" s="80">
        <f>'Div 91 forecast'!Y278</f>
        <v>0.49038698439626394</v>
      </c>
      <c r="X40" s="80">
        <f>'Div 91 forecast'!Z278</f>
        <v>0.49038698439626394</v>
      </c>
      <c r="Y40" s="80">
        <f>'Div 91 forecast'!AA278</f>
        <v>0.49038698439626394</v>
      </c>
      <c r="Z40" s="80">
        <f>'Div 91 forecast'!AB278</f>
        <v>0.49038698439626394</v>
      </c>
      <c r="AA40" s="80">
        <f>'Div 91 forecast'!AC278</f>
        <v>0.49038698439626399</v>
      </c>
      <c r="AB40" s="80">
        <f>'Div 91 forecast'!AD278</f>
        <v>0.49038698439626405</v>
      </c>
      <c r="AC40" s="80">
        <f>'Div 91 forecast'!AE278</f>
        <v>0.49038698439626394</v>
      </c>
      <c r="AD40" s="80">
        <f>'Div 91 forecast'!AF278</f>
        <v>0.49038698439626394</v>
      </c>
    </row>
    <row r="41" spans="2:30">
      <c r="B41" s="62">
        <v>91</v>
      </c>
      <c r="C41" s="53" t="s">
        <v>323</v>
      </c>
      <c r="D41" s="22">
        <f>'Div 91 forecast'!F70</f>
        <v>232000</v>
      </c>
      <c r="E41" s="22">
        <f>'Div 91 forecast'!G70</f>
        <v>205000</v>
      </c>
      <c r="F41" s="22">
        <f>'Div 91 forecast'!H70</f>
        <v>745112.67</v>
      </c>
      <c r="G41" s="22">
        <f>'Div 91 forecast'!I70</f>
        <v>232268.95</v>
      </c>
      <c r="H41" s="22">
        <f>'Div 91 forecast'!J70</f>
        <v>214545.32</v>
      </c>
      <c r="I41" s="22">
        <f>'Div 91 forecast'!K70</f>
        <v>-177486.86</v>
      </c>
      <c r="J41" s="22">
        <f>'Div 91 forecast'!L70</f>
        <v>356137.43025869789</v>
      </c>
      <c r="K41" s="22">
        <f>'Div 91 forecast'!M70</f>
        <v>49847.965395648745</v>
      </c>
      <c r="L41" s="22">
        <f>'Div 91 forecast'!N70</f>
        <v>52734.760490007589</v>
      </c>
      <c r="M41" s="22">
        <f>'Div 91 forecast'!O70</f>
        <v>145886.67405111936</v>
      </c>
      <c r="N41" s="22">
        <f>'Div 91 forecast'!P70</f>
        <v>171408.47081823761</v>
      </c>
      <c r="O41" s="22">
        <f>'Div 91 forecast'!Q70</f>
        <v>188676.54524719965</v>
      </c>
      <c r="P41" s="22">
        <f>'Div 91 forecast'!R70</f>
        <v>213667.38389586244</v>
      </c>
      <c r="Q41" s="22">
        <f>'Div 91 forecast'!S70</f>
        <v>191304.17009828045</v>
      </c>
      <c r="R41" s="22">
        <f>'Div 91 forecast'!T70</f>
        <v>178057.2866206477</v>
      </c>
      <c r="S41" s="22">
        <f>'Div 91 forecast'!U70</f>
        <v>156779.62559077935</v>
      </c>
      <c r="T41" s="22">
        <f>'Div 91 forecast'!V70</f>
        <v>291624.60783537931</v>
      </c>
      <c r="U41" s="22">
        <f>'Div 91 forecast'!W70</f>
        <v>151480.45447680115</v>
      </c>
      <c r="V41" s="22">
        <f>'Div 91 forecast'!X70</f>
        <v>343288.94602450071</v>
      </c>
      <c r="W41" s="22">
        <f>'Div 91 forecast'!Y70</f>
        <v>51457.005329131811</v>
      </c>
      <c r="X41" s="22">
        <f>'Div 91 forecast'!Z70</f>
        <v>54152.858659055753</v>
      </c>
      <c r="Y41" s="22">
        <f>'Div 91 forecast'!AA70</f>
        <v>145886.67405111936</v>
      </c>
      <c r="Z41" s="22">
        <f>'Div 91 forecast'!AB70</f>
        <v>171408.47081823761</v>
      </c>
      <c r="AA41" s="22">
        <f>'Div 91 forecast'!AC70</f>
        <v>188676.54524719965</v>
      </c>
      <c r="AB41" s="22">
        <f>'Div 91 forecast'!AD70</f>
        <v>213667.38389586244</v>
      </c>
      <c r="AC41" s="22">
        <f>'Div 91 forecast'!AE70</f>
        <v>191304.17009828045</v>
      </c>
      <c r="AD41" s="22">
        <f>'Div 91 forecast'!AF70</f>
        <v>178057.2866206477</v>
      </c>
    </row>
    <row r="42" spans="2:30">
      <c r="C42" s="53" t="s">
        <v>324</v>
      </c>
      <c r="D42" s="22">
        <f>'Div 91 forecast'!F71</f>
        <v>-133000</v>
      </c>
      <c r="E42" s="22">
        <f>'Div 91 forecast'!G71</f>
        <v>-118000</v>
      </c>
      <c r="F42" s="22">
        <f>'Div 91 forecast'!H71</f>
        <v>-429329.27</v>
      </c>
      <c r="G42" s="22">
        <f>'Div 91 forecast'!I71</f>
        <v>-133524.59</v>
      </c>
      <c r="H42" s="22">
        <f>'Div 91 forecast'!J71</f>
        <v>-123226.47</v>
      </c>
      <c r="I42" s="22">
        <f>'Div 91 forecast'!K71</f>
        <v>102097.13</v>
      </c>
      <c r="J42" s="22">
        <f>'Div 91 forecast'!L71</f>
        <v>-204878.43435960813</v>
      </c>
      <c r="K42" s="22">
        <f>'Div 91 forecast'!M71</f>
        <v>-28676.494629766636</v>
      </c>
      <c r="L42" s="22">
        <f>'Div 91 forecast'!N71</f>
        <v>-30337.20762704865</v>
      </c>
      <c r="M42" s="22">
        <f>'Div 91 forecast'!O71</f>
        <v>-83925.560286691674</v>
      </c>
      <c r="N42" s="22">
        <f>'Div 91 forecast'!P71</f>
        <v>-98607.717564833016</v>
      </c>
      <c r="O42" s="22">
        <f>'Div 91 forecast'!Q71</f>
        <v>-108541.68056007627</v>
      </c>
      <c r="P42" s="22">
        <f>'Div 91 forecast'!R71</f>
        <v>-122918.38870881648</v>
      </c>
      <c r="Q42" s="22">
        <f>'Div 91 forecast'!S71</f>
        <v>-110053.2983228674</v>
      </c>
      <c r="R42" s="22">
        <f>'Div 91 forecast'!T71</f>
        <v>-102432.64259715469</v>
      </c>
      <c r="S42" s="22">
        <f>'Div 91 forecast'!U71</f>
        <v>-90192.048073104641</v>
      </c>
      <c r="T42" s="22">
        <f>'Div 91 forecast'!V71</f>
        <v>-167765.55340068197</v>
      </c>
      <c r="U42" s="22">
        <f>'Div 91 forecast'!W71</f>
        <v>-87143.545475534716</v>
      </c>
      <c r="V42" s="22">
        <f>'Div 91 forecast'!X71</f>
        <v>-197486.9694077656</v>
      </c>
      <c r="W42" s="22">
        <f>'Div 91 forecast'!Y71</f>
        <v>-29602.14173783566</v>
      </c>
      <c r="X42" s="22">
        <f>'Div 91 forecast'!Z71</f>
        <v>-31153.009921212924</v>
      </c>
      <c r="Y42" s="22">
        <f>'Div 91 forecast'!AA71</f>
        <v>-83925.560286691674</v>
      </c>
      <c r="Z42" s="22">
        <f>'Div 91 forecast'!AB71</f>
        <v>-98607.717564833016</v>
      </c>
      <c r="AA42" s="22">
        <f>'Div 91 forecast'!AC71</f>
        <v>-108541.68056007627</v>
      </c>
      <c r="AB42" s="22">
        <f>'Div 91 forecast'!AD71</f>
        <v>-122918.38870881648</v>
      </c>
      <c r="AC42" s="22">
        <f>'Div 91 forecast'!AE71</f>
        <v>-110053.2983228674</v>
      </c>
      <c r="AD42" s="22">
        <f>'Div 91 forecast'!AF71</f>
        <v>-102432.64259715469</v>
      </c>
    </row>
    <row r="43" spans="2:30">
      <c r="C43" s="9" t="s">
        <v>603</v>
      </c>
      <c r="D43" s="76">
        <f t="shared" ref="D43:N43" si="14">SUM(D41:D42)</f>
        <v>99000</v>
      </c>
      <c r="E43" s="76">
        <f t="shared" si="14"/>
        <v>87000</v>
      </c>
      <c r="F43" s="76">
        <f t="shared" si="14"/>
        <v>315783.40000000002</v>
      </c>
      <c r="G43" s="76">
        <f t="shared" si="14"/>
        <v>98744.360000000015</v>
      </c>
      <c r="H43" s="76">
        <f t="shared" si="14"/>
        <v>91318.85</v>
      </c>
      <c r="I43" s="76">
        <f t="shared" si="14"/>
        <v>-75389.729999999981</v>
      </c>
      <c r="J43" s="76">
        <f t="shared" si="14"/>
        <v>151258.99589908976</v>
      </c>
      <c r="K43" s="76">
        <f t="shared" si="14"/>
        <v>21171.47076588211</v>
      </c>
      <c r="L43" s="76">
        <f t="shared" si="14"/>
        <v>22397.552862958939</v>
      </c>
      <c r="M43" s="76">
        <f t="shared" si="14"/>
        <v>61961.11376442769</v>
      </c>
      <c r="N43" s="76">
        <f t="shared" si="14"/>
        <v>72800.753253404589</v>
      </c>
      <c r="O43" s="76">
        <f>SUM(O41:O42)</f>
        <v>80134.86468712338</v>
      </c>
      <c r="P43" s="76">
        <f t="shared" ref="P43:AD43" si="15">SUM(P41:P42)</f>
        <v>90748.995187045963</v>
      </c>
      <c r="Q43" s="76">
        <f t="shared" si="15"/>
        <v>81250.871775413048</v>
      </c>
      <c r="R43" s="76">
        <f t="shared" si="15"/>
        <v>75624.64402349302</v>
      </c>
      <c r="S43" s="76">
        <f t="shared" si="15"/>
        <v>66587.577517674712</v>
      </c>
      <c r="T43" s="76">
        <f t="shared" si="15"/>
        <v>123859.05443469735</v>
      </c>
      <c r="U43" s="76">
        <f t="shared" si="15"/>
        <v>64336.909001266438</v>
      </c>
      <c r="V43" s="76">
        <f t="shared" si="15"/>
        <v>145801.9766167351</v>
      </c>
      <c r="W43" s="76">
        <f t="shared" si="15"/>
        <v>21854.863591296151</v>
      </c>
      <c r="X43" s="76">
        <f t="shared" si="15"/>
        <v>22999.848737842829</v>
      </c>
      <c r="Y43" s="76">
        <f t="shared" si="15"/>
        <v>61961.11376442769</v>
      </c>
      <c r="Z43" s="76">
        <f t="shared" si="15"/>
        <v>72800.753253404589</v>
      </c>
      <c r="AA43" s="76">
        <f t="shared" si="15"/>
        <v>80134.86468712338</v>
      </c>
      <c r="AB43" s="76">
        <f t="shared" si="15"/>
        <v>90748.995187045963</v>
      </c>
      <c r="AC43" s="76">
        <f t="shared" si="15"/>
        <v>81250.871775413048</v>
      </c>
      <c r="AD43" s="76">
        <f t="shared" si="15"/>
        <v>75624.64402349302</v>
      </c>
    </row>
    <row r="44" spans="2:30">
      <c r="C44" s="53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2:30">
      <c r="C45" s="53" t="s">
        <v>326</v>
      </c>
      <c r="D45" s="22">
        <f>'Div 91 forecast'!F73</f>
        <v>3685.96</v>
      </c>
      <c r="E45" s="22">
        <f>'Div 91 forecast'!G73</f>
        <v>3329.28</v>
      </c>
      <c r="F45" s="22">
        <f>'Div 91 forecast'!H73</f>
        <v>16551.490000000002</v>
      </c>
      <c r="G45" s="22">
        <f>'Div 91 forecast'!I73</f>
        <v>14649.07</v>
      </c>
      <c r="H45" s="22">
        <f>'Div 91 forecast'!J73</f>
        <v>115612.03999999998</v>
      </c>
      <c r="I45" s="22">
        <f>'Div 91 forecast'!K73</f>
        <v>2097.89</v>
      </c>
      <c r="J45" s="22">
        <f>'Div 91 forecast'!L73</f>
        <v>38259.236160414934</v>
      </c>
      <c r="K45" s="22">
        <f>'Div 91 forecast'!M73</f>
        <v>5355.0818255833674</v>
      </c>
      <c r="L45" s="22">
        <f>'Div 91 forecast'!N73</f>
        <v>5665.2052944408078</v>
      </c>
      <c r="M45" s="22">
        <f>'Div 91 forecast'!O73</f>
        <v>15672.356346045535</v>
      </c>
      <c r="N45" s="22">
        <f>'Div 91 forecast'!P73</f>
        <v>18414.119403756158</v>
      </c>
      <c r="O45" s="22">
        <f>'Div 91 forecast'!Q73</f>
        <v>20269.199160841439</v>
      </c>
      <c r="P45" s="22">
        <f>'Div 91 forecast'!R73</f>
        <v>22953.922294300013</v>
      </c>
      <c r="Q45" s="22">
        <f>'Div 91 forecast'!S73</f>
        <v>20551.480412900371</v>
      </c>
      <c r="R45" s="22">
        <f>'Div 91 forecast'!T73</f>
        <v>19128.390335027627</v>
      </c>
      <c r="S45" s="22">
        <f>'Div 91 forecast'!U73</f>
        <v>16842.567534285641</v>
      </c>
      <c r="T45" s="22">
        <f>'Div 91 forecast'!V73</f>
        <v>31328.733779141083</v>
      </c>
      <c r="U45" s="22">
        <f>'Div 91 forecast'!W73</f>
        <v>16273.286627875803</v>
      </c>
      <c r="V45" s="22">
        <f>'Div 91 forecast'!X73</f>
        <v>36878.945433145862</v>
      </c>
      <c r="W45" s="22">
        <f>'Div 91 forecast'!Y73</f>
        <v>5527.9382387998867</v>
      </c>
      <c r="X45" s="22">
        <f>'Div 91 forecast'!Z73</f>
        <v>5817.5491598661711</v>
      </c>
      <c r="Y45" s="22">
        <f>'Div 91 forecast'!AA73</f>
        <v>15672.356346045535</v>
      </c>
      <c r="Z45" s="22">
        <f>'Div 91 forecast'!AB73</f>
        <v>18414.119403756158</v>
      </c>
      <c r="AA45" s="22">
        <f>'Div 91 forecast'!AC73</f>
        <v>20269.199160841439</v>
      </c>
      <c r="AB45" s="22">
        <f>'Div 91 forecast'!AD73</f>
        <v>22953.922294300013</v>
      </c>
      <c r="AC45" s="22">
        <f>'Div 91 forecast'!AE73</f>
        <v>20551.480412900371</v>
      </c>
      <c r="AD45" s="22">
        <f>'Div 91 forecast'!AF73</f>
        <v>19128.390335027627</v>
      </c>
    </row>
    <row r="46" spans="2:30">
      <c r="C46" s="5" t="s">
        <v>625</v>
      </c>
      <c r="D46" s="22">
        <f>-D$40*D45</f>
        <v>-1622.3011939226917</v>
      </c>
      <c r="E46" s="22">
        <f t="shared" ref="E46:AD46" si="16">-E$40*E45</f>
        <v>-1464.838903350385</v>
      </c>
      <c r="F46" s="22">
        <f t="shared" si="16"/>
        <v>-7036.4072771777983</v>
      </c>
      <c r="G46" s="22">
        <f t="shared" si="16"/>
        <v>-4967.3194127432007</v>
      </c>
      <c r="H46" s="22">
        <f t="shared" si="16"/>
        <v>-61611.057129160705</v>
      </c>
      <c r="I46" s="22">
        <f t="shared" si="16"/>
        <v>0</v>
      </c>
      <c r="J46" s="22">
        <f t="shared" si="16"/>
        <v>-18761.831446010376</v>
      </c>
      <c r="K46" s="22">
        <f t="shared" si="16"/>
        <v>-2626.0624276430676</v>
      </c>
      <c r="L46" s="22">
        <f t="shared" si="16"/>
        <v>-2778.1429403265761</v>
      </c>
      <c r="M46" s="22">
        <f t="shared" si="16"/>
        <v>-7685.5195669209197</v>
      </c>
      <c r="N46" s="22">
        <f t="shared" si="16"/>
        <v>-9030.0444847207127</v>
      </c>
      <c r="O46" s="22">
        <f t="shared" si="16"/>
        <v>-9939.7514526123177</v>
      </c>
      <c r="P46" s="22">
        <f t="shared" si="16"/>
        <v>-11256.304733967958</v>
      </c>
      <c r="Q46" s="22">
        <f t="shared" si="16"/>
        <v>-10078.178504561098</v>
      </c>
      <c r="R46" s="22">
        <f t="shared" si="16"/>
        <v>-9380.3136527488386</v>
      </c>
      <c r="S46" s="22">
        <f t="shared" si="16"/>
        <v>-8259.3759026287535</v>
      </c>
      <c r="T46" s="22">
        <f t="shared" si="16"/>
        <v>-15363.203282906366</v>
      </c>
      <c r="U46" s="22">
        <f t="shared" si="16"/>
        <v>-7980.207955660062</v>
      </c>
      <c r="V46" s="22">
        <f t="shared" si="16"/>
        <v>-18084.95483867477</v>
      </c>
      <c r="W46" s="22">
        <f t="shared" si="16"/>
        <v>-2710.828962853871</v>
      </c>
      <c r="X46" s="22">
        <f t="shared" si="16"/>
        <v>-2852.8503890837906</v>
      </c>
      <c r="Y46" s="22">
        <f t="shared" si="16"/>
        <v>-7685.5195669209197</v>
      </c>
      <c r="Z46" s="22">
        <f t="shared" si="16"/>
        <v>-9030.0444847207127</v>
      </c>
      <c r="AA46" s="22">
        <f t="shared" si="16"/>
        <v>-9939.7514526123177</v>
      </c>
      <c r="AB46" s="22">
        <f t="shared" si="16"/>
        <v>-11256.304733967958</v>
      </c>
      <c r="AC46" s="22">
        <f t="shared" si="16"/>
        <v>-10078.178504561098</v>
      </c>
      <c r="AD46" s="22">
        <f t="shared" si="16"/>
        <v>-9380.3136527488386</v>
      </c>
    </row>
    <row r="47" spans="2:30">
      <c r="C47" s="9" t="s">
        <v>630</v>
      </c>
      <c r="D47" s="76">
        <f>SUM(D45:D46)</f>
        <v>2063.6588060773083</v>
      </c>
      <c r="E47" s="76">
        <f t="shared" ref="E47:AD47" si="17">SUM(E45:E46)</f>
        <v>1864.4410966496152</v>
      </c>
      <c r="F47" s="76">
        <f t="shared" si="17"/>
        <v>9515.0827228222042</v>
      </c>
      <c r="G47" s="76">
        <f t="shared" si="17"/>
        <v>9681.7505872567999</v>
      </c>
      <c r="H47" s="76">
        <f t="shared" si="17"/>
        <v>54000.982870839274</v>
      </c>
      <c r="I47" s="76">
        <f t="shared" si="17"/>
        <v>2097.89</v>
      </c>
      <c r="J47" s="76">
        <f t="shared" si="17"/>
        <v>19497.404714404558</v>
      </c>
      <c r="K47" s="76">
        <f t="shared" si="17"/>
        <v>2729.0193979402998</v>
      </c>
      <c r="L47" s="76">
        <f t="shared" si="17"/>
        <v>2887.0623541142318</v>
      </c>
      <c r="M47" s="76">
        <f t="shared" si="17"/>
        <v>7986.8367791246155</v>
      </c>
      <c r="N47" s="76">
        <f t="shared" si="17"/>
        <v>9384.0749190354454</v>
      </c>
      <c r="O47" s="76">
        <f t="shared" si="17"/>
        <v>10329.447708229121</v>
      </c>
      <c r="P47" s="76">
        <f t="shared" si="17"/>
        <v>11697.617560332055</v>
      </c>
      <c r="Q47" s="76">
        <f t="shared" si="17"/>
        <v>10473.301908339274</v>
      </c>
      <c r="R47" s="76">
        <f t="shared" si="17"/>
        <v>9748.0766822787882</v>
      </c>
      <c r="S47" s="76">
        <f t="shared" si="17"/>
        <v>8583.1916316568877</v>
      </c>
      <c r="T47" s="76">
        <f t="shared" si="17"/>
        <v>15965.530496234716</v>
      </c>
      <c r="U47" s="76">
        <f t="shared" si="17"/>
        <v>8293.0786722157409</v>
      </c>
      <c r="V47" s="76">
        <f t="shared" si="17"/>
        <v>18793.990594471092</v>
      </c>
      <c r="W47" s="76">
        <f t="shared" si="17"/>
        <v>2817.1092759460157</v>
      </c>
      <c r="X47" s="76">
        <f t="shared" si="17"/>
        <v>2964.6987707823805</v>
      </c>
      <c r="Y47" s="76">
        <f t="shared" si="17"/>
        <v>7986.8367791246155</v>
      </c>
      <c r="Z47" s="76">
        <f t="shared" si="17"/>
        <v>9384.0749190354454</v>
      </c>
      <c r="AA47" s="76">
        <f t="shared" si="17"/>
        <v>10329.447708229121</v>
      </c>
      <c r="AB47" s="76">
        <f t="shared" si="17"/>
        <v>11697.617560332055</v>
      </c>
      <c r="AC47" s="76">
        <f t="shared" si="17"/>
        <v>10473.301908339274</v>
      </c>
      <c r="AD47" s="76">
        <f t="shared" si="17"/>
        <v>9748.0766822787882</v>
      </c>
    </row>
    <row r="48" spans="2:30">
      <c r="C48" s="53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2:30">
      <c r="C49" s="53" t="s">
        <v>325</v>
      </c>
      <c r="D49" s="22">
        <f>'Div 91 forecast'!F72</f>
        <v>5367.3899999999994</v>
      </c>
      <c r="E49" s="22">
        <f>'Div 91 forecast'!G72</f>
        <v>4847.9900000000007</v>
      </c>
      <c r="F49" s="22">
        <f>'Div 91 forecast'!H72</f>
        <v>24808.28</v>
      </c>
      <c r="G49" s="22">
        <f>'Div 91 forecast'!I72</f>
        <v>6012.9299999999994</v>
      </c>
      <c r="H49" s="22">
        <f>'Div 91 forecast'!J72</f>
        <v>43386.69</v>
      </c>
      <c r="I49" s="22">
        <f>'Div 91 forecast'!K72</f>
        <v>-2218.2200000000003</v>
      </c>
      <c r="J49" s="22">
        <f>'Div 91 forecast'!L72</f>
        <v>20170.518387959957</v>
      </c>
      <c r="K49" s="22">
        <f>'Div 91 forecast'!M72</f>
        <v>2823.2340023483634</v>
      </c>
      <c r="L49" s="22">
        <f>'Div 91 forecast'!N72</f>
        <v>2986.7331141680356</v>
      </c>
      <c r="M49" s="22">
        <f>'Div 91 forecast'!O72</f>
        <v>8262.5682994593262</v>
      </c>
      <c r="N49" s="22">
        <f>'Div 91 forecast'!P72</f>
        <v>9708.0436335487375</v>
      </c>
      <c r="O49" s="22">
        <f>'Div 91 forecast'!Q72</f>
        <v>10686.053758856349</v>
      </c>
      <c r="P49" s="22">
        <f>'Div 91 forecast'!R72</f>
        <v>12101.457273525479</v>
      </c>
      <c r="Q49" s="22">
        <f>'Div 91 forecast'!S72</f>
        <v>10834.874272714964</v>
      </c>
      <c r="R49" s="22">
        <f>'Div 91 forecast'!T72</f>
        <v>10084.611918728013</v>
      </c>
      <c r="S49" s="22">
        <f>'Div 91 forecast'!U72</f>
        <v>8879.5112564809097</v>
      </c>
      <c r="T49" s="22">
        <f>'Div 91 forecast'!V72</f>
        <v>16516.712411981778</v>
      </c>
      <c r="U49" s="22">
        <f>'Div 91 forecast'!W72</f>
        <v>8579.3826563565108</v>
      </c>
      <c r="V49" s="22">
        <f>'Div 91 forecast'!X72</f>
        <v>19442.82013025356</v>
      </c>
      <c r="W49" s="22">
        <f>'Div 91 forecast'!Y72</f>
        <v>2914.365028766189</v>
      </c>
      <c r="X49" s="22">
        <f>'Div 91 forecast'!Z72</f>
        <v>3067.0497918447982</v>
      </c>
      <c r="Y49" s="22">
        <f>'Div 91 forecast'!AA72</f>
        <v>8262.5682994593262</v>
      </c>
      <c r="Z49" s="22">
        <f>'Div 91 forecast'!AB72</f>
        <v>9708.0436335487375</v>
      </c>
      <c r="AA49" s="22">
        <f>'Div 91 forecast'!AC72</f>
        <v>10686.053758856349</v>
      </c>
      <c r="AB49" s="22">
        <f>'Div 91 forecast'!AD72</f>
        <v>12101.457273525479</v>
      </c>
      <c r="AC49" s="22">
        <f>'Div 91 forecast'!AE72</f>
        <v>10834.874272714964</v>
      </c>
      <c r="AD49" s="22">
        <f>'Div 91 forecast'!AF72</f>
        <v>10084.611918728013</v>
      </c>
    </row>
    <row r="50" spans="2:30">
      <c r="C50" s="53" t="s">
        <v>317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</row>
    <row r="51" spans="2:30">
      <c r="C51" s="53" t="s">
        <v>627</v>
      </c>
      <c r="D51" s="22">
        <f>-D$40*SUM(D49:D50)</f>
        <v>-2362.3488060773084</v>
      </c>
      <c r="E51" s="22">
        <f>-E$40*SUM(E49:E50)</f>
        <v>-2133.0510966496158</v>
      </c>
      <c r="F51" s="22">
        <f t="shared" ref="F51:AD51" si="18">-F$40*SUM(F49:F50)</f>
        <v>-10546.552722822198</v>
      </c>
      <c r="G51" s="22">
        <f t="shared" si="18"/>
        <v>-2038.9105872567998</v>
      </c>
      <c r="H51" s="22">
        <f t="shared" si="18"/>
        <v>-23121.292870839283</v>
      </c>
      <c r="I51" s="22">
        <f t="shared" si="18"/>
        <v>0</v>
      </c>
      <c r="J51" s="22">
        <f t="shared" si="18"/>
        <v>-9891.359685981075</v>
      </c>
      <c r="K51" s="22">
        <f t="shared" si="18"/>
        <v>-1384.4772086566088</v>
      </c>
      <c r="L51" s="22">
        <f t="shared" si="18"/>
        <v>-1464.6550450533252</v>
      </c>
      <c r="M51" s="22">
        <f t="shared" si="18"/>
        <v>-4051.8559517400258</v>
      </c>
      <c r="N51" s="22">
        <f t="shared" si="18"/>
        <v>-4760.6982418433145</v>
      </c>
      <c r="O51" s="22">
        <f t="shared" si="18"/>
        <v>-5240.3016779019272</v>
      </c>
      <c r="P51" s="22">
        <f t="shared" si="18"/>
        <v>-5934.3971391643954</v>
      </c>
      <c r="Q51" s="22">
        <f t="shared" si="18"/>
        <v>-5313.2813209093547</v>
      </c>
      <c r="R51" s="22">
        <f t="shared" si="18"/>
        <v>-4945.3624276316514</v>
      </c>
      <c r="S51" s="22">
        <f t="shared" si="18"/>
        <v>-4354.3967479783541</v>
      </c>
      <c r="T51" s="22">
        <f t="shared" si="18"/>
        <v>-8099.5807918520877</v>
      </c>
      <c r="U51" s="22">
        <f t="shared" si="18"/>
        <v>-4207.2175888322781</v>
      </c>
      <c r="V51" s="22">
        <f t="shared" si="18"/>
        <v>-9534.5059318340191</v>
      </c>
      <c r="W51" s="22">
        <f t="shared" si="18"/>
        <v>-1429.1666778865824</v>
      </c>
      <c r="X51" s="22">
        <f t="shared" si="18"/>
        <v>-1504.0412984159595</v>
      </c>
      <c r="Y51" s="22">
        <f t="shared" si="18"/>
        <v>-4051.8559517400258</v>
      </c>
      <c r="Z51" s="22">
        <f t="shared" si="18"/>
        <v>-4760.6982418433145</v>
      </c>
      <c r="AA51" s="22">
        <f t="shared" si="18"/>
        <v>-5240.3016779019272</v>
      </c>
      <c r="AB51" s="22">
        <f t="shared" si="18"/>
        <v>-5934.3971391643954</v>
      </c>
      <c r="AC51" s="22">
        <f t="shared" si="18"/>
        <v>-5313.2813209093547</v>
      </c>
      <c r="AD51" s="22">
        <f t="shared" si="18"/>
        <v>-4945.3624276316514</v>
      </c>
    </row>
    <row r="52" spans="2:30">
      <c r="C52" s="9" t="s">
        <v>631</v>
      </c>
      <c r="D52" s="76">
        <f>SUM(D49:D51)</f>
        <v>3005.041193922691</v>
      </c>
      <c r="E52" s="76">
        <f>SUM(E49:E51)</f>
        <v>2714.9389033503849</v>
      </c>
      <c r="F52" s="76">
        <f t="shared" ref="F52:AD52" si="19">SUM(F49:F51)</f>
        <v>14261.727277177801</v>
      </c>
      <c r="G52" s="76">
        <f t="shared" si="19"/>
        <v>3974.0194127431996</v>
      </c>
      <c r="H52" s="76">
        <f t="shared" si="19"/>
        <v>20265.397129160719</v>
      </c>
      <c r="I52" s="76">
        <f t="shared" si="19"/>
        <v>-2218.2200000000003</v>
      </c>
      <c r="J52" s="76">
        <f t="shared" si="19"/>
        <v>10279.158701978882</v>
      </c>
      <c r="K52" s="76">
        <f t="shared" si="19"/>
        <v>1438.7567936917546</v>
      </c>
      <c r="L52" s="76">
        <f t="shared" si="19"/>
        <v>1522.0780691147104</v>
      </c>
      <c r="M52" s="76">
        <f t="shared" si="19"/>
        <v>4210.7123477192999</v>
      </c>
      <c r="N52" s="76">
        <f t="shared" si="19"/>
        <v>4947.345391705423</v>
      </c>
      <c r="O52" s="76">
        <f t="shared" si="19"/>
        <v>5445.7520809544221</v>
      </c>
      <c r="P52" s="76">
        <f t="shared" si="19"/>
        <v>6167.0601343610833</v>
      </c>
      <c r="Q52" s="76">
        <f t="shared" si="19"/>
        <v>5521.5929518056091</v>
      </c>
      <c r="R52" s="76">
        <f t="shared" si="19"/>
        <v>5139.2494910963615</v>
      </c>
      <c r="S52" s="76">
        <f t="shared" si="19"/>
        <v>4525.1145085025555</v>
      </c>
      <c r="T52" s="76">
        <f t="shared" si="19"/>
        <v>8417.1316201296904</v>
      </c>
      <c r="U52" s="76">
        <f t="shared" si="19"/>
        <v>4372.1650675242327</v>
      </c>
      <c r="V52" s="76">
        <f t="shared" si="19"/>
        <v>9908.3141984195408</v>
      </c>
      <c r="W52" s="76">
        <f t="shared" si="19"/>
        <v>1485.1983508796066</v>
      </c>
      <c r="X52" s="76">
        <f t="shared" si="19"/>
        <v>1563.0084934288386</v>
      </c>
      <c r="Y52" s="76">
        <f t="shared" si="19"/>
        <v>4210.7123477192999</v>
      </c>
      <c r="Z52" s="76">
        <f t="shared" si="19"/>
        <v>4947.345391705423</v>
      </c>
      <c r="AA52" s="76">
        <f t="shared" si="19"/>
        <v>5445.7520809544221</v>
      </c>
      <c r="AB52" s="76">
        <f t="shared" si="19"/>
        <v>6167.0601343610833</v>
      </c>
      <c r="AC52" s="76">
        <f t="shared" si="19"/>
        <v>5521.5929518056091</v>
      </c>
      <c r="AD52" s="76">
        <f t="shared" si="19"/>
        <v>5139.2494910963615</v>
      </c>
    </row>
    <row r="53" spans="2:30">
      <c r="C53" s="53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2:30">
      <c r="C54" s="9" t="s">
        <v>604</v>
      </c>
      <c r="D54" s="76">
        <f>D47+D52</f>
        <v>5068.6999999999989</v>
      </c>
      <c r="E54" s="76">
        <f t="shared" ref="E54:AD54" si="20">E47+E52</f>
        <v>4579.38</v>
      </c>
      <c r="F54" s="76">
        <f t="shared" si="20"/>
        <v>23776.810000000005</v>
      </c>
      <c r="G54" s="76">
        <f t="shared" si="20"/>
        <v>13655.77</v>
      </c>
      <c r="H54" s="76">
        <f t="shared" si="20"/>
        <v>74266.37999999999</v>
      </c>
      <c r="I54" s="76">
        <f t="shared" si="20"/>
        <v>-120.33000000000038</v>
      </c>
      <c r="J54" s="76">
        <f t="shared" si="20"/>
        <v>29776.56341638344</v>
      </c>
      <c r="K54" s="76">
        <f t="shared" si="20"/>
        <v>4167.7761916320542</v>
      </c>
      <c r="L54" s="76">
        <f t="shared" si="20"/>
        <v>4409.1404232289424</v>
      </c>
      <c r="M54" s="76">
        <f t="shared" si="20"/>
        <v>12197.549126843915</v>
      </c>
      <c r="N54" s="76">
        <f t="shared" si="20"/>
        <v>14331.420310740868</v>
      </c>
      <c r="O54" s="76">
        <f t="shared" si="20"/>
        <v>15775.199789183544</v>
      </c>
      <c r="P54" s="76">
        <f t="shared" si="20"/>
        <v>17864.677694693139</v>
      </c>
      <c r="Q54" s="76">
        <f t="shared" si="20"/>
        <v>15994.894860144883</v>
      </c>
      <c r="R54" s="76">
        <f t="shared" si="20"/>
        <v>14887.32617337515</v>
      </c>
      <c r="S54" s="76">
        <f t="shared" si="20"/>
        <v>13108.306140159442</v>
      </c>
      <c r="T54" s="76">
        <f t="shared" si="20"/>
        <v>24382.662116364409</v>
      </c>
      <c r="U54" s="76">
        <f t="shared" si="20"/>
        <v>12665.243739739974</v>
      </c>
      <c r="V54" s="76">
        <f t="shared" si="20"/>
        <v>28702.304792890631</v>
      </c>
      <c r="W54" s="76">
        <f t="shared" si="20"/>
        <v>4302.3076268256227</v>
      </c>
      <c r="X54" s="76">
        <f t="shared" si="20"/>
        <v>4527.7072642112189</v>
      </c>
      <c r="Y54" s="76">
        <f t="shared" si="20"/>
        <v>12197.549126843915</v>
      </c>
      <c r="Z54" s="76">
        <f t="shared" si="20"/>
        <v>14331.420310740868</v>
      </c>
      <c r="AA54" s="76">
        <f t="shared" si="20"/>
        <v>15775.199789183544</v>
      </c>
      <c r="AB54" s="76">
        <f t="shared" si="20"/>
        <v>17864.677694693139</v>
      </c>
      <c r="AC54" s="76">
        <f t="shared" si="20"/>
        <v>15994.894860144883</v>
      </c>
      <c r="AD54" s="76">
        <f t="shared" si="20"/>
        <v>14887.32617337515</v>
      </c>
    </row>
    <row r="55" spans="2:30">
      <c r="C55" s="47"/>
    </row>
    <row r="56" spans="2:30">
      <c r="C56" s="53" t="s">
        <v>322</v>
      </c>
      <c r="D56" s="22">
        <f>'Div 91 forecast'!F69</f>
        <v>-3984.6499999999996</v>
      </c>
      <c r="E56" s="22">
        <f>'Div 91 forecast'!G69</f>
        <v>-3597.8900000000003</v>
      </c>
      <c r="F56" s="22">
        <f>'Div 91 forecast'!H69</f>
        <v>-17582.96</v>
      </c>
      <c r="G56" s="22">
        <f>'Div 91 forecast'!I69</f>
        <v>-7006.2300000000005</v>
      </c>
      <c r="H56" s="22">
        <f>'Div 91 forecast'!J69</f>
        <v>-84732.349999999991</v>
      </c>
      <c r="I56" s="22">
        <f>'Div 91 forecast'!K69</f>
        <v>127.84000000000002</v>
      </c>
      <c r="J56" s="22">
        <f>'Div 91 forecast'!L69</f>
        <v>-28653.191131991451</v>
      </c>
      <c r="K56" s="22">
        <f>'Div 91 forecast'!M69</f>
        <v>-4010.5396362996762</v>
      </c>
      <c r="L56" s="22">
        <f>'Div 91 forecast'!N69</f>
        <v>-4242.7979853799015</v>
      </c>
      <c r="M56" s="22">
        <f>'Div 91 forecast'!O69</f>
        <v>-11737.375518660947</v>
      </c>
      <c r="N56" s="22">
        <f>'Div 91 forecast'!P69</f>
        <v>-13790.742726564027</v>
      </c>
      <c r="O56" s="22">
        <f>'Div 91 forecast'!Q69</f>
        <v>-15180.053130514245</v>
      </c>
      <c r="P56" s="22">
        <f>'Div 91 forecast'!R69</f>
        <v>-17190.701873132351</v>
      </c>
      <c r="Q56" s="22">
        <f>'Div 91 forecast'!S69</f>
        <v>-15391.459825470452</v>
      </c>
      <c r="R56" s="22">
        <f>'Div 91 forecast'!T69</f>
        <v>-14325.67608038049</v>
      </c>
      <c r="S56" s="22">
        <f>'Div 91 forecast'!U69</f>
        <v>-12613.772650607109</v>
      </c>
      <c r="T56" s="22">
        <f>'Div 91 forecast'!V69</f>
        <v>-23462.784074758452</v>
      </c>
      <c r="U56" s="22">
        <f>'Div 91 forecast'!W69</f>
        <v>-12187.42554449234</v>
      </c>
      <c r="V56" s="22">
        <f>'Div 91 forecast'!X69</f>
        <v>-27619.460770508791</v>
      </c>
      <c r="W56" s="22">
        <f>'Div 91 forecast'!Y69</f>
        <v>-4139.9956407404534</v>
      </c>
      <c r="X56" s="22">
        <f>'Div 91 forecast'!Z69</f>
        <v>-4356.8916874997503</v>
      </c>
      <c r="Y56" s="22">
        <f>'Div 91 forecast'!AA69</f>
        <v>-11737.375518660947</v>
      </c>
      <c r="Z56" s="22">
        <f>'Div 91 forecast'!AB69</f>
        <v>-13790.742726564027</v>
      </c>
      <c r="AA56" s="22">
        <f>'Div 91 forecast'!AC69</f>
        <v>-15180.053130514245</v>
      </c>
      <c r="AB56" s="22">
        <f>'Div 91 forecast'!AD69</f>
        <v>-17190.701873132351</v>
      </c>
      <c r="AC56" s="22">
        <f>'Div 91 forecast'!AE69</f>
        <v>-15391.459825470452</v>
      </c>
      <c r="AD56" s="22">
        <f>'Div 91 forecast'!AF69</f>
        <v>-14325.67608038049</v>
      </c>
    </row>
    <row r="57" spans="2:30">
      <c r="C57" s="53" t="s">
        <v>508</v>
      </c>
      <c r="D57" s="22">
        <f t="shared" ref="D57:AD57" si="21">D56-D46-D51</f>
        <v>0</v>
      </c>
      <c r="E57" s="22">
        <f t="shared" si="21"/>
        <v>0</v>
      </c>
      <c r="F57" s="22">
        <f t="shared" si="21"/>
        <v>0</v>
      </c>
      <c r="G57" s="22">
        <f t="shared" si="21"/>
        <v>0</v>
      </c>
      <c r="H57" s="22">
        <f t="shared" si="21"/>
        <v>0</v>
      </c>
      <c r="I57" s="22">
        <f t="shared" si="21"/>
        <v>127.84000000000002</v>
      </c>
      <c r="J57" s="22">
        <f t="shared" si="21"/>
        <v>0</v>
      </c>
      <c r="K57" s="22">
        <f t="shared" si="21"/>
        <v>0</v>
      </c>
      <c r="L57" s="22">
        <f t="shared" si="21"/>
        <v>0</v>
      </c>
      <c r="M57" s="22">
        <f t="shared" si="21"/>
        <v>0</v>
      </c>
      <c r="N57" s="22">
        <f t="shared" si="21"/>
        <v>0</v>
      </c>
      <c r="O57" s="22">
        <f t="shared" si="21"/>
        <v>0</v>
      </c>
      <c r="P57" s="22">
        <f t="shared" si="21"/>
        <v>0</v>
      </c>
      <c r="Q57" s="22">
        <f t="shared" si="21"/>
        <v>0</v>
      </c>
      <c r="R57" s="22">
        <f t="shared" si="21"/>
        <v>0</v>
      </c>
      <c r="S57" s="22">
        <f t="shared" si="21"/>
        <v>0</v>
      </c>
      <c r="T57" s="22">
        <f t="shared" si="21"/>
        <v>0</v>
      </c>
      <c r="U57" s="22">
        <f t="shared" si="21"/>
        <v>0</v>
      </c>
      <c r="V57" s="22">
        <f t="shared" si="21"/>
        <v>0</v>
      </c>
      <c r="W57" s="22">
        <f t="shared" si="21"/>
        <v>0</v>
      </c>
      <c r="X57" s="22">
        <f t="shared" si="21"/>
        <v>0</v>
      </c>
      <c r="Y57" s="22">
        <f t="shared" si="21"/>
        <v>0</v>
      </c>
      <c r="Z57" s="22">
        <f t="shared" si="21"/>
        <v>0</v>
      </c>
      <c r="AA57" s="22">
        <f t="shared" si="21"/>
        <v>0</v>
      </c>
      <c r="AB57" s="22">
        <f t="shared" si="21"/>
        <v>0</v>
      </c>
      <c r="AC57" s="22">
        <f t="shared" si="21"/>
        <v>0</v>
      </c>
      <c r="AD57" s="22">
        <f t="shared" si="21"/>
        <v>0</v>
      </c>
    </row>
    <row r="58" spans="2:30">
      <c r="C58" s="53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2:30">
      <c r="C59" s="78" t="s">
        <v>632</v>
      </c>
      <c r="D59" s="80">
        <f>'Div 9 forecast'!F515</f>
        <v>0</v>
      </c>
      <c r="E59" s="80">
        <f>'Div 9 forecast'!G515</f>
        <v>0</v>
      </c>
      <c r="F59" s="80">
        <f>'Div 9 forecast'!H515</f>
        <v>0</v>
      </c>
      <c r="G59" s="80">
        <f>'Div 9 forecast'!I515</f>
        <v>0</v>
      </c>
      <c r="H59" s="80">
        <f>'Div 9 forecast'!J515</f>
        <v>0</v>
      </c>
      <c r="I59" s="80">
        <f>'Div 9 forecast'!K515</f>
        <v>0</v>
      </c>
      <c r="J59" s="80">
        <f>'Div 9 forecast'!L515</f>
        <v>0</v>
      </c>
      <c r="K59" s="80">
        <f>'Div 9 forecast'!M515</f>
        <v>0</v>
      </c>
      <c r="L59" s="80">
        <f>'Div 9 forecast'!N515</f>
        <v>0</v>
      </c>
      <c r="M59" s="80">
        <f>'Div 9 forecast'!O515</f>
        <v>0</v>
      </c>
      <c r="N59" s="80">
        <f>'Div 9 forecast'!P515</f>
        <v>0</v>
      </c>
      <c r="O59" s="80">
        <f>'Div 9 forecast'!Q515</f>
        <v>0</v>
      </c>
      <c r="P59" s="80">
        <f>'Div 9 forecast'!R515</f>
        <v>0</v>
      </c>
      <c r="Q59" s="80">
        <f>'Div 9 forecast'!S515</f>
        <v>0</v>
      </c>
      <c r="R59" s="80">
        <f>'Div 9 forecast'!T515</f>
        <v>0</v>
      </c>
      <c r="S59" s="80">
        <f>'Div 9 forecast'!U515</f>
        <v>0</v>
      </c>
      <c r="T59" s="80">
        <f>'Div 9 forecast'!V515</f>
        <v>0</v>
      </c>
      <c r="U59" s="80">
        <f>'Div 9 forecast'!W515</f>
        <v>0</v>
      </c>
      <c r="V59" s="80">
        <f>'Div 9 forecast'!X515</f>
        <v>0</v>
      </c>
      <c r="W59" s="80">
        <f>'Div 9 forecast'!Y515</f>
        <v>0</v>
      </c>
      <c r="X59" s="80">
        <f>'Div 9 forecast'!Z515</f>
        <v>0</v>
      </c>
      <c r="Y59" s="80">
        <f>'Div 9 forecast'!AA515</f>
        <v>0</v>
      </c>
      <c r="Z59" s="80">
        <f>'Div 9 forecast'!AB515</f>
        <v>0</v>
      </c>
      <c r="AA59" s="80">
        <f>'Div 9 forecast'!AC515</f>
        <v>0</v>
      </c>
      <c r="AB59" s="80">
        <f>'Div 9 forecast'!AD515</f>
        <v>0</v>
      </c>
      <c r="AC59" s="80">
        <f>'Div 9 forecast'!AE515</f>
        <v>0</v>
      </c>
      <c r="AD59" s="80">
        <f>'Div 9 forecast'!AF515</f>
        <v>0</v>
      </c>
    </row>
    <row r="60" spans="2:30">
      <c r="B60" s="62">
        <v>9</v>
      </c>
      <c r="C60" s="9" t="s">
        <v>603</v>
      </c>
      <c r="D60" s="76">
        <v>0</v>
      </c>
      <c r="E60" s="76">
        <v>0</v>
      </c>
      <c r="F60" s="76">
        <v>0</v>
      </c>
      <c r="G60" s="76">
        <v>0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76">
        <v>0</v>
      </c>
      <c r="T60" s="76">
        <v>0</v>
      </c>
      <c r="U60" s="76">
        <v>0</v>
      </c>
      <c r="V60" s="76">
        <v>0</v>
      </c>
      <c r="W60" s="76">
        <v>0</v>
      </c>
      <c r="X60" s="76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</row>
    <row r="61" spans="2:30">
      <c r="B61" s="62"/>
      <c r="C61" s="47"/>
    </row>
    <row r="62" spans="2:30">
      <c r="C62" s="53" t="s">
        <v>326</v>
      </c>
      <c r="D62" s="22">
        <f>'Div 9 forecast'!F115</f>
        <v>921.49</v>
      </c>
      <c r="E62" s="22">
        <f>'Div 9 forecast'!G115</f>
        <v>832.32</v>
      </c>
      <c r="F62" s="22">
        <f>'Div 9 forecast'!H115</f>
        <v>921.49</v>
      </c>
      <c r="G62" s="22">
        <f>'Div 9 forecast'!I115</f>
        <v>12865.53</v>
      </c>
      <c r="H62" s="22">
        <f>'Div 9 forecast'!J115</f>
        <v>11337.2</v>
      </c>
      <c r="I62" s="22">
        <f>'Div 9 forecast'!K115</f>
        <v>0</v>
      </c>
      <c r="J62" s="22">
        <f>'Div 9 forecast'!L115</f>
        <v>1955.483984702824</v>
      </c>
      <c r="K62" s="22">
        <f>'Div 9 forecast'!M115</f>
        <v>2115.7695572194489</v>
      </c>
      <c r="L62" s="22">
        <f>'Div 9 forecast'!N115</f>
        <v>2777.2845929516134</v>
      </c>
      <c r="M62" s="22">
        <f>'Div 9 forecast'!O115</f>
        <v>3153.898764517498</v>
      </c>
      <c r="N62" s="22">
        <f>'Div 9 forecast'!P115</f>
        <v>4159.299755102059</v>
      </c>
      <c r="O62" s="22">
        <f>'Div 9 forecast'!Q115</f>
        <v>2838.7353850616787</v>
      </c>
      <c r="P62" s="22">
        <f>'Div 9 forecast'!R115</f>
        <v>2922.5272895877529</v>
      </c>
      <c r="Q62" s="22">
        <f>'Div 9 forecast'!S115</f>
        <v>3064.8279220704094</v>
      </c>
      <c r="R62" s="22">
        <f>'Div 9 forecast'!T115</f>
        <v>3391.9363216687298</v>
      </c>
      <c r="S62" s="22">
        <f>'Div 9 forecast'!U115</f>
        <v>1962.7432733422218</v>
      </c>
      <c r="T62" s="22">
        <f>'Div 9 forecast'!V115</f>
        <v>2302.1741880762597</v>
      </c>
      <c r="U62" s="22">
        <f>'Div 9 forecast'!W115</f>
        <v>2512.0344403766712</v>
      </c>
      <c r="V62" s="22">
        <f>'Div 9 forecast'!X115</f>
        <v>1526.532828720249</v>
      </c>
      <c r="W62" s="22">
        <f>'Div 9 forecast'!Y115</f>
        <v>1702.649223015899</v>
      </c>
      <c r="X62" s="22">
        <f>'Div 9 forecast'!Z115</f>
        <v>4247.4688039542416</v>
      </c>
      <c r="Y62" s="22">
        <f>'Div 9 forecast'!AA115</f>
        <v>3153.898764517498</v>
      </c>
      <c r="Z62" s="22">
        <f>'Div 9 forecast'!AB115</f>
        <v>4159.299755102059</v>
      </c>
      <c r="AA62" s="22">
        <f>'Div 9 forecast'!AC115</f>
        <v>2838.7353850616787</v>
      </c>
      <c r="AB62" s="22">
        <f>'Div 9 forecast'!AD115</f>
        <v>2922.5272895877529</v>
      </c>
      <c r="AC62" s="22">
        <f>'Div 9 forecast'!AE115</f>
        <v>3064.8279220704094</v>
      </c>
      <c r="AD62" s="22">
        <f>'Div 9 forecast'!AF115</f>
        <v>3391.9363216687298</v>
      </c>
    </row>
    <row r="63" spans="2:30">
      <c r="C63" s="5" t="s">
        <v>625</v>
      </c>
      <c r="D63" s="22">
        <f>-D$59*D62</f>
        <v>0</v>
      </c>
      <c r="E63" s="22">
        <f t="shared" ref="E63:AD63" si="22">-E$59*E62</f>
        <v>0</v>
      </c>
      <c r="F63" s="22">
        <f t="shared" si="22"/>
        <v>0</v>
      </c>
      <c r="G63" s="22">
        <f t="shared" si="22"/>
        <v>0</v>
      </c>
      <c r="H63" s="22">
        <f t="shared" si="22"/>
        <v>0</v>
      </c>
      <c r="I63" s="22">
        <f t="shared" si="22"/>
        <v>0</v>
      </c>
      <c r="J63" s="22">
        <f t="shared" si="22"/>
        <v>0</v>
      </c>
      <c r="K63" s="22">
        <f t="shared" si="22"/>
        <v>0</v>
      </c>
      <c r="L63" s="22">
        <f t="shared" si="22"/>
        <v>0</v>
      </c>
      <c r="M63" s="22">
        <f t="shared" si="22"/>
        <v>0</v>
      </c>
      <c r="N63" s="22">
        <f t="shared" si="22"/>
        <v>0</v>
      </c>
      <c r="O63" s="22">
        <f t="shared" si="22"/>
        <v>0</v>
      </c>
      <c r="P63" s="22">
        <f t="shared" si="22"/>
        <v>0</v>
      </c>
      <c r="Q63" s="22">
        <f t="shared" si="22"/>
        <v>0</v>
      </c>
      <c r="R63" s="22">
        <f t="shared" si="22"/>
        <v>0</v>
      </c>
      <c r="S63" s="22">
        <f t="shared" si="22"/>
        <v>0</v>
      </c>
      <c r="T63" s="22">
        <f t="shared" si="22"/>
        <v>0</v>
      </c>
      <c r="U63" s="22">
        <f t="shared" si="22"/>
        <v>0</v>
      </c>
      <c r="V63" s="22">
        <f t="shared" si="22"/>
        <v>0</v>
      </c>
      <c r="W63" s="22">
        <f t="shared" si="22"/>
        <v>0</v>
      </c>
      <c r="X63" s="22">
        <f t="shared" si="22"/>
        <v>0</v>
      </c>
      <c r="Y63" s="22">
        <f t="shared" si="22"/>
        <v>0</v>
      </c>
      <c r="Z63" s="22">
        <f t="shared" si="22"/>
        <v>0</v>
      </c>
      <c r="AA63" s="22">
        <f t="shared" si="22"/>
        <v>0</v>
      </c>
      <c r="AB63" s="22">
        <f t="shared" si="22"/>
        <v>0</v>
      </c>
      <c r="AC63" s="22">
        <f t="shared" si="22"/>
        <v>0</v>
      </c>
      <c r="AD63" s="22">
        <f t="shared" si="22"/>
        <v>0</v>
      </c>
    </row>
    <row r="64" spans="2:30">
      <c r="C64" s="9" t="s">
        <v>630</v>
      </c>
      <c r="D64" s="76">
        <f>SUM(D62:D63)</f>
        <v>921.49</v>
      </c>
      <c r="E64" s="76">
        <f t="shared" ref="E64:AD64" si="23">SUM(E62:E63)</f>
        <v>832.32</v>
      </c>
      <c r="F64" s="76">
        <f t="shared" si="23"/>
        <v>921.49</v>
      </c>
      <c r="G64" s="76">
        <f t="shared" si="23"/>
        <v>12865.53</v>
      </c>
      <c r="H64" s="76">
        <f t="shared" si="23"/>
        <v>11337.2</v>
      </c>
      <c r="I64" s="76">
        <f t="shared" si="23"/>
        <v>0</v>
      </c>
      <c r="J64" s="76">
        <f t="shared" si="23"/>
        <v>1955.483984702824</v>
      </c>
      <c r="K64" s="76">
        <f t="shared" si="23"/>
        <v>2115.7695572194489</v>
      </c>
      <c r="L64" s="76">
        <f t="shared" si="23"/>
        <v>2777.2845929516134</v>
      </c>
      <c r="M64" s="76">
        <f t="shared" si="23"/>
        <v>3153.898764517498</v>
      </c>
      <c r="N64" s="76">
        <f t="shared" si="23"/>
        <v>4159.299755102059</v>
      </c>
      <c r="O64" s="76">
        <f t="shared" si="23"/>
        <v>2838.7353850616787</v>
      </c>
      <c r="P64" s="76">
        <f t="shared" si="23"/>
        <v>2922.5272895877529</v>
      </c>
      <c r="Q64" s="76">
        <f t="shared" si="23"/>
        <v>3064.8279220704094</v>
      </c>
      <c r="R64" s="76">
        <f t="shared" si="23"/>
        <v>3391.9363216687298</v>
      </c>
      <c r="S64" s="76">
        <f t="shared" si="23"/>
        <v>1962.7432733422218</v>
      </c>
      <c r="T64" s="76">
        <f t="shared" si="23"/>
        <v>2302.1741880762597</v>
      </c>
      <c r="U64" s="76">
        <f t="shared" si="23"/>
        <v>2512.0344403766712</v>
      </c>
      <c r="V64" s="76">
        <f t="shared" si="23"/>
        <v>1526.532828720249</v>
      </c>
      <c r="W64" s="76">
        <f t="shared" si="23"/>
        <v>1702.649223015899</v>
      </c>
      <c r="X64" s="76">
        <f t="shared" si="23"/>
        <v>4247.4688039542416</v>
      </c>
      <c r="Y64" s="76">
        <f t="shared" si="23"/>
        <v>3153.898764517498</v>
      </c>
      <c r="Z64" s="76">
        <f t="shared" si="23"/>
        <v>4159.299755102059</v>
      </c>
      <c r="AA64" s="76">
        <f t="shared" si="23"/>
        <v>2838.7353850616787</v>
      </c>
      <c r="AB64" s="76">
        <f t="shared" si="23"/>
        <v>2922.5272895877529</v>
      </c>
      <c r="AC64" s="76">
        <f t="shared" si="23"/>
        <v>3064.8279220704094</v>
      </c>
      <c r="AD64" s="76">
        <f t="shared" si="23"/>
        <v>3391.9363216687298</v>
      </c>
    </row>
    <row r="65" spans="2:30">
      <c r="C65" s="53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</row>
    <row r="66" spans="2:30">
      <c r="C66" s="53" t="s">
        <v>325</v>
      </c>
      <c r="D66" s="22">
        <f>'Div 9 forecast'!F114</f>
        <v>766.77</v>
      </c>
      <c r="E66" s="22">
        <f>'Div 9 forecast'!G114</f>
        <v>692.57</v>
      </c>
      <c r="F66" s="22">
        <f>'Div 9 forecast'!H114</f>
        <v>3544.04</v>
      </c>
      <c r="G66" s="22">
        <f>'Div 9 forecast'!I114</f>
        <v>858.99</v>
      </c>
      <c r="H66" s="22">
        <f>'Div 9 forecast'!J114</f>
        <v>3751.75</v>
      </c>
      <c r="I66" s="22">
        <f>'Div 9 forecast'!K114</f>
        <v>-430.24</v>
      </c>
      <c r="J66" s="22">
        <f>'Div 9 forecast'!L114</f>
        <v>668.16393379397857</v>
      </c>
      <c r="K66" s="22">
        <f>'Div 9 forecast'!M114</f>
        <v>722.93146935086213</v>
      </c>
      <c r="L66" s="22">
        <f>'Div 9 forecast'!N114</f>
        <v>948.96271890151399</v>
      </c>
      <c r="M66" s="22">
        <f>'Div 9 forecast'!O114</f>
        <v>1077.6469773073754</v>
      </c>
      <c r="N66" s="22">
        <f>'Div 9 forecast'!P114</f>
        <v>1421.1796710877506</v>
      </c>
      <c r="O66" s="22">
        <f>'Div 9 forecast'!Q114</f>
        <v>969.95967071099506</v>
      </c>
      <c r="P66" s="22">
        <f>'Div 9 forecast'!R114</f>
        <v>998.59029565407775</v>
      </c>
      <c r="Q66" s="22">
        <f>'Div 9 forecast'!S114</f>
        <v>1047.2126066138028</v>
      </c>
      <c r="R66" s="22">
        <f>'Div 9 forecast'!T114</f>
        <v>1158.9813742244878</v>
      </c>
      <c r="S66" s="22">
        <f>'Div 9 forecast'!U114</f>
        <v>670.644340123966</v>
      </c>
      <c r="T66" s="22">
        <f>'Div 9 forecast'!V114</f>
        <v>786.62355397288411</v>
      </c>
      <c r="U66" s="22">
        <f>'Div 9 forecast'!W114</f>
        <v>858.33012524677224</v>
      </c>
      <c r="V66" s="22">
        <f>'Div 9 forecast'!X114</f>
        <v>521.59679541347782</v>
      </c>
      <c r="W66" s="22">
        <f>'Div 9 forecast'!Y114</f>
        <v>581.77352083732524</v>
      </c>
      <c r="X66" s="22">
        <f>'Div 9 forecast'!Z114</f>
        <v>1451.3059104130505</v>
      </c>
      <c r="Y66" s="22">
        <f>'Div 9 forecast'!AA114</f>
        <v>1077.6469773073754</v>
      </c>
      <c r="Z66" s="22">
        <f>'Div 9 forecast'!AB114</f>
        <v>1421.1796710877506</v>
      </c>
      <c r="AA66" s="22">
        <f>'Div 9 forecast'!AC114</f>
        <v>969.95967071099506</v>
      </c>
      <c r="AB66" s="22">
        <f>'Div 9 forecast'!AD114</f>
        <v>998.59029565407775</v>
      </c>
      <c r="AC66" s="22">
        <f>'Div 9 forecast'!AE114</f>
        <v>1047.2126066138028</v>
      </c>
      <c r="AD66" s="22">
        <f>'Div 9 forecast'!AF114</f>
        <v>1158.9813742244878</v>
      </c>
    </row>
    <row r="67" spans="2:30">
      <c r="C67" s="53" t="s">
        <v>317</v>
      </c>
      <c r="D67" s="22">
        <f>'Div 9 forecast'!F116</f>
        <v>105.44</v>
      </c>
      <c r="E67" s="22">
        <f>'Div 9 forecast'!G116</f>
        <v>95.24</v>
      </c>
      <c r="F67" s="22">
        <f>'Div 9 forecast'!H116</f>
        <v>105.45</v>
      </c>
      <c r="G67" s="22">
        <f>'Div 9 forecast'!I116</f>
        <v>1395.7</v>
      </c>
      <c r="H67" s="22">
        <f>'Div 9 forecast'!J116</f>
        <v>0</v>
      </c>
      <c r="I67" s="22">
        <f>'Div 9 forecast'!K116</f>
        <v>0</v>
      </c>
      <c r="J67" s="22">
        <f>'Div 9 forecast'!L116</f>
        <v>123.81492652872278</v>
      </c>
      <c r="K67" s="22">
        <f>'Div 9 forecast'!M116</f>
        <v>133.96369099829022</v>
      </c>
      <c r="L67" s="22">
        <f>'Div 9 forecast'!N116</f>
        <v>175.84868529512184</v>
      </c>
      <c r="M67" s="22">
        <f>'Div 9 forecast'!O116</f>
        <v>199.69467756449461</v>
      </c>
      <c r="N67" s="22">
        <f>'Div 9 forecast'!P116</f>
        <v>263.35341921358588</v>
      </c>
      <c r="O67" s="22">
        <f>'Div 9 forecast'!Q116</f>
        <v>179.73955086587506</v>
      </c>
      <c r="P67" s="22">
        <f>'Div 9 forecast'!R116</f>
        <v>185.04498347680709</v>
      </c>
      <c r="Q67" s="22">
        <f>'Div 9 forecast'!S116</f>
        <v>194.05499966392941</v>
      </c>
      <c r="R67" s="22">
        <f>'Div 9 forecast'!T116</f>
        <v>214.76644643619693</v>
      </c>
      <c r="S67" s="22">
        <f>'Div 9 forecast'!U116</f>
        <v>124.2745612261015</v>
      </c>
      <c r="T67" s="22">
        <f>'Div 9 forecast'!V116</f>
        <v>145.76622983506681</v>
      </c>
      <c r="U67" s="22">
        <f>'Div 9 forecast'!W116</f>
        <v>159.05390282197877</v>
      </c>
      <c r="V67" s="22">
        <f>'Div 9 forecast'!X116</f>
        <v>96.655125539371042</v>
      </c>
      <c r="W67" s="22">
        <f>'Div 9 forecast'!Y116</f>
        <v>107.80624648477389</v>
      </c>
      <c r="X67" s="22">
        <f>'Div 9 forecast'!Z116</f>
        <v>268.93599845797655</v>
      </c>
      <c r="Y67" s="22">
        <f>'Div 9 forecast'!AA116</f>
        <v>199.69467756449461</v>
      </c>
      <c r="Z67" s="22">
        <f>'Div 9 forecast'!AB116</f>
        <v>263.35341921358588</v>
      </c>
      <c r="AA67" s="22">
        <f>'Div 9 forecast'!AC116</f>
        <v>179.73955086587506</v>
      </c>
      <c r="AB67" s="22">
        <f>'Div 9 forecast'!AD116</f>
        <v>185.04498347680709</v>
      </c>
      <c r="AC67" s="22">
        <f>'Div 9 forecast'!AE116</f>
        <v>194.05499966392941</v>
      </c>
      <c r="AD67" s="22">
        <f>'Div 9 forecast'!AF116</f>
        <v>214.76644643619693</v>
      </c>
    </row>
    <row r="68" spans="2:30">
      <c r="C68" s="53" t="s">
        <v>627</v>
      </c>
      <c r="D68" s="22">
        <f>-D$59*SUM(D66:D67)</f>
        <v>0</v>
      </c>
      <c r="E68" s="22">
        <f t="shared" ref="E68:AD68" si="24">-E$59*SUM(E66:E67)</f>
        <v>0</v>
      </c>
      <c r="F68" s="22">
        <f t="shared" si="24"/>
        <v>0</v>
      </c>
      <c r="G68" s="22">
        <f t="shared" si="24"/>
        <v>0</v>
      </c>
      <c r="H68" s="22">
        <f t="shared" si="24"/>
        <v>0</v>
      </c>
      <c r="I68" s="22">
        <f t="shared" si="24"/>
        <v>0</v>
      </c>
      <c r="J68" s="22">
        <f t="shared" si="24"/>
        <v>0</v>
      </c>
      <c r="K68" s="22">
        <f t="shared" si="24"/>
        <v>0</v>
      </c>
      <c r="L68" s="22">
        <f t="shared" si="24"/>
        <v>0</v>
      </c>
      <c r="M68" s="22">
        <f t="shared" si="24"/>
        <v>0</v>
      </c>
      <c r="N68" s="22">
        <f t="shared" si="24"/>
        <v>0</v>
      </c>
      <c r="O68" s="22">
        <f t="shared" si="24"/>
        <v>0</v>
      </c>
      <c r="P68" s="22">
        <f t="shared" si="24"/>
        <v>0</v>
      </c>
      <c r="Q68" s="22">
        <f t="shared" si="24"/>
        <v>0</v>
      </c>
      <c r="R68" s="22">
        <f t="shared" si="24"/>
        <v>0</v>
      </c>
      <c r="S68" s="22">
        <f t="shared" si="24"/>
        <v>0</v>
      </c>
      <c r="T68" s="22">
        <f t="shared" si="24"/>
        <v>0</v>
      </c>
      <c r="U68" s="22">
        <f t="shared" si="24"/>
        <v>0</v>
      </c>
      <c r="V68" s="22">
        <f t="shared" si="24"/>
        <v>0</v>
      </c>
      <c r="W68" s="22">
        <f t="shared" si="24"/>
        <v>0</v>
      </c>
      <c r="X68" s="22">
        <f t="shared" si="24"/>
        <v>0</v>
      </c>
      <c r="Y68" s="22">
        <f t="shared" si="24"/>
        <v>0</v>
      </c>
      <c r="Z68" s="22">
        <f t="shared" si="24"/>
        <v>0</v>
      </c>
      <c r="AA68" s="22">
        <f t="shared" si="24"/>
        <v>0</v>
      </c>
      <c r="AB68" s="22">
        <f t="shared" si="24"/>
        <v>0</v>
      </c>
      <c r="AC68" s="22">
        <f t="shared" si="24"/>
        <v>0</v>
      </c>
      <c r="AD68" s="22">
        <f t="shared" si="24"/>
        <v>0</v>
      </c>
    </row>
    <row r="69" spans="2:30">
      <c r="C69" s="9" t="s">
        <v>631</v>
      </c>
      <c r="D69" s="76">
        <f>SUM(D66:D68)</f>
        <v>872.21</v>
      </c>
      <c r="E69" s="76">
        <f t="shared" ref="E69:AD69" si="25">SUM(E66:E68)</f>
        <v>787.81000000000006</v>
      </c>
      <c r="F69" s="76">
        <f t="shared" si="25"/>
        <v>3649.49</v>
      </c>
      <c r="G69" s="76">
        <f t="shared" si="25"/>
        <v>2254.69</v>
      </c>
      <c r="H69" s="76">
        <f t="shared" si="25"/>
        <v>3751.75</v>
      </c>
      <c r="I69" s="76">
        <f t="shared" si="25"/>
        <v>-430.24</v>
      </c>
      <c r="J69" s="76">
        <f t="shared" si="25"/>
        <v>791.97886032270139</v>
      </c>
      <c r="K69" s="76">
        <f t="shared" si="25"/>
        <v>856.89516034915232</v>
      </c>
      <c r="L69" s="76">
        <f t="shared" si="25"/>
        <v>1124.8114041966357</v>
      </c>
      <c r="M69" s="76">
        <f t="shared" si="25"/>
        <v>1277.3416548718701</v>
      </c>
      <c r="N69" s="76">
        <f t="shared" si="25"/>
        <v>1684.5330903013364</v>
      </c>
      <c r="O69" s="76">
        <f t="shared" si="25"/>
        <v>1149.6992215768701</v>
      </c>
      <c r="P69" s="76">
        <f t="shared" si="25"/>
        <v>1183.6352791308848</v>
      </c>
      <c r="Q69" s="76">
        <f t="shared" si="25"/>
        <v>1241.2676062777323</v>
      </c>
      <c r="R69" s="76">
        <f t="shared" si="25"/>
        <v>1373.7478206606847</v>
      </c>
      <c r="S69" s="76">
        <f t="shared" si="25"/>
        <v>794.91890135006747</v>
      </c>
      <c r="T69" s="76">
        <f t="shared" si="25"/>
        <v>932.38978380795095</v>
      </c>
      <c r="U69" s="76">
        <f t="shared" si="25"/>
        <v>1017.384028068751</v>
      </c>
      <c r="V69" s="76">
        <f t="shared" si="25"/>
        <v>618.25192095284888</v>
      </c>
      <c r="W69" s="76">
        <f t="shared" si="25"/>
        <v>689.57976732209909</v>
      </c>
      <c r="X69" s="76">
        <f t="shared" si="25"/>
        <v>1720.2419088710271</v>
      </c>
      <c r="Y69" s="76">
        <f t="shared" si="25"/>
        <v>1277.3416548718701</v>
      </c>
      <c r="Z69" s="76">
        <f t="shared" si="25"/>
        <v>1684.5330903013364</v>
      </c>
      <c r="AA69" s="76">
        <f t="shared" si="25"/>
        <v>1149.6992215768701</v>
      </c>
      <c r="AB69" s="76">
        <f t="shared" si="25"/>
        <v>1183.6352791308848</v>
      </c>
      <c r="AC69" s="76">
        <f t="shared" si="25"/>
        <v>1241.2676062777323</v>
      </c>
      <c r="AD69" s="76">
        <f t="shared" si="25"/>
        <v>1373.7478206606847</v>
      </c>
    </row>
    <row r="70" spans="2:30">
      <c r="C70" s="53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</row>
    <row r="71" spans="2:30">
      <c r="C71" s="9" t="s">
        <v>604</v>
      </c>
      <c r="D71" s="76">
        <f>D64+D69</f>
        <v>1793.7</v>
      </c>
      <c r="E71" s="76">
        <f t="shared" ref="E71:AD71" si="26">E64+E69</f>
        <v>1620.13</v>
      </c>
      <c r="F71" s="76">
        <f t="shared" si="26"/>
        <v>4570.9799999999996</v>
      </c>
      <c r="G71" s="76">
        <f t="shared" si="26"/>
        <v>15120.220000000001</v>
      </c>
      <c r="H71" s="76">
        <f t="shared" si="26"/>
        <v>15088.95</v>
      </c>
      <c r="I71" s="76">
        <f t="shared" si="26"/>
        <v>-430.24</v>
      </c>
      <c r="J71" s="76">
        <f t="shared" si="26"/>
        <v>2747.4628450255254</v>
      </c>
      <c r="K71" s="76">
        <f t="shared" si="26"/>
        <v>2972.6647175686012</v>
      </c>
      <c r="L71" s="76">
        <f t="shared" si="26"/>
        <v>3902.0959971482489</v>
      </c>
      <c r="M71" s="76">
        <f t="shared" si="26"/>
        <v>4431.2404193893681</v>
      </c>
      <c r="N71" s="76">
        <f t="shared" si="26"/>
        <v>5843.8328454033954</v>
      </c>
      <c r="O71" s="76">
        <f t="shared" si="26"/>
        <v>3988.4346066385488</v>
      </c>
      <c r="P71" s="76">
        <f t="shared" si="26"/>
        <v>4106.1625687186379</v>
      </c>
      <c r="Q71" s="76">
        <f t="shared" si="26"/>
        <v>4306.0955283481417</v>
      </c>
      <c r="R71" s="76">
        <f t="shared" si="26"/>
        <v>4765.6841423294145</v>
      </c>
      <c r="S71" s="76">
        <f t="shared" si="26"/>
        <v>2757.6621746922892</v>
      </c>
      <c r="T71" s="76">
        <f t="shared" si="26"/>
        <v>3234.5639718842108</v>
      </c>
      <c r="U71" s="76">
        <f t="shared" si="26"/>
        <v>3529.4184684454221</v>
      </c>
      <c r="V71" s="76">
        <f t="shared" si="26"/>
        <v>2144.7847496730978</v>
      </c>
      <c r="W71" s="76">
        <f t="shared" si="26"/>
        <v>2392.2289903379979</v>
      </c>
      <c r="X71" s="76">
        <f t="shared" si="26"/>
        <v>5967.7107128252683</v>
      </c>
      <c r="Y71" s="76">
        <f t="shared" si="26"/>
        <v>4431.2404193893681</v>
      </c>
      <c r="Z71" s="76">
        <f t="shared" si="26"/>
        <v>5843.8328454033954</v>
      </c>
      <c r="AA71" s="76">
        <f t="shared" si="26"/>
        <v>3988.4346066385488</v>
      </c>
      <c r="AB71" s="76">
        <f t="shared" si="26"/>
        <v>4106.1625687186379</v>
      </c>
      <c r="AC71" s="76">
        <f t="shared" si="26"/>
        <v>4306.0955283481417</v>
      </c>
      <c r="AD71" s="76">
        <f t="shared" si="26"/>
        <v>4765.6841423294145</v>
      </c>
    </row>
    <row r="74" spans="2:30">
      <c r="D74" s="40"/>
    </row>
    <row r="76" spans="2:30">
      <c r="B76" s="81" t="s">
        <v>605</v>
      </c>
      <c r="E76" s="61"/>
    </row>
    <row r="77" spans="2:30">
      <c r="B77" s="77" t="s">
        <v>606</v>
      </c>
      <c r="C77" t="s">
        <v>607</v>
      </c>
    </row>
    <row r="78" spans="2:30">
      <c r="B78" s="77" t="s">
        <v>608</v>
      </c>
      <c r="C78" t="s">
        <v>609</v>
      </c>
    </row>
    <row r="79" spans="2:30">
      <c r="B79" s="77"/>
    </row>
    <row r="80" spans="2:30">
      <c r="B80" s="81" t="s">
        <v>610</v>
      </c>
    </row>
    <row r="81" spans="2:9">
      <c r="B81" t="s">
        <v>611</v>
      </c>
      <c r="C81" t="s">
        <v>612</v>
      </c>
      <c r="D81" t="s">
        <v>633</v>
      </c>
      <c r="I81" s="61"/>
    </row>
    <row r="82" spans="2:9">
      <c r="B82" t="s">
        <v>613</v>
      </c>
      <c r="C82" t="s">
        <v>614</v>
      </c>
      <c r="D82" t="s">
        <v>634</v>
      </c>
    </row>
    <row r="83" spans="2:9">
      <c r="B83" s="5" t="s">
        <v>615</v>
      </c>
      <c r="C83" t="s">
        <v>616</v>
      </c>
    </row>
    <row r="84" spans="2:9">
      <c r="B84" t="s">
        <v>617</v>
      </c>
      <c r="C84" t="s">
        <v>618</v>
      </c>
      <c r="D84" t="s">
        <v>635</v>
      </c>
    </row>
    <row r="85" spans="2:9">
      <c r="B85" t="s">
        <v>619</v>
      </c>
      <c r="C85" t="s">
        <v>620</v>
      </c>
      <c r="D85" t="s">
        <v>634</v>
      </c>
    </row>
    <row r="86" spans="2:9">
      <c r="B86" t="s">
        <v>621</v>
      </c>
      <c r="C86" t="s">
        <v>622</v>
      </c>
      <c r="D86" t="s">
        <v>635</v>
      </c>
    </row>
  </sheetData>
  <mergeCells count="2">
    <mergeCell ref="D2:O2"/>
    <mergeCell ref="S2:AD2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J63"/>
  <sheetViews>
    <sheetView topLeftCell="A19" zoomScale="90" zoomScaleNormal="90" workbookViewId="0">
      <selection activeCell="N26" sqref="N26"/>
    </sheetView>
  </sheetViews>
  <sheetFormatPr defaultRowHeight="12.75"/>
  <cols>
    <col min="1" max="1" width="2.85546875" customWidth="1"/>
    <col min="2" max="2" width="5.85546875" customWidth="1"/>
    <col min="3" max="3" width="44" bestFit="1" customWidth="1"/>
    <col min="4" max="4" width="11.140625" customWidth="1"/>
    <col min="6" max="6" width="9.7109375" customWidth="1"/>
    <col min="7" max="7" width="4.42578125" customWidth="1"/>
    <col min="8" max="8" width="11.140625" customWidth="1"/>
    <col min="10" max="10" width="10.140625" customWidth="1"/>
  </cols>
  <sheetData>
    <row r="1" spans="2:10">
      <c r="C1" s="47"/>
    </row>
    <row r="2" spans="2:10">
      <c r="B2" s="51" t="s">
        <v>636</v>
      </c>
      <c r="C2" s="47"/>
      <c r="D2" s="231" t="s">
        <v>458</v>
      </c>
      <c r="E2" s="231"/>
      <c r="F2" s="231"/>
      <c r="H2" s="231" t="s">
        <v>579</v>
      </c>
      <c r="I2" s="231"/>
      <c r="J2" s="231"/>
    </row>
    <row r="3" spans="2:10">
      <c r="D3" s="62" t="s">
        <v>637</v>
      </c>
      <c r="E3" s="62" t="s">
        <v>457</v>
      </c>
      <c r="F3" s="62" t="s">
        <v>638</v>
      </c>
      <c r="H3" s="62" t="s">
        <v>637</v>
      </c>
      <c r="I3" s="62" t="s">
        <v>457</v>
      </c>
      <c r="J3" s="62" t="s">
        <v>638</v>
      </c>
    </row>
    <row r="4" spans="2:10">
      <c r="B4" s="90" t="s">
        <v>602</v>
      </c>
      <c r="C4" s="91" t="s">
        <v>639</v>
      </c>
      <c r="D4" s="83" t="s">
        <v>640</v>
      </c>
      <c r="E4" s="83" t="s">
        <v>584</v>
      </c>
      <c r="F4" s="83" t="s">
        <v>641</v>
      </c>
      <c r="H4" s="83" t="s">
        <v>640</v>
      </c>
      <c r="I4" s="83" t="s">
        <v>584</v>
      </c>
      <c r="J4" s="83" t="s">
        <v>641</v>
      </c>
    </row>
    <row r="5" spans="2:10">
      <c r="C5" s="47"/>
      <c r="F5" s="92"/>
    </row>
    <row r="6" spans="2:10">
      <c r="B6" s="62">
        <v>2</v>
      </c>
      <c r="C6" t="s">
        <v>646</v>
      </c>
      <c r="D6" s="84">
        <f>SUM('incent comp w cap credits'!D11:O11)</f>
        <v>9525485.0703380965</v>
      </c>
      <c r="E6" s="18">
        <v>5.2010158342223917E-2</v>
      </c>
      <c r="F6" s="82">
        <f>D6*E6</f>
        <v>495421.9867947743</v>
      </c>
      <c r="H6" s="84">
        <f>SUM('incent comp w cap credits'!S11:AD11)</f>
        <v>9109979.6432678662</v>
      </c>
      <c r="I6" s="18">
        <f>E6</f>
        <v>5.2010158342223917E-2</v>
      </c>
      <c r="J6" s="82">
        <f>H6*I6</f>
        <v>473811.48374079826</v>
      </c>
    </row>
    <row r="7" spans="2:10">
      <c r="B7" s="62"/>
      <c r="C7" t="s">
        <v>647</v>
      </c>
      <c r="D7" s="84">
        <f>-SUM('incent comp w cap credits'!D10:O10)</f>
        <v>4141003.5428715125</v>
      </c>
      <c r="E7" s="80">
        <f>E6</f>
        <v>5.2010158342223917E-2</v>
      </c>
      <c r="F7" s="82">
        <f>D7*E7</f>
        <v>215374.24996045759</v>
      </c>
      <c r="H7" s="84">
        <f>-SUM('incent comp w cap credits'!S10:AD10)</f>
        <v>3860667.3299953826</v>
      </c>
      <c r="I7" s="18">
        <f>E7</f>
        <v>5.2010158342223917E-2</v>
      </c>
      <c r="J7" s="82">
        <f>H7*I7</f>
        <v>200793.91913971069</v>
      </c>
    </row>
    <row r="8" spans="2:10">
      <c r="B8" s="62"/>
      <c r="C8" s="86" t="s">
        <v>642</v>
      </c>
      <c r="D8" s="87">
        <f>SUM(D6:D7)</f>
        <v>13666488.613209609</v>
      </c>
      <c r="E8" s="80"/>
      <c r="F8" s="87">
        <f>SUM(F6:F7)</f>
        <v>710796.23675523186</v>
      </c>
      <c r="H8" s="87">
        <f>SUM(H6:H7)</f>
        <v>12970646.973263249</v>
      </c>
      <c r="I8" s="80"/>
      <c r="J8" s="87">
        <f>SUM(J6:J7)</f>
        <v>674605.40288050892</v>
      </c>
    </row>
    <row r="9" spans="2:10">
      <c r="B9" s="62"/>
      <c r="C9" s="85"/>
      <c r="D9" s="84"/>
      <c r="F9" s="92"/>
      <c r="H9" s="84"/>
      <c r="J9" s="92"/>
    </row>
    <row r="10" spans="2:10">
      <c r="B10" s="62">
        <v>12</v>
      </c>
      <c r="C10" t="s">
        <v>648</v>
      </c>
      <c r="D10" s="84">
        <f>SUM('incent comp w cap credits'!D26:O26)</f>
        <v>0</v>
      </c>
      <c r="E10" s="18">
        <v>5.67090596975168E-2</v>
      </c>
      <c r="F10" s="82">
        <f>D10*E10</f>
        <v>0</v>
      </c>
      <c r="H10" s="84">
        <f>SUM('incent comp w cap credits'!S26:AD26)</f>
        <v>0</v>
      </c>
      <c r="I10" s="18">
        <f>E10</f>
        <v>5.67090596975168E-2</v>
      </c>
      <c r="J10" s="82">
        <f>H10*I10</f>
        <v>0</v>
      </c>
    </row>
    <row r="11" spans="2:10">
      <c r="B11" s="62"/>
      <c r="C11" t="s">
        <v>647</v>
      </c>
      <c r="D11" s="84">
        <f>-SUM('incent comp w cap credits'!D25:O25)</f>
        <v>0</v>
      </c>
      <c r="E11" s="80">
        <f>E10</f>
        <v>5.67090596975168E-2</v>
      </c>
      <c r="F11" s="82">
        <f>D11*E11</f>
        <v>0</v>
      </c>
      <c r="H11" s="84">
        <f>-SUM('incent comp w cap credits'!S25:AD25)</f>
        <v>0</v>
      </c>
      <c r="I11" s="18">
        <f>E11</f>
        <v>5.67090596975168E-2</v>
      </c>
      <c r="J11" s="82">
        <f>H11*I11</f>
        <v>0</v>
      </c>
    </row>
    <row r="12" spans="2:10">
      <c r="B12" s="62"/>
      <c r="C12" s="86" t="s">
        <v>642</v>
      </c>
      <c r="D12" s="87">
        <f>SUM(D10:D11)</f>
        <v>0</v>
      </c>
      <c r="F12" s="87">
        <f>SUM(F10:F11)</f>
        <v>0</v>
      </c>
      <c r="H12" s="87">
        <f>SUM(H10:H11)</f>
        <v>0</v>
      </c>
      <c r="J12" s="87">
        <f>SUM(J10:J11)</f>
        <v>0</v>
      </c>
    </row>
    <row r="13" spans="2:10">
      <c r="B13" s="62"/>
      <c r="D13" s="84"/>
      <c r="F13" s="92"/>
      <c r="H13" s="84"/>
      <c r="J13" s="92"/>
    </row>
    <row r="14" spans="2:10">
      <c r="B14" s="62">
        <v>91</v>
      </c>
      <c r="C14" t="s">
        <v>648</v>
      </c>
      <c r="D14" s="84">
        <f>SUM('incent comp w cap credits'!D43:O43)</f>
        <v>1026181.6312328865</v>
      </c>
      <c r="E14" s="18">
        <v>0.5025136071712456</v>
      </c>
      <c r="F14" s="82">
        <f>D14*E14</f>
        <v>515670.23312371073</v>
      </c>
      <c r="H14" s="84">
        <f>SUM('incent comp w cap credits'!S43:AD43)</f>
        <v>907961.47259042028</v>
      </c>
      <c r="I14" s="18">
        <f>E14</f>
        <v>0.5025136071712456</v>
      </c>
      <c r="J14" s="82">
        <f>H14*I14</f>
        <v>456262.99476392812</v>
      </c>
    </row>
    <row r="15" spans="2:10">
      <c r="B15" s="62"/>
      <c r="C15" t="s">
        <v>647</v>
      </c>
      <c r="D15" s="84">
        <f>-SUM('incent comp w cap credits'!D42:O42)</f>
        <v>1389950.2950280246</v>
      </c>
      <c r="E15" s="80">
        <f>E14</f>
        <v>0.5025136071712456</v>
      </c>
      <c r="F15" s="82">
        <f>D15*E15</f>
        <v>698468.93654326966</v>
      </c>
      <c r="H15" s="84">
        <f>-SUM('incent comp w cap credits'!S42:AD42)</f>
        <v>1229822.5560565752</v>
      </c>
      <c r="I15" s="18">
        <f>E15</f>
        <v>0.5025136071712456</v>
      </c>
      <c r="J15" s="82">
        <f>H15*I15</f>
        <v>618002.56882455095</v>
      </c>
    </row>
    <row r="16" spans="2:10">
      <c r="B16" s="62"/>
      <c r="C16" s="86" t="s">
        <v>642</v>
      </c>
      <c r="D16" s="87">
        <f>SUM(D14:D15)</f>
        <v>2416131.9262609109</v>
      </c>
      <c r="F16" s="87">
        <f>SUM(F14:F15)</f>
        <v>1214139.1696669804</v>
      </c>
      <c r="H16" s="87">
        <f>SUM(H14:H15)</f>
        <v>2137784.0286469953</v>
      </c>
      <c r="J16" s="87">
        <f>SUM(J14:J15)</f>
        <v>1074265.5635884791</v>
      </c>
    </row>
    <row r="17" spans="2:10">
      <c r="B17" s="62"/>
      <c r="C17" s="86"/>
    </row>
    <row r="18" spans="2:10">
      <c r="B18" s="62">
        <v>9</v>
      </c>
      <c r="C18" t="s">
        <v>643</v>
      </c>
      <c r="D18" s="17"/>
    </row>
    <row r="19" spans="2:10">
      <c r="B19" s="62"/>
    </row>
    <row r="20" spans="2:10">
      <c r="B20" s="62"/>
    </row>
    <row r="21" spans="2:10">
      <c r="B21" s="62" t="s">
        <v>644</v>
      </c>
      <c r="C21" s="89" t="s">
        <v>649</v>
      </c>
    </row>
    <row r="22" spans="2:10">
      <c r="C22" s="89" t="s">
        <v>650</v>
      </c>
    </row>
    <row r="23" spans="2:10">
      <c r="B23" s="89"/>
      <c r="C23" s="88"/>
    </row>
    <row r="24" spans="2:10">
      <c r="B24" s="89"/>
      <c r="C24" s="88"/>
    </row>
    <row r="25" spans="2:10">
      <c r="B25" s="89"/>
      <c r="C25" s="88"/>
    </row>
    <row r="26" spans="2:10">
      <c r="B26" s="51" t="s">
        <v>645</v>
      </c>
      <c r="C26" s="88"/>
      <c r="D26" s="231" t="s">
        <v>458</v>
      </c>
      <c r="E26" s="231"/>
      <c r="F26" s="231"/>
      <c r="H26" s="231" t="s">
        <v>579</v>
      </c>
      <c r="I26" s="231"/>
      <c r="J26" s="231"/>
    </row>
    <row r="27" spans="2:10">
      <c r="D27" s="62" t="s">
        <v>637</v>
      </c>
      <c r="E27" s="62" t="s">
        <v>457</v>
      </c>
      <c r="F27" s="62" t="s">
        <v>638</v>
      </c>
      <c r="H27" s="62" t="s">
        <v>637</v>
      </c>
      <c r="I27" s="62" t="s">
        <v>457</v>
      </c>
      <c r="J27" s="62" t="s">
        <v>638</v>
      </c>
    </row>
    <row r="28" spans="2:10">
      <c r="B28" s="90" t="s">
        <v>602</v>
      </c>
      <c r="C28" s="91" t="s">
        <v>639</v>
      </c>
      <c r="D28" s="83" t="s">
        <v>640</v>
      </c>
      <c r="E28" s="83" t="s">
        <v>584</v>
      </c>
      <c r="F28" s="83" t="s">
        <v>641</v>
      </c>
      <c r="H28" s="83" t="s">
        <v>640</v>
      </c>
      <c r="I28" s="83" t="s">
        <v>584</v>
      </c>
      <c r="J28" s="83" t="s">
        <v>641</v>
      </c>
    </row>
    <row r="29" spans="2:10">
      <c r="C29" s="85"/>
      <c r="D29" s="84"/>
    </row>
    <row r="30" spans="2:10">
      <c r="B30" s="62">
        <v>2</v>
      </c>
      <c r="C30" t="s">
        <v>651</v>
      </c>
      <c r="D30" s="84">
        <f>SUM('incent comp w cap credits'!D15:O15)</f>
        <v>3445710.8027595654</v>
      </c>
      <c r="E30" s="18">
        <f>E6</f>
        <v>5.2010158342223917E-2</v>
      </c>
      <c r="F30" s="82">
        <f t="shared" ref="F30:F31" si="0">D30*E30</f>
        <v>179211.96445303649</v>
      </c>
      <c r="H30" s="84">
        <f>SUM('incent comp w cap credits'!S15:AD15)</f>
        <v>3117259.3239864572</v>
      </c>
      <c r="I30" s="18">
        <f>E30</f>
        <v>5.2010158342223917E-2</v>
      </c>
      <c r="J30" s="82">
        <f t="shared" ref="J30:J31" si="1">H30*I30</f>
        <v>162129.15103430953</v>
      </c>
    </row>
    <row r="31" spans="2:10">
      <c r="B31" s="62"/>
      <c r="C31" t="s">
        <v>652</v>
      </c>
      <c r="D31" s="84">
        <f>-SUM('incent comp w cap credits'!D14:O14)</f>
        <v>1230698.0064702781</v>
      </c>
      <c r="E31" s="18">
        <f>E30</f>
        <v>5.2010158342223917E-2</v>
      </c>
      <c r="F31" s="82">
        <f t="shared" si="0"/>
        <v>64008.798187978478</v>
      </c>
      <c r="H31" s="84">
        <f>-SUM('incent comp w cap credits'!S14:AD14)</f>
        <v>1321045.8971915995</v>
      </c>
      <c r="I31" s="18">
        <f>E31</f>
        <v>5.2010158342223917E-2</v>
      </c>
      <c r="J31" s="82">
        <f t="shared" si="1"/>
        <v>68707.80629028035</v>
      </c>
    </row>
    <row r="32" spans="2:10">
      <c r="B32" s="62"/>
      <c r="C32" t="s">
        <v>653</v>
      </c>
      <c r="D32" s="87">
        <f>SUM(D30:D31)</f>
        <v>4676408.8092298433</v>
      </c>
      <c r="F32" s="87">
        <f>SUM(F30:F31)</f>
        <v>243220.76264101497</v>
      </c>
      <c r="H32" s="87">
        <f>SUM(H30:H31)</f>
        <v>4438305.2211780567</v>
      </c>
      <c r="J32" s="87">
        <f>SUM(J30:J31)</f>
        <v>230836.95732458989</v>
      </c>
    </row>
    <row r="33" spans="2:10">
      <c r="B33" s="62"/>
      <c r="D33" s="84"/>
      <c r="F33" s="92"/>
      <c r="H33" s="84"/>
    </row>
    <row r="34" spans="2:10">
      <c r="B34" s="62"/>
      <c r="C34" t="s">
        <v>654</v>
      </c>
      <c r="D34" s="84">
        <f>SUM('incent comp w cap credits'!D20:O20)</f>
        <v>3297200.3365190448</v>
      </c>
      <c r="E34" s="18">
        <f>E30</f>
        <v>5.2010158342223917E-2</v>
      </c>
      <c r="F34" s="82">
        <f>D34*E34</f>
        <v>171487.91158838951</v>
      </c>
      <c r="H34" s="84">
        <f>SUM('incent comp w cap credits'!S20:AD20)</f>
        <v>3126816.3026072769</v>
      </c>
      <c r="I34" s="18">
        <f>E34</f>
        <v>5.2010158342223917E-2</v>
      </c>
      <c r="J34" s="82">
        <f>H34*I34</f>
        <v>162626.2110056516</v>
      </c>
    </row>
    <row r="35" spans="2:10">
      <c r="B35" s="62"/>
      <c r="C35" t="s">
        <v>655</v>
      </c>
      <c r="D35" s="84">
        <f>-SUM('incent comp w cap credits'!D19:O19)</f>
        <v>1393545.534330321</v>
      </c>
      <c r="E35" s="80">
        <f>E34</f>
        <v>5.2010158342223917E-2</v>
      </c>
      <c r="F35" s="82">
        <f>D35*E35</f>
        <v>72478.52389761903</v>
      </c>
      <c r="H35" s="84">
        <f>-SUM('incent comp w cap credits'!S19:AD19)</f>
        <v>1325095.9957186726</v>
      </c>
      <c r="I35" s="18">
        <f>E35</f>
        <v>5.2010158342223917E-2</v>
      </c>
      <c r="J35" s="82">
        <f>H35*I35</f>
        <v>68918.452555975033</v>
      </c>
    </row>
    <row r="36" spans="2:10">
      <c r="B36" s="62"/>
      <c r="C36" t="s">
        <v>656</v>
      </c>
      <c r="D36" s="87">
        <f>SUM(D34:D35)</f>
        <v>4690745.8708493654</v>
      </c>
      <c r="E36" s="80"/>
      <c r="F36" s="87">
        <f>SUM(F34:F35)</f>
        <v>243966.43548600853</v>
      </c>
      <c r="H36" s="87">
        <f>SUM(H34:H35)</f>
        <v>4451912.2983259493</v>
      </c>
      <c r="I36" s="80"/>
      <c r="J36" s="87">
        <f>SUM(J34:J35)</f>
        <v>231544.66356162663</v>
      </c>
    </row>
    <row r="37" spans="2:10">
      <c r="B37" s="62"/>
      <c r="C37" s="86"/>
      <c r="D37" s="82"/>
      <c r="E37" s="80"/>
      <c r="F37" s="93"/>
      <c r="H37" s="82"/>
      <c r="I37" s="80"/>
      <c r="J37" s="93"/>
    </row>
    <row r="38" spans="2:10">
      <c r="B38" s="62">
        <v>12</v>
      </c>
      <c r="C38" t="s">
        <v>651</v>
      </c>
      <c r="D38" s="84">
        <f>SUM('incent comp w cap credits'!D30:O30)</f>
        <v>109882.07557911993</v>
      </c>
      <c r="E38" s="18">
        <f>E10</f>
        <v>5.67090596975168E-2</v>
      </c>
      <c r="F38" s="82">
        <f t="shared" ref="F38:F39" si="2">D38*E38</f>
        <v>6231.3091837033653</v>
      </c>
      <c r="H38" s="84">
        <f>SUM('incent comp w cap credits'!S30:AD30)</f>
        <v>111593.77738320954</v>
      </c>
      <c r="I38" s="18">
        <f>E38</f>
        <v>5.67090596975168E-2</v>
      </c>
      <c r="J38" s="82">
        <f t="shared" ref="J38:J39" si="3">H38*I38</f>
        <v>6328.3781834958299</v>
      </c>
    </row>
    <row r="39" spans="2:10">
      <c r="B39" s="62"/>
      <c r="C39" t="s">
        <v>652</v>
      </c>
      <c r="D39" s="84">
        <f>-SUM('incent comp w cap credits'!D29:O29)</f>
        <v>45026.321393645369</v>
      </c>
      <c r="E39" s="18">
        <f>E38</f>
        <v>5.67090596975168E-2</v>
      </c>
      <c r="F39" s="82">
        <f t="shared" si="2"/>
        <v>2553.4003478718132</v>
      </c>
      <c r="H39" s="84">
        <f>-SUM('incent comp w cap credits'!S29:AD29)</f>
        <v>47529.203434422197</v>
      </c>
      <c r="I39" s="18">
        <f>E39</f>
        <v>5.67090596975168E-2</v>
      </c>
      <c r="J39" s="82">
        <f t="shared" si="3"/>
        <v>2695.336434938069</v>
      </c>
    </row>
    <row r="40" spans="2:10">
      <c r="B40" s="62"/>
      <c r="C40" t="s">
        <v>653</v>
      </c>
      <c r="D40" s="87">
        <f>SUM(D38:D39)</f>
        <v>154908.3969727653</v>
      </c>
      <c r="F40" s="87">
        <f>SUM(F38:F39)</f>
        <v>8784.7095315751794</v>
      </c>
      <c r="H40" s="87">
        <f>SUM(H38:H39)</f>
        <v>159122.98081763173</v>
      </c>
      <c r="J40" s="87">
        <f>SUM(J38:J39)</f>
        <v>9023.7146184338999</v>
      </c>
    </row>
    <row r="41" spans="2:10">
      <c r="B41" s="62"/>
      <c r="D41" s="84"/>
      <c r="F41" s="92"/>
      <c r="H41" s="84"/>
      <c r="J41" s="92"/>
    </row>
    <row r="42" spans="2:10">
      <c r="C42" t="s">
        <v>654</v>
      </c>
      <c r="D42" s="84">
        <f>SUM('incent comp w cap credits'!D35:O35)</f>
        <v>164539.00024633104</v>
      </c>
      <c r="E42" s="18">
        <f>E38</f>
        <v>5.67090596975168E-2</v>
      </c>
      <c r="F42" s="82">
        <f>D42*E42</f>
        <v>9330.8519875389175</v>
      </c>
      <c r="H42" s="84">
        <f>SUM('incent comp w cap credits'!S35:AD35)</f>
        <v>167660.03635801276</v>
      </c>
      <c r="I42" s="18">
        <f>E42</f>
        <v>5.67090596975168E-2</v>
      </c>
      <c r="J42" s="82">
        <f>H42*I42</f>
        <v>9507.8430107143831</v>
      </c>
    </row>
    <row r="43" spans="2:10">
      <c r="C43" t="s">
        <v>655</v>
      </c>
      <c r="D43" s="84">
        <f>-SUM('incent comp w cap credits'!D34:O34)</f>
        <v>68197.52035220062</v>
      </c>
      <c r="E43" s="18">
        <f>E42</f>
        <v>5.67090596975168E-2</v>
      </c>
      <c r="F43" s="82">
        <f>D43*E43</f>
        <v>3867.4172528755621</v>
      </c>
      <c r="H43" s="84">
        <f>-SUM('incent comp w cap credits'!S34:AD34)</f>
        <v>71408.533367574608</v>
      </c>
      <c r="I43" s="18">
        <f>E43</f>
        <v>5.67090596975168E-2</v>
      </c>
      <c r="J43" s="82">
        <f>H43*I43</f>
        <v>4049.5107816539089</v>
      </c>
    </row>
    <row r="44" spans="2:10">
      <c r="C44" t="s">
        <v>656</v>
      </c>
      <c r="D44" s="87">
        <f>SUM(D42:D43)</f>
        <v>232736.52059853164</v>
      </c>
      <c r="F44" s="87">
        <f>SUM(F42:F43)</f>
        <v>13198.26924041448</v>
      </c>
      <c r="H44" s="87">
        <f>SUM(H42:H43)</f>
        <v>239068.56972558738</v>
      </c>
      <c r="J44" s="87">
        <f>SUM(J42:J43)</f>
        <v>13557.353792368292</v>
      </c>
    </row>
    <row r="45" spans="2:10">
      <c r="D45" s="82"/>
      <c r="F45" s="92"/>
      <c r="J45" s="92"/>
    </row>
    <row r="46" spans="2:10">
      <c r="B46" s="62">
        <v>91</v>
      </c>
      <c r="C46" t="s">
        <v>651</v>
      </c>
      <c r="D46" s="84">
        <f>SUM('incent comp w cap credits'!D47:O47)</f>
        <v>132037.65195649347</v>
      </c>
      <c r="E46" s="18">
        <f>E14</f>
        <v>0.5025136071712456</v>
      </c>
      <c r="F46" s="82">
        <f t="shared" ref="F46:F47" si="4">D46*E46</f>
        <v>66350.716767079008</v>
      </c>
      <c r="H46" s="84">
        <f>SUM('incent comp w cap credits'!S47:AD47)</f>
        <v>117036.95499864614</v>
      </c>
      <c r="I46" s="18">
        <f>E46</f>
        <v>0.5025136071712456</v>
      </c>
      <c r="J46" s="82">
        <f t="shared" ref="J46:J47" si="5">H46*I46</f>
        <v>58812.662428708412</v>
      </c>
    </row>
    <row r="47" spans="2:10">
      <c r="B47" s="62"/>
      <c r="C47" t="s">
        <v>652</v>
      </c>
      <c r="D47" s="84">
        <f>-SUM('incent comp w cap credits'!D46:O46)</f>
        <v>127523.27623458873</v>
      </c>
      <c r="E47" s="18">
        <f>E46</f>
        <v>0.5025136071712456</v>
      </c>
      <c r="F47" s="82">
        <f t="shared" si="4"/>
        <v>64082.181538938363</v>
      </c>
      <c r="H47" s="84">
        <f>-SUM('incent comp w cap credits'!S46:AD46)</f>
        <v>112621.53372733947</v>
      </c>
      <c r="I47" s="18">
        <f>E47</f>
        <v>0.5025136071712456</v>
      </c>
      <c r="J47" s="82">
        <f t="shared" si="5"/>
        <v>56593.853158483456</v>
      </c>
    </row>
    <row r="48" spans="2:10">
      <c r="B48" s="62"/>
      <c r="C48" t="s">
        <v>653</v>
      </c>
      <c r="D48" s="87">
        <f>SUM(D46:D47)</f>
        <v>259560.9281910822</v>
      </c>
      <c r="F48" s="87">
        <f>SUM(F46:F47)</f>
        <v>130432.89830601736</v>
      </c>
      <c r="H48" s="87">
        <f>SUM(H46:H47)</f>
        <v>229658.4887259856</v>
      </c>
      <c r="J48" s="87">
        <f>SUM(J46:J47)</f>
        <v>115406.51558719187</v>
      </c>
    </row>
    <row r="49" spans="2:10">
      <c r="B49" s="62"/>
      <c r="D49" s="84"/>
      <c r="F49" s="92"/>
      <c r="H49" s="84"/>
      <c r="J49" s="92"/>
    </row>
    <row r="50" spans="2:10">
      <c r="C50" t="s">
        <v>654</v>
      </c>
      <c r="D50" s="84">
        <f>SUM('incent comp w cap credits'!D52:O52)</f>
        <v>69846.707301519287</v>
      </c>
      <c r="E50" s="18">
        <f>E46</f>
        <v>0.5025136071712456</v>
      </c>
      <c r="F50" s="82">
        <f>D50*E50</f>
        <v>35098.920835120633</v>
      </c>
      <c r="H50" s="84">
        <f>SUM('incent comp w cap credits'!S52:AD52)</f>
        <v>61702.64463652666</v>
      </c>
      <c r="I50" s="18">
        <f>E50</f>
        <v>0.5025136071712456</v>
      </c>
      <c r="J50" s="82">
        <f>H50*I50</f>
        <v>31006.418528306524</v>
      </c>
    </row>
    <row r="51" spans="2:10">
      <c r="B51" s="62"/>
      <c r="C51" t="s">
        <v>655</v>
      </c>
      <c r="D51" s="84">
        <f>-SUM('incent comp w cap credits'!D51:O51)</f>
        <v>66995.503894821479</v>
      </c>
      <c r="E51" s="18">
        <f>E50</f>
        <v>0.5025136071712456</v>
      </c>
      <c r="F51" s="82">
        <f>D51*E51</f>
        <v>33666.152326441974</v>
      </c>
      <c r="H51" s="84">
        <f>-SUM('incent comp w cap credits'!S51:AD51)</f>
        <v>59374.805795989945</v>
      </c>
      <c r="I51" s="18">
        <f>E51</f>
        <v>0.5025136071712456</v>
      </c>
      <c r="J51" s="82">
        <f>H51*I51</f>
        <v>29836.647835635089</v>
      </c>
    </row>
    <row r="52" spans="2:10">
      <c r="B52" s="62"/>
      <c r="C52" t="s">
        <v>656</v>
      </c>
      <c r="D52" s="87">
        <f>SUM(D50:D51)</f>
        <v>136842.21119634077</v>
      </c>
      <c r="F52" s="87">
        <f>SUM(F50:F51)</f>
        <v>68765.073161562614</v>
      </c>
      <c r="H52" s="87">
        <f>SUM(H50:H51)</f>
        <v>121077.45043251661</v>
      </c>
      <c r="J52" s="87">
        <f>SUM(J50:J51)</f>
        <v>60843.066363941616</v>
      </c>
    </row>
    <row r="53" spans="2:10">
      <c r="B53" s="62"/>
      <c r="D53" s="82"/>
      <c r="F53" s="92"/>
      <c r="H53" s="82"/>
      <c r="J53" s="92"/>
    </row>
    <row r="54" spans="2:10">
      <c r="B54" s="62">
        <v>9</v>
      </c>
      <c r="C54" t="s">
        <v>651</v>
      </c>
      <c r="D54" s="84">
        <f>SUM('incent comp w cap credits'!D64:O64)</f>
        <v>43878.502039555126</v>
      </c>
      <c r="E54" s="18">
        <v>1</v>
      </c>
      <c r="F54" s="82">
        <f t="shared" ref="F54:F55" si="6">D54*E54</f>
        <v>43878.502039555126</v>
      </c>
      <c r="H54" s="84">
        <f>SUM('incent comp w cap credits'!S64:AD64)</f>
        <v>33784.828195493668</v>
      </c>
      <c r="I54" s="18">
        <f>E54</f>
        <v>1</v>
      </c>
      <c r="J54" s="82">
        <f t="shared" ref="J54:J55" si="7">H54*I54</f>
        <v>33784.828195493668</v>
      </c>
    </row>
    <row r="55" spans="2:10">
      <c r="B55" s="62"/>
      <c r="C55" t="s">
        <v>652</v>
      </c>
      <c r="D55" s="84">
        <f>-SUM('incent comp w cap credits'!D63:O63)</f>
        <v>0</v>
      </c>
      <c r="E55" s="18">
        <f>E54</f>
        <v>1</v>
      </c>
      <c r="F55" s="82">
        <f t="shared" si="6"/>
        <v>0</v>
      </c>
      <c r="H55" s="84">
        <f>-SUM('incent comp w cap credits'!S63:AD63)</f>
        <v>0</v>
      </c>
      <c r="I55" s="18">
        <f>E55</f>
        <v>1</v>
      </c>
      <c r="J55" s="82">
        <f t="shared" si="7"/>
        <v>0</v>
      </c>
    </row>
    <row r="56" spans="2:10">
      <c r="B56" s="62"/>
      <c r="C56" t="s">
        <v>653</v>
      </c>
      <c r="D56" s="87">
        <f>SUM(D54:D55)</f>
        <v>43878.502039555126</v>
      </c>
      <c r="F56" s="87">
        <f>SUM(F54:F55)</f>
        <v>43878.502039555126</v>
      </c>
      <c r="H56" s="87">
        <f>SUM(H54:H55)</f>
        <v>33784.828195493668</v>
      </c>
      <c r="J56" s="87">
        <f>SUM(J54:J55)</f>
        <v>33784.828195493668</v>
      </c>
    </row>
    <row r="57" spans="2:10">
      <c r="B57" s="62"/>
      <c r="D57" s="84"/>
      <c r="F57" s="92"/>
      <c r="H57" s="84"/>
      <c r="J57" s="92"/>
    </row>
    <row r="58" spans="2:10">
      <c r="B58" s="62"/>
      <c r="C58" t="s">
        <v>654</v>
      </c>
      <c r="D58" s="84">
        <f>SUM('incent comp w cap credits'!D69:O69)</f>
        <v>17770.969391618564</v>
      </c>
      <c r="E58" s="18">
        <f>E54</f>
        <v>1</v>
      </c>
      <c r="F58" s="82">
        <f>D58*E58</f>
        <v>17770.969391618564</v>
      </c>
      <c r="H58" s="84">
        <f>SUM('incent comp w cap credits'!S69:AD69)</f>
        <v>13682.990983192123</v>
      </c>
      <c r="I58" s="18">
        <f>E58</f>
        <v>1</v>
      </c>
      <c r="J58" s="82">
        <f>H58*I58</f>
        <v>13682.990983192123</v>
      </c>
    </row>
    <row r="59" spans="2:10">
      <c r="B59" s="62"/>
      <c r="C59" t="s">
        <v>655</v>
      </c>
      <c r="D59" s="84">
        <f>-SUM('incent comp w cap credits'!D68:O68)</f>
        <v>0</v>
      </c>
      <c r="E59" s="18">
        <f>E58</f>
        <v>1</v>
      </c>
      <c r="F59" s="82">
        <f>D59*E59</f>
        <v>0</v>
      </c>
      <c r="H59" s="84">
        <f>-SUM('incent comp w cap credits'!D68:S68)</f>
        <v>0</v>
      </c>
      <c r="I59" s="18">
        <f>E59</f>
        <v>1</v>
      </c>
      <c r="J59" s="82">
        <f>H59*I59</f>
        <v>0</v>
      </c>
    </row>
    <row r="60" spans="2:10">
      <c r="B60" s="62"/>
      <c r="C60" t="s">
        <v>656</v>
      </c>
      <c r="D60" s="87">
        <f>SUM(D58:D59)</f>
        <v>17770.969391618564</v>
      </c>
      <c r="F60" s="87">
        <f>SUM(F58:F59)</f>
        <v>17770.969391618564</v>
      </c>
      <c r="H60" s="87">
        <f>SUM(H58:H59)</f>
        <v>13682.990983192123</v>
      </c>
      <c r="J60" s="87">
        <f>SUM(J58:J59)</f>
        <v>13682.990983192123</v>
      </c>
    </row>
    <row r="61" spans="2:10">
      <c r="B61" s="62"/>
      <c r="D61" s="82"/>
      <c r="F61" s="92"/>
      <c r="H61" s="82"/>
      <c r="J61" s="92"/>
    </row>
    <row r="62" spans="2:10">
      <c r="B62" s="62"/>
    </row>
    <row r="63" spans="2:10">
      <c r="B63" s="62"/>
    </row>
  </sheetData>
  <mergeCells count="4">
    <mergeCell ref="D2:F2"/>
    <mergeCell ref="H2:J2"/>
    <mergeCell ref="D26:F26"/>
    <mergeCell ref="H26:J26"/>
  </mergeCells>
  <pageMargins left="0.7" right="0.53" top="1.17" bottom="0.75" header="0.3" footer="0.3"/>
  <pageSetup scale="82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2:F31"/>
  <sheetViews>
    <sheetView zoomScale="90" zoomScaleNormal="90" workbookViewId="0">
      <selection activeCell="D18" sqref="D18"/>
    </sheetView>
  </sheetViews>
  <sheetFormatPr defaultRowHeight="12.75"/>
  <cols>
    <col min="1" max="1" width="2.85546875" customWidth="1"/>
    <col min="3" max="3" width="27.140625" bestFit="1" customWidth="1"/>
    <col min="4" max="4" width="11.5703125" customWidth="1"/>
    <col min="5" max="5" width="10.5703125" customWidth="1"/>
    <col min="6" max="6" width="11.140625" customWidth="1"/>
  </cols>
  <sheetData>
    <row r="2" spans="2:6">
      <c r="B2" s="62"/>
      <c r="C2" s="62"/>
      <c r="D2" s="62"/>
      <c r="E2" s="62" t="s">
        <v>663</v>
      </c>
      <c r="F2" s="62" t="s">
        <v>581</v>
      </c>
    </row>
    <row r="3" spans="2:6">
      <c r="B3" s="62" t="s">
        <v>602</v>
      </c>
      <c r="C3" s="62" t="s">
        <v>661</v>
      </c>
      <c r="D3" s="62" t="s">
        <v>559</v>
      </c>
      <c r="E3" s="62" t="s">
        <v>662</v>
      </c>
      <c r="F3" s="62" t="s">
        <v>640</v>
      </c>
    </row>
    <row r="5" spans="2:6">
      <c r="B5" t="s">
        <v>660</v>
      </c>
    </row>
    <row r="6" spans="2:6">
      <c r="B6" s="62">
        <v>2</v>
      </c>
      <c r="C6" t="s">
        <v>659</v>
      </c>
      <c r="D6" s="17">
        <f>'final summary'!$H$6</f>
        <v>9109979.6432678662</v>
      </c>
      <c r="E6" s="80">
        <f>'final summary'!I6</f>
        <v>5.2010158342223917E-2</v>
      </c>
      <c r="F6" s="84">
        <f>D6*E6</f>
        <v>473811.48374079826</v>
      </c>
    </row>
    <row r="7" spans="2:6">
      <c r="B7" s="62"/>
    </row>
    <row r="8" spans="2:6">
      <c r="B8" s="62">
        <v>12</v>
      </c>
      <c r="C8" t="s">
        <v>659</v>
      </c>
      <c r="D8" s="17">
        <f>'final summary'!$H$10</f>
        <v>0</v>
      </c>
      <c r="E8" s="80">
        <f>'final summary'!I10</f>
        <v>5.67090596975168E-2</v>
      </c>
      <c r="F8" s="84">
        <f>D8*E8</f>
        <v>0</v>
      </c>
    </row>
    <row r="9" spans="2:6">
      <c r="B9" s="62"/>
    </row>
    <row r="10" spans="2:6">
      <c r="B10" s="62">
        <v>91</v>
      </c>
      <c r="C10" t="s">
        <v>659</v>
      </c>
      <c r="D10" s="17">
        <f>'final summary'!$H$14</f>
        <v>907961.47259042028</v>
      </c>
      <c r="E10" s="80">
        <f>'final summary'!I14</f>
        <v>0.5025136071712456</v>
      </c>
      <c r="F10" s="84">
        <f>D10*E10</f>
        <v>456262.99476392812</v>
      </c>
    </row>
    <row r="11" spans="2:6">
      <c r="B11" s="62"/>
    </row>
    <row r="12" spans="2:6">
      <c r="B12" s="62">
        <v>9</v>
      </c>
      <c r="C12" t="s">
        <v>659</v>
      </c>
      <c r="D12">
        <v>0</v>
      </c>
      <c r="E12" s="80">
        <v>1</v>
      </c>
      <c r="F12" s="84">
        <f>D12*E12</f>
        <v>0</v>
      </c>
    </row>
    <row r="14" spans="2:6">
      <c r="F14" s="17">
        <f>SUM(F6:F13)</f>
        <v>930074.47850472643</v>
      </c>
    </row>
    <row r="16" spans="2:6">
      <c r="B16" t="s">
        <v>645</v>
      </c>
    </row>
    <row r="17" spans="2:6">
      <c r="B17" s="62">
        <v>2</v>
      </c>
      <c r="C17" t="s">
        <v>657</v>
      </c>
      <c r="D17" s="17">
        <f>'final summary'!$H$30</f>
        <v>3117259.3239864572</v>
      </c>
      <c r="E17" s="18">
        <f>E6</f>
        <v>5.2010158342223917E-2</v>
      </c>
      <c r="F17" s="84">
        <f>D17*E17</f>
        <v>162129.15103430953</v>
      </c>
    </row>
    <row r="18" spans="2:6">
      <c r="B18" s="62"/>
      <c r="C18" t="s">
        <v>658</v>
      </c>
      <c r="D18" s="17">
        <f>'final summary'!$H$34</f>
        <v>3126816.3026072769</v>
      </c>
      <c r="E18" s="80">
        <f>E17</f>
        <v>5.2010158342223917E-2</v>
      </c>
      <c r="F18" s="84">
        <f>D18*E18</f>
        <v>162626.2110056516</v>
      </c>
    </row>
    <row r="19" spans="2:6">
      <c r="B19" s="62"/>
    </row>
    <row r="20" spans="2:6">
      <c r="B20" s="62">
        <v>12</v>
      </c>
      <c r="C20" t="s">
        <v>657</v>
      </c>
      <c r="D20" s="17">
        <f>'final summary'!$H$38</f>
        <v>111593.77738320954</v>
      </c>
      <c r="E20" s="80">
        <f>E8</f>
        <v>5.67090596975168E-2</v>
      </c>
      <c r="F20" s="84">
        <f t="shared" ref="F20:F27" si="0">D20*E20</f>
        <v>6328.3781834958299</v>
      </c>
    </row>
    <row r="21" spans="2:6">
      <c r="B21" s="62"/>
      <c r="C21" t="s">
        <v>658</v>
      </c>
      <c r="D21" s="17">
        <f>'final summary'!$H$42</f>
        <v>167660.03635801276</v>
      </c>
      <c r="E21" s="80">
        <f>E20</f>
        <v>5.67090596975168E-2</v>
      </c>
      <c r="F21" s="84">
        <f t="shared" si="0"/>
        <v>9507.8430107143831</v>
      </c>
    </row>
    <row r="22" spans="2:6">
      <c r="B22" s="62"/>
    </row>
    <row r="23" spans="2:6">
      <c r="B23" s="62">
        <v>91</v>
      </c>
      <c r="C23" t="s">
        <v>657</v>
      </c>
      <c r="D23" s="17">
        <f>'final summary'!$H$46</f>
        <v>117036.95499864614</v>
      </c>
      <c r="E23" s="80">
        <f>E10</f>
        <v>0.5025136071712456</v>
      </c>
      <c r="F23" s="84">
        <f t="shared" si="0"/>
        <v>58812.662428708412</v>
      </c>
    </row>
    <row r="24" spans="2:6">
      <c r="B24" s="62"/>
      <c r="C24" t="s">
        <v>658</v>
      </c>
      <c r="D24" s="17">
        <f>'final summary'!$H$50</f>
        <v>61702.64463652666</v>
      </c>
      <c r="E24" s="80">
        <f>E23</f>
        <v>0.5025136071712456</v>
      </c>
      <c r="F24" s="84">
        <f t="shared" si="0"/>
        <v>31006.418528306524</v>
      </c>
    </row>
    <row r="25" spans="2:6">
      <c r="B25" s="62"/>
    </row>
    <row r="26" spans="2:6">
      <c r="B26" s="62">
        <v>9</v>
      </c>
      <c r="C26" t="s">
        <v>657</v>
      </c>
      <c r="D26" s="17">
        <f>'final summary'!$H$54</f>
        <v>33784.828195493668</v>
      </c>
      <c r="E26" s="80">
        <v>1</v>
      </c>
      <c r="F26" s="84">
        <f t="shared" si="0"/>
        <v>33784.828195493668</v>
      </c>
    </row>
    <row r="27" spans="2:6">
      <c r="C27" t="s">
        <v>658</v>
      </c>
      <c r="D27" s="17">
        <f>'final summary'!$H$58</f>
        <v>13682.990983192123</v>
      </c>
      <c r="E27" s="80">
        <v>1</v>
      </c>
      <c r="F27" s="84">
        <f t="shared" si="0"/>
        <v>13682.990983192123</v>
      </c>
    </row>
    <row r="29" spans="2:6">
      <c r="F29" s="17">
        <f>SUM(F17:F27)</f>
        <v>477878.48336987209</v>
      </c>
    </row>
    <row r="31" spans="2:6">
      <c r="F31" s="17">
        <f>F14+F29</f>
        <v>1407952.9618745986</v>
      </c>
    </row>
  </sheetData>
  <pageMargins left="0.7" right="0.53" top="0.84" bottom="0.33" header="0.3" footer="0.24"/>
  <pageSetup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8"/>
  <sheetViews>
    <sheetView topLeftCell="A22" workbookViewId="0">
      <selection activeCell="H40" sqref="H40"/>
    </sheetView>
  </sheetViews>
  <sheetFormatPr defaultRowHeight="12.75"/>
  <sheetData>
    <row r="1" spans="1:30">
      <c r="A1" t="s">
        <v>805</v>
      </c>
    </row>
    <row r="2" spans="1:30">
      <c r="A2" t="s">
        <v>806</v>
      </c>
    </row>
    <row r="5" spans="1:30">
      <c r="A5" t="s">
        <v>807</v>
      </c>
      <c r="B5" t="s">
        <v>808</v>
      </c>
    </row>
    <row r="7" spans="1:30">
      <c r="A7" t="s">
        <v>809</v>
      </c>
      <c r="B7">
        <v>2007</v>
      </c>
      <c r="C7">
        <v>2008</v>
      </c>
      <c r="D7">
        <v>2009</v>
      </c>
      <c r="E7">
        <v>2010</v>
      </c>
      <c r="F7">
        <v>2011</v>
      </c>
      <c r="G7">
        <v>2012</v>
      </c>
      <c r="H7">
        <v>2013</v>
      </c>
      <c r="I7">
        <v>2014</v>
      </c>
      <c r="J7">
        <v>2015</v>
      </c>
      <c r="K7">
        <v>2016</v>
      </c>
      <c r="L7">
        <v>2017</v>
      </c>
    </row>
    <row r="9" spans="1:30">
      <c r="A9" t="s">
        <v>810</v>
      </c>
      <c r="B9">
        <v>202.416</v>
      </c>
      <c r="C9">
        <v>211.08</v>
      </c>
      <c r="D9">
        <v>211.143</v>
      </c>
      <c r="E9">
        <v>216.68700000000001</v>
      </c>
      <c r="F9">
        <v>220.22300000000001</v>
      </c>
      <c r="G9">
        <v>226.66499999999999</v>
      </c>
      <c r="H9">
        <v>230.28</v>
      </c>
      <c r="I9">
        <v>233.916</v>
      </c>
      <c r="J9">
        <v>233.70699999999999</v>
      </c>
      <c r="K9">
        <v>236.916</v>
      </c>
      <c r="L9" s="213">
        <v>242.839</v>
      </c>
      <c r="Q9">
        <v>202.416</v>
      </c>
      <c r="R9">
        <v>203.499</v>
      </c>
      <c r="S9">
        <v>205.352</v>
      </c>
      <c r="T9">
        <v>206.68600000000001</v>
      </c>
      <c r="U9">
        <v>207.94900000000001</v>
      </c>
      <c r="V9">
        <v>208.352</v>
      </c>
      <c r="W9">
        <v>208.29900000000001</v>
      </c>
      <c r="X9">
        <v>207.917</v>
      </c>
      <c r="Y9">
        <v>208.49</v>
      </c>
      <c r="Z9">
        <v>208.93600000000001</v>
      </c>
      <c r="AA9">
        <v>210.17699999999999</v>
      </c>
      <c r="AB9">
        <v>210.036</v>
      </c>
      <c r="AC9">
        <v>205.709</v>
      </c>
      <c r="AD9">
        <v>208.976</v>
      </c>
    </row>
    <row r="10" spans="1:30">
      <c r="A10" t="s">
        <v>811</v>
      </c>
      <c r="B10">
        <v>203.499</v>
      </c>
      <c r="C10">
        <v>211.69300000000001</v>
      </c>
      <c r="D10">
        <v>212.19300000000001</v>
      </c>
      <c r="E10">
        <v>216.74100000000001</v>
      </c>
      <c r="F10">
        <v>221.309</v>
      </c>
      <c r="G10">
        <v>227.66300000000001</v>
      </c>
      <c r="H10">
        <v>232.166</v>
      </c>
      <c r="I10">
        <v>234.78100000000001</v>
      </c>
      <c r="J10">
        <v>234.72200000000001</v>
      </c>
      <c r="K10">
        <v>237.11099999999999</v>
      </c>
      <c r="L10" s="213">
        <v>243.60300000000001</v>
      </c>
      <c r="Q10">
        <v>211.08</v>
      </c>
      <c r="R10">
        <v>211.69300000000001</v>
      </c>
      <c r="S10">
        <v>213.52799999999999</v>
      </c>
      <c r="T10">
        <v>214.82300000000001</v>
      </c>
      <c r="U10">
        <v>216.63200000000001</v>
      </c>
      <c r="V10">
        <v>218.815</v>
      </c>
      <c r="W10">
        <v>219.964</v>
      </c>
      <c r="X10">
        <v>219.08600000000001</v>
      </c>
      <c r="Y10">
        <v>218.78299999999999</v>
      </c>
      <c r="Z10">
        <v>216.57300000000001</v>
      </c>
      <c r="AA10">
        <v>212.42500000000001</v>
      </c>
      <c r="AB10">
        <v>210.22800000000001</v>
      </c>
      <c r="AC10">
        <v>214.429</v>
      </c>
      <c r="AD10">
        <v>216.17699999999999</v>
      </c>
    </row>
    <row r="11" spans="1:30">
      <c r="A11" t="s">
        <v>812</v>
      </c>
      <c r="B11">
        <v>205.352</v>
      </c>
      <c r="C11">
        <v>213.52799999999999</v>
      </c>
      <c r="D11">
        <v>212.709</v>
      </c>
      <c r="E11">
        <v>217.631</v>
      </c>
      <c r="F11">
        <v>223.46700000000001</v>
      </c>
      <c r="G11">
        <v>229.392</v>
      </c>
      <c r="H11">
        <v>232.773</v>
      </c>
      <c r="I11">
        <v>236.29300000000001</v>
      </c>
      <c r="J11">
        <v>236.119</v>
      </c>
      <c r="K11">
        <v>238.13200000000001</v>
      </c>
      <c r="L11" s="213">
        <v>243.80099999999999</v>
      </c>
      <c r="Q11">
        <v>211.143</v>
      </c>
      <c r="R11">
        <v>212.19300000000001</v>
      </c>
      <c r="S11">
        <v>212.709</v>
      </c>
      <c r="T11">
        <v>213.24</v>
      </c>
      <c r="U11">
        <v>213.85599999999999</v>
      </c>
      <c r="V11">
        <v>215.69300000000001</v>
      </c>
      <c r="W11">
        <v>215.351</v>
      </c>
      <c r="X11">
        <v>215.834</v>
      </c>
      <c r="Y11">
        <v>215.96899999999999</v>
      </c>
      <c r="Z11">
        <v>216.17699999999999</v>
      </c>
      <c r="AA11">
        <v>216.33</v>
      </c>
      <c r="AB11">
        <v>215.94900000000001</v>
      </c>
      <c r="AC11">
        <v>213.13900000000001</v>
      </c>
      <c r="AD11">
        <v>215.935</v>
      </c>
    </row>
    <row r="12" spans="1:30">
      <c r="A12" t="s">
        <v>813</v>
      </c>
      <c r="B12">
        <v>206.68600000000001</v>
      </c>
      <c r="C12">
        <v>214.82300000000001</v>
      </c>
      <c r="D12">
        <v>213.24</v>
      </c>
      <c r="E12">
        <v>218.00899999999999</v>
      </c>
      <c r="F12">
        <v>224.90600000000001</v>
      </c>
      <c r="G12">
        <v>230.08500000000001</v>
      </c>
      <c r="H12">
        <v>232.53100000000001</v>
      </c>
      <c r="I12">
        <v>237.072</v>
      </c>
      <c r="J12">
        <v>236.59899999999999</v>
      </c>
      <c r="K12">
        <v>239.261</v>
      </c>
      <c r="L12" s="213">
        <v>244.524</v>
      </c>
      <c r="Q12">
        <v>216.68700000000001</v>
      </c>
      <c r="R12">
        <v>216.74100000000001</v>
      </c>
      <c r="S12">
        <v>217.631</v>
      </c>
      <c r="T12">
        <v>218.00899999999999</v>
      </c>
      <c r="U12">
        <v>218.178</v>
      </c>
      <c r="V12">
        <v>217.965</v>
      </c>
      <c r="W12">
        <v>218.011</v>
      </c>
      <c r="X12">
        <v>218.31200000000001</v>
      </c>
      <c r="Y12">
        <v>218.43899999999999</v>
      </c>
      <c r="Z12">
        <v>218.71100000000001</v>
      </c>
      <c r="AA12">
        <v>218.803</v>
      </c>
      <c r="AB12">
        <v>219.179</v>
      </c>
      <c r="AC12">
        <v>217.535</v>
      </c>
      <c r="AD12">
        <v>218.57599999999999</v>
      </c>
    </row>
    <row r="13" spans="1:30">
      <c r="A13" t="s">
        <v>15</v>
      </c>
      <c r="B13">
        <v>207.94900000000001</v>
      </c>
      <c r="C13">
        <v>216.63200000000001</v>
      </c>
      <c r="D13">
        <v>213.85599999999999</v>
      </c>
      <c r="E13">
        <v>218.178</v>
      </c>
      <c r="F13">
        <v>225.964</v>
      </c>
      <c r="G13">
        <v>229.815</v>
      </c>
      <c r="H13">
        <v>232.94499999999999</v>
      </c>
      <c r="I13">
        <v>237.9</v>
      </c>
      <c r="J13">
        <v>237.80500000000001</v>
      </c>
      <c r="K13">
        <v>240.22900000000001</v>
      </c>
      <c r="L13" s="213">
        <v>244.733</v>
      </c>
      <c r="Q13">
        <v>220.22300000000001</v>
      </c>
      <c r="R13">
        <v>221.309</v>
      </c>
      <c r="S13">
        <v>223.46700000000001</v>
      </c>
      <c r="T13">
        <v>224.90600000000001</v>
      </c>
      <c r="U13">
        <v>225.964</v>
      </c>
      <c r="V13">
        <v>225.72200000000001</v>
      </c>
      <c r="W13">
        <v>225.922</v>
      </c>
      <c r="X13">
        <v>226.54499999999999</v>
      </c>
      <c r="Y13">
        <v>226.88900000000001</v>
      </c>
      <c r="Z13">
        <v>226.42099999999999</v>
      </c>
      <c r="AA13">
        <v>226.23</v>
      </c>
      <c r="AB13">
        <v>225.672</v>
      </c>
      <c r="AC13">
        <v>223.59800000000001</v>
      </c>
      <c r="AD13">
        <v>226.28</v>
      </c>
    </row>
    <row r="14" spans="1:30">
      <c r="A14" t="s">
        <v>814</v>
      </c>
      <c r="B14">
        <v>208.352</v>
      </c>
      <c r="C14">
        <v>218.815</v>
      </c>
      <c r="D14">
        <v>215.69300000000001</v>
      </c>
      <c r="E14">
        <v>217.965</v>
      </c>
      <c r="F14">
        <v>225.72200000000001</v>
      </c>
      <c r="G14">
        <v>229.47800000000001</v>
      </c>
      <c r="H14">
        <v>233.50399999999999</v>
      </c>
      <c r="I14">
        <v>238.34299999999999</v>
      </c>
      <c r="J14">
        <v>238.63800000000001</v>
      </c>
      <c r="K14">
        <v>241.018</v>
      </c>
      <c r="L14" s="213">
        <v>244.95500000000001</v>
      </c>
      <c r="Q14">
        <v>226.66499999999999</v>
      </c>
      <c r="R14">
        <v>227.66300000000001</v>
      </c>
      <c r="S14">
        <v>229.392</v>
      </c>
      <c r="T14">
        <v>230.08500000000001</v>
      </c>
      <c r="U14">
        <v>229.815</v>
      </c>
      <c r="V14">
        <v>229.47800000000001</v>
      </c>
      <c r="W14">
        <v>229.10400000000001</v>
      </c>
      <c r="X14">
        <v>230.37899999999999</v>
      </c>
      <c r="Y14">
        <v>231.40700000000001</v>
      </c>
      <c r="Z14">
        <v>231.31700000000001</v>
      </c>
      <c r="AA14">
        <v>230.221</v>
      </c>
      <c r="AB14">
        <v>229.601</v>
      </c>
      <c r="AC14">
        <v>228.85</v>
      </c>
      <c r="AD14">
        <v>230.33799999999999</v>
      </c>
    </row>
    <row r="15" spans="1:30">
      <c r="A15" t="s">
        <v>815</v>
      </c>
      <c r="B15">
        <v>208.29900000000001</v>
      </c>
      <c r="C15">
        <v>219.964</v>
      </c>
      <c r="D15">
        <v>215.351</v>
      </c>
      <c r="E15">
        <v>218.011</v>
      </c>
      <c r="F15">
        <v>225.922</v>
      </c>
      <c r="G15">
        <v>229.10400000000001</v>
      </c>
      <c r="H15">
        <v>233.596</v>
      </c>
      <c r="I15">
        <v>238.25</v>
      </c>
      <c r="J15">
        <v>238.654</v>
      </c>
      <c r="K15">
        <v>240.62799999999999</v>
      </c>
      <c r="Q15">
        <v>230.28</v>
      </c>
      <c r="R15">
        <v>232.166</v>
      </c>
      <c r="S15">
        <v>232.773</v>
      </c>
      <c r="T15">
        <v>232.53100000000001</v>
      </c>
      <c r="U15">
        <v>232.94499999999999</v>
      </c>
      <c r="V15">
        <v>233.50399999999999</v>
      </c>
      <c r="W15">
        <v>233.596</v>
      </c>
      <c r="X15">
        <v>233.87700000000001</v>
      </c>
      <c r="Y15">
        <v>234.149</v>
      </c>
      <c r="Z15">
        <v>233.54599999999999</v>
      </c>
      <c r="AA15">
        <v>233.06899999999999</v>
      </c>
      <c r="AB15">
        <v>233.04900000000001</v>
      </c>
      <c r="AC15">
        <v>232.36600000000001</v>
      </c>
      <c r="AD15">
        <v>233.548</v>
      </c>
    </row>
    <row r="16" spans="1:30">
      <c r="A16" t="s">
        <v>816</v>
      </c>
      <c r="B16">
        <v>207.917</v>
      </c>
      <c r="C16">
        <v>219.08600000000001</v>
      </c>
      <c r="D16">
        <v>215.834</v>
      </c>
      <c r="E16">
        <v>218.31200000000001</v>
      </c>
      <c r="F16">
        <v>226.54499999999999</v>
      </c>
      <c r="G16">
        <v>230.37899999999999</v>
      </c>
      <c r="H16">
        <v>233.87700000000001</v>
      </c>
      <c r="I16">
        <v>237.852</v>
      </c>
      <c r="J16">
        <v>238.316</v>
      </c>
      <c r="K16">
        <v>240.84899999999999</v>
      </c>
      <c r="Q16">
        <v>233.916</v>
      </c>
      <c r="R16">
        <v>234.78100000000001</v>
      </c>
      <c r="S16">
        <v>236.29300000000001</v>
      </c>
      <c r="T16">
        <v>237.072</v>
      </c>
      <c r="U16">
        <v>237.9</v>
      </c>
      <c r="V16">
        <v>238.34299999999999</v>
      </c>
      <c r="W16">
        <v>238.25</v>
      </c>
      <c r="X16">
        <v>237.852</v>
      </c>
      <c r="Y16">
        <v>238.03100000000001</v>
      </c>
      <c r="Z16">
        <v>237.43299999999999</v>
      </c>
      <c r="AA16">
        <v>236.15100000000001</v>
      </c>
      <c r="AB16">
        <v>234.81200000000001</v>
      </c>
      <c r="AC16">
        <v>236.38399999999999</v>
      </c>
      <c r="AD16">
        <v>237.08799999999999</v>
      </c>
    </row>
    <row r="17" spans="1:30">
      <c r="A17" t="s">
        <v>817</v>
      </c>
      <c r="B17">
        <v>208.49</v>
      </c>
      <c r="C17">
        <v>218.78299999999999</v>
      </c>
      <c r="D17">
        <v>215.96899999999999</v>
      </c>
      <c r="E17">
        <v>218.43899999999999</v>
      </c>
      <c r="F17">
        <v>226.88900000000001</v>
      </c>
      <c r="G17">
        <v>231.40700000000001</v>
      </c>
      <c r="H17">
        <v>234.149</v>
      </c>
      <c r="I17">
        <v>238.03100000000001</v>
      </c>
      <c r="J17">
        <v>237.94499999999999</v>
      </c>
      <c r="K17">
        <v>241.428</v>
      </c>
      <c r="Q17">
        <v>233.70699999999999</v>
      </c>
      <c r="R17">
        <v>234.72200000000001</v>
      </c>
      <c r="S17">
        <v>236.119</v>
      </c>
      <c r="T17">
        <v>236.59899999999999</v>
      </c>
      <c r="U17">
        <v>237.80500000000001</v>
      </c>
      <c r="V17">
        <v>238.63800000000001</v>
      </c>
      <c r="W17">
        <v>238.654</v>
      </c>
      <c r="X17">
        <v>238.316</v>
      </c>
      <c r="Y17">
        <v>237.94499999999999</v>
      </c>
      <c r="Z17">
        <v>237.83799999999999</v>
      </c>
      <c r="AA17">
        <v>237.33600000000001</v>
      </c>
      <c r="AB17">
        <v>236.52500000000001</v>
      </c>
      <c r="AC17">
        <v>236.26499999999999</v>
      </c>
      <c r="AD17">
        <v>237.76900000000001</v>
      </c>
    </row>
    <row r="18" spans="1:30">
      <c r="A18" t="s">
        <v>818</v>
      </c>
      <c r="B18">
        <v>208.93600000000001</v>
      </c>
      <c r="C18">
        <v>216.57300000000001</v>
      </c>
      <c r="D18">
        <v>216.17699999999999</v>
      </c>
      <c r="E18">
        <v>218.71100000000001</v>
      </c>
      <c r="F18">
        <v>226.42099999999999</v>
      </c>
      <c r="G18">
        <v>231.31700000000001</v>
      </c>
      <c r="H18">
        <v>233.54599999999999</v>
      </c>
      <c r="I18">
        <v>237.43299999999999</v>
      </c>
      <c r="J18">
        <v>237.83799999999999</v>
      </c>
      <c r="K18">
        <v>241.72900000000001</v>
      </c>
      <c r="Q18">
        <v>236.916</v>
      </c>
      <c r="R18">
        <v>237.11099999999999</v>
      </c>
      <c r="S18">
        <v>238.13200000000001</v>
      </c>
      <c r="T18">
        <v>239.261</v>
      </c>
      <c r="U18">
        <v>240.22900000000001</v>
      </c>
      <c r="V18">
        <v>241.018</v>
      </c>
      <c r="W18">
        <v>240.62799999999999</v>
      </c>
      <c r="X18">
        <v>240.84899999999999</v>
      </c>
      <c r="Y18">
        <v>241.428</v>
      </c>
      <c r="Z18">
        <v>241.72900000000001</v>
      </c>
      <c r="AA18">
        <v>241.35300000000001</v>
      </c>
      <c r="AB18">
        <v>241.43199999999999</v>
      </c>
      <c r="AC18">
        <v>238.77799999999999</v>
      </c>
      <c r="AD18">
        <v>241.23699999999999</v>
      </c>
    </row>
    <row r="19" spans="1:30">
      <c r="A19" t="s">
        <v>819</v>
      </c>
      <c r="B19">
        <v>210.17699999999999</v>
      </c>
      <c r="C19">
        <v>212.42500000000001</v>
      </c>
      <c r="D19">
        <v>216.33</v>
      </c>
      <c r="E19">
        <v>218.803</v>
      </c>
      <c r="F19">
        <v>226.23</v>
      </c>
      <c r="G19">
        <v>230.221</v>
      </c>
      <c r="H19">
        <v>233.06899999999999</v>
      </c>
      <c r="I19">
        <v>236.15100000000001</v>
      </c>
      <c r="J19">
        <v>237.33600000000001</v>
      </c>
      <c r="K19">
        <v>241.35300000000001</v>
      </c>
      <c r="Q19" s="213">
        <v>242.839</v>
      </c>
      <c r="R19" s="213">
        <v>243.60300000000001</v>
      </c>
      <c r="S19" s="213">
        <v>243.80099999999999</v>
      </c>
      <c r="T19" s="213">
        <v>244.524</v>
      </c>
      <c r="U19" s="213">
        <v>244.733</v>
      </c>
      <c r="V19" s="213">
        <v>244.95500000000001</v>
      </c>
    </row>
    <row r="20" spans="1:30">
      <c r="A20" t="s">
        <v>820</v>
      </c>
      <c r="B20">
        <v>210.036</v>
      </c>
      <c r="C20">
        <v>210.22800000000001</v>
      </c>
      <c r="D20">
        <v>215.94900000000001</v>
      </c>
      <c r="E20">
        <v>219.179</v>
      </c>
      <c r="F20">
        <v>225.672</v>
      </c>
      <c r="G20">
        <v>229.601</v>
      </c>
      <c r="H20">
        <v>233.04900000000001</v>
      </c>
      <c r="I20">
        <v>234.81200000000001</v>
      </c>
      <c r="J20">
        <v>236.52500000000001</v>
      </c>
      <c r="K20">
        <v>241.43199999999999</v>
      </c>
    </row>
    <row r="21" spans="1:30">
      <c r="A21" t="s">
        <v>821</v>
      </c>
      <c r="B21">
        <v>205.709</v>
      </c>
      <c r="C21">
        <v>214.429</v>
      </c>
      <c r="D21">
        <v>213.13900000000001</v>
      </c>
      <c r="E21">
        <v>217.535</v>
      </c>
      <c r="F21">
        <v>223.59800000000001</v>
      </c>
      <c r="G21">
        <v>228.85</v>
      </c>
      <c r="H21">
        <v>232.36600000000001</v>
      </c>
      <c r="I21">
        <v>236.38399999999999</v>
      </c>
      <c r="J21">
        <v>236.26499999999999</v>
      </c>
      <c r="K21">
        <v>238.77799999999999</v>
      </c>
      <c r="L21">
        <v>244.07599999999999</v>
      </c>
    </row>
    <row r="22" spans="1:30">
      <c r="A22" t="s">
        <v>822</v>
      </c>
      <c r="B22">
        <v>208.976</v>
      </c>
      <c r="C22">
        <v>216.17699999999999</v>
      </c>
      <c r="D22">
        <v>215.935</v>
      </c>
      <c r="E22">
        <v>218.57599999999999</v>
      </c>
      <c r="F22">
        <v>226.28</v>
      </c>
      <c r="G22">
        <v>230.33799999999999</v>
      </c>
      <c r="H22">
        <v>233.548</v>
      </c>
      <c r="I22">
        <v>237.08799999999999</v>
      </c>
      <c r="J22">
        <v>237.76900000000001</v>
      </c>
      <c r="K22">
        <v>241.23699999999999</v>
      </c>
    </row>
    <row r="23" spans="1:30">
      <c r="A23" t="s">
        <v>637</v>
      </c>
      <c r="B23">
        <f>AVERAGE(B9:B20)</f>
        <v>207.34241666666671</v>
      </c>
      <c r="C23">
        <f t="shared" ref="C23:K23" si="0">AVERAGE(C9:C20)</f>
        <v>215.30250000000001</v>
      </c>
      <c r="D23">
        <f t="shared" si="0"/>
        <v>214.53700000000001</v>
      </c>
      <c r="E23">
        <f t="shared" si="0"/>
        <v>218.05550000000002</v>
      </c>
      <c r="F23">
        <f t="shared" si="0"/>
        <v>224.93916666666667</v>
      </c>
      <c r="G23">
        <f t="shared" si="0"/>
        <v>229.5939166666667</v>
      </c>
      <c r="H23">
        <f t="shared" si="0"/>
        <v>232.95708333333332</v>
      </c>
      <c r="I23">
        <f t="shared" si="0"/>
        <v>236.73616666666666</v>
      </c>
      <c r="J23">
        <f t="shared" si="0"/>
        <v>237.01700000000002</v>
      </c>
      <c r="K23">
        <f t="shared" si="0"/>
        <v>240.00716666666662</v>
      </c>
    </row>
    <row r="24" spans="1:30">
      <c r="A24" t="s">
        <v>823</v>
      </c>
      <c r="B24" s="114"/>
      <c r="C24" s="114">
        <v>4.2230268958864947E-2</v>
      </c>
      <c r="D24" s="114">
        <v>-6.5574815429847444E-3</v>
      </c>
      <c r="E24" s="114">
        <v>2.2783745858637516E-2</v>
      </c>
      <c r="F24" s="114">
        <v>3.3632861493990703E-2</v>
      </c>
      <c r="G24" s="114">
        <f>D29</f>
        <v>2.0693372652606179E-2</v>
      </c>
      <c r="H24" s="114">
        <f>D30</f>
        <v>1.464832655627113E-2</v>
      </c>
      <c r="I24" s="114">
        <f>D31</f>
        <v>1.6222229774082164E-2</v>
      </c>
      <c r="J24" s="114">
        <f t="shared" ref="J24:K24" si="1">E31</f>
        <v>0</v>
      </c>
      <c r="K24" s="114">
        <f t="shared" si="1"/>
        <v>0</v>
      </c>
    </row>
    <row r="28" spans="1:30">
      <c r="B28" t="s">
        <v>824</v>
      </c>
      <c r="D28" t="s">
        <v>825</v>
      </c>
    </row>
    <row r="29" spans="1:30">
      <c r="B29">
        <v>2012</v>
      </c>
      <c r="D29">
        <f>(G23/F23)-1</f>
        <v>2.0693372652606179E-2</v>
      </c>
    </row>
    <row r="30" spans="1:30">
      <c r="B30">
        <v>2013</v>
      </c>
      <c r="D30">
        <f>(H23/G23)-1</f>
        <v>1.464832655627113E-2</v>
      </c>
    </row>
    <row r="31" spans="1:30">
      <c r="B31">
        <v>2014</v>
      </c>
      <c r="D31">
        <f>(I23/H23)-1</f>
        <v>1.6222229774082164E-2</v>
      </c>
    </row>
    <row r="32" spans="1:30">
      <c r="B32">
        <v>2015</v>
      </c>
      <c r="D32">
        <f>(J23/I23)-1</f>
        <v>1.1862713555246263E-3</v>
      </c>
    </row>
    <row r="33" spans="1:4">
      <c r="B33">
        <v>2016</v>
      </c>
      <c r="D33">
        <f>(K23/J23)-1</f>
        <v>1.26158320570533E-2</v>
      </c>
    </row>
    <row r="34" spans="1:4">
      <c r="B34">
        <v>2017</v>
      </c>
    </row>
    <row r="38" spans="1:4">
      <c r="A38" t="s">
        <v>826</v>
      </c>
      <c r="D38">
        <f>AVERAGE(D31:D33)</f>
        <v>1.000811106222003E-2</v>
      </c>
    </row>
    <row r="40" spans="1:4" ht="76.5">
      <c r="A40" s="209" t="s">
        <v>1144</v>
      </c>
    </row>
    <row r="42" spans="1:4">
      <c r="A42" s="210"/>
    </row>
    <row r="43" spans="1:4" ht="15">
      <c r="A43" s="211" t="s">
        <v>1145</v>
      </c>
    </row>
    <row r="44" spans="1:4" ht="15">
      <c r="A44" s="212" t="s">
        <v>1146</v>
      </c>
    </row>
    <row r="45" spans="1:4" ht="15">
      <c r="A45" s="211" t="s">
        <v>1147</v>
      </c>
    </row>
    <row r="46" spans="1:4" ht="15">
      <c r="A46" s="211" t="s">
        <v>1148</v>
      </c>
    </row>
    <row r="47" spans="1:4" ht="15">
      <c r="A47" s="211" t="s">
        <v>1149</v>
      </c>
    </row>
    <row r="48" spans="1:4" ht="15">
      <c r="A48" s="211" t="s">
        <v>1150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workbookViewId="0">
      <selection activeCell="C7" sqref="C7"/>
    </sheetView>
  </sheetViews>
  <sheetFormatPr defaultRowHeight="12"/>
  <cols>
    <col min="1" max="1" width="9.140625" style="115"/>
    <col min="2" max="2" width="15.7109375" style="115" bestFit="1" customWidth="1"/>
    <col min="3" max="3" width="9.140625" style="115"/>
    <col min="4" max="4" width="20.140625" style="115" customWidth="1"/>
    <col min="5" max="16384" width="9.140625" style="115"/>
  </cols>
  <sheetData>
    <row r="3" spans="2:4" ht="15.75">
      <c r="C3" s="116" t="s">
        <v>827</v>
      </c>
    </row>
    <row r="6" spans="2:4" ht="15.75">
      <c r="B6" s="117" t="s">
        <v>22</v>
      </c>
      <c r="C6" s="118">
        <v>0.03</v>
      </c>
      <c r="D6" s="117" t="s">
        <v>828</v>
      </c>
    </row>
    <row r="7" spans="2:4" ht="15.75">
      <c r="B7" s="117" t="s">
        <v>829</v>
      </c>
      <c r="C7" s="118">
        <f>0%</f>
        <v>0</v>
      </c>
      <c r="D7" s="117" t="s">
        <v>830</v>
      </c>
    </row>
    <row r="8" spans="2:4" ht="15.75">
      <c r="B8" s="117"/>
      <c r="C8" s="118"/>
      <c r="D8" s="1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"/>
  <sheetViews>
    <sheetView tabSelected="1" view="pageBreakPreview" zoomScale="70" zoomScaleNormal="90" zoomScaleSheetLayoutView="70" workbookViewId="0">
      <pane xSplit="2" ySplit="4" topLeftCell="C5" activePane="bottomRight" state="frozen"/>
      <selection activeCell="L25" sqref="L25"/>
      <selection pane="topRight" activeCell="L25" sqref="L25"/>
      <selection pane="bottomLeft" activeCell="L25" sqref="L25"/>
      <selection pane="bottomRight" activeCell="V32" sqref="V32"/>
    </sheetView>
  </sheetViews>
  <sheetFormatPr defaultColWidth="9.140625" defaultRowHeight="12.75"/>
  <cols>
    <col min="1" max="1" width="29.140625" style="56" customWidth="1"/>
    <col min="2" max="2" width="1.140625" style="56" customWidth="1"/>
    <col min="3" max="3" width="13" style="56" customWidth="1"/>
    <col min="4" max="4" width="12.85546875" style="56" bestFit="1" customWidth="1"/>
    <col min="5" max="5" width="12.42578125" style="56" customWidth="1"/>
    <col min="6" max="6" width="9.140625" style="56" customWidth="1"/>
    <col min="7" max="8" width="13" style="56" customWidth="1"/>
    <col min="9" max="9" width="11.85546875" style="56" customWidth="1"/>
    <col min="10" max="10" width="9" style="56" customWidth="1"/>
    <col min="11" max="12" width="12.5703125" style="56" customWidth="1"/>
    <col min="13" max="13" width="11.140625" style="56" customWidth="1"/>
    <col min="14" max="14" width="6.85546875" style="56" bestFit="1" customWidth="1"/>
    <col min="15" max="15" width="12.5703125" style="56" customWidth="1"/>
    <col min="16" max="16" width="12.85546875" style="56" bestFit="1" customWidth="1"/>
    <col min="17" max="17" width="11.42578125" style="56" customWidth="1"/>
    <col min="18" max="18" width="7" style="56" customWidth="1"/>
    <col min="19" max="19" width="6.85546875" style="56" customWidth="1"/>
    <col min="20" max="20" width="12.28515625" style="234" customWidth="1"/>
    <col min="21" max="22" width="11.85546875" style="234" customWidth="1"/>
    <col min="23" max="23" width="6.85546875" style="56" customWidth="1"/>
    <col min="24" max="24" width="9.140625" style="56"/>
    <col min="25" max="25" width="8.42578125" style="56" customWidth="1"/>
    <col min="26" max="26" width="12.140625" style="56" customWidth="1"/>
    <col min="27" max="27" width="11.140625" style="56" bestFit="1" customWidth="1"/>
    <col min="28" max="28" width="11.7109375" style="56" bestFit="1" customWidth="1"/>
    <col min="29" max="256" width="9.140625" style="56"/>
    <col min="257" max="257" width="37.5703125" style="56" bestFit="1" customWidth="1"/>
    <col min="258" max="258" width="2.5703125" style="56" customWidth="1"/>
    <col min="259" max="259" width="14" style="56" bestFit="1" customWidth="1"/>
    <col min="260" max="260" width="12.85546875" style="56" bestFit="1" customWidth="1"/>
    <col min="261" max="261" width="11.85546875" style="56" bestFit="1" customWidth="1"/>
    <col min="262" max="262" width="1" style="56" customWidth="1"/>
    <col min="263" max="263" width="15.140625" style="56" bestFit="1" customWidth="1"/>
    <col min="264" max="264" width="14.5703125" style="56" bestFit="1" customWidth="1"/>
    <col min="265" max="265" width="14.42578125" style="56" customWidth="1"/>
    <col min="266" max="266" width="1.140625" style="56" customWidth="1"/>
    <col min="267" max="268" width="14.5703125" style="56" bestFit="1" customWidth="1"/>
    <col min="269" max="269" width="13.5703125" style="56" bestFit="1" customWidth="1"/>
    <col min="270" max="270" width="1.28515625" style="56" customWidth="1"/>
    <col min="271" max="271" width="11.28515625" style="56" bestFit="1" customWidth="1"/>
    <col min="272" max="272" width="12.85546875" style="56" bestFit="1" customWidth="1"/>
    <col min="273" max="273" width="10.85546875" style="56" bestFit="1" customWidth="1"/>
    <col min="274" max="274" width="9.28515625" style="56" bestFit="1" customWidth="1"/>
    <col min="275" max="275" width="9.140625" style="56" customWidth="1"/>
    <col min="276" max="278" width="18" style="56" customWidth="1"/>
    <col min="279" max="512" width="9.140625" style="56"/>
    <col min="513" max="513" width="37.5703125" style="56" bestFit="1" customWidth="1"/>
    <col min="514" max="514" width="2.5703125" style="56" customWidth="1"/>
    <col min="515" max="515" width="14" style="56" bestFit="1" customWidth="1"/>
    <col min="516" max="516" width="12.85546875" style="56" bestFit="1" customWidth="1"/>
    <col min="517" max="517" width="11.85546875" style="56" bestFit="1" customWidth="1"/>
    <col min="518" max="518" width="1" style="56" customWidth="1"/>
    <col min="519" max="519" width="15.140625" style="56" bestFit="1" customWidth="1"/>
    <col min="520" max="520" width="14.5703125" style="56" bestFit="1" customWidth="1"/>
    <col min="521" max="521" width="14.42578125" style="56" customWidth="1"/>
    <col min="522" max="522" width="1.140625" style="56" customWidth="1"/>
    <col min="523" max="524" width="14.5703125" style="56" bestFit="1" customWidth="1"/>
    <col min="525" max="525" width="13.5703125" style="56" bestFit="1" customWidth="1"/>
    <col min="526" max="526" width="1.28515625" style="56" customWidth="1"/>
    <col min="527" max="527" width="11.28515625" style="56" bestFit="1" customWidth="1"/>
    <col min="528" max="528" width="12.85546875" style="56" bestFit="1" customWidth="1"/>
    <col min="529" max="529" width="10.85546875" style="56" bestFit="1" customWidth="1"/>
    <col min="530" max="530" width="9.28515625" style="56" bestFit="1" customWidth="1"/>
    <col min="531" max="531" width="9.140625" style="56" customWidth="1"/>
    <col min="532" max="534" width="18" style="56" customWidth="1"/>
    <col min="535" max="768" width="9.140625" style="56"/>
    <col min="769" max="769" width="37.5703125" style="56" bestFit="1" customWidth="1"/>
    <col min="770" max="770" width="2.5703125" style="56" customWidth="1"/>
    <col min="771" max="771" width="14" style="56" bestFit="1" customWidth="1"/>
    <col min="772" max="772" width="12.85546875" style="56" bestFit="1" customWidth="1"/>
    <col min="773" max="773" width="11.85546875" style="56" bestFit="1" customWidth="1"/>
    <col min="774" max="774" width="1" style="56" customWidth="1"/>
    <col min="775" max="775" width="15.140625" style="56" bestFit="1" customWidth="1"/>
    <col min="776" max="776" width="14.5703125" style="56" bestFit="1" customWidth="1"/>
    <col min="777" max="777" width="14.42578125" style="56" customWidth="1"/>
    <col min="778" max="778" width="1.140625" style="56" customWidth="1"/>
    <col min="779" max="780" width="14.5703125" style="56" bestFit="1" customWidth="1"/>
    <col min="781" max="781" width="13.5703125" style="56" bestFit="1" customWidth="1"/>
    <col min="782" max="782" width="1.28515625" style="56" customWidth="1"/>
    <col min="783" max="783" width="11.28515625" style="56" bestFit="1" customWidth="1"/>
    <col min="784" max="784" width="12.85546875" style="56" bestFit="1" customWidth="1"/>
    <col min="785" max="785" width="10.85546875" style="56" bestFit="1" customWidth="1"/>
    <col min="786" max="786" width="9.28515625" style="56" bestFit="1" customWidth="1"/>
    <col min="787" max="787" width="9.140625" style="56" customWidth="1"/>
    <col min="788" max="790" width="18" style="56" customWidth="1"/>
    <col min="791" max="1024" width="9.140625" style="56"/>
    <col min="1025" max="1025" width="37.5703125" style="56" bestFit="1" customWidth="1"/>
    <col min="1026" max="1026" width="2.5703125" style="56" customWidth="1"/>
    <col min="1027" max="1027" width="14" style="56" bestFit="1" customWidth="1"/>
    <col min="1028" max="1028" width="12.85546875" style="56" bestFit="1" customWidth="1"/>
    <col min="1029" max="1029" width="11.85546875" style="56" bestFit="1" customWidth="1"/>
    <col min="1030" max="1030" width="1" style="56" customWidth="1"/>
    <col min="1031" max="1031" width="15.140625" style="56" bestFit="1" customWidth="1"/>
    <col min="1032" max="1032" width="14.5703125" style="56" bestFit="1" customWidth="1"/>
    <col min="1033" max="1033" width="14.42578125" style="56" customWidth="1"/>
    <col min="1034" max="1034" width="1.140625" style="56" customWidth="1"/>
    <col min="1035" max="1036" width="14.5703125" style="56" bestFit="1" customWidth="1"/>
    <col min="1037" max="1037" width="13.5703125" style="56" bestFit="1" customWidth="1"/>
    <col min="1038" max="1038" width="1.28515625" style="56" customWidth="1"/>
    <col min="1039" max="1039" width="11.28515625" style="56" bestFit="1" customWidth="1"/>
    <col min="1040" max="1040" width="12.85546875" style="56" bestFit="1" customWidth="1"/>
    <col min="1041" max="1041" width="10.85546875" style="56" bestFit="1" customWidth="1"/>
    <col min="1042" max="1042" width="9.28515625" style="56" bestFit="1" customWidth="1"/>
    <col min="1043" max="1043" width="9.140625" style="56" customWidth="1"/>
    <col min="1044" max="1046" width="18" style="56" customWidth="1"/>
    <col min="1047" max="1280" width="9.140625" style="56"/>
    <col min="1281" max="1281" width="37.5703125" style="56" bestFit="1" customWidth="1"/>
    <col min="1282" max="1282" width="2.5703125" style="56" customWidth="1"/>
    <col min="1283" max="1283" width="14" style="56" bestFit="1" customWidth="1"/>
    <col min="1284" max="1284" width="12.85546875" style="56" bestFit="1" customWidth="1"/>
    <col min="1285" max="1285" width="11.85546875" style="56" bestFit="1" customWidth="1"/>
    <col min="1286" max="1286" width="1" style="56" customWidth="1"/>
    <col min="1287" max="1287" width="15.140625" style="56" bestFit="1" customWidth="1"/>
    <col min="1288" max="1288" width="14.5703125" style="56" bestFit="1" customWidth="1"/>
    <col min="1289" max="1289" width="14.42578125" style="56" customWidth="1"/>
    <col min="1290" max="1290" width="1.140625" style="56" customWidth="1"/>
    <col min="1291" max="1292" width="14.5703125" style="56" bestFit="1" customWidth="1"/>
    <col min="1293" max="1293" width="13.5703125" style="56" bestFit="1" customWidth="1"/>
    <col min="1294" max="1294" width="1.28515625" style="56" customWidth="1"/>
    <col min="1295" max="1295" width="11.28515625" style="56" bestFit="1" customWidth="1"/>
    <col min="1296" max="1296" width="12.85546875" style="56" bestFit="1" customWidth="1"/>
    <col min="1297" max="1297" width="10.85546875" style="56" bestFit="1" customWidth="1"/>
    <col min="1298" max="1298" width="9.28515625" style="56" bestFit="1" customWidth="1"/>
    <col min="1299" max="1299" width="9.140625" style="56" customWidth="1"/>
    <col min="1300" max="1302" width="18" style="56" customWidth="1"/>
    <col min="1303" max="1536" width="9.140625" style="56"/>
    <col min="1537" max="1537" width="37.5703125" style="56" bestFit="1" customWidth="1"/>
    <col min="1538" max="1538" width="2.5703125" style="56" customWidth="1"/>
    <col min="1539" max="1539" width="14" style="56" bestFit="1" customWidth="1"/>
    <col min="1540" max="1540" width="12.85546875" style="56" bestFit="1" customWidth="1"/>
    <col min="1541" max="1541" width="11.85546875" style="56" bestFit="1" customWidth="1"/>
    <col min="1542" max="1542" width="1" style="56" customWidth="1"/>
    <col min="1543" max="1543" width="15.140625" style="56" bestFit="1" customWidth="1"/>
    <col min="1544" max="1544" width="14.5703125" style="56" bestFit="1" customWidth="1"/>
    <col min="1545" max="1545" width="14.42578125" style="56" customWidth="1"/>
    <col min="1546" max="1546" width="1.140625" style="56" customWidth="1"/>
    <col min="1547" max="1548" width="14.5703125" style="56" bestFit="1" customWidth="1"/>
    <col min="1549" max="1549" width="13.5703125" style="56" bestFit="1" customWidth="1"/>
    <col min="1550" max="1550" width="1.28515625" style="56" customWidth="1"/>
    <col min="1551" max="1551" width="11.28515625" style="56" bestFit="1" customWidth="1"/>
    <col min="1552" max="1552" width="12.85546875" style="56" bestFit="1" customWidth="1"/>
    <col min="1553" max="1553" width="10.85546875" style="56" bestFit="1" customWidth="1"/>
    <col min="1554" max="1554" width="9.28515625" style="56" bestFit="1" customWidth="1"/>
    <col min="1555" max="1555" width="9.140625" style="56" customWidth="1"/>
    <col min="1556" max="1558" width="18" style="56" customWidth="1"/>
    <col min="1559" max="1792" width="9.140625" style="56"/>
    <col min="1793" max="1793" width="37.5703125" style="56" bestFit="1" customWidth="1"/>
    <col min="1794" max="1794" width="2.5703125" style="56" customWidth="1"/>
    <col min="1795" max="1795" width="14" style="56" bestFit="1" customWidth="1"/>
    <col min="1796" max="1796" width="12.85546875" style="56" bestFit="1" customWidth="1"/>
    <col min="1797" max="1797" width="11.85546875" style="56" bestFit="1" customWidth="1"/>
    <col min="1798" max="1798" width="1" style="56" customWidth="1"/>
    <col min="1799" max="1799" width="15.140625" style="56" bestFit="1" customWidth="1"/>
    <col min="1800" max="1800" width="14.5703125" style="56" bestFit="1" customWidth="1"/>
    <col min="1801" max="1801" width="14.42578125" style="56" customWidth="1"/>
    <col min="1802" max="1802" width="1.140625" style="56" customWidth="1"/>
    <col min="1803" max="1804" width="14.5703125" style="56" bestFit="1" customWidth="1"/>
    <col min="1805" max="1805" width="13.5703125" style="56" bestFit="1" customWidth="1"/>
    <col min="1806" max="1806" width="1.28515625" style="56" customWidth="1"/>
    <col min="1807" max="1807" width="11.28515625" style="56" bestFit="1" customWidth="1"/>
    <col min="1808" max="1808" width="12.85546875" style="56" bestFit="1" customWidth="1"/>
    <col min="1809" max="1809" width="10.85546875" style="56" bestFit="1" customWidth="1"/>
    <col min="1810" max="1810" width="9.28515625" style="56" bestFit="1" customWidth="1"/>
    <col min="1811" max="1811" width="9.140625" style="56" customWidth="1"/>
    <col min="1812" max="1814" width="18" style="56" customWidth="1"/>
    <col min="1815" max="2048" width="9.140625" style="56"/>
    <col min="2049" max="2049" width="37.5703125" style="56" bestFit="1" customWidth="1"/>
    <col min="2050" max="2050" width="2.5703125" style="56" customWidth="1"/>
    <col min="2051" max="2051" width="14" style="56" bestFit="1" customWidth="1"/>
    <col min="2052" max="2052" width="12.85546875" style="56" bestFit="1" customWidth="1"/>
    <col min="2053" max="2053" width="11.85546875" style="56" bestFit="1" customWidth="1"/>
    <col min="2054" max="2054" width="1" style="56" customWidth="1"/>
    <col min="2055" max="2055" width="15.140625" style="56" bestFit="1" customWidth="1"/>
    <col min="2056" max="2056" width="14.5703125" style="56" bestFit="1" customWidth="1"/>
    <col min="2057" max="2057" width="14.42578125" style="56" customWidth="1"/>
    <col min="2058" max="2058" width="1.140625" style="56" customWidth="1"/>
    <col min="2059" max="2060" width="14.5703125" style="56" bestFit="1" customWidth="1"/>
    <col min="2061" max="2061" width="13.5703125" style="56" bestFit="1" customWidth="1"/>
    <col min="2062" max="2062" width="1.28515625" style="56" customWidth="1"/>
    <col min="2063" max="2063" width="11.28515625" style="56" bestFit="1" customWidth="1"/>
    <col min="2064" max="2064" width="12.85546875" style="56" bestFit="1" customWidth="1"/>
    <col min="2065" max="2065" width="10.85546875" style="56" bestFit="1" customWidth="1"/>
    <col min="2066" max="2066" width="9.28515625" style="56" bestFit="1" customWidth="1"/>
    <col min="2067" max="2067" width="9.140625" style="56" customWidth="1"/>
    <col min="2068" max="2070" width="18" style="56" customWidth="1"/>
    <col min="2071" max="2304" width="9.140625" style="56"/>
    <col min="2305" max="2305" width="37.5703125" style="56" bestFit="1" customWidth="1"/>
    <col min="2306" max="2306" width="2.5703125" style="56" customWidth="1"/>
    <col min="2307" max="2307" width="14" style="56" bestFit="1" customWidth="1"/>
    <col min="2308" max="2308" width="12.85546875" style="56" bestFit="1" customWidth="1"/>
    <col min="2309" max="2309" width="11.85546875" style="56" bestFit="1" customWidth="1"/>
    <col min="2310" max="2310" width="1" style="56" customWidth="1"/>
    <col min="2311" max="2311" width="15.140625" style="56" bestFit="1" customWidth="1"/>
    <col min="2312" max="2312" width="14.5703125" style="56" bestFit="1" customWidth="1"/>
    <col min="2313" max="2313" width="14.42578125" style="56" customWidth="1"/>
    <col min="2314" max="2314" width="1.140625" style="56" customWidth="1"/>
    <col min="2315" max="2316" width="14.5703125" style="56" bestFit="1" customWidth="1"/>
    <col min="2317" max="2317" width="13.5703125" style="56" bestFit="1" customWidth="1"/>
    <col min="2318" max="2318" width="1.28515625" style="56" customWidth="1"/>
    <col min="2319" max="2319" width="11.28515625" style="56" bestFit="1" customWidth="1"/>
    <col min="2320" max="2320" width="12.85546875" style="56" bestFit="1" customWidth="1"/>
    <col min="2321" max="2321" width="10.85546875" style="56" bestFit="1" customWidth="1"/>
    <col min="2322" max="2322" width="9.28515625" style="56" bestFit="1" customWidth="1"/>
    <col min="2323" max="2323" width="9.140625" style="56" customWidth="1"/>
    <col min="2324" max="2326" width="18" style="56" customWidth="1"/>
    <col min="2327" max="2560" width="9.140625" style="56"/>
    <col min="2561" max="2561" width="37.5703125" style="56" bestFit="1" customWidth="1"/>
    <col min="2562" max="2562" width="2.5703125" style="56" customWidth="1"/>
    <col min="2563" max="2563" width="14" style="56" bestFit="1" customWidth="1"/>
    <col min="2564" max="2564" width="12.85546875" style="56" bestFit="1" customWidth="1"/>
    <col min="2565" max="2565" width="11.85546875" style="56" bestFit="1" customWidth="1"/>
    <col min="2566" max="2566" width="1" style="56" customWidth="1"/>
    <col min="2567" max="2567" width="15.140625" style="56" bestFit="1" customWidth="1"/>
    <col min="2568" max="2568" width="14.5703125" style="56" bestFit="1" customWidth="1"/>
    <col min="2569" max="2569" width="14.42578125" style="56" customWidth="1"/>
    <col min="2570" max="2570" width="1.140625" style="56" customWidth="1"/>
    <col min="2571" max="2572" width="14.5703125" style="56" bestFit="1" customWidth="1"/>
    <col min="2573" max="2573" width="13.5703125" style="56" bestFit="1" customWidth="1"/>
    <col min="2574" max="2574" width="1.28515625" style="56" customWidth="1"/>
    <col min="2575" max="2575" width="11.28515625" style="56" bestFit="1" customWidth="1"/>
    <col min="2576" max="2576" width="12.85546875" style="56" bestFit="1" customWidth="1"/>
    <col min="2577" max="2577" width="10.85546875" style="56" bestFit="1" customWidth="1"/>
    <col min="2578" max="2578" width="9.28515625" style="56" bestFit="1" customWidth="1"/>
    <col min="2579" max="2579" width="9.140625" style="56" customWidth="1"/>
    <col min="2580" max="2582" width="18" style="56" customWidth="1"/>
    <col min="2583" max="2816" width="9.140625" style="56"/>
    <col min="2817" max="2817" width="37.5703125" style="56" bestFit="1" customWidth="1"/>
    <col min="2818" max="2818" width="2.5703125" style="56" customWidth="1"/>
    <col min="2819" max="2819" width="14" style="56" bestFit="1" customWidth="1"/>
    <col min="2820" max="2820" width="12.85546875" style="56" bestFit="1" customWidth="1"/>
    <col min="2821" max="2821" width="11.85546875" style="56" bestFit="1" customWidth="1"/>
    <col min="2822" max="2822" width="1" style="56" customWidth="1"/>
    <col min="2823" max="2823" width="15.140625" style="56" bestFit="1" customWidth="1"/>
    <col min="2824" max="2824" width="14.5703125" style="56" bestFit="1" customWidth="1"/>
    <col min="2825" max="2825" width="14.42578125" style="56" customWidth="1"/>
    <col min="2826" max="2826" width="1.140625" style="56" customWidth="1"/>
    <col min="2827" max="2828" width="14.5703125" style="56" bestFit="1" customWidth="1"/>
    <col min="2829" max="2829" width="13.5703125" style="56" bestFit="1" customWidth="1"/>
    <col min="2830" max="2830" width="1.28515625" style="56" customWidth="1"/>
    <col min="2831" max="2831" width="11.28515625" style="56" bestFit="1" customWidth="1"/>
    <col min="2832" max="2832" width="12.85546875" style="56" bestFit="1" customWidth="1"/>
    <col min="2833" max="2833" width="10.85546875" style="56" bestFit="1" customWidth="1"/>
    <col min="2834" max="2834" width="9.28515625" style="56" bestFit="1" customWidth="1"/>
    <col min="2835" max="2835" width="9.140625" style="56" customWidth="1"/>
    <col min="2836" max="2838" width="18" style="56" customWidth="1"/>
    <col min="2839" max="3072" width="9.140625" style="56"/>
    <col min="3073" max="3073" width="37.5703125" style="56" bestFit="1" customWidth="1"/>
    <col min="3074" max="3074" width="2.5703125" style="56" customWidth="1"/>
    <col min="3075" max="3075" width="14" style="56" bestFit="1" customWidth="1"/>
    <col min="3076" max="3076" width="12.85546875" style="56" bestFit="1" customWidth="1"/>
    <col min="3077" max="3077" width="11.85546875" style="56" bestFit="1" customWidth="1"/>
    <col min="3078" max="3078" width="1" style="56" customWidth="1"/>
    <col min="3079" max="3079" width="15.140625" style="56" bestFit="1" customWidth="1"/>
    <col min="3080" max="3080" width="14.5703125" style="56" bestFit="1" customWidth="1"/>
    <col min="3081" max="3081" width="14.42578125" style="56" customWidth="1"/>
    <col min="3082" max="3082" width="1.140625" style="56" customWidth="1"/>
    <col min="3083" max="3084" width="14.5703125" style="56" bestFit="1" customWidth="1"/>
    <col min="3085" max="3085" width="13.5703125" style="56" bestFit="1" customWidth="1"/>
    <col min="3086" max="3086" width="1.28515625" style="56" customWidth="1"/>
    <col min="3087" max="3087" width="11.28515625" style="56" bestFit="1" customWidth="1"/>
    <col min="3088" max="3088" width="12.85546875" style="56" bestFit="1" customWidth="1"/>
    <col min="3089" max="3089" width="10.85546875" style="56" bestFit="1" customWidth="1"/>
    <col min="3090" max="3090" width="9.28515625" style="56" bestFit="1" customWidth="1"/>
    <col min="3091" max="3091" width="9.140625" style="56" customWidth="1"/>
    <col min="3092" max="3094" width="18" style="56" customWidth="1"/>
    <col min="3095" max="3328" width="9.140625" style="56"/>
    <col min="3329" max="3329" width="37.5703125" style="56" bestFit="1" customWidth="1"/>
    <col min="3330" max="3330" width="2.5703125" style="56" customWidth="1"/>
    <col min="3331" max="3331" width="14" style="56" bestFit="1" customWidth="1"/>
    <col min="3332" max="3332" width="12.85546875" style="56" bestFit="1" customWidth="1"/>
    <col min="3333" max="3333" width="11.85546875" style="56" bestFit="1" customWidth="1"/>
    <col min="3334" max="3334" width="1" style="56" customWidth="1"/>
    <col min="3335" max="3335" width="15.140625" style="56" bestFit="1" customWidth="1"/>
    <col min="3336" max="3336" width="14.5703125" style="56" bestFit="1" customWidth="1"/>
    <col min="3337" max="3337" width="14.42578125" style="56" customWidth="1"/>
    <col min="3338" max="3338" width="1.140625" style="56" customWidth="1"/>
    <col min="3339" max="3340" width="14.5703125" style="56" bestFit="1" customWidth="1"/>
    <col min="3341" max="3341" width="13.5703125" style="56" bestFit="1" customWidth="1"/>
    <col min="3342" max="3342" width="1.28515625" style="56" customWidth="1"/>
    <col min="3343" max="3343" width="11.28515625" style="56" bestFit="1" customWidth="1"/>
    <col min="3344" max="3344" width="12.85546875" style="56" bestFit="1" customWidth="1"/>
    <col min="3345" max="3345" width="10.85546875" style="56" bestFit="1" customWidth="1"/>
    <col min="3346" max="3346" width="9.28515625" style="56" bestFit="1" customWidth="1"/>
    <col min="3347" max="3347" width="9.140625" style="56" customWidth="1"/>
    <col min="3348" max="3350" width="18" style="56" customWidth="1"/>
    <col min="3351" max="3584" width="9.140625" style="56"/>
    <col min="3585" max="3585" width="37.5703125" style="56" bestFit="1" customWidth="1"/>
    <col min="3586" max="3586" width="2.5703125" style="56" customWidth="1"/>
    <col min="3587" max="3587" width="14" style="56" bestFit="1" customWidth="1"/>
    <col min="3588" max="3588" width="12.85546875" style="56" bestFit="1" customWidth="1"/>
    <col min="3589" max="3589" width="11.85546875" style="56" bestFit="1" customWidth="1"/>
    <col min="3590" max="3590" width="1" style="56" customWidth="1"/>
    <col min="3591" max="3591" width="15.140625" style="56" bestFit="1" customWidth="1"/>
    <col min="3592" max="3592" width="14.5703125" style="56" bestFit="1" customWidth="1"/>
    <col min="3593" max="3593" width="14.42578125" style="56" customWidth="1"/>
    <col min="3594" max="3594" width="1.140625" style="56" customWidth="1"/>
    <col min="3595" max="3596" width="14.5703125" style="56" bestFit="1" customWidth="1"/>
    <col min="3597" max="3597" width="13.5703125" style="56" bestFit="1" customWidth="1"/>
    <col min="3598" max="3598" width="1.28515625" style="56" customWidth="1"/>
    <col min="3599" max="3599" width="11.28515625" style="56" bestFit="1" customWidth="1"/>
    <col min="3600" max="3600" width="12.85546875" style="56" bestFit="1" customWidth="1"/>
    <col min="3601" max="3601" width="10.85546875" style="56" bestFit="1" customWidth="1"/>
    <col min="3602" max="3602" width="9.28515625" style="56" bestFit="1" customWidth="1"/>
    <col min="3603" max="3603" width="9.140625" style="56" customWidth="1"/>
    <col min="3604" max="3606" width="18" style="56" customWidth="1"/>
    <col min="3607" max="3840" width="9.140625" style="56"/>
    <col min="3841" max="3841" width="37.5703125" style="56" bestFit="1" customWidth="1"/>
    <col min="3842" max="3842" width="2.5703125" style="56" customWidth="1"/>
    <col min="3843" max="3843" width="14" style="56" bestFit="1" customWidth="1"/>
    <col min="3844" max="3844" width="12.85546875" style="56" bestFit="1" customWidth="1"/>
    <col min="3845" max="3845" width="11.85546875" style="56" bestFit="1" customWidth="1"/>
    <col min="3846" max="3846" width="1" style="56" customWidth="1"/>
    <col min="3847" max="3847" width="15.140625" style="56" bestFit="1" customWidth="1"/>
    <col min="3848" max="3848" width="14.5703125" style="56" bestFit="1" customWidth="1"/>
    <col min="3849" max="3849" width="14.42578125" style="56" customWidth="1"/>
    <col min="3850" max="3850" width="1.140625" style="56" customWidth="1"/>
    <col min="3851" max="3852" width="14.5703125" style="56" bestFit="1" customWidth="1"/>
    <col min="3853" max="3853" width="13.5703125" style="56" bestFit="1" customWidth="1"/>
    <col min="3854" max="3854" width="1.28515625" style="56" customWidth="1"/>
    <col min="3855" max="3855" width="11.28515625" style="56" bestFit="1" customWidth="1"/>
    <col min="3856" max="3856" width="12.85546875" style="56" bestFit="1" customWidth="1"/>
    <col min="3857" max="3857" width="10.85546875" style="56" bestFit="1" customWidth="1"/>
    <col min="3858" max="3858" width="9.28515625" style="56" bestFit="1" customWidth="1"/>
    <col min="3859" max="3859" width="9.140625" style="56" customWidth="1"/>
    <col min="3860" max="3862" width="18" style="56" customWidth="1"/>
    <col min="3863" max="4096" width="9.140625" style="56"/>
    <col min="4097" max="4097" width="37.5703125" style="56" bestFit="1" customWidth="1"/>
    <col min="4098" max="4098" width="2.5703125" style="56" customWidth="1"/>
    <col min="4099" max="4099" width="14" style="56" bestFit="1" customWidth="1"/>
    <col min="4100" max="4100" width="12.85546875" style="56" bestFit="1" customWidth="1"/>
    <col min="4101" max="4101" width="11.85546875" style="56" bestFit="1" customWidth="1"/>
    <col min="4102" max="4102" width="1" style="56" customWidth="1"/>
    <col min="4103" max="4103" width="15.140625" style="56" bestFit="1" customWidth="1"/>
    <col min="4104" max="4104" width="14.5703125" style="56" bestFit="1" customWidth="1"/>
    <col min="4105" max="4105" width="14.42578125" style="56" customWidth="1"/>
    <col min="4106" max="4106" width="1.140625" style="56" customWidth="1"/>
    <col min="4107" max="4108" width="14.5703125" style="56" bestFit="1" customWidth="1"/>
    <col min="4109" max="4109" width="13.5703125" style="56" bestFit="1" customWidth="1"/>
    <col min="4110" max="4110" width="1.28515625" style="56" customWidth="1"/>
    <col min="4111" max="4111" width="11.28515625" style="56" bestFit="1" customWidth="1"/>
    <col min="4112" max="4112" width="12.85546875" style="56" bestFit="1" customWidth="1"/>
    <col min="4113" max="4113" width="10.85546875" style="56" bestFit="1" customWidth="1"/>
    <col min="4114" max="4114" width="9.28515625" style="56" bestFit="1" customWidth="1"/>
    <col min="4115" max="4115" width="9.140625" style="56" customWidth="1"/>
    <col min="4116" max="4118" width="18" style="56" customWidth="1"/>
    <col min="4119" max="4352" width="9.140625" style="56"/>
    <col min="4353" max="4353" width="37.5703125" style="56" bestFit="1" customWidth="1"/>
    <col min="4354" max="4354" width="2.5703125" style="56" customWidth="1"/>
    <col min="4355" max="4355" width="14" style="56" bestFit="1" customWidth="1"/>
    <col min="4356" max="4356" width="12.85546875" style="56" bestFit="1" customWidth="1"/>
    <col min="4357" max="4357" width="11.85546875" style="56" bestFit="1" customWidth="1"/>
    <col min="4358" max="4358" width="1" style="56" customWidth="1"/>
    <col min="4359" max="4359" width="15.140625" style="56" bestFit="1" customWidth="1"/>
    <col min="4360" max="4360" width="14.5703125" style="56" bestFit="1" customWidth="1"/>
    <col min="4361" max="4361" width="14.42578125" style="56" customWidth="1"/>
    <col min="4362" max="4362" width="1.140625" style="56" customWidth="1"/>
    <col min="4363" max="4364" width="14.5703125" style="56" bestFit="1" customWidth="1"/>
    <col min="4365" max="4365" width="13.5703125" style="56" bestFit="1" customWidth="1"/>
    <col min="4366" max="4366" width="1.28515625" style="56" customWidth="1"/>
    <col min="4367" max="4367" width="11.28515625" style="56" bestFit="1" customWidth="1"/>
    <col min="4368" max="4368" width="12.85546875" style="56" bestFit="1" customWidth="1"/>
    <col min="4369" max="4369" width="10.85546875" style="56" bestFit="1" customWidth="1"/>
    <col min="4370" max="4370" width="9.28515625" style="56" bestFit="1" customWidth="1"/>
    <col min="4371" max="4371" width="9.140625" style="56" customWidth="1"/>
    <col min="4372" max="4374" width="18" style="56" customWidth="1"/>
    <col min="4375" max="4608" width="9.140625" style="56"/>
    <col min="4609" max="4609" width="37.5703125" style="56" bestFit="1" customWidth="1"/>
    <col min="4610" max="4610" width="2.5703125" style="56" customWidth="1"/>
    <col min="4611" max="4611" width="14" style="56" bestFit="1" customWidth="1"/>
    <col min="4612" max="4612" width="12.85546875" style="56" bestFit="1" customWidth="1"/>
    <col min="4613" max="4613" width="11.85546875" style="56" bestFit="1" customWidth="1"/>
    <col min="4614" max="4614" width="1" style="56" customWidth="1"/>
    <col min="4615" max="4615" width="15.140625" style="56" bestFit="1" customWidth="1"/>
    <col min="4616" max="4616" width="14.5703125" style="56" bestFit="1" customWidth="1"/>
    <col min="4617" max="4617" width="14.42578125" style="56" customWidth="1"/>
    <col min="4618" max="4618" width="1.140625" style="56" customWidth="1"/>
    <col min="4619" max="4620" width="14.5703125" style="56" bestFit="1" customWidth="1"/>
    <col min="4621" max="4621" width="13.5703125" style="56" bestFit="1" customWidth="1"/>
    <col min="4622" max="4622" width="1.28515625" style="56" customWidth="1"/>
    <col min="4623" max="4623" width="11.28515625" style="56" bestFit="1" customWidth="1"/>
    <col min="4624" max="4624" width="12.85546875" style="56" bestFit="1" customWidth="1"/>
    <col min="4625" max="4625" width="10.85546875" style="56" bestFit="1" customWidth="1"/>
    <col min="4626" max="4626" width="9.28515625" style="56" bestFit="1" customWidth="1"/>
    <col min="4627" max="4627" width="9.140625" style="56" customWidth="1"/>
    <col min="4628" max="4630" width="18" style="56" customWidth="1"/>
    <col min="4631" max="4864" width="9.140625" style="56"/>
    <col min="4865" max="4865" width="37.5703125" style="56" bestFit="1" customWidth="1"/>
    <col min="4866" max="4866" width="2.5703125" style="56" customWidth="1"/>
    <col min="4867" max="4867" width="14" style="56" bestFit="1" customWidth="1"/>
    <col min="4868" max="4868" width="12.85546875" style="56" bestFit="1" customWidth="1"/>
    <col min="4869" max="4869" width="11.85546875" style="56" bestFit="1" customWidth="1"/>
    <col min="4870" max="4870" width="1" style="56" customWidth="1"/>
    <col min="4871" max="4871" width="15.140625" style="56" bestFit="1" customWidth="1"/>
    <col min="4872" max="4872" width="14.5703125" style="56" bestFit="1" customWidth="1"/>
    <col min="4873" max="4873" width="14.42578125" style="56" customWidth="1"/>
    <col min="4874" max="4874" width="1.140625" style="56" customWidth="1"/>
    <col min="4875" max="4876" width="14.5703125" style="56" bestFit="1" customWidth="1"/>
    <col min="4877" max="4877" width="13.5703125" style="56" bestFit="1" customWidth="1"/>
    <col min="4878" max="4878" width="1.28515625" style="56" customWidth="1"/>
    <col min="4879" max="4879" width="11.28515625" style="56" bestFit="1" customWidth="1"/>
    <col min="4880" max="4880" width="12.85546875" style="56" bestFit="1" customWidth="1"/>
    <col min="4881" max="4881" width="10.85546875" style="56" bestFit="1" customWidth="1"/>
    <col min="4882" max="4882" width="9.28515625" style="56" bestFit="1" customWidth="1"/>
    <col min="4883" max="4883" width="9.140625" style="56" customWidth="1"/>
    <col min="4884" max="4886" width="18" style="56" customWidth="1"/>
    <col min="4887" max="5120" width="9.140625" style="56"/>
    <col min="5121" max="5121" width="37.5703125" style="56" bestFit="1" customWidth="1"/>
    <col min="5122" max="5122" width="2.5703125" style="56" customWidth="1"/>
    <col min="5123" max="5123" width="14" style="56" bestFit="1" customWidth="1"/>
    <col min="5124" max="5124" width="12.85546875" style="56" bestFit="1" customWidth="1"/>
    <col min="5125" max="5125" width="11.85546875" style="56" bestFit="1" customWidth="1"/>
    <col min="5126" max="5126" width="1" style="56" customWidth="1"/>
    <col min="5127" max="5127" width="15.140625" style="56" bestFit="1" customWidth="1"/>
    <col min="5128" max="5128" width="14.5703125" style="56" bestFit="1" customWidth="1"/>
    <col min="5129" max="5129" width="14.42578125" style="56" customWidth="1"/>
    <col min="5130" max="5130" width="1.140625" style="56" customWidth="1"/>
    <col min="5131" max="5132" width="14.5703125" style="56" bestFit="1" customWidth="1"/>
    <col min="5133" max="5133" width="13.5703125" style="56" bestFit="1" customWidth="1"/>
    <col min="5134" max="5134" width="1.28515625" style="56" customWidth="1"/>
    <col min="5135" max="5135" width="11.28515625" style="56" bestFit="1" customWidth="1"/>
    <col min="5136" max="5136" width="12.85546875" style="56" bestFit="1" customWidth="1"/>
    <col min="5137" max="5137" width="10.85546875" style="56" bestFit="1" customWidth="1"/>
    <col min="5138" max="5138" width="9.28515625" style="56" bestFit="1" customWidth="1"/>
    <col min="5139" max="5139" width="9.140625" style="56" customWidth="1"/>
    <col min="5140" max="5142" width="18" style="56" customWidth="1"/>
    <col min="5143" max="5376" width="9.140625" style="56"/>
    <col min="5377" max="5377" width="37.5703125" style="56" bestFit="1" customWidth="1"/>
    <col min="5378" max="5378" width="2.5703125" style="56" customWidth="1"/>
    <col min="5379" max="5379" width="14" style="56" bestFit="1" customWidth="1"/>
    <col min="5380" max="5380" width="12.85546875" style="56" bestFit="1" customWidth="1"/>
    <col min="5381" max="5381" width="11.85546875" style="56" bestFit="1" customWidth="1"/>
    <col min="5382" max="5382" width="1" style="56" customWidth="1"/>
    <col min="5383" max="5383" width="15.140625" style="56" bestFit="1" customWidth="1"/>
    <col min="5384" max="5384" width="14.5703125" style="56" bestFit="1" customWidth="1"/>
    <col min="5385" max="5385" width="14.42578125" style="56" customWidth="1"/>
    <col min="5386" max="5386" width="1.140625" style="56" customWidth="1"/>
    <col min="5387" max="5388" width="14.5703125" style="56" bestFit="1" customWidth="1"/>
    <col min="5389" max="5389" width="13.5703125" style="56" bestFit="1" customWidth="1"/>
    <col min="5390" max="5390" width="1.28515625" style="56" customWidth="1"/>
    <col min="5391" max="5391" width="11.28515625" style="56" bestFit="1" customWidth="1"/>
    <col min="5392" max="5392" width="12.85546875" style="56" bestFit="1" customWidth="1"/>
    <col min="5393" max="5393" width="10.85546875" style="56" bestFit="1" customWidth="1"/>
    <col min="5394" max="5394" width="9.28515625" style="56" bestFit="1" customWidth="1"/>
    <col min="5395" max="5395" width="9.140625" style="56" customWidth="1"/>
    <col min="5396" max="5398" width="18" style="56" customWidth="1"/>
    <col min="5399" max="5632" width="9.140625" style="56"/>
    <col min="5633" max="5633" width="37.5703125" style="56" bestFit="1" customWidth="1"/>
    <col min="5634" max="5634" width="2.5703125" style="56" customWidth="1"/>
    <col min="5635" max="5635" width="14" style="56" bestFit="1" customWidth="1"/>
    <col min="5636" max="5636" width="12.85546875" style="56" bestFit="1" customWidth="1"/>
    <col min="5637" max="5637" width="11.85546875" style="56" bestFit="1" customWidth="1"/>
    <col min="5638" max="5638" width="1" style="56" customWidth="1"/>
    <col min="5639" max="5639" width="15.140625" style="56" bestFit="1" customWidth="1"/>
    <col min="5640" max="5640" width="14.5703125" style="56" bestFit="1" customWidth="1"/>
    <col min="5641" max="5641" width="14.42578125" style="56" customWidth="1"/>
    <col min="5642" max="5642" width="1.140625" style="56" customWidth="1"/>
    <col min="5643" max="5644" width="14.5703125" style="56" bestFit="1" customWidth="1"/>
    <col min="5645" max="5645" width="13.5703125" style="56" bestFit="1" customWidth="1"/>
    <col min="5646" max="5646" width="1.28515625" style="56" customWidth="1"/>
    <col min="5647" max="5647" width="11.28515625" style="56" bestFit="1" customWidth="1"/>
    <col min="5648" max="5648" width="12.85546875" style="56" bestFit="1" customWidth="1"/>
    <col min="5649" max="5649" width="10.85546875" style="56" bestFit="1" customWidth="1"/>
    <col min="5650" max="5650" width="9.28515625" style="56" bestFit="1" customWidth="1"/>
    <col min="5651" max="5651" width="9.140625" style="56" customWidth="1"/>
    <col min="5652" max="5654" width="18" style="56" customWidth="1"/>
    <col min="5655" max="5888" width="9.140625" style="56"/>
    <col min="5889" max="5889" width="37.5703125" style="56" bestFit="1" customWidth="1"/>
    <col min="5890" max="5890" width="2.5703125" style="56" customWidth="1"/>
    <col min="5891" max="5891" width="14" style="56" bestFit="1" customWidth="1"/>
    <col min="5892" max="5892" width="12.85546875" style="56" bestFit="1" customWidth="1"/>
    <col min="5893" max="5893" width="11.85546875" style="56" bestFit="1" customWidth="1"/>
    <col min="5894" max="5894" width="1" style="56" customWidth="1"/>
    <col min="5895" max="5895" width="15.140625" style="56" bestFit="1" customWidth="1"/>
    <col min="5896" max="5896" width="14.5703125" style="56" bestFit="1" customWidth="1"/>
    <col min="5897" max="5897" width="14.42578125" style="56" customWidth="1"/>
    <col min="5898" max="5898" width="1.140625" style="56" customWidth="1"/>
    <col min="5899" max="5900" width="14.5703125" style="56" bestFit="1" customWidth="1"/>
    <col min="5901" max="5901" width="13.5703125" style="56" bestFit="1" customWidth="1"/>
    <col min="5902" max="5902" width="1.28515625" style="56" customWidth="1"/>
    <col min="5903" max="5903" width="11.28515625" style="56" bestFit="1" customWidth="1"/>
    <col min="5904" max="5904" width="12.85546875" style="56" bestFit="1" customWidth="1"/>
    <col min="5905" max="5905" width="10.85546875" style="56" bestFit="1" customWidth="1"/>
    <col min="5906" max="5906" width="9.28515625" style="56" bestFit="1" customWidth="1"/>
    <col min="5907" max="5907" width="9.140625" style="56" customWidth="1"/>
    <col min="5908" max="5910" width="18" style="56" customWidth="1"/>
    <col min="5911" max="6144" width="9.140625" style="56"/>
    <col min="6145" max="6145" width="37.5703125" style="56" bestFit="1" customWidth="1"/>
    <col min="6146" max="6146" width="2.5703125" style="56" customWidth="1"/>
    <col min="6147" max="6147" width="14" style="56" bestFit="1" customWidth="1"/>
    <col min="6148" max="6148" width="12.85546875" style="56" bestFit="1" customWidth="1"/>
    <col min="6149" max="6149" width="11.85546875" style="56" bestFit="1" customWidth="1"/>
    <col min="6150" max="6150" width="1" style="56" customWidth="1"/>
    <col min="6151" max="6151" width="15.140625" style="56" bestFit="1" customWidth="1"/>
    <col min="6152" max="6152" width="14.5703125" style="56" bestFit="1" customWidth="1"/>
    <col min="6153" max="6153" width="14.42578125" style="56" customWidth="1"/>
    <col min="6154" max="6154" width="1.140625" style="56" customWidth="1"/>
    <col min="6155" max="6156" width="14.5703125" style="56" bestFit="1" customWidth="1"/>
    <col min="6157" max="6157" width="13.5703125" style="56" bestFit="1" customWidth="1"/>
    <col min="6158" max="6158" width="1.28515625" style="56" customWidth="1"/>
    <col min="6159" max="6159" width="11.28515625" style="56" bestFit="1" customWidth="1"/>
    <col min="6160" max="6160" width="12.85546875" style="56" bestFit="1" customWidth="1"/>
    <col min="6161" max="6161" width="10.85546875" style="56" bestFit="1" customWidth="1"/>
    <col min="6162" max="6162" width="9.28515625" style="56" bestFit="1" customWidth="1"/>
    <col min="6163" max="6163" width="9.140625" style="56" customWidth="1"/>
    <col min="6164" max="6166" width="18" style="56" customWidth="1"/>
    <col min="6167" max="6400" width="9.140625" style="56"/>
    <col min="6401" max="6401" width="37.5703125" style="56" bestFit="1" customWidth="1"/>
    <col min="6402" max="6402" width="2.5703125" style="56" customWidth="1"/>
    <col min="6403" max="6403" width="14" style="56" bestFit="1" customWidth="1"/>
    <col min="6404" max="6404" width="12.85546875" style="56" bestFit="1" customWidth="1"/>
    <col min="6405" max="6405" width="11.85546875" style="56" bestFit="1" customWidth="1"/>
    <col min="6406" max="6406" width="1" style="56" customWidth="1"/>
    <col min="6407" max="6407" width="15.140625" style="56" bestFit="1" customWidth="1"/>
    <col min="6408" max="6408" width="14.5703125" style="56" bestFit="1" customWidth="1"/>
    <col min="6409" max="6409" width="14.42578125" style="56" customWidth="1"/>
    <col min="6410" max="6410" width="1.140625" style="56" customWidth="1"/>
    <col min="6411" max="6412" width="14.5703125" style="56" bestFit="1" customWidth="1"/>
    <col min="6413" max="6413" width="13.5703125" style="56" bestFit="1" customWidth="1"/>
    <col min="6414" max="6414" width="1.28515625" style="56" customWidth="1"/>
    <col min="6415" max="6415" width="11.28515625" style="56" bestFit="1" customWidth="1"/>
    <col min="6416" max="6416" width="12.85546875" style="56" bestFit="1" customWidth="1"/>
    <col min="6417" max="6417" width="10.85546875" style="56" bestFit="1" customWidth="1"/>
    <col min="6418" max="6418" width="9.28515625" style="56" bestFit="1" customWidth="1"/>
    <col min="6419" max="6419" width="9.140625" style="56" customWidth="1"/>
    <col min="6420" max="6422" width="18" style="56" customWidth="1"/>
    <col min="6423" max="6656" width="9.140625" style="56"/>
    <col min="6657" max="6657" width="37.5703125" style="56" bestFit="1" customWidth="1"/>
    <col min="6658" max="6658" width="2.5703125" style="56" customWidth="1"/>
    <col min="6659" max="6659" width="14" style="56" bestFit="1" customWidth="1"/>
    <col min="6660" max="6660" width="12.85546875" style="56" bestFit="1" customWidth="1"/>
    <col min="6661" max="6661" width="11.85546875" style="56" bestFit="1" customWidth="1"/>
    <col min="6662" max="6662" width="1" style="56" customWidth="1"/>
    <col min="6663" max="6663" width="15.140625" style="56" bestFit="1" customWidth="1"/>
    <col min="6664" max="6664" width="14.5703125" style="56" bestFit="1" customWidth="1"/>
    <col min="6665" max="6665" width="14.42578125" style="56" customWidth="1"/>
    <col min="6666" max="6666" width="1.140625" style="56" customWidth="1"/>
    <col min="6667" max="6668" width="14.5703125" style="56" bestFit="1" customWidth="1"/>
    <col min="6669" max="6669" width="13.5703125" style="56" bestFit="1" customWidth="1"/>
    <col min="6670" max="6670" width="1.28515625" style="56" customWidth="1"/>
    <col min="6671" max="6671" width="11.28515625" style="56" bestFit="1" customWidth="1"/>
    <col min="6672" max="6672" width="12.85546875" style="56" bestFit="1" customWidth="1"/>
    <col min="6673" max="6673" width="10.85546875" style="56" bestFit="1" customWidth="1"/>
    <col min="6674" max="6674" width="9.28515625" style="56" bestFit="1" customWidth="1"/>
    <col min="6675" max="6675" width="9.140625" style="56" customWidth="1"/>
    <col min="6676" max="6678" width="18" style="56" customWidth="1"/>
    <col min="6679" max="6912" width="9.140625" style="56"/>
    <col min="6913" max="6913" width="37.5703125" style="56" bestFit="1" customWidth="1"/>
    <col min="6914" max="6914" width="2.5703125" style="56" customWidth="1"/>
    <col min="6915" max="6915" width="14" style="56" bestFit="1" customWidth="1"/>
    <col min="6916" max="6916" width="12.85546875" style="56" bestFit="1" customWidth="1"/>
    <col min="6917" max="6917" width="11.85546875" style="56" bestFit="1" customWidth="1"/>
    <col min="6918" max="6918" width="1" style="56" customWidth="1"/>
    <col min="6919" max="6919" width="15.140625" style="56" bestFit="1" customWidth="1"/>
    <col min="6920" max="6920" width="14.5703125" style="56" bestFit="1" customWidth="1"/>
    <col min="6921" max="6921" width="14.42578125" style="56" customWidth="1"/>
    <col min="6922" max="6922" width="1.140625" style="56" customWidth="1"/>
    <col min="6923" max="6924" width="14.5703125" style="56" bestFit="1" customWidth="1"/>
    <col min="6925" max="6925" width="13.5703125" style="56" bestFit="1" customWidth="1"/>
    <col min="6926" max="6926" width="1.28515625" style="56" customWidth="1"/>
    <col min="6927" max="6927" width="11.28515625" style="56" bestFit="1" customWidth="1"/>
    <col min="6928" max="6928" width="12.85546875" style="56" bestFit="1" customWidth="1"/>
    <col min="6929" max="6929" width="10.85546875" style="56" bestFit="1" customWidth="1"/>
    <col min="6930" max="6930" width="9.28515625" style="56" bestFit="1" customWidth="1"/>
    <col min="6931" max="6931" width="9.140625" style="56" customWidth="1"/>
    <col min="6932" max="6934" width="18" style="56" customWidth="1"/>
    <col min="6935" max="7168" width="9.140625" style="56"/>
    <col min="7169" max="7169" width="37.5703125" style="56" bestFit="1" customWidth="1"/>
    <col min="7170" max="7170" width="2.5703125" style="56" customWidth="1"/>
    <col min="7171" max="7171" width="14" style="56" bestFit="1" customWidth="1"/>
    <col min="7172" max="7172" width="12.85546875" style="56" bestFit="1" customWidth="1"/>
    <col min="7173" max="7173" width="11.85546875" style="56" bestFit="1" customWidth="1"/>
    <col min="7174" max="7174" width="1" style="56" customWidth="1"/>
    <col min="7175" max="7175" width="15.140625" style="56" bestFit="1" customWidth="1"/>
    <col min="7176" max="7176" width="14.5703125" style="56" bestFit="1" customWidth="1"/>
    <col min="7177" max="7177" width="14.42578125" style="56" customWidth="1"/>
    <col min="7178" max="7178" width="1.140625" style="56" customWidth="1"/>
    <col min="7179" max="7180" width="14.5703125" style="56" bestFit="1" customWidth="1"/>
    <col min="7181" max="7181" width="13.5703125" style="56" bestFit="1" customWidth="1"/>
    <col min="7182" max="7182" width="1.28515625" style="56" customWidth="1"/>
    <col min="7183" max="7183" width="11.28515625" style="56" bestFit="1" customWidth="1"/>
    <col min="7184" max="7184" width="12.85546875" style="56" bestFit="1" customWidth="1"/>
    <col min="7185" max="7185" width="10.85546875" style="56" bestFit="1" customWidth="1"/>
    <col min="7186" max="7186" width="9.28515625" style="56" bestFit="1" customWidth="1"/>
    <col min="7187" max="7187" width="9.140625" style="56" customWidth="1"/>
    <col min="7188" max="7190" width="18" style="56" customWidth="1"/>
    <col min="7191" max="7424" width="9.140625" style="56"/>
    <col min="7425" max="7425" width="37.5703125" style="56" bestFit="1" customWidth="1"/>
    <col min="7426" max="7426" width="2.5703125" style="56" customWidth="1"/>
    <col min="7427" max="7427" width="14" style="56" bestFit="1" customWidth="1"/>
    <col min="7428" max="7428" width="12.85546875" style="56" bestFit="1" customWidth="1"/>
    <col min="7429" max="7429" width="11.85546875" style="56" bestFit="1" customWidth="1"/>
    <col min="7430" max="7430" width="1" style="56" customWidth="1"/>
    <col min="7431" max="7431" width="15.140625" style="56" bestFit="1" customWidth="1"/>
    <col min="7432" max="7432" width="14.5703125" style="56" bestFit="1" customWidth="1"/>
    <col min="7433" max="7433" width="14.42578125" style="56" customWidth="1"/>
    <col min="7434" max="7434" width="1.140625" style="56" customWidth="1"/>
    <col min="7435" max="7436" width="14.5703125" style="56" bestFit="1" customWidth="1"/>
    <col min="7437" max="7437" width="13.5703125" style="56" bestFit="1" customWidth="1"/>
    <col min="7438" max="7438" width="1.28515625" style="56" customWidth="1"/>
    <col min="7439" max="7439" width="11.28515625" style="56" bestFit="1" customWidth="1"/>
    <col min="7440" max="7440" width="12.85546875" style="56" bestFit="1" customWidth="1"/>
    <col min="7441" max="7441" width="10.85546875" style="56" bestFit="1" customWidth="1"/>
    <col min="7442" max="7442" width="9.28515625" style="56" bestFit="1" customWidth="1"/>
    <col min="7443" max="7443" width="9.140625" style="56" customWidth="1"/>
    <col min="7444" max="7446" width="18" style="56" customWidth="1"/>
    <col min="7447" max="7680" width="9.140625" style="56"/>
    <col min="7681" max="7681" width="37.5703125" style="56" bestFit="1" customWidth="1"/>
    <col min="7682" max="7682" width="2.5703125" style="56" customWidth="1"/>
    <col min="7683" max="7683" width="14" style="56" bestFit="1" customWidth="1"/>
    <col min="7684" max="7684" width="12.85546875" style="56" bestFit="1" customWidth="1"/>
    <col min="7685" max="7685" width="11.85546875" style="56" bestFit="1" customWidth="1"/>
    <col min="7686" max="7686" width="1" style="56" customWidth="1"/>
    <col min="7687" max="7687" width="15.140625" style="56" bestFit="1" customWidth="1"/>
    <col min="7688" max="7688" width="14.5703125" style="56" bestFit="1" customWidth="1"/>
    <col min="7689" max="7689" width="14.42578125" style="56" customWidth="1"/>
    <col min="7690" max="7690" width="1.140625" style="56" customWidth="1"/>
    <col min="7691" max="7692" width="14.5703125" style="56" bestFit="1" customWidth="1"/>
    <col min="7693" max="7693" width="13.5703125" style="56" bestFit="1" customWidth="1"/>
    <col min="7694" max="7694" width="1.28515625" style="56" customWidth="1"/>
    <col min="7695" max="7695" width="11.28515625" style="56" bestFit="1" customWidth="1"/>
    <col min="7696" max="7696" width="12.85546875" style="56" bestFit="1" customWidth="1"/>
    <col min="7697" max="7697" width="10.85546875" style="56" bestFit="1" customWidth="1"/>
    <col min="7698" max="7698" width="9.28515625" style="56" bestFit="1" customWidth="1"/>
    <col min="7699" max="7699" width="9.140625" style="56" customWidth="1"/>
    <col min="7700" max="7702" width="18" style="56" customWidth="1"/>
    <col min="7703" max="7936" width="9.140625" style="56"/>
    <col min="7937" max="7937" width="37.5703125" style="56" bestFit="1" customWidth="1"/>
    <col min="7938" max="7938" width="2.5703125" style="56" customWidth="1"/>
    <col min="7939" max="7939" width="14" style="56" bestFit="1" customWidth="1"/>
    <col min="7940" max="7940" width="12.85546875" style="56" bestFit="1" customWidth="1"/>
    <col min="7941" max="7941" width="11.85546875" style="56" bestFit="1" customWidth="1"/>
    <col min="7942" max="7942" width="1" style="56" customWidth="1"/>
    <col min="7943" max="7943" width="15.140625" style="56" bestFit="1" customWidth="1"/>
    <col min="7944" max="7944" width="14.5703125" style="56" bestFit="1" customWidth="1"/>
    <col min="7945" max="7945" width="14.42578125" style="56" customWidth="1"/>
    <col min="7946" max="7946" width="1.140625" style="56" customWidth="1"/>
    <col min="7947" max="7948" width="14.5703125" style="56" bestFit="1" customWidth="1"/>
    <col min="7949" max="7949" width="13.5703125" style="56" bestFit="1" customWidth="1"/>
    <col min="7950" max="7950" width="1.28515625" style="56" customWidth="1"/>
    <col min="7951" max="7951" width="11.28515625" style="56" bestFit="1" customWidth="1"/>
    <col min="7952" max="7952" width="12.85546875" style="56" bestFit="1" customWidth="1"/>
    <col min="7953" max="7953" width="10.85546875" style="56" bestFit="1" customWidth="1"/>
    <col min="7954" max="7954" width="9.28515625" style="56" bestFit="1" customWidth="1"/>
    <col min="7955" max="7955" width="9.140625" style="56" customWidth="1"/>
    <col min="7956" max="7958" width="18" style="56" customWidth="1"/>
    <col min="7959" max="8192" width="9.140625" style="56"/>
    <col min="8193" max="8193" width="37.5703125" style="56" bestFit="1" customWidth="1"/>
    <col min="8194" max="8194" width="2.5703125" style="56" customWidth="1"/>
    <col min="8195" max="8195" width="14" style="56" bestFit="1" customWidth="1"/>
    <col min="8196" max="8196" width="12.85546875" style="56" bestFit="1" customWidth="1"/>
    <col min="8197" max="8197" width="11.85546875" style="56" bestFit="1" customWidth="1"/>
    <col min="8198" max="8198" width="1" style="56" customWidth="1"/>
    <col min="8199" max="8199" width="15.140625" style="56" bestFit="1" customWidth="1"/>
    <col min="8200" max="8200" width="14.5703125" style="56" bestFit="1" customWidth="1"/>
    <col min="8201" max="8201" width="14.42578125" style="56" customWidth="1"/>
    <col min="8202" max="8202" width="1.140625" style="56" customWidth="1"/>
    <col min="8203" max="8204" width="14.5703125" style="56" bestFit="1" customWidth="1"/>
    <col min="8205" max="8205" width="13.5703125" style="56" bestFit="1" customWidth="1"/>
    <col min="8206" max="8206" width="1.28515625" style="56" customWidth="1"/>
    <col min="8207" max="8207" width="11.28515625" style="56" bestFit="1" customWidth="1"/>
    <col min="8208" max="8208" width="12.85546875" style="56" bestFit="1" customWidth="1"/>
    <col min="8209" max="8209" width="10.85546875" style="56" bestFit="1" customWidth="1"/>
    <col min="8210" max="8210" width="9.28515625" style="56" bestFit="1" customWidth="1"/>
    <col min="8211" max="8211" width="9.140625" style="56" customWidth="1"/>
    <col min="8212" max="8214" width="18" style="56" customWidth="1"/>
    <col min="8215" max="8448" width="9.140625" style="56"/>
    <col min="8449" max="8449" width="37.5703125" style="56" bestFit="1" customWidth="1"/>
    <col min="8450" max="8450" width="2.5703125" style="56" customWidth="1"/>
    <col min="8451" max="8451" width="14" style="56" bestFit="1" customWidth="1"/>
    <col min="8452" max="8452" width="12.85546875" style="56" bestFit="1" customWidth="1"/>
    <col min="8453" max="8453" width="11.85546875" style="56" bestFit="1" customWidth="1"/>
    <col min="8454" max="8454" width="1" style="56" customWidth="1"/>
    <col min="8455" max="8455" width="15.140625" style="56" bestFit="1" customWidth="1"/>
    <col min="8456" max="8456" width="14.5703125" style="56" bestFit="1" customWidth="1"/>
    <col min="8457" max="8457" width="14.42578125" style="56" customWidth="1"/>
    <col min="8458" max="8458" width="1.140625" style="56" customWidth="1"/>
    <col min="8459" max="8460" width="14.5703125" style="56" bestFit="1" customWidth="1"/>
    <col min="8461" max="8461" width="13.5703125" style="56" bestFit="1" customWidth="1"/>
    <col min="8462" max="8462" width="1.28515625" style="56" customWidth="1"/>
    <col min="8463" max="8463" width="11.28515625" style="56" bestFit="1" customWidth="1"/>
    <col min="8464" max="8464" width="12.85546875" style="56" bestFit="1" customWidth="1"/>
    <col min="8465" max="8465" width="10.85546875" style="56" bestFit="1" customWidth="1"/>
    <col min="8466" max="8466" width="9.28515625" style="56" bestFit="1" customWidth="1"/>
    <col min="8467" max="8467" width="9.140625" style="56" customWidth="1"/>
    <col min="8468" max="8470" width="18" style="56" customWidth="1"/>
    <col min="8471" max="8704" width="9.140625" style="56"/>
    <col min="8705" max="8705" width="37.5703125" style="56" bestFit="1" customWidth="1"/>
    <col min="8706" max="8706" width="2.5703125" style="56" customWidth="1"/>
    <col min="8707" max="8707" width="14" style="56" bestFit="1" customWidth="1"/>
    <col min="8708" max="8708" width="12.85546875" style="56" bestFit="1" customWidth="1"/>
    <col min="8709" max="8709" width="11.85546875" style="56" bestFit="1" customWidth="1"/>
    <col min="8710" max="8710" width="1" style="56" customWidth="1"/>
    <col min="8711" max="8711" width="15.140625" style="56" bestFit="1" customWidth="1"/>
    <col min="8712" max="8712" width="14.5703125" style="56" bestFit="1" customWidth="1"/>
    <col min="8713" max="8713" width="14.42578125" style="56" customWidth="1"/>
    <col min="8714" max="8714" width="1.140625" style="56" customWidth="1"/>
    <col min="8715" max="8716" width="14.5703125" style="56" bestFit="1" customWidth="1"/>
    <col min="8717" max="8717" width="13.5703125" style="56" bestFit="1" customWidth="1"/>
    <col min="8718" max="8718" width="1.28515625" style="56" customWidth="1"/>
    <col min="8719" max="8719" width="11.28515625" style="56" bestFit="1" customWidth="1"/>
    <col min="8720" max="8720" width="12.85546875" style="56" bestFit="1" customWidth="1"/>
    <col min="8721" max="8721" width="10.85546875" style="56" bestFit="1" customWidth="1"/>
    <col min="8722" max="8722" width="9.28515625" style="56" bestFit="1" customWidth="1"/>
    <col min="8723" max="8723" width="9.140625" style="56" customWidth="1"/>
    <col min="8724" max="8726" width="18" style="56" customWidth="1"/>
    <col min="8727" max="8960" width="9.140625" style="56"/>
    <col min="8961" max="8961" width="37.5703125" style="56" bestFit="1" customWidth="1"/>
    <col min="8962" max="8962" width="2.5703125" style="56" customWidth="1"/>
    <col min="8963" max="8963" width="14" style="56" bestFit="1" customWidth="1"/>
    <col min="8964" max="8964" width="12.85546875" style="56" bestFit="1" customWidth="1"/>
    <col min="8965" max="8965" width="11.85546875" style="56" bestFit="1" customWidth="1"/>
    <col min="8966" max="8966" width="1" style="56" customWidth="1"/>
    <col min="8967" max="8967" width="15.140625" style="56" bestFit="1" customWidth="1"/>
    <col min="8968" max="8968" width="14.5703125" style="56" bestFit="1" customWidth="1"/>
    <col min="8969" max="8969" width="14.42578125" style="56" customWidth="1"/>
    <col min="8970" max="8970" width="1.140625" style="56" customWidth="1"/>
    <col min="8971" max="8972" width="14.5703125" style="56" bestFit="1" customWidth="1"/>
    <col min="8973" max="8973" width="13.5703125" style="56" bestFit="1" customWidth="1"/>
    <col min="8974" max="8974" width="1.28515625" style="56" customWidth="1"/>
    <col min="8975" max="8975" width="11.28515625" style="56" bestFit="1" customWidth="1"/>
    <col min="8976" max="8976" width="12.85546875" style="56" bestFit="1" customWidth="1"/>
    <col min="8977" max="8977" width="10.85546875" style="56" bestFit="1" customWidth="1"/>
    <col min="8978" max="8978" width="9.28515625" style="56" bestFit="1" customWidth="1"/>
    <col min="8979" max="8979" width="9.140625" style="56" customWidth="1"/>
    <col min="8980" max="8982" width="18" style="56" customWidth="1"/>
    <col min="8983" max="9216" width="9.140625" style="56"/>
    <col min="9217" max="9217" width="37.5703125" style="56" bestFit="1" customWidth="1"/>
    <col min="9218" max="9218" width="2.5703125" style="56" customWidth="1"/>
    <col min="9219" max="9219" width="14" style="56" bestFit="1" customWidth="1"/>
    <col min="9220" max="9220" width="12.85546875" style="56" bestFit="1" customWidth="1"/>
    <col min="9221" max="9221" width="11.85546875" style="56" bestFit="1" customWidth="1"/>
    <col min="9222" max="9222" width="1" style="56" customWidth="1"/>
    <col min="9223" max="9223" width="15.140625" style="56" bestFit="1" customWidth="1"/>
    <col min="9224" max="9224" width="14.5703125" style="56" bestFit="1" customWidth="1"/>
    <col min="9225" max="9225" width="14.42578125" style="56" customWidth="1"/>
    <col min="9226" max="9226" width="1.140625" style="56" customWidth="1"/>
    <col min="9227" max="9228" width="14.5703125" style="56" bestFit="1" customWidth="1"/>
    <col min="9229" max="9229" width="13.5703125" style="56" bestFit="1" customWidth="1"/>
    <col min="9230" max="9230" width="1.28515625" style="56" customWidth="1"/>
    <col min="9231" max="9231" width="11.28515625" style="56" bestFit="1" customWidth="1"/>
    <col min="9232" max="9232" width="12.85546875" style="56" bestFit="1" customWidth="1"/>
    <col min="9233" max="9233" width="10.85546875" style="56" bestFit="1" customWidth="1"/>
    <col min="9234" max="9234" width="9.28515625" style="56" bestFit="1" customWidth="1"/>
    <col min="9235" max="9235" width="9.140625" style="56" customWidth="1"/>
    <col min="9236" max="9238" width="18" style="56" customWidth="1"/>
    <col min="9239" max="9472" width="9.140625" style="56"/>
    <col min="9473" max="9473" width="37.5703125" style="56" bestFit="1" customWidth="1"/>
    <col min="9474" max="9474" width="2.5703125" style="56" customWidth="1"/>
    <col min="9475" max="9475" width="14" style="56" bestFit="1" customWidth="1"/>
    <col min="9476" max="9476" width="12.85546875" style="56" bestFit="1" customWidth="1"/>
    <col min="9477" max="9477" width="11.85546875" style="56" bestFit="1" customWidth="1"/>
    <col min="9478" max="9478" width="1" style="56" customWidth="1"/>
    <col min="9479" max="9479" width="15.140625" style="56" bestFit="1" customWidth="1"/>
    <col min="9480" max="9480" width="14.5703125" style="56" bestFit="1" customWidth="1"/>
    <col min="9481" max="9481" width="14.42578125" style="56" customWidth="1"/>
    <col min="9482" max="9482" width="1.140625" style="56" customWidth="1"/>
    <col min="9483" max="9484" width="14.5703125" style="56" bestFit="1" customWidth="1"/>
    <col min="9485" max="9485" width="13.5703125" style="56" bestFit="1" customWidth="1"/>
    <col min="9486" max="9486" width="1.28515625" style="56" customWidth="1"/>
    <col min="9487" max="9487" width="11.28515625" style="56" bestFit="1" customWidth="1"/>
    <col min="9488" max="9488" width="12.85546875" style="56" bestFit="1" customWidth="1"/>
    <col min="9489" max="9489" width="10.85546875" style="56" bestFit="1" customWidth="1"/>
    <col min="9490" max="9490" width="9.28515625" style="56" bestFit="1" customWidth="1"/>
    <col min="9491" max="9491" width="9.140625" style="56" customWidth="1"/>
    <col min="9492" max="9494" width="18" style="56" customWidth="1"/>
    <col min="9495" max="9728" width="9.140625" style="56"/>
    <col min="9729" max="9729" width="37.5703125" style="56" bestFit="1" customWidth="1"/>
    <col min="9730" max="9730" width="2.5703125" style="56" customWidth="1"/>
    <col min="9731" max="9731" width="14" style="56" bestFit="1" customWidth="1"/>
    <col min="9732" max="9732" width="12.85546875" style="56" bestFit="1" customWidth="1"/>
    <col min="9733" max="9733" width="11.85546875" style="56" bestFit="1" customWidth="1"/>
    <col min="9734" max="9734" width="1" style="56" customWidth="1"/>
    <col min="9735" max="9735" width="15.140625" style="56" bestFit="1" customWidth="1"/>
    <col min="9736" max="9736" width="14.5703125" style="56" bestFit="1" customWidth="1"/>
    <col min="9737" max="9737" width="14.42578125" style="56" customWidth="1"/>
    <col min="9738" max="9738" width="1.140625" style="56" customWidth="1"/>
    <col min="9739" max="9740" width="14.5703125" style="56" bestFit="1" customWidth="1"/>
    <col min="9741" max="9741" width="13.5703125" style="56" bestFit="1" customWidth="1"/>
    <col min="9742" max="9742" width="1.28515625" style="56" customWidth="1"/>
    <col min="9743" max="9743" width="11.28515625" style="56" bestFit="1" customWidth="1"/>
    <col min="9744" max="9744" width="12.85546875" style="56" bestFit="1" customWidth="1"/>
    <col min="9745" max="9745" width="10.85546875" style="56" bestFit="1" customWidth="1"/>
    <col min="9746" max="9746" width="9.28515625" style="56" bestFit="1" customWidth="1"/>
    <col min="9747" max="9747" width="9.140625" style="56" customWidth="1"/>
    <col min="9748" max="9750" width="18" style="56" customWidth="1"/>
    <col min="9751" max="9984" width="9.140625" style="56"/>
    <col min="9985" max="9985" width="37.5703125" style="56" bestFit="1" customWidth="1"/>
    <col min="9986" max="9986" width="2.5703125" style="56" customWidth="1"/>
    <col min="9987" max="9987" width="14" style="56" bestFit="1" customWidth="1"/>
    <col min="9988" max="9988" width="12.85546875" style="56" bestFit="1" customWidth="1"/>
    <col min="9989" max="9989" width="11.85546875" style="56" bestFit="1" customWidth="1"/>
    <col min="9990" max="9990" width="1" style="56" customWidth="1"/>
    <col min="9991" max="9991" width="15.140625" style="56" bestFit="1" customWidth="1"/>
    <col min="9992" max="9992" width="14.5703125" style="56" bestFit="1" customWidth="1"/>
    <col min="9993" max="9993" width="14.42578125" style="56" customWidth="1"/>
    <col min="9994" max="9994" width="1.140625" style="56" customWidth="1"/>
    <col min="9995" max="9996" width="14.5703125" style="56" bestFit="1" customWidth="1"/>
    <col min="9997" max="9997" width="13.5703125" style="56" bestFit="1" customWidth="1"/>
    <col min="9998" max="9998" width="1.28515625" style="56" customWidth="1"/>
    <col min="9999" max="9999" width="11.28515625" style="56" bestFit="1" customWidth="1"/>
    <col min="10000" max="10000" width="12.85546875" style="56" bestFit="1" customWidth="1"/>
    <col min="10001" max="10001" width="10.85546875" style="56" bestFit="1" customWidth="1"/>
    <col min="10002" max="10002" width="9.28515625" style="56" bestFit="1" customWidth="1"/>
    <col min="10003" max="10003" width="9.140625" style="56" customWidth="1"/>
    <col min="10004" max="10006" width="18" style="56" customWidth="1"/>
    <col min="10007" max="10240" width="9.140625" style="56"/>
    <col min="10241" max="10241" width="37.5703125" style="56" bestFit="1" customWidth="1"/>
    <col min="10242" max="10242" width="2.5703125" style="56" customWidth="1"/>
    <col min="10243" max="10243" width="14" style="56" bestFit="1" customWidth="1"/>
    <col min="10244" max="10244" width="12.85546875" style="56" bestFit="1" customWidth="1"/>
    <col min="10245" max="10245" width="11.85546875" style="56" bestFit="1" customWidth="1"/>
    <col min="10246" max="10246" width="1" style="56" customWidth="1"/>
    <col min="10247" max="10247" width="15.140625" style="56" bestFit="1" customWidth="1"/>
    <col min="10248" max="10248" width="14.5703125" style="56" bestFit="1" customWidth="1"/>
    <col min="10249" max="10249" width="14.42578125" style="56" customWidth="1"/>
    <col min="10250" max="10250" width="1.140625" style="56" customWidth="1"/>
    <col min="10251" max="10252" width="14.5703125" style="56" bestFit="1" customWidth="1"/>
    <col min="10253" max="10253" width="13.5703125" style="56" bestFit="1" customWidth="1"/>
    <col min="10254" max="10254" width="1.28515625" style="56" customWidth="1"/>
    <col min="10255" max="10255" width="11.28515625" style="56" bestFit="1" customWidth="1"/>
    <col min="10256" max="10256" width="12.85546875" style="56" bestFit="1" customWidth="1"/>
    <col min="10257" max="10257" width="10.85546875" style="56" bestFit="1" customWidth="1"/>
    <col min="10258" max="10258" width="9.28515625" style="56" bestFit="1" customWidth="1"/>
    <col min="10259" max="10259" width="9.140625" style="56" customWidth="1"/>
    <col min="10260" max="10262" width="18" style="56" customWidth="1"/>
    <col min="10263" max="10496" width="9.140625" style="56"/>
    <col min="10497" max="10497" width="37.5703125" style="56" bestFit="1" customWidth="1"/>
    <col min="10498" max="10498" width="2.5703125" style="56" customWidth="1"/>
    <col min="10499" max="10499" width="14" style="56" bestFit="1" customWidth="1"/>
    <col min="10500" max="10500" width="12.85546875" style="56" bestFit="1" customWidth="1"/>
    <col min="10501" max="10501" width="11.85546875" style="56" bestFit="1" customWidth="1"/>
    <col min="10502" max="10502" width="1" style="56" customWidth="1"/>
    <col min="10503" max="10503" width="15.140625" style="56" bestFit="1" customWidth="1"/>
    <col min="10504" max="10504" width="14.5703125" style="56" bestFit="1" customWidth="1"/>
    <col min="10505" max="10505" width="14.42578125" style="56" customWidth="1"/>
    <col min="10506" max="10506" width="1.140625" style="56" customWidth="1"/>
    <col min="10507" max="10508" width="14.5703125" style="56" bestFit="1" customWidth="1"/>
    <col min="10509" max="10509" width="13.5703125" style="56" bestFit="1" customWidth="1"/>
    <col min="10510" max="10510" width="1.28515625" style="56" customWidth="1"/>
    <col min="10511" max="10511" width="11.28515625" style="56" bestFit="1" customWidth="1"/>
    <col min="10512" max="10512" width="12.85546875" style="56" bestFit="1" customWidth="1"/>
    <col min="10513" max="10513" width="10.85546875" style="56" bestFit="1" customWidth="1"/>
    <col min="10514" max="10514" width="9.28515625" style="56" bestFit="1" customWidth="1"/>
    <col min="10515" max="10515" width="9.140625" style="56" customWidth="1"/>
    <col min="10516" max="10518" width="18" style="56" customWidth="1"/>
    <col min="10519" max="10752" width="9.140625" style="56"/>
    <col min="10753" max="10753" width="37.5703125" style="56" bestFit="1" customWidth="1"/>
    <col min="10754" max="10754" width="2.5703125" style="56" customWidth="1"/>
    <col min="10755" max="10755" width="14" style="56" bestFit="1" customWidth="1"/>
    <col min="10756" max="10756" width="12.85546875" style="56" bestFit="1" customWidth="1"/>
    <col min="10757" max="10757" width="11.85546875" style="56" bestFit="1" customWidth="1"/>
    <col min="10758" max="10758" width="1" style="56" customWidth="1"/>
    <col min="10759" max="10759" width="15.140625" style="56" bestFit="1" customWidth="1"/>
    <col min="10760" max="10760" width="14.5703125" style="56" bestFit="1" customWidth="1"/>
    <col min="10761" max="10761" width="14.42578125" style="56" customWidth="1"/>
    <col min="10762" max="10762" width="1.140625" style="56" customWidth="1"/>
    <col min="10763" max="10764" width="14.5703125" style="56" bestFit="1" customWidth="1"/>
    <col min="10765" max="10765" width="13.5703125" style="56" bestFit="1" customWidth="1"/>
    <col min="10766" max="10766" width="1.28515625" style="56" customWidth="1"/>
    <col min="10767" max="10767" width="11.28515625" style="56" bestFit="1" customWidth="1"/>
    <col min="10768" max="10768" width="12.85546875" style="56" bestFit="1" customWidth="1"/>
    <col min="10769" max="10769" width="10.85546875" style="56" bestFit="1" customWidth="1"/>
    <col min="10770" max="10770" width="9.28515625" style="56" bestFit="1" customWidth="1"/>
    <col min="10771" max="10771" width="9.140625" style="56" customWidth="1"/>
    <col min="10772" max="10774" width="18" style="56" customWidth="1"/>
    <col min="10775" max="11008" width="9.140625" style="56"/>
    <col min="11009" max="11009" width="37.5703125" style="56" bestFit="1" customWidth="1"/>
    <col min="11010" max="11010" width="2.5703125" style="56" customWidth="1"/>
    <col min="11011" max="11011" width="14" style="56" bestFit="1" customWidth="1"/>
    <col min="11012" max="11012" width="12.85546875" style="56" bestFit="1" customWidth="1"/>
    <col min="11013" max="11013" width="11.85546875" style="56" bestFit="1" customWidth="1"/>
    <col min="11014" max="11014" width="1" style="56" customWidth="1"/>
    <col min="11015" max="11015" width="15.140625" style="56" bestFit="1" customWidth="1"/>
    <col min="11016" max="11016" width="14.5703125" style="56" bestFit="1" customWidth="1"/>
    <col min="11017" max="11017" width="14.42578125" style="56" customWidth="1"/>
    <col min="11018" max="11018" width="1.140625" style="56" customWidth="1"/>
    <col min="11019" max="11020" width="14.5703125" style="56" bestFit="1" customWidth="1"/>
    <col min="11021" max="11021" width="13.5703125" style="56" bestFit="1" customWidth="1"/>
    <col min="11022" max="11022" width="1.28515625" style="56" customWidth="1"/>
    <col min="11023" max="11023" width="11.28515625" style="56" bestFit="1" customWidth="1"/>
    <col min="11024" max="11024" width="12.85546875" style="56" bestFit="1" customWidth="1"/>
    <col min="11025" max="11025" width="10.85546875" style="56" bestFit="1" customWidth="1"/>
    <col min="11026" max="11026" width="9.28515625" style="56" bestFit="1" customWidth="1"/>
    <col min="11027" max="11027" width="9.140625" style="56" customWidth="1"/>
    <col min="11028" max="11030" width="18" style="56" customWidth="1"/>
    <col min="11031" max="11264" width="9.140625" style="56"/>
    <col min="11265" max="11265" width="37.5703125" style="56" bestFit="1" customWidth="1"/>
    <col min="11266" max="11266" width="2.5703125" style="56" customWidth="1"/>
    <col min="11267" max="11267" width="14" style="56" bestFit="1" customWidth="1"/>
    <col min="11268" max="11268" width="12.85546875" style="56" bestFit="1" customWidth="1"/>
    <col min="11269" max="11269" width="11.85546875" style="56" bestFit="1" customWidth="1"/>
    <col min="11270" max="11270" width="1" style="56" customWidth="1"/>
    <col min="11271" max="11271" width="15.140625" style="56" bestFit="1" customWidth="1"/>
    <col min="11272" max="11272" width="14.5703125" style="56" bestFit="1" customWidth="1"/>
    <col min="11273" max="11273" width="14.42578125" style="56" customWidth="1"/>
    <col min="11274" max="11274" width="1.140625" style="56" customWidth="1"/>
    <col min="11275" max="11276" width="14.5703125" style="56" bestFit="1" customWidth="1"/>
    <col min="11277" max="11277" width="13.5703125" style="56" bestFit="1" customWidth="1"/>
    <col min="11278" max="11278" width="1.28515625" style="56" customWidth="1"/>
    <col min="11279" max="11279" width="11.28515625" style="56" bestFit="1" customWidth="1"/>
    <col min="11280" max="11280" width="12.85546875" style="56" bestFit="1" customWidth="1"/>
    <col min="11281" max="11281" width="10.85546875" style="56" bestFit="1" customWidth="1"/>
    <col min="11282" max="11282" width="9.28515625" style="56" bestFit="1" customWidth="1"/>
    <col min="11283" max="11283" width="9.140625" style="56" customWidth="1"/>
    <col min="11284" max="11286" width="18" style="56" customWidth="1"/>
    <col min="11287" max="11520" width="9.140625" style="56"/>
    <col min="11521" max="11521" width="37.5703125" style="56" bestFit="1" customWidth="1"/>
    <col min="11522" max="11522" width="2.5703125" style="56" customWidth="1"/>
    <col min="11523" max="11523" width="14" style="56" bestFit="1" customWidth="1"/>
    <col min="11524" max="11524" width="12.85546875" style="56" bestFit="1" customWidth="1"/>
    <col min="11525" max="11525" width="11.85546875" style="56" bestFit="1" customWidth="1"/>
    <col min="11526" max="11526" width="1" style="56" customWidth="1"/>
    <col min="11527" max="11527" width="15.140625" style="56" bestFit="1" customWidth="1"/>
    <col min="11528" max="11528" width="14.5703125" style="56" bestFit="1" customWidth="1"/>
    <col min="11529" max="11529" width="14.42578125" style="56" customWidth="1"/>
    <col min="11530" max="11530" width="1.140625" style="56" customWidth="1"/>
    <col min="11531" max="11532" width="14.5703125" style="56" bestFit="1" customWidth="1"/>
    <col min="11533" max="11533" width="13.5703125" style="56" bestFit="1" customWidth="1"/>
    <col min="11534" max="11534" width="1.28515625" style="56" customWidth="1"/>
    <col min="11535" max="11535" width="11.28515625" style="56" bestFit="1" customWidth="1"/>
    <col min="11536" max="11536" width="12.85546875" style="56" bestFit="1" customWidth="1"/>
    <col min="11537" max="11537" width="10.85546875" style="56" bestFit="1" customWidth="1"/>
    <col min="11538" max="11538" width="9.28515625" style="56" bestFit="1" customWidth="1"/>
    <col min="11539" max="11539" width="9.140625" style="56" customWidth="1"/>
    <col min="11540" max="11542" width="18" style="56" customWidth="1"/>
    <col min="11543" max="11776" width="9.140625" style="56"/>
    <col min="11777" max="11777" width="37.5703125" style="56" bestFit="1" customWidth="1"/>
    <col min="11778" max="11778" width="2.5703125" style="56" customWidth="1"/>
    <col min="11779" max="11779" width="14" style="56" bestFit="1" customWidth="1"/>
    <col min="11780" max="11780" width="12.85546875" style="56" bestFit="1" customWidth="1"/>
    <col min="11781" max="11781" width="11.85546875" style="56" bestFit="1" customWidth="1"/>
    <col min="11782" max="11782" width="1" style="56" customWidth="1"/>
    <col min="11783" max="11783" width="15.140625" style="56" bestFit="1" customWidth="1"/>
    <col min="11784" max="11784" width="14.5703125" style="56" bestFit="1" customWidth="1"/>
    <col min="11785" max="11785" width="14.42578125" style="56" customWidth="1"/>
    <col min="11786" max="11786" width="1.140625" style="56" customWidth="1"/>
    <col min="11787" max="11788" width="14.5703125" style="56" bestFit="1" customWidth="1"/>
    <col min="11789" max="11789" width="13.5703125" style="56" bestFit="1" customWidth="1"/>
    <col min="11790" max="11790" width="1.28515625" style="56" customWidth="1"/>
    <col min="11791" max="11791" width="11.28515625" style="56" bestFit="1" customWidth="1"/>
    <col min="11792" max="11792" width="12.85546875" style="56" bestFit="1" customWidth="1"/>
    <col min="11793" max="11793" width="10.85546875" style="56" bestFit="1" customWidth="1"/>
    <col min="11794" max="11794" width="9.28515625" style="56" bestFit="1" customWidth="1"/>
    <col min="11795" max="11795" width="9.140625" style="56" customWidth="1"/>
    <col min="11796" max="11798" width="18" style="56" customWidth="1"/>
    <col min="11799" max="12032" width="9.140625" style="56"/>
    <col min="12033" max="12033" width="37.5703125" style="56" bestFit="1" customWidth="1"/>
    <col min="12034" max="12034" width="2.5703125" style="56" customWidth="1"/>
    <col min="12035" max="12035" width="14" style="56" bestFit="1" customWidth="1"/>
    <col min="12036" max="12036" width="12.85546875" style="56" bestFit="1" customWidth="1"/>
    <col min="12037" max="12037" width="11.85546875" style="56" bestFit="1" customWidth="1"/>
    <col min="12038" max="12038" width="1" style="56" customWidth="1"/>
    <col min="12039" max="12039" width="15.140625" style="56" bestFit="1" customWidth="1"/>
    <col min="12040" max="12040" width="14.5703125" style="56" bestFit="1" customWidth="1"/>
    <col min="12041" max="12041" width="14.42578125" style="56" customWidth="1"/>
    <col min="12042" max="12042" width="1.140625" style="56" customWidth="1"/>
    <col min="12043" max="12044" width="14.5703125" style="56" bestFit="1" customWidth="1"/>
    <col min="12045" max="12045" width="13.5703125" style="56" bestFit="1" customWidth="1"/>
    <col min="12046" max="12046" width="1.28515625" style="56" customWidth="1"/>
    <col min="12047" max="12047" width="11.28515625" style="56" bestFit="1" customWidth="1"/>
    <col min="12048" max="12048" width="12.85546875" style="56" bestFit="1" customWidth="1"/>
    <col min="12049" max="12049" width="10.85546875" style="56" bestFit="1" customWidth="1"/>
    <col min="12050" max="12050" width="9.28515625" style="56" bestFit="1" customWidth="1"/>
    <col min="12051" max="12051" width="9.140625" style="56" customWidth="1"/>
    <col min="12052" max="12054" width="18" style="56" customWidth="1"/>
    <col min="12055" max="12288" width="9.140625" style="56"/>
    <col min="12289" max="12289" width="37.5703125" style="56" bestFit="1" customWidth="1"/>
    <col min="12290" max="12290" width="2.5703125" style="56" customWidth="1"/>
    <col min="12291" max="12291" width="14" style="56" bestFit="1" customWidth="1"/>
    <col min="12292" max="12292" width="12.85546875" style="56" bestFit="1" customWidth="1"/>
    <col min="12293" max="12293" width="11.85546875" style="56" bestFit="1" customWidth="1"/>
    <col min="12294" max="12294" width="1" style="56" customWidth="1"/>
    <col min="12295" max="12295" width="15.140625" style="56" bestFit="1" customWidth="1"/>
    <col min="12296" max="12296" width="14.5703125" style="56" bestFit="1" customWidth="1"/>
    <col min="12297" max="12297" width="14.42578125" style="56" customWidth="1"/>
    <col min="12298" max="12298" width="1.140625" style="56" customWidth="1"/>
    <col min="12299" max="12300" width="14.5703125" style="56" bestFit="1" customWidth="1"/>
    <col min="12301" max="12301" width="13.5703125" style="56" bestFit="1" customWidth="1"/>
    <col min="12302" max="12302" width="1.28515625" style="56" customWidth="1"/>
    <col min="12303" max="12303" width="11.28515625" style="56" bestFit="1" customWidth="1"/>
    <col min="12304" max="12304" width="12.85546875" style="56" bestFit="1" customWidth="1"/>
    <col min="12305" max="12305" width="10.85546875" style="56" bestFit="1" customWidth="1"/>
    <col min="12306" max="12306" width="9.28515625" style="56" bestFit="1" customWidth="1"/>
    <col min="12307" max="12307" width="9.140625" style="56" customWidth="1"/>
    <col min="12308" max="12310" width="18" style="56" customWidth="1"/>
    <col min="12311" max="12544" width="9.140625" style="56"/>
    <col min="12545" max="12545" width="37.5703125" style="56" bestFit="1" customWidth="1"/>
    <col min="12546" max="12546" width="2.5703125" style="56" customWidth="1"/>
    <col min="12547" max="12547" width="14" style="56" bestFit="1" customWidth="1"/>
    <col min="12548" max="12548" width="12.85546875" style="56" bestFit="1" customWidth="1"/>
    <col min="12549" max="12549" width="11.85546875" style="56" bestFit="1" customWidth="1"/>
    <col min="12550" max="12550" width="1" style="56" customWidth="1"/>
    <col min="12551" max="12551" width="15.140625" style="56" bestFit="1" customWidth="1"/>
    <col min="12552" max="12552" width="14.5703125" style="56" bestFit="1" customWidth="1"/>
    <col min="12553" max="12553" width="14.42578125" style="56" customWidth="1"/>
    <col min="12554" max="12554" width="1.140625" style="56" customWidth="1"/>
    <col min="12555" max="12556" width="14.5703125" style="56" bestFit="1" customWidth="1"/>
    <col min="12557" max="12557" width="13.5703125" style="56" bestFit="1" customWidth="1"/>
    <col min="12558" max="12558" width="1.28515625" style="56" customWidth="1"/>
    <col min="12559" max="12559" width="11.28515625" style="56" bestFit="1" customWidth="1"/>
    <col min="12560" max="12560" width="12.85546875" style="56" bestFit="1" customWidth="1"/>
    <col min="12561" max="12561" width="10.85546875" style="56" bestFit="1" customWidth="1"/>
    <col min="12562" max="12562" width="9.28515625" style="56" bestFit="1" customWidth="1"/>
    <col min="12563" max="12563" width="9.140625" style="56" customWidth="1"/>
    <col min="12564" max="12566" width="18" style="56" customWidth="1"/>
    <col min="12567" max="12800" width="9.140625" style="56"/>
    <col min="12801" max="12801" width="37.5703125" style="56" bestFit="1" customWidth="1"/>
    <col min="12802" max="12802" width="2.5703125" style="56" customWidth="1"/>
    <col min="12803" max="12803" width="14" style="56" bestFit="1" customWidth="1"/>
    <col min="12804" max="12804" width="12.85546875" style="56" bestFit="1" customWidth="1"/>
    <col min="12805" max="12805" width="11.85546875" style="56" bestFit="1" customWidth="1"/>
    <col min="12806" max="12806" width="1" style="56" customWidth="1"/>
    <col min="12807" max="12807" width="15.140625" style="56" bestFit="1" customWidth="1"/>
    <col min="12808" max="12808" width="14.5703125" style="56" bestFit="1" customWidth="1"/>
    <col min="12809" max="12809" width="14.42578125" style="56" customWidth="1"/>
    <col min="12810" max="12810" width="1.140625" style="56" customWidth="1"/>
    <col min="12811" max="12812" width="14.5703125" style="56" bestFit="1" customWidth="1"/>
    <col min="12813" max="12813" width="13.5703125" style="56" bestFit="1" customWidth="1"/>
    <col min="12814" max="12814" width="1.28515625" style="56" customWidth="1"/>
    <col min="12815" max="12815" width="11.28515625" style="56" bestFit="1" customWidth="1"/>
    <col min="12816" max="12816" width="12.85546875" style="56" bestFit="1" customWidth="1"/>
    <col min="12817" max="12817" width="10.85546875" style="56" bestFit="1" customWidth="1"/>
    <col min="12818" max="12818" width="9.28515625" style="56" bestFit="1" customWidth="1"/>
    <col min="12819" max="12819" width="9.140625" style="56" customWidth="1"/>
    <col min="12820" max="12822" width="18" style="56" customWidth="1"/>
    <col min="12823" max="13056" width="9.140625" style="56"/>
    <col min="13057" max="13057" width="37.5703125" style="56" bestFit="1" customWidth="1"/>
    <col min="13058" max="13058" width="2.5703125" style="56" customWidth="1"/>
    <col min="13059" max="13059" width="14" style="56" bestFit="1" customWidth="1"/>
    <col min="13060" max="13060" width="12.85546875" style="56" bestFit="1" customWidth="1"/>
    <col min="13061" max="13061" width="11.85546875" style="56" bestFit="1" customWidth="1"/>
    <col min="13062" max="13062" width="1" style="56" customWidth="1"/>
    <col min="13063" max="13063" width="15.140625" style="56" bestFit="1" customWidth="1"/>
    <col min="13064" max="13064" width="14.5703125" style="56" bestFit="1" customWidth="1"/>
    <col min="13065" max="13065" width="14.42578125" style="56" customWidth="1"/>
    <col min="13066" max="13066" width="1.140625" style="56" customWidth="1"/>
    <col min="13067" max="13068" width="14.5703125" style="56" bestFit="1" customWidth="1"/>
    <col min="13069" max="13069" width="13.5703125" style="56" bestFit="1" customWidth="1"/>
    <col min="13070" max="13070" width="1.28515625" style="56" customWidth="1"/>
    <col min="13071" max="13071" width="11.28515625" style="56" bestFit="1" customWidth="1"/>
    <col min="13072" max="13072" width="12.85546875" style="56" bestFit="1" customWidth="1"/>
    <col min="13073" max="13073" width="10.85546875" style="56" bestFit="1" customWidth="1"/>
    <col min="13074" max="13074" width="9.28515625" style="56" bestFit="1" customWidth="1"/>
    <col min="13075" max="13075" width="9.140625" style="56" customWidth="1"/>
    <col min="13076" max="13078" width="18" style="56" customWidth="1"/>
    <col min="13079" max="13312" width="9.140625" style="56"/>
    <col min="13313" max="13313" width="37.5703125" style="56" bestFit="1" customWidth="1"/>
    <col min="13314" max="13314" width="2.5703125" style="56" customWidth="1"/>
    <col min="13315" max="13315" width="14" style="56" bestFit="1" customWidth="1"/>
    <col min="13316" max="13316" width="12.85546875" style="56" bestFit="1" customWidth="1"/>
    <col min="13317" max="13317" width="11.85546875" style="56" bestFit="1" customWidth="1"/>
    <col min="13318" max="13318" width="1" style="56" customWidth="1"/>
    <col min="13319" max="13319" width="15.140625" style="56" bestFit="1" customWidth="1"/>
    <col min="13320" max="13320" width="14.5703125" style="56" bestFit="1" customWidth="1"/>
    <col min="13321" max="13321" width="14.42578125" style="56" customWidth="1"/>
    <col min="13322" max="13322" width="1.140625" style="56" customWidth="1"/>
    <col min="13323" max="13324" width="14.5703125" style="56" bestFit="1" customWidth="1"/>
    <col min="13325" max="13325" width="13.5703125" style="56" bestFit="1" customWidth="1"/>
    <col min="13326" max="13326" width="1.28515625" style="56" customWidth="1"/>
    <col min="13327" max="13327" width="11.28515625" style="56" bestFit="1" customWidth="1"/>
    <col min="13328" max="13328" width="12.85546875" style="56" bestFit="1" customWidth="1"/>
    <col min="13329" max="13329" width="10.85546875" style="56" bestFit="1" customWidth="1"/>
    <col min="13330" max="13330" width="9.28515625" style="56" bestFit="1" customWidth="1"/>
    <col min="13331" max="13331" width="9.140625" style="56" customWidth="1"/>
    <col min="13332" max="13334" width="18" style="56" customWidth="1"/>
    <col min="13335" max="13568" width="9.140625" style="56"/>
    <col min="13569" max="13569" width="37.5703125" style="56" bestFit="1" customWidth="1"/>
    <col min="13570" max="13570" width="2.5703125" style="56" customWidth="1"/>
    <col min="13571" max="13571" width="14" style="56" bestFit="1" customWidth="1"/>
    <col min="13572" max="13572" width="12.85546875" style="56" bestFit="1" customWidth="1"/>
    <col min="13573" max="13573" width="11.85546875" style="56" bestFit="1" customWidth="1"/>
    <col min="13574" max="13574" width="1" style="56" customWidth="1"/>
    <col min="13575" max="13575" width="15.140625" style="56" bestFit="1" customWidth="1"/>
    <col min="13576" max="13576" width="14.5703125" style="56" bestFit="1" customWidth="1"/>
    <col min="13577" max="13577" width="14.42578125" style="56" customWidth="1"/>
    <col min="13578" max="13578" width="1.140625" style="56" customWidth="1"/>
    <col min="13579" max="13580" width="14.5703125" style="56" bestFit="1" customWidth="1"/>
    <col min="13581" max="13581" width="13.5703125" style="56" bestFit="1" customWidth="1"/>
    <col min="13582" max="13582" width="1.28515625" style="56" customWidth="1"/>
    <col min="13583" max="13583" width="11.28515625" style="56" bestFit="1" customWidth="1"/>
    <col min="13584" max="13584" width="12.85546875" style="56" bestFit="1" customWidth="1"/>
    <col min="13585" max="13585" width="10.85546875" style="56" bestFit="1" customWidth="1"/>
    <col min="13586" max="13586" width="9.28515625" style="56" bestFit="1" customWidth="1"/>
    <col min="13587" max="13587" width="9.140625" style="56" customWidth="1"/>
    <col min="13588" max="13590" width="18" style="56" customWidth="1"/>
    <col min="13591" max="13824" width="9.140625" style="56"/>
    <col min="13825" max="13825" width="37.5703125" style="56" bestFit="1" customWidth="1"/>
    <col min="13826" max="13826" width="2.5703125" style="56" customWidth="1"/>
    <col min="13827" max="13827" width="14" style="56" bestFit="1" customWidth="1"/>
    <col min="13828" max="13828" width="12.85546875" style="56" bestFit="1" customWidth="1"/>
    <col min="13829" max="13829" width="11.85546875" style="56" bestFit="1" customWidth="1"/>
    <col min="13830" max="13830" width="1" style="56" customWidth="1"/>
    <col min="13831" max="13831" width="15.140625" style="56" bestFit="1" customWidth="1"/>
    <col min="13832" max="13832" width="14.5703125" style="56" bestFit="1" customWidth="1"/>
    <col min="13833" max="13833" width="14.42578125" style="56" customWidth="1"/>
    <col min="13834" max="13834" width="1.140625" style="56" customWidth="1"/>
    <col min="13835" max="13836" width="14.5703125" style="56" bestFit="1" customWidth="1"/>
    <col min="13837" max="13837" width="13.5703125" style="56" bestFit="1" customWidth="1"/>
    <col min="13838" max="13838" width="1.28515625" style="56" customWidth="1"/>
    <col min="13839" max="13839" width="11.28515625" style="56" bestFit="1" customWidth="1"/>
    <col min="13840" max="13840" width="12.85546875" style="56" bestFit="1" customWidth="1"/>
    <col min="13841" max="13841" width="10.85546875" style="56" bestFit="1" customWidth="1"/>
    <col min="13842" max="13842" width="9.28515625" style="56" bestFit="1" customWidth="1"/>
    <col min="13843" max="13843" width="9.140625" style="56" customWidth="1"/>
    <col min="13844" max="13846" width="18" style="56" customWidth="1"/>
    <col min="13847" max="14080" width="9.140625" style="56"/>
    <col min="14081" max="14081" width="37.5703125" style="56" bestFit="1" customWidth="1"/>
    <col min="14082" max="14082" width="2.5703125" style="56" customWidth="1"/>
    <col min="14083" max="14083" width="14" style="56" bestFit="1" customWidth="1"/>
    <col min="14084" max="14084" width="12.85546875" style="56" bestFit="1" customWidth="1"/>
    <col min="14085" max="14085" width="11.85546875" style="56" bestFit="1" customWidth="1"/>
    <col min="14086" max="14086" width="1" style="56" customWidth="1"/>
    <col min="14087" max="14087" width="15.140625" style="56" bestFit="1" customWidth="1"/>
    <col min="14088" max="14088" width="14.5703125" style="56" bestFit="1" customWidth="1"/>
    <col min="14089" max="14089" width="14.42578125" style="56" customWidth="1"/>
    <col min="14090" max="14090" width="1.140625" style="56" customWidth="1"/>
    <col min="14091" max="14092" width="14.5703125" style="56" bestFit="1" customWidth="1"/>
    <col min="14093" max="14093" width="13.5703125" style="56" bestFit="1" customWidth="1"/>
    <col min="14094" max="14094" width="1.28515625" style="56" customWidth="1"/>
    <col min="14095" max="14095" width="11.28515625" style="56" bestFit="1" customWidth="1"/>
    <col min="14096" max="14096" width="12.85546875" style="56" bestFit="1" customWidth="1"/>
    <col min="14097" max="14097" width="10.85546875" style="56" bestFit="1" customWidth="1"/>
    <col min="14098" max="14098" width="9.28515625" style="56" bestFit="1" customWidth="1"/>
    <col min="14099" max="14099" width="9.140625" style="56" customWidth="1"/>
    <col min="14100" max="14102" width="18" style="56" customWidth="1"/>
    <col min="14103" max="14336" width="9.140625" style="56"/>
    <col min="14337" max="14337" width="37.5703125" style="56" bestFit="1" customWidth="1"/>
    <col min="14338" max="14338" width="2.5703125" style="56" customWidth="1"/>
    <col min="14339" max="14339" width="14" style="56" bestFit="1" customWidth="1"/>
    <col min="14340" max="14340" width="12.85546875" style="56" bestFit="1" customWidth="1"/>
    <col min="14341" max="14341" width="11.85546875" style="56" bestFit="1" customWidth="1"/>
    <col min="14342" max="14342" width="1" style="56" customWidth="1"/>
    <col min="14343" max="14343" width="15.140625" style="56" bestFit="1" customWidth="1"/>
    <col min="14344" max="14344" width="14.5703125" style="56" bestFit="1" customWidth="1"/>
    <col min="14345" max="14345" width="14.42578125" style="56" customWidth="1"/>
    <col min="14346" max="14346" width="1.140625" style="56" customWidth="1"/>
    <col min="14347" max="14348" width="14.5703125" style="56" bestFit="1" customWidth="1"/>
    <col min="14349" max="14349" width="13.5703125" style="56" bestFit="1" customWidth="1"/>
    <col min="14350" max="14350" width="1.28515625" style="56" customWidth="1"/>
    <col min="14351" max="14351" width="11.28515625" style="56" bestFit="1" customWidth="1"/>
    <col min="14352" max="14352" width="12.85546875" style="56" bestFit="1" customWidth="1"/>
    <col min="14353" max="14353" width="10.85546875" style="56" bestFit="1" customWidth="1"/>
    <col min="14354" max="14354" width="9.28515625" style="56" bestFit="1" customWidth="1"/>
    <col min="14355" max="14355" width="9.140625" style="56" customWidth="1"/>
    <col min="14356" max="14358" width="18" style="56" customWidth="1"/>
    <col min="14359" max="14592" width="9.140625" style="56"/>
    <col min="14593" max="14593" width="37.5703125" style="56" bestFit="1" customWidth="1"/>
    <col min="14594" max="14594" width="2.5703125" style="56" customWidth="1"/>
    <col min="14595" max="14595" width="14" style="56" bestFit="1" customWidth="1"/>
    <col min="14596" max="14596" width="12.85546875" style="56" bestFit="1" customWidth="1"/>
    <col min="14597" max="14597" width="11.85546875" style="56" bestFit="1" customWidth="1"/>
    <col min="14598" max="14598" width="1" style="56" customWidth="1"/>
    <col min="14599" max="14599" width="15.140625" style="56" bestFit="1" customWidth="1"/>
    <col min="14600" max="14600" width="14.5703125" style="56" bestFit="1" customWidth="1"/>
    <col min="14601" max="14601" width="14.42578125" style="56" customWidth="1"/>
    <col min="14602" max="14602" width="1.140625" style="56" customWidth="1"/>
    <col min="14603" max="14604" width="14.5703125" style="56" bestFit="1" customWidth="1"/>
    <col min="14605" max="14605" width="13.5703125" style="56" bestFit="1" customWidth="1"/>
    <col min="14606" max="14606" width="1.28515625" style="56" customWidth="1"/>
    <col min="14607" max="14607" width="11.28515625" style="56" bestFit="1" customWidth="1"/>
    <col min="14608" max="14608" width="12.85546875" style="56" bestFit="1" customWidth="1"/>
    <col min="14609" max="14609" width="10.85546875" style="56" bestFit="1" customWidth="1"/>
    <col min="14610" max="14610" width="9.28515625" style="56" bestFit="1" customWidth="1"/>
    <col min="14611" max="14611" width="9.140625" style="56" customWidth="1"/>
    <col min="14612" max="14614" width="18" style="56" customWidth="1"/>
    <col min="14615" max="14848" width="9.140625" style="56"/>
    <col min="14849" max="14849" width="37.5703125" style="56" bestFit="1" customWidth="1"/>
    <col min="14850" max="14850" width="2.5703125" style="56" customWidth="1"/>
    <col min="14851" max="14851" width="14" style="56" bestFit="1" customWidth="1"/>
    <col min="14852" max="14852" width="12.85546875" style="56" bestFit="1" customWidth="1"/>
    <col min="14853" max="14853" width="11.85546875" style="56" bestFit="1" customWidth="1"/>
    <col min="14854" max="14854" width="1" style="56" customWidth="1"/>
    <col min="14855" max="14855" width="15.140625" style="56" bestFit="1" customWidth="1"/>
    <col min="14856" max="14856" width="14.5703125" style="56" bestFit="1" customWidth="1"/>
    <col min="14857" max="14857" width="14.42578125" style="56" customWidth="1"/>
    <col min="14858" max="14858" width="1.140625" style="56" customWidth="1"/>
    <col min="14859" max="14860" width="14.5703125" style="56" bestFit="1" customWidth="1"/>
    <col min="14861" max="14861" width="13.5703125" style="56" bestFit="1" customWidth="1"/>
    <col min="14862" max="14862" width="1.28515625" style="56" customWidth="1"/>
    <col min="14863" max="14863" width="11.28515625" style="56" bestFit="1" customWidth="1"/>
    <col min="14864" max="14864" width="12.85546875" style="56" bestFit="1" customWidth="1"/>
    <col min="14865" max="14865" width="10.85546875" style="56" bestFit="1" customWidth="1"/>
    <col min="14866" max="14866" width="9.28515625" style="56" bestFit="1" customWidth="1"/>
    <col min="14867" max="14867" width="9.140625" style="56" customWidth="1"/>
    <col min="14868" max="14870" width="18" style="56" customWidth="1"/>
    <col min="14871" max="15104" width="9.140625" style="56"/>
    <col min="15105" max="15105" width="37.5703125" style="56" bestFit="1" customWidth="1"/>
    <col min="15106" max="15106" width="2.5703125" style="56" customWidth="1"/>
    <col min="15107" max="15107" width="14" style="56" bestFit="1" customWidth="1"/>
    <col min="15108" max="15108" width="12.85546875" style="56" bestFit="1" customWidth="1"/>
    <col min="15109" max="15109" width="11.85546875" style="56" bestFit="1" customWidth="1"/>
    <col min="15110" max="15110" width="1" style="56" customWidth="1"/>
    <col min="15111" max="15111" width="15.140625" style="56" bestFit="1" customWidth="1"/>
    <col min="15112" max="15112" width="14.5703125" style="56" bestFit="1" customWidth="1"/>
    <col min="15113" max="15113" width="14.42578125" style="56" customWidth="1"/>
    <col min="15114" max="15114" width="1.140625" style="56" customWidth="1"/>
    <col min="15115" max="15116" width="14.5703125" style="56" bestFit="1" customWidth="1"/>
    <col min="15117" max="15117" width="13.5703125" style="56" bestFit="1" customWidth="1"/>
    <col min="15118" max="15118" width="1.28515625" style="56" customWidth="1"/>
    <col min="15119" max="15119" width="11.28515625" style="56" bestFit="1" customWidth="1"/>
    <col min="15120" max="15120" width="12.85546875" style="56" bestFit="1" customWidth="1"/>
    <col min="15121" max="15121" width="10.85546875" style="56" bestFit="1" customWidth="1"/>
    <col min="15122" max="15122" width="9.28515625" style="56" bestFit="1" customWidth="1"/>
    <col min="15123" max="15123" width="9.140625" style="56" customWidth="1"/>
    <col min="15124" max="15126" width="18" style="56" customWidth="1"/>
    <col min="15127" max="15360" width="9.140625" style="56"/>
    <col min="15361" max="15361" width="37.5703125" style="56" bestFit="1" customWidth="1"/>
    <col min="15362" max="15362" width="2.5703125" style="56" customWidth="1"/>
    <col min="15363" max="15363" width="14" style="56" bestFit="1" customWidth="1"/>
    <col min="15364" max="15364" width="12.85546875" style="56" bestFit="1" customWidth="1"/>
    <col min="15365" max="15365" width="11.85546875" style="56" bestFit="1" customWidth="1"/>
    <col min="15366" max="15366" width="1" style="56" customWidth="1"/>
    <col min="15367" max="15367" width="15.140625" style="56" bestFit="1" customWidth="1"/>
    <col min="15368" max="15368" width="14.5703125" style="56" bestFit="1" customWidth="1"/>
    <col min="15369" max="15369" width="14.42578125" style="56" customWidth="1"/>
    <col min="15370" max="15370" width="1.140625" style="56" customWidth="1"/>
    <col min="15371" max="15372" width="14.5703125" style="56" bestFit="1" customWidth="1"/>
    <col min="15373" max="15373" width="13.5703125" style="56" bestFit="1" customWidth="1"/>
    <col min="15374" max="15374" width="1.28515625" style="56" customWidth="1"/>
    <col min="15375" max="15375" width="11.28515625" style="56" bestFit="1" customWidth="1"/>
    <col min="15376" max="15376" width="12.85546875" style="56" bestFit="1" customWidth="1"/>
    <col min="15377" max="15377" width="10.85546875" style="56" bestFit="1" customWidth="1"/>
    <col min="15378" max="15378" width="9.28515625" style="56" bestFit="1" customWidth="1"/>
    <col min="15379" max="15379" width="9.140625" style="56" customWidth="1"/>
    <col min="15380" max="15382" width="18" style="56" customWidth="1"/>
    <col min="15383" max="15616" width="9.140625" style="56"/>
    <col min="15617" max="15617" width="37.5703125" style="56" bestFit="1" customWidth="1"/>
    <col min="15618" max="15618" width="2.5703125" style="56" customWidth="1"/>
    <col min="15619" max="15619" width="14" style="56" bestFit="1" customWidth="1"/>
    <col min="15620" max="15620" width="12.85546875" style="56" bestFit="1" customWidth="1"/>
    <col min="15621" max="15621" width="11.85546875" style="56" bestFit="1" customWidth="1"/>
    <col min="15622" max="15622" width="1" style="56" customWidth="1"/>
    <col min="15623" max="15623" width="15.140625" style="56" bestFit="1" customWidth="1"/>
    <col min="15624" max="15624" width="14.5703125" style="56" bestFit="1" customWidth="1"/>
    <col min="15625" max="15625" width="14.42578125" style="56" customWidth="1"/>
    <col min="15626" max="15626" width="1.140625" style="56" customWidth="1"/>
    <col min="15627" max="15628" width="14.5703125" style="56" bestFit="1" customWidth="1"/>
    <col min="15629" max="15629" width="13.5703125" style="56" bestFit="1" customWidth="1"/>
    <col min="15630" max="15630" width="1.28515625" style="56" customWidth="1"/>
    <col min="15631" max="15631" width="11.28515625" style="56" bestFit="1" customWidth="1"/>
    <col min="15632" max="15632" width="12.85546875" style="56" bestFit="1" customWidth="1"/>
    <col min="15633" max="15633" width="10.85546875" style="56" bestFit="1" customWidth="1"/>
    <col min="15634" max="15634" width="9.28515625" style="56" bestFit="1" customWidth="1"/>
    <col min="15635" max="15635" width="9.140625" style="56" customWidth="1"/>
    <col min="15636" max="15638" width="18" style="56" customWidth="1"/>
    <col min="15639" max="15872" width="9.140625" style="56"/>
    <col min="15873" max="15873" width="37.5703125" style="56" bestFit="1" customWidth="1"/>
    <col min="15874" max="15874" width="2.5703125" style="56" customWidth="1"/>
    <col min="15875" max="15875" width="14" style="56" bestFit="1" customWidth="1"/>
    <col min="15876" max="15876" width="12.85546875" style="56" bestFit="1" customWidth="1"/>
    <col min="15877" max="15877" width="11.85546875" style="56" bestFit="1" customWidth="1"/>
    <col min="15878" max="15878" width="1" style="56" customWidth="1"/>
    <col min="15879" max="15879" width="15.140625" style="56" bestFit="1" customWidth="1"/>
    <col min="15880" max="15880" width="14.5703125" style="56" bestFit="1" customWidth="1"/>
    <col min="15881" max="15881" width="14.42578125" style="56" customWidth="1"/>
    <col min="15882" max="15882" width="1.140625" style="56" customWidth="1"/>
    <col min="15883" max="15884" width="14.5703125" style="56" bestFit="1" customWidth="1"/>
    <col min="15885" max="15885" width="13.5703125" style="56" bestFit="1" customWidth="1"/>
    <col min="15886" max="15886" width="1.28515625" style="56" customWidth="1"/>
    <col min="15887" max="15887" width="11.28515625" style="56" bestFit="1" customWidth="1"/>
    <col min="15888" max="15888" width="12.85546875" style="56" bestFit="1" customWidth="1"/>
    <col min="15889" max="15889" width="10.85546875" style="56" bestFit="1" customWidth="1"/>
    <col min="15890" max="15890" width="9.28515625" style="56" bestFit="1" customWidth="1"/>
    <col min="15891" max="15891" width="9.140625" style="56" customWidth="1"/>
    <col min="15892" max="15894" width="18" style="56" customWidth="1"/>
    <col min="15895" max="16128" width="9.140625" style="56"/>
    <col min="16129" max="16129" width="37.5703125" style="56" bestFit="1" customWidth="1"/>
    <col min="16130" max="16130" width="2.5703125" style="56" customWidth="1"/>
    <col min="16131" max="16131" width="14" style="56" bestFit="1" customWidth="1"/>
    <col min="16132" max="16132" width="12.85546875" style="56" bestFit="1" customWidth="1"/>
    <col min="16133" max="16133" width="11.85546875" style="56" bestFit="1" customWidth="1"/>
    <col min="16134" max="16134" width="1" style="56" customWidth="1"/>
    <col min="16135" max="16135" width="15.140625" style="56" bestFit="1" customWidth="1"/>
    <col min="16136" max="16136" width="14.5703125" style="56" bestFit="1" customWidth="1"/>
    <col min="16137" max="16137" width="14.42578125" style="56" customWidth="1"/>
    <col min="16138" max="16138" width="1.140625" style="56" customWidth="1"/>
    <col min="16139" max="16140" width="14.5703125" style="56" bestFit="1" customWidth="1"/>
    <col min="16141" max="16141" width="13.5703125" style="56" bestFit="1" customWidth="1"/>
    <col min="16142" max="16142" width="1.28515625" style="56" customWidth="1"/>
    <col min="16143" max="16143" width="11.28515625" style="56" bestFit="1" customWidth="1"/>
    <col min="16144" max="16144" width="12.85546875" style="56" bestFit="1" customWidth="1"/>
    <col min="16145" max="16145" width="10.85546875" style="56" bestFit="1" customWidth="1"/>
    <col min="16146" max="16146" width="9.28515625" style="56" bestFit="1" customWidth="1"/>
    <col min="16147" max="16147" width="9.140625" style="56" customWidth="1"/>
    <col min="16148" max="16150" width="18" style="56" customWidth="1"/>
    <col min="16151" max="16384" width="9.140625" style="56"/>
  </cols>
  <sheetData>
    <row r="1" spans="1:24" s="56" customFormat="1" ht="20.25">
      <c r="A1" s="232" t="s">
        <v>555</v>
      </c>
      <c r="G1" s="233"/>
      <c r="H1" s="233"/>
      <c r="I1" s="233"/>
      <c r="T1" s="234"/>
      <c r="U1" s="234"/>
      <c r="V1" s="234"/>
    </row>
    <row r="2" spans="1:24" s="56" customFormat="1" ht="21" thickBot="1">
      <c r="A2" s="232"/>
      <c r="C2" s="54"/>
      <c r="D2" s="54"/>
      <c r="E2" s="54"/>
      <c r="K2" s="54"/>
      <c r="L2" s="54"/>
      <c r="T2" s="234"/>
      <c r="U2" s="234"/>
      <c r="V2" s="234"/>
    </row>
    <row r="3" spans="1:24" s="56" customFormat="1" ht="13.5" thickBot="1">
      <c r="C3" s="235" t="s">
        <v>556</v>
      </c>
      <c r="D3" s="236"/>
      <c r="E3" s="237"/>
      <c r="G3" s="235" t="s">
        <v>557</v>
      </c>
      <c r="H3" s="236"/>
      <c r="I3" s="237"/>
      <c r="K3" s="235" t="s">
        <v>558</v>
      </c>
      <c r="L3" s="236"/>
      <c r="M3" s="237"/>
      <c r="O3" s="235" t="s">
        <v>559</v>
      </c>
      <c r="P3" s="236"/>
      <c r="Q3" s="237"/>
      <c r="T3" s="238"/>
      <c r="U3" s="239"/>
      <c r="V3" s="240"/>
    </row>
    <row r="4" spans="1:24" s="56" customFormat="1">
      <c r="C4" s="241" t="s">
        <v>560</v>
      </c>
      <c r="D4" s="241" t="s">
        <v>561</v>
      </c>
      <c r="E4" s="241" t="s">
        <v>562</v>
      </c>
      <c r="G4" s="241" t="s">
        <v>560</v>
      </c>
      <c r="H4" s="241" t="s">
        <v>561</v>
      </c>
      <c r="I4" s="241" t="s">
        <v>562</v>
      </c>
      <c r="K4" s="241" t="s">
        <v>560</v>
      </c>
      <c r="L4" s="241" t="s">
        <v>561</v>
      </c>
      <c r="M4" s="241" t="s">
        <v>562</v>
      </c>
      <c r="O4" s="241" t="s">
        <v>560</v>
      </c>
      <c r="P4" s="241" t="s">
        <v>561</v>
      </c>
      <c r="Q4" s="241" t="s">
        <v>562</v>
      </c>
      <c r="T4" s="242"/>
      <c r="U4" s="242"/>
      <c r="V4" s="242"/>
    </row>
    <row r="5" spans="1:24" s="56" customFormat="1">
      <c r="T5" s="234"/>
      <c r="U5" s="234"/>
      <c r="V5" s="234"/>
    </row>
    <row r="6" spans="1:24" s="56" customFormat="1">
      <c r="A6" s="55" t="s">
        <v>22</v>
      </c>
      <c r="C6" s="54">
        <f>'Div 9 forecast'!AH77</f>
        <v>4988281.5248999996</v>
      </c>
      <c r="D6" s="54">
        <f>'Div 9 forecast'!AI77</f>
        <v>5015768.4274629997</v>
      </c>
      <c r="E6" s="54">
        <f t="shared" ref="E6:E23" si="0">D6-C6</f>
        <v>27486.902563000098</v>
      </c>
      <c r="F6" s="74">
        <f>IF(C6=0,0,E6/C6)</f>
        <v>5.510294963464623E-3</v>
      </c>
      <c r="G6" s="54">
        <f>'Div 2 forecast'!AK33+'Div 12 forecast'!AK22</f>
        <v>4196953.0495121423</v>
      </c>
      <c r="H6" s="54">
        <f>'Div 2 forecast'!AL33+'Div 12 forecast'!AL22</f>
        <v>4332291.2403523196</v>
      </c>
      <c r="I6" s="54">
        <f t="shared" ref="I6:I23" si="1">H6-G6</f>
        <v>135338.19084017724</v>
      </c>
      <c r="J6" s="74">
        <f>IF(G6=0,0,I6/G6)</f>
        <v>3.2246772657108728E-2</v>
      </c>
      <c r="K6" s="54">
        <f>'Div 91 forecast'!AK31</f>
        <v>1295292.8192525541</v>
      </c>
      <c r="L6" s="54">
        <f>'Div 91 forecast'!AL31</f>
        <v>1154361.7772844294</v>
      </c>
      <c r="M6" s="54">
        <f t="shared" ref="M6:M23" si="2">L6-K6</f>
        <v>-140931.04196812469</v>
      </c>
      <c r="N6" s="74">
        <f>IF(K6=0,0,M6/K6)</f>
        <v>-0.10880245753963852</v>
      </c>
      <c r="O6" s="54">
        <f t="shared" ref="O6:P23" si="3">C6+G6+K6</f>
        <v>10480527.393664695</v>
      </c>
      <c r="P6" s="54">
        <f t="shared" si="3"/>
        <v>10502421.445099749</v>
      </c>
      <c r="Q6" s="54">
        <f t="shared" ref="Q6:Q23" si="4">P6-O6</f>
        <v>21894.051435053349</v>
      </c>
      <c r="R6" s="74">
        <f>IF(O6=0,0,Q6/O6)</f>
        <v>2.0890219177603542E-3</v>
      </c>
      <c r="T6" s="243"/>
      <c r="U6" s="243"/>
      <c r="V6" s="243"/>
      <c r="W6" s="244"/>
      <c r="X6" s="245"/>
    </row>
    <row r="7" spans="1:24" s="56" customFormat="1">
      <c r="A7" s="55" t="s">
        <v>23</v>
      </c>
      <c r="C7" s="54">
        <f>'Div 9 forecast'!AH96</f>
        <v>1816657.5751999998</v>
      </c>
      <c r="D7" s="54">
        <f>'Div 9 forecast'!AI96</f>
        <v>1741158.0604214496</v>
      </c>
      <c r="E7" s="54">
        <f t="shared" si="0"/>
        <v>-75499.514778550249</v>
      </c>
      <c r="F7" s="74">
        <f t="shared" ref="F7:F25" si="5">IF(C7=0,0,E7/C7)</f>
        <v>-4.1559573917081399E-2</v>
      </c>
      <c r="G7" s="54">
        <f>'Div 2 forecast'!AK62+'Div 12 forecast'!AK32</f>
        <v>1370588.6689511421</v>
      </c>
      <c r="H7" s="54">
        <f>'Div 2 forecast'!AL62+'Div 12 forecast'!AL32</f>
        <v>1410170.8024963802</v>
      </c>
      <c r="I7" s="54">
        <f t="shared" si="1"/>
        <v>39582.133545238059</v>
      </c>
      <c r="J7" s="74">
        <f t="shared" ref="J7:J25" si="6">IF(G7=0,0,I7/G7)</f>
        <v>2.8879659114305036E-2</v>
      </c>
      <c r="K7" s="54">
        <f>'Div 91 forecast'!AK60</f>
        <v>513565.12050020293</v>
      </c>
      <c r="L7" s="54">
        <f>'Div 91 forecast'!AL60</f>
        <v>511700.7358031192</v>
      </c>
      <c r="M7" s="54">
        <f t="shared" si="2"/>
        <v>-1864.384697083733</v>
      </c>
      <c r="N7" s="74">
        <f t="shared" ref="N7:N25" si="7">IF(K7=0,0,M7/K7)</f>
        <v>-3.6302790486781051E-3</v>
      </c>
      <c r="O7" s="54">
        <f t="shared" si="3"/>
        <v>3700811.3646513447</v>
      </c>
      <c r="P7" s="54">
        <f t="shared" si="3"/>
        <v>3663029.5987209491</v>
      </c>
      <c r="Q7" s="54">
        <f t="shared" si="4"/>
        <v>-37781.765930395573</v>
      </c>
      <c r="R7" s="74">
        <f t="shared" ref="R7:R25" si="8">IF(O7=0,0,Q7/O7)</f>
        <v>-1.0209049369895407E-2</v>
      </c>
      <c r="T7" s="243"/>
      <c r="U7" s="243"/>
      <c r="V7" s="243"/>
      <c r="W7" s="244"/>
    </row>
    <row r="8" spans="1:24" s="56" customFormat="1">
      <c r="A8" s="55" t="s">
        <v>29</v>
      </c>
      <c r="C8" s="54">
        <f>'Div 9 forecast'!AH129</f>
        <v>146457.33999999997</v>
      </c>
      <c r="D8" s="54">
        <f>'Div 9 forecast'!AI129</f>
        <v>112766.75</v>
      </c>
      <c r="E8" s="54">
        <f>D8-C8</f>
        <v>-33690.589999999967</v>
      </c>
      <c r="F8" s="74">
        <f t="shared" si="5"/>
        <v>-0.23003688309510453</v>
      </c>
      <c r="G8" s="54">
        <f>'Div 2 forecast'!AK86+'Div 12 forecast'!AK42+'SS Controller 1903'!I13</f>
        <v>1828049.2853639661</v>
      </c>
      <c r="H8" s="54">
        <f>'Div 2 forecast'!AL86+'Div 12 forecast'!AL42</f>
        <v>1658314.7967058949</v>
      </c>
      <c r="I8" s="54">
        <f>H8-G8</f>
        <v>-169734.48865807126</v>
      </c>
      <c r="J8" s="74">
        <f t="shared" si="6"/>
        <v>-9.2850061547589499E-2</v>
      </c>
      <c r="K8" s="54">
        <f>'Div 91 forecast'!AK84</f>
        <v>706345.75726269896</v>
      </c>
      <c r="L8" s="54">
        <f>'Div 91 forecast'!AL84</f>
        <v>624978.90721440921</v>
      </c>
      <c r="M8" s="54">
        <f>L8-K8</f>
        <v>-81366.850048289751</v>
      </c>
      <c r="N8" s="74">
        <f t="shared" si="7"/>
        <v>-0.11519408053587046</v>
      </c>
      <c r="O8" s="54">
        <f>C8+G8+K8</f>
        <v>2680852.3826266648</v>
      </c>
      <c r="P8" s="54">
        <f>D8+H8+L8</f>
        <v>2396060.4539203038</v>
      </c>
      <c r="Q8" s="54">
        <f>P8-O8</f>
        <v>-284791.92870636098</v>
      </c>
      <c r="R8" s="74">
        <f t="shared" si="8"/>
        <v>-0.10623185765540939</v>
      </c>
      <c r="T8" s="243"/>
      <c r="U8" s="243"/>
      <c r="V8" s="243"/>
      <c r="W8" s="244"/>
    </row>
    <row r="9" spans="1:24" s="56" customFormat="1">
      <c r="A9" s="55" t="s">
        <v>27</v>
      </c>
      <c r="C9" s="54">
        <f>'Div 9 forecast'!AH139</f>
        <v>90261.02</v>
      </c>
      <c r="D9" s="54">
        <f>'Div 9 forecast'!AI139</f>
        <v>5639.57</v>
      </c>
      <c r="E9" s="54">
        <f t="shared" si="0"/>
        <v>-84621.450000000012</v>
      </c>
      <c r="F9" s="74">
        <f t="shared" si="5"/>
        <v>-0.93751931897069196</v>
      </c>
      <c r="G9" s="54">
        <f>'Div 2 forecast'!AK94+'Div 12 forecast'!AK46+'SS Controller 1903'!I14</f>
        <v>1104289.0496091524</v>
      </c>
      <c r="H9" s="54">
        <f>'Div 2 forecast'!AL94+'Div 12 forecast'!AL46</f>
        <v>1088861.3745018626</v>
      </c>
      <c r="I9" s="54">
        <f t="shared" si="1"/>
        <v>-15427.675107289804</v>
      </c>
      <c r="J9" s="74">
        <f t="shared" si="6"/>
        <v>-1.3970685585219028E-2</v>
      </c>
      <c r="K9" s="54">
        <f>'Div 91 forecast'!AK91</f>
        <v>112526.87044556219</v>
      </c>
      <c r="L9" s="54">
        <f>'Div 91 forecast'!AL91</f>
        <v>207650.18029612361</v>
      </c>
      <c r="M9" s="54">
        <f t="shared" si="2"/>
        <v>95123.309850561418</v>
      </c>
      <c r="N9" s="74">
        <f t="shared" si="7"/>
        <v>0.84533862422291217</v>
      </c>
      <c r="O9" s="54">
        <f t="shared" si="3"/>
        <v>1307076.9400547147</v>
      </c>
      <c r="P9" s="54">
        <f t="shared" si="3"/>
        <v>1302151.1247979864</v>
      </c>
      <c r="Q9" s="54">
        <f t="shared" si="4"/>
        <v>-4925.815256728325</v>
      </c>
      <c r="R9" s="74">
        <f t="shared" si="8"/>
        <v>-3.7685732995351665E-3</v>
      </c>
      <c r="T9" s="243"/>
      <c r="U9" s="243"/>
      <c r="V9" s="243"/>
      <c r="W9" s="244"/>
    </row>
    <row r="10" spans="1:24" s="56" customFormat="1">
      <c r="A10" s="55" t="s">
        <v>31</v>
      </c>
      <c r="C10" s="54">
        <f>'Div 9 forecast'!AH186</f>
        <v>586727.88</v>
      </c>
      <c r="D10" s="54">
        <f>'Div 9 forecast'!AI186</f>
        <v>524452.03</v>
      </c>
      <c r="E10" s="54">
        <f t="shared" si="0"/>
        <v>-62275.849999999977</v>
      </c>
      <c r="F10" s="74">
        <f t="shared" si="5"/>
        <v>-0.10614094220305327</v>
      </c>
      <c r="G10" s="54">
        <f>'Div 2 forecast'!AK104+'Div 12 forecast'!AK56+'SS Controller 1903'!I15</f>
        <v>434992.84125704365</v>
      </c>
      <c r="H10" s="54">
        <f>'Div 2 forecast'!AL104+'Div 12 forecast'!AL56</f>
        <v>459236.61942075018</v>
      </c>
      <c r="I10" s="54">
        <f t="shared" si="1"/>
        <v>24243.778163706535</v>
      </c>
      <c r="J10" s="74">
        <f t="shared" si="6"/>
        <v>5.5733740568343126E-2</v>
      </c>
      <c r="K10" s="54">
        <f>'Div 91 forecast'!AK119</f>
        <v>171469.63818921964</v>
      </c>
      <c r="L10" s="54">
        <f>'Div 91 forecast'!AL119</f>
        <v>162144.96512114609</v>
      </c>
      <c r="M10" s="54">
        <f t="shared" si="2"/>
        <v>-9324.6730680735491</v>
      </c>
      <c r="N10" s="74">
        <f t="shared" si="7"/>
        <v>-5.438089895415546E-2</v>
      </c>
      <c r="O10" s="54">
        <f t="shared" si="3"/>
        <v>1193190.3594462634</v>
      </c>
      <c r="P10" s="54">
        <f t="shared" si="3"/>
        <v>1145833.6145418964</v>
      </c>
      <c r="Q10" s="54">
        <f t="shared" si="4"/>
        <v>-47356.74490436702</v>
      </c>
      <c r="R10" s="74">
        <f t="shared" si="8"/>
        <v>-3.9689178285302579E-2</v>
      </c>
      <c r="T10" s="243"/>
      <c r="U10" s="243"/>
      <c r="V10" s="243"/>
      <c r="W10" s="244"/>
    </row>
    <row r="11" spans="1:24" s="56" customFormat="1">
      <c r="A11" s="55" t="s">
        <v>25</v>
      </c>
      <c r="C11" s="54">
        <f>'Div 9 forecast'!AH224</f>
        <v>934998.65999999992</v>
      </c>
      <c r="D11" s="54">
        <f>'Div 9 forecast'!AI224</f>
        <v>1018243.3399999999</v>
      </c>
      <c r="E11" s="54">
        <f t="shared" si="0"/>
        <v>83244.679999999935</v>
      </c>
      <c r="F11" s="74">
        <f t="shared" si="5"/>
        <v>8.9031870911986055E-2</v>
      </c>
      <c r="G11" s="54">
        <f>'Div 2 forecast'!AK113+'Div 12 forecast'!AK62</f>
        <v>4187.9318553839657</v>
      </c>
      <c r="H11" s="54">
        <f>'Div 2 forecast'!AL113+'Div 12 forecast'!AL62</f>
        <v>4971.1381768309393</v>
      </c>
      <c r="I11" s="54">
        <f t="shared" si="1"/>
        <v>783.20632144697356</v>
      </c>
      <c r="J11" s="74">
        <f t="shared" si="6"/>
        <v>0.18701505862376697</v>
      </c>
      <c r="K11" s="54">
        <f>'Div 91 forecast'!AK131</f>
        <v>38814.764085757633</v>
      </c>
      <c r="L11" s="54">
        <f>'Div 91 forecast'!AL131</f>
        <v>40945.552432451703</v>
      </c>
      <c r="M11" s="54">
        <f t="shared" si="2"/>
        <v>2130.7883466940693</v>
      </c>
      <c r="N11" s="74">
        <f t="shared" si="7"/>
        <v>5.4896336404010843E-2</v>
      </c>
      <c r="O11" s="54">
        <f t="shared" si="3"/>
        <v>978001.35594114149</v>
      </c>
      <c r="P11" s="54">
        <f t="shared" si="3"/>
        <v>1064160.0306092824</v>
      </c>
      <c r="Q11" s="54">
        <f t="shared" si="4"/>
        <v>86158.674668140942</v>
      </c>
      <c r="R11" s="74">
        <f t="shared" si="8"/>
        <v>8.8096682223134035E-2</v>
      </c>
      <c r="T11" s="243"/>
      <c r="U11" s="243"/>
      <c r="V11" s="243"/>
      <c r="W11" s="244"/>
    </row>
    <row r="12" spans="1:24" s="56" customFormat="1">
      <c r="A12" s="55" t="s">
        <v>24</v>
      </c>
      <c r="C12" s="54">
        <f>'Div 9 forecast'!AH290</f>
        <v>718829.71</v>
      </c>
      <c r="D12" s="54">
        <f>'Div 9 forecast'!AI290</f>
        <v>749371.22000000009</v>
      </c>
      <c r="E12" s="54">
        <f t="shared" si="0"/>
        <v>30541.510000000126</v>
      </c>
      <c r="F12" s="74">
        <f t="shared" si="5"/>
        <v>4.2487823715578098E-2</v>
      </c>
      <c r="G12" s="54">
        <f>'Div 2 forecast'!AK131+'Div 12 forecast'!AK72+'SS Controller 1903'!I17</f>
        <v>55946.33882122807</v>
      </c>
      <c r="H12" s="54">
        <f>'Div 2 forecast'!AL131+'Div 12 forecast'!AL72</f>
        <v>59912.668009926121</v>
      </c>
      <c r="I12" s="54">
        <f t="shared" si="1"/>
        <v>3966.3291886980514</v>
      </c>
      <c r="J12" s="74">
        <f t="shared" si="6"/>
        <v>7.0895241266316467E-2</v>
      </c>
      <c r="K12" s="54">
        <f>'Div 91 forecast'!AK149</f>
        <v>87879.686606157164</v>
      </c>
      <c r="L12" s="54">
        <f>'Div 91 forecast'!AL149</f>
        <v>91284.265089910841</v>
      </c>
      <c r="M12" s="54">
        <f t="shared" si="2"/>
        <v>3404.5784837536776</v>
      </c>
      <c r="N12" s="74">
        <f t="shared" si="7"/>
        <v>3.8741358956042755E-2</v>
      </c>
      <c r="O12" s="54">
        <f t="shared" si="3"/>
        <v>862655.7354273852</v>
      </c>
      <c r="P12" s="54">
        <f t="shared" si="3"/>
        <v>900568.15309983701</v>
      </c>
      <c r="Q12" s="54">
        <f t="shared" si="4"/>
        <v>37912.417672451818</v>
      </c>
      <c r="R12" s="74">
        <f t="shared" si="8"/>
        <v>4.3948490823710669E-2</v>
      </c>
      <c r="T12" s="243"/>
      <c r="U12" s="243"/>
      <c r="V12" s="243"/>
      <c r="W12" s="244"/>
    </row>
    <row r="13" spans="1:24" s="56" customFormat="1">
      <c r="A13" s="55" t="s">
        <v>30</v>
      </c>
      <c r="C13" s="54">
        <f>'Div 9 forecast'!AH296</f>
        <v>4805.3599999999997</v>
      </c>
      <c r="D13" s="54">
        <f>'Div 9 forecast'!AI296</f>
        <v>0</v>
      </c>
      <c r="E13" s="54">
        <f t="shared" si="0"/>
        <v>-4805.3599999999997</v>
      </c>
      <c r="F13" s="74">
        <f t="shared" si="5"/>
        <v>-1</v>
      </c>
      <c r="G13" s="54">
        <f>'Div 2 forecast'!AK143+'Div 12 forecast'!AK81+'SS Controller 1903'!I18</f>
        <v>1078681.0639612619</v>
      </c>
      <c r="H13" s="54">
        <f>'Div 2 forecast'!AL143+'Div 12 forecast'!AL81</f>
        <v>1071088.9311624439</v>
      </c>
      <c r="I13" s="54">
        <f t="shared" si="1"/>
        <v>-7592.1327988179401</v>
      </c>
      <c r="J13" s="74">
        <f t="shared" si="6"/>
        <v>-7.0383480831091999E-3</v>
      </c>
      <c r="K13" s="54">
        <f>'Div 91 forecast'!AK153</f>
        <v>47069.29737596152</v>
      </c>
      <c r="L13" s="54">
        <f>'Div 91 forecast'!AL153</f>
        <v>56743.334008169899</v>
      </c>
      <c r="M13" s="54">
        <f t="shared" si="2"/>
        <v>9674.0366322083792</v>
      </c>
      <c r="N13" s="74">
        <f t="shared" si="7"/>
        <v>0.20552753432748178</v>
      </c>
      <c r="O13" s="54">
        <f t="shared" si="3"/>
        <v>1130555.7213372234</v>
      </c>
      <c r="P13" s="54">
        <f t="shared" si="3"/>
        <v>1127832.2651706138</v>
      </c>
      <c r="Q13" s="54">
        <f t="shared" si="4"/>
        <v>-2723.4561666096561</v>
      </c>
      <c r="R13" s="74">
        <f t="shared" si="8"/>
        <v>-2.4089535042008782E-3</v>
      </c>
      <c r="T13" s="243"/>
      <c r="U13" s="243"/>
      <c r="V13" s="243"/>
      <c r="W13" s="244"/>
    </row>
    <row r="14" spans="1:24" s="56" customFormat="1">
      <c r="A14" s="55" t="s">
        <v>33</v>
      </c>
      <c r="C14" s="54">
        <f>'Div 9 forecast'!AH322</f>
        <v>272676.84999999998</v>
      </c>
      <c r="D14" s="54">
        <f>'Div 9 forecast'!AI322</f>
        <v>298878.40000000002</v>
      </c>
      <c r="E14" s="54">
        <f t="shared" si="0"/>
        <v>26201.550000000047</v>
      </c>
      <c r="F14" s="74">
        <f t="shared" si="5"/>
        <v>9.6090115460846962E-2</v>
      </c>
      <c r="G14" s="54">
        <f>'Div 2 forecast'!AK157+'Div 12 forecast'!AK96+'SS Controller 1903'!I19</f>
        <v>147948.12251360813</v>
      </c>
      <c r="H14" s="54">
        <f>'Div 2 forecast'!AL157+'Div 12 forecast'!AL96</f>
        <v>151753.07831813022</v>
      </c>
      <c r="I14" s="54">
        <f t="shared" si="1"/>
        <v>3804.9558045220911</v>
      </c>
      <c r="J14" s="74">
        <f t="shared" si="6"/>
        <v>2.571817566777243E-2</v>
      </c>
      <c r="K14" s="54">
        <f>'Div 91 forecast'!AK172</f>
        <v>203713.00731073506</v>
      </c>
      <c r="L14" s="54">
        <f>'Div 91 forecast'!AL172</f>
        <v>263502.46421124798</v>
      </c>
      <c r="M14" s="54">
        <f t="shared" si="2"/>
        <v>59789.456900512916</v>
      </c>
      <c r="N14" s="74">
        <f t="shared" si="7"/>
        <v>0.29349847459329215</v>
      </c>
      <c r="O14" s="54">
        <f t="shared" si="3"/>
        <v>624337.97982434323</v>
      </c>
      <c r="P14" s="54">
        <f t="shared" si="3"/>
        <v>714133.94252937823</v>
      </c>
      <c r="Q14" s="54">
        <f t="shared" si="4"/>
        <v>89795.962705034995</v>
      </c>
      <c r="R14" s="74">
        <f t="shared" si="8"/>
        <v>0.14382588534866803</v>
      </c>
      <c r="T14" s="243"/>
      <c r="U14" s="243"/>
      <c r="V14" s="243"/>
      <c r="W14" s="244"/>
    </row>
    <row r="15" spans="1:24" s="56" customFormat="1">
      <c r="A15" s="55" t="s">
        <v>28</v>
      </c>
      <c r="C15" s="54">
        <f>'Div 9 forecast'!AH351</f>
        <v>162998.87999999998</v>
      </c>
      <c r="D15" s="54">
        <f>'Div 9 forecast'!AI351</f>
        <v>191384.69</v>
      </c>
      <c r="E15" s="54">
        <f t="shared" si="0"/>
        <v>28385.810000000027</v>
      </c>
      <c r="F15" s="74">
        <f t="shared" si="5"/>
        <v>0.17414727021437221</v>
      </c>
      <c r="G15" s="54">
        <f>'Div 2 forecast'!AK168+'Div 12 forecast'!AK100</f>
        <v>12055.699803505129</v>
      </c>
      <c r="H15" s="54">
        <f>'Div 2 forecast'!AL168+'Div 12 forecast'!AL100</f>
        <v>14067.707628404725</v>
      </c>
      <c r="I15" s="54">
        <f t="shared" si="1"/>
        <v>2012.007824899596</v>
      </c>
      <c r="J15" s="74">
        <f t="shared" si="6"/>
        <v>0.16689266137123088</v>
      </c>
      <c r="K15" s="54">
        <f>'Div 91 forecast'!AK185</f>
        <v>156110.5796872268</v>
      </c>
      <c r="L15" s="54">
        <f>'Div 91 forecast'!AL185</f>
        <v>168548.69199763608</v>
      </c>
      <c r="M15" s="54">
        <f t="shared" si="2"/>
        <v>12438.112310409284</v>
      </c>
      <c r="N15" s="74">
        <f t="shared" si="7"/>
        <v>7.9675012003219081E-2</v>
      </c>
      <c r="O15" s="54">
        <f t="shared" si="3"/>
        <v>331165.15949073189</v>
      </c>
      <c r="P15" s="54">
        <f t="shared" si="3"/>
        <v>374001.08962604078</v>
      </c>
      <c r="Q15" s="54">
        <f t="shared" si="4"/>
        <v>42835.930135308881</v>
      </c>
      <c r="R15" s="74">
        <f t="shared" si="8"/>
        <v>0.12934914470224548</v>
      </c>
      <c r="T15" s="243"/>
      <c r="U15" s="243"/>
      <c r="V15" s="243"/>
      <c r="W15" s="244"/>
      <c r="X15" s="245"/>
    </row>
    <row r="16" spans="1:24" s="56" customFormat="1">
      <c r="A16" s="55" t="s">
        <v>32</v>
      </c>
      <c r="C16" s="54">
        <f>'Div 9 forecast'!AH354</f>
        <v>283.83000000000004</v>
      </c>
      <c r="D16" s="54">
        <v>0</v>
      </c>
      <c r="E16" s="54">
        <f t="shared" si="0"/>
        <v>-283.83000000000004</v>
      </c>
      <c r="F16" s="74">
        <f t="shared" si="5"/>
        <v>-1</v>
      </c>
      <c r="G16" s="54">
        <f>'Div 2 forecast'!AK190+'Div 12 forecast'!AK103</f>
        <v>368270.90313352598</v>
      </c>
      <c r="H16" s="54">
        <f>'Div 2 forecast'!AL190+'Div 12 forecast'!AL103</f>
        <v>359426.73250996432</v>
      </c>
      <c r="I16" s="54">
        <f t="shared" si="1"/>
        <v>-8844.1706235616584</v>
      </c>
      <c r="J16" s="74">
        <f t="shared" si="6"/>
        <v>-2.4015393419107509E-2</v>
      </c>
      <c r="K16" s="54">
        <f>'Div 91 forecast'!AK188</f>
        <v>0</v>
      </c>
      <c r="L16" s="54">
        <f>'Div 91 forecast'!AL188</f>
        <v>0</v>
      </c>
      <c r="M16" s="54">
        <f t="shared" si="2"/>
        <v>0</v>
      </c>
      <c r="N16" s="74">
        <f t="shared" si="7"/>
        <v>0</v>
      </c>
      <c r="O16" s="54">
        <f t="shared" si="3"/>
        <v>368554.733133526</v>
      </c>
      <c r="P16" s="54">
        <f t="shared" si="3"/>
        <v>359426.73250996432</v>
      </c>
      <c r="Q16" s="54">
        <f t="shared" si="4"/>
        <v>-9128.0006235616747</v>
      </c>
      <c r="R16" s="74">
        <f t="shared" si="8"/>
        <v>-2.4767015053513461E-2</v>
      </c>
      <c r="T16" s="243"/>
      <c r="U16" s="243"/>
      <c r="V16" s="243"/>
      <c r="W16" s="244"/>
    </row>
    <row r="17" spans="1:24" s="56" customFormat="1">
      <c r="A17" s="55" t="s">
        <v>35</v>
      </c>
      <c r="C17" s="54">
        <f>'Div 9 forecast'!AH373</f>
        <v>90358.579999999987</v>
      </c>
      <c r="D17" s="54">
        <f>'Div 9 forecast'!AI373</f>
        <v>60555.64</v>
      </c>
      <c r="E17" s="54">
        <f t="shared" si="0"/>
        <v>-29802.939999999988</v>
      </c>
      <c r="F17" s="74">
        <f t="shared" si="5"/>
        <v>-0.32982966310448869</v>
      </c>
      <c r="G17" s="54">
        <f>'Div 2 forecast'!AK199+'Div 12 forecast'!AK110</f>
        <v>28077.219317783674</v>
      </c>
      <c r="H17" s="54">
        <f>'Div 2 forecast'!AL199+'Div 12 forecast'!AL110</f>
        <v>29406.432994520383</v>
      </c>
      <c r="I17" s="54">
        <f t="shared" si="1"/>
        <v>1329.2136767367083</v>
      </c>
      <c r="J17" s="74">
        <f t="shared" si="6"/>
        <v>4.7341357478901232E-2</v>
      </c>
      <c r="K17" s="54">
        <f>'Div 91 forecast'!AK197</f>
        <v>55568.415787976555</v>
      </c>
      <c r="L17" s="54">
        <f>'Div 91 forecast'!AL197</f>
        <v>75374.085893665775</v>
      </c>
      <c r="M17" s="54">
        <f t="shared" si="2"/>
        <v>19805.67010568922</v>
      </c>
      <c r="N17" s="74">
        <f t="shared" si="7"/>
        <v>0.3564195564123786</v>
      </c>
      <c r="O17" s="54">
        <f t="shared" si="3"/>
        <v>174004.2151057602</v>
      </c>
      <c r="P17" s="54">
        <f t="shared" si="3"/>
        <v>165336.15888818615</v>
      </c>
      <c r="Q17" s="54">
        <f t="shared" si="4"/>
        <v>-8668.0562175740488</v>
      </c>
      <c r="R17" s="74">
        <f t="shared" si="8"/>
        <v>-4.9815208282773971E-2</v>
      </c>
      <c r="T17" s="243"/>
      <c r="U17" s="243"/>
      <c r="V17" s="243"/>
      <c r="W17" s="244"/>
    </row>
    <row r="18" spans="1:24" s="56" customFormat="1">
      <c r="A18" s="55" t="s">
        <v>26</v>
      </c>
      <c r="C18" s="54">
        <f>'Div 9 forecast'!AH388</f>
        <v>15279.609999999999</v>
      </c>
      <c r="D18" s="54">
        <f>'Div 9 forecast'!AI388</f>
        <v>13165.83</v>
      </c>
      <c r="E18" s="54">
        <f t="shared" si="0"/>
        <v>-2113.7799999999988</v>
      </c>
      <c r="F18" s="74">
        <f t="shared" si="5"/>
        <v>-0.13833991836179058</v>
      </c>
      <c r="G18" s="54">
        <f>'Div 2 forecast'!AK206+'Div 12 forecast'!AK115</f>
        <v>11184.625895910565</v>
      </c>
      <c r="H18" s="54">
        <f>'Div 2 forecast'!AL206+'Div 12 forecast'!AL115</f>
        <v>13920.670356101313</v>
      </c>
      <c r="I18" s="54">
        <f t="shared" si="1"/>
        <v>2736.0444601907475</v>
      </c>
      <c r="J18" s="74">
        <f t="shared" si="6"/>
        <v>0.24462547837126383</v>
      </c>
      <c r="K18" s="54">
        <f>'Div 91 forecast'!AK204</f>
        <v>7171.6084234036844</v>
      </c>
      <c r="L18" s="54">
        <f>'Div 91 forecast'!AL204</f>
        <v>9614.0903324002702</v>
      </c>
      <c r="M18" s="54">
        <f t="shared" si="2"/>
        <v>2442.4819089965858</v>
      </c>
      <c r="N18" s="74">
        <f t="shared" si="7"/>
        <v>0.34057658544571939</v>
      </c>
      <c r="O18" s="54">
        <f t="shared" si="3"/>
        <v>33635.844319314245</v>
      </c>
      <c r="P18" s="54">
        <f t="shared" si="3"/>
        <v>36700.590688501587</v>
      </c>
      <c r="Q18" s="54">
        <f t="shared" si="4"/>
        <v>3064.7463691873418</v>
      </c>
      <c r="R18" s="74">
        <f t="shared" si="8"/>
        <v>9.1115487992299779E-2</v>
      </c>
      <c r="T18" s="243"/>
      <c r="U18" s="243"/>
      <c r="V18" s="243"/>
      <c r="W18" s="244"/>
    </row>
    <row r="19" spans="1:24" s="56" customFormat="1">
      <c r="A19" s="55" t="s">
        <v>34</v>
      </c>
      <c r="C19" s="54">
        <f>'Div 9 forecast'!AH437</f>
        <v>390072.79</v>
      </c>
      <c r="D19" s="54">
        <f>'Div 9 forecast'!AI437</f>
        <v>456768.77</v>
      </c>
      <c r="E19" s="54">
        <f t="shared" si="0"/>
        <v>66695.98000000004</v>
      </c>
      <c r="F19" s="74">
        <f t="shared" si="5"/>
        <v>0.17098342081230541</v>
      </c>
      <c r="G19" s="54">
        <f>'Div 2 forecast'!AK237+'Div 12 forecast'!AK138+'SS Controller 1903'!I24</f>
        <v>164038.54445398058</v>
      </c>
      <c r="H19" s="54">
        <f>'Div 2 forecast'!AL237+'Div 12 forecast'!AL138</f>
        <v>199080.9755982942</v>
      </c>
      <c r="I19" s="54">
        <f t="shared" si="1"/>
        <v>35042.431144313625</v>
      </c>
      <c r="J19" s="74">
        <f t="shared" si="6"/>
        <v>0.21362315339334434</v>
      </c>
      <c r="K19" s="54">
        <f>'Div 91 forecast'!AK228</f>
        <v>250092.52419942504</v>
      </c>
      <c r="L19" s="54">
        <f>'Div 91 forecast'!AL228</f>
        <v>292130.99908585625</v>
      </c>
      <c r="M19" s="54">
        <f t="shared" si="2"/>
        <v>42038.474886431213</v>
      </c>
      <c r="N19" s="74">
        <f t="shared" si="7"/>
        <v>0.1680916893497765</v>
      </c>
      <c r="O19" s="54">
        <f t="shared" si="3"/>
        <v>804203.85865340556</v>
      </c>
      <c r="P19" s="54">
        <f t="shared" si="3"/>
        <v>947980.74468415044</v>
      </c>
      <c r="Q19" s="54">
        <f t="shared" si="4"/>
        <v>143776.88603074488</v>
      </c>
      <c r="R19" s="74">
        <f t="shared" si="8"/>
        <v>0.17878164159954571</v>
      </c>
      <c r="T19" s="243"/>
      <c r="U19" s="243"/>
      <c r="V19" s="243"/>
      <c r="W19" s="244"/>
    </row>
    <row r="20" spans="1:24" s="56" customFormat="1">
      <c r="A20" s="55" t="s">
        <v>36</v>
      </c>
      <c r="C20" s="54">
        <f>'Div 9 forecast'!AH454</f>
        <v>14600.929999999998</v>
      </c>
      <c r="D20" s="54">
        <f>'Div 9 forecast'!AI454</f>
        <v>13231.17</v>
      </c>
      <c r="E20" s="54">
        <f t="shared" si="0"/>
        <v>-1369.7599999999984</v>
      </c>
      <c r="F20" s="74">
        <f t="shared" si="5"/>
        <v>-9.3813202309715793E-2</v>
      </c>
      <c r="G20" s="54">
        <f>'Div 2 forecast'!AK257+'Div 12 forecast'!AK149</f>
        <v>74852.397548970024</v>
      </c>
      <c r="H20" s="54">
        <f>'Div 2 forecast'!AL257+'Div 12 forecast'!AL149</f>
        <v>69292.795780052198</v>
      </c>
      <c r="I20" s="54">
        <f t="shared" si="1"/>
        <v>-5559.6017689178261</v>
      </c>
      <c r="J20" s="74">
        <f t="shared" si="6"/>
        <v>-7.427419763382484E-2</v>
      </c>
      <c r="K20" s="54">
        <f>'Div 91 forecast'!AK242</f>
        <v>31680.280954301761</v>
      </c>
      <c r="L20" s="54">
        <f>'Div 91 forecast'!AL242</f>
        <v>39932.746307470203</v>
      </c>
      <c r="M20" s="54">
        <f t="shared" si="2"/>
        <v>8252.4653531684417</v>
      </c>
      <c r="N20" s="74">
        <f t="shared" si="7"/>
        <v>0.26049217698139976</v>
      </c>
      <c r="O20" s="54">
        <f t="shared" si="3"/>
        <v>121133.60850327178</v>
      </c>
      <c r="P20" s="54">
        <f t="shared" si="3"/>
        <v>122456.71208752241</v>
      </c>
      <c r="Q20" s="54">
        <f t="shared" si="4"/>
        <v>1323.1035842506244</v>
      </c>
      <c r="R20" s="74">
        <f t="shared" si="8"/>
        <v>1.0922679515610136E-2</v>
      </c>
      <c r="T20" s="243"/>
      <c r="U20" s="243"/>
      <c r="V20" s="243"/>
      <c r="W20" s="244"/>
    </row>
    <row r="21" spans="1:24" s="56" customFormat="1">
      <c r="A21" s="55" t="s">
        <v>37</v>
      </c>
      <c r="C21" s="54">
        <f>'Div 9 forecast'!AH481</f>
        <v>2756509.8</v>
      </c>
      <c r="D21" s="54">
        <f>'Div 9 forecast'!AI481</f>
        <v>2970826.64</v>
      </c>
      <c r="E21" s="54">
        <f t="shared" si="0"/>
        <v>214316.84000000032</v>
      </c>
      <c r="F21" s="74">
        <f t="shared" si="5"/>
        <v>7.7749348106798066E-2</v>
      </c>
      <c r="G21" s="54">
        <f>'Div 2 forecast'!AK272+'Div 12 forecast'!AK157+'SS Controller 1903'!I26</f>
        <v>1476415.9072611767</v>
      </c>
      <c r="H21" s="54">
        <f>'Div 2 forecast'!AL272+'Div 12 forecast'!AL157</f>
        <v>792909.75424373616</v>
      </c>
      <c r="I21" s="54">
        <f t="shared" si="1"/>
        <v>-683506.15301744058</v>
      </c>
      <c r="J21" s="74">
        <f t="shared" si="6"/>
        <v>-0.46294959953755693</v>
      </c>
      <c r="K21" s="54">
        <f>'Div 91 forecast'!AK257</f>
        <v>1108809.5474735023</v>
      </c>
      <c r="L21" s="54">
        <f>'Div 91 forecast'!AL257</f>
        <v>1983727.459397661</v>
      </c>
      <c r="M21" s="54">
        <f t="shared" si="2"/>
        <v>874917.91192415869</v>
      </c>
      <c r="N21" s="74">
        <f t="shared" si="7"/>
        <v>0.78906058657027112</v>
      </c>
      <c r="O21" s="54">
        <f t="shared" si="3"/>
        <v>5341735.2547346791</v>
      </c>
      <c r="P21" s="54">
        <f t="shared" si="3"/>
        <v>5747463.8536413973</v>
      </c>
      <c r="Q21" s="54">
        <f t="shared" si="4"/>
        <v>405728.59890671819</v>
      </c>
      <c r="R21" s="74">
        <f t="shared" si="8"/>
        <v>7.5954456662205086E-2</v>
      </c>
      <c r="T21" s="243"/>
      <c r="U21" s="243"/>
      <c r="V21" s="243"/>
      <c r="W21" s="244"/>
      <c r="X21" s="245"/>
    </row>
    <row r="22" spans="1:24" s="56" customFormat="1">
      <c r="A22" s="55" t="s">
        <v>38</v>
      </c>
      <c r="C22" s="54">
        <f>'Div 9 forecast'!AH484</f>
        <v>369911.19170000002</v>
      </c>
      <c r="D22" s="54">
        <f>'Div 9 forecast'!AI484</f>
        <v>362112.25893361459</v>
      </c>
      <c r="E22" s="54">
        <f t="shared" si="0"/>
        <v>-7798.9327663854347</v>
      </c>
      <c r="F22" s="74">
        <f t="shared" si="5"/>
        <v>-2.1083257120564254E-2</v>
      </c>
      <c r="G22" s="54">
        <v>0</v>
      </c>
      <c r="H22" s="54">
        <v>0</v>
      </c>
      <c r="I22" s="54">
        <f t="shared" si="1"/>
        <v>0</v>
      </c>
      <c r="J22" s="74">
        <f t="shared" si="6"/>
        <v>0</v>
      </c>
      <c r="K22" s="54">
        <f>'Div 91 forecast'!AK260</f>
        <v>0</v>
      </c>
      <c r="L22" s="54">
        <f>'Div 91 forecast'!AL260</f>
        <v>0</v>
      </c>
      <c r="M22" s="54">
        <f t="shared" si="2"/>
        <v>0</v>
      </c>
      <c r="N22" s="74">
        <f t="shared" si="7"/>
        <v>0</v>
      </c>
      <c r="O22" s="54">
        <f t="shared" si="3"/>
        <v>369911.19170000002</v>
      </c>
      <c r="P22" s="54">
        <f t="shared" si="3"/>
        <v>362112.25893361459</v>
      </c>
      <c r="Q22" s="54">
        <f t="shared" si="4"/>
        <v>-7798.9327663854347</v>
      </c>
      <c r="R22" s="74">
        <f t="shared" si="8"/>
        <v>-2.1083257120564254E-2</v>
      </c>
      <c r="T22" s="243"/>
      <c r="U22" s="243"/>
      <c r="V22" s="243"/>
      <c r="W22" s="244"/>
    </row>
    <row r="23" spans="1:24" s="56" customFormat="1">
      <c r="A23" s="55" t="s">
        <v>39</v>
      </c>
      <c r="C23" s="54">
        <f>'Div 9 forecast'!AH504</f>
        <v>76100.05</v>
      </c>
      <c r="D23" s="54">
        <f>'Div 9 forecast'!AI504</f>
        <v>17510</v>
      </c>
      <c r="E23" s="54">
        <f t="shared" si="0"/>
        <v>-58590.05</v>
      </c>
      <c r="F23" s="74">
        <f t="shared" si="5"/>
        <v>-0.76990816694601383</v>
      </c>
      <c r="G23" s="54">
        <f>'Div 2 forecast'!AK277+'Div 12 forecast'!AK162+'SS Controller 1903'!I28</f>
        <v>-3595793.0550809843</v>
      </c>
      <c r="H23" s="54">
        <f>'Div 2 forecast'!AL277+'Div 12 forecast'!AL162</f>
        <v>-3435668.5995814088</v>
      </c>
      <c r="I23" s="54">
        <f t="shared" si="1"/>
        <v>160124.45549957547</v>
      </c>
      <c r="J23" s="74">
        <f t="shared" si="6"/>
        <v>-4.4531054219962375E-2</v>
      </c>
      <c r="K23" s="54">
        <f>'Div 91 forecast'!AK267</f>
        <v>-20768.697655007174</v>
      </c>
      <c r="L23" s="54">
        <f>'Div 91 forecast'!AL267</f>
        <v>50723.457929424134</v>
      </c>
      <c r="M23" s="54">
        <f t="shared" si="2"/>
        <v>71492.155584431312</v>
      </c>
      <c r="N23" s="74">
        <f t="shared" si="7"/>
        <v>-3.4423032571421301</v>
      </c>
      <c r="O23" s="54">
        <f t="shared" si="3"/>
        <v>-3540461.7027359917</v>
      </c>
      <c r="P23" s="54">
        <f t="shared" si="3"/>
        <v>-3367435.1416519848</v>
      </c>
      <c r="Q23" s="54">
        <f t="shared" si="4"/>
        <v>173026.56108400691</v>
      </c>
      <c r="R23" s="74">
        <f t="shared" si="8"/>
        <v>-4.8871185628217857E-2</v>
      </c>
      <c r="T23" s="243"/>
      <c r="U23" s="243"/>
      <c r="V23" s="243"/>
      <c r="W23" s="244"/>
    </row>
    <row r="24" spans="1:24" s="56" customFormat="1">
      <c r="A24" s="245"/>
      <c r="C24" s="54"/>
      <c r="D24" s="54"/>
      <c r="E24" s="54"/>
      <c r="F24" s="41"/>
      <c r="G24" s="54"/>
      <c r="H24" s="54"/>
      <c r="I24" s="54"/>
      <c r="J24" s="41"/>
      <c r="K24" s="54"/>
      <c r="L24" s="54"/>
      <c r="M24" s="54"/>
      <c r="N24" s="41"/>
      <c r="O24" s="54"/>
      <c r="P24" s="54"/>
      <c r="Q24" s="54"/>
      <c r="R24" s="41"/>
      <c r="T24" s="243"/>
      <c r="U24" s="243"/>
      <c r="V24" s="243"/>
      <c r="W24" s="246"/>
    </row>
    <row r="25" spans="1:24" s="56" customFormat="1">
      <c r="A25" s="55" t="s">
        <v>563</v>
      </c>
      <c r="C25" s="54">
        <f>SUM(C6:C23)</f>
        <v>13435811.581799999</v>
      </c>
      <c r="D25" s="54">
        <f>SUM(D6:D23)</f>
        <v>13551832.796818065</v>
      </c>
      <c r="E25" s="54">
        <f>SUM(E6:E23)</f>
        <v>116021.21501806496</v>
      </c>
      <c r="F25" s="41">
        <f t="shared" si="5"/>
        <v>8.6352219448526668E-3</v>
      </c>
      <c r="G25" s="54">
        <f>SUM(G6:G23)</f>
        <v>8760738.5941787995</v>
      </c>
      <c r="H25" s="54">
        <f>SUM(H6:H23)</f>
        <v>8279037.1186742</v>
      </c>
      <c r="I25" s="54">
        <f>SUM(I6:I23)</f>
        <v>-481701.47550459392</v>
      </c>
      <c r="J25" s="41">
        <f t="shared" si="6"/>
        <v>-5.4984116958434019E-2</v>
      </c>
      <c r="K25" s="54">
        <f>SUM(K6:K23)</f>
        <v>4765341.2198996777</v>
      </c>
      <c r="L25" s="54">
        <f>SUM(L6:L23)</f>
        <v>5733363.7124051219</v>
      </c>
      <c r="M25" s="54">
        <f>SUM(M6:M23)</f>
        <v>968022.49250544352</v>
      </c>
      <c r="N25" s="41">
        <f t="shared" si="7"/>
        <v>0.20313812754122626</v>
      </c>
      <c r="O25" s="54">
        <f>SUM(O6:O23)</f>
        <v>26961891.395878471</v>
      </c>
      <c r="P25" s="54">
        <f>SUM(P6:P23)</f>
        <v>27564233.627897393</v>
      </c>
      <c r="Q25" s="54">
        <f>SUM(Q6:Q23)</f>
        <v>602342.23201891524</v>
      </c>
      <c r="R25" s="41">
        <f t="shared" si="8"/>
        <v>2.2340503608400123E-2</v>
      </c>
      <c r="T25" s="243"/>
      <c r="U25" s="243"/>
      <c r="V25" s="243"/>
      <c r="W25" s="246"/>
    </row>
    <row r="26" spans="1:24" s="56" customFormat="1">
      <c r="A26" s="247" t="s">
        <v>564</v>
      </c>
      <c r="C26" s="69">
        <f>'[21]C.2.2 B 09'!$P$125</f>
        <v>13435811.581799995</v>
      </c>
      <c r="D26" s="69">
        <f>'[21]C.2.2-F 09'!$P$120</f>
        <v>13551832.796818063</v>
      </c>
      <c r="E26" s="69"/>
      <c r="F26" s="69"/>
      <c r="G26" s="69">
        <f>'[21]C.2.2 B 02'!$P$42+'[21]C.2.2 B 12'!$P$34</f>
        <v>-8760738.5826954823</v>
      </c>
      <c r="H26" s="69">
        <f>'[21]C.2.2-F 02'!$P$40+'[21]C.2.2-F 12'!$P$34</f>
        <v>-8279037.1178559642</v>
      </c>
      <c r="I26" s="69"/>
      <c r="J26" s="71"/>
      <c r="K26" s="69">
        <f>'[21]C.2.2 B 91'!$P$56</f>
        <v>-4765341.2198996795</v>
      </c>
      <c r="L26" s="69">
        <f>'[21]C.2.2-F 91'!$P$54</f>
        <v>-5733363.712405121</v>
      </c>
      <c r="M26" s="69"/>
      <c r="N26" s="71"/>
      <c r="O26" s="69">
        <f>-SUM([21]C.2!$D$18:$D$25)</f>
        <v>-26961891.384395156</v>
      </c>
      <c r="P26" s="69">
        <f>-SUM([21]C.2!$K$18:$K$25)</f>
        <v>-27564233.627079152</v>
      </c>
      <c r="Q26" s="69"/>
      <c r="R26" s="248"/>
      <c r="T26" s="243"/>
      <c r="U26" s="243"/>
      <c r="V26" s="243"/>
    </row>
    <row r="27" spans="1:24" s="56" customFormat="1">
      <c r="A27" s="55" t="s">
        <v>565</v>
      </c>
      <c r="C27" s="54"/>
      <c r="D27" s="54">
        <f>-[21]F.4!$K$18</f>
        <v>-76811.703345893111</v>
      </c>
      <c r="E27" s="54">
        <f t="shared" ref="E27:E32" si="9">D27-C27</f>
        <v>-76811.703345893111</v>
      </c>
      <c r="F27" s="54"/>
      <c r="G27" s="54"/>
      <c r="H27" s="54">
        <f>-[21]F.4!$K$24-[21]F.4!$K$27</f>
        <v>-5825.2220532846313</v>
      </c>
      <c r="I27" s="54">
        <f>H27-G27</f>
        <v>-5825.2220532846313</v>
      </c>
      <c r="K27" s="54"/>
      <c r="L27" s="54">
        <f>-[21]F.4!$K$21</f>
        <v>-4028.4627328297415</v>
      </c>
      <c r="M27" s="54">
        <f>L27-K27</f>
        <v>-4028.4627328297415</v>
      </c>
      <c r="O27" s="54"/>
      <c r="P27" s="54">
        <f t="shared" ref="P27:P32" si="10">D27+H27+L27</f>
        <v>-86665.388132007472</v>
      </c>
      <c r="Q27" s="54">
        <f t="shared" ref="Q27:Q32" si="11">P27-O27</f>
        <v>-86665.388132007472</v>
      </c>
      <c r="R27" s="248"/>
      <c r="T27" s="243"/>
      <c r="U27" s="243"/>
      <c r="V27" s="243"/>
      <c r="W27" s="244"/>
    </row>
    <row r="28" spans="1:24" s="56" customFormat="1">
      <c r="A28" s="55" t="s">
        <v>566</v>
      </c>
      <c r="C28" s="54"/>
      <c r="D28" s="54">
        <f>-[21]F.2.2!$J$20</f>
        <v>0</v>
      </c>
      <c r="E28" s="54">
        <f t="shared" si="9"/>
        <v>0</v>
      </c>
      <c r="F28" s="54"/>
      <c r="G28" s="54"/>
      <c r="H28" s="54"/>
      <c r="I28" s="54"/>
      <c r="K28" s="54"/>
      <c r="L28" s="54"/>
      <c r="M28" s="54"/>
      <c r="O28" s="54"/>
      <c r="P28" s="54">
        <f t="shared" si="10"/>
        <v>0</v>
      </c>
      <c r="Q28" s="54">
        <f t="shared" si="11"/>
        <v>0</v>
      </c>
      <c r="R28" s="248"/>
      <c r="T28" s="243"/>
      <c r="U28" s="243"/>
      <c r="V28" s="243"/>
      <c r="W28" s="244"/>
    </row>
    <row r="29" spans="1:24" s="56" customFormat="1">
      <c r="A29" s="55" t="s">
        <v>567</v>
      </c>
      <c r="C29" s="54"/>
      <c r="D29" s="54">
        <f>-[21]F.8!$I$16</f>
        <v>-21173</v>
      </c>
      <c r="E29" s="54">
        <f t="shared" si="9"/>
        <v>-21173</v>
      </c>
      <c r="F29" s="54"/>
      <c r="G29" s="54"/>
      <c r="H29" s="54">
        <f>-[21]F.8!$I$20-[21]F.8!$I$22</f>
        <v>-19723.198602077915</v>
      </c>
      <c r="I29" s="54">
        <f>H29-G29</f>
        <v>-19723.198602077915</v>
      </c>
      <c r="K29" s="54"/>
      <c r="L29" s="54">
        <f>-[21]F.8!$I$18</f>
        <v>-21631.889177935263</v>
      </c>
      <c r="M29" s="54">
        <f>L29-K29</f>
        <v>-21631.889177935263</v>
      </c>
      <c r="O29" s="54"/>
      <c r="P29" s="54">
        <f t="shared" si="10"/>
        <v>-62528.087780013178</v>
      </c>
      <c r="Q29" s="54">
        <f t="shared" si="11"/>
        <v>-62528.087780013178</v>
      </c>
      <c r="R29" s="248"/>
      <c r="T29" s="243"/>
      <c r="U29" s="243"/>
      <c r="V29" s="243"/>
      <c r="W29" s="244"/>
    </row>
    <row r="30" spans="1:24" s="56" customFormat="1">
      <c r="A30" s="55" t="s">
        <v>568</v>
      </c>
      <c r="C30" s="54"/>
      <c r="D30" s="54">
        <f>[21]F.9!$G$20</f>
        <v>0</v>
      </c>
      <c r="E30" s="54">
        <f t="shared" si="9"/>
        <v>0</v>
      </c>
      <c r="F30" s="54"/>
      <c r="G30" s="54"/>
      <c r="H30" s="54"/>
      <c r="I30" s="54"/>
      <c r="K30" s="54"/>
      <c r="L30" s="54"/>
      <c r="M30" s="54"/>
      <c r="O30" s="54"/>
      <c r="P30" s="54">
        <f t="shared" si="10"/>
        <v>0</v>
      </c>
      <c r="Q30" s="54">
        <f t="shared" si="11"/>
        <v>0</v>
      </c>
      <c r="R30" s="248"/>
      <c r="T30" s="243"/>
      <c r="U30" s="243"/>
      <c r="V30" s="243"/>
      <c r="W30" s="244"/>
    </row>
    <row r="31" spans="1:24" s="56" customFormat="1">
      <c r="A31" s="55" t="s">
        <v>844</v>
      </c>
      <c r="D31" s="249">
        <f>[21]F.6!$N$27+[21]F.6!$J$27</f>
        <v>156942.03999999998</v>
      </c>
      <c r="E31" s="54">
        <f t="shared" si="9"/>
        <v>156942.03999999998</v>
      </c>
      <c r="F31" s="54"/>
      <c r="I31" s="54">
        <f>H31-G31</f>
        <v>0</v>
      </c>
      <c r="M31" s="54">
        <f>L31-K31</f>
        <v>0</v>
      </c>
      <c r="O31" s="54"/>
      <c r="P31" s="54">
        <f t="shared" si="10"/>
        <v>156942.03999999998</v>
      </c>
      <c r="Q31" s="54">
        <f t="shared" si="11"/>
        <v>156942.03999999998</v>
      </c>
      <c r="T31" s="243"/>
      <c r="U31" s="243"/>
      <c r="V31" s="243"/>
      <c r="W31" s="244"/>
    </row>
    <row r="32" spans="1:24" s="56" customFormat="1">
      <c r="A32" s="55" t="s">
        <v>664</v>
      </c>
      <c r="D32" s="249">
        <f>-SUM([21]F.10!$F$36:$F$37)</f>
        <v>-47467.819178685793</v>
      </c>
      <c r="E32" s="54">
        <f t="shared" si="9"/>
        <v>-47467.819178685793</v>
      </c>
      <c r="F32" s="54"/>
      <c r="H32" s="249">
        <f>-SUM([21]F.10!$F$15:$F$17,[21]F.10!$F$27:$F$31)</f>
        <v>-814403.06697496958</v>
      </c>
      <c r="I32" s="54">
        <f>H32-G32</f>
        <v>-814403.06697496958</v>
      </c>
      <c r="L32" s="249">
        <f>-SUM([21]F.10!$F$19,[21]F.10!$F$33:$F$34)</f>
        <v>-546082.07572094304</v>
      </c>
      <c r="M32" s="54">
        <f>L32-K32</f>
        <v>-546082.07572094304</v>
      </c>
      <c r="O32" s="54"/>
      <c r="P32" s="54">
        <f t="shared" si="10"/>
        <v>-1407952.9618745984</v>
      </c>
      <c r="Q32" s="54">
        <f t="shared" si="11"/>
        <v>-1407952.9618745984</v>
      </c>
      <c r="T32" s="243"/>
      <c r="U32" s="243"/>
      <c r="V32" s="243"/>
      <c r="W32" s="244"/>
    </row>
    <row r="33" spans="1:31" s="56" customFormat="1">
      <c r="A33" s="55" t="s">
        <v>569</v>
      </c>
      <c r="B33" s="55"/>
      <c r="C33" s="250">
        <f>SUM(C27:C32)+C25</f>
        <v>13435811.581799999</v>
      </c>
      <c r="D33" s="250">
        <f>SUM(D27:D32)+D25</f>
        <v>13563322.314293485</v>
      </c>
      <c r="E33" s="250">
        <f>SUM(E27:E32)+E25</f>
        <v>127510.73249348604</v>
      </c>
      <c r="F33" s="54"/>
      <c r="G33" s="250">
        <f>SUM(G27:G32)+G25</f>
        <v>8760738.5941787995</v>
      </c>
      <c r="H33" s="250">
        <f>SUM(H27:H32)+H25</f>
        <v>7439085.6310438681</v>
      </c>
      <c r="I33" s="250">
        <f>SUM(I27:I32)+I25</f>
        <v>-1321652.963134926</v>
      </c>
      <c r="K33" s="250">
        <f>SUM(K27:K32)+K25</f>
        <v>4765341.2198996777</v>
      </c>
      <c r="L33" s="250">
        <f>SUM(L27:L32)+L25</f>
        <v>5161621.284773414</v>
      </c>
      <c r="M33" s="250">
        <f>SUM(M27:M32)+M25</f>
        <v>396280.06487373542</v>
      </c>
      <c r="O33" s="250">
        <f t="shared" ref="O33:P33" si="12">SUM(O27:O32)+O25</f>
        <v>26961891.395878471</v>
      </c>
      <c r="P33" s="250">
        <f t="shared" si="12"/>
        <v>26164029.230110772</v>
      </c>
      <c r="Q33" s="250">
        <f>SUM(Q27:Q32)+Q25</f>
        <v>-797862.1657677039</v>
      </c>
      <c r="R33" s="248">
        <f>Q33/O33</f>
        <v>-2.959221792168739E-2</v>
      </c>
      <c r="T33" s="251"/>
      <c r="U33" s="251"/>
      <c r="V33" s="251"/>
      <c r="W33" s="246"/>
    </row>
    <row r="34" spans="1:31" s="56" customFormat="1">
      <c r="G34" s="241"/>
      <c r="H34" s="241"/>
      <c r="I34" s="241"/>
      <c r="K34" s="241"/>
      <c r="L34" s="241"/>
      <c r="M34" s="252"/>
      <c r="P34" s="69">
        <f>[21]C.1!$F$19</f>
        <v>26164029.229292534</v>
      </c>
      <c r="T34" s="234"/>
      <c r="U34" s="234"/>
      <c r="V34" s="234"/>
    </row>
    <row r="35" spans="1:31" s="56" customFormat="1">
      <c r="H35" s="253"/>
      <c r="P35" s="54"/>
      <c r="T35" s="234"/>
      <c r="U35" s="234"/>
      <c r="V35" s="234"/>
    </row>
    <row r="36" spans="1:31" s="56" customFormat="1">
      <c r="A36" s="254" t="s">
        <v>585</v>
      </c>
      <c r="G36" s="253"/>
      <c r="H36" s="253"/>
      <c r="I36" s="253"/>
      <c r="K36" s="253"/>
      <c r="L36" s="253"/>
      <c r="M36" s="253"/>
      <c r="S36" s="54"/>
      <c r="T36" s="54"/>
      <c r="U36" s="54"/>
      <c r="V36" s="54"/>
    </row>
    <row r="37" spans="1:31" s="56" customFormat="1">
      <c r="A37" s="55" t="s">
        <v>22</v>
      </c>
      <c r="G37" s="54">
        <f>'Div 2 forecast'!AH33+'Div 12 forecast'!AH22</f>
        <v>78374140.603220016</v>
      </c>
      <c r="H37" s="54">
        <f>'Div 2 forecast'!AI33+'Div 12 forecast'!AI22</f>
        <v>80450128.114834651</v>
      </c>
      <c r="I37" s="253"/>
      <c r="K37" s="249">
        <f>'Div 91 forecast'!AH31</f>
        <v>2577656.0523999999</v>
      </c>
      <c r="L37" s="249">
        <f>'Div 91 forecast'!AI31</f>
        <v>2297175.1626440003</v>
      </c>
      <c r="M37" s="253"/>
      <c r="O37" s="54">
        <f>G25+K25</f>
        <v>13526079.814078476</v>
      </c>
      <c r="P37" s="54">
        <f>H25+L25</f>
        <v>14012400.831079323</v>
      </c>
      <c r="Q37" s="56" t="s">
        <v>671</v>
      </c>
      <c r="S37" s="54"/>
      <c r="T37" s="234"/>
      <c r="U37" s="234"/>
      <c r="V37" s="234"/>
      <c r="AC37" s="57"/>
      <c r="AD37" s="57"/>
      <c r="AE37" s="57"/>
    </row>
    <row r="38" spans="1:31" s="56" customFormat="1">
      <c r="A38" s="55" t="s">
        <v>29</v>
      </c>
      <c r="G38" s="54">
        <f>'Div 2 forecast'!AH86+'Div 12 forecast'!AH42</f>
        <v>33503018.995871868</v>
      </c>
      <c r="H38" s="54">
        <f>'Div 2 forecast'!AI86+'Div 12 forecast'!AI42</f>
        <v>31837064.126498085</v>
      </c>
      <c r="I38" s="253"/>
      <c r="K38" s="249">
        <f>'Div 91 forecast'!AH84</f>
        <v>1405640.7857999997</v>
      </c>
      <c r="L38" s="249">
        <f>'Div 91 forecast'!AI84</f>
        <v>1243705.4405999999</v>
      </c>
      <c r="M38" s="253"/>
      <c r="O38" s="54">
        <f>'[21]C.2.1 B'!$D$158</f>
        <v>13526079.802595161</v>
      </c>
      <c r="P38" s="54">
        <f>'[21]C.2.1 F'!$D$154</f>
        <v>14012400.830261085</v>
      </c>
      <c r="Q38" s="56" t="s">
        <v>508</v>
      </c>
      <c r="S38" s="54"/>
      <c r="T38" s="234"/>
      <c r="U38" s="234"/>
      <c r="V38" s="234"/>
    </row>
    <row r="39" spans="1:31" s="56" customFormat="1">
      <c r="A39" s="55" t="s">
        <v>23</v>
      </c>
      <c r="G39" s="54">
        <f>'Div 2 forecast'!AH62+'Div 12 forecast'!AH32</f>
        <v>25615377.634100001</v>
      </c>
      <c r="H39" s="54">
        <f>'Div 2 forecast'!AI62+'Div 12 forecast'!AI32</f>
        <v>26164384.442853779</v>
      </c>
      <c r="I39" s="253"/>
      <c r="K39" s="249">
        <f>'Div 91 forecast'!AH60</f>
        <v>1022003.8446000001</v>
      </c>
      <c r="L39" s="249">
        <f>'Div 91 forecast'!AI60</f>
        <v>1018282.3479817589</v>
      </c>
      <c r="M39" s="253"/>
      <c r="O39" s="54">
        <f>O37-O38</f>
        <v>1.1483315378427505E-2</v>
      </c>
      <c r="P39" s="54">
        <f>P37-P38</f>
        <v>8.1823766231536865E-4</v>
      </c>
      <c r="Q39" s="56" t="s">
        <v>509</v>
      </c>
      <c r="S39" s="54"/>
      <c r="T39" s="234"/>
      <c r="U39" s="234"/>
      <c r="V39" s="234"/>
    </row>
    <row r="40" spans="1:31" s="56" customFormat="1">
      <c r="A40" s="55" t="s">
        <v>27</v>
      </c>
      <c r="G40" s="54">
        <f>'Div 2 forecast'!AH94+'Div 12 forecast'!AH46</f>
        <v>17208670.93</v>
      </c>
      <c r="H40" s="54">
        <f>'Div 2 forecast'!AI94+'Div 12 forecast'!AI46</f>
        <v>20935552</v>
      </c>
      <c r="I40" s="253"/>
      <c r="K40" s="249">
        <f>'Div 91 forecast'!AH91</f>
        <v>223930.5</v>
      </c>
      <c r="L40" s="249">
        <f>'Div 91 forecast'!AI91</f>
        <v>413223</v>
      </c>
      <c r="M40" s="253"/>
      <c r="S40" s="54"/>
      <c r="T40" s="234"/>
      <c r="U40" s="234"/>
      <c r="V40" s="234"/>
    </row>
    <row r="41" spans="1:31" s="56" customFormat="1">
      <c r="A41" s="55" t="s">
        <v>31</v>
      </c>
      <c r="G41" s="54">
        <f>'Div 2 forecast'!AH104+'Div 12 forecast'!AH56</f>
        <v>8136081.6699999999</v>
      </c>
      <c r="H41" s="54">
        <f>'Div 2 forecast'!AI104+'Div 12 forecast'!AI56</f>
        <v>8608030</v>
      </c>
      <c r="I41" s="253"/>
      <c r="K41" s="249">
        <f>'Div 91 forecast'!AH119</f>
        <v>341227.67</v>
      </c>
      <c r="L41" s="249">
        <f>'Div 91 forecast'!AI119</f>
        <v>322667.80999999994</v>
      </c>
      <c r="M41" s="253"/>
      <c r="P41" s="54"/>
      <c r="S41" s="54"/>
      <c r="T41" s="234"/>
      <c r="U41" s="234"/>
      <c r="V41" s="234"/>
    </row>
    <row r="42" spans="1:31" s="56" customFormat="1">
      <c r="A42" s="55" t="s">
        <v>25</v>
      </c>
      <c r="G42" s="54">
        <f>'Div 2 forecast'!AH113+'Div 12 forecast'!AH62</f>
        <v>77799.320000000007</v>
      </c>
      <c r="H42" s="54">
        <f>'Div 2 forecast'!AI113+'Div 12 forecast'!AI62</f>
        <v>93736</v>
      </c>
      <c r="I42" s="253"/>
      <c r="K42" s="249">
        <f>'Div 91 forecast'!AH131</f>
        <v>77242.079999999987</v>
      </c>
      <c r="L42" s="249">
        <f>'Div 91 forecast'!AI131</f>
        <v>81481.48</v>
      </c>
      <c r="M42" s="253"/>
      <c r="S42" s="54"/>
      <c r="T42" s="234"/>
      <c r="U42" s="234"/>
      <c r="V42" s="234"/>
    </row>
    <row r="43" spans="1:31" s="56" customFormat="1">
      <c r="A43" s="55" t="s">
        <v>24</v>
      </c>
      <c r="G43" s="54">
        <f>'Div 2 forecast'!AH131+'Div 12 forecast'!AH72</f>
        <v>1027677.5001000001</v>
      </c>
      <c r="H43" s="54">
        <f>'Div 2 forecast'!AI131+'Div 12 forecast'!AI72</f>
        <v>1145354.0003999998</v>
      </c>
      <c r="I43" s="253"/>
      <c r="K43" s="249">
        <f>'Div 91 forecast'!AH149</f>
        <v>174882.15999999997</v>
      </c>
      <c r="L43" s="249">
        <f>'Div 91 forecast'!AI149</f>
        <v>181655.31</v>
      </c>
      <c r="M43" s="253"/>
      <c r="S43" s="54"/>
      <c r="T43" s="234"/>
      <c r="U43" s="234"/>
      <c r="V43" s="234"/>
    </row>
    <row r="44" spans="1:31" s="56" customFormat="1">
      <c r="A44" s="55" t="s">
        <v>30</v>
      </c>
      <c r="G44" s="54">
        <f>'Div 2 forecast'!AH143+'Div 12 forecast'!AH81</f>
        <v>19852146.399999999</v>
      </c>
      <c r="H44" s="54">
        <f>'Div 2 forecast'!AI143+'Div 12 forecast'!AI81</f>
        <v>20591307.609999999</v>
      </c>
      <c r="I44" s="253"/>
      <c r="K44" s="249">
        <f>'Div 91 forecast'!AH153</f>
        <v>93668.749999999971</v>
      </c>
      <c r="L44" s="249">
        <f>'Div 91 forecast'!AI153</f>
        <v>112919.00000000003</v>
      </c>
      <c r="M44" s="253"/>
      <c r="S44" s="54"/>
      <c r="T44" s="234"/>
      <c r="U44" s="234"/>
      <c r="V44" s="234"/>
    </row>
    <row r="45" spans="1:31" s="56" customFormat="1">
      <c r="A45" s="55" t="s">
        <v>33</v>
      </c>
      <c r="G45" s="54">
        <f>'Div 2 forecast'!AH157+'Div 12 forecast'!AH96</f>
        <v>2775134.8361</v>
      </c>
      <c r="H45" s="54">
        <f>'Div 2 forecast'!AI157+'Div 12 forecast'!AI96</f>
        <v>2897471.5104</v>
      </c>
      <c r="I45" s="253"/>
      <c r="K45" s="249">
        <f>'Div 91 forecast'!AH172</f>
        <v>405392.55559999991</v>
      </c>
      <c r="L45" s="249">
        <f>'Div 91 forecast'!AI172</f>
        <v>524368.81400000001</v>
      </c>
      <c r="M45" s="253"/>
      <c r="S45" s="54"/>
      <c r="T45" s="234"/>
      <c r="U45" s="234"/>
      <c r="V45" s="234"/>
    </row>
    <row r="46" spans="1:31" s="56" customFormat="1">
      <c r="A46" s="55" t="s">
        <v>28</v>
      </c>
      <c r="G46" s="54">
        <f>'Div 2 forecast'!AH168+'Div 12 forecast'!AH100</f>
        <v>220513.66</v>
      </c>
      <c r="H46" s="54">
        <f>'Div 2 forecast'!AI168+'Div 12 forecast'!AI100</f>
        <v>270480</v>
      </c>
      <c r="I46" s="253"/>
      <c r="K46" s="249">
        <f>'Div 91 forecast'!AH185</f>
        <v>310662.86679999996</v>
      </c>
      <c r="L46" s="249">
        <f>'Div 91 forecast'!AI185</f>
        <v>335411.19999999995</v>
      </c>
      <c r="M46" s="253"/>
      <c r="S46" s="54"/>
      <c r="T46" s="234"/>
      <c r="U46" s="234"/>
      <c r="V46" s="234"/>
    </row>
    <row r="47" spans="1:31" s="56" customFormat="1">
      <c r="A47" s="55" t="s">
        <v>32</v>
      </c>
      <c r="G47" s="54">
        <f>'Div 2 forecast'!AH190+'Div 12 forecast'!AH103</f>
        <v>6749156.3399</v>
      </c>
      <c r="H47" s="54">
        <f>'Div 2 forecast'!AI190+'Div 12 forecast'!AI103</f>
        <v>6887409.5596000003</v>
      </c>
      <c r="I47" s="253"/>
      <c r="K47" s="249">
        <f>'Div 91 forecast'!AH188</f>
        <v>0</v>
      </c>
      <c r="L47" s="249">
        <f>'Div 91 forecast'!AI188</f>
        <v>0</v>
      </c>
      <c r="M47" s="253"/>
      <c r="S47" s="54"/>
      <c r="T47" s="234"/>
      <c r="U47" s="234"/>
      <c r="V47" s="234"/>
    </row>
    <row r="48" spans="1:31" s="56" customFormat="1">
      <c r="A48" s="55" t="s">
        <v>35</v>
      </c>
      <c r="G48" s="54">
        <f>'Div 2 forecast'!AH199+'Div 12 forecast'!AH110</f>
        <v>513607.5100999999</v>
      </c>
      <c r="H48" s="54">
        <f>'Div 2 forecast'!AI199+'Div 12 forecast'!AI110</f>
        <v>565159.00040000002</v>
      </c>
      <c r="I48" s="253"/>
      <c r="K48" s="249">
        <f>'Div 91 forecast'!AH197</f>
        <v>110582.14880000002</v>
      </c>
      <c r="L48" s="249">
        <f>'Div 91 forecast'!AI197</f>
        <v>149994.11919999999</v>
      </c>
      <c r="M48" s="253"/>
      <c r="S48" s="54"/>
      <c r="T48" s="234"/>
      <c r="U48" s="234"/>
      <c r="V48" s="234"/>
    </row>
    <row r="49" spans="1:22" s="56" customFormat="1">
      <c r="A49" s="55" t="s">
        <v>26</v>
      </c>
      <c r="G49" s="54">
        <f>'Div 2 forecast'!AH206+'Div 12 forecast'!AH115</f>
        <v>205871.85989999995</v>
      </c>
      <c r="H49" s="54">
        <f>'Div 2 forecast'!AI206+'Div 12 forecast'!AI115</f>
        <v>265334.99959999998</v>
      </c>
      <c r="I49" s="253"/>
      <c r="K49" s="249">
        <f>'Div 91 forecast'!AH204</f>
        <v>14271.63</v>
      </c>
      <c r="L49" s="249">
        <f>'Div 91 forecast'!AI204</f>
        <v>19132</v>
      </c>
      <c r="M49" s="253"/>
      <c r="S49" s="54"/>
      <c r="T49" s="234"/>
      <c r="U49" s="234"/>
      <c r="V49" s="234"/>
    </row>
    <row r="50" spans="1:22" s="56" customFormat="1">
      <c r="A50" s="55" t="s">
        <v>34</v>
      </c>
      <c r="G50" s="54">
        <f>'Div 2 forecast'!AH237+'Div 12 forecast'!AH138</f>
        <v>3035492.4865000006</v>
      </c>
      <c r="H50" s="54">
        <f>'Div 2 forecast'!AI237+'Div 12 forecast'!AI138</f>
        <v>3770146.4660000005</v>
      </c>
      <c r="I50" s="253"/>
      <c r="K50" s="249">
        <f>'Div 91 forecast'!AH228</f>
        <v>497688.63000000006</v>
      </c>
      <c r="L50" s="249">
        <f>'Div 91 forecast'!AI228</f>
        <v>581339.4800000001</v>
      </c>
      <c r="M50" s="253"/>
      <c r="S50" s="54"/>
      <c r="T50" s="234"/>
      <c r="U50" s="234"/>
      <c r="V50" s="234"/>
    </row>
    <row r="51" spans="1:22" s="56" customFormat="1">
      <c r="A51" s="55" t="s">
        <v>36</v>
      </c>
      <c r="G51" s="54">
        <f>'Div 2 forecast'!AH257+'Div 12 forecast'!AH149</f>
        <v>1373528.6200999999</v>
      </c>
      <c r="H51" s="54">
        <f>'Div 2 forecast'!AI257+'Div 12 forecast'!AI149</f>
        <v>1323770.0003999998</v>
      </c>
      <c r="I51" s="253"/>
      <c r="K51" s="249">
        <f>'Div 91 forecast'!AH242</f>
        <v>63044.33</v>
      </c>
      <c r="L51" s="249">
        <f>'Div 91 forecast'!AI242</f>
        <v>79466</v>
      </c>
      <c r="M51" s="253"/>
      <c r="S51" s="54"/>
      <c r="T51" s="234"/>
      <c r="U51" s="234"/>
      <c r="V51" s="234"/>
    </row>
    <row r="52" spans="1:22" s="56" customFormat="1">
      <c r="A52" s="55" t="s">
        <v>37</v>
      </c>
      <c r="G52" s="54">
        <f>'Div 2 forecast'!AH272+'Div 12 forecast'!AH157</f>
        <v>27171374.358000003</v>
      </c>
      <c r="H52" s="54">
        <f>'Div 2 forecast'!AI272+'Div 12 forecast'!AI157</f>
        <v>15109261.060100002</v>
      </c>
      <c r="I52" s="253"/>
      <c r="K52" s="249">
        <f>'Div 91 forecast'!AH257</f>
        <v>2206550.9809999997</v>
      </c>
      <c r="L52" s="249">
        <f>'Div 91 forecast'!AI257</f>
        <v>3947609.4400000004</v>
      </c>
      <c r="M52" s="253"/>
      <c r="S52" s="54"/>
      <c r="T52" s="234"/>
      <c r="U52" s="234"/>
      <c r="V52" s="234"/>
    </row>
    <row r="53" spans="1:22" s="56" customFormat="1">
      <c r="A53" s="55" t="s">
        <v>38</v>
      </c>
      <c r="G53" s="54">
        <v>0</v>
      </c>
      <c r="H53" s="54">
        <v>0</v>
      </c>
      <c r="I53" s="253"/>
      <c r="K53" s="249">
        <f>'Div 91 forecast'!AH260</f>
        <v>0</v>
      </c>
      <c r="L53" s="249">
        <f>'Div 91 forecast'!AI260</f>
        <v>0</v>
      </c>
      <c r="M53" s="253"/>
      <c r="S53" s="54"/>
      <c r="T53" s="234"/>
      <c r="U53" s="234"/>
      <c r="V53" s="234"/>
    </row>
    <row r="54" spans="1:22" s="56" customFormat="1">
      <c r="A54" s="55" t="s">
        <v>39</v>
      </c>
      <c r="G54" s="54">
        <f>'Div 2 forecast'!AH277+'Div 12 forecast'!AH162</f>
        <v>-65707878.198099993</v>
      </c>
      <c r="H54" s="54">
        <f>'Div 2 forecast'!AI277+'Div 12 forecast'!AI162</f>
        <v>-66063610.556599967</v>
      </c>
      <c r="I54" s="253"/>
      <c r="K54" s="249">
        <f>'Div 91 forecast'!AH267</f>
        <v>-41330.082599999994</v>
      </c>
      <c r="L54" s="249">
        <f>'Div 91 forecast'!AI267</f>
        <v>100939.47149999999</v>
      </c>
      <c r="M54" s="253"/>
      <c r="S54" s="54"/>
      <c r="T54" s="234"/>
      <c r="U54" s="234"/>
      <c r="V54" s="234"/>
    </row>
    <row r="55" spans="1:22" s="56" customFormat="1">
      <c r="A55" s="245"/>
      <c r="H55" s="253"/>
      <c r="I55" s="253"/>
      <c r="L55" s="253"/>
      <c r="M55" s="253"/>
      <c r="S55" s="54"/>
      <c r="T55" s="234"/>
      <c r="U55" s="234"/>
      <c r="V55" s="234"/>
    </row>
    <row r="56" spans="1:22" s="56" customFormat="1">
      <c r="A56" s="55" t="s">
        <v>563</v>
      </c>
      <c r="G56" s="54">
        <f>SUM(G37:G55)</f>
        <v>160131714.52579185</v>
      </c>
      <c r="H56" s="54">
        <f>SUM(H37:H55)</f>
        <v>154850978.33448654</v>
      </c>
      <c r="I56" s="253"/>
      <c r="K56" s="54">
        <f>SUM(K37:K55)</f>
        <v>9483114.9024</v>
      </c>
      <c r="L56" s="54">
        <f>SUM(L37:L55)</f>
        <v>11409370.07592576</v>
      </c>
      <c r="M56" s="253"/>
      <c r="S56" s="54"/>
      <c r="T56" s="54"/>
      <c r="U56" s="54"/>
      <c r="V56" s="54"/>
    </row>
    <row r="57" spans="1:22" s="56" customFormat="1" ht="20.100000000000001" customHeight="1">
      <c r="A57" s="55"/>
      <c r="G57" s="54"/>
      <c r="H57" s="54"/>
      <c r="I57" s="253"/>
      <c r="M57" s="253"/>
      <c r="S57" s="54"/>
      <c r="T57" s="54"/>
      <c r="U57" s="54"/>
      <c r="V57" s="54"/>
    </row>
    <row r="58" spans="1:22" s="56" customFormat="1">
      <c r="A58" s="55"/>
      <c r="G58" s="253"/>
      <c r="H58" s="253"/>
      <c r="I58" s="253"/>
      <c r="K58" s="253"/>
      <c r="L58" s="253"/>
      <c r="M58" s="253"/>
      <c r="S58" s="54"/>
      <c r="T58" s="54"/>
      <c r="U58" s="54"/>
      <c r="V58" s="54"/>
    </row>
    <row r="59" spans="1:22" s="56" customFormat="1">
      <c r="S59" s="54"/>
      <c r="T59" s="54"/>
      <c r="U59" s="54"/>
      <c r="V59" s="54"/>
    </row>
    <row r="60" spans="1:22" s="56" customFormat="1">
      <c r="E60" s="56" t="s">
        <v>570</v>
      </c>
      <c r="G60" s="57">
        <f>'Div 2 forecast'!AI384</f>
        <v>5.3760410951245431E-2</v>
      </c>
      <c r="H60" s="57">
        <f>'Div 2 forecast'!AK378</f>
        <v>5.3464545124093633E-2</v>
      </c>
      <c r="K60" s="255">
        <f>'[21]C.2.2 B 91'!$P$55</f>
        <v>0.50250801228757225</v>
      </c>
      <c r="L60" s="255">
        <f>'[21]C.2.2-F 91'!$P$53</f>
        <v>0.5025136071712456</v>
      </c>
      <c r="S60" s="54"/>
      <c r="T60" s="54"/>
      <c r="U60" s="54"/>
      <c r="V60" s="54"/>
    </row>
    <row r="61" spans="1:22" s="56" customFormat="1">
      <c r="H61" s="54"/>
      <c r="L61" s="54"/>
      <c r="T61" s="234"/>
      <c r="U61" s="234"/>
      <c r="V61" s="234"/>
    </row>
    <row r="62" spans="1:22" s="56" customFormat="1" ht="20.100000000000001" customHeight="1">
      <c r="G62" s="249">
        <f>G56*G60+'SS Controller 1903'!I33</f>
        <v>8760738.5941787958</v>
      </c>
      <c r="H62" s="249">
        <f>H56*H60</f>
        <v>8279037.1186742019</v>
      </c>
      <c r="K62" s="249">
        <f>K56*K60</f>
        <v>4765341.2198996786</v>
      </c>
      <c r="L62" s="249">
        <f>L56*L60</f>
        <v>5733363.7124051219</v>
      </c>
      <c r="T62" s="234"/>
      <c r="U62" s="234"/>
      <c r="V62" s="234"/>
    </row>
    <row r="63" spans="1:22" s="56" customFormat="1">
      <c r="G63" s="54">
        <f>G25-G62</f>
        <v>0</v>
      </c>
      <c r="H63" s="54">
        <f>H25-H62</f>
        <v>0</v>
      </c>
      <c r="K63" s="54">
        <f>K25-K62</f>
        <v>0</v>
      </c>
      <c r="L63" s="54">
        <f>L25-L62</f>
        <v>0</v>
      </c>
      <c r="T63" s="234"/>
      <c r="U63" s="234"/>
      <c r="V63" s="234"/>
    </row>
    <row r="64" spans="1:22" s="56" customFormat="1">
      <c r="G64" s="256"/>
      <c r="T64" s="234"/>
      <c r="U64" s="234"/>
      <c r="V64" s="234"/>
    </row>
    <row r="65" spans="3:22" s="56" customFormat="1">
      <c r="G65" s="248"/>
      <c r="H65" s="248"/>
      <c r="T65" s="249"/>
      <c r="U65" s="234"/>
      <c r="V65" s="234"/>
    </row>
    <row r="66" spans="3:22" s="56" customFormat="1">
      <c r="T66" s="249"/>
      <c r="U66" s="234"/>
      <c r="V66" s="234"/>
    </row>
    <row r="67" spans="3:22" s="56" customFormat="1">
      <c r="C67" s="249">
        <f>'Div 9 forecast'!AH506</f>
        <v>13435811.581799997</v>
      </c>
      <c r="D67" s="249">
        <f>'Div 9 forecast'!AI506</f>
        <v>13551832.796818065</v>
      </c>
      <c r="G67" s="54">
        <f>'Div 2 forecast'!AH279+'Div 12 forecast'!AH164</f>
        <v>160131714.52579185</v>
      </c>
      <c r="H67" s="54">
        <f>'Div 2 forecast'!AI279+'Div 12 forecast'!AI164</f>
        <v>154850978.33448654</v>
      </c>
      <c r="K67" s="249">
        <f>'Div 91 forecast'!AH269</f>
        <v>9483114.9024</v>
      </c>
      <c r="L67" s="249">
        <f>'Div 91 forecast'!AI269</f>
        <v>11409370.075925758</v>
      </c>
      <c r="T67" s="234"/>
      <c r="U67" s="234"/>
      <c r="V67" s="234"/>
    </row>
    <row r="68" spans="3:22" s="56" customFormat="1">
      <c r="C68" s="54">
        <f>C25-C67</f>
        <v>0</v>
      </c>
      <c r="D68" s="54">
        <f>D25-D67</f>
        <v>0</v>
      </c>
      <c r="G68" s="54">
        <f>G56-G67</f>
        <v>0</v>
      </c>
      <c r="H68" s="54">
        <f>H56-H67</f>
        <v>0</v>
      </c>
      <c r="K68" s="54">
        <f>K56-K67</f>
        <v>0</v>
      </c>
      <c r="L68" s="54">
        <f>L56-L67</f>
        <v>0</v>
      </c>
      <c r="T68" s="234"/>
      <c r="U68" s="234"/>
      <c r="V68" s="234"/>
    </row>
    <row r="71" spans="3:22" s="56" customFormat="1">
      <c r="C71" s="257">
        <f>'[21]C.2.2 B 09'!$P$134</f>
        <v>13435811.581799995</v>
      </c>
      <c r="D71" s="257">
        <f>'[21]C.2.2-F 09'!$P$128</f>
        <v>13551832.796818063</v>
      </c>
      <c r="G71" s="257">
        <f>-'[21]C.2.2 B 02'!$P$42-'[21]C.2.2 B 12'!$P$34</f>
        <v>8760738.5826954823</v>
      </c>
      <c r="H71" s="257">
        <f>-'[21]C.2.2-F 02'!$P$40-'[21]C.2.2-F 12'!$P$34</f>
        <v>8279037.1178559642</v>
      </c>
      <c r="K71" s="257">
        <f>-'[21]C.2.2 B 91'!$P$56</f>
        <v>4765341.2198996795</v>
      </c>
      <c r="L71" s="257">
        <f>-'[21]C.2.2-F 91'!$P$54</f>
        <v>5733363.712405121</v>
      </c>
      <c r="P71" s="257">
        <f>SUM([21]C.2!$K$18:$K$25)</f>
        <v>27564233.627079152</v>
      </c>
      <c r="T71" s="234"/>
      <c r="U71" s="234"/>
      <c r="V71" s="234"/>
    </row>
    <row r="72" spans="3:22" s="56" customFormat="1">
      <c r="C72" s="54">
        <f>C67-C71</f>
        <v>0</v>
      </c>
      <c r="D72" s="54">
        <f>D67-D71</f>
        <v>0</v>
      </c>
      <c r="G72" s="54">
        <f>G62-G71</f>
        <v>1.1483313515782356E-2</v>
      </c>
      <c r="H72" s="54">
        <f>H62-H71</f>
        <v>8.1823766231536865E-4</v>
      </c>
      <c r="K72" s="54">
        <f>K62-K71</f>
        <v>0</v>
      </c>
      <c r="L72" s="54">
        <f>L62-L71</f>
        <v>0</v>
      </c>
      <c r="P72" s="54">
        <f>P25-P71</f>
        <v>8.1824138760566711E-4</v>
      </c>
      <c r="T72" s="234"/>
      <c r="U72" s="234"/>
      <c r="V72" s="234"/>
    </row>
    <row r="73" spans="3:22" s="56" customFormat="1">
      <c r="G73" s="71"/>
      <c r="T73" s="234"/>
      <c r="U73" s="234"/>
      <c r="V73" s="234"/>
    </row>
    <row r="74" spans="3:22" s="56" customFormat="1">
      <c r="G74" s="71"/>
      <c r="T74" s="234"/>
      <c r="U74" s="234"/>
      <c r="V74" s="234"/>
    </row>
    <row r="76" spans="3:22" s="56" customFormat="1">
      <c r="G76" s="257"/>
      <c r="T76" s="234"/>
      <c r="U76" s="234"/>
      <c r="V76" s="234"/>
    </row>
    <row r="77" spans="3:22" s="56" customFormat="1">
      <c r="G77" s="257"/>
      <c r="T77" s="234"/>
      <c r="U77" s="234"/>
      <c r="V77" s="234"/>
    </row>
    <row r="78" spans="3:22" s="56" customFormat="1">
      <c r="G78" s="257"/>
      <c r="T78" s="234"/>
      <c r="U78" s="234"/>
      <c r="V78" s="234"/>
    </row>
    <row r="81" spans="3:22" s="56" customFormat="1">
      <c r="C81" s="54"/>
      <c r="D81" s="54"/>
      <c r="E81" s="54"/>
      <c r="F81" s="54"/>
      <c r="G81" s="57"/>
      <c r="H81" s="57"/>
      <c r="I81" s="54"/>
      <c r="K81" s="54"/>
      <c r="L81" s="54"/>
      <c r="T81" s="234"/>
      <c r="U81" s="234"/>
      <c r="V81" s="234"/>
    </row>
    <row r="82" spans="3:22" s="56" customFormat="1">
      <c r="C82" s="54"/>
      <c r="D82" s="54"/>
      <c r="E82" s="54"/>
      <c r="F82" s="54"/>
      <c r="G82" s="57"/>
      <c r="H82" s="57"/>
      <c r="I82" s="54"/>
      <c r="K82" s="54"/>
      <c r="L82" s="54"/>
      <c r="T82" s="234"/>
      <c r="U82" s="234"/>
      <c r="V82" s="234"/>
    </row>
    <row r="83" spans="3:22" s="56" customFormat="1">
      <c r="C83" s="54"/>
      <c r="D83" s="54"/>
      <c r="E83" s="54"/>
      <c r="F83" s="54"/>
      <c r="G83" s="57"/>
      <c r="H83" s="57"/>
      <c r="I83" s="54"/>
      <c r="K83" s="54"/>
      <c r="L83" s="54"/>
      <c r="T83" s="234"/>
      <c r="U83" s="234"/>
      <c r="V83" s="234"/>
    </row>
    <row r="84" spans="3:22" s="56" customFormat="1">
      <c r="C84" s="54"/>
      <c r="D84" s="54"/>
      <c r="E84" s="54"/>
      <c r="F84" s="54"/>
      <c r="G84" s="57"/>
      <c r="H84" s="57"/>
      <c r="I84" s="54"/>
      <c r="K84" s="54"/>
      <c r="L84" s="54"/>
      <c r="T84" s="234"/>
      <c r="U84" s="234"/>
      <c r="V84" s="234"/>
    </row>
    <row r="85" spans="3:22" s="56" customFormat="1">
      <c r="C85" s="54"/>
      <c r="D85" s="54"/>
      <c r="E85" s="54"/>
      <c r="F85" s="54"/>
      <c r="G85" s="57"/>
      <c r="H85" s="57"/>
      <c r="I85" s="54"/>
      <c r="K85" s="54"/>
      <c r="L85" s="54"/>
      <c r="T85" s="234"/>
      <c r="U85" s="234"/>
      <c r="V85" s="234"/>
    </row>
    <row r="86" spans="3:22" s="56" customFormat="1">
      <c r="C86" s="54"/>
      <c r="D86" s="54"/>
      <c r="E86" s="54"/>
      <c r="F86" s="54"/>
      <c r="G86" s="57"/>
      <c r="H86" s="57"/>
      <c r="I86" s="54"/>
      <c r="K86" s="54"/>
      <c r="L86" s="54"/>
      <c r="T86" s="234"/>
      <c r="U86" s="234"/>
      <c r="V86" s="234"/>
    </row>
    <row r="87" spans="3:22" s="56" customFormat="1">
      <c r="C87" s="54"/>
      <c r="D87" s="54"/>
      <c r="E87" s="54"/>
      <c r="F87" s="54"/>
      <c r="G87" s="57"/>
      <c r="H87" s="57"/>
      <c r="I87" s="54"/>
      <c r="K87" s="54"/>
      <c r="L87" s="54"/>
      <c r="T87" s="234"/>
      <c r="U87" s="234"/>
      <c r="V87" s="234"/>
    </row>
    <row r="88" spans="3:22" s="56" customFormat="1">
      <c r="C88" s="54"/>
      <c r="D88" s="54"/>
      <c r="E88" s="54"/>
      <c r="F88" s="54"/>
      <c r="G88" s="57"/>
      <c r="H88" s="57"/>
      <c r="I88" s="54"/>
      <c r="K88" s="54"/>
      <c r="L88" s="54"/>
      <c r="T88" s="234"/>
      <c r="U88" s="234"/>
      <c r="V88" s="234"/>
    </row>
    <row r="89" spans="3:22" s="56" customFormat="1">
      <c r="C89" s="54"/>
      <c r="D89" s="54"/>
      <c r="E89" s="54"/>
      <c r="F89" s="54"/>
      <c r="G89" s="57"/>
      <c r="H89" s="57"/>
      <c r="I89" s="54"/>
      <c r="K89" s="54"/>
      <c r="L89" s="54"/>
      <c r="T89" s="234"/>
      <c r="U89" s="234"/>
      <c r="V89" s="234"/>
    </row>
    <row r="90" spans="3:22" s="56" customFormat="1">
      <c r="C90" s="54"/>
      <c r="D90" s="54"/>
      <c r="E90" s="54"/>
      <c r="F90" s="54"/>
      <c r="G90" s="57"/>
      <c r="H90" s="57"/>
      <c r="I90" s="54"/>
      <c r="K90" s="54"/>
      <c r="L90" s="54"/>
      <c r="T90" s="234"/>
      <c r="U90" s="234"/>
      <c r="V90" s="234"/>
    </row>
    <row r="91" spans="3:22" s="56" customFormat="1">
      <c r="C91" s="54"/>
      <c r="D91" s="54"/>
      <c r="E91" s="54"/>
      <c r="F91" s="54"/>
      <c r="G91" s="57"/>
      <c r="H91" s="57"/>
      <c r="I91" s="54"/>
      <c r="K91" s="54"/>
      <c r="L91" s="54"/>
      <c r="T91" s="234"/>
      <c r="U91" s="234"/>
      <c r="V91" s="234"/>
    </row>
    <row r="92" spans="3:22" s="56" customFormat="1">
      <c r="C92" s="54"/>
      <c r="D92" s="54"/>
      <c r="E92" s="54"/>
      <c r="F92" s="54"/>
      <c r="G92" s="57"/>
      <c r="H92" s="57"/>
      <c r="I92" s="54"/>
      <c r="K92" s="54"/>
      <c r="L92" s="54"/>
      <c r="T92" s="234"/>
      <c r="U92" s="234"/>
      <c r="V92" s="234"/>
    </row>
    <row r="93" spans="3:22" s="56" customFormat="1">
      <c r="C93" s="54"/>
      <c r="D93" s="54"/>
      <c r="E93" s="54"/>
      <c r="F93" s="54"/>
      <c r="G93" s="57"/>
      <c r="H93" s="57"/>
      <c r="I93" s="54"/>
      <c r="K93" s="54"/>
      <c r="L93" s="54"/>
      <c r="T93" s="234"/>
      <c r="U93" s="234"/>
      <c r="V93" s="234"/>
    </row>
    <row r="94" spans="3:22" s="56" customFormat="1">
      <c r="C94" s="54"/>
      <c r="D94" s="54"/>
      <c r="E94" s="54"/>
      <c r="F94" s="54"/>
      <c r="G94" s="57"/>
      <c r="H94" s="57"/>
      <c r="I94" s="54"/>
      <c r="K94" s="54"/>
      <c r="L94" s="54"/>
      <c r="T94" s="234"/>
      <c r="U94" s="234"/>
      <c r="V94" s="234"/>
    </row>
    <row r="95" spans="3:22" s="56" customFormat="1">
      <c r="C95" s="54"/>
      <c r="D95" s="54"/>
      <c r="E95" s="54"/>
      <c r="F95" s="54"/>
      <c r="G95" s="57"/>
      <c r="H95" s="57"/>
      <c r="I95" s="54"/>
      <c r="K95" s="54"/>
      <c r="L95" s="54"/>
      <c r="T95" s="234"/>
      <c r="U95" s="234"/>
      <c r="V95" s="234"/>
    </row>
    <row r="96" spans="3:22" s="56" customFormat="1">
      <c r="C96" s="54"/>
      <c r="D96" s="54"/>
      <c r="E96" s="54"/>
      <c r="F96" s="54"/>
      <c r="G96" s="57"/>
      <c r="H96" s="57"/>
      <c r="I96" s="54"/>
      <c r="K96" s="54"/>
      <c r="L96" s="54"/>
      <c r="T96" s="234"/>
      <c r="U96" s="234"/>
      <c r="V96" s="234"/>
    </row>
    <row r="97" spans="3:22" s="56" customFormat="1">
      <c r="C97" s="54"/>
      <c r="D97" s="54"/>
      <c r="E97" s="54"/>
      <c r="F97" s="54"/>
      <c r="G97" s="57"/>
      <c r="H97" s="57"/>
      <c r="I97" s="54"/>
      <c r="K97" s="54"/>
      <c r="L97" s="54"/>
      <c r="T97" s="234"/>
      <c r="U97" s="234"/>
      <c r="V97" s="234"/>
    </row>
    <row r="98" spans="3:22" s="56" customFormat="1">
      <c r="C98" s="72"/>
      <c r="D98" s="72"/>
      <c r="E98" s="72"/>
      <c r="F98" s="54"/>
      <c r="G98" s="57"/>
      <c r="H98" s="57"/>
      <c r="I98" s="54"/>
      <c r="K98" s="54"/>
      <c r="L98" s="54"/>
      <c r="T98" s="234"/>
      <c r="U98" s="234"/>
      <c r="V98" s="234"/>
    </row>
    <row r="99" spans="3:22" s="56" customFormat="1">
      <c r="D99" s="54"/>
      <c r="E99" s="54"/>
      <c r="F99" s="54"/>
      <c r="L99" s="54"/>
      <c r="T99" s="234"/>
      <c r="U99" s="234"/>
      <c r="V99" s="234"/>
    </row>
  </sheetData>
  <mergeCells count="5">
    <mergeCell ref="C3:E3"/>
    <mergeCell ref="G3:I3"/>
    <mergeCell ref="K3:M3"/>
    <mergeCell ref="O3:Q3"/>
    <mergeCell ref="T3:V3"/>
  </mergeCells>
  <pageMargins left="0" right="0" top="0.69" bottom="0" header="0.5" footer="0.5"/>
  <pageSetup scale="6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workbookViewId="0">
      <selection activeCell="K22" sqref="K22"/>
    </sheetView>
  </sheetViews>
  <sheetFormatPr defaultRowHeight="12.75"/>
  <cols>
    <col min="1" max="10" width="13.42578125" customWidth="1"/>
    <col min="11" max="11" width="16.42578125" customWidth="1"/>
    <col min="12" max="12" width="13.42578125" customWidth="1"/>
  </cols>
  <sheetData>
    <row r="1" spans="1:12">
      <c r="A1" s="121"/>
      <c r="B1" s="121"/>
      <c r="C1" s="121"/>
      <c r="D1" s="121"/>
      <c r="E1" s="121"/>
      <c r="F1" s="121"/>
      <c r="G1" s="121"/>
      <c r="H1" s="119"/>
      <c r="I1" s="136" t="s">
        <v>0</v>
      </c>
      <c r="J1" s="121"/>
      <c r="K1" s="119"/>
    </row>
    <row r="2" spans="1:12">
      <c r="A2" s="121"/>
      <c r="B2" s="121"/>
      <c r="C2" s="121"/>
      <c r="D2" s="121"/>
      <c r="E2" s="121"/>
      <c r="F2" s="121"/>
      <c r="G2" s="121"/>
      <c r="H2" s="119"/>
      <c r="I2" s="136" t="s">
        <v>1</v>
      </c>
      <c r="J2" s="121"/>
      <c r="K2" s="119"/>
    </row>
    <row r="3" spans="1:12" ht="26.25">
      <c r="A3" s="137" t="s">
        <v>837</v>
      </c>
      <c r="B3" s="121"/>
      <c r="C3" s="121"/>
      <c r="D3" s="121"/>
      <c r="E3" s="121"/>
      <c r="F3" s="121"/>
      <c r="G3" s="121"/>
      <c r="H3" s="119"/>
      <c r="I3" s="136" t="s">
        <v>838</v>
      </c>
      <c r="J3" s="121"/>
      <c r="K3" s="119"/>
    </row>
    <row r="4" spans="1:12">
      <c r="A4" s="121"/>
      <c r="B4" s="121"/>
      <c r="C4" s="121"/>
      <c r="D4" s="121"/>
      <c r="E4" s="121"/>
      <c r="F4" s="121"/>
      <c r="G4" s="121"/>
      <c r="H4" s="119"/>
      <c r="I4" s="136" t="s">
        <v>2</v>
      </c>
      <c r="J4" s="121"/>
      <c r="K4" s="119"/>
    </row>
    <row r="5" spans="1:12" ht="23.25">
      <c r="A5" s="138" t="s">
        <v>839</v>
      </c>
      <c r="B5" s="122"/>
      <c r="C5" s="123"/>
      <c r="D5" s="123"/>
      <c r="E5" s="123"/>
      <c r="F5" s="123"/>
      <c r="G5" s="123"/>
      <c r="H5" s="124"/>
      <c r="I5" s="124"/>
      <c r="J5" s="124"/>
      <c r="K5" s="124"/>
    </row>
    <row r="6" spans="1:12" ht="18">
      <c r="A6" s="139" t="s">
        <v>840</v>
      </c>
      <c r="B6" s="128"/>
      <c r="C6" s="129"/>
      <c r="D6" s="130"/>
      <c r="E6" s="130"/>
      <c r="F6" s="130"/>
      <c r="G6" s="130"/>
      <c r="H6" s="119"/>
      <c r="I6" s="119"/>
      <c r="J6" s="119"/>
      <c r="K6" s="119"/>
    </row>
    <row r="7" spans="1:12">
      <c r="A7" s="121"/>
      <c r="B7" s="121"/>
      <c r="C7" s="121"/>
      <c r="D7" s="119"/>
      <c r="E7" s="119"/>
      <c r="F7" s="119"/>
      <c r="G7" s="119"/>
      <c r="H7" s="119"/>
      <c r="I7" s="119"/>
      <c r="K7" s="119"/>
    </row>
    <row r="8" spans="1:12">
      <c r="A8" s="121"/>
      <c r="B8" s="121"/>
      <c r="C8" s="121"/>
      <c r="D8" s="119"/>
      <c r="E8" s="119"/>
      <c r="F8" s="119"/>
      <c r="G8" s="119"/>
      <c r="H8" s="119"/>
      <c r="I8" s="119"/>
      <c r="J8" s="119" t="s">
        <v>841</v>
      </c>
      <c r="K8" s="119"/>
    </row>
    <row r="9" spans="1:12">
      <c r="A9" s="125"/>
      <c r="B9" s="140" t="s">
        <v>847</v>
      </c>
      <c r="C9" s="140" t="s">
        <v>847</v>
      </c>
      <c r="D9" s="140" t="s">
        <v>847</v>
      </c>
      <c r="E9" s="140" t="s">
        <v>847</v>
      </c>
      <c r="F9" s="140" t="s">
        <v>847</v>
      </c>
      <c r="G9" s="140" t="s">
        <v>847</v>
      </c>
      <c r="H9" s="131"/>
      <c r="I9" s="131"/>
      <c r="J9" s="207" t="s">
        <v>1143</v>
      </c>
      <c r="K9" s="131">
        <v>12</v>
      </c>
      <c r="L9" t="s">
        <v>1152</v>
      </c>
    </row>
    <row r="10" spans="1:12">
      <c r="A10" s="126"/>
      <c r="B10" s="141" t="s">
        <v>11</v>
      </c>
      <c r="C10" s="141" t="s">
        <v>12</v>
      </c>
      <c r="D10" s="141" t="s">
        <v>13</v>
      </c>
      <c r="E10" s="141" t="s">
        <v>14</v>
      </c>
      <c r="F10" s="141" t="s">
        <v>15</v>
      </c>
      <c r="G10" s="141" t="s">
        <v>16</v>
      </c>
      <c r="H10" s="119"/>
      <c r="I10" s="150"/>
      <c r="J10" s="151">
        <f>'[21]C.2.2 B 02'!$P$41</f>
        <v>5.4682450751083987E-2</v>
      </c>
      <c r="K10" s="80">
        <f>'[21]C.2.2 B 12'!$P$33</f>
        <v>5.157100802248564E-2</v>
      </c>
      <c r="L10" s="2">
        <f>(J10*(H34/H33))+(K10*(H35/H33))</f>
        <v>5.4480005168104487E-2</v>
      </c>
    </row>
    <row r="11" spans="1:12">
      <c r="A11" s="142" t="s">
        <v>22</v>
      </c>
      <c r="B11" s="145" t="s">
        <v>40</v>
      </c>
      <c r="C11" s="145" t="s">
        <v>40</v>
      </c>
      <c r="D11" s="145" t="s">
        <v>40</v>
      </c>
      <c r="E11" s="145" t="s">
        <v>40</v>
      </c>
      <c r="F11" s="145" t="s">
        <v>40</v>
      </c>
      <c r="G11" s="145" t="s">
        <v>40</v>
      </c>
      <c r="H11" s="149">
        <f>SUM(B11:G11)</f>
        <v>0</v>
      </c>
      <c r="I11" s="152">
        <f>-H11*$L$10</f>
        <v>0</v>
      </c>
      <c r="J11" s="119"/>
      <c r="K11" s="208"/>
      <c r="L11" s="214"/>
    </row>
    <row r="12" spans="1:12">
      <c r="A12" s="142" t="s">
        <v>23</v>
      </c>
      <c r="B12" s="145" t="s">
        <v>40</v>
      </c>
      <c r="C12" s="145" t="s">
        <v>40</v>
      </c>
      <c r="D12" s="145" t="s">
        <v>40</v>
      </c>
      <c r="E12" s="145" t="s">
        <v>40</v>
      </c>
      <c r="F12" s="145" t="s">
        <v>40</v>
      </c>
      <c r="G12" s="145" t="s">
        <v>40</v>
      </c>
      <c r="H12" s="149">
        <f t="shared" ref="H12:H33" si="0">SUM(B12:G12)</f>
        <v>0</v>
      </c>
      <c r="I12" s="152">
        <f t="shared" ref="I12:I33" si="1">-H12*$L$10</f>
        <v>0</v>
      </c>
      <c r="J12" s="119"/>
      <c r="K12" s="208"/>
      <c r="L12" s="214"/>
    </row>
    <row r="13" spans="1:12">
      <c r="A13" s="142" t="s">
        <v>29</v>
      </c>
      <c r="B13" s="145" t="s">
        <v>40</v>
      </c>
      <c r="C13" s="145">
        <v>973.61</v>
      </c>
      <c r="D13" s="145">
        <v>77697.14</v>
      </c>
      <c r="E13" s="145">
        <v>0</v>
      </c>
      <c r="F13" s="132">
        <v>0</v>
      </c>
      <c r="G13" s="145">
        <v>-34810.42</v>
      </c>
      <c r="H13" s="149">
        <f t="shared" si="0"/>
        <v>43860.33</v>
      </c>
      <c r="I13" s="152">
        <f t="shared" si="1"/>
        <v>-2389.5110050747685</v>
      </c>
      <c r="J13" s="119"/>
      <c r="K13" s="208"/>
      <c r="L13" s="214"/>
    </row>
    <row r="14" spans="1:12">
      <c r="A14" s="142" t="s">
        <v>27</v>
      </c>
      <c r="B14" s="145" t="s">
        <v>40</v>
      </c>
      <c r="C14" s="145" t="s">
        <v>40</v>
      </c>
      <c r="D14" s="132">
        <v>-2000000</v>
      </c>
      <c r="E14" s="145">
        <v>0</v>
      </c>
      <c r="F14" s="132">
        <v>0</v>
      </c>
      <c r="G14" s="132">
        <v>-1000000</v>
      </c>
      <c r="H14" s="149">
        <f t="shared" si="0"/>
        <v>-3000000</v>
      </c>
      <c r="I14" s="152">
        <f t="shared" si="1"/>
        <v>163440.01550431346</v>
      </c>
      <c r="J14" s="119"/>
      <c r="K14" s="208"/>
      <c r="L14" s="214"/>
    </row>
    <row r="15" spans="1:12">
      <c r="A15" s="142" t="s">
        <v>31</v>
      </c>
      <c r="B15" s="145">
        <v>5905.05</v>
      </c>
      <c r="C15" s="145">
        <v>5392.18</v>
      </c>
      <c r="D15" s="145">
        <v>5392.18</v>
      </c>
      <c r="E15" s="145">
        <v>5392.18</v>
      </c>
      <c r="F15" s="145">
        <v>5392.18</v>
      </c>
      <c r="G15" s="145">
        <v>5392.18</v>
      </c>
      <c r="H15" s="149">
        <f t="shared" si="0"/>
        <v>32865.949999999997</v>
      </c>
      <c r="I15" s="152">
        <f t="shared" si="1"/>
        <v>-1790.5371258546636</v>
      </c>
      <c r="J15" s="119"/>
      <c r="K15" s="208"/>
      <c r="L15" s="214"/>
    </row>
    <row r="16" spans="1:12">
      <c r="A16" s="142" t="s">
        <v>25</v>
      </c>
      <c r="B16" s="145" t="s">
        <v>40</v>
      </c>
      <c r="C16" s="145" t="s">
        <v>40</v>
      </c>
      <c r="D16" s="145" t="s">
        <v>40</v>
      </c>
      <c r="E16" s="145" t="s">
        <v>40</v>
      </c>
      <c r="F16" s="145" t="s">
        <v>40</v>
      </c>
      <c r="G16" s="145" t="s">
        <v>40</v>
      </c>
      <c r="H16" s="149">
        <f t="shared" si="0"/>
        <v>0</v>
      </c>
      <c r="I16" s="152">
        <f t="shared" si="1"/>
        <v>0</v>
      </c>
      <c r="J16" s="119"/>
      <c r="K16" s="208"/>
      <c r="L16" s="214"/>
    </row>
    <row r="17" spans="1:12">
      <c r="A17" s="142" t="s">
        <v>24</v>
      </c>
      <c r="B17" s="145">
        <v>283.60000000000002</v>
      </c>
      <c r="C17" s="145">
        <v>54.12</v>
      </c>
      <c r="D17" s="145">
        <v>248.29</v>
      </c>
      <c r="E17" s="145">
        <v>0</v>
      </c>
      <c r="F17" s="145">
        <v>0</v>
      </c>
      <c r="G17" s="145">
        <v>0</v>
      </c>
      <c r="H17" s="149">
        <f t="shared" si="0"/>
        <v>586.01</v>
      </c>
      <c r="I17" s="152">
        <f t="shared" si="1"/>
        <v>-31.925827828560909</v>
      </c>
      <c r="K17" s="208"/>
      <c r="L17" s="214"/>
    </row>
    <row r="18" spans="1:12">
      <c r="A18" s="142" t="s">
        <v>30</v>
      </c>
      <c r="B18" s="145" t="s">
        <v>40</v>
      </c>
      <c r="C18" s="145" t="s">
        <v>40</v>
      </c>
      <c r="D18" s="145" t="s">
        <v>40</v>
      </c>
      <c r="E18" s="145">
        <v>580.44000000000005</v>
      </c>
      <c r="F18" s="145">
        <v>0</v>
      </c>
      <c r="G18" s="145">
        <v>0</v>
      </c>
      <c r="H18" s="149">
        <f t="shared" si="0"/>
        <v>580.44000000000005</v>
      </c>
      <c r="I18" s="152">
        <f t="shared" si="1"/>
        <v>-31.622374199774573</v>
      </c>
      <c r="K18" s="208"/>
      <c r="L18" s="214"/>
    </row>
    <row r="19" spans="1:12">
      <c r="A19" s="142" t="s">
        <v>33</v>
      </c>
      <c r="B19" s="145">
        <v>1629.78</v>
      </c>
      <c r="C19" s="145">
        <v>14445.62</v>
      </c>
      <c r="D19" s="145">
        <v>-7365.82</v>
      </c>
      <c r="E19" s="145">
        <v>7641.61</v>
      </c>
      <c r="F19" s="145">
        <v>3432.93</v>
      </c>
      <c r="G19" s="145">
        <v>534.74</v>
      </c>
      <c r="H19" s="149">
        <f t="shared" si="0"/>
        <v>20318.860000000004</v>
      </c>
      <c r="I19" s="152">
        <f t="shared" si="1"/>
        <v>-1106.9715978099919</v>
      </c>
      <c r="K19" s="208"/>
      <c r="L19" s="214"/>
    </row>
    <row r="20" spans="1:12">
      <c r="A20" s="142" t="s">
        <v>28</v>
      </c>
      <c r="B20" s="145" t="s">
        <v>40</v>
      </c>
      <c r="C20" s="145" t="s">
        <v>40</v>
      </c>
      <c r="D20" s="145" t="s">
        <v>40</v>
      </c>
      <c r="E20" s="145" t="s">
        <v>40</v>
      </c>
      <c r="F20" s="145" t="s">
        <v>40</v>
      </c>
      <c r="G20" s="145" t="s">
        <v>40</v>
      </c>
      <c r="H20" s="149">
        <f t="shared" si="0"/>
        <v>0</v>
      </c>
      <c r="I20" s="152">
        <f t="shared" si="1"/>
        <v>0</v>
      </c>
      <c r="K20" s="208"/>
      <c r="L20" s="214"/>
    </row>
    <row r="21" spans="1:12">
      <c r="A21" s="142" t="s">
        <v>32</v>
      </c>
      <c r="B21" s="145" t="s">
        <v>40</v>
      </c>
      <c r="C21" s="145" t="s">
        <v>40</v>
      </c>
      <c r="D21" s="145" t="s">
        <v>40</v>
      </c>
      <c r="E21" s="145" t="s">
        <v>40</v>
      </c>
      <c r="F21" s="145" t="s">
        <v>40</v>
      </c>
      <c r="G21" s="145" t="s">
        <v>40</v>
      </c>
      <c r="H21" s="149">
        <f t="shared" si="0"/>
        <v>0</v>
      </c>
      <c r="I21" s="152">
        <f t="shared" si="1"/>
        <v>0</v>
      </c>
      <c r="K21" s="208"/>
      <c r="L21" s="214"/>
    </row>
    <row r="22" spans="1:12">
      <c r="A22" s="142" t="s">
        <v>35</v>
      </c>
      <c r="B22" s="145">
        <v>0</v>
      </c>
      <c r="C22" s="145" t="s">
        <v>40</v>
      </c>
      <c r="D22" s="145" t="s">
        <v>40</v>
      </c>
      <c r="E22" s="145" t="s">
        <v>40</v>
      </c>
      <c r="F22" s="145" t="s">
        <v>40</v>
      </c>
      <c r="G22" s="145" t="s">
        <v>40</v>
      </c>
      <c r="H22" s="149">
        <f t="shared" si="0"/>
        <v>0</v>
      </c>
      <c r="I22" s="152">
        <f t="shared" si="1"/>
        <v>0</v>
      </c>
      <c r="K22" s="208"/>
      <c r="L22" s="214"/>
    </row>
    <row r="23" spans="1:12">
      <c r="A23" s="142" t="s">
        <v>26</v>
      </c>
      <c r="B23" s="145" t="s">
        <v>40</v>
      </c>
      <c r="C23" s="145" t="s">
        <v>40</v>
      </c>
      <c r="D23" s="145" t="s">
        <v>40</v>
      </c>
      <c r="E23" s="145" t="s">
        <v>40</v>
      </c>
      <c r="F23" s="145" t="s">
        <v>40</v>
      </c>
      <c r="G23" s="145" t="s">
        <v>40</v>
      </c>
      <c r="H23" s="149">
        <f t="shared" si="0"/>
        <v>0</v>
      </c>
      <c r="I23" s="152">
        <f t="shared" si="1"/>
        <v>0</v>
      </c>
      <c r="K23" s="208"/>
      <c r="L23" s="214"/>
    </row>
    <row r="24" spans="1:12">
      <c r="A24" s="142" t="s">
        <v>34</v>
      </c>
      <c r="B24" s="145">
        <v>1349.64</v>
      </c>
      <c r="C24" s="145">
        <v>251.63</v>
      </c>
      <c r="D24" s="145">
        <v>0</v>
      </c>
      <c r="E24" s="145">
        <v>0</v>
      </c>
      <c r="F24" s="145">
        <v>0</v>
      </c>
      <c r="G24" s="145">
        <v>0</v>
      </c>
      <c r="H24" s="149">
        <f t="shared" si="0"/>
        <v>1601.27</v>
      </c>
      <c r="I24" s="152">
        <f t="shared" si="1"/>
        <v>-87.237197875530669</v>
      </c>
      <c r="K24" s="208"/>
      <c r="L24" s="214"/>
    </row>
    <row r="25" spans="1:12">
      <c r="A25" s="142" t="s">
        <v>36</v>
      </c>
      <c r="B25" s="145" t="s">
        <v>40</v>
      </c>
      <c r="C25" s="145" t="s">
        <v>40</v>
      </c>
      <c r="D25" s="145" t="s">
        <v>40</v>
      </c>
      <c r="E25" s="145" t="s">
        <v>40</v>
      </c>
      <c r="F25" s="145" t="s">
        <v>40</v>
      </c>
      <c r="G25" s="145" t="s">
        <v>40</v>
      </c>
      <c r="H25" s="149">
        <f t="shared" si="0"/>
        <v>0</v>
      </c>
      <c r="I25" s="152">
        <f t="shared" si="1"/>
        <v>0</v>
      </c>
      <c r="K25" s="208"/>
      <c r="L25" s="214"/>
    </row>
    <row r="26" spans="1:12">
      <c r="A26" s="142" t="s">
        <v>37</v>
      </c>
      <c r="B26" s="145">
        <v>17194.62</v>
      </c>
      <c r="C26" s="132">
        <v>24843.05</v>
      </c>
      <c r="D26" s="132">
        <v>7769</v>
      </c>
      <c r="E26" s="145">
        <v>11269.69</v>
      </c>
      <c r="F26" s="132">
        <v>120.92</v>
      </c>
      <c r="G26" s="132">
        <v>337.5</v>
      </c>
      <c r="H26" s="149">
        <f t="shared" si="0"/>
        <v>61534.78</v>
      </c>
      <c r="I26" s="152">
        <f t="shared" si="1"/>
        <v>-3352.4151324181726</v>
      </c>
      <c r="K26" s="208"/>
      <c r="L26" s="214"/>
    </row>
    <row r="27" spans="1:12">
      <c r="A27" s="142" t="s">
        <v>38</v>
      </c>
      <c r="B27" s="145" t="s">
        <v>40</v>
      </c>
      <c r="C27" s="145" t="s">
        <v>40</v>
      </c>
      <c r="D27" s="145" t="s">
        <v>40</v>
      </c>
      <c r="E27" s="145" t="s">
        <v>40</v>
      </c>
      <c r="F27" s="145" t="s">
        <v>40</v>
      </c>
      <c r="G27" s="145" t="s">
        <v>40</v>
      </c>
      <c r="H27" s="149">
        <f t="shared" si="0"/>
        <v>0</v>
      </c>
      <c r="I27" s="152">
        <f t="shared" si="1"/>
        <v>0</v>
      </c>
      <c r="K27" s="208"/>
      <c r="L27" s="214"/>
    </row>
    <row r="28" spans="1:12">
      <c r="A28" s="142" t="s">
        <v>39</v>
      </c>
      <c r="B28" s="146">
        <v>0</v>
      </c>
      <c r="C28" s="133">
        <v>396.32</v>
      </c>
      <c r="D28" s="133">
        <v>8599.27</v>
      </c>
      <c r="E28" s="146">
        <v>9546.32</v>
      </c>
      <c r="F28" s="133">
        <v>41537.760000000002</v>
      </c>
      <c r="G28" s="133">
        <v>-11291.49</v>
      </c>
      <c r="H28" s="149">
        <f t="shared" si="0"/>
        <v>48788.18</v>
      </c>
      <c r="I28" s="152">
        <f t="shared" si="1"/>
        <v>-2657.9802985424121</v>
      </c>
      <c r="K28" s="208"/>
      <c r="L28" s="214"/>
    </row>
    <row r="29" spans="1:12">
      <c r="A29" s="127"/>
      <c r="B29" s="132"/>
      <c r="C29" s="132"/>
      <c r="D29" s="132"/>
      <c r="E29" s="132"/>
      <c r="F29" s="132"/>
      <c r="G29" s="132"/>
      <c r="H29" s="149">
        <f t="shared" si="0"/>
        <v>0</v>
      </c>
      <c r="I29" s="152">
        <f t="shared" si="1"/>
        <v>0</v>
      </c>
      <c r="K29" s="208"/>
      <c r="L29" s="214"/>
    </row>
    <row r="30" spans="1:12">
      <c r="A30" s="143" t="s">
        <v>124</v>
      </c>
      <c r="B30" s="147">
        <v>26362.69</v>
      </c>
      <c r="C30" s="134">
        <v>46356.53</v>
      </c>
      <c r="D30" s="134">
        <v>-1907659.94</v>
      </c>
      <c r="E30" s="147">
        <v>34430.239999999998</v>
      </c>
      <c r="F30" s="134">
        <v>50483.79</v>
      </c>
      <c r="G30" s="134">
        <v>-1039837.49</v>
      </c>
      <c r="H30" s="149">
        <f t="shared" si="0"/>
        <v>-2789864.1799999997</v>
      </c>
      <c r="I30" s="152">
        <f t="shared" si="1"/>
        <v>151991.81494470956</v>
      </c>
      <c r="K30" s="208"/>
      <c r="L30" s="214"/>
    </row>
    <row r="31" spans="1:12">
      <c r="A31" s="142" t="s">
        <v>842</v>
      </c>
      <c r="B31" s="145" t="s">
        <v>40</v>
      </c>
      <c r="C31" s="145" t="s">
        <v>40</v>
      </c>
      <c r="D31" s="145" t="s">
        <v>40</v>
      </c>
      <c r="E31" s="145" t="s">
        <v>40</v>
      </c>
      <c r="F31" s="145" t="s">
        <v>40</v>
      </c>
      <c r="G31" s="145" t="s">
        <v>40</v>
      </c>
      <c r="H31" s="149">
        <f t="shared" si="0"/>
        <v>0</v>
      </c>
      <c r="I31" s="152">
        <f t="shared" si="1"/>
        <v>0</v>
      </c>
      <c r="K31" s="208"/>
      <c r="L31" s="214"/>
    </row>
    <row r="32" spans="1:12">
      <c r="A32" s="127"/>
      <c r="B32" s="132"/>
      <c r="C32" s="132"/>
      <c r="D32" s="132"/>
      <c r="E32" s="132"/>
      <c r="F32" s="132"/>
      <c r="G32" s="132"/>
      <c r="H32" s="149">
        <f t="shared" si="0"/>
        <v>0</v>
      </c>
      <c r="I32" s="152">
        <f t="shared" si="1"/>
        <v>0</v>
      </c>
      <c r="K32" s="208"/>
      <c r="L32" s="214"/>
    </row>
    <row r="33" spans="1:12" ht="13.5" thickBot="1">
      <c r="A33" s="144" t="s">
        <v>843</v>
      </c>
      <c r="B33" s="148">
        <v>26362.69</v>
      </c>
      <c r="C33" s="135">
        <v>46356.53</v>
      </c>
      <c r="D33" s="135">
        <v>-1907659.94</v>
      </c>
      <c r="E33" s="148">
        <v>34430.239999999998</v>
      </c>
      <c r="F33" s="135">
        <v>50483.79</v>
      </c>
      <c r="G33" s="135">
        <v>-1039837.49</v>
      </c>
      <c r="H33" s="149">
        <f t="shared" si="0"/>
        <v>-2789864.1799999997</v>
      </c>
      <c r="I33" s="152">
        <f t="shared" si="1"/>
        <v>151991.81494470956</v>
      </c>
      <c r="J33" s="120"/>
      <c r="K33" s="208"/>
      <c r="L33" s="214"/>
    </row>
    <row r="34" spans="1:12" ht="13.5" thickTop="1">
      <c r="G34" t="s">
        <v>1153</v>
      </c>
      <c r="H34" s="215">
        <f>H33-H35</f>
        <v>-2608342.0599999991</v>
      </c>
      <c r="I34" s="216"/>
    </row>
    <row r="35" spans="1:12">
      <c r="G35" t="s">
        <v>1151</v>
      </c>
      <c r="H35" s="215">
        <v>-181522.12000000072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XFD384"/>
  <sheetViews>
    <sheetView zoomScale="80" zoomScaleNormal="80" workbookViewId="0">
      <pane xSplit="5" ySplit="7" topLeftCell="F250" activePane="bottomRight" state="frozen"/>
      <selection activeCell="AH64" sqref="AH64"/>
      <selection pane="topRight" activeCell="AH64" sqref="AH64"/>
      <selection pane="bottomLeft" activeCell="AH64" sqref="AH64"/>
      <selection pane="bottomRight" activeCell="A263" sqref="A263"/>
    </sheetView>
  </sheetViews>
  <sheetFormatPr defaultRowHeight="12.75"/>
  <cols>
    <col min="1" max="1" width="75.5703125" bestFit="1" customWidth="1"/>
    <col min="2" max="2" width="13.140625" customWidth="1"/>
    <col min="3" max="3" width="7" customWidth="1"/>
    <col min="4" max="4" width="13" style="1" bestFit="1" customWidth="1"/>
    <col min="5" max="5" width="14.28515625" style="1" customWidth="1"/>
    <col min="6" max="6" width="13" bestFit="1" customWidth="1"/>
    <col min="7" max="10" width="12.28515625" bestFit="1" customWidth="1"/>
    <col min="11" max="11" width="12" bestFit="1" customWidth="1"/>
    <col min="12" max="12" width="12.7109375" customWidth="1"/>
    <col min="13" max="13" width="12.7109375" bestFit="1" customWidth="1"/>
    <col min="14" max="14" width="12.28515625" bestFit="1" customWidth="1"/>
    <col min="15" max="15" width="13" bestFit="1" customWidth="1"/>
    <col min="16" max="19" width="12.2851562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3" max="33" width="7.5703125" customWidth="1"/>
    <col min="34" max="35" width="13" bestFit="1" customWidth="1"/>
    <col min="36" max="36" width="5.7109375" customWidth="1"/>
    <col min="37" max="37" width="13.5703125" customWidth="1"/>
    <col min="38" max="38" width="13" customWidth="1"/>
  </cols>
  <sheetData>
    <row r="1" spans="1:38">
      <c r="D1" s="41" t="s">
        <v>492</v>
      </c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  <c r="AK1" s="40" t="s">
        <v>582</v>
      </c>
    </row>
    <row r="2" spans="1:38">
      <c r="A2" s="5"/>
      <c r="B2" s="5"/>
      <c r="C2" s="5"/>
      <c r="D2" s="41" t="s">
        <v>491</v>
      </c>
      <c r="E2" s="38"/>
      <c r="F2" s="38">
        <f t="shared" ref="F2:M2" si="1">(F62-F37-F38-F39-F42-F45-F48-F51-F54-F57)/F33</f>
        <v>0.342761386730702</v>
      </c>
      <c r="G2" s="38">
        <f t="shared" si="1"/>
        <v>0.14227719517979578</v>
      </c>
      <c r="H2" s="38">
        <f t="shared" si="1"/>
        <v>0.34134576570596242</v>
      </c>
      <c r="I2" s="38">
        <f t="shared" si="1"/>
        <v>0.34116464647538575</v>
      </c>
      <c r="J2" s="38">
        <f t="shared" si="1"/>
        <v>0.34119390446183395</v>
      </c>
      <c r="K2" s="38">
        <f t="shared" si="1"/>
        <v>0.34115781991722838</v>
      </c>
      <c r="L2" s="38">
        <f t="shared" si="1"/>
        <v>0.33373179654130031</v>
      </c>
      <c r="M2" s="38">
        <f t="shared" si="1"/>
        <v>0.3334404098282443</v>
      </c>
      <c r="N2" s="1"/>
      <c r="O2" s="1"/>
      <c r="P2" s="1"/>
      <c r="Q2" s="1"/>
      <c r="R2" s="1"/>
      <c r="S2" s="1"/>
      <c r="U2" s="43">
        <f>AVERAGE($F2:K2)</f>
        <v>0.30831678641181809</v>
      </c>
      <c r="V2" s="39">
        <f>U2</f>
        <v>0.30831678641181809</v>
      </c>
      <c r="W2" s="39">
        <f t="shared" si="0"/>
        <v>0.30831678641181809</v>
      </c>
      <c r="X2" s="39">
        <f t="shared" si="0"/>
        <v>0.30831678641181809</v>
      </c>
      <c r="Y2" s="39">
        <f t="shared" si="0"/>
        <v>0.30831678641181809</v>
      </c>
      <c r="Z2" s="39">
        <f t="shared" si="0"/>
        <v>0.30831678641181809</v>
      </c>
      <c r="AA2" s="39">
        <f t="shared" si="0"/>
        <v>0.30831678641181809</v>
      </c>
      <c r="AB2" s="39">
        <f t="shared" si="0"/>
        <v>0.30831678641181809</v>
      </c>
      <c r="AC2" s="39">
        <f t="shared" si="0"/>
        <v>0.30831678641181809</v>
      </c>
      <c r="AD2" s="39">
        <f t="shared" si="0"/>
        <v>0.30831678641181809</v>
      </c>
      <c r="AE2" s="39">
        <f t="shared" si="0"/>
        <v>0.30831678641181809</v>
      </c>
      <c r="AF2" s="39">
        <f t="shared" si="0"/>
        <v>0.30831678641181809</v>
      </c>
      <c r="AK2" s="40" t="s">
        <v>583</v>
      </c>
    </row>
    <row r="3" spans="1:38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K3" s="40" t="s">
        <v>584</v>
      </c>
    </row>
    <row r="4" spans="1:38">
      <c r="A4" s="5" t="s">
        <v>43</v>
      </c>
      <c r="B4" s="5"/>
      <c r="C4" s="5"/>
      <c r="F4" s="228" t="s">
        <v>458</v>
      </c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4"/>
      <c r="S4" s="4"/>
      <c r="T4" s="4"/>
      <c r="U4" s="228" t="s">
        <v>579</v>
      </c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30"/>
      <c r="AK4" t="s">
        <v>581</v>
      </c>
    </row>
    <row r="5" spans="1:38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1005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</row>
    <row r="6" spans="1:38">
      <c r="A6" s="12"/>
      <c r="B6" s="35"/>
      <c r="C6" s="35"/>
      <c r="D6" s="35" t="s">
        <v>463</v>
      </c>
      <c r="E6" s="35" t="s">
        <v>454</v>
      </c>
      <c r="F6" s="11">
        <v>2017</v>
      </c>
      <c r="G6" s="11">
        <v>2017</v>
      </c>
      <c r="H6" s="11">
        <v>2017</v>
      </c>
      <c r="I6" s="11">
        <v>2017</v>
      </c>
      <c r="J6" s="11">
        <v>2017</v>
      </c>
      <c r="K6" s="11">
        <v>2017</v>
      </c>
      <c r="L6" s="11">
        <v>2017</v>
      </c>
      <c r="M6" s="11">
        <v>2017</v>
      </c>
      <c r="N6" s="11">
        <v>2017</v>
      </c>
      <c r="O6" s="11">
        <v>2017</v>
      </c>
      <c r="P6" s="11">
        <v>2017</v>
      </c>
      <c r="Q6" s="11">
        <v>2017</v>
      </c>
      <c r="R6" s="11">
        <v>2018</v>
      </c>
      <c r="S6" s="11">
        <v>2018</v>
      </c>
      <c r="T6" s="11">
        <v>2018</v>
      </c>
      <c r="U6" s="11">
        <v>2018</v>
      </c>
      <c r="V6" s="11">
        <v>2018</v>
      </c>
      <c r="W6" s="11">
        <v>2018</v>
      </c>
      <c r="X6" s="11">
        <v>2018</v>
      </c>
      <c r="Y6" s="11">
        <v>2018</v>
      </c>
      <c r="Z6" s="11">
        <v>2018</v>
      </c>
      <c r="AA6" s="11">
        <v>2018</v>
      </c>
      <c r="AB6" s="11">
        <v>2018</v>
      </c>
      <c r="AC6" s="11">
        <v>2018</v>
      </c>
      <c r="AD6" s="11">
        <v>2019</v>
      </c>
      <c r="AE6" s="11">
        <v>2019</v>
      </c>
      <c r="AF6" s="11">
        <v>2019</v>
      </c>
      <c r="AK6" s="63">
        <f>'[21]C.2.2 B 02'!$P$41</f>
        <v>5.4682450751083987E-2</v>
      </c>
      <c r="AL6" s="63">
        <f>'[21]C.2.2-F 02'!$O$39</f>
        <v>5.2010158342223917E-2</v>
      </c>
    </row>
    <row r="7" spans="1:38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K7" s="62" t="s">
        <v>560</v>
      </c>
      <c r="AL7" s="62" t="s">
        <v>561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5" t="s">
        <v>48</v>
      </c>
      <c r="B9" s="5" t="str">
        <f>RIGHT(A9,10)</f>
        <v>9030-01000</v>
      </c>
      <c r="C9" s="5" t="str">
        <f>LEFT(B9,4)</f>
        <v>9030</v>
      </c>
      <c r="D9" s="1">
        <f>SUM($F9:K9)</f>
        <v>212023.18</v>
      </c>
      <c r="E9" s="2">
        <f t="shared" ref="E9:E27" si="2">D9/$D$33</f>
        <v>8.0322474357712153E-3</v>
      </c>
      <c r="F9" s="22">
        <f>'Div 2 history'!B10</f>
        <v>106737.95</v>
      </c>
      <c r="G9" s="22">
        <f>'Div 2 history'!C10</f>
        <v>88727.72</v>
      </c>
      <c r="H9" s="22">
        <f>'Div 2 history'!D10</f>
        <v>5519.16</v>
      </c>
      <c r="I9" s="22">
        <f>'Div 2 history'!E10</f>
        <v>3679.46</v>
      </c>
      <c r="J9" s="22">
        <f>'Div 2 history'!F10</f>
        <v>3679.44</v>
      </c>
      <c r="K9" s="22">
        <f>'Div 2 history'!G10</f>
        <v>3679.45</v>
      </c>
      <c r="L9" s="1">
        <f t="shared" ref="L9:W18" si="3">$E9*L$33</f>
        <v>29646.295475429539</v>
      </c>
      <c r="M9" s="1">
        <f t="shared" si="3"/>
        <v>32465.92718142286</v>
      </c>
      <c r="N9" s="1">
        <f t="shared" si="3"/>
        <v>29646.295475429539</v>
      </c>
      <c r="O9" s="1">
        <f t="shared" si="3"/>
        <v>32650.205814866891</v>
      </c>
      <c r="P9" s="1">
        <f t="shared" si="3"/>
        <v>32777.04703097148</v>
      </c>
      <c r="Q9" s="1">
        <f t="shared" si="3"/>
        <v>31235.230126962066</v>
      </c>
      <c r="R9" s="1">
        <f t="shared" si="3"/>
        <v>34211.225698921626</v>
      </c>
      <c r="S9" s="1">
        <f t="shared" si="3"/>
        <v>29828.51143035058</v>
      </c>
      <c r="T9" s="1">
        <f t="shared" si="3"/>
        <v>32846.533823615988</v>
      </c>
      <c r="U9" s="1">
        <f t="shared" si="3"/>
        <v>31297.849062125082</v>
      </c>
      <c r="V9" s="1">
        <f t="shared" si="3"/>
        <v>34275.049526775139</v>
      </c>
      <c r="W9" s="1">
        <f t="shared" si="3"/>
        <v>31294.86584687265</v>
      </c>
      <c r="X9" s="1">
        <f t="shared" ref="X9:AF18" si="4">$E9*X$33</f>
        <v>32787.195055869015</v>
      </c>
      <c r="Y9" s="1">
        <f t="shared" si="4"/>
        <v>34275.049526775139</v>
      </c>
      <c r="Z9" s="1">
        <f t="shared" si="4"/>
        <v>29805.519997082654</v>
      </c>
      <c r="AA9" s="1">
        <f t="shared" si="4"/>
        <v>33629.711989312898</v>
      </c>
      <c r="AB9" s="1">
        <f t="shared" si="4"/>
        <v>33760.358441900622</v>
      </c>
      <c r="AC9" s="1">
        <f t="shared" si="4"/>
        <v>32172.287030770931</v>
      </c>
      <c r="AD9" s="1">
        <f t="shared" si="4"/>
        <v>35237.562469889279</v>
      </c>
      <c r="AE9" s="1">
        <f t="shared" si="4"/>
        <v>30723.366773261096</v>
      </c>
      <c r="AF9" s="1">
        <f t="shared" si="4"/>
        <v>33831.929838324468</v>
      </c>
    </row>
    <row r="10" spans="1:38">
      <c r="A10" s="5" t="s">
        <v>50</v>
      </c>
      <c r="B10" s="5" t="str">
        <f t="shared" ref="B10:B87" si="5">RIGHT(A10,10)</f>
        <v>9200-01000</v>
      </c>
      <c r="C10" s="5" t="str">
        <f t="shared" ref="C10:C32" si="6">LEFT(B10,4)</f>
        <v>9200</v>
      </c>
      <c r="D10" s="1">
        <f>SUM($F10:K10)</f>
        <v>26207607.680000003</v>
      </c>
      <c r="E10" s="2">
        <f t="shared" si="2"/>
        <v>0.99284422385032645</v>
      </c>
      <c r="F10" s="22">
        <f>'Div 2 history'!B11</f>
        <v>3483681.5200000014</v>
      </c>
      <c r="G10" s="22">
        <f>'Div 2 history'!C11</f>
        <v>8123974.1800000006</v>
      </c>
      <c r="H10" s="22">
        <f>'Div 2 history'!D11</f>
        <v>4756633.66</v>
      </c>
      <c r="I10" s="22">
        <f>'Div 2 history'!E11</f>
        <v>3280505.1000000006</v>
      </c>
      <c r="J10" s="22">
        <f>'Div 2 history'!F11</f>
        <v>3240985.0999999996</v>
      </c>
      <c r="K10" s="22">
        <f>'Div 2 history'!G11</f>
        <v>3321828.12</v>
      </c>
      <c r="L10" s="1">
        <f t="shared" si="3"/>
        <v>3664497.8204053757</v>
      </c>
      <c r="M10" s="1">
        <f t="shared" si="3"/>
        <v>4013024.8142593591</v>
      </c>
      <c r="N10" s="1">
        <f t="shared" si="3"/>
        <v>3664497.8204053757</v>
      </c>
      <c r="O10" s="1">
        <f t="shared" si="3"/>
        <v>4035802.994122088</v>
      </c>
      <c r="P10" s="1">
        <f t="shared" si="3"/>
        <v>4051481.4913001945</v>
      </c>
      <c r="Q10" s="1">
        <f t="shared" si="3"/>
        <v>3860901.7040586723</v>
      </c>
      <c r="R10" s="1">
        <f t="shared" si="3"/>
        <v>4228756.409413687</v>
      </c>
      <c r="S10" s="1">
        <f t="shared" si="3"/>
        <v>3687021.0381950871</v>
      </c>
      <c r="T10" s="1">
        <f t="shared" si="3"/>
        <v>4060070.5644410127</v>
      </c>
      <c r="U10" s="1">
        <f t="shared" si="3"/>
        <v>3868641.8600458223</v>
      </c>
      <c r="V10" s="1">
        <f t="shared" si="3"/>
        <v>4236645.498903906</v>
      </c>
      <c r="W10" s="1">
        <f t="shared" si="3"/>
        <v>3868273.1129354327</v>
      </c>
      <c r="X10" s="1">
        <f t="shared" si="4"/>
        <v>4052735.8610122297</v>
      </c>
      <c r="Y10" s="1">
        <f t="shared" si="4"/>
        <v>4236645.498903906</v>
      </c>
      <c r="Z10" s="1">
        <f t="shared" si="4"/>
        <v>3684179.1297627795</v>
      </c>
      <c r="AA10" s="1">
        <f t="shared" si="4"/>
        <v>4156877.0839457507</v>
      </c>
      <c r="AB10" s="1">
        <f t="shared" si="4"/>
        <v>4173025.9360392001</v>
      </c>
      <c r="AC10" s="1">
        <f t="shared" si="4"/>
        <v>3976728.7551804329</v>
      </c>
      <c r="AD10" s="1">
        <f t="shared" si="4"/>
        <v>4355619.1016960982</v>
      </c>
      <c r="AE10" s="1">
        <f t="shared" si="4"/>
        <v>3797631.6693409397</v>
      </c>
      <c r="AF10" s="1">
        <f t="shared" si="4"/>
        <v>4181872.681374243</v>
      </c>
    </row>
    <row r="11" spans="1:38">
      <c r="A11" s="5" t="s">
        <v>59</v>
      </c>
      <c r="B11" s="5" t="str">
        <f t="shared" si="5"/>
        <v>8700-01000</v>
      </c>
      <c r="C11" s="5" t="str">
        <f t="shared" si="6"/>
        <v>8700</v>
      </c>
      <c r="D11" s="1">
        <f>SUM($F11:K11)</f>
        <v>306.86</v>
      </c>
      <c r="E11" s="2">
        <f t="shared" si="2"/>
        <v>1.1625028207485406E-5</v>
      </c>
      <c r="F11" s="22">
        <f>'Div 2 history'!B12</f>
        <v>0</v>
      </c>
      <c r="G11" s="22">
        <f>'Div 2 history'!C12</f>
        <v>0</v>
      </c>
      <c r="H11" s="22">
        <f>'Div 2 history'!D12</f>
        <v>0</v>
      </c>
      <c r="I11" s="22">
        <f>'Div 2 history'!E12</f>
        <v>0</v>
      </c>
      <c r="J11" s="22">
        <f>'Div 2 history'!F12</f>
        <v>0</v>
      </c>
      <c r="K11" s="22">
        <f>'Div 2 history'!G12</f>
        <v>306.86</v>
      </c>
      <c r="L11" s="1">
        <f t="shared" si="3"/>
        <v>42.906922863765693</v>
      </c>
      <c r="M11" s="1">
        <f t="shared" si="3"/>
        <v>46.98776055944176</v>
      </c>
      <c r="N11" s="1">
        <f t="shared" si="3"/>
        <v>42.906922863765693</v>
      </c>
      <c r="O11" s="1">
        <f t="shared" si="3"/>
        <v>47.254466027488391</v>
      </c>
      <c r="P11" s="1">
        <f t="shared" si="3"/>
        <v>47.43804263252683</v>
      </c>
      <c r="Q11" s="1">
        <f t="shared" si="3"/>
        <v>45.206579378535785</v>
      </c>
      <c r="R11" s="1">
        <f t="shared" si="3"/>
        <v>49.51372165048695</v>
      </c>
      <c r="S11" s="1">
        <f t="shared" si="3"/>
        <v>43.170643028358413</v>
      </c>
      <c r="T11" s="1">
        <f t="shared" si="3"/>
        <v>47.53861049114915</v>
      </c>
      <c r="U11" s="1">
        <f t="shared" si="3"/>
        <v>45.297207424224574</v>
      </c>
      <c r="V11" s="1">
        <f t="shared" si="3"/>
        <v>49.606093530840454</v>
      </c>
      <c r="W11" s="1">
        <f t="shared" si="3"/>
        <v>45.292889832948184</v>
      </c>
      <c r="X11" s="1">
        <f t="shared" si="4"/>
        <v>47.452729813994708</v>
      </c>
      <c r="Y11" s="1">
        <f t="shared" si="4"/>
        <v>49.606093530840454</v>
      </c>
      <c r="Z11" s="1">
        <f t="shared" si="4"/>
        <v>43.137367651521807</v>
      </c>
      <c r="AA11" s="1">
        <f t="shared" si="4"/>
        <v>48.672100008313045</v>
      </c>
      <c r="AB11" s="1">
        <f t="shared" si="4"/>
        <v>48.861183911502636</v>
      </c>
      <c r="AC11" s="1">
        <f t="shared" si="4"/>
        <v>46.562776759891861</v>
      </c>
      <c r="AD11" s="1">
        <f t="shared" si="4"/>
        <v>50.99913330000156</v>
      </c>
      <c r="AE11" s="1">
        <f t="shared" si="4"/>
        <v>44.465762319209162</v>
      </c>
      <c r="AF11" s="1">
        <f t="shared" si="4"/>
        <v>48.964768805883622</v>
      </c>
    </row>
    <row r="12" spans="1:38">
      <c r="A12" s="5" t="s">
        <v>359</v>
      </c>
      <c r="B12" s="5" t="str">
        <f t="shared" ref="B12" si="7">RIGHT(A12,10)</f>
        <v>9200-01001</v>
      </c>
      <c r="C12" s="5" t="str">
        <f t="shared" ref="C12" si="8">LEFT(B12,4)</f>
        <v>9200</v>
      </c>
      <c r="D12" s="1">
        <f>SUM($F12:K12)</f>
        <v>710019.21</v>
      </c>
      <c r="E12" s="2">
        <f t="shared" si="2"/>
        <v>2.6898238102413163E-2</v>
      </c>
      <c r="F12" s="22">
        <f>'Div 2 history'!B13</f>
        <v>50220.99</v>
      </c>
      <c r="G12" s="22">
        <f>'Div 2 history'!C13</f>
        <v>108529.70999999999</v>
      </c>
      <c r="H12" s="22">
        <f>'Div 2 history'!D13</f>
        <v>198318.00999999998</v>
      </c>
      <c r="I12" s="22">
        <f>'Div 2 history'!E13</f>
        <v>106278</v>
      </c>
      <c r="J12" s="22">
        <f>'Div 2 history'!F13</f>
        <v>126422.73999999999</v>
      </c>
      <c r="K12" s="22">
        <f>'Div 2 history'!G13</f>
        <v>120249.76000000001</v>
      </c>
      <c r="L12" s="1">
        <f t="shared" si="3"/>
        <v>99278.952862092992</v>
      </c>
      <c r="M12" s="1">
        <f t="shared" si="3"/>
        <v>108721.28212241411</v>
      </c>
      <c r="N12" s="1">
        <f t="shared" si="3"/>
        <v>99278.952862092992</v>
      </c>
      <c r="O12" s="1">
        <f t="shared" si="3"/>
        <v>109338.39092031917</v>
      </c>
      <c r="P12" s="1">
        <f t="shared" si="3"/>
        <v>109763.15438275767</v>
      </c>
      <c r="Q12" s="1">
        <f t="shared" si="3"/>
        <v>104599.94713273241</v>
      </c>
      <c r="R12" s="1">
        <f t="shared" si="3"/>
        <v>114565.9047462642</v>
      </c>
      <c r="S12" s="1">
        <f t="shared" si="3"/>
        <v>99889.154201222191</v>
      </c>
      <c r="T12" s="1">
        <f t="shared" si="3"/>
        <v>109995.8504380611</v>
      </c>
      <c r="U12" s="1">
        <f t="shared" si="3"/>
        <v>104809.6442369617</v>
      </c>
      <c r="V12" s="1">
        <f t="shared" si="3"/>
        <v>114779.63677231783</v>
      </c>
      <c r="W12" s="1">
        <f t="shared" si="3"/>
        <v>104799.65410221892</v>
      </c>
      <c r="X12" s="1">
        <f t="shared" si="4"/>
        <v>109797.13789635654</v>
      </c>
      <c r="Y12" s="1">
        <f t="shared" si="4"/>
        <v>114779.63677231783</v>
      </c>
      <c r="Z12" s="1">
        <f t="shared" si="4"/>
        <v>99812.160924894299</v>
      </c>
      <c r="AA12" s="1">
        <f t="shared" si="4"/>
        <v>112618.54264792876</v>
      </c>
      <c r="AB12" s="1">
        <f t="shared" si="4"/>
        <v>113056.0490142404</v>
      </c>
      <c r="AC12" s="1">
        <f t="shared" si="4"/>
        <v>107737.94554671439</v>
      </c>
      <c r="AD12" s="1">
        <f t="shared" si="4"/>
        <v>118002.88188865215</v>
      </c>
      <c r="AE12" s="1">
        <f t="shared" si="4"/>
        <v>102885.82882725887</v>
      </c>
      <c r="AF12" s="1">
        <f t="shared" si="4"/>
        <v>113295.72595120293</v>
      </c>
    </row>
    <row r="13" spans="1:38">
      <c r="A13" s="5" t="s">
        <v>395</v>
      </c>
      <c r="B13" s="5" t="str">
        <f t="shared" si="5"/>
        <v>8560-01002</v>
      </c>
      <c r="C13" s="5" t="str">
        <f t="shared" si="6"/>
        <v>8560</v>
      </c>
      <c r="D13" s="1">
        <f>SUM($F13:K13)</f>
        <v>0</v>
      </c>
      <c r="E13" s="2">
        <f t="shared" si="2"/>
        <v>0</v>
      </c>
      <c r="F13" s="22">
        <f>'Div 2 history'!B14</f>
        <v>0</v>
      </c>
      <c r="G13" s="22">
        <f>'Div 2 history'!C14</f>
        <v>0</v>
      </c>
      <c r="H13" s="22">
        <f>'Div 2 history'!D14</f>
        <v>0</v>
      </c>
      <c r="I13" s="22">
        <f>'Div 2 history'!E14</f>
        <v>0</v>
      </c>
      <c r="J13" s="22">
        <f>'Div 2 history'!F14</f>
        <v>0</v>
      </c>
      <c r="K13" s="22">
        <f>'Div 2 history'!G14</f>
        <v>0</v>
      </c>
      <c r="L13" s="1">
        <f t="shared" si="3"/>
        <v>0</v>
      </c>
      <c r="M13" s="1">
        <f t="shared" si="3"/>
        <v>0</v>
      </c>
      <c r="N13" s="1">
        <f t="shared" si="3"/>
        <v>0</v>
      </c>
      <c r="O13" s="1">
        <f t="shared" si="3"/>
        <v>0</v>
      </c>
      <c r="P13" s="1">
        <f t="shared" si="3"/>
        <v>0</v>
      </c>
      <c r="Q13" s="1">
        <f t="shared" si="3"/>
        <v>0</v>
      </c>
      <c r="R13" s="1">
        <f t="shared" si="3"/>
        <v>0</v>
      </c>
      <c r="S13" s="1">
        <f t="shared" si="3"/>
        <v>0</v>
      </c>
      <c r="T13" s="1">
        <f t="shared" si="3"/>
        <v>0</v>
      </c>
      <c r="U13" s="1">
        <f t="shared" si="3"/>
        <v>0</v>
      </c>
      <c r="V13" s="1">
        <f t="shared" si="3"/>
        <v>0</v>
      </c>
      <c r="W13" s="1">
        <f t="shared" si="3"/>
        <v>0</v>
      </c>
      <c r="X13" s="1">
        <f t="shared" si="4"/>
        <v>0</v>
      </c>
      <c r="Y13" s="1">
        <f t="shared" si="4"/>
        <v>0</v>
      </c>
      <c r="Z13" s="1">
        <f t="shared" si="4"/>
        <v>0</v>
      </c>
      <c r="AA13" s="1">
        <f t="shared" si="4"/>
        <v>0</v>
      </c>
      <c r="AB13" s="1">
        <f t="shared" si="4"/>
        <v>0</v>
      </c>
      <c r="AC13" s="1">
        <f t="shared" si="4"/>
        <v>0</v>
      </c>
      <c r="AD13" s="1">
        <f t="shared" si="4"/>
        <v>0</v>
      </c>
      <c r="AE13" s="1">
        <f t="shared" si="4"/>
        <v>0</v>
      </c>
      <c r="AF13" s="1">
        <f t="shared" si="4"/>
        <v>0</v>
      </c>
    </row>
    <row r="14" spans="1:38">
      <c r="A14" s="5" t="s">
        <v>67</v>
      </c>
      <c r="B14" s="5" t="str">
        <f t="shared" si="5"/>
        <v>8700-01002</v>
      </c>
      <c r="C14" s="5" t="str">
        <f t="shared" si="6"/>
        <v>8700</v>
      </c>
      <c r="D14" s="1">
        <f>SUM($F14:K14)</f>
        <v>-7819.0899999999992</v>
      </c>
      <c r="E14" s="2">
        <f t="shared" si="2"/>
        <v>-2.9621697779725947E-4</v>
      </c>
      <c r="F14" s="22">
        <f>'Div 2 history'!B15</f>
        <v>0</v>
      </c>
      <c r="G14" s="22">
        <f>'Div 2 history'!C15</f>
        <v>-787.68</v>
      </c>
      <c r="H14" s="22">
        <f>'Div 2 history'!D15</f>
        <v>-1746.55</v>
      </c>
      <c r="I14" s="22">
        <f>'Div 2 history'!E15</f>
        <v>-4003.93</v>
      </c>
      <c r="J14" s="22">
        <f>'Div 2 history'!F15</f>
        <v>-17.440000000000001</v>
      </c>
      <c r="K14" s="22">
        <f>'Div 2 history'!G15</f>
        <v>-1263.49</v>
      </c>
      <c r="L14" s="1">
        <f t="shared" si="3"/>
        <v>-1093.3099507750819</v>
      </c>
      <c r="M14" s="1">
        <f t="shared" si="3"/>
        <v>-1197.2936476332052</v>
      </c>
      <c r="N14" s="1">
        <f t="shared" si="3"/>
        <v>-1093.3099507750819</v>
      </c>
      <c r="O14" s="1">
        <f t="shared" si="3"/>
        <v>-1204.0895612685724</v>
      </c>
      <c r="P14" s="1">
        <f t="shared" si="3"/>
        <v>-1208.7672709625372</v>
      </c>
      <c r="Q14" s="1">
        <f t="shared" si="3"/>
        <v>-1151.9074260343978</v>
      </c>
      <c r="R14" s="1">
        <f t="shared" si="3"/>
        <v>-1261.657582676484</v>
      </c>
      <c r="S14" s="1">
        <f t="shared" si="3"/>
        <v>-1100.0297959871175</v>
      </c>
      <c r="T14" s="1">
        <f t="shared" si="3"/>
        <v>-1211.3298374022008</v>
      </c>
      <c r="U14" s="1">
        <f t="shared" si="3"/>
        <v>-1154.216716413609</v>
      </c>
      <c r="V14" s="1">
        <f t="shared" si="3"/>
        <v>-1264.0113076518908</v>
      </c>
      <c r="W14" s="1">
        <f t="shared" si="3"/>
        <v>-1154.1067000062137</v>
      </c>
      <c r="X14" s="1">
        <f t="shared" si="4"/>
        <v>-1209.1415145711653</v>
      </c>
      <c r="Y14" s="1">
        <f t="shared" si="4"/>
        <v>-1264.0113076518908</v>
      </c>
      <c r="Z14" s="1">
        <f t="shared" si="4"/>
        <v>-1099.181907157458</v>
      </c>
      <c r="AA14" s="1">
        <f t="shared" si="4"/>
        <v>-1240.2122481066297</v>
      </c>
      <c r="AB14" s="1">
        <f t="shared" si="4"/>
        <v>-1245.0302890914131</v>
      </c>
      <c r="AC14" s="1">
        <f t="shared" si="4"/>
        <v>-1186.4646488154299</v>
      </c>
      <c r="AD14" s="1">
        <f t="shared" si="4"/>
        <v>-1299.5073101567787</v>
      </c>
      <c r="AE14" s="1">
        <f t="shared" si="4"/>
        <v>-1133.0306898667311</v>
      </c>
      <c r="AF14" s="1">
        <f t="shared" si="4"/>
        <v>-1247.6697325242669</v>
      </c>
    </row>
    <row r="15" spans="1:38">
      <c r="A15" s="5" t="s">
        <v>360</v>
      </c>
      <c r="B15" s="5" t="str">
        <f t="shared" si="5"/>
        <v>9200-01002</v>
      </c>
      <c r="C15" s="5" t="str">
        <f t="shared" si="6"/>
        <v>9200</v>
      </c>
      <c r="D15" s="1">
        <f>SUM($F15:K15)</f>
        <v>-577213.56000000006</v>
      </c>
      <c r="E15" s="2">
        <f t="shared" si="2"/>
        <v>-2.1867053108072312E-2</v>
      </c>
      <c r="F15" s="22">
        <f>'Div 2 history'!B16</f>
        <v>-37259.879999999997</v>
      </c>
      <c r="G15" s="22">
        <f>'Div 2 history'!C16</f>
        <v>-95409.299999999988</v>
      </c>
      <c r="H15" s="22">
        <f>'Div 2 history'!D16</f>
        <v>-142826.35999999999</v>
      </c>
      <c r="I15" s="22">
        <f>'Div 2 history'!E16</f>
        <v>-90006.930000000008</v>
      </c>
      <c r="J15" s="22">
        <f>'Div 2 history'!F16</f>
        <v>-116869.53</v>
      </c>
      <c r="K15" s="22">
        <f>'Div 2 history'!G16</f>
        <v>-94841.56</v>
      </c>
      <c r="L15" s="1">
        <f t="shared" si="3"/>
        <v>-80709.306181449501</v>
      </c>
      <c r="M15" s="1">
        <f t="shared" si="3"/>
        <v>-88385.493544101439</v>
      </c>
      <c r="N15" s="1">
        <f t="shared" si="3"/>
        <v>-80709.306181449501</v>
      </c>
      <c r="O15" s="1">
        <f t="shared" si="3"/>
        <v>-88887.175134020828</v>
      </c>
      <c r="P15" s="1">
        <f t="shared" si="3"/>
        <v>-89232.488650696032</v>
      </c>
      <c r="Q15" s="1">
        <f t="shared" si="3"/>
        <v>-85035.034277870131</v>
      </c>
      <c r="R15" s="1">
        <f t="shared" si="3"/>
        <v>-93136.907849594762</v>
      </c>
      <c r="S15" s="1">
        <f t="shared" si="3"/>
        <v>-81205.37231925939</v>
      </c>
      <c r="T15" s="1">
        <f t="shared" si="3"/>
        <v>-89421.660037311958</v>
      </c>
      <c r="U15" s="1">
        <f t="shared" si="3"/>
        <v>-85205.508555677181</v>
      </c>
      <c r="V15" s="1">
        <f t="shared" si="3"/>
        <v>-93310.662336666195</v>
      </c>
      <c r="W15" s="1">
        <f t="shared" si="3"/>
        <v>-85197.387027190984</v>
      </c>
      <c r="X15" s="1">
        <f t="shared" si="4"/>
        <v>-89260.11571287892</v>
      </c>
      <c r="Y15" s="1">
        <f t="shared" si="4"/>
        <v>-93310.662336666195</v>
      </c>
      <c r="Z15" s="1">
        <f t="shared" si="4"/>
        <v>-81142.78026189057</v>
      </c>
      <c r="AA15" s="1">
        <f t="shared" si="4"/>
        <v>-91553.790388041467</v>
      </c>
      <c r="AB15" s="1">
        <f t="shared" si="4"/>
        <v>-91909.463310216917</v>
      </c>
      <c r="AC15" s="1">
        <f t="shared" si="4"/>
        <v>-87586.085306206238</v>
      </c>
      <c r="AD15" s="1">
        <f t="shared" si="4"/>
        <v>-95931.015085082603</v>
      </c>
      <c r="AE15" s="1">
        <f t="shared" si="4"/>
        <v>-83641.533488837187</v>
      </c>
      <c r="AF15" s="1">
        <f t="shared" si="4"/>
        <v>-92104.30983843132</v>
      </c>
    </row>
    <row r="16" spans="1:38">
      <c r="A16" s="5" t="s">
        <v>68</v>
      </c>
      <c r="B16" s="5" t="str">
        <f t="shared" si="5"/>
        <v>8560-01006</v>
      </c>
      <c r="C16" s="5" t="str">
        <f t="shared" si="6"/>
        <v>8560</v>
      </c>
      <c r="D16" s="1">
        <f>SUM($F16:K16)</f>
        <v>0</v>
      </c>
      <c r="E16" s="2">
        <f t="shared" si="2"/>
        <v>0</v>
      </c>
      <c r="F16" s="22">
        <f>'Div 2 history'!B17</f>
        <v>0</v>
      </c>
      <c r="G16" s="22">
        <f>'Div 2 history'!C17</f>
        <v>0</v>
      </c>
      <c r="H16" s="22">
        <f>'Div 2 history'!D17</f>
        <v>0</v>
      </c>
      <c r="I16" s="22">
        <f>'Div 2 history'!E17</f>
        <v>0</v>
      </c>
      <c r="J16" s="22">
        <f>'Div 2 history'!F17</f>
        <v>0</v>
      </c>
      <c r="K16" s="22">
        <f>'Div 2 history'!G17</f>
        <v>0</v>
      </c>
      <c r="L16" s="1">
        <f t="shared" si="3"/>
        <v>0</v>
      </c>
      <c r="M16" s="1">
        <f t="shared" si="3"/>
        <v>0</v>
      </c>
      <c r="N16" s="1">
        <f t="shared" si="3"/>
        <v>0</v>
      </c>
      <c r="O16" s="1">
        <f t="shared" si="3"/>
        <v>0</v>
      </c>
      <c r="P16" s="1">
        <f t="shared" si="3"/>
        <v>0</v>
      </c>
      <c r="Q16" s="1">
        <f t="shared" si="3"/>
        <v>0</v>
      </c>
      <c r="R16" s="1">
        <f t="shared" si="3"/>
        <v>0</v>
      </c>
      <c r="S16" s="1">
        <f t="shared" si="3"/>
        <v>0</v>
      </c>
      <c r="T16" s="1">
        <f t="shared" si="3"/>
        <v>0</v>
      </c>
      <c r="U16" s="1">
        <f t="shared" si="3"/>
        <v>0</v>
      </c>
      <c r="V16" s="1">
        <f t="shared" si="3"/>
        <v>0</v>
      </c>
      <c r="W16" s="1">
        <f t="shared" si="3"/>
        <v>0</v>
      </c>
      <c r="X16" s="1">
        <f t="shared" si="4"/>
        <v>0</v>
      </c>
      <c r="Y16" s="1">
        <f t="shared" si="4"/>
        <v>0</v>
      </c>
      <c r="Z16" s="1">
        <f t="shared" si="4"/>
        <v>0</v>
      </c>
      <c r="AA16" s="1">
        <f t="shared" si="4"/>
        <v>0</v>
      </c>
      <c r="AB16" s="1">
        <f t="shared" si="4"/>
        <v>0</v>
      </c>
      <c r="AC16" s="1">
        <f t="shared" si="4"/>
        <v>0</v>
      </c>
      <c r="AD16" s="1">
        <f t="shared" si="4"/>
        <v>0</v>
      </c>
      <c r="AE16" s="1">
        <f t="shared" si="4"/>
        <v>0</v>
      </c>
      <c r="AF16" s="1">
        <f t="shared" si="4"/>
        <v>0</v>
      </c>
    </row>
    <row r="17" spans="1:32">
      <c r="A17" s="5" t="s">
        <v>682</v>
      </c>
      <c r="B17" s="5" t="str">
        <f t="shared" si="5"/>
        <v>8740-01006</v>
      </c>
      <c r="C17" s="5" t="str">
        <f t="shared" si="6"/>
        <v>8740</v>
      </c>
      <c r="D17" s="1">
        <f>SUM($F17:K17)</f>
        <v>0</v>
      </c>
      <c r="E17" s="2">
        <f t="shared" si="2"/>
        <v>0</v>
      </c>
      <c r="F17" s="22">
        <f>'Div 2 history'!B18</f>
        <v>0</v>
      </c>
      <c r="G17" s="22">
        <f>'Div 2 history'!C18</f>
        <v>0</v>
      </c>
      <c r="H17" s="22">
        <f>'Div 2 history'!D18</f>
        <v>0</v>
      </c>
      <c r="I17" s="22">
        <f>'Div 2 history'!E18</f>
        <v>0</v>
      </c>
      <c r="J17" s="22">
        <f>'Div 2 history'!F18</f>
        <v>0</v>
      </c>
      <c r="K17" s="22">
        <f>'Div 2 history'!G18</f>
        <v>0</v>
      </c>
      <c r="L17" s="1">
        <f t="shared" si="3"/>
        <v>0</v>
      </c>
      <c r="M17" s="1">
        <f t="shared" si="3"/>
        <v>0</v>
      </c>
      <c r="N17" s="1">
        <f t="shared" si="3"/>
        <v>0</v>
      </c>
      <c r="O17" s="1">
        <f t="shared" si="3"/>
        <v>0</v>
      </c>
      <c r="P17" s="1">
        <f t="shared" si="3"/>
        <v>0</v>
      </c>
      <c r="Q17" s="1">
        <f t="shared" si="3"/>
        <v>0</v>
      </c>
      <c r="R17" s="1">
        <f t="shared" si="3"/>
        <v>0</v>
      </c>
      <c r="S17" s="1">
        <f t="shared" si="3"/>
        <v>0</v>
      </c>
      <c r="T17" s="1">
        <f t="shared" si="3"/>
        <v>0</v>
      </c>
      <c r="U17" s="1">
        <f t="shared" si="3"/>
        <v>0</v>
      </c>
      <c r="V17" s="1">
        <f t="shared" si="3"/>
        <v>0</v>
      </c>
      <c r="W17" s="1">
        <f t="shared" si="3"/>
        <v>0</v>
      </c>
      <c r="X17" s="1">
        <f t="shared" si="4"/>
        <v>0</v>
      </c>
      <c r="Y17" s="1">
        <f t="shared" si="4"/>
        <v>0</v>
      </c>
      <c r="Z17" s="1">
        <f t="shared" si="4"/>
        <v>0</v>
      </c>
      <c r="AA17" s="1">
        <f t="shared" si="4"/>
        <v>0</v>
      </c>
      <c r="AB17" s="1">
        <f t="shared" si="4"/>
        <v>0</v>
      </c>
      <c r="AC17" s="1">
        <f t="shared" si="4"/>
        <v>0</v>
      </c>
      <c r="AD17" s="1">
        <f t="shared" si="4"/>
        <v>0</v>
      </c>
      <c r="AE17" s="1">
        <f t="shared" si="4"/>
        <v>0</v>
      </c>
      <c r="AF17" s="1">
        <f t="shared" si="4"/>
        <v>0</v>
      </c>
    </row>
    <row r="18" spans="1:32">
      <c r="A18" s="5" t="s">
        <v>361</v>
      </c>
      <c r="B18" s="5" t="str">
        <f t="shared" si="5"/>
        <v>9200-01006</v>
      </c>
      <c r="C18" s="5" t="str">
        <f t="shared" si="6"/>
        <v>9200</v>
      </c>
      <c r="D18" s="1">
        <f>SUM($F18:K18)</f>
        <v>0</v>
      </c>
      <c r="E18" s="2">
        <f t="shared" si="2"/>
        <v>0</v>
      </c>
      <c r="F18" s="22">
        <f>'Div 2 history'!B19</f>
        <v>0</v>
      </c>
      <c r="G18" s="22">
        <f>'Div 2 history'!C19</f>
        <v>0</v>
      </c>
      <c r="H18" s="22">
        <f>'Div 2 history'!D19</f>
        <v>0</v>
      </c>
      <c r="I18" s="22">
        <f>'Div 2 history'!E19</f>
        <v>0</v>
      </c>
      <c r="J18" s="22">
        <f>'Div 2 history'!F19</f>
        <v>0</v>
      </c>
      <c r="K18" s="22">
        <f>'Div 2 history'!G19</f>
        <v>0</v>
      </c>
      <c r="L18" s="1">
        <f t="shared" si="3"/>
        <v>0</v>
      </c>
      <c r="M18" s="1">
        <f t="shared" si="3"/>
        <v>0</v>
      </c>
      <c r="N18" s="1">
        <f t="shared" si="3"/>
        <v>0</v>
      </c>
      <c r="O18" s="1">
        <f t="shared" si="3"/>
        <v>0</v>
      </c>
      <c r="P18" s="1">
        <f t="shared" si="3"/>
        <v>0</v>
      </c>
      <c r="Q18" s="1">
        <f t="shared" si="3"/>
        <v>0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0</v>
      </c>
      <c r="V18" s="1">
        <f t="shared" si="3"/>
        <v>0</v>
      </c>
      <c r="W18" s="1">
        <f t="shared" si="3"/>
        <v>0</v>
      </c>
      <c r="X18" s="1">
        <f t="shared" si="4"/>
        <v>0</v>
      </c>
      <c r="Y18" s="1">
        <f t="shared" si="4"/>
        <v>0</v>
      </c>
      <c r="Z18" s="1">
        <f t="shared" si="4"/>
        <v>0</v>
      </c>
      <c r="AA18" s="1">
        <f t="shared" si="4"/>
        <v>0</v>
      </c>
      <c r="AB18" s="1">
        <f t="shared" si="4"/>
        <v>0</v>
      </c>
      <c r="AC18" s="1">
        <f t="shared" si="4"/>
        <v>0</v>
      </c>
      <c r="AD18" s="1">
        <f t="shared" si="4"/>
        <v>0</v>
      </c>
      <c r="AE18" s="1">
        <f t="shared" si="4"/>
        <v>0</v>
      </c>
      <c r="AF18" s="1">
        <f t="shared" si="4"/>
        <v>0</v>
      </c>
    </row>
    <row r="19" spans="1:32">
      <c r="A19" s="5" t="s">
        <v>93</v>
      </c>
      <c r="B19" s="5" t="str">
        <f t="shared" ref="B19" si="9">RIGHT(A19,10)</f>
        <v>9030-01008</v>
      </c>
      <c r="C19" s="5" t="str">
        <f t="shared" ref="C19" si="10">LEFT(B19,4)</f>
        <v>9030</v>
      </c>
      <c r="D19" s="1">
        <f>SUM($F19:K19)</f>
        <v>-47118.6</v>
      </c>
      <c r="E19" s="2">
        <f t="shared" si="2"/>
        <v>-1.7850324385622817E-3</v>
      </c>
      <c r="F19" s="22">
        <f>'Div 2 history'!B20</f>
        <v>15084.44</v>
      </c>
      <c r="G19" s="22">
        <f>'Div 2 history'!C20</f>
        <v>-10806.13</v>
      </c>
      <c r="H19" s="22">
        <f>'Div 2 history'!D20</f>
        <v>-52316.78</v>
      </c>
      <c r="I19" s="22">
        <f>'Div 2 history'!E20</f>
        <v>0.01</v>
      </c>
      <c r="J19" s="22">
        <f>'Div 2 history'!F20</f>
        <v>551.91</v>
      </c>
      <c r="K19" s="22">
        <f>'Div 2 history'!G20</f>
        <v>367.95</v>
      </c>
      <c r="L19" s="1">
        <f t="shared" ref="L19:W32" si="11">$E19*L$33</f>
        <v>-6588.3925426860133</v>
      </c>
      <c r="M19" s="1">
        <f t="shared" si="11"/>
        <v>-7215.0084556348565</v>
      </c>
      <c r="N19" s="1">
        <f t="shared" si="11"/>
        <v>-6588.3925426860133</v>
      </c>
      <c r="O19" s="1">
        <f t="shared" si="11"/>
        <v>-7255.9612949319371</v>
      </c>
      <c r="P19" s="1">
        <f t="shared" si="11"/>
        <v>-7284.1496304014163</v>
      </c>
      <c r="Q19" s="1">
        <f t="shared" si="11"/>
        <v>-6941.506651585335</v>
      </c>
      <c r="R19" s="1">
        <f t="shared" si="11"/>
        <v>-7602.8718143799579</v>
      </c>
      <c r="S19" s="1">
        <f t="shared" si="11"/>
        <v>-6628.8869862347919</v>
      </c>
      <c r="T19" s="1">
        <f t="shared" si="11"/>
        <v>-7299.5919060426904</v>
      </c>
      <c r="U19" s="1">
        <f t="shared" si="11"/>
        <v>-6955.4226609498401</v>
      </c>
      <c r="V19" s="1">
        <f t="shared" si="11"/>
        <v>-7617.0555909608902</v>
      </c>
      <c r="W19" s="1">
        <f t="shared" si="11"/>
        <v>-6954.759691334003</v>
      </c>
      <c r="X19" s="1">
        <f t="shared" ref="X19:AF32" si="12">$E19*X$33</f>
        <v>-7286.4048589379227</v>
      </c>
      <c r="Y19" s="1">
        <f t="shared" si="12"/>
        <v>-7617.0555909608902</v>
      </c>
      <c r="Z19" s="1">
        <f t="shared" si="12"/>
        <v>-6623.777525337272</v>
      </c>
      <c r="AA19" s="1">
        <f t="shared" si="12"/>
        <v>-7473.6401337798952</v>
      </c>
      <c r="AB19" s="1">
        <f t="shared" si="12"/>
        <v>-7502.6741193134585</v>
      </c>
      <c r="AC19" s="1">
        <f t="shared" si="12"/>
        <v>-7149.7518511328963</v>
      </c>
      <c r="AD19" s="1">
        <f t="shared" si="12"/>
        <v>-7830.9579688113581</v>
      </c>
      <c r="AE19" s="1">
        <f t="shared" si="12"/>
        <v>-6827.7535958218359</v>
      </c>
      <c r="AF19" s="1">
        <f t="shared" si="12"/>
        <v>-7518.5796632239717</v>
      </c>
    </row>
    <row r="20" spans="1:32">
      <c r="A20" s="5" t="s">
        <v>96</v>
      </c>
      <c r="B20" s="5" t="str">
        <f t="shared" si="5"/>
        <v>9200-01008</v>
      </c>
      <c r="C20" s="5" t="str">
        <f t="shared" si="6"/>
        <v>9200</v>
      </c>
      <c r="D20" s="1">
        <f>SUM($F20:K20)</f>
        <v>23522.539999999397</v>
      </c>
      <c r="E20" s="2">
        <f t="shared" si="2"/>
        <v>8.9112361015347957E-4</v>
      </c>
      <c r="F20" s="22">
        <f>'Div 2 history'!B21</f>
        <v>342379.25999999995</v>
      </c>
      <c r="G20" s="22">
        <f>'Div 2 history'!C21</f>
        <v>31329.719999999998</v>
      </c>
      <c r="H20" s="22">
        <f>'Div 2 history'!D21</f>
        <v>-1201612.1500000006</v>
      </c>
      <c r="I20" s="22">
        <f>'Div 2 history'!E21</f>
        <v>10637.919999999998</v>
      </c>
      <c r="J20" s="22">
        <f>'Div 2 history'!F21</f>
        <v>476267.58999999991</v>
      </c>
      <c r="K20" s="22">
        <f>'Div 2 history'!G21</f>
        <v>364520.20000000007</v>
      </c>
      <c r="L20" s="1">
        <f t="shared" si="11"/>
        <v>3289.0562775852741</v>
      </c>
      <c r="M20" s="1">
        <f t="shared" si="11"/>
        <v>3601.8753740137613</v>
      </c>
      <c r="N20" s="1">
        <f t="shared" si="11"/>
        <v>3289.0562775852741</v>
      </c>
      <c r="O20" s="1">
        <f t="shared" si="11"/>
        <v>3622.3198439360235</v>
      </c>
      <c r="P20" s="1">
        <f t="shared" si="11"/>
        <v>3636.3920202870659</v>
      </c>
      <c r="Q20" s="1">
        <f t="shared" si="11"/>
        <v>3465.3378468837773</v>
      </c>
      <c r="R20" s="1">
        <f t="shared" si="11"/>
        <v>3795.5044582950377</v>
      </c>
      <c r="S20" s="1">
        <f t="shared" si="11"/>
        <v>3309.2719072549557</v>
      </c>
      <c r="T20" s="1">
        <f t="shared" si="11"/>
        <v>3644.1011106773344</v>
      </c>
      <c r="U20" s="1">
        <f t="shared" si="11"/>
        <v>3472.2849948660373</v>
      </c>
      <c r="V20" s="1">
        <f t="shared" si="11"/>
        <v>3802.5852809845073</v>
      </c>
      <c r="W20" s="1">
        <f t="shared" si="11"/>
        <v>3471.9540272798336</v>
      </c>
      <c r="X20" s="1">
        <f t="shared" si="12"/>
        <v>3637.5178751184726</v>
      </c>
      <c r="Y20" s="1">
        <f t="shared" si="12"/>
        <v>3802.5852809845073</v>
      </c>
      <c r="Z20" s="1">
        <f t="shared" si="12"/>
        <v>3306.7211629981157</v>
      </c>
      <c r="AA20" s="1">
        <f t="shared" si="12"/>
        <v>3730.9894392541046</v>
      </c>
      <c r="AB20" s="1">
        <f t="shared" si="12"/>
        <v>3745.4837808956777</v>
      </c>
      <c r="AC20" s="1">
        <f t="shared" si="12"/>
        <v>3569.2979822902907</v>
      </c>
      <c r="AD20" s="1">
        <f t="shared" si="12"/>
        <v>3909.3695920438895</v>
      </c>
      <c r="AE20" s="1">
        <f t="shared" si="12"/>
        <v>3408.5500644726048</v>
      </c>
      <c r="AF20" s="1">
        <f t="shared" si="12"/>
        <v>3753.4241439976545</v>
      </c>
    </row>
    <row r="21" spans="1:32">
      <c r="A21" s="5" t="s">
        <v>77</v>
      </c>
      <c r="B21" s="5" t="str">
        <f t="shared" si="5"/>
        <v>8560-01008</v>
      </c>
      <c r="C21" s="5" t="str">
        <f t="shared" si="6"/>
        <v>8560</v>
      </c>
      <c r="D21" s="1">
        <f>SUM($F21:K21)</f>
        <v>0</v>
      </c>
      <c r="E21" s="2">
        <f t="shared" si="2"/>
        <v>0</v>
      </c>
      <c r="F21" s="22">
        <f>'Div 2 history'!B22</f>
        <v>0</v>
      </c>
      <c r="G21" s="22">
        <f>'Div 2 history'!C22</f>
        <v>0</v>
      </c>
      <c r="H21" s="22">
        <f>'Div 2 history'!D22</f>
        <v>0</v>
      </c>
      <c r="I21" s="22">
        <f>'Div 2 history'!E22</f>
        <v>0</v>
      </c>
      <c r="J21" s="22">
        <f>'Div 2 history'!F22</f>
        <v>0</v>
      </c>
      <c r="K21" s="22">
        <f>'Div 2 history'!G22</f>
        <v>0</v>
      </c>
      <c r="L21" s="1">
        <f t="shared" si="11"/>
        <v>0</v>
      </c>
      <c r="M21" s="1">
        <f t="shared" si="11"/>
        <v>0</v>
      </c>
      <c r="N21" s="1">
        <f t="shared" si="11"/>
        <v>0</v>
      </c>
      <c r="O21" s="1">
        <f t="shared" si="11"/>
        <v>0</v>
      </c>
      <c r="P21" s="1">
        <f t="shared" si="11"/>
        <v>0</v>
      </c>
      <c r="Q21" s="1">
        <f t="shared" si="11"/>
        <v>0</v>
      </c>
      <c r="R21" s="1">
        <f t="shared" si="11"/>
        <v>0</v>
      </c>
      <c r="S21" s="1">
        <f t="shared" si="11"/>
        <v>0</v>
      </c>
      <c r="T21" s="1">
        <f t="shared" si="11"/>
        <v>0</v>
      </c>
      <c r="U21" s="1">
        <f t="shared" si="11"/>
        <v>0</v>
      </c>
      <c r="V21" s="1">
        <f t="shared" si="11"/>
        <v>0</v>
      </c>
      <c r="W21" s="1">
        <f t="shared" si="11"/>
        <v>0</v>
      </c>
      <c r="X21" s="1">
        <f t="shared" si="12"/>
        <v>0</v>
      </c>
      <c r="Y21" s="1">
        <f t="shared" si="12"/>
        <v>0</v>
      </c>
      <c r="Z21" s="1">
        <f t="shared" si="12"/>
        <v>0</v>
      </c>
      <c r="AA21" s="1">
        <f t="shared" si="12"/>
        <v>0</v>
      </c>
      <c r="AB21" s="1">
        <f t="shared" si="12"/>
        <v>0</v>
      </c>
      <c r="AC21" s="1">
        <f t="shared" si="12"/>
        <v>0</v>
      </c>
      <c r="AD21" s="1">
        <f t="shared" si="12"/>
        <v>0</v>
      </c>
      <c r="AE21" s="1">
        <f t="shared" si="12"/>
        <v>0</v>
      </c>
      <c r="AF21" s="1">
        <f t="shared" si="12"/>
        <v>0</v>
      </c>
    </row>
    <row r="22" spans="1:32">
      <c r="A22" s="5" t="s">
        <v>81</v>
      </c>
      <c r="B22" s="5" t="str">
        <f t="shared" si="5"/>
        <v>8700-01008</v>
      </c>
      <c r="C22" s="5" t="str">
        <f t="shared" si="6"/>
        <v>8700</v>
      </c>
      <c r="D22" s="1">
        <f>SUM($F22:K22)</f>
        <v>153.43</v>
      </c>
      <c r="E22" s="2">
        <f t="shared" si="2"/>
        <v>5.8125141037427029E-6</v>
      </c>
      <c r="F22" s="22">
        <f>'Div 2 history'!B23</f>
        <v>0</v>
      </c>
      <c r="G22" s="22">
        <f>'Div 2 history'!C23</f>
        <v>0</v>
      </c>
      <c r="H22" s="22">
        <f>'Div 2 history'!D23</f>
        <v>0</v>
      </c>
      <c r="I22" s="22">
        <f>'Div 2 history'!E23</f>
        <v>0</v>
      </c>
      <c r="J22" s="22">
        <f>'Div 2 history'!F23</f>
        <v>0</v>
      </c>
      <c r="K22" s="22">
        <f>'Div 2 history'!G23</f>
        <v>153.43</v>
      </c>
      <c r="L22" s="1">
        <f t="shared" si="11"/>
        <v>21.453461431882847</v>
      </c>
      <c r="M22" s="1">
        <f t="shared" si="11"/>
        <v>23.49388027972088</v>
      </c>
      <c r="N22" s="1">
        <f t="shared" si="11"/>
        <v>21.453461431882847</v>
      </c>
      <c r="O22" s="1">
        <f t="shared" si="11"/>
        <v>23.627233013744195</v>
      </c>
      <c r="P22" s="1">
        <f t="shared" si="11"/>
        <v>23.719021316263415</v>
      </c>
      <c r="Q22" s="1">
        <f t="shared" si="11"/>
        <v>22.603289689267893</v>
      </c>
      <c r="R22" s="1">
        <f t="shared" si="11"/>
        <v>24.756860825243475</v>
      </c>
      <c r="S22" s="1">
        <f t="shared" si="11"/>
        <v>21.585321514179206</v>
      </c>
      <c r="T22" s="1">
        <f t="shared" si="11"/>
        <v>23.769305245574575</v>
      </c>
      <c r="U22" s="1">
        <f t="shared" si="11"/>
        <v>22.648603712112287</v>
      </c>
      <c r="V22" s="1">
        <f t="shared" si="11"/>
        <v>24.803046765420227</v>
      </c>
      <c r="W22" s="1">
        <f t="shared" si="11"/>
        <v>22.646444916474092</v>
      </c>
      <c r="X22" s="1">
        <f t="shared" si="12"/>
        <v>23.726364906997354</v>
      </c>
      <c r="Y22" s="1">
        <f t="shared" si="12"/>
        <v>24.803046765420227</v>
      </c>
      <c r="Z22" s="1">
        <f t="shared" si="12"/>
        <v>21.568683825760903</v>
      </c>
      <c r="AA22" s="1">
        <f t="shared" si="12"/>
        <v>24.336050004156522</v>
      </c>
      <c r="AB22" s="1">
        <f t="shared" si="12"/>
        <v>24.430591955751318</v>
      </c>
      <c r="AC22" s="1">
        <f t="shared" si="12"/>
        <v>23.28138837994593</v>
      </c>
      <c r="AD22" s="1">
        <f t="shared" si="12"/>
        <v>25.49956665000078</v>
      </c>
      <c r="AE22" s="1">
        <f t="shared" si="12"/>
        <v>22.232881159604581</v>
      </c>
      <c r="AF22" s="1">
        <f t="shared" si="12"/>
        <v>24.482384402941811</v>
      </c>
    </row>
    <row r="23" spans="1:32">
      <c r="A23" s="5" t="s">
        <v>82</v>
      </c>
      <c r="B23" s="5" t="str">
        <f t="shared" si="5"/>
        <v>8740-01008</v>
      </c>
      <c r="C23" s="5" t="str">
        <f t="shared" si="6"/>
        <v>8740</v>
      </c>
      <c r="D23" s="1">
        <f>SUM($F23:K23)</f>
        <v>0</v>
      </c>
      <c r="E23" s="2">
        <f t="shared" si="2"/>
        <v>0</v>
      </c>
      <c r="F23" s="22">
        <f>'Div 2 history'!B24</f>
        <v>0</v>
      </c>
      <c r="G23" s="22">
        <f>'Div 2 history'!C24</f>
        <v>0</v>
      </c>
      <c r="H23" s="22">
        <f>'Div 2 history'!D24</f>
        <v>0</v>
      </c>
      <c r="I23" s="22">
        <f>'Div 2 history'!E24</f>
        <v>0</v>
      </c>
      <c r="J23" s="22">
        <f>'Div 2 history'!F24</f>
        <v>0</v>
      </c>
      <c r="K23" s="22">
        <f>'Div 2 history'!G24</f>
        <v>0</v>
      </c>
      <c r="L23" s="1">
        <f t="shared" si="11"/>
        <v>0</v>
      </c>
      <c r="M23" s="1">
        <f t="shared" si="11"/>
        <v>0</v>
      </c>
      <c r="N23" s="1">
        <f t="shared" si="11"/>
        <v>0</v>
      </c>
      <c r="O23" s="1">
        <f t="shared" si="11"/>
        <v>0</v>
      </c>
      <c r="P23" s="1">
        <f t="shared" si="11"/>
        <v>0</v>
      </c>
      <c r="Q23" s="1">
        <f t="shared" si="11"/>
        <v>0</v>
      </c>
      <c r="R23" s="1">
        <f t="shared" si="11"/>
        <v>0</v>
      </c>
      <c r="S23" s="1">
        <f t="shared" si="11"/>
        <v>0</v>
      </c>
      <c r="T23" s="1">
        <f t="shared" si="11"/>
        <v>0</v>
      </c>
      <c r="U23" s="1">
        <f t="shared" si="11"/>
        <v>0</v>
      </c>
      <c r="V23" s="1">
        <f t="shared" si="11"/>
        <v>0</v>
      </c>
      <c r="W23" s="1">
        <f t="shared" si="11"/>
        <v>0</v>
      </c>
      <c r="X23" s="1">
        <f t="shared" si="12"/>
        <v>0</v>
      </c>
      <c r="Y23" s="1">
        <f t="shared" si="12"/>
        <v>0</v>
      </c>
      <c r="Z23" s="1">
        <f t="shared" si="12"/>
        <v>0</v>
      </c>
      <c r="AA23" s="1">
        <f t="shared" si="12"/>
        <v>0</v>
      </c>
      <c r="AB23" s="1">
        <f t="shared" si="12"/>
        <v>0</v>
      </c>
      <c r="AC23" s="1">
        <f t="shared" si="12"/>
        <v>0</v>
      </c>
      <c r="AD23" s="1">
        <f t="shared" si="12"/>
        <v>0</v>
      </c>
      <c r="AE23" s="1">
        <f t="shared" si="12"/>
        <v>0</v>
      </c>
      <c r="AF23" s="1">
        <f t="shared" si="12"/>
        <v>0</v>
      </c>
    </row>
    <row r="24" spans="1:32">
      <c r="A24" s="5" t="s">
        <v>86</v>
      </c>
      <c r="B24" s="5" t="str">
        <f t="shared" si="5"/>
        <v>8780-01008</v>
      </c>
      <c r="C24" s="5" t="str">
        <f t="shared" si="6"/>
        <v>8780</v>
      </c>
      <c r="D24" s="1">
        <f>SUM($F24:K24)</f>
        <v>0</v>
      </c>
      <c r="E24" s="2">
        <f t="shared" si="2"/>
        <v>0</v>
      </c>
      <c r="F24" s="22">
        <f>'Div 2 history'!B25</f>
        <v>0</v>
      </c>
      <c r="G24" s="22">
        <f>'Div 2 history'!C25</f>
        <v>0</v>
      </c>
      <c r="H24" s="22">
        <f>'Div 2 history'!D25</f>
        <v>0</v>
      </c>
      <c r="I24" s="22">
        <f>'Div 2 history'!E25</f>
        <v>0</v>
      </c>
      <c r="J24" s="22">
        <f>'Div 2 history'!F25</f>
        <v>0</v>
      </c>
      <c r="K24" s="22">
        <f>'Div 2 history'!G25</f>
        <v>0</v>
      </c>
      <c r="L24" s="1">
        <f t="shared" si="11"/>
        <v>0</v>
      </c>
      <c r="M24" s="1">
        <f t="shared" si="11"/>
        <v>0</v>
      </c>
      <c r="N24" s="1">
        <f t="shared" si="11"/>
        <v>0</v>
      </c>
      <c r="O24" s="1">
        <f t="shared" si="11"/>
        <v>0</v>
      </c>
      <c r="P24" s="1">
        <f t="shared" si="11"/>
        <v>0</v>
      </c>
      <c r="Q24" s="1">
        <f t="shared" si="11"/>
        <v>0</v>
      </c>
      <c r="R24" s="1">
        <f t="shared" si="11"/>
        <v>0</v>
      </c>
      <c r="S24" s="1">
        <f t="shared" si="11"/>
        <v>0</v>
      </c>
      <c r="T24" s="1">
        <f t="shared" si="11"/>
        <v>0</v>
      </c>
      <c r="U24" s="1">
        <f t="shared" si="11"/>
        <v>0</v>
      </c>
      <c r="V24" s="1">
        <f t="shared" si="11"/>
        <v>0</v>
      </c>
      <c r="W24" s="1">
        <f t="shared" si="11"/>
        <v>0</v>
      </c>
      <c r="X24" s="1">
        <f t="shared" si="12"/>
        <v>0</v>
      </c>
      <c r="Y24" s="1">
        <f t="shared" si="12"/>
        <v>0</v>
      </c>
      <c r="Z24" s="1">
        <f t="shared" si="12"/>
        <v>0</v>
      </c>
      <c r="AA24" s="1">
        <f t="shared" si="12"/>
        <v>0</v>
      </c>
      <c r="AB24" s="1">
        <f t="shared" si="12"/>
        <v>0</v>
      </c>
      <c r="AC24" s="1">
        <f t="shared" si="12"/>
        <v>0</v>
      </c>
      <c r="AD24" s="1">
        <f t="shared" si="12"/>
        <v>0</v>
      </c>
      <c r="AE24" s="1">
        <f t="shared" si="12"/>
        <v>0</v>
      </c>
      <c r="AF24" s="1">
        <f t="shared" si="12"/>
        <v>0</v>
      </c>
    </row>
    <row r="25" spans="1:32">
      <c r="A25" s="5" t="s">
        <v>357</v>
      </c>
      <c r="B25" s="5" t="str">
        <f t="shared" si="5"/>
        <v>9200-01010</v>
      </c>
      <c r="C25" s="5" t="str">
        <f t="shared" si="6"/>
        <v>9200</v>
      </c>
      <c r="D25" s="1">
        <f>SUM($F25:K25)</f>
        <v>0</v>
      </c>
      <c r="E25" s="2">
        <f t="shared" si="2"/>
        <v>0</v>
      </c>
      <c r="F25" s="22">
        <f>'Div 2 history'!B26</f>
        <v>0</v>
      </c>
      <c r="G25" s="22">
        <f>'Div 2 history'!C26</f>
        <v>0</v>
      </c>
      <c r="H25" s="22">
        <f>'Div 2 history'!D26</f>
        <v>0</v>
      </c>
      <c r="I25" s="22">
        <f>'Div 2 history'!E26</f>
        <v>0</v>
      </c>
      <c r="J25" s="22">
        <f>'Div 2 history'!F26</f>
        <v>0</v>
      </c>
      <c r="K25" s="22">
        <f>'Div 2 history'!G26</f>
        <v>0</v>
      </c>
      <c r="L25" s="1">
        <f t="shared" si="11"/>
        <v>0</v>
      </c>
      <c r="M25" s="1">
        <f t="shared" si="11"/>
        <v>0</v>
      </c>
      <c r="N25" s="1">
        <f t="shared" si="11"/>
        <v>0</v>
      </c>
      <c r="O25" s="1">
        <f t="shared" si="11"/>
        <v>0</v>
      </c>
      <c r="P25" s="1">
        <f t="shared" si="11"/>
        <v>0</v>
      </c>
      <c r="Q25" s="1">
        <f t="shared" si="11"/>
        <v>0</v>
      </c>
      <c r="R25" s="1">
        <f t="shared" si="11"/>
        <v>0</v>
      </c>
      <c r="S25" s="1">
        <f t="shared" si="11"/>
        <v>0</v>
      </c>
      <c r="T25" s="1">
        <f t="shared" si="11"/>
        <v>0</v>
      </c>
      <c r="U25" s="1">
        <f t="shared" si="11"/>
        <v>0</v>
      </c>
      <c r="V25" s="1">
        <f t="shared" si="11"/>
        <v>0</v>
      </c>
      <c r="W25" s="1">
        <f t="shared" si="11"/>
        <v>0</v>
      </c>
      <c r="X25" s="1">
        <f t="shared" si="12"/>
        <v>0</v>
      </c>
      <c r="Y25" s="1">
        <f t="shared" si="12"/>
        <v>0</v>
      </c>
      <c r="Z25" s="1">
        <f t="shared" si="12"/>
        <v>0</v>
      </c>
      <c r="AA25" s="1">
        <f t="shared" si="12"/>
        <v>0</v>
      </c>
      <c r="AB25" s="1">
        <f t="shared" si="12"/>
        <v>0</v>
      </c>
      <c r="AC25" s="1">
        <f t="shared" si="12"/>
        <v>0</v>
      </c>
      <c r="AD25" s="1">
        <f t="shared" si="12"/>
        <v>0</v>
      </c>
      <c r="AE25" s="1">
        <f t="shared" si="12"/>
        <v>0</v>
      </c>
      <c r="AF25" s="1">
        <f t="shared" si="12"/>
        <v>0</v>
      </c>
    </row>
    <row r="26" spans="1:32">
      <c r="A26" s="5" t="s">
        <v>362</v>
      </c>
      <c r="B26" s="5" t="str">
        <f t="shared" si="5"/>
        <v>9200-01011</v>
      </c>
      <c r="C26" s="5" t="str">
        <f t="shared" si="6"/>
        <v>9200</v>
      </c>
      <c r="D26" s="1">
        <f>SUM($F26:K26)</f>
        <v>349571.4</v>
      </c>
      <c r="E26" s="2">
        <f t="shared" si="2"/>
        <v>1.3243099086000664E-2</v>
      </c>
      <c r="F26" s="22">
        <f>'Div 2 history'!B27</f>
        <v>17919.939999999999</v>
      </c>
      <c r="G26" s="22">
        <f>'Div 2 history'!C27</f>
        <v>57749.119999999995</v>
      </c>
      <c r="H26" s="22">
        <f>'Div 2 history'!D27</f>
        <v>79958.41</v>
      </c>
      <c r="I26" s="22">
        <f>'Div 2 history'!E27</f>
        <v>58701.33</v>
      </c>
      <c r="J26" s="22">
        <f>'Div 2 history'!F27</f>
        <v>79010.89</v>
      </c>
      <c r="K26" s="22">
        <f>'Div 2 history'!G27</f>
        <v>56231.710000000006</v>
      </c>
      <c r="L26" s="1">
        <f t="shared" si="11"/>
        <v>48879.075458445492</v>
      </c>
      <c r="M26" s="1">
        <f t="shared" si="11"/>
        <v>53527.919056341132</v>
      </c>
      <c r="N26" s="1">
        <f t="shared" si="11"/>
        <v>48879.075458445492</v>
      </c>
      <c r="O26" s="1">
        <f t="shared" si="11"/>
        <v>53831.746873106807</v>
      </c>
      <c r="P26" s="1">
        <f t="shared" si="11"/>
        <v>54040.875240539957</v>
      </c>
      <c r="Q26" s="1">
        <f t="shared" si="11"/>
        <v>51498.817840597942</v>
      </c>
      <c r="R26" s="1">
        <f t="shared" si="11"/>
        <v>56405.465021739663</v>
      </c>
      <c r="S26" s="1">
        <f t="shared" si="11"/>
        <v>49179.50245168314</v>
      </c>
      <c r="T26" s="1">
        <f t="shared" si="11"/>
        <v>54155.440994087519</v>
      </c>
      <c r="U26" s="1">
        <f t="shared" si="11"/>
        <v>51602.060273012379</v>
      </c>
      <c r="V26" s="1">
        <f t="shared" si="11"/>
        <v>56510.694010646032</v>
      </c>
      <c r="W26" s="1">
        <f t="shared" si="11"/>
        <v>51597.141722444969</v>
      </c>
      <c r="X26" s="1">
        <f t="shared" si="12"/>
        <v>54057.606709573978</v>
      </c>
      <c r="Y26" s="1">
        <f t="shared" si="12"/>
        <v>56510.694010646032</v>
      </c>
      <c r="Z26" s="1">
        <f t="shared" si="12"/>
        <v>49141.595523226199</v>
      </c>
      <c r="AA26" s="1">
        <f t="shared" si="12"/>
        <v>55446.699279300017</v>
      </c>
      <c r="AB26" s="1">
        <f t="shared" si="12"/>
        <v>55662.10149775615</v>
      </c>
      <c r="AC26" s="1">
        <f t="shared" si="12"/>
        <v>53043.782375815885</v>
      </c>
      <c r="AD26" s="1">
        <f t="shared" si="12"/>
        <v>58097.62897239186</v>
      </c>
      <c r="AE26" s="1">
        <f t="shared" si="12"/>
        <v>50654.887525233637</v>
      </c>
      <c r="AF26" s="1">
        <f t="shared" si="12"/>
        <v>55780.104223910144</v>
      </c>
    </row>
    <row r="27" spans="1:32">
      <c r="A27" s="5" t="s">
        <v>396</v>
      </c>
      <c r="B27" s="5" t="str">
        <f t="shared" si="5"/>
        <v>8560-01011</v>
      </c>
      <c r="C27" s="5" t="str">
        <f t="shared" si="6"/>
        <v>8560</v>
      </c>
      <c r="D27" s="1">
        <f>SUM($F27:K27)</f>
        <v>0</v>
      </c>
      <c r="E27" s="2">
        <f t="shared" si="2"/>
        <v>0</v>
      </c>
      <c r="F27" s="22">
        <f>'Div 2 history'!B28</f>
        <v>0</v>
      </c>
      <c r="G27" s="22">
        <f>'Div 2 history'!C28</f>
        <v>0</v>
      </c>
      <c r="H27" s="22">
        <f>'Div 2 history'!D28</f>
        <v>0</v>
      </c>
      <c r="I27" s="22">
        <f>'Div 2 history'!E28</f>
        <v>0</v>
      </c>
      <c r="J27" s="22">
        <f>'Div 2 history'!F28</f>
        <v>0</v>
      </c>
      <c r="K27" s="22">
        <f>'Div 2 history'!G28</f>
        <v>0</v>
      </c>
      <c r="L27" s="1">
        <f t="shared" si="11"/>
        <v>0</v>
      </c>
      <c r="M27" s="1">
        <f t="shared" si="11"/>
        <v>0</v>
      </c>
      <c r="N27" s="1">
        <f t="shared" si="11"/>
        <v>0</v>
      </c>
      <c r="O27" s="1">
        <f t="shared" si="11"/>
        <v>0</v>
      </c>
      <c r="P27" s="1">
        <f t="shared" si="11"/>
        <v>0</v>
      </c>
      <c r="Q27" s="1">
        <f t="shared" si="11"/>
        <v>0</v>
      </c>
      <c r="R27" s="1">
        <f t="shared" si="11"/>
        <v>0</v>
      </c>
      <c r="S27" s="1">
        <f t="shared" si="11"/>
        <v>0</v>
      </c>
      <c r="T27" s="1">
        <f t="shared" si="11"/>
        <v>0</v>
      </c>
      <c r="U27" s="1">
        <f t="shared" si="11"/>
        <v>0</v>
      </c>
      <c r="V27" s="1">
        <f t="shared" si="11"/>
        <v>0</v>
      </c>
      <c r="W27" s="1">
        <f t="shared" si="11"/>
        <v>0</v>
      </c>
      <c r="X27" s="1">
        <f t="shared" si="12"/>
        <v>0</v>
      </c>
      <c r="Y27" s="1">
        <f t="shared" si="12"/>
        <v>0</v>
      </c>
      <c r="Z27" s="1">
        <f t="shared" si="12"/>
        <v>0</v>
      </c>
      <c r="AA27" s="1">
        <f t="shared" si="12"/>
        <v>0</v>
      </c>
      <c r="AB27" s="1">
        <f t="shared" si="12"/>
        <v>0</v>
      </c>
      <c r="AC27" s="1">
        <f t="shared" si="12"/>
        <v>0</v>
      </c>
      <c r="AD27" s="1">
        <f t="shared" si="12"/>
        <v>0</v>
      </c>
      <c r="AE27" s="1">
        <f t="shared" si="12"/>
        <v>0</v>
      </c>
      <c r="AF27" s="1">
        <f t="shared" si="12"/>
        <v>0</v>
      </c>
    </row>
    <row r="28" spans="1:32">
      <c r="A28" s="5" t="s">
        <v>97</v>
      </c>
      <c r="B28" s="5" t="str">
        <f t="shared" si="5"/>
        <v>8700-01011</v>
      </c>
      <c r="C28" s="5" t="str">
        <f t="shared" si="6"/>
        <v>8700</v>
      </c>
      <c r="D28" s="1">
        <f>SUM($F28:K28)</f>
        <v>7819.0899999999992</v>
      </c>
      <c r="E28" s="2">
        <f t="shared" ref="E28:E32" si="13">D28/$D$33</f>
        <v>2.9621697779725947E-4</v>
      </c>
      <c r="F28" s="22">
        <f>'Div 2 history'!B29</f>
        <v>0</v>
      </c>
      <c r="G28" s="22">
        <f>'Div 2 history'!C29</f>
        <v>787.68</v>
      </c>
      <c r="H28" s="22">
        <f>'Div 2 history'!D29</f>
        <v>1746.55</v>
      </c>
      <c r="I28" s="22">
        <f>'Div 2 history'!E29</f>
        <v>4003.93</v>
      </c>
      <c r="J28" s="22">
        <f>'Div 2 history'!F29</f>
        <v>17.440000000000001</v>
      </c>
      <c r="K28" s="22">
        <f>'Div 2 history'!G29</f>
        <v>1263.49</v>
      </c>
      <c r="L28" s="1">
        <f t="shared" si="11"/>
        <v>1093.3099507750819</v>
      </c>
      <c r="M28" s="1">
        <f t="shared" si="11"/>
        <v>1197.2936476332052</v>
      </c>
      <c r="N28" s="1">
        <f t="shared" si="11"/>
        <v>1093.3099507750819</v>
      </c>
      <c r="O28" s="1">
        <f t="shared" si="11"/>
        <v>1204.0895612685724</v>
      </c>
      <c r="P28" s="1">
        <f t="shared" si="11"/>
        <v>1208.7672709625372</v>
      </c>
      <c r="Q28" s="1">
        <f t="shared" si="11"/>
        <v>1151.9074260343978</v>
      </c>
      <c r="R28" s="1">
        <f t="shared" si="11"/>
        <v>1261.657582676484</v>
      </c>
      <c r="S28" s="1">
        <f t="shared" si="11"/>
        <v>1100.0297959871175</v>
      </c>
      <c r="T28" s="1">
        <f t="shared" si="11"/>
        <v>1211.3298374022008</v>
      </c>
      <c r="U28" s="1">
        <f t="shared" si="11"/>
        <v>1154.216716413609</v>
      </c>
      <c r="V28" s="1">
        <f t="shared" si="11"/>
        <v>1264.0113076518908</v>
      </c>
      <c r="W28" s="1">
        <f t="shared" si="11"/>
        <v>1154.1067000062137</v>
      </c>
      <c r="X28" s="1">
        <f t="shared" si="12"/>
        <v>1209.1415145711653</v>
      </c>
      <c r="Y28" s="1">
        <f t="shared" si="12"/>
        <v>1264.0113076518908</v>
      </c>
      <c r="Z28" s="1">
        <f t="shared" si="12"/>
        <v>1099.181907157458</v>
      </c>
      <c r="AA28" s="1">
        <f t="shared" si="12"/>
        <v>1240.2122481066297</v>
      </c>
      <c r="AB28" s="1">
        <f t="shared" si="12"/>
        <v>1245.0302890914131</v>
      </c>
      <c r="AC28" s="1">
        <f t="shared" si="12"/>
        <v>1186.4646488154299</v>
      </c>
      <c r="AD28" s="1">
        <f t="shared" si="12"/>
        <v>1299.5073101567787</v>
      </c>
      <c r="AE28" s="1">
        <f t="shared" si="12"/>
        <v>1133.0306898667311</v>
      </c>
      <c r="AF28" s="1">
        <f t="shared" si="12"/>
        <v>1247.6697325242669</v>
      </c>
    </row>
    <row r="29" spans="1:32">
      <c r="A29" s="5" t="s">
        <v>363</v>
      </c>
      <c r="B29" s="5" t="str">
        <f t="shared" si="5"/>
        <v>9200-01012</v>
      </c>
      <c r="C29" s="5" t="str">
        <f t="shared" si="6"/>
        <v>9200</v>
      </c>
      <c r="D29" s="1">
        <f>SUM($F29:K29)</f>
        <v>-482377.05000000005</v>
      </c>
      <c r="E29" s="2">
        <f t="shared" si="13"/>
        <v>-1.8274284080341516E-2</v>
      </c>
      <c r="F29" s="22">
        <f>'Div 2 history'!B30</f>
        <v>-30881.049999999996</v>
      </c>
      <c r="G29" s="22">
        <f>'Div 2 history'!C30</f>
        <v>-70869.53</v>
      </c>
      <c r="H29" s="22">
        <f>'Div 2 history'!D30</f>
        <v>-135450.06</v>
      </c>
      <c r="I29" s="22">
        <f>'Div 2 history'!E30</f>
        <v>-74972.399999999994</v>
      </c>
      <c r="J29" s="22">
        <f>'Div 2 history'!F30</f>
        <v>-88564.1</v>
      </c>
      <c r="K29" s="22">
        <f>'Div 2 history'!G30</f>
        <v>-81639.91</v>
      </c>
      <c r="L29" s="1">
        <f t="shared" si="11"/>
        <v>-67448.72213908899</v>
      </c>
      <c r="M29" s="1">
        <f t="shared" si="11"/>
        <v>-73863.707634653794</v>
      </c>
      <c r="N29" s="1">
        <f t="shared" si="11"/>
        <v>-67448.72213908899</v>
      </c>
      <c r="O29" s="1">
        <f t="shared" si="11"/>
        <v>-74282.962659405166</v>
      </c>
      <c r="P29" s="1">
        <f t="shared" si="11"/>
        <v>-74571.540972601593</v>
      </c>
      <c r="Q29" s="1">
        <f t="shared" si="11"/>
        <v>-71063.730695460225</v>
      </c>
      <c r="R29" s="1">
        <f t="shared" si="11"/>
        <v>-77834.461918409128</v>
      </c>
      <c r="S29" s="1">
        <f t="shared" si="11"/>
        <v>-67863.284333645948</v>
      </c>
      <c r="T29" s="1">
        <f t="shared" si="11"/>
        <v>-74729.631394836659</v>
      </c>
      <c r="U29" s="1">
        <f t="shared" si="11"/>
        <v>-71206.195954296913</v>
      </c>
      <c r="V29" s="1">
        <f t="shared" si="11"/>
        <v>-77979.66844629767</v>
      </c>
      <c r="W29" s="1">
        <f t="shared" si="11"/>
        <v>-71199.408797472905</v>
      </c>
      <c r="X29" s="1">
        <f t="shared" si="12"/>
        <v>-74594.628893051602</v>
      </c>
      <c r="Y29" s="1">
        <f t="shared" si="12"/>
        <v>-77979.66844629767</v>
      </c>
      <c r="Z29" s="1">
        <f t="shared" si="12"/>
        <v>-67810.976186229935</v>
      </c>
      <c r="AA29" s="1">
        <f t="shared" si="12"/>
        <v>-76511.451539187314</v>
      </c>
      <c r="AB29" s="1">
        <f t="shared" si="12"/>
        <v>-76808.687201779641</v>
      </c>
      <c r="AC29" s="1">
        <f t="shared" si="12"/>
        <v>-73195.642616324039</v>
      </c>
      <c r="AD29" s="1">
        <f t="shared" si="12"/>
        <v>-80169.495775961404</v>
      </c>
      <c r="AE29" s="1">
        <f t="shared" si="12"/>
        <v>-69899.182863655325</v>
      </c>
      <c r="AF29" s="1">
        <f t="shared" si="12"/>
        <v>-76971.520336681759</v>
      </c>
    </row>
    <row r="30" spans="1:32">
      <c r="A30" s="5" t="s">
        <v>102</v>
      </c>
      <c r="B30" s="5" t="str">
        <f t="shared" si="5"/>
        <v>8560-01014</v>
      </c>
      <c r="C30" s="5" t="str">
        <f t="shared" si="6"/>
        <v>8560</v>
      </c>
      <c r="D30" s="1">
        <f>SUM($F30:K30)</f>
        <v>0</v>
      </c>
      <c r="E30" s="2">
        <f t="shared" si="13"/>
        <v>0</v>
      </c>
      <c r="F30" s="22">
        <f>'Div 2 history'!B31</f>
        <v>0</v>
      </c>
      <c r="G30" s="22">
        <f>'Div 2 history'!C31</f>
        <v>0</v>
      </c>
      <c r="H30" s="22">
        <f>'Div 2 history'!D31</f>
        <v>0</v>
      </c>
      <c r="I30" s="22">
        <f>'Div 2 history'!E31</f>
        <v>0</v>
      </c>
      <c r="J30" s="22">
        <f>'Div 2 history'!F31</f>
        <v>0</v>
      </c>
      <c r="K30" s="22">
        <f>'Div 2 history'!G31</f>
        <v>0</v>
      </c>
      <c r="L30" s="1">
        <f t="shared" si="11"/>
        <v>0</v>
      </c>
      <c r="M30" s="1">
        <f t="shared" si="11"/>
        <v>0</v>
      </c>
      <c r="N30" s="1">
        <f t="shared" si="11"/>
        <v>0</v>
      </c>
      <c r="O30" s="1">
        <f t="shared" si="11"/>
        <v>0</v>
      </c>
      <c r="P30" s="1">
        <f t="shared" si="11"/>
        <v>0</v>
      </c>
      <c r="Q30" s="1">
        <f t="shared" si="11"/>
        <v>0</v>
      </c>
      <c r="R30" s="1">
        <f t="shared" si="11"/>
        <v>0</v>
      </c>
      <c r="S30" s="1">
        <f t="shared" si="11"/>
        <v>0</v>
      </c>
      <c r="T30" s="1">
        <f t="shared" si="11"/>
        <v>0</v>
      </c>
      <c r="U30" s="1">
        <f t="shared" si="11"/>
        <v>0</v>
      </c>
      <c r="V30" s="1">
        <f t="shared" si="11"/>
        <v>0</v>
      </c>
      <c r="W30" s="1">
        <f t="shared" si="11"/>
        <v>0</v>
      </c>
      <c r="X30" s="1">
        <f t="shared" si="12"/>
        <v>0</v>
      </c>
      <c r="Y30" s="1">
        <f t="shared" si="12"/>
        <v>0</v>
      </c>
      <c r="Z30" s="1">
        <f t="shared" si="12"/>
        <v>0</v>
      </c>
      <c r="AA30" s="1">
        <f t="shared" si="12"/>
        <v>0</v>
      </c>
      <c r="AB30" s="1">
        <f t="shared" si="12"/>
        <v>0</v>
      </c>
      <c r="AC30" s="1">
        <f t="shared" si="12"/>
        <v>0</v>
      </c>
      <c r="AD30" s="1">
        <f t="shared" si="12"/>
        <v>0</v>
      </c>
      <c r="AE30" s="1">
        <f t="shared" si="12"/>
        <v>0</v>
      </c>
      <c r="AF30" s="1">
        <f t="shared" si="12"/>
        <v>0</v>
      </c>
    </row>
    <row r="31" spans="1:32">
      <c r="A31" s="5" t="s">
        <v>364</v>
      </c>
      <c r="B31" s="5" t="str">
        <f t="shared" si="5"/>
        <v>9200-01014</v>
      </c>
      <c r="C31" s="5" t="str">
        <f t="shared" si="6"/>
        <v>9200</v>
      </c>
      <c r="D31" s="1">
        <f>SUM($F31:K31)</f>
        <v>0</v>
      </c>
      <c r="E31" s="2">
        <f t="shared" si="13"/>
        <v>0</v>
      </c>
      <c r="F31" s="22">
        <f>'Div 2 history'!B32</f>
        <v>0</v>
      </c>
      <c r="G31" s="22">
        <f>'Div 2 history'!C32</f>
        <v>0</v>
      </c>
      <c r="H31" s="22">
        <f>'Div 2 history'!D32</f>
        <v>0</v>
      </c>
      <c r="I31" s="22">
        <f>'Div 2 history'!E32</f>
        <v>0</v>
      </c>
      <c r="J31" s="22">
        <f>'Div 2 history'!F32</f>
        <v>0</v>
      </c>
      <c r="K31" s="22">
        <f>'Div 2 history'!G32</f>
        <v>0</v>
      </c>
      <c r="L31" s="1">
        <f t="shared" si="11"/>
        <v>0</v>
      </c>
      <c r="M31" s="1">
        <f t="shared" si="11"/>
        <v>0</v>
      </c>
      <c r="N31" s="1">
        <f t="shared" si="11"/>
        <v>0</v>
      </c>
      <c r="O31" s="1">
        <f t="shared" si="11"/>
        <v>0</v>
      </c>
      <c r="P31" s="1">
        <f t="shared" si="11"/>
        <v>0</v>
      </c>
      <c r="Q31" s="1">
        <f t="shared" si="11"/>
        <v>0</v>
      </c>
      <c r="R31" s="1">
        <f t="shared" si="11"/>
        <v>0</v>
      </c>
      <c r="S31" s="1">
        <f t="shared" si="11"/>
        <v>0</v>
      </c>
      <c r="T31" s="1">
        <f t="shared" si="11"/>
        <v>0</v>
      </c>
      <c r="U31" s="1">
        <f t="shared" si="11"/>
        <v>0</v>
      </c>
      <c r="V31" s="1">
        <f t="shared" si="11"/>
        <v>0</v>
      </c>
      <c r="W31" s="1">
        <f t="shared" si="11"/>
        <v>0</v>
      </c>
      <c r="X31" s="1">
        <f t="shared" si="12"/>
        <v>0</v>
      </c>
      <c r="Y31" s="1">
        <f t="shared" si="12"/>
        <v>0</v>
      </c>
      <c r="Z31" s="1">
        <f t="shared" si="12"/>
        <v>0</v>
      </c>
      <c r="AA31" s="1">
        <f t="shared" si="12"/>
        <v>0</v>
      </c>
      <c r="AB31" s="1">
        <f t="shared" si="12"/>
        <v>0</v>
      </c>
      <c r="AC31" s="1">
        <f t="shared" si="12"/>
        <v>0</v>
      </c>
      <c r="AD31" s="1">
        <f t="shared" si="12"/>
        <v>0</v>
      </c>
      <c r="AE31" s="1">
        <f t="shared" si="12"/>
        <v>0</v>
      </c>
      <c r="AF31" s="1">
        <f t="shared" si="12"/>
        <v>0</v>
      </c>
    </row>
    <row r="32" spans="1:32">
      <c r="A32" s="5" t="s">
        <v>683</v>
      </c>
      <c r="B32" s="5" t="str">
        <f t="shared" si="5"/>
        <v>8740-01014</v>
      </c>
      <c r="C32" s="5" t="str">
        <f t="shared" si="6"/>
        <v>8740</v>
      </c>
      <c r="D32" s="1">
        <f>SUM($F32:K32)</f>
        <v>0</v>
      </c>
      <c r="E32" s="2">
        <f t="shared" si="13"/>
        <v>0</v>
      </c>
      <c r="F32" s="22">
        <f>'Div 2 history'!B33</f>
        <v>0</v>
      </c>
      <c r="G32" s="22">
        <f>'Div 2 history'!C33</f>
        <v>0</v>
      </c>
      <c r="H32" s="22">
        <f>'Div 2 history'!D33</f>
        <v>0</v>
      </c>
      <c r="I32" s="22">
        <f>'Div 2 history'!E33</f>
        <v>0</v>
      </c>
      <c r="J32" s="22">
        <f>'Div 2 history'!F33</f>
        <v>0</v>
      </c>
      <c r="K32" s="22">
        <f>'Div 2 history'!G33</f>
        <v>0</v>
      </c>
      <c r="L32" s="1">
        <f t="shared" si="11"/>
        <v>0</v>
      </c>
      <c r="M32" s="1">
        <f t="shared" si="11"/>
        <v>0</v>
      </c>
      <c r="N32" s="1">
        <f t="shared" si="11"/>
        <v>0</v>
      </c>
      <c r="O32" s="1">
        <f t="shared" si="11"/>
        <v>0</v>
      </c>
      <c r="P32" s="1">
        <f t="shared" si="11"/>
        <v>0</v>
      </c>
      <c r="Q32" s="1">
        <f t="shared" si="11"/>
        <v>0</v>
      </c>
      <c r="R32" s="1">
        <f t="shared" si="11"/>
        <v>0</v>
      </c>
      <c r="S32" s="1">
        <f t="shared" si="11"/>
        <v>0</v>
      </c>
      <c r="T32" s="1">
        <f t="shared" si="11"/>
        <v>0</v>
      </c>
      <c r="U32" s="1">
        <f t="shared" si="11"/>
        <v>0</v>
      </c>
      <c r="V32" s="1">
        <f t="shared" si="11"/>
        <v>0</v>
      </c>
      <c r="W32" s="1">
        <f t="shared" si="11"/>
        <v>0</v>
      </c>
      <c r="X32" s="1">
        <f t="shared" si="12"/>
        <v>0</v>
      </c>
      <c r="Y32" s="1">
        <f t="shared" si="12"/>
        <v>0</v>
      </c>
      <c r="Z32" s="1">
        <f t="shared" si="12"/>
        <v>0</v>
      </c>
      <c r="AA32" s="1">
        <f t="shared" si="12"/>
        <v>0</v>
      </c>
      <c r="AB32" s="1">
        <f t="shared" si="12"/>
        <v>0</v>
      </c>
      <c r="AC32" s="1">
        <f t="shared" si="12"/>
        <v>0</v>
      </c>
      <c r="AD32" s="1">
        <f t="shared" si="12"/>
        <v>0</v>
      </c>
      <c r="AE32" s="1">
        <f t="shared" si="12"/>
        <v>0</v>
      </c>
      <c r="AF32" s="1">
        <f t="shared" si="12"/>
        <v>0</v>
      </c>
    </row>
    <row r="33" spans="1:38">
      <c r="A33" s="9" t="s">
        <v>22</v>
      </c>
      <c r="B33" s="5"/>
      <c r="C33" s="5"/>
      <c r="D33" s="31">
        <f>SUM(D9:D32)</f>
        <v>26396495.09</v>
      </c>
      <c r="E33" s="32">
        <f>SUM(E9:E32)</f>
        <v>1</v>
      </c>
      <c r="F33" s="33">
        <f>SUM(F9:F32)</f>
        <v>3947883.1700000018</v>
      </c>
      <c r="G33" s="33">
        <f t="shared" ref="G33:K33" si="14">SUM(G9:G32)</f>
        <v>8233225.4900000002</v>
      </c>
      <c r="H33" s="33">
        <f t="shared" si="14"/>
        <v>3508223.8899999992</v>
      </c>
      <c r="I33" s="33">
        <f t="shared" si="14"/>
        <v>3294822.49</v>
      </c>
      <c r="J33" s="33">
        <f t="shared" si="14"/>
        <v>3721484.0399999996</v>
      </c>
      <c r="K33" s="33">
        <f t="shared" si="14"/>
        <v>3690856.0100000007</v>
      </c>
      <c r="L33" s="33">
        <f>'Div 2 history'!H34</f>
        <v>3690909.1399999997</v>
      </c>
      <c r="M33" s="33">
        <f>'Div 2 history'!I34</f>
        <v>4041948.09</v>
      </c>
      <c r="N33" s="33">
        <f>'Div 2 history'!J34</f>
        <v>3690909.1399999997</v>
      </c>
      <c r="O33" s="33">
        <f>'Div 002 FY18 Budget '!C11</f>
        <v>4064890.4401849997</v>
      </c>
      <c r="P33" s="33">
        <f>'Div 002 FY18 Budget '!D11</f>
        <v>4080681.9377850001</v>
      </c>
      <c r="Q33" s="33">
        <f>'Div 002 FY18 Budget '!E11</f>
        <v>3888728.5752500002</v>
      </c>
      <c r="R33" s="33">
        <f>'Div 002 FY18 Budget '!F11</f>
        <v>4259234.5383389993</v>
      </c>
      <c r="S33" s="33">
        <f>'Div 002 FY18 Budget '!G11</f>
        <v>3713594.6905109999</v>
      </c>
      <c r="T33" s="33">
        <f>'Div 002 FY18 Budget '!H11</f>
        <v>4089332.9153849995</v>
      </c>
      <c r="U33" s="33">
        <f>'Div 002 FY18 Budget '!I11</f>
        <v>3896524.5172529998</v>
      </c>
      <c r="V33" s="33">
        <f>'Div 002 FY18 Budget '!J11</f>
        <v>4267180.487261001</v>
      </c>
      <c r="W33" s="33">
        <f>'Div 002 FY18 Budget '!K11</f>
        <v>3896153.1124530002</v>
      </c>
      <c r="X33" s="33">
        <f>'Div 002 FY18 Budget '!L11</f>
        <v>4081945.348179</v>
      </c>
      <c r="Y33" s="33">
        <f>'Div 002 FY18 Budget '!M11</f>
        <v>4267180.487261001</v>
      </c>
      <c r="Z33" s="33">
        <f>'Div 002 FY18 Budget '!N11</f>
        <v>3710732.299449</v>
      </c>
      <c r="AA33" s="37">
        <f t="shared" ref="AA33:AF33" si="15">(1+AA$1)*O33</f>
        <v>4186837.1533905501</v>
      </c>
      <c r="AB33" s="37">
        <f t="shared" si="15"/>
        <v>4203102.39591855</v>
      </c>
      <c r="AC33" s="37">
        <f t="shared" si="15"/>
        <v>4005390.4325075005</v>
      </c>
      <c r="AD33" s="37">
        <f t="shared" si="15"/>
        <v>4387011.5744891698</v>
      </c>
      <c r="AE33" s="37">
        <f t="shared" si="15"/>
        <v>3825002.53122633</v>
      </c>
      <c r="AF33" s="37">
        <f t="shared" si="15"/>
        <v>4212012.9028465496</v>
      </c>
      <c r="AH33" s="15">
        <f>SUM(F33:Q33)</f>
        <v>49854562.413220003</v>
      </c>
      <c r="AI33" s="15">
        <f>SUM(U33:AF33)</f>
        <v>48939073.242234655</v>
      </c>
      <c r="AK33" s="15">
        <f>AH33*$AK$6</f>
        <v>2726169.6538777458</v>
      </c>
      <c r="AL33" s="15">
        <f>AI33*$AL$6</f>
        <v>2545328.9484503181</v>
      </c>
    </row>
    <row r="34" spans="1:38">
      <c r="A34" s="5"/>
      <c r="B34" s="5" t="str">
        <f t="shared" si="5"/>
        <v/>
      </c>
      <c r="C34" s="5" t="s">
        <v>462</v>
      </c>
      <c r="F34" s="1">
        <f>F33-'Div 2 history'!B34</f>
        <v>0</v>
      </c>
      <c r="G34" s="1">
        <f>G33-'Div 2 history'!C34</f>
        <v>0</v>
      </c>
      <c r="H34" s="1">
        <f>H33-'Div 2 history'!D34</f>
        <v>0</v>
      </c>
      <c r="I34" s="1">
        <f>I33-'Div 2 history'!E34</f>
        <v>0</v>
      </c>
      <c r="J34" s="1">
        <f>J33-'Div 2 history'!F34</f>
        <v>0</v>
      </c>
      <c r="K34" s="1">
        <f>K33-'Div 2 history'!G34</f>
        <v>0</v>
      </c>
      <c r="L34" s="1">
        <f>L33-'Div 2 history'!H34</f>
        <v>0</v>
      </c>
      <c r="M34" s="1">
        <f>M33-SUM(M9:M32)</f>
        <v>0</v>
      </c>
      <c r="N34" s="1">
        <f t="shared" ref="N34:AF34" si="16">N33-SUM(N9:N32)</f>
        <v>0</v>
      </c>
      <c r="O34" s="1">
        <f t="shared" si="16"/>
        <v>0</v>
      </c>
      <c r="P34" s="1">
        <f t="shared" si="16"/>
        <v>0</v>
      </c>
      <c r="Q34" s="1">
        <f t="shared" si="16"/>
        <v>0</v>
      </c>
      <c r="R34" s="1">
        <f t="shared" si="16"/>
        <v>0</v>
      </c>
      <c r="S34" s="1">
        <f t="shared" si="16"/>
        <v>0</v>
      </c>
      <c r="T34" s="1">
        <f t="shared" si="16"/>
        <v>0</v>
      </c>
      <c r="U34" s="1">
        <f t="shared" si="16"/>
        <v>0</v>
      </c>
      <c r="V34" s="1">
        <f t="shared" si="16"/>
        <v>0</v>
      </c>
      <c r="W34" s="1">
        <f t="shared" si="16"/>
        <v>0</v>
      </c>
      <c r="X34" s="1">
        <f t="shared" si="16"/>
        <v>0</v>
      </c>
      <c r="Y34" s="1">
        <f t="shared" si="16"/>
        <v>0</v>
      </c>
      <c r="Z34" s="1">
        <f t="shared" si="16"/>
        <v>0</v>
      </c>
      <c r="AA34" s="1">
        <f t="shared" si="16"/>
        <v>0</v>
      </c>
      <c r="AB34" s="1">
        <f t="shared" si="16"/>
        <v>0</v>
      </c>
      <c r="AC34" s="1">
        <f t="shared" si="16"/>
        <v>0</v>
      </c>
      <c r="AD34" s="1">
        <f t="shared" si="16"/>
        <v>0</v>
      </c>
      <c r="AE34" s="1">
        <f t="shared" si="16"/>
        <v>0</v>
      </c>
      <c r="AF34" s="1">
        <f t="shared" si="16"/>
        <v>0</v>
      </c>
    </row>
    <row r="35" spans="1:38">
      <c r="A35" s="5" t="s">
        <v>120</v>
      </c>
      <c r="B35" s="5" t="str">
        <f t="shared" ref="B35:B42" si="17">RIGHT(A35,10)</f>
        <v>9260-01202</v>
      </c>
      <c r="C35" s="5" t="str">
        <f t="shared" ref="C35:C42" si="18">LEFT(B35,4)</f>
        <v>9260</v>
      </c>
      <c r="D35" s="1">
        <f>SUM($F35:K35)</f>
        <v>1295461.9700000002</v>
      </c>
      <c r="E35" s="2">
        <f t="shared" ref="E35:E42" si="19">D35/$D$62</f>
        <v>0.16459013775935749</v>
      </c>
      <c r="F35" s="48">
        <f>'Div 2 history'!B36</f>
        <v>236545.22999999998</v>
      </c>
      <c r="G35" s="48">
        <f>'Div 2 history'!C36</f>
        <v>205993.52</v>
      </c>
      <c r="H35" s="48">
        <f>'Div 2 history'!D36</f>
        <v>210493.45999999996</v>
      </c>
      <c r="I35" s="48">
        <f>'Div 2 history'!E36</f>
        <v>197689.35000000003</v>
      </c>
      <c r="J35" s="48">
        <f>'Div 2 history'!F36</f>
        <v>223289.07</v>
      </c>
      <c r="K35" s="48">
        <f>'Div 2 history'!G36</f>
        <v>221451.34000000005</v>
      </c>
      <c r="L35" s="1">
        <f t="shared" ref="L35:U50" si="20">$E35*L$62</f>
        <v>216365.67874507126</v>
      </c>
      <c r="M35" s="1">
        <f t="shared" si="20"/>
        <v>236737.13835126258</v>
      </c>
      <c r="N35" s="1">
        <f t="shared" si="20"/>
        <v>216365.0203845202</v>
      </c>
      <c r="O35" s="1">
        <f t="shared" si="20"/>
        <v>222108.76942885184</v>
      </c>
      <c r="P35" s="1">
        <f t="shared" si="20"/>
        <v>222962.67549010282</v>
      </c>
      <c r="Q35" s="1">
        <f t="shared" si="20"/>
        <v>212583.03045856714</v>
      </c>
      <c r="R35" s="1">
        <f t="shared" si="20"/>
        <v>232617.6904179925</v>
      </c>
      <c r="S35" s="1">
        <f t="shared" si="20"/>
        <v>203112.87849904882</v>
      </c>
      <c r="T35" s="1">
        <f t="shared" si="20"/>
        <v>223430.46661747957</v>
      </c>
      <c r="U35" s="1">
        <f t="shared" si="20"/>
        <v>213004.58647159187</v>
      </c>
      <c r="V35" s="1">
        <f t="shared" ref="V35:AF50" si="21">$E35*V$62</f>
        <v>233047.35795969443</v>
      </c>
      <c r="W35" s="1">
        <f t="shared" si="21"/>
        <v>212984.50323235951</v>
      </c>
      <c r="X35" s="1">
        <f t="shared" si="21"/>
        <v>223030.9928732054</v>
      </c>
      <c r="Y35" s="1">
        <f t="shared" si="21"/>
        <v>233047.35795969443</v>
      </c>
      <c r="Z35" s="1">
        <f t="shared" si="21"/>
        <v>202957.60442643083</v>
      </c>
      <c r="AA35" s="1">
        <f t="shared" si="21"/>
        <v>212464.82933730428</v>
      </c>
      <c r="AB35" s="1">
        <f t="shared" si="21"/>
        <v>213290.22374631368</v>
      </c>
      <c r="AC35" s="1">
        <f t="shared" si="21"/>
        <v>203257.15175781888</v>
      </c>
      <c r="AD35" s="1">
        <f t="shared" si="21"/>
        <v>222622.86096315115</v>
      </c>
      <c r="AE35" s="1">
        <f t="shared" si="21"/>
        <v>194103.20493445569</v>
      </c>
      <c r="AF35" s="1">
        <f t="shared" si="21"/>
        <v>213742.39546076243</v>
      </c>
    </row>
    <row r="36" spans="1:38">
      <c r="A36" s="5" t="s">
        <v>465</v>
      </c>
      <c r="B36" s="5" t="str">
        <f t="shared" si="17"/>
        <v>9260-01203</v>
      </c>
      <c r="C36" s="5" t="str">
        <f t="shared" si="18"/>
        <v>9260</v>
      </c>
      <c r="D36" s="1">
        <f>SUM($F36:K36)</f>
        <v>885232.61</v>
      </c>
      <c r="E36" s="2">
        <f t="shared" si="19"/>
        <v>0.11246996098926437</v>
      </c>
      <c r="F36" s="48">
        <f>'Div 2 history'!B37</f>
        <v>161639.58000000002</v>
      </c>
      <c r="G36" s="48">
        <f>'Div 2 history'!C37</f>
        <v>140762.23999999999</v>
      </c>
      <c r="H36" s="48">
        <f>'Div 2 history'!D37</f>
        <v>143837.18</v>
      </c>
      <c r="I36" s="48">
        <f>'Div 2 history'!E37</f>
        <v>135087.69999999998</v>
      </c>
      <c r="J36" s="48">
        <f>'Div 2 history'!F37</f>
        <v>152580.81000000006</v>
      </c>
      <c r="K36" s="48">
        <f>'Div 2 history'!G37</f>
        <v>151325.09999999998</v>
      </c>
      <c r="L36" s="1">
        <f t="shared" si="20"/>
        <v>147849.92454075741</v>
      </c>
      <c r="M36" s="1">
        <f t="shared" si="20"/>
        <v>161770.42608716583</v>
      </c>
      <c r="N36" s="1">
        <f t="shared" si="20"/>
        <v>147849.47466091346</v>
      </c>
      <c r="O36" s="1">
        <f t="shared" si="20"/>
        <v>151774.37101097664</v>
      </c>
      <c r="P36" s="1">
        <f t="shared" si="20"/>
        <v>152357.87366007103</v>
      </c>
      <c r="Q36" s="1">
        <f t="shared" si="20"/>
        <v>145265.11410794011</v>
      </c>
      <c r="R36" s="1">
        <f t="shared" si="20"/>
        <v>158955.46916046596</v>
      </c>
      <c r="S36" s="1">
        <f t="shared" si="20"/>
        <v>138793.8416735814</v>
      </c>
      <c r="T36" s="1">
        <f t="shared" si="20"/>
        <v>152677.53102571532</v>
      </c>
      <c r="U36" s="1">
        <f t="shared" si="20"/>
        <v>145553.17746936093</v>
      </c>
      <c r="V36" s="1">
        <f t="shared" si="21"/>
        <v>159249.07540146823</v>
      </c>
      <c r="W36" s="1">
        <f t="shared" si="21"/>
        <v>145539.45391846201</v>
      </c>
      <c r="X36" s="1">
        <f t="shared" si="21"/>
        <v>152404.55721910461</v>
      </c>
      <c r="Y36" s="1">
        <f t="shared" si="21"/>
        <v>159249.07540146823</v>
      </c>
      <c r="Z36" s="1">
        <f t="shared" si="21"/>
        <v>138687.73769233603</v>
      </c>
      <c r="AA36" s="1">
        <f t="shared" si="21"/>
        <v>145184.34331767101</v>
      </c>
      <c r="AB36" s="1">
        <f t="shared" si="21"/>
        <v>145748.36299859363</v>
      </c>
      <c r="AC36" s="1">
        <f t="shared" si="21"/>
        <v>138892.42842979025</v>
      </c>
      <c r="AD36" s="1">
        <f t="shared" si="21"/>
        <v>152125.66699744755</v>
      </c>
      <c r="AE36" s="1">
        <f t="shared" si="21"/>
        <v>132637.22956953579</v>
      </c>
      <c r="AF36" s="1">
        <f t="shared" si="21"/>
        <v>146057.34709555609</v>
      </c>
    </row>
    <row r="37" spans="1:38">
      <c r="A37" s="95" t="s">
        <v>330</v>
      </c>
      <c r="B37" s="5" t="str">
        <f t="shared" si="17"/>
        <v>9260-01206</v>
      </c>
      <c r="C37" s="5" t="str">
        <f t="shared" si="18"/>
        <v>9260</v>
      </c>
      <c r="D37" s="1">
        <f>SUM($F37:K37)</f>
        <v>277583.73</v>
      </c>
      <c r="E37" s="2">
        <f t="shared" si="19"/>
        <v>3.52673759774332E-2</v>
      </c>
      <c r="F37" s="48">
        <f>'Div 2 history'!B38</f>
        <v>10409.17</v>
      </c>
      <c r="G37" s="48">
        <f>'Div 2 history'!C38</f>
        <v>128279.14</v>
      </c>
      <c r="H37" s="48">
        <f>'Div 2 history'!D38</f>
        <v>29370.080000000002</v>
      </c>
      <c r="I37" s="48">
        <f>'Div 2 history'!E38</f>
        <v>70600.740000000005</v>
      </c>
      <c r="J37" s="48">
        <f>'Div 2 history'!F38</f>
        <v>13038.61</v>
      </c>
      <c r="K37" s="48">
        <f>'Div 2 history'!G38</f>
        <v>25885.99</v>
      </c>
      <c r="L37" s="1">
        <f t="shared" si="20"/>
        <v>46361.524723136863</v>
      </c>
      <c r="M37" s="1">
        <f t="shared" si="20"/>
        <v>50726.59747245958</v>
      </c>
      <c r="N37" s="1">
        <f t="shared" si="20"/>
        <v>46361.383653632955</v>
      </c>
      <c r="O37" s="1">
        <f t="shared" si="20"/>
        <v>47592.119345480016</v>
      </c>
      <c r="P37" s="1">
        <f t="shared" si="20"/>
        <v>47775.089154737834</v>
      </c>
      <c r="Q37" s="1">
        <f t="shared" si="20"/>
        <v>45551.001801614191</v>
      </c>
      <c r="R37" s="1">
        <f t="shared" si="20"/>
        <v>49843.907166345925</v>
      </c>
      <c r="S37" s="1">
        <f t="shared" si="20"/>
        <v>43521.795105110468</v>
      </c>
      <c r="T37" s="1">
        <f t="shared" si="20"/>
        <v>47875.324598930878</v>
      </c>
      <c r="U37" s="1">
        <f t="shared" si="20"/>
        <v>45641.330266060999</v>
      </c>
      <c r="V37" s="1">
        <f t="shared" si="21"/>
        <v>49935.973719936497</v>
      </c>
      <c r="W37" s="1">
        <f t="shared" si="21"/>
        <v>45637.026951424443</v>
      </c>
      <c r="X37" s="1">
        <f t="shared" si="21"/>
        <v>47789.727789035569</v>
      </c>
      <c r="Y37" s="1">
        <f t="shared" si="21"/>
        <v>49935.973719936497</v>
      </c>
      <c r="Z37" s="1">
        <f t="shared" si="21"/>
        <v>43488.523919041152</v>
      </c>
      <c r="AA37" s="1">
        <f t="shared" si="21"/>
        <v>45525.674382600628</v>
      </c>
      <c r="AB37" s="1">
        <f t="shared" si="21"/>
        <v>45702.534888026334</v>
      </c>
      <c r="AC37" s="1">
        <f t="shared" si="21"/>
        <v>43552.709103541973</v>
      </c>
      <c r="AD37" s="1">
        <f t="shared" si="21"/>
        <v>47702.275759915115</v>
      </c>
      <c r="AE37" s="1">
        <f t="shared" si="21"/>
        <v>41591.256924864116</v>
      </c>
      <c r="AF37" s="1">
        <f t="shared" si="21"/>
        <v>45799.423499196579</v>
      </c>
    </row>
    <row r="38" spans="1:38">
      <c r="A38" s="95" t="s">
        <v>466</v>
      </c>
      <c r="B38" s="5" t="str">
        <f t="shared" si="17"/>
        <v>9260-01207</v>
      </c>
      <c r="C38" s="5" t="str">
        <f t="shared" si="18"/>
        <v>9260</v>
      </c>
      <c r="D38" s="1">
        <f>SUM($F38:K38)</f>
        <v>-134336.88</v>
      </c>
      <c r="E38" s="2">
        <f t="shared" si="19"/>
        <v>-1.7067676317323522E-2</v>
      </c>
      <c r="F38" s="48">
        <f>'Div 2 history'!B39</f>
        <v>-17839.05</v>
      </c>
      <c r="G38" s="48">
        <f>'Div 2 history'!C39</f>
        <v>-15017.93</v>
      </c>
      <c r="H38" s="48">
        <f>'Div 2 history'!D39</f>
        <v>-30878.080000000002</v>
      </c>
      <c r="I38" s="48">
        <f>'Div 2 history'!E39</f>
        <v>-2197.0700000000002</v>
      </c>
      <c r="J38" s="48">
        <f>'Div 2 history'!F39</f>
        <v>-38910.769999999997</v>
      </c>
      <c r="K38" s="48">
        <f>'Div 2 history'!G39</f>
        <v>-29493.98</v>
      </c>
      <c r="L38" s="1">
        <f t="shared" si="20"/>
        <v>-22436.698949715355</v>
      </c>
      <c r="M38" s="1">
        <f t="shared" si="20"/>
        <v>-24549.17958435859</v>
      </c>
      <c r="N38" s="1">
        <f t="shared" si="20"/>
        <v>-22436.630679010086</v>
      </c>
      <c r="O38" s="1">
        <f t="shared" si="20"/>
        <v>-23032.246253984078</v>
      </c>
      <c r="P38" s="1">
        <f t="shared" si="20"/>
        <v>-23120.794647327919</v>
      </c>
      <c r="Q38" s="1">
        <f t="shared" si="20"/>
        <v>-22044.445698972449</v>
      </c>
      <c r="R38" s="1">
        <f t="shared" si="20"/>
        <v>-24122.000867041283</v>
      </c>
      <c r="S38" s="1">
        <f t="shared" si="20"/>
        <v>-21062.409408576696</v>
      </c>
      <c r="T38" s="1">
        <f t="shared" si="20"/>
        <v>-23169.303674994302</v>
      </c>
      <c r="U38" s="1">
        <f t="shared" si="20"/>
        <v>-22088.160235443931</v>
      </c>
      <c r="V38" s="1">
        <f t="shared" si="21"/>
        <v>-24166.556553218241</v>
      </c>
      <c r="W38" s="1">
        <f t="shared" si="21"/>
        <v>-22086.077642699995</v>
      </c>
      <c r="X38" s="1">
        <f t="shared" si="21"/>
        <v>-23127.879026729475</v>
      </c>
      <c r="Y38" s="1">
        <f t="shared" si="21"/>
        <v>-24166.556553218241</v>
      </c>
      <c r="Z38" s="1">
        <f t="shared" si="21"/>
        <v>-21046.307790047209</v>
      </c>
      <c r="AA38" s="1">
        <f t="shared" si="21"/>
        <v>-22032.188473202285</v>
      </c>
      <c r="AB38" s="1">
        <f t="shared" si="21"/>
        <v>-22117.780263809436</v>
      </c>
      <c r="AC38" s="1">
        <f t="shared" si="21"/>
        <v>-21077.37026416291</v>
      </c>
      <c r="AD38" s="1">
        <f t="shared" si="21"/>
        <v>-23085.556543557599</v>
      </c>
      <c r="AE38" s="1">
        <f t="shared" si="21"/>
        <v>-20128.123829752702</v>
      </c>
      <c r="AF38" s="1">
        <f t="shared" si="21"/>
        <v>-22164.669588814704</v>
      </c>
    </row>
    <row r="39" spans="1:38">
      <c r="A39" s="95" t="s">
        <v>467</v>
      </c>
      <c r="B39" s="5" t="str">
        <f t="shared" si="17"/>
        <v>9250-01208</v>
      </c>
      <c r="C39" s="5" t="str">
        <f t="shared" si="18"/>
        <v>9250</v>
      </c>
      <c r="D39" s="1">
        <f>SUM($F39:K39)</f>
        <v>-2669.9700000000003</v>
      </c>
      <c r="E39" s="2">
        <f t="shared" si="19"/>
        <v>-3.3922318083436423E-4</v>
      </c>
      <c r="F39" s="48">
        <f>'Div 2 history'!B40</f>
        <v>175.39</v>
      </c>
      <c r="G39" s="48">
        <f>'Div 2 history'!C40</f>
        <v>5471.83</v>
      </c>
      <c r="H39" s="48">
        <f>'Div 2 history'!D40</f>
        <v>-5834.55</v>
      </c>
      <c r="I39" s="48">
        <f>'Div 2 history'!E40</f>
        <v>2172.9299999999998</v>
      </c>
      <c r="J39" s="48">
        <f>'Div 2 history'!F40</f>
        <v>667.99</v>
      </c>
      <c r="K39" s="48">
        <f>'Div 2 history'!G40</f>
        <v>-5323.56</v>
      </c>
      <c r="L39" s="1">
        <f t="shared" si="20"/>
        <v>-445.93348524077317</v>
      </c>
      <c r="M39" s="1">
        <f t="shared" si="20"/>
        <v>-487.91942328011419</v>
      </c>
      <c r="N39" s="1">
        <f t="shared" si="20"/>
        <v>-445.93212834804979</v>
      </c>
      <c r="O39" s="1">
        <f t="shared" si="20"/>
        <v>-457.770096571767</v>
      </c>
      <c r="P39" s="1">
        <f t="shared" si="20"/>
        <v>-459.53001204528596</v>
      </c>
      <c r="Q39" s="1">
        <f t="shared" si="20"/>
        <v>-438.13738031496251</v>
      </c>
      <c r="R39" s="1">
        <f t="shared" si="20"/>
        <v>-479.42916833392451</v>
      </c>
      <c r="S39" s="1">
        <f t="shared" si="20"/>
        <v>-418.61922986909866</v>
      </c>
      <c r="T39" s="1">
        <f t="shared" si="20"/>
        <v>-460.49413782071269</v>
      </c>
      <c r="U39" s="1">
        <f t="shared" si="20"/>
        <v>-439.00621470312723</v>
      </c>
      <c r="V39" s="1">
        <f t="shared" si="21"/>
        <v>-480.31472072595488</v>
      </c>
      <c r="W39" s="1">
        <f t="shared" si="21"/>
        <v>-438.96482279236875</v>
      </c>
      <c r="X39" s="1">
        <f t="shared" si="21"/>
        <v>-459.67081537844928</v>
      </c>
      <c r="Y39" s="1">
        <f t="shared" si="21"/>
        <v>-480.31472072595488</v>
      </c>
      <c r="Z39" s="1">
        <f t="shared" si="21"/>
        <v>-418.29920726305653</v>
      </c>
      <c r="AA39" s="1">
        <f t="shared" si="21"/>
        <v>-437.89376571642805</v>
      </c>
      <c r="AB39" s="1">
        <f t="shared" si="21"/>
        <v>-439.59491817111785</v>
      </c>
      <c r="AC39" s="1">
        <f t="shared" si="21"/>
        <v>-418.91657960350909</v>
      </c>
      <c r="AD39" s="1">
        <f t="shared" si="21"/>
        <v>-458.8296483035968</v>
      </c>
      <c r="AE39" s="1">
        <f t="shared" si="21"/>
        <v>-400.05013352792491</v>
      </c>
      <c r="AF39" s="1">
        <f t="shared" si="21"/>
        <v>-440.5268520606374</v>
      </c>
    </row>
    <row r="40" spans="1:38">
      <c r="A40" s="5" t="s">
        <v>468</v>
      </c>
      <c r="B40" s="5" t="str">
        <f t="shared" si="17"/>
        <v>9250-01221</v>
      </c>
      <c r="C40" s="5" t="str">
        <f t="shared" si="18"/>
        <v>9250</v>
      </c>
      <c r="D40" s="1">
        <f>SUM($F40:K40)</f>
        <v>69239.060000000012</v>
      </c>
      <c r="E40" s="2">
        <f t="shared" si="19"/>
        <v>8.7969131380432729E-3</v>
      </c>
      <c r="F40" s="48">
        <f>'Div 2 history'!B41</f>
        <v>12563.38</v>
      </c>
      <c r="G40" s="48">
        <f>'Div 2 history'!C41</f>
        <v>10969.95</v>
      </c>
      <c r="H40" s="48">
        <f>'Div 2 history'!D41</f>
        <v>11737.65</v>
      </c>
      <c r="I40" s="48">
        <f>'Div 2 history'!E41</f>
        <v>10427.01</v>
      </c>
      <c r="J40" s="48">
        <f>'Div 2 history'!F41</f>
        <v>11886.04</v>
      </c>
      <c r="K40" s="48">
        <f>'Div 2 history'!G41</f>
        <v>11655.03</v>
      </c>
      <c r="L40" s="1">
        <f t="shared" si="20"/>
        <v>11564.180623975179</v>
      </c>
      <c r="M40" s="1">
        <f t="shared" si="20"/>
        <v>12652.981952477829</v>
      </c>
      <c r="N40" s="1">
        <f t="shared" si="20"/>
        <v>11564.145436322628</v>
      </c>
      <c r="O40" s="1">
        <f t="shared" si="20"/>
        <v>11871.133826499314</v>
      </c>
      <c r="P40" s="1">
        <f t="shared" si="20"/>
        <v>11916.772876026427</v>
      </c>
      <c r="Q40" s="1">
        <f t="shared" si="20"/>
        <v>11362.007949104489</v>
      </c>
      <c r="R40" s="1">
        <f t="shared" si="20"/>
        <v>12432.808215831152</v>
      </c>
      <c r="S40" s="1">
        <f t="shared" si="20"/>
        <v>10855.853052304077</v>
      </c>
      <c r="T40" s="1">
        <f t="shared" si="20"/>
        <v>11941.775090437945</v>
      </c>
      <c r="U40" s="1">
        <f t="shared" si="20"/>
        <v>11384.539017368252</v>
      </c>
      <c r="V40" s="1">
        <f t="shared" si="21"/>
        <v>12455.77282412448</v>
      </c>
      <c r="W40" s="1">
        <f t="shared" si="21"/>
        <v>11383.46562066622</v>
      </c>
      <c r="X40" s="1">
        <f t="shared" si="21"/>
        <v>11920.42426178473</v>
      </c>
      <c r="Y40" s="1">
        <f t="shared" si="21"/>
        <v>12455.77282412448</v>
      </c>
      <c r="Z40" s="1">
        <f t="shared" si="21"/>
        <v>10847.554058524705</v>
      </c>
      <c r="AA40" s="1">
        <f t="shared" si="21"/>
        <v>11355.690407782</v>
      </c>
      <c r="AB40" s="1">
        <f t="shared" si="21"/>
        <v>11399.805583937319</v>
      </c>
      <c r="AC40" s="1">
        <f t="shared" si="21"/>
        <v>10863.564081305087</v>
      </c>
      <c r="AD40" s="1">
        <f t="shared" si="21"/>
        <v>11898.610676776008</v>
      </c>
      <c r="AE40" s="1">
        <f t="shared" si="21"/>
        <v>10374.30952345832</v>
      </c>
      <c r="AF40" s="1">
        <f t="shared" si="21"/>
        <v>11423.972981508256</v>
      </c>
    </row>
    <row r="41" spans="1:38">
      <c r="A41" s="5" t="s">
        <v>121</v>
      </c>
      <c r="B41" s="5" t="str">
        <f t="shared" si="17"/>
        <v>9260-01251</v>
      </c>
      <c r="C41" s="5" t="str">
        <f t="shared" si="18"/>
        <v>9260</v>
      </c>
      <c r="D41" s="1">
        <f>SUM($F41:K41)</f>
        <v>3907976.8499999996</v>
      </c>
      <c r="E41" s="2">
        <f t="shared" si="19"/>
        <v>0.49651357044613192</v>
      </c>
      <c r="F41" s="48">
        <f>'Div 2 history'!B42</f>
        <v>713578.09999999986</v>
      </c>
      <c r="G41" s="48">
        <f>'Div 2 history'!C42</f>
        <v>621413.82999999973</v>
      </c>
      <c r="H41" s="48">
        <f>'Div 2 history'!D42</f>
        <v>634988.54</v>
      </c>
      <c r="I41" s="48">
        <f>'Div 2 history'!E42</f>
        <v>596362.84999999986</v>
      </c>
      <c r="J41" s="48">
        <f>'Div 2 history'!F42</f>
        <v>673588.62999999989</v>
      </c>
      <c r="K41" s="48">
        <f>'Div 2 history'!G42</f>
        <v>668044.90000000014</v>
      </c>
      <c r="L41" s="1">
        <f t="shared" si="20"/>
        <v>652703.11537611205</v>
      </c>
      <c r="M41" s="1">
        <f t="shared" si="20"/>
        <v>714157.01706162875</v>
      </c>
      <c r="N41" s="1">
        <f t="shared" si="20"/>
        <v>652701.12932183023</v>
      </c>
      <c r="O41" s="1">
        <f t="shared" si="20"/>
        <v>670028.10519396455</v>
      </c>
      <c r="P41" s="1">
        <f t="shared" si="20"/>
        <v>672604.05508421373</v>
      </c>
      <c r="Q41" s="1">
        <f t="shared" si="20"/>
        <v>641292.12664955738</v>
      </c>
      <c r="R41" s="1">
        <f t="shared" si="20"/>
        <v>701730.01609146537</v>
      </c>
      <c r="S41" s="1">
        <f t="shared" si="20"/>
        <v>612723.8355836455</v>
      </c>
      <c r="T41" s="1">
        <f t="shared" si="20"/>
        <v>674015.2249516116</v>
      </c>
      <c r="U41" s="1">
        <f t="shared" si="20"/>
        <v>642563.82059197314</v>
      </c>
      <c r="V41" s="1">
        <f t="shared" si="21"/>
        <v>703026.17981147603</v>
      </c>
      <c r="W41" s="1">
        <f t="shared" si="21"/>
        <v>642503.23615506128</v>
      </c>
      <c r="X41" s="1">
        <f t="shared" si="21"/>
        <v>672810.14585167752</v>
      </c>
      <c r="Y41" s="1">
        <f t="shared" si="21"/>
        <v>703026.17981147603</v>
      </c>
      <c r="Z41" s="1">
        <f t="shared" si="21"/>
        <v>612255.42547570809</v>
      </c>
      <c r="AA41" s="1">
        <f t="shared" si="21"/>
        <v>640935.55327555153</v>
      </c>
      <c r="AB41" s="1">
        <f t="shared" si="21"/>
        <v>643425.49301691505</v>
      </c>
      <c r="AC41" s="1">
        <f t="shared" si="21"/>
        <v>613159.05990392971</v>
      </c>
      <c r="AD41" s="1">
        <f t="shared" si="21"/>
        <v>671578.94795226073</v>
      </c>
      <c r="AE41" s="1">
        <f t="shared" si="21"/>
        <v>585544.65430942632</v>
      </c>
      <c r="AF41" s="1">
        <f t="shared" si="21"/>
        <v>644789.54432309931</v>
      </c>
    </row>
    <row r="42" spans="1:38">
      <c r="A42" s="95" t="s">
        <v>331</v>
      </c>
      <c r="B42" s="5" t="str">
        <f t="shared" si="17"/>
        <v>9260-01252</v>
      </c>
      <c r="C42" s="5" t="str">
        <f t="shared" si="18"/>
        <v>9260</v>
      </c>
      <c r="D42" s="1">
        <f>SUM($F42:K42)</f>
        <v>277293.13</v>
      </c>
      <c r="E42" s="2">
        <f t="shared" si="19"/>
        <v>3.523045486732692E-2</v>
      </c>
      <c r="F42" s="48">
        <f>'Div 2 history'!B43</f>
        <v>-17901.47</v>
      </c>
      <c r="G42" s="48">
        <f>'Div 2 history'!C43</f>
        <v>9902.91</v>
      </c>
      <c r="H42" s="48">
        <f>'Div 2 history'!D43</f>
        <v>-105976.13</v>
      </c>
      <c r="I42" s="48">
        <f>'Div 2 history'!E43</f>
        <v>46391.58</v>
      </c>
      <c r="J42" s="48">
        <f>'Div 2 history'!F43</f>
        <v>59215.23</v>
      </c>
      <c r="K42" s="48">
        <f>'Div 2 history'!G43</f>
        <v>285661.01</v>
      </c>
      <c r="L42" s="1">
        <f t="shared" si="20"/>
        <v>46312.989244906414</v>
      </c>
      <c r="M42" s="1">
        <f t="shared" si="20"/>
        <v>50673.492237417537</v>
      </c>
      <c r="N42" s="1">
        <f t="shared" si="20"/>
        <v>46312.848323086939</v>
      </c>
      <c r="O42" s="1">
        <f t="shared" si="20"/>
        <v>47542.295568409951</v>
      </c>
      <c r="P42" s="1">
        <f t="shared" si="20"/>
        <v>47725.073828160996</v>
      </c>
      <c r="Q42" s="1">
        <f t="shared" si="20"/>
        <v>45503.314852802214</v>
      </c>
      <c r="R42" s="1">
        <f t="shared" si="20"/>
        <v>49791.726012131519</v>
      </c>
      <c r="S42" s="1">
        <f t="shared" si="20"/>
        <v>43476.232515193748</v>
      </c>
      <c r="T42" s="1">
        <f t="shared" si="20"/>
        <v>47825.204336736657</v>
      </c>
      <c r="U42" s="1">
        <f t="shared" si="20"/>
        <v>45593.548753162824</v>
      </c>
      <c r="V42" s="1">
        <f t="shared" si="21"/>
        <v>49883.696182045445</v>
      </c>
      <c r="W42" s="1">
        <f t="shared" si="21"/>
        <v>45589.249943629053</v>
      </c>
      <c r="X42" s="1">
        <f t="shared" si="21"/>
        <v>47739.697137399417</v>
      </c>
      <c r="Y42" s="1">
        <f t="shared" si="21"/>
        <v>49883.696182045445</v>
      </c>
      <c r="Z42" s="1">
        <f t="shared" si="21"/>
        <v>43442.996160440627</v>
      </c>
      <c r="AA42" s="1">
        <f t="shared" si="21"/>
        <v>45478.013948843996</v>
      </c>
      <c r="AB42" s="1">
        <f t="shared" si="21"/>
        <v>45654.689300540129</v>
      </c>
      <c r="AC42" s="1">
        <f t="shared" si="21"/>
        <v>43507.114150028341</v>
      </c>
      <c r="AD42" s="1">
        <f t="shared" si="21"/>
        <v>47652.336661049951</v>
      </c>
      <c r="AE42" s="1">
        <f t="shared" si="21"/>
        <v>41547.715398628534</v>
      </c>
      <c r="AF42" s="1">
        <f t="shared" si="21"/>
        <v>45751.476479863471</v>
      </c>
    </row>
    <row r="43" spans="1:38">
      <c r="A43" s="52" t="s">
        <v>851</v>
      </c>
      <c r="B43" s="5" t="str">
        <f t="shared" ref="B43:B44" si="22">RIGHT(A43,10)</f>
        <v>9260-01253</v>
      </c>
      <c r="C43" s="5" t="str">
        <f t="shared" ref="C43:C44" si="23">LEFT(B43,4)</f>
        <v>9260</v>
      </c>
      <c r="D43" s="1">
        <f>SUM($F43:K43)</f>
        <v>3932.61</v>
      </c>
      <c r="E43" s="2">
        <f t="shared" ref="E43:E44" si="24">D43/$D$62</f>
        <v>4.9964324437391772E-4</v>
      </c>
      <c r="F43" s="48">
        <f>'Div 2 history'!B44</f>
        <v>3932.61</v>
      </c>
      <c r="G43" s="48">
        <f>'Div 2 history'!C44</f>
        <v>0</v>
      </c>
      <c r="H43" s="48">
        <f>'Div 2 history'!D44</f>
        <v>0</v>
      </c>
      <c r="I43" s="48">
        <f>'Div 2 history'!E44</f>
        <v>0</v>
      </c>
      <c r="J43" s="48">
        <f>'Div 2 history'!F44</f>
        <v>0</v>
      </c>
      <c r="K43" s="48">
        <f>'Div 2 history'!G44</f>
        <v>0</v>
      </c>
      <c r="L43" s="1">
        <f t="shared" si="20"/>
        <v>656.81729884332663</v>
      </c>
      <c r="M43" s="1">
        <f t="shared" si="20"/>
        <v>718.6585628998115</v>
      </c>
      <c r="N43" s="1">
        <f t="shared" si="20"/>
        <v>656.8153002703491</v>
      </c>
      <c r="O43" s="1">
        <f t="shared" si="20"/>
        <v>674.2514932673763</v>
      </c>
      <c r="P43" s="1">
        <f t="shared" si="20"/>
        <v>676.84368014225322</v>
      </c>
      <c r="Q43" s="1">
        <f t="shared" si="20"/>
        <v>645.33438323292944</v>
      </c>
      <c r="R43" s="1">
        <f t="shared" si="20"/>
        <v>706.15323081595477</v>
      </c>
      <c r="S43" s="1">
        <f t="shared" si="20"/>
        <v>616.58601766144045</v>
      </c>
      <c r="T43" s="1">
        <f t="shared" si="20"/>
        <v>678.26374503650334</v>
      </c>
      <c r="U43" s="1">
        <f t="shared" si="20"/>
        <v>646.61409304361666</v>
      </c>
      <c r="V43" s="1">
        <f t="shared" si="21"/>
        <v>707.45756464458304</v>
      </c>
      <c r="W43" s="1">
        <f t="shared" si="21"/>
        <v>646.55312672483103</v>
      </c>
      <c r="X43" s="1">
        <f t="shared" si="21"/>
        <v>677.05106996162635</v>
      </c>
      <c r="Y43" s="1">
        <f t="shared" si="21"/>
        <v>707.45756464458304</v>
      </c>
      <c r="Z43" s="1">
        <f t="shared" si="21"/>
        <v>616.11465502412716</v>
      </c>
      <c r="AA43" s="1">
        <f t="shared" si="21"/>
        <v>644.97556227001883</v>
      </c>
      <c r="AB43" s="1">
        <f t="shared" si="21"/>
        <v>647.48119684824917</v>
      </c>
      <c r="AC43" s="1">
        <f t="shared" si="21"/>
        <v>617.02398533112944</v>
      </c>
      <c r="AD43" s="1">
        <f t="shared" si="21"/>
        <v>675.81211145264092</v>
      </c>
      <c r="AE43" s="1">
        <f t="shared" si="21"/>
        <v>589.23551785722418</v>
      </c>
      <c r="AF43" s="1">
        <f t="shared" si="21"/>
        <v>648.85384617886461</v>
      </c>
    </row>
    <row r="44" spans="1:38">
      <c r="A44" s="52" t="s">
        <v>469</v>
      </c>
      <c r="B44" s="5" t="str">
        <f t="shared" si="22"/>
        <v>9260-01257</v>
      </c>
      <c r="C44" s="5" t="str">
        <f t="shared" si="23"/>
        <v>9260</v>
      </c>
      <c r="D44" s="1">
        <f>SUM($F44:K44)</f>
        <v>777277.43000000017</v>
      </c>
      <c r="E44" s="2">
        <f t="shared" si="24"/>
        <v>9.8754114164338894E-2</v>
      </c>
      <c r="F44" s="48">
        <f>'Div 2 history'!B45</f>
        <v>141927.35</v>
      </c>
      <c r="G44" s="48">
        <f>'Div 2 history'!C45</f>
        <v>123596.13</v>
      </c>
      <c r="H44" s="48">
        <f>'Div 2 history'!D45</f>
        <v>126296.07000000005</v>
      </c>
      <c r="I44" s="48">
        <f>'Div 2 history'!E45</f>
        <v>118613.59000000003</v>
      </c>
      <c r="J44" s="48">
        <f>'Div 2 history'!F45</f>
        <v>133973.44</v>
      </c>
      <c r="K44" s="48">
        <f>'Div 2 history'!G45</f>
        <v>132870.85000000006</v>
      </c>
      <c r="L44" s="1">
        <f t="shared" si="20"/>
        <v>129819.44866754724</v>
      </c>
      <c r="M44" s="1">
        <f t="shared" si="20"/>
        <v>142042.32833112334</v>
      </c>
      <c r="N44" s="1">
        <f t="shared" si="20"/>
        <v>129819.05365109059</v>
      </c>
      <c r="O44" s="1">
        <f t="shared" si="20"/>
        <v>133265.30417725851</v>
      </c>
      <c r="P44" s="1">
        <f t="shared" si="20"/>
        <v>133777.64797747874</v>
      </c>
      <c r="Q44" s="1">
        <f t="shared" si="20"/>
        <v>127549.85897150406</v>
      </c>
      <c r="R44" s="1">
        <f t="shared" si="20"/>
        <v>139570.65878254446</v>
      </c>
      <c r="S44" s="1">
        <f t="shared" si="20"/>
        <v>121867.76598285085</v>
      </c>
      <c r="T44" s="1">
        <f t="shared" si="20"/>
        <v>134058.32274345757</v>
      </c>
      <c r="U44" s="1">
        <f t="shared" si="20"/>
        <v>127802.79266002051</v>
      </c>
      <c r="V44" s="1">
        <f t="shared" si="21"/>
        <v>139828.45938982011</v>
      </c>
      <c r="W44" s="1">
        <f t="shared" si="21"/>
        <v>127790.74271263641</v>
      </c>
      <c r="X44" s="1">
        <f t="shared" si="21"/>
        <v>133818.63842041881</v>
      </c>
      <c r="Y44" s="1">
        <f t="shared" si="21"/>
        <v>139828.45938982011</v>
      </c>
      <c r="Z44" s="1">
        <f t="shared" si="21"/>
        <v>121774.60150955476</v>
      </c>
      <c r="AA44" s="1">
        <f t="shared" si="21"/>
        <v>127478.93827611822</v>
      </c>
      <c r="AB44" s="1">
        <f t="shared" si="21"/>
        <v>127974.17507953529</v>
      </c>
      <c r="AC44" s="1">
        <f t="shared" si="21"/>
        <v>121954.32996573219</v>
      </c>
      <c r="AD44" s="1">
        <f t="shared" si="21"/>
        <v>133573.75919625451</v>
      </c>
      <c r="AE44" s="1">
        <f t="shared" si="21"/>
        <v>116461.96011930559</v>
      </c>
      <c r="AF44" s="1">
        <f t="shared" si="21"/>
        <v>128245.47819476716</v>
      </c>
    </row>
    <row r="45" spans="1:38">
      <c r="A45" s="52" t="s">
        <v>470</v>
      </c>
      <c r="B45" s="5" t="str">
        <f t="shared" ref="B45:B61" si="25">RIGHT(A45,10)</f>
        <v>9260-01258</v>
      </c>
      <c r="C45" s="5" t="str">
        <f t="shared" ref="C45:C61" si="26">LEFT(B45,4)</f>
        <v>9260</v>
      </c>
      <c r="D45" s="1">
        <f>SUM($F45:K45)</f>
        <v>26938.34</v>
      </c>
      <c r="E45" s="2">
        <f t="shared" ref="E45:E61" si="27">D45/$D$62</f>
        <v>3.4225513324859778E-3</v>
      </c>
      <c r="F45" s="48">
        <f>'Div 2 history'!B46</f>
        <v>2666.53</v>
      </c>
      <c r="G45" s="48">
        <f>'Div 2 history'!C46</f>
        <v>-4376.08</v>
      </c>
      <c r="H45" s="48">
        <f>'Div 2 history'!D46</f>
        <v>11179.26</v>
      </c>
      <c r="I45" s="48">
        <f>'Div 2 history'!E46</f>
        <v>28077.42</v>
      </c>
      <c r="J45" s="48">
        <f>'Div 2 history'!F46</f>
        <v>11325.2</v>
      </c>
      <c r="K45" s="48">
        <f>'Div 2 history'!G46</f>
        <v>-21933.99</v>
      </c>
      <c r="L45" s="1">
        <f t="shared" si="20"/>
        <v>4499.1920668775028</v>
      </c>
      <c r="M45" s="1">
        <f t="shared" si="20"/>
        <v>4922.804120242411</v>
      </c>
      <c r="N45" s="1">
        <f t="shared" si="20"/>
        <v>4499.1783766721728</v>
      </c>
      <c r="O45" s="1">
        <f t="shared" si="20"/>
        <v>4618.6161280025963</v>
      </c>
      <c r="P45" s="1">
        <f t="shared" si="20"/>
        <v>4636.3725827181597</v>
      </c>
      <c r="Q45" s="1">
        <f t="shared" si="20"/>
        <v>4420.534207363291</v>
      </c>
      <c r="R45" s="1">
        <f t="shared" si="20"/>
        <v>4837.1427178943923</v>
      </c>
      <c r="S45" s="1">
        <f t="shared" si="20"/>
        <v>4223.608184643248</v>
      </c>
      <c r="T45" s="1">
        <f t="shared" si="20"/>
        <v>4646.1000133414291</v>
      </c>
      <c r="U45" s="1">
        <f t="shared" si="20"/>
        <v>4429.3002070382208</v>
      </c>
      <c r="V45" s="1">
        <f t="shared" si="21"/>
        <v>4846.0773918511513</v>
      </c>
      <c r="W45" s="1">
        <f t="shared" si="21"/>
        <v>4428.8825883513964</v>
      </c>
      <c r="X45" s="1">
        <f t="shared" si="21"/>
        <v>4637.793200950533</v>
      </c>
      <c r="Y45" s="1">
        <f t="shared" si="21"/>
        <v>4846.0773918511513</v>
      </c>
      <c r="Z45" s="1">
        <f t="shared" si="21"/>
        <v>4220.3793551922627</v>
      </c>
      <c r="AA45" s="1">
        <f t="shared" si="21"/>
        <v>4418.076287280187</v>
      </c>
      <c r="AB45" s="1">
        <f t="shared" si="21"/>
        <v>4435.2398596110634</v>
      </c>
      <c r="AC45" s="1">
        <f t="shared" si="21"/>
        <v>4226.608258892943</v>
      </c>
      <c r="AD45" s="1">
        <f t="shared" si="21"/>
        <v>4629.3063472933072</v>
      </c>
      <c r="AE45" s="1">
        <f t="shared" si="21"/>
        <v>4036.2575287440081</v>
      </c>
      <c r="AF45" s="1">
        <f t="shared" si="21"/>
        <v>4444.6424940876295</v>
      </c>
    </row>
    <row r="46" spans="1:38">
      <c r="A46" s="52" t="s">
        <v>852</v>
      </c>
      <c r="B46" s="5" t="str">
        <f t="shared" si="25"/>
        <v>9260-01259</v>
      </c>
      <c r="C46" s="5" t="str">
        <f t="shared" si="26"/>
        <v>9260</v>
      </c>
      <c r="D46" s="1">
        <f>SUM($F46:K46)</f>
        <v>781.75</v>
      </c>
      <c r="E46" s="2">
        <f t="shared" si="27"/>
        <v>9.9322360032983226E-5</v>
      </c>
      <c r="F46" s="48">
        <f>'Div 2 history'!B47</f>
        <v>781.75</v>
      </c>
      <c r="G46" s="48">
        <f>'Div 2 history'!C47</f>
        <v>0</v>
      </c>
      <c r="H46" s="48">
        <f>'Div 2 history'!D47</f>
        <v>0</v>
      </c>
      <c r="I46" s="48">
        <f>'Div 2 history'!E47</f>
        <v>0</v>
      </c>
      <c r="J46" s="48">
        <f>'Div 2 history'!F47</f>
        <v>0</v>
      </c>
      <c r="K46" s="48">
        <f>'Div 2 history'!G47</f>
        <v>0</v>
      </c>
      <c r="L46" s="1">
        <f t="shared" si="20"/>
        <v>130.56644909380046</v>
      </c>
      <c r="M46" s="1">
        <f t="shared" si="20"/>
        <v>142.85966102586517</v>
      </c>
      <c r="N46" s="1">
        <f t="shared" si="20"/>
        <v>130.56605180436031</v>
      </c>
      <c r="O46" s="1">
        <f t="shared" si="20"/>
        <v>134.03213256889734</v>
      </c>
      <c r="P46" s="1">
        <f t="shared" si="20"/>
        <v>134.54742447158668</v>
      </c>
      <c r="Q46" s="1">
        <f t="shared" si="20"/>
        <v>128.28379984090529</v>
      </c>
      <c r="R46" s="1">
        <f t="shared" si="20"/>
        <v>140.37376912289108</v>
      </c>
      <c r="S46" s="1">
        <f t="shared" si="20"/>
        <v>122.5690112436349</v>
      </c>
      <c r="T46" s="1">
        <f t="shared" si="20"/>
        <v>134.82971428193656</v>
      </c>
      <c r="U46" s="1">
        <f t="shared" si="20"/>
        <v>128.53818894750492</v>
      </c>
      <c r="V46" s="1">
        <f t="shared" si="21"/>
        <v>140.63305315322464</v>
      </c>
      <c r="W46" s="1">
        <f t="shared" si="21"/>
        <v>128.52606966293038</v>
      </c>
      <c r="X46" s="1">
        <f t="shared" si="21"/>
        <v>134.58865077963526</v>
      </c>
      <c r="Y46" s="1">
        <f t="shared" si="21"/>
        <v>140.63305315322464</v>
      </c>
      <c r="Z46" s="1">
        <f t="shared" si="21"/>
        <v>122.47531068809553</v>
      </c>
      <c r="AA46" s="1">
        <f t="shared" si="21"/>
        <v>128.2124710572844</v>
      </c>
      <c r="AB46" s="1">
        <f t="shared" si="21"/>
        <v>128.71055752696523</v>
      </c>
      <c r="AC46" s="1">
        <f t="shared" si="21"/>
        <v>122.65607332855545</v>
      </c>
      <c r="AD46" s="1">
        <f t="shared" si="21"/>
        <v>134.34236248397426</v>
      </c>
      <c r="AE46" s="1">
        <f t="shared" si="21"/>
        <v>117.132099568705</v>
      </c>
      <c r="AF46" s="1">
        <f t="shared" si="21"/>
        <v>128.98342176069517</v>
      </c>
    </row>
    <row r="47" spans="1:38">
      <c r="A47" s="52" t="s">
        <v>471</v>
      </c>
      <c r="B47" s="5" t="str">
        <f t="shared" si="25"/>
        <v>9260-01260</v>
      </c>
      <c r="C47" s="5" t="str">
        <f t="shared" si="26"/>
        <v>9260</v>
      </c>
      <c r="D47" s="1">
        <f>SUM($F47:K47)</f>
        <v>21591.18</v>
      </c>
      <c r="E47" s="2">
        <f t="shared" si="27"/>
        <v>2.7431876603734528E-3</v>
      </c>
      <c r="F47" s="48">
        <f>'Div 2 history'!B48</f>
        <v>3942.4600000000005</v>
      </c>
      <c r="G47" s="48">
        <f>'Div 2 history'!C48</f>
        <v>3433.2699999999995</v>
      </c>
      <c r="H47" s="48">
        <f>'Div 2 history'!D48</f>
        <v>3508.2599999999989</v>
      </c>
      <c r="I47" s="48">
        <f>'Div 2 history'!E48</f>
        <v>3294.83</v>
      </c>
      <c r="J47" s="48">
        <f>'Div 2 history'!F48</f>
        <v>3721.4599999999996</v>
      </c>
      <c r="K47" s="48">
        <f>'Div 2 history'!G48</f>
        <v>3690.8999999999996</v>
      </c>
      <c r="L47" s="1">
        <f t="shared" si="20"/>
        <v>3606.1192252575406</v>
      </c>
      <c r="M47" s="1">
        <f t="shared" si="20"/>
        <v>3945.6458662595965</v>
      </c>
      <c r="N47" s="1">
        <f t="shared" si="20"/>
        <v>3606.1082525068991</v>
      </c>
      <c r="O47" s="1">
        <f t="shared" si="20"/>
        <v>3701.8380557453465</v>
      </c>
      <c r="P47" s="1">
        <f t="shared" si="20"/>
        <v>3716.0699204380335</v>
      </c>
      <c r="Q47" s="1">
        <f t="shared" si="20"/>
        <v>3543.0746574339078</v>
      </c>
      <c r="R47" s="1">
        <f t="shared" si="20"/>
        <v>3876.9879327288559</v>
      </c>
      <c r="S47" s="1">
        <f t="shared" si="20"/>
        <v>3385.2377156166867</v>
      </c>
      <c r="T47" s="1">
        <f t="shared" si="20"/>
        <v>3723.8664923695078</v>
      </c>
      <c r="U47" s="1">
        <f t="shared" si="20"/>
        <v>3550.1006388737947</v>
      </c>
      <c r="V47" s="1">
        <f t="shared" si="21"/>
        <v>3884.1491072348463</v>
      </c>
      <c r="W47" s="1">
        <f t="shared" si="21"/>
        <v>3549.765915938432</v>
      </c>
      <c r="X47" s="1">
        <f t="shared" si="21"/>
        <v>3717.2085512507128</v>
      </c>
      <c r="Y47" s="1">
        <f t="shared" si="21"/>
        <v>3884.1491072348463</v>
      </c>
      <c r="Z47" s="1">
        <f t="shared" si="21"/>
        <v>3382.6497967669898</v>
      </c>
      <c r="AA47" s="1">
        <f t="shared" si="21"/>
        <v>3541.1046253183467</v>
      </c>
      <c r="AB47" s="1">
        <f t="shared" si="21"/>
        <v>3554.861292568035</v>
      </c>
      <c r="AC47" s="1">
        <f t="shared" si="21"/>
        <v>3387.6422863192065</v>
      </c>
      <c r="AD47" s="1">
        <f t="shared" si="21"/>
        <v>3710.4063063853346</v>
      </c>
      <c r="AE47" s="1">
        <f t="shared" si="21"/>
        <v>3235.0754660260081</v>
      </c>
      <c r="AF47" s="1">
        <f t="shared" si="21"/>
        <v>3562.3975391763174</v>
      </c>
    </row>
    <row r="48" spans="1:38">
      <c r="A48" s="52" t="s">
        <v>472</v>
      </c>
      <c r="B48" s="5" t="str">
        <f t="shared" si="25"/>
        <v>9260-01261</v>
      </c>
      <c r="C48" s="5" t="str">
        <f t="shared" si="26"/>
        <v>9260</v>
      </c>
      <c r="D48" s="1">
        <f>SUM($F48:K48)</f>
        <v>77667.360000000001</v>
      </c>
      <c r="E48" s="2">
        <f t="shared" si="27"/>
        <v>9.8677396773026154E-3</v>
      </c>
      <c r="F48" s="48">
        <f>'Div 2 history'!B49</f>
        <v>102662.51</v>
      </c>
      <c r="G48" s="48">
        <f>'Div 2 history'!C49</f>
        <v>-5690.43</v>
      </c>
      <c r="H48" s="48">
        <f>'Div 2 history'!D49</f>
        <v>-5394.68</v>
      </c>
      <c r="I48" s="48">
        <f>'Div 2 history'!E49</f>
        <v>-5073.5200000000004</v>
      </c>
      <c r="J48" s="48">
        <f>'Div 2 history'!F49</f>
        <v>-5541.07</v>
      </c>
      <c r="K48" s="48">
        <f>'Div 2 history'!G49</f>
        <v>-3295.45</v>
      </c>
      <c r="L48" s="1">
        <f t="shared" si="20"/>
        <v>12971.859809005273</v>
      </c>
      <c r="M48" s="1">
        <f t="shared" si="20"/>
        <v>14193.198237766343</v>
      </c>
      <c r="N48" s="1">
        <f t="shared" si="20"/>
        <v>12971.820338046564</v>
      </c>
      <c r="O48" s="1">
        <f t="shared" si="20"/>
        <v>13316.177667791844</v>
      </c>
      <c r="P48" s="1">
        <f t="shared" si="20"/>
        <v>13367.372246252038</v>
      </c>
      <c r="Q48" s="1">
        <f t="shared" si="20"/>
        <v>12745.0771530688</v>
      </c>
      <c r="R48" s="1">
        <f t="shared" si="20"/>
        <v>13946.223295202384</v>
      </c>
      <c r="S48" s="1">
        <f t="shared" si="20"/>
        <v>12177.30926908019</v>
      </c>
      <c r="T48" s="1">
        <f t="shared" si="20"/>
        <v>13395.417918557476</v>
      </c>
      <c r="U48" s="1">
        <f t="shared" si="20"/>
        <v>12770.350872700843</v>
      </c>
      <c r="V48" s="1">
        <f t="shared" si="21"/>
        <v>13971.983328622493</v>
      </c>
      <c r="W48" s="1">
        <f t="shared" si="21"/>
        <v>12769.14681406574</v>
      </c>
      <c r="X48" s="1">
        <f t="shared" si="21"/>
        <v>13371.468106192786</v>
      </c>
      <c r="Y48" s="1">
        <f t="shared" si="21"/>
        <v>13971.983328622493</v>
      </c>
      <c r="Z48" s="1">
        <f t="shared" si="21"/>
        <v>12168.000059257003</v>
      </c>
      <c r="AA48" s="1">
        <f t="shared" si="21"/>
        <v>12737.990593022945</v>
      </c>
      <c r="AB48" s="1">
        <f t="shared" si="21"/>
        <v>12787.475800764334</v>
      </c>
      <c r="AC48" s="1">
        <f t="shared" si="21"/>
        <v>12185.958942622723</v>
      </c>
      <c r="AD48" s="1">
        <f t="shared" si="21"/>
        <v>13346.999207282792</v>
      </c>
      <c r="AE48" s="1">
        <f t="shared" si="21"/>
        <v>11637.148634164958</v>
      </c>
      <c r="AF48" s="1">
        <f t="shared" si="21"/>
        <v>12814.58503603421</v>
      </c>
    </row>
    <row r="49" spans="1:38">
      <c r="A49" s="52" t="s">
        <v>853</v>
      </c>
      <c r="B49" s="5" t="str">
        <f t="shared" si="25"/>
        <v>9260-01262</v>
      </c>
      <c r="C49" s="5" t="str">
        <f t="shared" si="26"/>
        <v>9260</v>
      </c>
      <c r="D49" s="1">
        <f>SUM($F49:K49)</f>
        <v>13.26</v>
      </c>
      <c r="E49" s="2">
        <f t="shared" si="27"/>
        <v>1.6847003441475632E-6</v>
      </c>
      <c r="F49" s="48">
        <f>'Div 2 history'!B50</f>
        <v>13.26</v>
      </c>
      <c r="G49" s="48">
        <f>'Div 2 history'!C50</f>
        <v>0</v>
      </c>
      <c r="H49" s="48">
        <f>'Div 2 history'!D50</f>
        <v>0</v>
      </c>
      <c r="I49" s="48">
        <f>'Div 2 history'!E50</f>
        <v>0</v>
      </c>
      <c r="J49" s="48">
        <f>'Div 2 history'!F50</f>
        <v>0</v>
      </c>
      <c r="K49" s="48">
        <f>'Div 2 history'!G50</f>
        <v>0</v>
      </c>
      <c r="L49" s="1">
        <f t="shared" si="20"/>
        <v>2.2146608442389435</v>
      </c>
      <c r="M49" s="1">
        <f t="shared" si="20"/>
        <v>2.4231776209823757</v>
      </c>
      <c r="N49" s="1">
        <f t="shared" si="20"/>
        <v>2.2146541054375666</v>
      </c>
      <c r="O49" s="1">
        <f t="shared" si="20"/>
        <v>2.273445574497702</v>
      </c>
      <c r="P49" s="1">
        <f t="shared" si="20"/>
        <v>2.2821859270780163</v>
      </c>
      <c r="Q49" s="1">
        <f t="shared" si="20"/>
        <v>2.1759426746279553</v>
      </c>
      <c r="R49" s="1">
        <f t="shared" si="20"/>
        <v>2.3810120608500611</v>
      </c>
      <c r="S49" s="1">
        <f t="shared" si="20"/>
        <v>2.0790087484369666</v>
      </c>
      <c r="T49" s="1">
        <f t="shared" si="20"/>
        <v>2.2869741111333273</v>
      </c>
      <c r="U49" s="1">
        <f t="shared" si="20"/>
        <v>2.1802576084987719</v>
      </c>
      <c r="V49" s="1">
        <f t="shared" si="21"/>
        <v>2.3854100221448786</v>
      </c>
      <c r="W49" s="1">
        <f t="shared" si="21"/>
        <v>2.1800520418681892</v>
      </c>
      <c r="X49" s="1">
        <f t="shared" si="21"/>
        <v>2.2828852054211235</v>
      </c>
      <c r="Y49" s="1">
        <f t="shared" si="21"/>
        <v>2.3854100221448786</v>
      </c>
      <c r="Z49" s="1">
        <f t="shared" si="21"/>
        <v>2.0774194048278178</v>
      </c>
      <c r="AA49" s="1">
        <f t="shared" si="21"/>
        <v>2.1747327997692243</v>
      </c>
      <c r="AB49" s="1">
        <f t="shared" si="21"/>
        <v>2.1831813147522343</v>
      </c>
      <c r="AC49" s="1">
        <f t="shared" si="21"/>
        <v>2.0804854906768728</v>
      </c>
      <c r="AD49" s="1">
        <f t="shared" si="21"/>
        <v>2.2787076770546832</v>
      </c>
      <c r="AE49" s="1">
        <f t="shared" si="21"/>
        <v>1.9867881551404263</v>
      </c>
      <c r="AF49" s="1">
        <f t="shared" si="21"/>
        <v>2.1878096227013977</v>
      </c>
    </row>
    <row r="50" spans="1:38">
      <c r="A50" s="52" t="s">
        <v>122</v>
      </c>
      <c r="B50" s="5" t="str">
        <f t="shared" si="25"/>
        <v>9260-01263</v>
      </c>
      <c r="C50" s="5" t="str">
        <f t="shared" si="26"/>
        <v>9260</v>
      </c>
      <c r="D50" s="1">
        <f>SUM($F50:K50)</f>
        <v>216250.71999999997</v>
      </c>
      <c r="E50" s="2">
        <f t="shared" si="27"/>
        <v>2.7474936833043612E-2</v>
      </c>
      <c r="F50" s="48">
        <f>'Div 2 history'!B51</f>
        <v>39764.549999999996</v>
      </c>
      <c r="G50" s="48">
        <f>'Div 2 history'!C51</f>
        <v>34332.289999999994</v>
      </c>
      <c r="H50" s="48">
        <f>'Div 2 history'!D51</f>
        <v>35082.229999999989</v>
      </c>
      <c r="I50" s="48">
        <f>'Div 2 history'!E51</f>
        <v>32948.249999999993</v>
      </c>
      <c r="J50" s="48">
        <f>'Div 2 history'!F51</f>
        <v>37214.819999999992</v>
      </c>
      <c r="K50" s="48">
        <f>'Div 2 history'!G51</f>
        <v>36908.58</v>
      </c>
      <c r="L50" s="1">
        <f t="shared" si="20"/>
        <v>36117.798048452438</v>
      </c>
      <c r="M50" s="1">
        <f t="shared" si="20"/>
        <v>39518.394059225175</v>
      </c>
      <c r="N50" s="1">
        <f t="shared" si="20"/>
        <v>36117.6881487051</v>
      </c>
      <c r="O50" s="1">
        <f t="shared" si="20"/>
        <v>37076.48886620978</v>
      </c>
      <c r="P50" s="1">
        <f t="shared" si="20"/>
        <v>37219.03091285735</v>
      </c>
      <c r="Q50" s="1">
        <f t="shared" si="20"/>
        <v>35486.362750152417</v>
      </c>
      <c r="R50" s="1">
        <f t="shared" si="20"/>
        <v>38830.736990008256</v>
      </c>
      <c r="S50" s="1">
        <f t="shared" si="20"/>
        <v>33905.515741764168</v>
      </c>
      <c r="T50" s="1">
        <f t="shared" si="20"/>
        <v>37297.119016134384</v>
      </c>
      <c r="U50" s="1">
        <f t="shared" si="20"/>
        <v>35556.732852438727</v>
      </c>
      <c r="V50" s="1">
        <f t="shared" si="21"/>
        <v>38902.461145101501</v>
      </c>
      <c r="W50" s="1">
        <f t="shared" si="21"/>
        <v>35553.380368888837</v>
      </c>
      <c r="X50" s="1">
        <f t="shared" si="21"/>
        <v>37230.435094243272</v>
      </c>
      <c r="Y50" s="1">
        <f t="shared" si="21"/>
        <v>38902.461145101501</v>
      </c>
      <c r="Z50" s="1">
        <f t="shared" si="21"/>
        <v>33879.595930315765</v>
      </c>
      <c r="AA50" s="1">
        <f t="shared" si="21"/>
        <v>35466.631505106372</v>
      </c>
      <c r="AB50" s="1">
        <f t="shared" si="21"/>
        <v>35604.414118078217</v>
      </c>
      <c r="AC50" s="1">
        <f t="shared" si="21"/>
        <v>33929.599193697359</v>
      </c>
      <c r="AD50" s="1">
        <f t="shared" si="21"/>
        <v>37162.305869728712</v>
      </c>
      <c r="AE50" s="1">
        <f t="shared" si="21"/>
        <v>32401.53612643958</v>
      </c>
      <c r="AF50" s="1">
        <f t="shared" si="21"/>
        <v>35679.894881757587</v>
      </c>
    </row>
    <row r="51" spans="1:38">
      <c r="A51" s="52" t="s">
        <v>332</v>
      </c>
      <c r="B51" s="5" t="str">
        <f t="shared" si="25"/>
        <v>9260-01264</v>
      </c>
      <c r="C51" s="5" t="str">
        <f t="shared" si="26"/>
        <v>9260</v>
      </c>
      <c r="D51" s="1">
        <f>SUM($F51:K51)</f>
        <v>3252.0200000000023</v>
      </c>
      <c r="E51" s="2">
        <f t="shared" si="27"/>
        <v>4.131733946587302E-4</v>
      </c>
      <c r="F51" s="48">
        <f>'Div 2 history'!B52</f>
        <v>-59240.14</v>
      </c>
      <c r="G51" s="48">
        <f>'Div 2 history'!C52</f>
        <v>8415.57</v>
      </c>
      <c r="H51" s="48">
        <f>'Div 2 history'!D52</f>
        <v>37239.69</v>
      </c>
      <c r="I51" s="48">
        <f>'Div 2 history'!E52</f>
        <v>11192.41</v>
      </c>
      <c r="J51" s="48">
        <f>'Div 2 history'!F52</f>
        <v>1464.2</v>
      </c>
      <c r="K51" s="48">
        <f>'Div 2 history'!G52</f>
        <v>4180.29</v>
      </c>
      <c r="L51" s="1">
        <f t="shared" ref="L51:AA61" si="28">$E51*L$62</f>
        <v>543.1464071404173</v>
      </c>
      <c r="M51" s="1">
        <f t="shared" si="28"/>
        <v>594.28522526297968</v>
      </c>
      <c r="N51" s="1">
        <f t="shared" si="28"/>
        <v>543.14475444683865</v>
      </c>
      <c r="O51" s="1">
        <f t="shared" si="28"/>
        <v>557.56338440256582</v>
      </c>
      <c r="P51" s="1">
        <f t="shared" si="28"/>
        <v>559.70695916864668</v>
      </c>
      <c r="Q51" s="1">
        <f t="shared" si="28"/>
        <v>533.65076144371108</v>
      </c>
      <c r="R51" s="1">
        <f t="shared" si="28"/>
        <v>583.94410574099709</v>
      </c>
      <c r="S51" s="1">
        <f t="shared" si="28"/>
        <v>509.87767949411682</v>
      </c>
      <c r="T51" s="1">
        <f t="shared" si="28"/>
        <v>560.88126311371104</v>
      </c>
      <c r="U51" s="1">
        <f t="shared" si="28"/>
        <v>534.70900060257782</v>
      </c>
      <c r="V51" s="1">
        <f t="shared" si="28"/>
        <v>585.02270740690756</v>
      </c>
      <c r="W51" s="1">
        <f t="shared" si="28"/>
        <v>534.65858530891353</v>
      </c>
      <c r="X51" s="1">
        <f t="shared" si="28"/>
        <v>559.87845744597337</v>
      </c>
      <c r="Y51" s="1">
        <f t="shared" si="28"/>
        <v>585.02270740690756</v>
      </c>
      <c r="Z51" s="1">
        <f t="shared" si="28"/>
        <v>509.48789237467309</v>
      </c>
      <c r="AA51" s="1">
        <f t="shared" si="28"/>
        <v>533.35403917839494</v>
      </c>
      <c r="AB51" s="1">
        <f t="shared" ref="V51:AF61" si="29">$E51*AB$62</f>
        <v>535.42604066369267</v>
      </c>
      <c r="AC51" s="1">
        <f t="shared" si="29"/>
        <v>510.23985108529473</v>
      </c>
      <c r="AD51" s="1">
        <f t="shared" si="29"/>
        <v>558.85391703886705</v>
      </c>
      <c r="AE51" s="1">
        <f t="shared" si="29"/>
        <v>487.26054421416092</v>
      </c>
      <c r="AF51" s="1">
        <f t="shared" si="29"/>
        <v>536.56113493343923</v>
      </c>
    </row>
    <row r="52" spans="1:38">
      <c r="A52" s="52" t="s">
        <v>859</v>
      </c>
      <c r="B52" s="5" t="str">
        <f t="shared" si="25"/>
        <v>9260-01265</v>
      </c>
      <c r="C52" s="5" t="str">
        <f t="shared" si="26"/>
        <v>9260</v>
      </c>
      <c r="D52" s="1">
        <f>SUM($F52:K52)</f>
        <v>386.56</v>
      </c>
      <c r="E52" s="2">
        <f t="shared" si="27"/>
        <v>4.9112953622449622E-5</v>
      </c>
      <c r="F52" s="48">
        <f>'Div 2 history'!B53</f>
        <v>386.56</v>
      </c>
      <c r="G52" s="48">
        <f>'Div 2 history'!C53</f>
        <v>0</v>
      </c>
      <c r="H52" s="48">
        <f>'Div 2 history'!D53</f>
        <v>0</v>
      </c>
      <c r="I52" s="48">
        <f>'Div 2 history'!E53</f>
        <v>0</v>
      </c>
      <c r="J52" s="48">
        <f>'Div 2 history'!F53</f>
        <v>0</v>
      </c>
      <c r="K52" s="48">
        <f>'Div 2 history'!G53</f>
        <v>0</v>
      </c>
      <c r="L52" s="1">
        <f t="shared" si="28"/>
        <v>64.562541172624876</v>
      </c>
      <c r="M52" s="1">
        <f t="shared" si="28"/>
        <v>70.641292697356491</v>
      </c>
      <c r="N52" s="1">
        <f t="shared" si="28"/>
        <v>64.562344720810387</v>
      </c>
      <c r="O52" s="1">
        <f t="shared" si="28"/>
        <v>66.276253490032559</v>
      </c>
      <c r="P52" s="1">
        <f t="shared" si="28"/>
        <v>66.531055201453839</v>
      </c>
      <c r="Q52" s="1">
        <f t="shared" si="28"/>
        <v>63.433816010873485</v>
      </c>
      <c r="R52" s="1">
        <f t="shared" si="28"/>
        <v>69.412068042398161</v>
      </c>
      <c r="S52" s="1">
        <f t="shared" si="28"/>
        <v>60.607965444629997</v>
      </c>
      <c r="T52" s="1">
        <f t="shared" si="28"/>
        <v>66.670641960761614</v>
      </c>
      <c r="U52" s="1">
        <f t="shared" si="28"/>
        <v>63.559606420911408</v>
      </c>
      <c r="V52" s="1">
        <f t="shared" si="29"/>
        <v>69.540278895952056</v>
      </c>
      <c r="W52" s="1">
        <f t="shared" si="29"/>
        <v>63.553613673044282</v>
      </c>
      <c r="X52" s="1">
        <f t="shared" si="29"/>
        <v>66.551440799969043</v>
      </c>
      <c r="Y52" s="1">
        <f t="shared" si="29"/>
        <v>69.540278895952056</v>
      </c>
      <c r="Z52" s="1">
        <f t="shared" si="29"/>
        <v>60.561632362763291</v>
      </c>
      <c r="AA52" s="1">
        <f t="shared" si="29"/>
        <v>63.398545330225588</v>
      </c>
      <c r="AB52" s="1">
        <f t="shared" si="29"/>
        <v>63.644839293410527</v>
      </c>
      <c r="AC52" s="1">
        <f t="shared" si="29"/>
        <v>60.651015933337241</v>
      </c>
      <c r="AD52" s="1">
        <f t="shared" si="29"/>
        <v>66.429656081618276</v>
      </c>
      <c r="AE52" s="1">
        <f t="shared" si="29"/>
        <v>57.919519551363734</v>
      </c>
      <c r="AF52" s="1">
        <f t="shared" si="29"/>
        <v>63.779765290456432</v>
      </c>
    </row>
    <row r="53" spans="1:38">
      <c r="A53" s="52" t="s">
        <v>473</v>
      </c>
      <c r="B53" s="5" t="str">
        <f t="shared" si="25"/>
        <v>9260-01266</v>
      </c>
      <c r="C53" s="5" t="str">
        <f t="shared" si="26"/>
        <v>9260</v>
      </c>
      <c r="D53" s="1">
        <f>SUM($F53:K53)</f>
        <v>86364.249999999985</v>
      </c>
      <c r="E53" s="2">
        <f t="shared" si="27"/>
        <v>1.0972690927379047E-2</v>
      </c>
      <c r="F53" s="48">
        <f>'Div 2 history'!B54</f>
        <v>15769.789999999999</v>
      </c>
      <c r="G53" s="48">
        <f>'Div 2 history'!C54</f>
        <v>13732.9</v>
      </c>
      <c r="H53" s="48">
        <f>'Div 2 history'!D54</f>
        <v>14032.879999999996</v>
      </c>
      <c r="I53" s="48">
        <f>'Div 2 history'!E54</f>
        <v>13179.300000000001</v>
      </c>
      <c r="J53" s="48">
        <f>'Div 2 history'!F54</f>
        <v>14885.989999999996</v>
      </c>
      <c r="K53" s="48">
        <f>'Div 2 history'!G54</f>
        <v>14763.390000000001</v>
      </c>
      <c r="L53" s="1">
        <f t="shared" si="28"/>
        <v>14424.398402493449</v>
      </c>
      <c r="M53" s="1">
        <f t="shared" si="28"/>
        <v>15782.497575635529</v>
      </c>
      <c r="N53" s="1">
        <f t="shared" si="28"/>
        <v>14424.35451172974</v>
      </c>
      <c r="O53" s="1">
        <f t="shared" si="28"/>
        <v>14807.271640823014</v>
      </c>
      <c r="P53" s="1">
        <f t="shared" si="28"/>
        <v>14864.198789792423</v>
      </c>
      <c r="Q53" s="1">
        <f t="shared" si="28"/>
        <v>14172.221503562396</v>
      </c>
      <c r="R53" s="1">
        <f t="shared" si="28"/>
        <v>15507.867336068619</v>
      </c>
      <c r="S53" s="1">
        <f t="shared" si="28"/>
        <v>13540.877172111408</v>
      </c>
      <c r="T53" s="1">
        <f t="shared" si="28"/>
        <v>14895.38490780139</v>
      </c>
      <c r="U53" s="1">
        <f t="shared" si="28"/>
        <v>14200.325276379341</v>
      </c>
      <c r="V53" s="1">
        <f t="shared" si="29"/>
        <v>15536.511878207073</v>
      </c>
      <c r="W53" s="1">
        <f t="shared" si="29"/>
        <v>14198.986391924187</v>
      </c>
      <c r="X53" s="1">
        <f t="shared" si="29"/>
        <v>14868.753288257258</v>
      </c>
      <c r="Y53" s="1">
        <f t="shared" si="29"/>
        <v>15536.511878207073</v>
      </c>
      <c r="Z53" s="1">
        <f t="shared" si="29"/>
        <v>13530.52555304682</v>
      </c>
      <c r="AA53" s="1">
        <f t="shared" si="29"/>
        <v>14164.341417984102</v>
      </c>
      <c r="AB53" s="1">
        <f t="shared" si="29"/>
        <v>14219.367787525687</v>
      </c>
      <c r="AC53" s="1">
        <f t="shared" si="29"/>
        <v>13550.495402578437</v>
      </c>
      <c r="AD53" s="1">
        <f t="shared" si="29"/>
        <v>14841.544456868018</v>
      </c>
      <c r="AE53" s="1">
        <f t="shared" si="29"/>
        <v>12940.231442502756</v>
      </c>
      <c r="AF53" s="1">
        <f t="shared" si="29"/>
        <v>14249.512609908685</v>
      </c>
    </row>
    <row r="54" spans="1:38">
      <c r="A54" s="52" t="s">
        <v>474</v>
      </c>
      <c r="B54" s="5" t="str">
        <f t="shared" si="25"/>
        <v>9260-01267</v>
      </c>
      <c r="C54" s="5" t="str">
        <f t="shared" si="26"/>
        <v>9260</v>
      </c>
      <c r="D54" s="1">
        <f>SUM($F54:K54)</f>
        <v>-22232.48</v>
      </c>
      <c r="E54" s="2">
        <f t="shared" si="27"/>
        <v>-2.8246656641971201E-3</v>
      </c>
      <c r="F54" s="48">
        <f>'Div 2 history'!B55</f>
        <v>-2402.71</v>
      </c>
      <c r="G54" s="48">
        <f>'Div 2 history'!C55</f>
        <v>-5171.79</v>
      </c>
      <c r="H54" s="48">
        <f>'Div 2 history'!D55</f>
        <v>2564.88</v>
      </c>
      <c r="I54" s="48">
        <f>'Div 2 history'!E55</f>
        <v>5719.54</v>
      </c>
      <c r="J54" s="48">
        <f>'Div 2 history'!F55</f>
        <v>2117.62</v>
      </c>
      <c r="K54" s="48">
        <f>'Div 2 history'!G55</f>
        <v>-25060.02</v>
      </c>
      <c r="L54" s="1">
        <f t="shared" si="28"/>
        <v>-3713.2279733277087</v>
      </c>
      <c r="M54" s="1">
        <f t="shared" si="28"/>
        <v>-4062.8392153045429</v>
      </c>
      <c r="N54" s="1">
        <f t="shared" si="28"/>
        <v>-3713.2166746650519</v>
      </c>
      <c r="O54" s="1">
        <f t="shared" si="28"/>
        <v>-3811.789839073052</v>
      </c>
      <c r="P54" s="1">
        <f t="shared" si="28"/>
        <v>-3826.4444178011649</v>
      </c>
      <c r="Q54" s="1">
        <f t="shared" si="28"/>
        <v>-3648.3108593372945</v>
      </c>
      <c r="R54" s="1">
        <f t="shared" si="28"/>
        <v>-3992.1420077381422</v>
      </c>
      <c r="S54" s="1">
        <f t="shared" si="28"/>
        <v>-3485.7858536538379</v>
      </c>
      <c r="T54" s="1">
        <f t="shared" si="28"/>
        <v>-3834.4725630685875</v>
      </c>
      <c r="U54" s="1">
        <f t="shared" si="28"/>
        <v>-3655.5455260781882</v>
      </c>
      <c r="V54" s="1">
        <f t="shared" si="29"/>
        <v>-3999.5158830418977</v>
      </c>
      <c r="W54" s="1">
        <f t="shared" si="29"/>
        <v>-3655.2008612212426</v>
      </c>
      <c r="X54" s="1">
        <f t="shared" si="29"/>
        <v>-3827.616868161464</v>
      </c>
      <c r="Y54" s="1">
        <f t="shared" si="29"/>
        <v>-3999.5158830418977</v>
      </c>
      <c r="Z54" s="1">
        <f t="shared" si="29"/>
        <v>-3483.1210685856986</v>
      </c>
      <c r="AA54" s="1">
        <f t="shared" si="29"/>
        <v>-3646.2823134399155</v>
      </c>
      <c r="AB54" s="1">
        <f t="shared" si="29"/>
        <v>-3660.4475804376129</v>
      </c>
      <c r="AC54" s="1">
        <f t="shared" si="29"/>
        <v>-3488.2618447785635</v>
      </c>
      <c r="AD54" s="1">
        <f t="shared" si="29"/>
        <v>-3820.6125834060863</v>
      </c>
      <c r="AE54" s="1">
        <f t="shared" si="29"/>
        <v>-3331.16349346881</v>
      </c>
      <c r="AF54" s="1">
        <f t="shared" si="29"/>
        <v>-3668.2076682139041</v>
      </c>
    </row>
    <row r="55" spans="1:38">
      <c r="A55" s="52" t="s">
        <v>854</v>
      </c>
      <c r="B55" s="5" t="str">
        <f t="shared" si="25"/>
        <v>9260-01268</v>
      </c>
      <c r="C55" s="5" t="str">
        <f t="shared" si="26"/>
        <v>9260</v>
      </c>
      <c r="D55" s="1">
        <f>SUM($F55:K55)</f>
        <v>211.12</v>
      </c>
      <c r="E55" s="2">
        <f t="shared" si="27"/>
        <v>2.6823072146035711E-5</v>
      </c>
      <c r="F55" s="48">
        <f>'Div 2 history'!B56</f>
        <v>211.12</v>
      </c>
      <c r="G55" s="48">
        <f>'Div 2 history'!C56</f>
        <v>0</v>
      </c>
      <c r="H55" s="48">
        <f>'Div 2 history'!D56</f>
        <v>0</v>
      </c>
      <c r="I55" s="48">
        <f>'Div 2 history'!E56</f>
        <v>0</v>
      </c>
      <c r="J55" s="48">
        <f>'Div 2 history'!F56</f>
        <v>0</v>
      </c>
      <c r="K55" s="48">
        <f>'Div 2 history'!G56</f>
        <v>0</v>
      </c>
      <c r="L55" s="1">
        <f t="shared" si="28"/>
        <v>35.260874618078859</v>
      </c>
      <c r="M55" s="1">
        <f t="shared" si="28"/>
        <v>38.580788788974296</v>
      </c>
      <c r="N55" s="1">
        <f t="shared" si="28"/>
        <v>35.260767325790276</v>
      </c>
      <c r="O55" s="1">
        <f t="shared" si="28"/>
        <v>36.196819735139883</v>
      </c>
      <c r="P55" s="1">
        <f t="shared" si="28"/>
        <v>36.33597985857547</v>
      </c>
      <c r="Q55" s="1">
        <f t="shared" si="28"/>
        <v>34.64442062348823</v>
      </c>
      <c r="R55" s="1">
        <f t="shared" si="28"/>
        <v>37.909446929612741</v>
      </c>
      <c r="S55" s="1">
        <f t="shared" si="28"/>
        <v>33.101080465310133</v>
      </c>
      <c r="T55" s="1">
        <f t="shared" si="28"/>
        <v>36.412215259612971</v>
      </c>
      <c r="U55" s="1">
        <f t="shared" si="28"/>
        <v>34.713121139235348</v>
      </c>
      <c r="V55" s="1">
        <f t="shared" si="29"/>
        <v>37.979469372189044</v>
      </c>
      <c r="W55" s="1">
        <f t="shared" si="29"/>
        <v>34.70984819601901</v>
      </c>
      <c r="X55" s="1">
        <f t="shared" si="29"/>
        <v>36.347113466704947</v>
      </c>
      <c r="Y55" s="1">
        <f t="shared" si="29"/>
        <v>37.979469372189044</v>
      </c>
      <c r="Z55" s="1">
        <f t="shared" si="29"/>
        <v>33.075775621964475</v>
      </c>
      <c r="AA55" s="1">
        <f t="shared" si="29"/>
        <v>34.625157517894316</v>
      </c>
      <c r="AB55" s="1">
        <f t="shared" si="29"/>
        <v>34.759671128996352</v>
      </c>
      <c r="AC55" s="1">
        <f t="shared" si="29"/>
        <v>33.124592518227857</v>
      </c>
      <c r="AD55" s="1">
        <f t="shared" si="29"/>
        <v>36.280600662125543</v>
      </c>
      <c r="AE55" s="1">
        <f t="shared" si="29"/>
        <v>31.63278396027502</v>
      </c>
      <c r="AF55" s="1">
        <f t="shared" si="29"/>
        <v>34.833361051637944</v>
      </c>
    </row>
    <row r="56" spans="1:38">
      <c r="A56" s="52" t="s">
        <v>123</v>
      </c>
      <c r="B56" s="5" t="str">
        <f t="shared" si="25"/>
        <v>9260-01269</v>
      </c>
      <c r="C56" s="5" t="str">
        <f t="shared" si="26"/>
        <v>9260</v>
      </c>
      <c r="D56" s="1">
        <f>SUM($F56:K56)</f>
        <v>107955.24</v>
      </c>
      <c r="E56" s="2">
        <f t="shared" si="27"/>
        <v>1.3715854448003981E-2</v>
      </c>
      <c r="F56" s="48">
        <f>'Div 2 history'!B57</f>
        <v>19712.260000000013</v>
      </c>
      <c r="G56" s="48">
        <f>'Div 2 history'!C57</f>
        <v>17166.100000000002</v>
      </c>
      <c r="H56" s="48">
        <f>'Div 2 history'!D57</f>
        <v>17541.100000000002</v>
      </c>
      <c r="I56" s="48">
        <f>'Div 2 history'!E57</f>
        <v>16474.069999999996</v>
      </c>
      <c r="J56" s="48">
        <f>'Div 2 history'!F57</f>
        <v>18607.409999999996</v>
      </c>
      <c r="K56" s="48">
        <f>'Div 2 history'!G57</f>
        <v>18454.3</v>
      </c>
      <c r="L56" s="1">
        <f t="shared" si="28"/>
        <v>18030.485894299982</v>
      </c>
      <c r="M56" s="1">
        <f t="shared" si="28"/>
        <v>19728.108720647164</v>
      </c>
      <c r="N56" s="1">
        <f t="shared" si="28"/>
        <v>18030.431030882188</v>
      </c>
      <c r="O56" s="1">
        <f t="shared" si="28"/>
        <v>18509.077120802212</v>
      </c>
      <c r="P56" s="1">
        <f t="shared" si="28"/>
        <v>18580.236009225471</v>
      </c>
      <c r="Q56" s="1">
        <f t="shared" si="28"/>
        <v>17715.264982330533</v>
      </c>
      <c r="R56" s="1">
        <f t="shared" si="28"/>
        <v>19384.821151731747</v>
      </c>
      <c r="S56" s="1">
        <f t="shared" si="28"/>
        <v>16926.085098009982</v>
      </c>
      <c r="T56" s="1">
        <f t="shared" si="28"/>
        <v>18619.218630556938</v>
      </c>
      <c r="U56" s="1">
        <f t="shared" si="28"/>
        <v>17750.3946747595</v>
      </c>
      <c r="V56" s="1">
        <f t="shared" si="29"/>
        <v>19420.62680535865</v>
      </c>
      <c r="W56" s="1">
        <f t="shared" si="29"/>
        <v>17748.72107031451</v>
      </c>
      <c r="X56" s="1">
        <f t="shared" si="29"/>
        <v>18585.92912848316</v>
      </c>
      <c r="Y56" s="1">
        <f t="shared" si="29"/>
        <v>19420.62680535865</v>
      </c>
      <c r="Z56" s="1">
        <f t="shared" si="29"/>
        <v>16913.1455828691</v>
      </c>
      <c r="AA56" s="1">
        <f t="shared" si="29"/>
        <v>17705.414881972742</v>
      </c>
      <c r="AB56" s="1">
        <f t="shared" si="29"/>
        <v>17774.19779770686</v>
      </c>
      <c r="AC56" s="1">
        <f t="shared" si="29"/>
        <v>16938.107878019575</v>
      </c>
      <c r="AD56" s="1">
        <f t="shared" si="29"/>
        <v>18551.918112087544</v>
      </c>
      <c r="AE56" s="1">
        <f t="shared" si="29"/>
        <v>16175.278440221868</v>
      </c>
      <c r="AF56" s="1">
        <f t="shared" si="29"/>
        <v>17811.878800380004</v>
      </c>
    </row>
    <row r="57" spans="1:38">
      <c r="A57" s="52" t="s">
        <v>333</v>
      </c>
      <c r="B57" s="5" t="str">
        <f t="shared" si="25"/>
        <v>9260-01270</v>
      </c>
      <c r="C57" s="5" t="str">
        <f t="shared" si="26"/>
        <v>9260</v>
      </c>
      <c r="D57" s="1">
        <f>SUM($F57:K57)</f>
        <v>-7747.84</v>
      </c>
      <c r="E57" s="2">
        <f t="shared" si="27"/>
        <v>-9.8437320621419717E-4</v>
      </c>
      <c r="F57" s="48">
        <f>'Div 2 history'!B58</f>
        <v>1389.2</v>
      </c>
      <c r="G57" s="48">
        <f>'Div 2 history'!C58</f>
        <v>-3535.71</v>
      </c>
      <c r="H57" s="48">
        <f>'Div 2 history'!D58</f>
        <v>7793.24</v>
      </c>
      <c r="I57" s="48">
        <f>'Div 2 history'!E58</f>
        <v>11667.61</v>
      </c>
      <c r="J57" s="48">
        <f>'Div 2 history'!F58</f>
        <v>7148.94</v>
      </c>
      <c r="K57" s="48">
        <f>'Div 2 history'!G58</f>
        <v>-32211.119999999999</v>
      </c>
      <c r="L57" s="1">
        <f t="shared" si="28"/>
        <v>-1294.030005688405</v>
      </c>
      <c r="M57" s="1">
        <f t="shared" si="28"/>
        <v>-1415.8667042950292</v>
      </c>
      <c r="N57" s="1">
        <f t="shared" si="28"/>
        <v>-1294.0260681955804</v>
      </c>
      <c r="O57" s="1">
        <f t="shared" si="28"/>
        <v>-1328.3780211098247</v>
      </c>
      <c r="P57" s="1">
        <f t="shared" si="28"/>
        <v>-1333.4850236238412</v>
      </c>
      <c r="Q57" s="1">
        <f t="shared" si="28"/>
        <v>-1271.4069149464144</v>
      </c>
      <c r="R57" s="1">
        <f t="shared" si="28"/>
        <v>-1391.2292975517751</v>
      </c>
      <c r="S57" s="1">
        <f t="shared" si="28"/>
        <v>-1214.7682610475013</v>
      </c>
      <c r="T57" s="1">
        <f t="shared" si="28"/>
        <v>-1336.2827675115561</v>
      </c>
      <c r="U57" s="1">
        <f t="shared" si="28"/>
        <v>-1273.9281379661481</v>
      </c>
      <c r="V57" s="1">
        <f t="shared" si="29"/>
        <v>-1393.7990336331052</v>
      </c>
      <c r="W57" s="1">
        <f t="shared" si="29"/>
        <v>-1273.8080250428377</v>
      </c>
      <c r="X57" s="1">
        <f t="shared" si="29"/>
        <v>-1333.8936131199091</v>
      </c>
      <c r="Y57" s="1">
        <f t="shared" si="29"/>
        <v>-1393.7990336331052</v>
      </c>
      <c r="Z57" s="1">
        <f t="shared" si="29"/>
        <v>-1213.8396049397556</v>
      </c>
      <c r="AA57" s="1">
        <f t="shared" si="29"/>
        <v>-1270.699983059124</v>
      </c>
      <c r="AB57" s="1">
        <f t="shared" si="29"/>
        <v>-1275.6364643808406</v>
      </c>
      <c r="AC57" s="1">
        <f t="shared" si="29"/>
        <v>-1215.6311239883785</v>
      </c>
      <c r="AD57" s="1">
        <f t="shared" si="29"/>
        <v>-1331.4526763643557</v>
      </c>
      <c r="AE57" s="1">
        <f t="shared" si="29"/>
        <v>-1160.8836153788234</v>
      </c>
      <c r="AF57" s="1">
        <f t="shared" si="29"/>
        <v>-1278.3407923944794</v>
      </c>
    </row>
    <row r="58" spans="1:38">
      <c r="A58" s="52" t="s">
        <v>855</v>
      </c>
      <c r="B58" s="5" t="str">
        <f t="shared" si="25"/>
        <v>9260-01271</v>
      </c>
      <c r="C58" s="5" t="str">
        <f t="shared" si="26"/>
        <v>9260</v>
      </c>
      <c r="D58" s="1">
        <f>SUM($F58:K58)</f>
        <v>151.28</v>
      </c>
      <c r="E58" s="2">
        <f t="shared" si="27"/>
        <v>1.9220321875010812E-5</v>
      </c>
      <c r="F58" s="48">
        <f>'Div 2 history'!B59</f>
        <v>151.28</v>
      </c>
      <c r="G58" s="48">
        <f>'Div 2 history'!C59</f>
        <v>0</v>
      </c>
      <c r="H58" s="48">
        <f>'Div 2 history'!D59</f>
        <v>0</v>
      </c>
      <c r="I58" s="48">
        <f>'Div 2 history'!E59</f>
        <v>0</v>
      </c>
      <c r="J58" s="48">
        <f>'Div 2 history'!F59</f>
        <v>0</v>
      </c>
      <c r="K58" s="48">
        <f>'Div 2 history'!G59</f>
        <v>0</v>
      </c>
      <c r="L58" s="1">
        <f t="shared" si="28"/>
        <v>25.266507731256965</v>
      </c>
      <c r="M58" s="1">
        <f t="shared" si="28"/>
        <v>27.645423114797421</v>
      </c>
      <c r="N58" s="1">
        <f t="shared" si="28"/>
        <v>25.266430849969463</v>
      </c>
      <c r="O58" s="1">
        <f t="shared" si="28"/>
        <v>25.937167911765641</v>
      </c>
      <c r="P58" s="1">
        <f t="shared" si="28"/>
        <v>26.036884392787503</v>
      </c>
      <c r="Q58" s="1">
        <f t="shared" si="28"/>
        <v>24.824781886705665</v>
      </c>
      <c r="R58" s="1">
        <f t="shared" si="28"/>
        <v>27.164366860135541</v>
      </c>
      <c r="S58" s="1">
        <f t="shared" si="28"/>
        <v>23.718887139030493</v>
      </c>
      <c r="T58" s="1">
        <f t="shared" si="28"/>
        <v>26.091511578601036</v>
      </c>
      <c r="U58" s="1">
        <f t="shared" si="28"/>
        <v>24.874009880369098</v>
      </c>
      <c r="V58" s="1">
        <f t="shared" si="29"/>
        <v>27.214542092766006</v>
      </c>
      <c r="W58" s="1">
        <f t="shared" si="29"/>
        <v>24.871664622460006</v>
      </c>
      <c r="X58" s="1">
        <f t="shared" si="29"/>
        <v>26.044862283266031</v>
      </c>
      <c r="Y58" s="1">
        <f t="shared" si="29"/>
        <v>27.214542092766006</v>
      </c>
      <c r="Z58" s="1">
        <f t="shared" si="29"/>
        <v>23.700754718126117</v>
      </c>
      <c r="AA58" s="1">
        <f t="shared" si="29"/>
        <v>24.810978729192176</v>
      </c>
      <c r="AB58" s="1">
        <f t="shared" si="29"/>
        <v>24.907365708576016</v>
      </c>
      <c r="AC58" s="1">
        <f t="shared" si="29"/>
        <v>23.735734919275814</v>
      </c>
      <c r="AD58" s="1">
        <f t="shared" si="29"/>
        <v>25.997201914391592</v>
      </c>
      <c r="AE58" s="1">
        <f t="shared" si="29"/>
        <v>22.666765619128483</v>
      </c>
      <c r="AF58" s="1">
        <f t="shared" si="29"/>
        <v>24.960168908164967</v>
      </c>
    </row>
    <row r="59" spans="1:38">
      <c r="A59" s="52" t="s">
        <v>856</v>
      </c>
      <c r="B59" s="5" t="str">
        <f t="shared" si="25"/>
        <v>9260-01291</v>
      </c>
      <c r="C59" s="5" t="str">
        <f t="shared" si="26"/>
        <v>9260</v>
      </c>
      <c r="D59" s="1">
        <f>SUM($F59:K59)</f>
        <v>1531.1</v>
      </c>
      <c r="E59" s="2">
        <f t="shared" si="27"/>
        <v>1.9452825768660135E-4</v>
      </c>
      <c r="F59" s="48">
        <f>'Div 2 history'!B60</f>
        <v>1531.1</v>
      </c>
      <c r="G59" s="48">
        <f>'Div 2 history'!C60</f>
        <v>0</v>
      </c>
      <c r="H59" s="48">
        <f>'Div 2 history'!D60</f>
        <v>0</v>
      </c>
      <c r="I59" s="48">
        <f>'Div 2 history'!E60</f>
        <v>0</v>
      </c>
      <c r="J59" s="48">
        <f>'Div 2 history'!F60</f>
        <v>0</v>
      </c>
      <c r="K59" s="48">
        <f>'Div 2 history'!G60</f>
        <v>0</v>
      </c>
      <c r="L59" s="1">
        <f t="shared" si="28"/>
        <v>255.72150969941524</v>
      </c>
      <c r="M59" s="1">
        <f t="shared" si="28"/>
        <v>279.79843555702223</v>
      </c>
      <c r="N59" s="1">
        <f t="shared" si="28"/>
        <v>255.72073158638449</v>
      </c>
      <c r="O59" s="1">
        <f t="shared" si="28"/>
        <v>262.5092397521442</v>
      </c>
      <c r="P59" s="1">
        <f t="shared" si="28"/>
        <v>263.51846703990577</v>
      </c>
      <c r="Q59" s="1">
        <f t="shared" si="28"/>
        <v>251.2508166759323</v>
      </c>
      <c r="R59" s="1">
        <f t="shared" si="28"/>
        <v>274.92968072153309</v>
      </c>
      <c r="S59" s="1">
        <f t="shared" si="28"/>
        <v>240.05809160873602</v>
      </c>
      <c r="T59" s="1">
        <f t="shared" si="28"/>
        <v>264.07134702535723</v>
      </c>
      <c r="U59" s="1">
        <f t="shared" si="28"/>
        <v>251.74905161180013</v>
      </c>
      <c r="V59" s="1">
        <f t="shared" si="29"/>
        <v>275.4375026324301</v>
      </c>
      <c r="W59" s="1">
        <f t="shared" si="29"/>
        <v>251.72531533215567</v>
      </c>
      <c r="X59" s="1">
        <f t="shared" si="29"/>
        <v>263.59921101208761</v>
      </c>
      <c r="Y59" s="1">
        <f t="shared" si="29"/>
        <v>275.4375026324301</v>
      </c>
      <c r="Z59" s="1">
        <f t="shared" si="29"/>
        <v>239.87457396167963</v>
      </c>
      <c r="AA59" s="1">
        <f t="shared" si="29"/>
        <v>251.11111536400145</v>
      </c>
      <c r="AB59" s="1">
        <f t="shared" si="29"/>
        <v>252.08664487308789</v>
      </c>
      <c r="AC59" s="1">
        <f t="shared" si="29"/>
        <v>240.22860744912214</v>
      </c>
      <c r="AD59" s="1">
        <f t="shared" si="29"/>
        <v>263.11684195614072</v>
      </c>
      <c r="AE59" s="1">
        <f t="shared" si="29"/>
        <v>229.40960364521166</v>
      </c>
      <c r="AF59" s="1">
        <f t="shared" si="29"/>
        <v>252.62106435279864</v>
      </c>
    </row>
    <row r="60" spans="1:38">
      <c r="A60" s="52" t="s">
        <v>857</v>
      </c>
      <c r="B60" s="5" t="str">
        <f t="shared" si="25"/>
        <v>9260-01292</v>
      </c>
      <c r="C60" s="5" t="str">
        <f t="shared" si="26"/>
        <v>9260</v>
      </c>
      <c r="D60" s="1">
        <f>SUM($F60:K60)</f>
        <v>645.89</v>
      </c>
      <c r="E60" s="2">
        <f t="shared" si="27"/>
        <v>8.2061169327410979E-5</v>
      </c>
      <c r="F60" s="48">
        <f>'Div 2 history'!B61</f>
        <v>645.89</v>
      </c>
      <c r="G60" s="48">
        <f>'Div 2 history'!C61</f>
        <v>0</v>
      </c>
      <c r="H60" s="48">
        <f>'Div 2 history'!D61</f>
        <v>0</v>
      </c>
      <c r="I60" s="48">
        <f>'Div 2 history'!E61</f>
        <v>0</v>
      </c>
      <c r="J60" s="48">
        <f>'Div 2 history'!F61</f>
        <v>0</v>
      </c>
      <c r="K60" s="48">
        <f>'Div 2 history'!G61</f>
        <v>0</v>
      </c>
      <c r="L60" s="1">
        <f t="shared" si="28"/>
        <v>107.87536143932813</v>
      </c>
      <c r="M60" s="1">
        <f t="shared" si="28"/>
        <v>118.032141298364</v>
      </c>
      <c r="N60" s="1">
        <f t="shared" si="28"/>
        <v>107.87503319465083</v>
      </c>
      <c r="O60" s="1">
        <f t="shared" si="28"/>
        <v>110.73874525733943</v>
      </c>
      <c r="P60" s="1">
        <f t="shared" si="28"/>
        <v>111.16448479942835</v>
      </c>
      <c r="Q60" s="1">
        <f t="shared" si="28"/>
        <v>105.98941282921946</v>
      </c>
      <c r="R60" s="1">
        <f t="shared" si="28"/>
        <v>115.97827149188885</v>
      </c>
      <c r="S60" s="1">
        <f t="shared" si="28"/>
        <v>101.26779491161028</v>
      </c>
      <c r="T60" s="1">
        <f t="shared" si="28"/>
        <v>111.39771558370322</v>
      </c>
      <c r="U60" s="1">
        <f t="shared" si="28"/>
        <v>106.19959176118189</v>
      </c>
      <c r="V60" s="1">
        <f t="shared" si="29"/>
        <v>116.19249466087146</v>
      </c>
      <c r="W60" s="1">
        <f t="shared" si="29"/>
        <v>106.1895786819189</v>
      </c>
      <c r="X60" s="1">
        <f t="shared" si="29"/>
        <v>111.19854640493585</v>
      </c>
      <c r="Y60" s="1">
        <f t="shared" si="29"/>
        <v>116.19249466087146</v>
      </c>
      <c r="Z60" s="1">
        <f t="shared" si="29"/>
        <v>101.19037853576465</v>
      </c>
      <c r="AA60" s="1">
        <f t="shared" si="29"/>
        <v>105.93048024456593</v>
      </c>
      <c r="AB60" s="1">
        <f t="shared" si="29"/>
        <v>106.34200447853095</v>
      </c>
      <c r="AC60" s="1">
        <f t="shared" si="29"/>
        <v>101.33972651382241</v>
      </c>
      <c r="AD60" s="1">
        <f t="shared" si="29"/>
        <v>110.99506044742455</v>
      </c>
      <c r="AE60" s="1">
        <f t="shared" si="29"/>
        <v>96.775761804196833</v>
      </c>
      <c r="AF60" s="1">
        <f t="shared" si="29"/>
        <v>106.5674477531377</v>
      </c>
    </row>
    <row r="61" spans="1:38">
      <c r="A61" s="52" t="s">
        <v>858</v>
      </c>
      <c r="B61" s="5" t="str">
        <f t="shared" si="25"/>
        <v>9250-01293</v>
      </c>
      <c r="C61" s="5" t="str">
        <f t="shared" si="26"/>
        <v>9250</v>
      </c>
      <c r="D61" s="1">
        <f>SUM($F61:K61)</f>
        <v>85.64</v>
      </c>
      <c r="E61" s="2">
        <f t="shared" si="27"/>
        <v>1.0880674017556358E-5</v>
      </c>
      <c r="F61" s="48">
        <f>'Div 2 history'!B62</f>
        <v>85.64</v>
      </c>
      <c r="G61" s="48">
        <f>'Div 2 history'!C62</f>
        <v>0</v>
      </c>
      <c r="H61" s="48">
        <f>'Div 2 history'!D62</f>
        <v>0</v>
      </c>
      <c r="I61" s="48">
        <f>'Div 2 history'!E62</f>
        <v>0</v>
      </c>
      <c r="J61" s="48">
        <f>'Div 2 history'!F62</f>
        <v>0</v>
      </c>
      <c r="K61" s="48">
        <f>'Div 2 history'!G62</f>
        <v>0</v>
      </c>
      <c r="L61" s="1">
        <f t="shared" si="28"/>
        <v>14.303435497784548</v>
      </c>
      <c r="M61" s="1">
        <f t="shared" si="28"/>
        <v>15.650145660703668</v>
      </c>
      <c r="N61" s="1">
        <f t="shared" si="28"/>
        <v>14.303391975088477</v>
      </c>
      <c r="O61" s="1">
        <f t="shared" si="28"/>
        <v>14.683097963799639</v>
      </c>
      <c r="P61" s="1">
        <f t="shared" si="28"/>
        <v>14.739547722093613</v>
      </c>
      <c r="Q61" s="1">
        <f t="shared" si="28"/>
        <v>14.053373352574518</v>
      </c>
      <c r="R61" s="1">
        <f t="shared" si="28"/>
        <v>15.377818468416233</v>
      </c>
      <c r="S61" s="1">
        <f t="shared" si="28"/>
        <v>13.427323470297273</v>
      </c>
      <c r="T61" s="1">
        <f t="shared" si="28"/>
        <v>14.770472313533796</v>
      </c>
      <c r="U61" s="1">
        <f t="shared" si="28"/>
        <v>14.081241447348027</v>
      </c>
      <c r="V61" s="1">
        <f t="shared" si="29"/>
        <v>15.406222797623483</v>
      </c>
      <c r="W61" s="1">
        <f t="shared" si="29"/>
        <v>14.079913790768606</v>
      </c>
      <c r="X61" s="1">
        <f t="shared" si="29"/>
        <v>14.744064026565988</v>
      </c>
      <c r="Y61" s="1">
        <f t="shared" si="29"/>
        <v>15.406222797623483</v>
      </c>
      <c r="Z61" s="1">
        <f t="shared" si="29"/>
        <v>13.417058659838185</v>
      </c>
      <c r="AA61" s="1">
        <f t="shared" si="29"/>
        <v>14.045559349339092</v>
      </c>
      <c r="AB61" s="1">
        <f t="shared" si="29"/>
        <v>14.100124268128305</v>
      </c>
      <c r="AC61" s="1">
        <f t="shared" si="29"/>
        <v>13.436861042350481</v>
      </c>
      <c r="AD61" s="1">
        <f t="shared" si="29"/>
        <v>14.717083368247593</v>
      </c>
      <c r="AE61" s="1">
        <f t="shared" si="29"/>
        <v>12.831714751600762</v>
      </c>
      <c r="AF61" s="1">
        <f t="shared" si="29"/>
        <v>14.130016296240401</v>
      </c>
    </row>
    <row r="62" spans="1:38">
      <c r="A62" s="9" t="s">
        <v>23</v>
      </c>
      <c r="B62" s="5"/>
      <c r="C62" s="5"/>
      <c r="D62" s="31">
        <f>SUM(D35:D61)</f>
        <v>7870835.9299999969</v>
      </c>
      <c r="E62" s="31">
        <f t="shared" ref="E62:K62" si="30">SUM(E35:E61)</f>
        <v>1</v>
      </c>
      <c r="F62" s="31">
        <f t="shared" si="30"/>
        <v>1373101.3400000003</v>
      </c>
      <c r="G62" s="31">
        <f t="shared" si="30"/>
        <v>1289677.7399999998</v>
      </c>
      <c r="H62" s="31">
        <f t="shared" si="30"/>
        <v>1137581.0799999998</v>
      </c>
      <c r="I62" s="31">
        <f t="shared" si="30"/>
        <v>1292628.5900000001</v>
      </c>
      <c r="J62" s="31">
        <f t="shared" si="30"/>
        <v>1320273.6199999996</v>
      </c>
      <c r="K62" s="31">
        <f t="shared" si="30"/>
        <v>1457573.5600000003</v>
      </c>
      <c r="L62" s="31">
        <f>'Div 2 history'!H63</f>
        <v>1314572.56</v>
      </c>
      <c r="M62" s="31">
        <f>'Div 2 history'!I63</f>
        <v>1438343.3999999997</v>
      </c>
      <c r="N62" s="31">
        <f>'Div 2 history'!J63</f>
        <v>1314568.56</v>
      </c>
      <c r="O62" s="31">
        <f>'Div 002 FY18 Budget '!C21</f>
        <v>1349465.8455999999</v>
      </c>
      <c r="P62" s="31">
        <f>'Div 002 FY18 Budget '!D21</f>
        <v>1354653.9211000002</v>
      </c>
      <c r="Q62" s="31">
        <f>'Div 002 FY18 Budget '!E21</f>
        <v>1291590.3307000003</v>
      </c>
      <c r="R62" s="31">
        <f>'Div 002 FY18 Budget '!F21</f>
        <v>1413314.8777000001</v>
      </c>
      <c r="S62" s="31">
        <f>'Div 002 FY18 Budget '!G21</f>
        <v>1234052.5457000001</v>
      </c>
      <c r="T62" s="31">
        <f>'Div 002 FY18 Budget '!H21</f>
        <v>1357496.0787999998</v>
      </c>
      <c r="U62" s="31">
        <f>'Div 002 FY18 Budget '!I21</f>
        <v>1294151.5778000001</v>
      </c>
      <c r="V62" s="31">
        <f>'Div 002 FY18 Budget '!J21</f>
        <v>1415925.4079999998</v>
      </c>
      <c r="W62" s="31">
        <f>'Div 002 FY18 Budget '!K21</f>
        <v>1294029.5581</v>
      </c>
      <c r="X62" s="31">
        <f>'Div 002 FY18 Budget '!L21</f>
        <v>1355068.9969000001</v>
      </c>
      <c r="Y62" s="31">
        <f>'Div 002 FY18 Budget '!M21</f>
        <v>1415925.4079999998</v>
      </c>
      <c r="Z62" s="31">
        <f>'Div 002 FY18 Budget '!N21</f>
        <v>1233109.1472999998</v>
      </c>
      <c r="AA62" s="37">
        <f t="shared" ref="AA62:AF62" si="31">AA2*AA33</f>
        <v>1290872.1763629788</v>
      </c>
      <c r="AB62" s="37">
        <f t="shared" si="31"/>
        <v>1295887.0236694205</v>
      </c>
      <c r="AC62" s="37">
        <f t="shared" si="31"/>
        <v>1234929.1064753546</v>
      </c>
      <c r="AD62" s="37">
        <f t="shared" si="31"/>
        <v>1352589.3105979511</v>
      </c>
      <c r="AE62" s="37">
        <f t="shared" si="31"/>
        <v>1179312.4884447719</v>
      </c>
      <c r="AF62" s="37">
        <f t="shared" si="31"/>
        <v>1298634.2825307616</v>
      </c>
      <c r="AH62" s="15">
        <f>SUM(F62:Q62)</f>
        <v>15934030.547400001</v>
      </c>
      <c r="AI62" s="15">
        <f>SUM(U62:AF62)</f>
        <v>15660434.484181236</v>
      </c>
      <c r="AK62" s="15">
        <f>AH62*$AK$6</f>
        <v>871311.84067446843</v>
      </c>
      <c r="AL62" s="15">
        <f>AI62*$AL$6</f>
        <v>814501.67723028979</v>
      </c>
    </row>
    <row r="63" spans="1:38">
      <c r="B63" s="5" t="str">
        <f>RIGHT(A63,10)</f>
        <v/>
      </c>
      <c r="C63" s="5" t="s">
        <v>462</v>
      </c>
      <c r="F63" s="1">
        <f>F62-'Div 2 history'!B63</f>
        <v>0</v>
      </c>
      <c r="G63" s="1">
        <f>G62-'Div 2 history'!C63</f>
        <v>0</v>
      </c>
      <c r="H63" s="1">
        <f>H62-'Div 2 history'!D63</f>
        <v>0</v>
      </c>
      <c r="I63" s="1">
        <f>I62-'Div 2 history'!E63</f>
        <v>0</v>
      </c>
      <c r="J63" s="1">
        <f>J62-'Div 2 history'!F63</f>
        <v>0</v>
      </c>
      <c r="K63" s="1">
        <f>K62-'Div 2 history'!G63</f>
        <v>0</v>
      </c>
      <c r="L63" s="1">
        <f>L62-'Div 2 history'!H63</f>
        <v>0</v>
      </c>
      <c r="M63" s="1">
        <f>M62-'Div 2 history'!I63</f>
        <v>0</v>
      </c>
      <c r="N63" s="1">
        <f>N62-'Div 2 history'!J63</f>
        <v>0</v>
      </c>
      <c r="O63" s="1">
        <f>O62-SUM(O35:O61)</f>
        <v>0</v>
      </c>
      <c r="P63" s="1">
        <f t="shared" ref="P63:AF63" si="32">P62-SUM(P35:P61)</f>
        <v>0</v>
      </c>
      <c r="Q63" s="1">
        <f t="shared" si="32"/>
        <v>0</v>
      </c>
      <c r="R63" s="1">
        <f t="shared" si="32"/>
        <v>0</v>
      </c>
      <c r="S63" s="1">
        <f t="shared" si="32"/>
        <v>0</v>
      </c>
      <c r="T63" s="1">
        <f t="shared" si="32"/>
        <v>0</v>
      </c>
      <c r="U63" s="1">
        <f t="shared" si="32"/>
        <v>0</v>
      </c>
      <c r="V63" s="1">
        <f t="shared" si="32"/>
        <v>0</v>
      </c>
      <c r="W63" s="1">
        <f t="shared" si="32"/>
        <v>0</v>
      </c>
      <c r="X63" s="1">
        <f t="shared" si="32"/>
        <v>0</v>
      </c>
      <c r="Y63" s="1">
        <f t="shared" si="32"/>
        <v>0</v>
      </c>
      <c r="Z63" s="1">
        <f t="shared" si="32"/>
        <v>0</v>
      </c>
      <c r="AA63" s="1">
        <f t="shared" si="32"/>
        <v>0</v>
      </c>
      <c r="AB63" s="1">
        <f t="shared" si="32"/>
        <v>0</v>
      </c>
      <c r="AC63" s="1">
        <f t="shared" si="32"/>
        <v>0</v>
      </c>
      <c r="AD63" s="1">
        <f t="shared" si="32"/>
        <v>0</v>
      </c>
      <c r="AE63" s="1">
        <f t="shared" si="32"/>
        <v>0</v>
      </c>
      <c r="AF63" s="1">
        <f t="shared" si="32"/>
        <v>0</v>
      </c>
    </row>
    <row r="64" spans="1:38">
      <c r="A64" s="5" t="s">
        <v>864</v>
      </c>
      <c r="B64" s="5" t="str">
        <f t="shared" ref="B64" si="33">RIGHT(A64,10)</f>
        <v>9210-07421</v>
      </c>
      <c r="C64" s="5" t="str">
        <f t="shared" ref="C64" si="34">LEFT(B64,4)</f>
        <v>9210</v>
      </c>
      <c r="D64" s="1">
        <f>SUM($F64:K64)</f>
        <v>2050.2399999999998</v>
      </c>
      <c r="E64" s="2">
        <f>D64/$D$86</f>
        <v>1.0594078527484759E-4</v>
      </c>
      <c r="F64" s="22">
        <f>'Div 2 history'!B65</f>
        <v>0</v>
      </c>
      <c r="G64" s="22">
        <f>'Div 2 history'!C65</f>
        <v>0</v>
      </c>
      <c r="H64" s="22">
        <f>'Div 2 history'!D65</f>
        <v>0</v>
      </c>
      <c r="I64" s="22">
        <f>'Div 2 history'!E65</f>
        <v>0</v>
      </c>
      <c r="J64" s="22">
        <f>'Div 2 history'!F65</f>
        <v>0</v>
      </c>
      <c r="K64" s="22">
        <f>'Div 2 history'!G65</f>
        <v>2050.2399999999998</v>
      </c>
      <c r="L64" s="1">
        <f t="shared" ref="L64:AF65" si="35">$E64*L$86</f>
        <v>387.44232493898841</v>
      </c>
      <c r="M64" s="1">
        <f t="shared" si="35"/>
        <v>160.14539653598621</v>
      </c>
      <c r="N64" s="1">
        <f t="shared" si="35"/>
        <v>155.54652823536208</v>
      </c>
      <c r="O64" s="1">
        <f t="shared" si="35"/>
        <v>218.06589217852598</v>
      </c>
      <c r="P64" s="1">
        <f t="shared" si="35"/>
        <v>271.23202058901813</v>
      </c>
      <c r="Q64" s="1">
        <f t="shared" si="35"/>
        <v>252.58126355773558</v>
      </c>
      <c r="R64" s="1">
        <f t="shared" si="35"/>
        <v>272.40278448265957</v>
      </c>
      <c r="S64" s="1">
        <f t="shared" si="35"/>
        <v>261.83693084704555</v>
      </c>
      <c r="T64" s="1">
        <f t="shared" si="35"/>
        <v>260.33382355097314</v>
      </c>
      <c r="U64" s="1">
        <f t="shared" si="35"/>
        <v>221.11013525573136</v>
      </c>
      <c r="V64" s="1">
        <f t="shared" si="35"/>
        <v>628.7099639014757</v>
      </c>
      <c r="W64" s="1">
        <f t="shared" si="35"/>
        <v>227.47659072511064</v>
      </c>
      <c r="X64" s="1">
        <f t="shared" si="35"/>
        <v>396.99378918591907</v>
      </c>
      <c r="Y64" s="1">
        <f t="shared" si="35"/>
        <v>153.05577965464718</v>
      </c>
      <c r="Z64" s="1">
        <f t="shared" si="35"/>
        <v>153.49045968446919</v>
      </c>
      <c r="AA64" s="1">
        <f t="shared" si="35"/>
        <v>218.06589217852598</v>
      </c>
      <c r="AB64" s="1">
        <f t="shared" si="35"/>
        <v>271.23202058901813</v>
      </c>
      <c r="AC64" s="1">
        <f t="shared" si="35"/>
        <v>252.58126355773558</v>
      </c>
      <c r="AD64" s="1">
        <f t="shared" si="35"/>
        <v>272.40278448265957</v>
      </c>
      <c r="AE64" s="1">
        <f t="shared" si="35"/>
        <v>261.83693084704555</v>
      </c>
      <c r="AF64" s="1">
        <f t="shared" si="35"/>
        <v>260.33382355097314</v>
      </c>
    </row>
    <row r="65" spans="1:35">
      <c r="A65" s="5" t="s">
        <v>318</v>
      </c>
      <c r="B65" s="5" t="str">
        <f t="shared" si="5"/>
        <v>9260-07421</v>
      </c>
      <c r="C65" s="5" t="str">
        <f t="shared" ref="C65:C66" si="36">LEFT(B65,4)</f>
        <v>9260</v>
      </c>
      <c r="D65" s="1">
        <f>SUM($F65:K65)</f>
        <v>34034.379999999997</v>
      </c>
      <c r="E65" s="2">
        <f>D65/$D$86</f>
        <v>1.7586374978258972E-3</v>
      </c>
      <c r="F65" s="22">
        <f>'Div 2 history'!B66</f>
        <v>8615.93</v>
      </c>
      <c r="G65" s="22">
        <f>'Div 2 history'!C66</f>
        <v>10668.560000000001</v>
      </c>
      <c r="H65" s="22">
        <f>'Div 2 history'!D66</f>
        <v>5145.13</v>
      </c>
      <c r="I65" s="22">
        <f>'Div 2 history'!E66</f>
        <v>4348.24</v>
      </c>
      <c r="J65" s="22">
        <f>'Div 2 history'!F66</f>
        <v>1238.05</v>
      </c>
      <c r="K65" s="22">
        <f>'Div 2 history'!G66</f>
        <v>4018.47</v>
      </c>
      <c r="L65" s="1">
        <f t="shared" si="35"/>
        <v>6431.6174277435848</v>
      </c>
      <c r="M65" s="1">
        <f t="shared" si="35"/>
        <v>2658.4445142795175</v>
      </c>
      <c r="N65" s="1">
        <f t="shared" si="35"/>
        <v>2582.1024122263943</v>
      </c>
      <c r="O65" s="1">
        <f t="shared" si="35"/>
        <v>3619.9359291804767</v>
      </c>
      <c r="P65" s="1">
        <f t="shared" si="35"/>
        <v>4502.5039297323565</v>
      </c>
      <c r="Q65" s="1">
        <f t="shared" si="35"/>
        <v>4192.8977606544231</v>
      </c>
      <c r="R65" s="1">
        <f t="shared" si="35"/>
        <v>4521.9388364976485</v>
      </c>
      <c r="S65" s="1">
        <f t="shared" si="35"/>
        <v>4346.5436253716989</v>
      </c>
      <c r="T65" s="1">
        <f t="shared" si="35"/>
        <v>4321.5917539345492</v>
      </c>
      <c r="U65" s="1">
        <f t="shared" si="35"/>
        <v>3670.4709522519111</v>
      </c>
      <c r="V65" s="1">
        <f t="shared" si="35"/>
        <v>10436.706834911574</v>
      </c>
      <c r="W65" s="1">
        <f t="shared" si="35"/>
        <v>3776.1553427125073</v>
      </c>
      <c r="X65" s="1">
        <f t="shared" si="35"/>
        <v>6590.1735790899902</v>
      </c>
      <c r="Y65" s="1">
        <f t="shared" si="35"/>
        <v>2540.7555047031228</v>
      </c>
      <c r="Z65" s="1">
        <f t="shared" si="35"/>
        <v>2547.9712771557988</v>
      </c>
      <c r="AA65" s="1">
        <f t="shared" si="35"/>
        <v>3619.9359291804767</v>
      </c>
      <c r="AB65" s="1">
        <f t="shared" si="35"/>
        <v>4502.5039297323565</v>
      </c>
      <c r="AC65" s="1">
        <f t="shared" si="35"/>
        <v>4192.8977606544231</v>
      </c>
      <c r="AD65" s="1">
        <f t="shared" si="35"/>
        <v>4521.9388364976485</v>
      </c>
      <c r="AE65" s="1">
        <f t="shared" si="35"/>
        <v>4346.5436253716989</v>
      </c>
      <c r="AF65" s="1">
        <f t="shared" si="35"/>
        <v>4321.5917539345492</v>
      </c>
      <c r="AH65" s="15">
        <f>SUM(F65:Q65)</f>
        <v>58021.881973816751</v>
      </c>
      <c r="AI65" s="15">
        <f>SUM(U65:AF65)</f>
        <v>55067.645326196056</v>
      </c>
    </row>
    <row r="66" spans="1:35">
      <c r="A66" s="5" t="s">
        <v>475</v>
      </c>
      <c r="B66" s="5" t="str">
        <f t="shared" si="5"/>
        <v>9210-07443</v>
      </c>
      <c r="C66" s="5" t="str">
        <f t="shared" si="36"/>
        <v>9210</v>
      </c>
      <c r="D66" s="1">
        <f>SUM($F66:K66)</f>
        <v>889.88</v>
      </c>
      <c r="E66" s="2">
        <f t="shared" ref="E66:E85" si="37">D66/$D$86</f>
        <v>4.5982219642764447E-5</v>
      </c>
      <c r="F66" s="22">
        <f>'Div 2 history'!B67</f>
        <v>429.89</v>
      </c>
      <c r="G66" s="22">
        <f>'Div 2 history'!C67</f>
        <v>150</v>
      </c>
      <c r="H66" s="22">
        <f>'Div 2 history'!D67</f>
        <v>0</v>
      </c>
      <c r="I66" s="22">
        <f>'Div 2 history'!E67</f>
        <v>0</v>
      </c>
      <c r="J66" s="22">
        <f>'Div 2 history'!F67</f>
        <v>0</v>
      </c>
      <c r="K66" s="22">
        <f>'Div 2 history'!G67</f>
        <v>309.99</v>
      </c>
      <c r="L66" s="1">
        <f t="shared" ref="L66:AF78" si="38">$E66*L$86</f>
        <v>168.16430082171209</v>
      </c>
      <c r="M66" s="1">
        <f t="shared" si="38"/>
        <v>69.509026001562447</v>
      </c>
      <c r="N66" s="1">
        <f t="shared" si="38"/>
        <v>67.512947043313957</v>
      </c>
      <c r="O66" s="1">
        <f t="shared" si="38"/>
        <v>94.648663635392296</v>
      </c>
      <c r="P66" s="1">
        <f t="shared" si="38"/>
        <v>117.72473002270732</v>
      </c>
      <c r="Q66" s="1">
        <f t="shared" si="38"/>
        <v>109.62961156486935</v>
      </c>
      <c r="R66" s="1">
        <f t="shared" si="38"/>
        <v>118.23288486003058</v>
      </c>
      <c r="S66" s="1">
        <f t="shared" si="38"/>
        <v>113.64691354288713</v>
      </c>
      <c r="T66" s="1">
        <f t="shared" si="38"/>
        <v>112.99450937526338</v>
      </c>
      <c r="U66" s="1">
        <f t="shared" si="38"/>
        <v>95.969977739859829</v>
      </c>
      <c r="V66" s="1">
        <f t="shared" si="38"/>
        <v>272.88338081231717</v>
      </c>
      <c r="W66" s="1">
        <f t="shared" si="38"/>
        <v>98.733254913796173</v>
      </c>
      <c r="X66" s="1">
        <f t="shared" si="38"/>
        <v>172.30998962110078</v>
      </c>
      <c r="Y66" s="1">
        <f t="shared" si="38"/>
        <v>66.431870024522709</v>
      </c>
      <c r="Z66" s="1">
        <f t="shared" si="38"/>
        <v>66.620537236623733</v>
      </c>
      <c r="AA66" s="1">
        <f t="shared" si="38"/>
        <v>94.648663635392296</v>
      </c>
      <c r="AB66" s="1">
        <f t="shared" si="38"/>
        <v>117.72473002270732</v>
      </c>
      <c r="AC66" s="1">
        <f t="shared" si="38"/>
        <v>109.62961156486935</v>
      </c>
      <c r="AD66" s="1">
        <f t="shared" si="38"/>
        <v>118.23288486003058</v>
      </c>
      <c r="AE66" s="1">
        <f t="shared" si="38"/>
        <v>113.64691354288713</v>
      </c>
      <c r="AF66" s="1">
        <f t="shared" si="38"/>
        <v>112.99450937526338</v>
      </c>
    </row>
    <row r="67" spans="1:35">
      <c r="A67" s="5" t="s">
        <v>863</v>
      </c>
      <c r="B67" s="5" t="str">
        <f t="shared" ref="B67:B85" si="39">RIGHT(A67,10)</f>
        <v>9260-07443</v>
      </c>
      <c r="C67" s="5" t="str">
        <f t="shared" ref="C67:C85" si="40">LEFT(B67,4)</f>
        <v>9260</v>
      </c>
      <c r="D67" s="1">
        <f>SUM($F67:K67)</f>
        <v>98.53</v>
      </c>
      <c r="E67" s="2">
        <f t="shared" si="37"/>
        <v>5.0912798370584583E-6</v>
      </c>
      <c r="F67" s="22">
        <f>'Div 2 history'!B68</f>
        <v>0</v>
      </c>
      <c r="G67" s="22">
        <f>'Div 2 history'!C68</f>
        <v>98.53</v>
      </c>
      <c r="H67" s="22">
        <f>'Div 2 history'!D68</f>
        <v>0</v>
      </c>
      <c r="I67" s="22">
        <f>'Div 2 history'!E68</f>
        <v>0</v>
      </c>
      <c r="J67" s="22">
        <f>'Div 2 history'!F68</f>
        <v>0</v>
      </c>
      <c r="K67" s="22">
        <f>'Div 2 history'!G68</f>
        <v>0</v>
      </c>
      <c r="L67" s="1">
        <f t="shared" si="38"/>
        <v>18.61962125226243</v>
      </c>
      <c r="M67" s="1">
        <f t="shared" si="38"/>
        <v>7.6962335729918054</v>
      </c>
      <c r="N67" s="1">
        <f t="shared" si="38"/>
        <v>7.475222133521064</v>
      </c>
      <c r="O67" s="1">
        <f t="shared" si="38"/>
        <v>10.4797644940837</v>
      </c>
      <c r="P67" s="1">
        <f t="shared" si="38"/>
        <v>13.034811040968842</v>
      </c>
      <c r="Q67" s="1">
        <f t="shared" si="38"/>
        <v>12.138496906871238</v>
      </c>
      <c r="R67" s="1">
        <f t="shared" si="38"/>
        <v>13.091075364384874</v>
      </c>
      <c r="S67" s="1">
        <f t="shared" si="38"/>
        <v>12.58330380655894</v>
      </c>
      <c r="T67" s="1">
        <f t="shared" si="38"/>
        <v>12.511067794247202</v>
      </c>
      <c r="U67" s="1">
        <f t="shared" si="38"/>
        <v>10.626064083593731</v>
      </c>
      <c r="V67" s="1">
        <f t="shared" si="38"/>
        <v>30.214410382790501</v>
      </c>
      <c r="W67" s="1">
        <f t="shared" si="38"/>
        <v>10.932021853122148</v>
      </c>
      <c r="X67" s="1">
        <f t="shared" si="38"/>
        <v>19.078643499535961</v>
      </c>
      <c r="Y67" s="1">
        <f t="shared" si="38"/>
        <v>7.3555222653798511</v>
      </c>
      <c r="Z67" s="1">
        <f t="shared" si="38"/>
        <v>7.3764120262558288</v>
      </c>
      <c r="AA67" s="1">
        <f t="shared" si="38"/>
        <v>10.4797644940837</v>
      </c>
      <c r="AB67" s="1">
        <f t="shared" si="38"/>
        <v>13.034811040968842</v>
      </c>
      <c r="AC67" s="1">
        <f t="shared" si="38"/>
        <v>12.138496906871238</v>
      </c>
      <c r="AD67" s="1">
        <f t="shared" si="38"/>
        <v>13.091075364384874</v>
      </c>
      <c r="AE67" s="1">
        <f t="shared" si="38"/>
        <v>12.58330380655894</v>
      </c>
      <c r="AF67" s="1">
        <f t="shared" si="38"/>
        <v>12.511067794247202</v>
      </c>
    </row>
    <row r="68" spans="1:35">
      <c r="A68" s="5" t="s">
        <v>397</v>
      </c>
      <c r="B68" s="5" t="str">
        <f t="shared" si="39"/>
        <v>9260-07447</v>
      </c>
      <c r="C68" s="5" t="str">
        <f t="shared" si="40"/>
        <v>9260</v>
      </c>
      <c r="D68" s="1">
        <f>SUM($F68:K68)</f>
        <v>112094.91</v>
      </c>
      <c r="E68" s="2">
        <f t="shared" si="37"/>
        <v>5.7922110536880404E-3</v>
      </c>
      <c r="F68" s="22">
        <f>'Div 2 history'!B69</f>
        <v>25677.19</v>
      </c>
      <c r="G68" s="22">
        <f>'Div 2 history'!C69</f>
        <v>9100.17</v>
      </c>
      <c r="H68" s="22">
        <f>'Div 2 history'!D69</f>
        <v>10289.84</v>
      </c>
      <c r="I68" s="22">
        <f>'Div 2 history'!E69</f>
        <v>7545.3</v>
      </c>
      <c r="J68" s="22">
        <f>'Div 2 history'!F69</f>
        <v>37247.839999999997</v>
      </c>
      <c r="K68" s="22">
        <f>'Div 2 history'!G69</f>
        <v>22234.57</v>
      </c>
      <c r="L68" s="1">
        <f t="shared" si="38"/>
        <v>21183.038348791684</v>
      </c>
      <c r="M68" s="1">
        <f t="shared" si="38"/>
        <v>8755.7963026844118</v>
      </c>
      <c r="N68" s="1">
        <f t="shared" si="38"/>
        <v>8504.3575792860229</v>
      </c>
      <c r="O68" s="1">
        <f t="shared" si="38"/>
        <v>11922.54397427695</v>
      </c>
      <c r="P68" s="1">
        <f t="shared" si="38"/>
        <v>14829.351167201956</v>
      </c>
      <c r="Q68" s="1">
        <f t="shared" si="38"/>
        <v>13809.638874566223</v>
      </c>
      <c r="R68" s="1">
        <f t="shared" si="38"/>
        <v>14893.361562711256</v>
      </c>
      <c r="S68" s="1">
        <f t="shared" si="38"/>
        <v>14315.68362629536</v>
      </c>
      <c r="T68" s="1">
        <f t="shared" si="38"/>
        <v>14233.502673297866</v>
      </c>
      <c r="U68" s="1">
        <f t="shared" si="38"/>
        <v>12088.98505130084</v>
      </c>
      <c r="V68" s="1">
        <f t="shared" si="38"/>
        <v>34374.115625311752</v>
      </c>
      <c r="W68" s="1">
        <f t="shared" si="38"/>
        <v>12437.064911638694</v>
      </c>
      <c r="X68" s="1">
        <f t="shared" si="38"/>
        <v>21705.255516112542</v>
      </c>
      <c r="Y68" s="1">
        <f t="shared" si="38"/>
        <v>8368.1782841850254</v>
      </c>
      <c r="Z68" s="1">
        <f t="shared" si="38"/>
        <v>8391.9439988436498</v>
      </c>
      <c r="AA68" s="1">
        <f t="shared" si="38"/>
        <v>11922.54397427695</v>
      </c>
      <c r="AB68" s="1">
        <f t="shared" si="38"/>
        <v>14829.351167201956</v>
      </c>
      <c r="AC68" s="1">
        <f t="shared" si="38"/>
        <v>13809.638874566223</v>
      </c>
      <c r="AD68" s="1">
        <f t="shared" si="38"/>
        <v>14893.361562711256</v>
      </c>
      <c r="AE68" s="1">
        <f t="shared" si="38"/>
        <v>14315.68362629536</v>
      </c>
      <c r="AF68" s="1">
        <f t="shared" si="38"/>
        <v>14233.502673297866</v>
      </c>
    </row>
    <row r="69" spans="1:35">
      <c r="A69" s="5" t="s">
        <v>323</v>
      </c>
      <c r="B69" s="5" t="str">
        <f t="shared" si="39"/>
        <v>9260-07452</v>
      </c>
      <c r="C69" s="5" t="str">
        <f t="shared" si="40"/>
        <v>9260</v>
      </c>
      <c r="D69" s="1">
        <f>SUM($F69:K69)</f>
        <v>8016466.3899999987</v>
      </c>
      <c r="E69" s="2">
        <f t="shared" si="37"/>
        <v>0.41422991673463722</v>
      </c>
      <c r="F69" s="22">
        <f>'Div 2 history'!B70</f>
        <v>1247000</v>
      </c>
      <c r="G69" s="22">
        <f>'Div 2 history'!C70</f>
        <v>1098000</v>
      </c>
      <c r="H69" s="22">
        <f>'Div 2 history'!D70</f>
        <v>4154361.53</v>
      </c>
      <c r="I69" s="22">
        <f>'Div 2 history'!E70</f>
        <v>1311555.92</v>
      </c>
      <c r="J69" s="22">
        <f>'Div 2 history'!F70</f>
        <v>1189607.78</v>
      </c>
      <c r="K69" s="22">
        <f>'Div 2 history'!G70</f>
        <v>-984058.84</v>
      </c>
      <c r="L69" s="1">
        <f t="shared" si="38"/>
        <v>1514904.7798974067</v>
      </c>
      <c r="M69" s="1">
        <f t="shared" si="38"/>
        <v>626170.68677030772</v>
      </c>
      <c r="N69" s="1">
        <f t="shared" si="38"/>
        <v>608189.04893084033</v>
      </c>
      <c r="O69" s="1">
        <f t="shared" si="38"/>
        <v>852640.61546673428</v>
      </c>
      <c r="P69" s="1">
        <f t="shared" si="38"/>
        <v>1060520.9033789467</v>
      </c>
      <c r="Q69" s="1">
        <f t="shared" si="38"/>
        <v>987596.18876537331</v>
      </c>
      <c r="R69" s="1">
        <f t="shared" si="38"/>
        <v>1065098.6061864239</v>
      </c>
      <c r="S69" s="1">
        <f t="shared" si="38"/>
        <v>1023785.9742255028</v>
      </c>
      <c r="T69" s="1">
        <f t="shared" si="38"/>
        <v>1017908.8041773483</v>
      </c>
      <c r="U69" s="1">
        <f t="shared" si="38"/>
        <v>864543.6474587972</v>
      </c>
      <c r="V69" s="1">
        <f t="shared" si="38"/>
        <v>2458264.5420410745</v>
      </c>
      <c r="W69" s="1">
        <f t="shared" si="38"/>
        <v>889436.57525930379</v>
      </c>
      <c r="X69" s="1">
        <f t="shared" si="38"/>
        <v>1552251.1355000709</v>
      </c>
      <c r="Y69" s="1">
        <f t="shared" si="38"/>
        <v>598450.18797639536</v>
      </c>
      <c r="Z69" s="1">
        <f t="shared" si="38"/>
        <v>600149.79282727744</v>
      </c>
      <c r="AA69" s="1">
        <f t="shared" si="38"/>
        <v>852640.61546673428</v>
      </c>
      <c r="AB69" s="1">
        <f t="shared" si="38"/>
        <v>1060520.9033789467</v>
      </c>
      <c r="AC69" s="1">
        <f t="shared" si="38"/>
        <v>987596.18876537331</v>
      </c>
      <c r="AD69" s="1">
        <f t="shared" si="38"/>
        <v>1065098.6061864239</v>
      </c>
      <c r="AE69" s="1">
        <f t="shared" si="38"/>
        <v>1023785.9742255028</v>
      </c>
      <c r="AF69" s="1">
        <f t="shared" si="38"/>
        <v>1017908.8041773483</v>
      </c>
    </row>
    <row r="70" spans="1:35">
      <c r="A70" s="5" t="s">
        <v>398</v>
      </c>
      <c r="B70" s="5" t="str">
        <f t="shared" si="39"/>
        <v>9260-07453</v>
      </c>
      <c r="C70" s="5" t="str">
        <f t="shared" si="40"/>
        <v>9260</v>
      </c>
      <c r="D70" s="1">
        <f>SUM($F70:K70)</f>
        <v>185.15</v>
      </c>
      <c r="E70" s="2">
        <f t="shared" si="37"/>
        <v>9.5671415998312562E-6</v>
      </c>
      <c r="F70" s="22">
        <f>'Div 2 history'!B71</f>
        <v>27</v>
      </c>
      <c r="G70" s="22">
        <f>'Div 2 history'!C71</f>
        <v>27</v>
      </c>
      <c r="H70" s="22">
        <f>'Div 2 history'!D71</f>
        <v>27</v>
      </c>
      <c r="I70" s="22">
        <f>'Div 2 history'!E71</f>
        <v>27</v>
      </c>
      <c r="J70" s="22">
        <f>'Div 2 history'!F71</f>
        <v>50.15</v>
      </c>
      <c r="K70" s="22">
        <f>'Div 2 history'!G71</f>
        <v>27</v>
      </c>
      <c r="L70" s="1">
        <f t="shared" si="38"/>
        <v>34.988560589225507</v>
      </c>
      <c r="M70" s="1">
        <f t="shared" si="38"/>
        <v>14.462170364756247</v>
      </c>
      <c r="N70" s="1">
        <f t="shared" si="38"/>
        <v>14.04686266133589</v>
      </c>
      <c r="O70" s="1">
        <f t="shared" si="38"/>
        <v>19.692767645180119</v>
      </c>
      <c r="P70" s="1">
        <f t="shared" si="38"/>
        <v>24.494014657823822</v>
      </c>
      <c r="Q70" s="1">
        <f t="shared" si="38"/>
        <v>22.809730054878816</v>
      </c>
      <c r="R70" s="1">
        <f t="shared" si="38"/>
        <v>24.599742248207246</v>
      </c>
      <c r="S70" s="1">
        <f t="shared" si="38"/>
        <v>23.645576979441671</v>
      </c>
      <c r="T70" s="1">
        <f t="shared" si="38"/>
        <v>23.509836619353187</v>
      </c>
      <c r="U70" s="1">
        <f t="shared" si="38"/>
        <v>19.967682584769914</v>
      </c>
      <c r="V70" s="1">
        <f t="shared" si="38"/>
        <v>56.776596796647333</v>
      </c>
      <c r="W70" s="1">
        <f t="shared" si="38"/>
        <v>20.542614900086935</v>
      </c>
      <c r="X70" s="1">
        <f t="shared" si="38"/>
        <v>35.851119901949495</v>
      </c>
      <c r="Y70" s="1">
        <f t="shared" si="38"/>
        <v>13.821931872882164</v>
      </c>
      <c r="Z70" s="1">
        <f t="shared" si="38"/>
        <v>13.861186305300587</v>
      </c>
      <c r="AA70" s="1">
        <f t="shared" si="38"/>
        <v>19.692767645180119</v>
      </c>
      <c r="AB70" s="1">
        <f t="shared" si="38"/>
        <v>24.494014657823822</v>
      </c>
      <c r="AC70" s="1">
        <f t="shared" si="38"/>
        <v>22.809730054878816</v>
      </c>
      <c r="AD70" s="1">
        <f t="shared" si="38"/>
        <v>24.599742248207246</v>
      </c>
      <c r="AE70" s="1">
        <f t="shared" si="38"/>
        <v>23.645576979441671</v>
      </c>
      <c r="AF70" s="1">
        <f t="shared" si="38"/>
        <v>23.509836619353187</v>
      </c>
    </row>
    <row r="71" spans="1:35">
      <c r="A71" s="5" t="s">
        <v>324</v>
      </c>
      <c r="B71" s="5" t="str">
        <f t="shared" si="39"/>
        <v>9260-07454</v>
      </c>
      <c r="C71" s="5" t="str">
        <f t="shared" si="40"/>
        <v>9260</v>
      </c>
      <c r="D71" s="1">
        <f>SUM($F71:K71)</f>
        <v>0</v>
      </c>
      <c r="E71" s="2">
        <f t="shared" si="37"/>
        <v>0</v>
      </c>
      <c r="F71" s="22">
        <f>'Div 2 history'!B72</f>
        <v>0</v>
      </c>
      <c r="G71" s="22">
        <f>'Div 2 history'!C72</f>
        <v>0</v>
      </c>
      <c r="H71" s="22">
        <f>'Div 2 history'!D72</f>
        <v>0</v>
      </c>
      <c r="I71" s="22">
        <f>'Div 2 history'!E72</f>
        <v>0</v>
      </c>
      <c r="J71" s="22">
        <f>'Div 2 history'!F72</f>
        <v>0</v>
      </c>
      <c r="K71" s="22">
        <f>'Div 2 history'!G72</f>
        <v>0</v>
      </c>
      <c r="L71" s="1">
        <f t="shared" si="38"/>
        <v>0</v>
      </c>
      <c r="M71" s="1">
        <f t="shared" si="38"/>
        <v>0</v>
      </c>
      <c r="N71" s="1">
        <f t="shared" si="38"/>
        <v>0</v>
      </c>
      <c r="O71" s="1">
        <f t="shared" si="38"/>
        <v>0</v>
      </c>
      <c r="P71" s="1">
        <f t="shared" si="38"/>
        <v>0</v>
      </c>
      <c r="Q71" s="1">
        <f t="shared" si="38"/>
        <v>0</v>
      </c>
      <c r="R71" s="1">
        <f t="shared" si="38"/>
        <v>0</v>
      </c>
      <c r="S71" s="1">
        <f t="shared" si="38"/>
        <v>0</v>
      </c>
      <c r="T71" s="1">
        <f t="shared" si="38"/>
        <v>0</v>
      </c>
      <c r="U71" s="1">
        <f t="shared" si="38"/>
        <v>0</v>
      </c>
      <c r="V71" s="1">
        <f t="shared" si="38"/>
        <v>0</v>
      </c>
      <c r="W71" s="1">
        <f t="shared" si="38"/>
        <v>0</v>
      </c>
      <c r="X71" s="1">
        <f t="shared" si="38"/>
        <v>0</v>
      </c>
      <c r="Y71" s="1">
        <f t="shared" si="38"/>
        <v>0</v>
      </c>
      <c r="Z71" s="1">
        <f t="shared" si="38"/>
        <v>0</v>
      </c>
      <c r="AA71" s="1">
        <f t="shared" si="38"/>
        <v>0</v>
      </c>
      <c r="AB71" s="1">
        <f t="shared" si="38"/>
        <v>0</v>
      </c>
      <c r="AC71" s="1">
        <f t="shared" si="38"/>
        <v>0</v>
      </c>
      <c r="AD71" s="1">
        <f t="shared" si="38"/>
        <v>0</v>
      </c>
      <c r="AE71" s="1">
        <f t="shared" si="38"/>
        <v>0</v>
      </c>
      <c r="AF71" s="1">
        <f t="shared" si="38"/>
        <v>0</v>
      </c>
    </row>
    <row r="72" spans="1:35">
      <c r="A72" s="5" t="s">
        <v>325</v>
      </c>
      <c r="B72" s="5" t="str">
        <f t="shared" si="39"/>
        <v>9260-07458</v>
      </c>
      <c r="C72" s="5" t="str">
        <f t="shared" si="40"/>
        <v>9260</v>
      </c>
      <c r="D72" s="1">
        <f>SUM($F72:K72)</f>
        <v>2674506.0299999998</v>
      </c>
      <c r="E72" s="2">
        <f t="shared" si="37"/>
        <v>0.13819809829118304</v>
      </c>
      <c r="F72" s="22">
        <f>'Div 2 history'!B73</f>
        <v>257744.80000000002</v>
      </c>
      <c r="G72" s="22">
        <f>'Div 2 history'!C73</f>
        <v>-252996.86999999997</v>
      </c>
      <c r="H72" s="22">
        <f>'Div 2 history'!D73</f>
        <v>1200736.7000000004</v>
      </c>
      <c r="I72" s="22">
        <f>'Div 2 history'!E73</f>
        <v>266556.84000000008</v>
      </c>
      <c r="J72" s="22">
        <f>'Div 2 history'!F73</f>
        <v>1387017.4499999997</v>
      </c>
      <c r="K72" s="22">
        <f>'Div 2 history'!G73</f>
        <v>-184552.89</v>
      </c>
      <c r="L72" s="1">
        <f t="shared" si="38"/>
        <v>505412.45626197121</v>
      </c>
      <c r="M72" s="1">
        <f t="shared" si="38"/>
        <v>208907.16633771471</v>
      </c>
      <c r="N72" s="1">
        <f t="shared" si="38"/>
        <v>202908.01453051408</v>
      </c>
      <c r="O72" s="1">
        <f t="shared" si="38"/>
        <v>284463.54747190455</v>
      </c>
      <c r="P72" s="1">
        <f t="shared" si="38"/>
        <v>353817.93087366025</v>
      </c>
      <c r="Q72" s="1">
        <f t="shared" si="38"/>
        <v>329488.30988088372</v>
      </c>
      <c r="R72" s="1">
        <f t="shared" si="38"/>
        <v>355345.1740711641</v>
      </c>
      <c r="S72" s="1">
        <f t="shared" si="38"/>
        <v>341562.18317227077</v>
      </c>
      <c r="T72" s="1">
        <f t="shared" si="38"/>
        <v>339601.40320159285</v>
      </c>
      <c r="U72" s="1">
        <f t="shared" si="38"/>
        <v>288434.71497754857</v>
      </c>
      <c r="V72" s="1">
        <f t="shared" si="38"/>
        <v>820142.31971651083</v>
      </c>
      <c r="W72" s="1">
        <f t="shared" si="38"/>
        <v>296739.65661490877</v>
      </c>
      <c r="X72" s="1">
        <f t="shared" si="38"/>
        <v>517872.19206058286</v>
      </c>
      <c r="Y72" s="1">
        <f t="shared" si="38"/>
        <v>199658.8719431409</v>
      </c>
      <c r="Z72" s="1">
        <f t="shared" si="38"/>
        <v>200225.90524698806</v>
      </c>
      <c r="AA72" s="1">
        <f t="shared" si="38"/>
        <v>284463.54747190455</v>
      </c>
      <c r="AB72" s="1">
        <f t="shared" si="38"/>
        <v>353817.93087366025</v>
      </c>
      <c r="AC72" s="1">
        <f t="shared" si="38"/>
        <v>329488.30988088372</v>
      </c>
      <c r="AD72" s="1">
        <f t="shared" si="38"/>
        <v>355345.1740711641</v>
      </c>
      <c r="AE72" s="1">
        <f t="shared" si="38"/>
        <v>341562.18317227077</v>
      </c>
      <c r="AF72" s="1">
        <f t="shared" si="38"/>
        <v>339601.40320159285</v>
      </c>
    </row>
    <row r="73" spans="1:35">
      <c r="A73" s="5" t="s">
        <v>326</v>
      </c>
      <c r="B73" s="5" t="str">
        <f t="shared" si="39"/>
        <v>9260-07460</v>
      </c>
      <c r="C73" s="5" t="str">
        <f t="shared" si="40"/>
        <v>9260</v>
      </c>
      <c r="D73" s="1">
        <f>SUM($F73:K73)</f>
        <v>2743080.1799999997</v>
      </c>
      <c r="E73" s="2">
        <f t="shared" si="37"/>
        <v>0.14174148799217179</v>
      </c>
      <c r="F73" s="22">
        <f>'Div 2 history'!B74</f>
        <v>106845.41000000003</v>
      </c>
      <c r="G73" s="22">
        <f>'Div 2 history'!C74</f>
        <v>-377425.87999999995</v>
      </c>
      <c r="H73" s="22">
        <f>'Div 2 history'!D74</f>
        <v>107705.39000000001</v>
      </c>
      <c r="I73" s="22">
        <f>'Div 2 history'!E74</f>
        <v>111130.23000000001</v>
      </c>
      <c r="J73" s="22">
        <f>'Div 2 history'!F74</f>
        <v>2695047.23</v>
      </c>
      <c r="K73" s="22">
        <f>'Div 2 history'!G74</f>
        <v>99777.799999999988</v>
      </c>
      <c r="L73" s="1">
        <f t="shared" si="38"/>
        <v>518371.19675416476</v>
      </c>
      <c r="M73" s="1">
        <f t="shared" si="38"/>
        <v>214263.53166268553</v>
      </c>
      <c r="N73" s="1">
        <f t="shared" si="38"/>
        <v>208110.56201724292</v>
      </c>
      <c r="O73" s="1">
        <f t="shared" si="38"/>
        <v>291757.17319383664</v>
      </c>
      <c r="P73" s="1">
        <f t="shared" si="38"/>
        <v>362889.79819879017</v>
      </c>
      <c r="Q73" s="1">
        <f t="shared" si="38"/>
        <v>337936.36740312388</v>
      </c>
      <c r="R73" s="1">
        <f t="shared" si="38"/>
        <v>364456.19980645925</v>
      </c>
      <c r="S73" s="1">
        <f t="shared" si="38"/>
        <v>350319.8139722966</v>
      </c>
      <c r="T73" s="1">
        <f t="shared" si="38"/>
        <v>348308.75973851432</v>
      </c>
      <c r="U73" s="1">
        <f t="shared" si="38"/>
        <v>295830.16116021341</v>
      </c>
      <c r="V73" s="1">
        <f t="shared" si="38"/>
        <v>841170.71218328259</v>
      </c>
      <c r="W73" s="1">
        <f t="shared" si="38"/>
        <v>304348.0409279025</v>
      </c>
      <c r="X73" s="1">
        <f t="shared" si="38"/>
        <v>531150.39931861288</v>
      </c>
      <c r="Y73" s="1">
        <f t="shared" si="38"/>
        <v>204778.11163820329</v>
      </c>
      <c r="Z73" s="1">
        <f t="shared" si="38"/>
        <v>205359.68363682131</v>
      </c>
      <c r="AA73" s="1">
        <f t="shared" si="38"/>
        <v>291757.17319383664</v>
      </c>
      <c r="AB73" s="1">
        <f t="shared" si="38"/>
        <v>362889.79819879017</v>
      </c>
      <c r="AC73" s="1">
        <f t="shared" si="38"/>
        <v>337936.36740312388</v>
      </c>
      <c r="AD73" s="1">
        <f t="shared" si="38"/>
        <v>364456.19980645925</v>
      </c>
      <c r="AE73" s="1">
        <f t="shared" si="38"/>
        <v>350319.8139722966</v>
      </c>
      <c r="AF73" s="1">
        <f t="shared" si="38"/>
        <v>348308.75973851432</v>
      </c>
    </row>
    <row r="74" spans="1:35">
      <c r="A74" s="5" t="s">
        <v>317</v>
      </c>
      <c r="B74" s="5" t="str">
        <f t="shared" si="39"/>
        <v>9260-07463</v>
      </c>
      <c r="C74" s="5" t="str">
        <f t="shared" si="40"/>
        <v>9260</v>
      </c>
      <c r="D74" s="1">
        <f>SUM($F74:K74)</f>
        <v>76983.959999999992</v>
      </c>
      <c r="E74" s="2">
        <f t="shared" si="37"/>
        <v>3.9779446191506636E-3</v>
      </c>
      <c r="F74" s="22">
        <f>'Div 2 history'!B75</f>
        <v>7982.8599999999988</v>
      </c>
      <c r="G74" s="22">
        <f>'Div 2 history'!C75</f>
        <v>12333.500000000002</v>
      </c>
      <c r="H74" s="22">
        <f>'Div 2 history'!D75</f>
        <v>10674.72</v>
      </c>
      <c r="I74" s="22">
        <f>'Div 2 history'!E75</f>
        <v>10330.359999999999</v>
      </c>
      <c r="J74" s="22">
        <f>'Div 2 history'!F75</f>
        <v>26202.15</v>
      </c>
      <c r="K74" s="22">
        <f>'Div 2 history'!G75</f>
        <v>9460.369999999999</v>
      </c>
      <c r="L74" s="1">
        <f t="shared" si="38"/>
        <v>14547.97703947347</v>
      </c>
      <c r="M74" s="1">
        <f t="shared" si="38"/>
        <v>6013.2603017746706</v>
      </c>
      <c r="N74" s="1">
        <f t="shared" si="38"/>
        <v>5840.578521446263</v>
      </c>
      <c r="O74" s="1">
        <f t="shared" si="38"/>
        <v>8188.10281763889</v>
      </c>
      <c r="P74" s="1">
        <f t="shared" si="38"/>
        <v>10184.424761854296</v>
      </c>
      <c r="Q74" s="1">
        <f t="shared" si="38"/>
        <v>9484.1120505297786</v>
      </c>
      <c r="R74" s="1">
        <f t="shared" si="38"/>
        <v>10228.385488772868</v>
      </c>
      <c r="S74" s="1">
        <f t="shared" si="38"/>
        <v>9831.6508364151141</v>
      </c>
      <c r="T74" s="1">
        <f t="shared" si="38"/>
        <v>9775.2110284138325</v>
      </c>
      <c r="U74" s="1">
        <f t="shared" si="38"/>
        <v>8302.4103559201922</v>
      </c>
      <c r="V74" s="1">
        <f t="shared" si="38"/>
        <v>23607.276568885911</v>
      </c>
      <c r="W74" s="1">
        <f t="shared" si="38"/>
        <v>8541.462834262471</v>
      </c>
      <c r="X74" s="1">
        <f t="shared" si="38"/>
        <v>14906.622632929428</v>
      </c>
      <c r="Y74" s="1">
        <f t="shared" si="38"/>
        <v>5747.0540125556872</v>
      </c>
      <c r="Z74" s="1">
        <f t="shared" si="38"/>
        <v>5763.3757066152202</v>
      </c>
      <c r="AA74" s="1">
        <f t="shared" si="38"/>
        <v>8188.10281763889</v>
      </c>
      <c r="AB74" s="1">
        <f t="shared" si="38"/>
        <v>10184.424761854296</v>
      </c>
      <c r="AC74" s="1">
        <f t="shared" si="38"/>
        <v>9484.1120505297786</v>
      </c>
      <c r="AD74" s="1">
        <f t="shared" si="38"/>
        <v>10228.385488772868</v>
      </c>
      <c r="AE74" s="1">
        <f t="shared" si="38"/>
        <v>9831.6508364151141</v>
      </c>
      <c r="AF74" s="1">
        <f t="shared" si="38"/>
        <v>9775.2110284138325</v>
      </c>
    </row>
    <row r="75" spans="1:35">
      <c r="A75" s="5" t="s">
        <v>399</v>
      </c>
      <c r="B75" s="5" t="str">
        <f t="shared" si="39"/>
        <v>9260-07486</v>
      </c>
      <c r="C75" s="5" t="str">
        <f t="shared" si="40"/>
        <v>9260</v>
      </c>
      <c r="D75" s="1">
        <f>SUM($F75:K75)</f>
        <v>-82100.440000000031</v>
      </c>
      <c r="E75" s="2">
        <f t="shared" si="37"/>
        <v>-4.242325330210372E-3</v>
      </c>
      <c r="F75" s="22">
        <f>'Div 2 history'!B76</f>
        <v>651998.28</v>
      </c>
      <c r="G75" s="22">
        <f>'Div 2 history'!C76</f>
        <v>-7339.91</v>
      </c>
      <c r="H75" s="22">
        <f>'Div 2 history'!D76</f>
        <v>-599729.39</v>
      </c>
      <c r="I75" s="22">
        <f>'Div 2 history'!E76</f>
        <v>-41552.93</v>
      </c>
      <c r="J75" s="22">
        <f>'Div 2 history'!F76</f>
        <v>-10515.92</v>
      </c>
      <c r="K75" s="22">
        <f>'Div 2 history'!G76</f>
        <v>-74960.570000000007</v>
      </c>
      <c r="L75" s="1">
        <f t="shared" si="38"/>
        <v>-15514.859407734673</v>
      </c>
      <c r="M75" s="1">
        <f t="shared" si="38"/>
        <v>-6412.9114247985353</v>
      </c>
      <c r="N75" s="1">
        <f t="shared" si="38"/>
        <v>-6228.7529306791685</v>
      </c>
      <c r="O75" s="1">
        <f t="shared" si="38"/>
        <v>-8732.2975343616108</v>
      </c>
      <c r="P75" s="1">
        <f t="shared" si="38"/>
        <v>-10861.298302855988</v>
      </c>
      <c r="Q75" s="1">
        <f t="shared" si="38"/>
        <v>-10114.441662364439</v>
      </c>
      <c r="R75" s="1">
        <f t="shared" si="38"/>
        <v>-10908.1807316468</v>
      </c>
      <c r="S75" s="1">
        <f t="shared" si="38"/>
        <v>-10485.078444861101</v>
      </c>
      <c r="T75" s="1">
        <f t="shared" si="38"/>
        <v>-10424.887554831272</v>
      </c>
      <c r="U75" s="1">
        <f t="shared" si="38"/>
        <v>-8854.2021387520817</v>
      </c>
      <c r="V75" s="1">
        <f t="shared" si="38"/>
        <v>-25176.254813434181</v>
      </c>
      <c r="W75" s="1">
        <f t="shared" si="38"/>
        <v>-9109.1424361204117</v>
      </c>
      <c r="X75" s="1">
        <f t="shared" si="38"/>
        <v>-15897.34117441432</v>
      </c>
      <c r="Y75" s="1">
        <f t="shared" si="38"/>
        <v>-6129.0126298333798</v>
      </c>
      <c r="Z75" s="1">
        <f t="shared" si="38"/>
        <v>-6146.4190903978015</v>
      </c>
      <c r="AA75" s="1">
        <f t="shared" si="38"/>
        <v>-8732.2975343616108</v>
      </c>
      <c r="AB75" s="1">
        <f t="shared" si="38"/>
        <v>-10861.298302855988</v>
      </c>
      <c r="AC75" s="1">
        <f t="shared" si="38"/>
        <v>-10114.441662364439</v>
      </c>
      <c r="AD75" s="1">
        <f t="shared" si="38"/>
        <v>-10908.1807316468</v>
      </c>
      <c r="AE75" s="1">
        <f t="shared" si="38"/>
        <v>-10485.078444861101</v>
      </c>
      <c r="AF75" s="1">
        <f t="shared" si="38"/>
        <v>-10424.887554831272</v>
      </c>
    </row>
    <row r="76" spans="1:35">
      <c r="A76" s="5" t="s">
        <v>327</v>
      </c>
      <c r="B76" s="5" t="str">
        <f t="shared" si="39"/>
        <v>9260-07487</v>
      </c>
      <c r="C76" s="5" t="str">
        <f t="shared" si="40"/>
        <v>9260</v>
      </c>
      <c r="D76" s="1">
        <f>SUM($F76:K76)</f>
        <v>-84506.309999999983</v>
      </c>
      <c r="E76" s="2">
        <f t="shared" si="37"/>
        <v>-4.366642364835192E-3</v>
      </c>
      <c r="F76" s="22">
        <f>'Div 2 history'!B77</f>
        <v>-9746.9</v>
      </c>
      <c r="G76" s="22">
        <f>'Div 2 history'!C77</f>
        <v>-9746.9</v>
      </c>
      <c r="H76" s="22">
        <f>'Div 2 history'!D77</f>
        <v>-9746.9</v>
      </c>
      <c r="I76" s="22">
        <f>'Div 2 history'!E77</f>
        <v>-18421.87</v>
      </c>
      <c r="J76" s="22">
        <f>'Div 2 history'!F77</f>
        <v>-18421.87</v>
      </c>
      <c r="K76" s="22">
        <f>'Div 2 history'!G77</f>
        <v>-18421.87</v>
      </c>
      <c r="L76" s="1">
        <f t="shared" si="38"/>
        <v>-15969.506603331745</v>
      </c>
      <c r="M76" s="1">
        <f t="shared" si="38"/>
        <v>-6600.8352801345072</v>
      </c>
      <c r="N76" s="1">
        <f t="shared" si="38"/>
        <v>-6411.2802084054838</v>
      </c>
      <c r="O76" s="1">
        <f t="shared" si="38"/>
        <v>-8988.1886437027315</v>
      </c>
      <c r="P76" s="1">
        <f t="shared" si="38"/>
        <v>-11179.577617167719</v>
      </c>
      <c r="Q76" s="1">
        <f t="shared" si="38"/>
        <v>-10410.835101452367</v>
      </c>
      <c r="R76" s="1">
        <f t="shared" si="38"/>
        <v>-11227.833887913032</v>
      </c>
      <c r="S76" s="1">
        <f t="shared" si="38"/>
        <v>-10792.333018382722</v>
      </c>
      <c r="T76" s="1">
        <f t="shared" si="38"/>
        <v>-10730.378295459961</v>
      </c>
      <c r="U76" s="1">
        <f t="shared" si="38"/>
        <v>-9113.6655386992534</v>
      </c>
      <c r="V76" s="1">
        <f t="shared" si="38"/>
        <v>-25914.019387753091</v>
      </c>
      <c r="W76" s="1">
        <f t="shared" si="38"/>
        <v>-9376.0766025242519</v>
      </c>
      <c r="X76" s="1">
        <f t="shared" si="38"/>
        <v>-16363.196609674924</v>
      </c>
      <c r="Y76" s="1">
        <f t="shared" si="38"/>
        <v>-6308.6171193554437</v>
      </c>
      <c r="Z76" s="1">
        <f t="shared" si="38"/>
        <v>-6326.5336585659497</v>
      </c>
      <c r="AA76" s="1">
        <f t="shared" si="38"/>
        <v>-8988.1886437027315</v>
      </c>
      <c r="AB76" s="1">
        <f t="shared" si="38"/>
        <v>-11179.577617167719</v>
      </c>
      <c r="AC76" s="1">
        <f t="shared" si="38"/>
        <v>-10410.835101452367</v>
      </c>
      <c r="AD76" s="1">
        <f t="shared" si="38"/>
        <v>-11227.833887913032</v>
      </c>
      <c r="AE76" s="1">
        <f t="shared" si="38"/>
        <v>-10792.333018382722</v>
      </c>
      <c r="AF76" s="1">
        <f t="shared" si="38"/>
        <v>-10730.378295459961</v>
      </c>
    </row>
    <row r="77" spans="1:35">
      <c r="A77" s="5" t="s">
        <v>400</v>
      </c>
      <c r="B77" s="5" t="str">
        <f t="shared" si="39"/>
        <v>9260-07488</v>
      </c>
      <c r="C77" s="5" t="str">
        <f t="shared" si="40"/>
        <v>9260</v>
      </c>
      <c r="D77" s="1">
        <f>SUM($F77:K77)</f>
        <v>500601.17999999993</v>
      </c>
      <c r="E77" s="2">
        <f t="shared" si="37"/>
        <v>2.5867255598717869E-2</v>
      </c>
      <c r="F77" s="22">
        <f>'Div 2 history'!B78</f>
        <v>83001.45</v>
      </c>
      <c r="G77" s="22">
        <f>'Div 2 history'!C78</f>
        <v>83001.45</v>
      </c>
      <c r="H77" s="22">
        <f>'Div 2 history'!D78</f>
        <v>83001.45</v>
      </c>
      <c r="I77" s="22">
        <f>'Div 2 history'!E78</f>
        <v>83865.61</v>
      </c>
      <c r="J77" s="22">
        <f>'Div 2 history'!F78</f>
        <v>83865.61</v>
      </c>
      <c r="K77" s="22">
        <f>'Div 2 history'!G78</f>
        <v>83865.61</v>
      </c>
      <c r="L77" s="1">
        <f t="shared" si="38"/>
        <v>94600.67360231046</v>
      </c>
      <c r="M77" s="1">
        <f t="shared" si="38"/>
        <v>39102.238995182313</v>
      </c>
      <c r="N77" s="1">
        <f t="shared" si="38"/>
        <v>37979.346603093087</v>
      </c>
      <c r="O77" s="1">
        <f t="shared" si="38"/>
        <v>53244.519150110653</v>
      </c>
      <c r="P77" s="1">
        <f t="shared" si="38"/>
        <v>66225.939187922762</v>
      </c>
      <c r="Q77" s="1">
        <f t="shared" si="38"/>
        <v>61672.037704314331</v>
      </c>
      <c r="R77" s="1">
        <f t="shared" si="38"/>
        <v>66511.801226834446</v>
      </c>
      <c r="S77" s="1">
        <f t="shared" si="38"/>
        <v>63931.967257301294</v>
      </c>
      <c r="T77" s="1">
        <f t="shared" si="38"/>
        <v>63564.957889578254</v>
      </c>
      <c r="U77" s="1">
        <f t="shared" si="38"/>
        <v>53987.823190933115</v>
      </c>
      <c r="V77" s="1">
        <f t="shared" si="38"/>
        <v>153510.29626133334</v>
      </c>
      <c r="W77" s="1">
        <f t="shared" si="38"/>
        <v>55542.302237478259</v>
      </c>
      <c r="X77" s="1">
        <f t="shared" si="38"/>
        <v>96932.827044220336</v>
      </c>
      <c r="Y77" s="1">
        <f t="shared" si="38"/>
        <v>37371.187715065731</v>
      </c>
      <c r="Z77" s="1">
        <f t="shared" si="38"/>
        <v>37477.322282653593</v>
      </c>
      <c r="AA77" s="1">
        <f t="shared" si="38"/>
        <v>53244.519150110653</v>
      </c>
      <c r="AB77" s="1">
        <f t="shared" si="38"/>
        <v>66225.939187922762</v>
      </c>
      <c r="AC77" s="1">
        <f t="shared" si="38"/>
        <v>61672.037704314331</v>
      </c>
      <c r="AD77" s="1">
        <f t="shared" si="38"/>
        <v>66511.801226834446</v>
      </c>
      <c r="AE77" s="1">
        <f t="shared" si="38"/>
        <v>63931.967257301294</v>
      </c>
      <c r="AF77" s="1">
        <f t="shared" si="38"/>
        <v>63564.957889578254</v>
      </c>
    </row>
    <row r="78" spans="1:35">
      <c r="A78" s="5" t="s">
        <v>328</v>
      </c>
      <c r="B78" s="5" t="str">
        <f t="shared" si="39"/>
        <v>9260-07489</v>
      </c>
      <c r="C78" s="5" t="str">
        <f t="shared" si="40"/>
        <v>9260</v>
      </c>
      <c r="D78" s="1">
        <f>SUM($F78:K78)</f>
        <v>5052824.0200000005</v>
      </c>
      <c r="E78" s="2">
        <f t="shared" si="37"/>
        <v>0.26109145491962515</v>
      </c>
      <c r="F78" s="22">
        <f>'Div 2 history'!B79</f>
        <v>854055.35</v>
      </c>
      <c r="G78" s="22">
        <f>'Div 2 history'!C79</f>
        <v>831783.42</v>
      </c>
      <c r="H78" s="22">
        <f>'Div 2 history'!D79</f>
        <v>836048.42</v>
      </c>
      <c r="I78" s="22">
        <f>'Div 2 history'!E79</f>
        <v>834273.94</v>
      </c>
      <c r="J78" s="22">
        <f>'Div 2 history'!F79</f>
        <v>860523.4</v>
      </c>
      <c r="K78" s="22">
        <f>'Div 2 history'!G79</f>
        <v>836139.49</v>
      </c>
      <c r="L78" s="1">
        <f t="shared" si="38"/>
        <v>954853.0346770942</v>
      </c>
      <c r="M78" s="1">
        <f t="shared" si="38"/>
        <v>394678.9187165678</v>
      </c>
      <c r="N78" s="1">
        <f t="shared" si="38"/>
        <v>383344.99087679776</v>
      </c>
      <c r="O78" s="1">
        <f t="shared" ref="O78:AD85" si="41">$E78*O$86</f>
        <v>537424.19323707779</v>
      </c>
      <c r="P78" s="1">
        <f t="shared" si="41"/>
        <v>668452.31222945871</v>
      </c>
      <c r="Q78" s="1">
        <f t="shared" si="41"/>
        <v>622487.45293549879</v>
      </c>
      <c r="R78" s="1">
        <f t="shared" si="41"/>
        <v>671337.66415096063</v>
      </c>
      <c r="S78" s="1">
        <f t="shared" si="41"/>
        <v>645298.07900881406</v>
      </c>
      <c r="T78" s="1">
        <f t="shared" si="41"/>
        <v>641593.66554978874</v>
      </c>
      <c r="U78" s="1">
        <f t="shared" si="41"/>
        <v>544926.7414964143</v>
      </c>
      <c r="V78" s="1">
        <f t="shared" si="41"/>
        <v>1549458.0181904116</v>
      </c>
      <c r="W78" s="1">
        <f t="shared" si="41"/>
        <v>560616.89441409218</v>
      </c>
      <c r="X78" s="1">
        <f t="shared" si="41"/>
        <v>978392.65344029397</v>
      </c>
      <c r="Y78" s="1">
        <f t="shared" si="41"/>
        <v>377206.5318396035</v>
      </c>
      <c r="Z78" s="1">
        <f t="shared" si="41"/>
        <v>378277.80237168702</v>
      </c>
      <c r="AA78" s="1">
        <f t="shared" si="41"/>
        <v>537424.19323707779</v>
      </c>
      <c r="AB78" s="1">
        <f t="shared" si="41"/>
        <v>668452.31222945871</v>
      </c>
      <c r="AC78" s="1">
        <f t="shared" si="41"/>
        <v>622487.45293549879</v>
      </c>
      <c r="AD78" s="1">
        <f t="shared" si="41"/>
        <v>671337.66415096063</v>
      </c>
      <c r="AE78" s="1">
        <f t="shared" ref="AE78:AF85" si="42">$E78*AE$86</f>
        <v>645298.07900881406</v>
      </c>
      <c r="AF78" s="1">
        <f t="shared" si="42"/>
        <v>641593.66554978874</v>
      </c>
    </row>
    <row r="79" spans="1:35">
      <c r="A79" s="5" t="s">
        <v>401</v>
      </c>
      <c r="B79" s="5" t="str">
        <f t="shared" si="39"/>
        <v>9210-07495</v>
      </c>
      <c r="C79" s="5" t="str">
        <f t="shared" si="40"/>
        <v>9210</v>
      </c>
      <c r="D79" s="1">
        <f>SUM($F79:K79)</f>
        <v>182178.04</v>
      </c>
      <c r="E79" s="2">
        <f t="shared" si="37"/>
        <v>9.4135733462582909E-3</v>
      </c>
      <c r="F79" s="22">
        <f>'Div 2 history'!B80</f>
        <v>22347.69</v>
      </c>
      <c r="G79" s="22">
        <f>'Div 2 history'!C80</f>
        <v>11683.87</v>
      </c>
      <c r="H79" s="22">
        <f>'Div 2 history'!D80</f>
        <v>46150.6</v>
      </c>
      <c r="I79" s="22">
        <f>'Div 2 history'!E80</f>
        <v>14381.36</v>
      </c>
      <c r="J79" s="22">
        <f>'Div 2 history'!F80</f>
        <v>57739.799999999996</v>
      </c>
      <c r="K79" s="22">
        <f>'Div 2 history'!G80</f>
        <v>29874.719999999998</v>
      </c>
      <c r="L79" s="1">
        <f t="shared" ref="L79:AA85" si="43">$E79*L$86</f>
        <v>34426.937027093431</v>
      </c>
      <c r="M79" s="1">
        <f t="shared" si="43"/>
        <v>14230.028901957214</v>
      </c>
      <c r="N79" s="1">
        <f t="shared" si="43"/>
        <v>13821.387565710807</v>
      </c>
      <c r="O79" s="1">
        <f t="shared" si="43"/>
        <v>19376.666550225924</v>
      </c>
      <c r="P79" s="1">
        <f t="shared" si="43"/>
        <v>24100.845703989278</v>
      </c>
      <c r="Q79" s="1">
        <f t="shared" si="43"/>
        <v>22443.596620723281</v>
      </c>
      <c r="R79" s="1">
        <f t="shared" si="43"/>
        <v>24204.876193808206</v>
      </c>
      <c r="S79" s="1">
        <f t="shared" si="43"/>
        <v>23266.026836531484</v>
      </c>
      <c r="T79" s="1">
        <f t="shared" si="43"/>
        <v>23132.465330996434</v>
      </c>
      <c r="U79" s="1">
        <f t="shared" si="43"/>
        <v>19647.168655876405</v>
      </c>
      <c r="V79" s="1">
        <f t="shared" si="43"/>
        <v>55865.239655865458</v>
      </c>
      <c r="W79" s="1">
        <f t="shared" si="43"/>
        <v>20212.872368202181</v>
      </c>
      <c r="X79" s="1">
        <f t="shared" si="43"/>
        <v>35275.650853589796</v>
      </c>
      <c r="Y79" s="1">
        <f t="shared" si="43"/>
        <v>13600.067283906032</v>
      </c>
      <c r="Z79" s="1">
        <f t="shared" si="43"/>
        <v>13638.691618549838</v>
      </c>
      <c r="AA79" s="1">
        <f t="shared" si="43"/>
        <v>19376.666550225924</v>
      </c>
      <c r="AB79" s="1">
        <f t="shared" si="41"/>
        <v>24100.845703989278</v>
      </c>
      <c r="AC79" s="1">
        <f t="shared" si="41"/>
        <v>22443.596620723281</v>
      </c>
      <c r="AD79" s="1">
        <f t="shared" si="41"/>
        <v>24204.876193808206</v>
      </c>
      <c r="AE79" s="1">
        <f t="shared" si="42"/>
        <v>23266.026836531484</v>
      </c>
      <c r="AF79" s="1">
        <f t="shared" si="42"/>
        <v>23132.465330996434</v>
      </c>
    </row>
    <row r="80" spans="1:35">
      <c r="A80" s="5" t="s">
        <v>860</v>
      </c>
      <c r="B80" s="5" t="str">
        <f t="shared" si="39"/>
        <v>9010-07499</v>
      </c>
      <c r="C80" s="5" t="str">
        <f t="shared" si="40"/>
        <v>9010</v>
      </c>
      <c r="D80" s="1">
        <f>SUM($F80:K80)</f>
        <v>179.25</v>
      </c>
      <c r="E80" s="2">
        <f t="shared" si="37"/>
        <v>9.2622745437199711E-6</v>
      </c>
      <c r="F80" s="22">
        <f>'Div 2 history'!B81</f>
        <v>0</v>
      </c>
      <c r="G80" s="22">
        <f>'Div 2 history'!C81</f>
        <v>0</v>
      </c>
      <c r="H80" s="22">
        <f>'Div 2 history'!D81</f>
        <v>0</v>
      </c>
      <c r="I80" s="22">
        <f>'Div 2 history'!E81</f>
        <v>179.25</v>
      </c>
      <c r="J80" s="22">
        <f>'Div 2 history'!F81</f>
        <v>0</v>
      </c>
      <c r="K80" s="22">
        <f>'Div 2 history'!G81</f>
        <v>0</v>
      </c>
      <c r="L80" s="1">
        <f t="shared" si="43"/>
        <v>33.873613208850514</v>
      </c>
      <c r="M80" s="1">
        <f t="shared" si="43"/>
        <v>14.001318054996258</v>
      </c>
      <c r="N80" s="1">
        <f t="shared" si="43"/>
        <v>13.599244569508281</v>
      </c>
      <c r="O80" s="1">
        <f t="shared" si="43"/>
        <v>19.065236837151154</v>
      </c>
      <c r="P80" s="1">
        <f t="shared" si="43"/>
        <v>23.713487050580181</v>
      </c>
      <c r="Q80" s="1">
        <f t="shared" si="43"/>
        <v>22.082873952670958</v>
      </c>
      <c r="R80" s="1">
        <f t="shared" si="43"/>
        <v>23.815845519800966</v>
      </c>
      <c r="S80" s="1">
        <f t="shared" si="43"/>
        <v>22.89208573353994</v>
      </c>
      <c r="T80" s="1">
        <f t="shared" si="43"/>
        <v>22.760670883170722</v>
      </c>
      <c r="U80" s="1">
        <f t="shared" si="43"/>
        <v>19.33139132227927</v>
      </c>
      <c r="V80" s="1">
        <f t="shared" si="43"/>
        <v>54.967350665941318</v>
      </c>
      <c r="W80" s="1">
        <f t="shared" si="43"/>
        <v>19.888002813073633</v>
      </c>
      <c r="X80" s="1">
        <f t="shared" si="43"/>
        <v>34.70868615946231</v>
      </c>
      <c r="Y80" s="1">
        <f t="shared" si="43"/>
        <v>13.381481437829478</v>
      </c>
      <c r="Z80" s="1">
        <f t="shared" si="43"/>
        <v>13.419484986363113</v>
      </c>
      <c r="AA80" s="1">
        <f t="shared" si="43"/>
        <v>19.065236837151154</v>
      </c>
      <c r="AB80" s="1">
        <f t="shared" si="41"/>
        <v>23.713487050580181</v>
      </c>
      <c r="AC80" s="1">
        <f t="shared" si="41"/>
        <v>22.082873952670958</v>
      </c>
      <c r="AD80" s="1">
        <f t="shared" si="41"/>
        <v>23.815845519800966</v>
      </c>
      <c r="AE80" s="1">
        <f t="shared" si="42"/>
        <v>22.89208573353994</v>
      </c>
      <c r="AF80" s="1">
        <f t="shared" si="42"/>
        <v>22.760670883170722</v>
      </c>
    </row>
    <row r="81" spans="1:38">
      <c r="A81" s="5" t="s">
        <v>861</v>
      </c>
      <c r="B81" s="5" t="str">
        <f t="shared" si="39"/>
        <v>9030-07499</v>
      </c>
      <c r="C81" s="5" t="str">
        <f t="shared" si="40"/>
        <v>9030</v>
      </c>
      <c r="D81" s="1">
        <f>SUM($F81:K81)</f>
        <v>19.36</v>
      </c>
      <c r="E81" s="2">
        <f t="shared" si="37"/>
        <v>1.0003773231041486E-6</v>
      </c>
      <c r="F81" s="22">
        <f>'Div 2 history'!B82</f>
        <v>6.39</v>
      </c>
      <c r="G81" s="22">
        <f>'Div 2 history'!C82</f>
        <v>0</v>
      </c>
      <c r="H81" s="22">
        <f>'Div 2 history'!D82</f>
        <v>0</v>
      </c>
      <c r="I81" s="22">
        <f>'Div 2 history'!E82</f>
        <v>12.97</v>
      </c>
      <c r="J81" s="22">
        <f>'Div 2 history'!F82</f>
        <v>0</v>
      </c>
      <c r="K81" s="22">
        <f>'Div 2 history'!G82</f>
        <v>0</v>
      </c>
      <c r="L81" s="1">
        <f t="shared" si="43"/>
        <v>3.6585392006881223</v>
      </c>
      <c r="M81" s="1">
        <f t="shared" si="43"/>
        <v>1.5122204605005722</v>
      </c>
      <c r="N81" s="1">
        <f t="shared" si="43"/>
        <v>1.4687942809800854</v>
      </c>
      <c r="O81" s="1">
        <f t="shared" si="43"/>
        <v>2.0591519395662279</v>
      </c>
      <c r="P81" s="1">
        <f t="shared" si="43"/>
        <v>2.5611888942774463</v>
      </c>
      <c r="Q81" s="1">
        <f t="shared" si="43"/>
        <v>2.3850735828379905</v>
      </c>
      <c r="R81" s="1">
        <f t="shared" si="43"/>
        <v>2.5722441799907765</v>
      </c>
      <c r="S81" s="1">
        <f t="shared" si="43"/>
        <v>2.4724729696029746</v>
      </c>
      <c r="T81" s="1">
        <f t="shared" si="43"/>
        <v>2.4582794326258588</v>
      </c>
      <c r="U81" s="1">
        <f t="shared" si="43"/>
        <v>2.0878981087828543</v>
      </c>
      <c r="V81" s="1">
        <f t="shared" si="43"/>
        <v>5.9367805238082223</v>
      </c>
      <c r="W81" s="1">
        <f t="shared" si="43"/>
        <v>2.1480152550131413</v>
      </c>
      <c r="X81" s="1">
        <f t="shared" si="43"/>
        <v>3.748731738059639</v>
      </c>
      <c r="Y81" s="1">
        <f t="shared" si="43"/>
        <v>1.4452746479016942</v>
      </c>
      <c r="Z81" s="1">
        <f t="shared" si="43"/>
        <v>1.4493792431575445</v>
      </c>
      <c r="AA81" s="1">
        <f t="shared" si="43"/>
        <v>2.0591519395662279</v>
      </c>
      <c r="AB81" s="1">
        <f t="shared" si="41"/>
        <v>2.5611888942774463</v>
      </c>
      <c r="AC81" s="1">
        <f t="shared" si="41"/>
        <v>2.3850735828379905</v>
      </c>
      <c r="AD81" s="1">
        <f t="shared" si="41"/>
        <v>2.5722441799907765</v>
      </c>
      <c r="AE81" s="1">
        <f t="shared" si="42"/>
        <v>2.4724729696029746</v>
      </c>
      <c r="AF81" s="1">
        <f t="shared" si="42"/>
        <v>2.4582794326258588</v>
      </c>
    </row>
    <row r="82" spans="1:38">
      <c r="A82" s="5" t="s">
        <v>112</v>
      </c>
      <c r="B82" s="5" t="str">
        <f t="shared" si="39"/>
        <v>9210-07499</v>
      </c>
      <c r="C82" s="5" t="str">
        <f t="shared" si="40"/>
        <v>9210</v>
      </c>
      <c r="D82" s="1">
        <f>SUM($F82:K82)</f>
        <v>87130.36</v>
      </c>
      <c r="E82" s="2">
        <f t="shared" si="37"/>
        <v>4.5022332798502467E-3</v>
      </c>
      <c r="F82" s="22">
        <f>'Div 2 history'!B83</f>
        <v>8494.1200000000008</v>
      </c>
      <c r="G82" s="22">
        <f>'Div 2 history'!C83</f>
        <v>19360.580000000005</v>
      </c>
      <c r="H82" s="22">
        <f>'Div 2 history'!D83</f>
        <v>8797.52</v>
      </c>
      <c r="I82" s="22">
        <f>'Div 2 history'!E83</f>
        <v>20150.010000000002</v>
      </c>
      <c r="J82" s="22">
        <f>'Div 2 history'!F83</f>
        <v>14290.77</v>
      </c>
      <c r="K82" s="22">
        <f>'Div 2 history'!G83</f>
        <v>16037.359999999999</v>
      </c>
      <c r="L82" s="1">
        <f t="shared" si="43"/>
        <v>16465.384175106836</v>
      </c>
      <c r="M82" s="1">
        <f t="shared" si="43"/>
        <v>6805.8012976642885</v>
      </c>
      <c r="N82" s="1">
        <f t="shared" si="43"/>
        <v>6610.360251432644</v>
      </c>
      <c r="O82" s="1">
        <f t="shared" si="43"/>
        <v>9267.285629602462</v>
      </c>
      <c r="P82" s="1">
        <f t="shared" si="43"/>
        <v>11526.720577809701</v>
      </c>
      <c r="Q82" s="1">
        <f t="shared" si="43"/>
        <v>10734.107432808052</v>
      </c>
      <c r="R82" s="1">
        <f t="shared" si="43"/>
        <v>11576.475279468033</v>
      </c>
      <c r="S82" s="1">
        <f t="shared" si="43"/>
        <v>11127.451442757036</v>
      </c>
      <c r="T82" s="1">
        <f t="shared" si="43"/>
        <v>11063.572931058201</v>
      </c>
      <c r="U82" s="1">
        <f t="shared" si="43"/>
        <v>9396.6587738413873</v>
      </c>
      <c r="V82" s="1">
        <f t="shared" si="43"/>
        <v>26718.689270681763</v>
      </c>
      <c r="W82" s="1">
        <f t="shared" si="43"/>
        <v>9667.2181020034495</v>
      </c>
      <c r="X82" s="1">
        <f t="shared" si="43"/>
        <v>16871.298857467045</v>
      </c>
      <c r="Y82" s="1">
        <f t="shared" si="43"/>
        <v>6504.5093166605293</v>
      </c>
      <c r="Z82" s="1">
        <f t="shared" si="43"/>
        <v>6522.9821917791514</v>
      </c>
      <c r="AA82" s="1">
        <f t="shared" si="43"/>
        <v>9267.285629602462</v>
      </c>
      <c r="AB82" s="1">
        <f t="shared" si="41"/>
        <v>11526.720577809701</v>
      </c>
      <c r="AC82" s="1">
        <f t="shared" si="41"/>
        <v>10734.107432808052</v>
      </c>
      <c r="AD82" s="1">
        <f t="shared" si="41"/>
        <v>11576.475279468033</v>
      </c>
      <c r="AE82" s="1">
        <f t="shared" si="42"/>
        <v>11127.451442757036</v>
      </c>
      <c r="AF82" s="1">
        <f t="shared" si="42"/>
        <v>11063.572931058201</v>
      </c>
    </row>
    <row r="83" spans="1:38">
      <c r="A83" s="5" t="s">
        <v>114</v>
      </c>
      <c r="B83" s="5" t="str">
        <f t="shared" si="39"/>
        <v>9260-07499</v>
      </c>
      <c r="C83" s="5" t="str">
        <f t="shared" si="40"/>
        <v>9260</v>
      </c>
      <c r="D83" s="1">
        <f>SUM($F83:K83)</f>
        <v>35857.67</v>
      </c>
      <c r="E83" s="2">
        <f t="shared" si="37"/>
        <v>1.8528512359169387E-3</v>
      </c>
      <c r="F83" s="22">
        <f>'Div 2 history'!B84</f>
        <v>0</v>
      </c>
      <c r="G83" s="22">
        <f>'Div 2 history'!C84</f>
        <v>4362</v>
      </c>
      <c r="H83" s="22">
        <f>'Div 2 history'!D84</f>
        <v>8393.19</v>
      </c>
      <c r="I83" s="22">
        <f>'Div 2 history'!E84</f>
        <v>12259.48</v>
      </c>
      <c r="J83" s="22">
        <f>'Div 2 history'!F84</f>
        <v>2686</v>
      </c>
      <c r="K83" s="22">
        <f>'Div 2 history'!G84</f>
        <v>8157</v>
      </c>
      <c r="L83" s="1">
        <f t="shared" si="43"/>
        <v>6776.1720733645898</v>
      </c>
      <c r="M83" s="1">
        <f t="shared" si="43"/>
        <v>2800.8627190019392</v>
      </c>
      <c r="N83" s="1">
        <f t="shared" si="43"/>
        <v>2720.4308174210319</v>
      </c>
      <c r="O83" s="1">
        <f t="shared" si="43"/>
        <v>3813.8631574806686</v>
      </c>
      <c r="P83" s="1">
        <f t="shared" si="43"/>
        <v>4743.7120960054526</v>
      </c>
      <c r="Q83" s="1">
        <f t="shared" si="43"/>
        <v>4417.5197034670618</v>
      </c>
      <c r="R83" s="1">
        <f t="shared" si="43"/>
        <v>4764.1881697071212</v>
      </c>
      <c r="S83" s="1">
        <f t="shared" si="43"/>
        <v>4579.3966853276597</v>
      </c>
      <c r="T83" s="1">
        <f t="shared" si="43"/>
        <v>4553.1080920911809</v>
      </c>
      <c r="U83" s="1">
        <f t="shared" si="43"/>
        <v>3867.1054430970917</v>
      </c>
      <c r="V83" s="1">
        <f t="shared" si="43"/>
        <v>10995.82215315818</v>
      </c>
      <c r="W83" s="1">
        <f t="shared" si="43"/>
        <v>3978.4515583278439</v>
      </c>
      <c r="X83" s="1">
        <f t="shared" si="43"/>
        <v>6943.2223957576944</v>
      </c>
      <c r="Y83" s="1">
        <f t="shared" si="43"/>
        <v>2676.8688731314637</v>
      </c>
      <c r="Z83" s="1">
        <f t="shared" si="43"/>
        <v>2684.471208987241</v>
      </c>
      <c r="AA83" s="1">
        <f t="shared" si="43"/>
        <v>3813.8631574806686</v>
      </c>
      <c r="AB83" s="1">
        <f t="shared" si="41"/>
        <v>4743.7120960054526</v>
      </c>
      <c r="AC83" s="1">
        <f t="shared" si="41"/>
        <v>4417.5197034670618</v>
      </c>
      <c r="AD83" s="1">
        <f t="shared" si="41"/>
        <v>4764.1881697071212</v>
      </c>
      <c r="AE83" s="1">
        <f t="shared" si="42"/>
        <v>4579.3966853276597</v>
      </c>
      <c r="AF83" s="1">
        <f t="shared" si="42"/>
        <v>4553.1080920911809</v>
      </c>
    </row>
    <row r="84" spans="1:38">
      <c r="A84" s="5" t="s">
        <v>476</v>
      </c>
      <c r="B84" s="5" t="str">
        <f t="shared" si="39"/>
        <v>9302-07499</v>
      </c>
      <c r="C84" s="5" t="str">
        <f t="shared" si="40"/>
        <v>9302</v>
      </c>
      <c r="D84" s="1">
        <f>SUM($F84:K84)</f>
        <v>0</v>
      </c>
      <c r="E84" s="2">
        <f t="shared" si="37"/>
        <v>0</v>
      </c>
      <c r="F84" s="22">
        <f>'Div 2 history'!B85</f>
        <v>0</v>
      </c>
      <c r="G84" s="22">
        <f>'Div 2 history'!C85</f>
        <v>0</v>
      </c>
      <c r="H84" s="22">
        <f>'Div 2 history'!D85</f>
        <v>0</v>
      </c>
      <c r="I84" s="22">
        <f>'Div 2 history'!E85</f>
        <v>0</v>
      </c>
      <c r="J84" s="22">
        <f>'Div 2 history'!F85</f>
        <v>0</v>
      </c>
      <c r="K84" s="22">
        <f>'Div 2 history'!G85</f>
        <v>0</v>
      </c>
      <c r="L84" s="1">
        <f t="shared" si="43"/>
        <v>0</v>
      </c>
      <c r="M84" s="1">
        <f t="shared" si="43"/>
        <v>0</v>
      </c>
      <c r="N84" s="1">
        <f t="shared" si="43"/>
        <v>0</v>
      </c>
      <c r="O84" s="1">
        <f t="shared" si="43"/>
        <v>0</v>
      </c>
      <c r="P84" s="1">
        <f t="shared" si="43"/>
        <v>0</v>
      </c>
      <c r="Q84" s="1">
        <f t="shared" si="43"/>
        <v>0</v>
      </c>
      <c r="R84" s="1">
        <f t="shared" si="43"/>
        <v>0</v>
      </c>
      <c r="S84" s="1">
        <f t="shared" si="43"/>
        <v>0</v>
      </c>
      <c r="T84" s="1">
        <f t="shared" si="43"/>
        <v>0</v>
      </c>
      <c r="U84" s="1">
        <f t="shared" si="43"/>
        <v>0</v>
      </c>
      <c r="V84" s="1">
        <f t="shared" si="43"/>
        <v>0</v>
      </c>
      <c r="W84" s="1">
        <f t="shared" si="43"/>
        <v>0</v>
      </c>
      <c r="X84" s="1">
        <f t="shared" si="43"/>
        <v>0</v>
      </c>
      <c r="Y84" s="1">
        <f t="shared" si="43"/>
        <v>0</v>
      </c>
      <c r="Z84" s="1">
        <f t="shared" si="43"/>
        <v>0</v>
      </c>
      <c r="AA84" s="1">
        <f t="shared" si="43"/>
        <v>0</v>
      </c>
      <c r="AB84" s="1">
        <f t="shared" si="41"/>
        <v>0</v>
      </c>
      <c r="AC84" s="1">
        <f t="shared" si="41"/>
        <v>0</v>
      </c>
      <c r="AD84" s="1">
        <f t="shared" si="41"/>
        <v>0</v>
      </c>
      <c r="AE84" s="1">
        <f t="shared" si="42"/>
        <v>0</v>
      </c>
      <c r="AF84" s="1">
        <f t="shared" si="42"/>
        <v>0</v>
      </c>
    </row>
    <row r="85" spans="1:38">
      <c r="A85" s="5" t="s">
        <v>862</v>
      </c>
      <c r="B85" s="5" t="str">
        <f t="shared" si="39"/>
        <v>8700-07499</v>
      </c>
      <c r="C85" s="5" t="str">
        <f t="shared" si="40"/>
        <v>8700</v>
      </c>
      <c r="D85" s="1">
        <f>SUM($F85:K85)</f>
        <v>125</v>
      </c>
      <c r="E85" s="2">
        <f t="shared" si="37"/>
        <v>6.4590477989679014E-6</v>
      </c>
      <c r="F85" s="22">
        <f>'Div 2 history'!B86</f>
        <v>125</v>
      </c>
      <c r="G85" s="22">
        <f>'Div 2 history'!C86</f>
        <v>0</v>
      </c>
      <c r="H85" s="22">
        <f>'Div 2 history'!D86</f>
        <v>0</v>
      </c>
      <c r="I85" s="22">
        <f>'Div 2 history'!E86</f>
        <v>0</v>
      </c>
      <c r="J85" s="22">
        <f>'Div 2 history'!F86</f>
        <v>0</v>
      </c>
      <c r="K85" s="22">
        <f>'Div 2 history'!G86</f>
        <v>0</v>
      </c>
      <c r="L85" s="1">
        <f t="shared" si="43"/>
        <v>23.621766533368557</v>
      </c>
      <c r="M85" s="1">
        <f t="shared" si="43"/>
        <v>9.7638201220336533</v>
      </c>
      <c r="N85" s="1">
        <f t="shared" si="43"/>
        <v>9.483434148890014</v>
      </c>
      <c r="O85" s="1">
        <f t="shared" si="43"/>
        <v>13.295144237901782</v>
      </c>
      <c r="P85" s="1">
        <f t="shared" si="43"/>
        <v>16.536601848382272</v>
      </c>
      <c r="Q85" s="1">
        <f t="shared" si="43"/>
        <v>15.399493690844462</v>
      </c>
      <c r="R85" s="1">
        <f t="shared" si="43"/>
        <v>16.607981534031357</v>
      </c>
      <c r="S85" s="1">
        <f t="shared" si="43"/>
        <v>15.963797582663833</v>
      </c>
      <c r="T85" s="1">
        <f t="shared" si="43"/>
        <v>15.872155427594645</v>
      </c>
      <c r="U85" s="1">
        <f t="shared" si="43"/>
        <v>13.480747086666156</v>
      </c>
      <c r="V85" s="1">
        <f t="shared" si="43"/>
        <v>38.331485820042758</v>
      </c>
      <c r="W85" s="1">
        <f t="shared" si="43"/>
        <v>13.868900148586913</v>
      </c>
      <c r="X85" s="1">
        <f t="shared" si="43"/>
        <v>24.204104713711512</v>
      </c>
      <c r="Y85" s="1">
        <f t="shared" si="43"/>
        <v>9.3315770138280882</v>
      </c>
      <c r="Z85" s="1">
        <f t="shared" si="43"/>
        <v>9.3580787910481948</v>
      </c>
      <c r="AA85" s="1">
        <f t="shared" si="43"/>
        <v>13.295144237901782</v>
      </c>
      <c r="AB85" s="1">
        <f t="shared" si="41"/>
        <v>16.536601848382272</v>
      </c>
      <c r="AC85" s="1">
        <f t="shared" si="41"/>
        <v>15.399493690844462</v>
      </c>
      <c r="AD85" s="1">
        <f t="shared" si="41"/>
        <v>16.607981534031357</v>
      </c>
      <c r="AE85" s="1">
        <f t="shared" si="42"/>
        <v>15.963797582663833</v>
      </c>
      <c r="AF85" s="1">
        <f t="shared" si="42"/>
        <v>15.872155427594645</v>
      </c>
    </row>
    <row r="86" spans="1:38">
      <c r="A86" s="9" t="s">
        <v>29</v>
      </c>
      <c r="B86" s="5"/>
      <c r="C86" s="5"/>
      <c r="D86" s="31">
        <f>SUM(D64:D85)</f>
        <v>19352697.780000001</v>
      </c>
      <c r="E86" s="31">
        <f t="shared" ref="E86:K86" si="44">SUM(E64:E85)</f>
        <v>0.99999999999999967</v>
      </c>
      <c r="F86" s="31">
        <f t="shared" si="44"/>
        <v>3264604.4600000009</v>
      </c>
      <c r="G86" s="31">
        <f t="shared" si="44"/>
        <v>1433059.5200000003</v>
      </c>
      <c r="H86" s="31">
        <f t="shared" si="44"/>
        <v>5861855.1999999993</v>
      </c>
      <c r="I86" s="31">
        <f t="shared" si="44"/>
        <v>2616641.71</v>
      </c>
      <c r="J86" s="31">
        <f t="shared" si="44"/>
        <v>6326578.4400000004</v>
      </c>
      <c r="K86" s="31">
        <f t="shared" si="44"/>
        <v>-150041.55000000002</v>
      </c>
      <c r="L86" s="31">
        <f>'Div 2 history'!H87</f>
        <v>3657159.27</v>
      </c>
      <c r="M86" s="31">
        <f>'Div 2 history'!I87</f>
        <v>1511650.08</v>
      </c>
      <c r="N86" s="31">
        <f>'Div 2 history'!J87</f>
        <v>1468240.2799999998</v>
      </c>
      <c r="O86" s="31">
        <f>'Div 002 FY18 Budget '!C56</f>
        <v>2058375.2670209729</v>
      </c>
      <c r="P86" s="31">
        <f>'Div 002 FY18 Budget '!D56</f>
        <v>2560222.8630394521</v>
      </c>
      <c r="Q86" s="31">
        <f>'Div 002 FY18 Budget '!E56</f>
        <v>2384173.9789114371</v>
      </c>
      <c r="R86" s="31">
        <f>'Div 002 FY18 Budget '!F56</f>
        <v>2571273.9789114371</v>
      </c>
      <c r="S86" s="31">
        <f>'Div 002 FY18 Budget '!G56</f>
        <v>2471540.4003071021</v>
      </c>
      <c r="T86" s="31">
        <f>'Div 002 FY18 Budget '!H56</f>
        <v>2457352.2168594068</v>
      </c>
      <c r="U86" s="31">
        <f>'Div 002 FY18 Budget '!I56</f>
        <v>2087110.5937349249</v>
      </c>
      <c r="V86" s="31">
        <f>'Div 002 FY18 Budget '!J56</f>
        <v>5934541.2842691438</v>
      </c>
      <c r="W86" s="31">
        <f>'Div 002 FY18 Budget '!K56</f>
        <v>2147205.0649327971</v>
      </c>
      <c r="X86" s="31">
        <f>'Div 002 FY18 Budget '!L56</f>
        <v>3747317.7884794585</v>
      </c>
      <c r="Y86" s="31">
        <f>'Div 002 FY18 Budget '!M56</f>
        <v>1444729.518075279</v>
      </c>
      <c r="Z86" s="31">
        <f>'Div 002 FY18 Budget '!N56</f>
        <v>1448832.565156668</v>
      </c>
      <c r="AA86" s="37">
        <f t="shared" ref="AA86:AF86" si="45">O86*(1+AA$3)</f>
        <v>2058375.2670209729</v>
      </c>
      <c r="AB86" s="37">
        <f t="shared" si="45"/>
        <v>2560222.8630394521</v>
      </c>
      <c r="AC86" s="37">
        <f t="shared" si="45"/>
        <v>2384173.9789114371</v>
      </c>
      <c r="AD86" s="37">
        <f t="shared" si="45"/>
        <v>2571273.9789114371</v>
      </c>
      <c r="AE86" s="37">
        <f t="shared" si="45"/>
        <v>2471540.4003071021</v>
      </c>
      <c r="AF86" s="37">
        <f t="shared" si="45"/>
        <v>2457352.2168594068</v>
      </c>
      <c r="AG86" s="40"/>
      <c r="AH86" s="15">
        <f>SUM(F86:Q86)</f>
        <v>32992519.518971868</v>
      </c>
      <c r="AI86" s="15">
        <f>SUM(U86:AF86)</f>
        <v>31312675.519698083</v>
      </c>
      <c r="AK86" s="15">
        <f>AH86*$AK$6</f>
        <v>1804111.8237503562</v>
      </c>
      <c r="AL86" s="15">
        <f>AI86*$AL$6</f>
        <v>1628577.211898176</v>
      </c>
    </row>
    <row r="87" spans="1:38">
      <c r="B87" s="5" t="str">
        <f t="shared" si="5"/>
        <v/>
      </c>
      <c r="C87" s="5" t="s">
        <v>462</v>
      </c>
      <c r="F87" s="1">
        <f>F86-'Div 2 history'!B87</f>
        <v>0</v>
      </c>
      <c r="G87" s="1">
        <f>G86-'Div 2 history'!C87</f>
        <v>0</v>
      </c>
      <c r="H87" s="1">
        <f>H86-'Div 2 history'!D87</f>
        <v>0</v>
      </c>
      <c r="I87" s="1">
        <f>I86-'Div 2 history'!E87</f>
        <v>0</v>
      </c>
      <c r="J87" s="1">
        <f>J86-'Div 2 history'!F87</f>
        <v>0</v>
      </c>
      <c r="K87" s="1">
        <f>K86-'Div 2 history'!G87</f>
        <v>0</v>
      </c>
      <c r="L87" s="1">
        <f>L86-'Div 2 history'!H87</f>
        <v>0</v>
      </c>
      <c r="M87" s="1">
        <f>M86-'Div 2 history'!I87</f>
        <v>0</v>
      </c>
      <c r="N87" s="1">
        <f>N86-'Div 2 history'!J87</f>
        <v>0</v>
      </c>
      <c r="O87" s="1">
        <f>O86-SUM(O64:O85)</f>
        <v>0</v>
      </c>
      <c r="P87" s="1">
        <f t="shared" ref="P87:AF87" si="46">P86-SUM(P64:P85)</f>
        <v>0</v>
      </c>
      <c r="Q87" s="1">
        <f t="shared" si="46"/>
        <v>0</v>
      </c>
      <c r="R87" s="1">
        <f t="shared" si="46"/>
        <v>0</v>
      </c>
      <c r="S87" s="1">
        <f t="shared" si="46"/>
        <v>0</v>
      </c>
      <c r="T87" s="1">
        <f t="shared" si="46"/>
        <v>0</v>
      </c>
      <c r="U87" s="1">
        <f t="shared" si="46"/>
        <v>0</v>
      </c>
      <c r="V87" s="1">
        <f t="shared" si="46"/>
        <v>0</v>
      </c>
      <c r="W87" s="1">
        <f t="shared" si="46"/>
        <v>0</v>
      </c>
      <c r="X87" s="1">
        <f t="shared" si="46"/>
        <v>0</v>
      </c>
      <c r="Y87" s="1">
        <f t="shared" si="46"/>
        <v>0</v>
      </c>
      <c r="Z87" s="1">
        <f t="shared" si="46"/>
        <v>0</v>
      </c>
      <c r="AA87" s="1">
        <f t="shared" si="46"/>
        <v>0</v>
      </c>
      <c r="AB87" s="1">
        <f t="shared" si="46"/>
        <v>0</v>
      </c>
      <c r="AC87" s="1">
        <f t="shared" si="46"/>
        <v>0</v>
      </c>
      <c r="AD87" s="1">
        <f t="shared" si="46"/>
        <v>0</v>
      </c>
      <c r="AE87" s="1">
        <f t="shared" si="46"/>
        <v>0</v>
      </c>
      <c r="AF87" s="1">
        <f t="shared" si="46"/>
        <v>0</v>
      </c>
    </row>
    <row r="88" spans="1:38">
      <c r="A88" s="5" t="s">
        <v>125</v>
      </c>
      <c r="B88" s="5" t="str">
        <f t="shared" ref="B88:B150" si="47">RIGHT(A88,10)</f>
        <v>9240-04069</v>
      </c>
      <c r="C88" s="5" t="str">
        <f t="shared" ref="C88:C93" si="48">LEFT(B88,4)</f>
        <v>9240</v>
      </c>
      <c r="D88" s="1">
        <f>SUM($F88:K88)</f>
        <v>72360.560000000012</v>
      </c>
      <c r="E88" s="2">
        <f>D88/($D$94-$D$91)</f>
        <v>7.3963270099792417E-3</v>
      </c>
      <c r="F88" s="22">
        <f>'Div 2 history'!B89</f>
        <v>13327.54</v>
      </c>
      <c r="G88" s="22">
        <f>'Div 2 history'!C89</f>
        <v>13327.54</v>
      </c>
      <c r="H88" s="22">
        <f>'Div 2 history'!D89</f>
        <v>11426.37</v>
      </c>
      <c r="I88" s="22">
        <f>'Div 2 history'!E89</f>
        <v>11426.37</v>
      </c>
      <c r="J88" s="22">
        <f>'Div 2 history'!F89</f>
        <v>11426.37</v>
      </c>
      <c r="K88" s="22">
        <f>'Div 2 history'!G89</f>
        <v>11426.37</v>
      </c>
      <c r="L88" s="1">
        <f t="shared" ref="L88:AF88" si="49">$E88*L$94</f>
        <v>12699.789329214756</v>
      </c>
      <c r="M88" s="1">
        <f t="shared" si="49"/>
        <v>12699.789329214756</v>
      </c>
      <c r="N88" s="1">
        <f t="shared" si="49"/>
        <v>12699.789329214756</v>
      </c>
      <c r="O88" s="1">
        <f t="shared" si="49"/>
        <v>12801.104216597452</v>
      </c>
      <c r="P88" s="1">
        <f t="shared" si="49"/>
        <v>12910.399740823916</v>
      </c>
      <c r="Q88" s="1">
        <f t="shared" si="49"/>
        <v>12910.399740823916</v>
      </c>
      <c r="R88" s="1">
        <f t="shared" si="49"/>
        <v>12910.399740823916</v>
      </c>
      <c r="S88" s="1">
        <f t="shared" si="49"/>
        <v>12910.399740823916</v>
      </c>
      <c r="T88" s="1">
        <f t="shared" si="49"/>
        <v>12914.726592124754</v>
      </c>
      <c r="U88" s="1">
        <f t="shared" si="49"/>
        <v>12914.793159067844</v>
      </c>
      <c r="V88" s="1">
        <f t="shared" si="49"/>
        <v>12914.793159067844</v>
      </c>
      <c r="W88" s="1">
        <f t="shared" si="49"/>
        <v>12914.793159067844</v>
      </c>
      <c r="X88" s="1">
        <f t="shared" si="49"/>
        <v>12914.793159067844</v>
      </c>
      <c r="Y88" s="1">
        <f t="shared" si="49"/>
        <v>12914.793159067844</v>
      </c>
      <c r="Z88" s="1">
        <f t="shared" si="49"/>
        <v>12914.793159067844</v>
      </c>
      <c r="AA88" s="1">
        <f t="shared" si="49"/>
        <v>12801.104216597452</v>
      </c>
      <c r="AB88" s="1">
        <f t="shared" si="49"/>
        <v>12910.399740823916</v>
      </c>
      <c r="AC88" s="1">
        <f t="shared" si="49"/>
        <v>12910.399740823916</v>
      </c>
      <c r="AD88" s="1">
        <f t="shared" si="49"/>
        <v>12910.399740823916</v>
      </c>
      <c r="AE88" s="1">
        <f t="shared" si="49"/>
        <v>12910.399740823916</v>
      </c>
      <c r="AF88" s="1">
        <f t="shared" si="49"/>
        <v>12914.726592124754</v>
      </c>
    </row>
    <row r="89" spans="1:38">
      <c r="A89" s="5" t="s">
        <v>402</v>
      </c>
      <c r="B89" s="5" t="str">
        <f t="shared" si="47"/>
        <v>9250-04070</v>
      </c>
      <c r="C89" s="5" t="str">
        <f t="shared" si="48"/>
        <v>9250</v>
      </c>
      <c r="D89" s="1">
        <f>SUM($F89:K89)</f>
        <v>47023.59</v>
      </c>
      <c r="E89" s="2">
        <f t="shared" ref="E89:E93" si="50">D89/($D$94-$D$91)</f>
        <v>4.8065112932126237E-3</v>
      </c>
      <c r="F89" s="22">
        <f>'Div 2 history'!B90</f>
        <v>7865.78</v>
      </c>
      <c r="G89" s="22">
        <f>'Div 2 history'!C90</f>
        <v>7815.21</v>
      </c>
      <c r="H89" s="22">
        <f>'Div 2 history'!D90</f>
        <v>7815.21</v>
      </c>
      <c r="I89" s="22">
        <f>'Div 2 history'!E90</f>
        <v>7845.89</v>
      </c>
      <c r="J89" s="22">
        <f>'Div 2 history'!F90</f>
        <v>7840.75</v>
      </c>
      <c r="K89" s="22">
        <f>'Div 2 history'!G90</f>
        <v>7840.75</v>
      </c>
      <c r="L89" s="1">
        <f t="shared" ref="L89:AB89" si="51">$E89*L$94</f>
        <v>8252.9721508978037</v>
      </c>
      <c r="M89" s="1">
        <f t="shared" si="51"/>
        <v>8252.9721508978037</v>
      </c>
      <c r="N89" s="1">
        <f t="shared" si="51"/>
        <v>8252.9721508978037</v>
      </c>
      <c r="O89" s="1">
        <f t="shared" si="51"/>
        <v>8318.8117425922301</v>
      </c>
      <c r="P89" s="1">
        <f t="shared" si="51"/>
        <v>8389.837559972033</v>
      </c>
      <c r="Q89" s="1">
        <f t="shared" si="51"/>
        <v>8389.837559972033</v>
      </c>
      <c r="R89" s="1">
        <f t="shared" si="51"/>
        <v>8389.837559972033</v>
      </c>
      <c r="S89" s="1">
        <f t="shared" si="51"/>
        <v>8389.837559972033</v>
      </c>
      <c r="T89" s="1">
        <f t="shared" si="51"/>
        <v>8392.6493690785628</v>
      </c>
      <c r="U89" s="1">
        <f t="shared" si="51"/>
        <v>8392.6926276802005</v>
      </c>
      <c r="V89" s="1">
        <f t="shared" si="51"/>
        <v>8392.6926276802005</v>
      </c>
      <c r="W89" s="1">
        <f t="shared" si="51"/>
        <v>8392.6926276802005</v>
      </c>
      <c r="X89" s="1">
        <f t="shared" si="51"/>
        <v>8392.6926276802005</v>
      </c>
      <c r="Y89" s="1">
        <f t="shared" si="51"/>
        <v>8392.6926276802005</v>
      </c>
      <c r="Z89" s="1">
        <f t="shared" si="51"/>
        <v>8392.6926276802005</v>
      </c>
      <c r="AA89" s="1">
        <f t="shared" si="51"/>
        <v>8318.8117425922301</v>
      </c>
      <c r="AB89" s="1">
        <f t="shared" si="51"/>
        <v>8389.837559972033</v>
      </c>
      <c r="AC89" s="1">
        <f t="shared" ref="AC89:AF93" si="52">$E89*AC$94</f>
        <v>8389.837559972033</v>
      </c>
      <c r="AD89" s="1">
        <f t="shared" si="52"/>
        <v>8389.837559972033</v>
      </c>
      <c r="AE89" s="1">
        <f t="shared" si="52"/>
        <v>8389.837559972033</v>
      </c>
      <c r="AF89" s="1">
        <f t="shared" si="52"/>
        <v>8392.6493690785628</v>
      </c>
    </row>
    <row r="90" spans="1:38">
      <c r="A90" s="53" t="s">
        <v>126</v>
      </c>
      <c r="B90" s="5" t="str">
        <f t="shared" si="47"/>
        <v>9210-04070</v>
      </c>
      <c r="C90" s="5" t="str">
        <f t="shared" si="48"/>
        <v>9210</v>
      </c>
      <c r="D90" s="1">
        <f>SUM($F90:K90)</f>
        <v>0</v>
      </c>
      <c r="E90" s="2">
        <f t="shared" si="50"/>
        <v>0</v>
      </c>
      <c r="F90" s="22">
        <f>'Div 2 history'!B91</f>
        <v>0</v>
      </c>
      <c r="G90" s="22">
        <f>'Div 2 history'!C91</f>
        <v>0</v>
      </c>
      <c r="H90" s="22">
        <f>'Div 2 history'!D91</f>
        <v>0</v>
      </c>
      <c r="I90" s="22">
        <f>'Div 2 history'!E91</f>
        <v>0</v>
      </c>
      <c r="J90" s="22">
        <f>'Div 2 history'!F91</f>
        <v>0</v>
      </c>
      <c r="K90" s="22">
        <f>'Div 2 history'!G91</f>
        <v>0</v>
      </c>
      <c r="L90" s="1">
        <f t="shared" ref="L90:AB93" si="53">$E90*L$94</f>
        <v>0</v>
      </c>
      <c r="M90" s="1">
        <f t="shared" si="53"/>
        <v>0</v>
      </c>
      <c r="N90" s="1">
        <f t="shared" si="53"/>
        <v>0</v>
      </c>
      <c r="O90" s="1">
        <f t="shared" si="53"/>
        <v>0</v>
      </c>
      <c r="P90" s="1">
        <f t="shared" si="53"/>
        <v>0</v>
      </c>
      <c r="Q90" s="1">
        <f t="shared" si="53"/>
        <v>0</v>
      </c>
      <c r="R90" s="1">
        <f t="shared" si="53"/>
        <v>0</v>
      </c>
      <c r="S90" s="1">
        <f t="shared" si="53"/>
        <v>0</v>
      </c>
      <c r="T90" s="1">
        <f t="shared" si="53"/>
        <v>0</v>
      </c>
      <c r="U90" s="1">
        <f t="shared" si="53"/>
        <v>0</v>
      </c>
      <c r="V90" s="1">
        <f t="shared" si="53"/>
        <v>0</v>
      </c>
      <c r="W90" s="1">
        <f t="shared" si="53"/>
        <v>0</v>
      </c>
      <c r="X90" s="1">
        <f t="shared" si="53"/>
        <v>0</v>
      </c>
      <c r="Y90" s="1">
        <f t="shared" si="53"/>
        <v>0</v>
      </c>
      <c r="Z90" s="1">
        <f t="shared" si="53"/>
        <v>0</v>
      </c>
      <c r="AA90" s="1">
        <f t="shared" si="53"/>
        <v>0</v>
      </c>
      <c r="AB90" s="1">
        <f t="shared" si="53"/>
        <v>0</v>
      </c>
      <c r="AC90" s="1">
        <f t="shared" si="52"/>
        <v>0</v>
      </c>
      <c r="AD90" s="1">
        <f t="shared" si="52"/>
        <v>0</v>
      </c>
      <c r="AE90" s="1">
        <f t="shared" si="52"/>
        <v>0</v>
      </c>
      <c r="AF90" s="1">
        <f t="shared" si="52"/>
        <v>0</v>
      </c>
    </row>
    <row r="91" spans="1:38">
      <c r="A91" s="5" t="s">
        <v>334</v>
      </c>
      <c r="B91" s="5" t="str">
        <f t="shared" si="47"/>
        <v>9250-07115</v>
      </c>
      <c r="C91" s="5" t="str">
        <f t="shared" si="48"/>
        <v>9250</v>
      </c>
      <c r="D91" s="1">
        <f>SUM($F91:K91)</f>
        <v>-3000000</v>
      </c>
      <c r="E91" s="2">
        <v>0</v>
      </c>
      <c r="F91" s="22">
        <f>'Div 2 history'!B92</f>
        <v>0</v>
      </c>
      <c r="G91" s="22">
        <f>'Div 2 history'!C92</f>
        <v>0</v>
      </c>
      <c r="H91" s="22">
        <f>'Div 2 history'!D92</f>
        <v>-2000000</v>
      </c>
      <c r="I91" s="22">
        <f>'Div 2 history'!E92</f>
        <v>0</v>
      </c>
      <c r="J91" s="22">
        <f>'Div 2 history'!F92</f>
        <v>0</v>
      </c>
      <c r="K91" s="22">
        <f>'Div 2 history'!G92</f>
        <v>-1000000</v>
      </c>
      <c r="L91" s="1">
        <f t="shared" si="53"/>
        <v>0</v>
      </c>
      <c r="M91" s="1">
        <f t="shared" si="53"/>
        <v>0</v>
      </c>
      <c r="N91" s="1">
        <f t="shared" si="53"/>
        <v>0</v>
      </c>
      <c r="O91" s="1">
        <f t="shared" si="53"/>
        <v>0</v>
      </c>
      <c r="P91" s="1">
        <f t="shared" si="53"/>
        <v>0</v>
      </c>
      <c r="Q91" s="1">
        <f t="shared" si="53"/>
        <v>0</v>
      </c>
      <c r="R91" s="1">
        <f t="shared" si="53"/>
        <v>0</v>
      </c>
      <c r="S91" s="1">
        <f t="shared" si="53"/>
        <v>0</v>
      </c>
      <c r="T91" s="50">
        <f t="shared" si="53"/>
        <v>0</v>
      </c>
      <c r="U91" s="50">
        <f t="shared" si="53"/>
        <v>0</v>
      </c>
      <c r="V91" s="50">
        <f t="shared" si="53"/>
        <v>0</v>
      </c>
      <c r="W91" s="50">
        <f t="shared" si="53"/>
        <v>0</v>
      </c>
      <c r="X91" s="50">
        <f t="shared" si="53"/>
        <v>0</v>
      </c>
      <c r="Y91" s="50">
        <f t="shared" si="53"/>
        <v>0</v>
      </c>
      <c r="Z91" s="50">
        <f t="shared" si="53"/>
        <v>0</v>
      </c>
      <c r="AA91" s="50">
        <f t="shared" si="53"/>
        <v>0</v>
      </c>
      <c r="AB91" s="50">
        <f t="shared" si="53"/>
        <v>0</v>
      </c>
      <c r="AC91" s="50">
        <f t="shared" si="52"/>
        <v>0</v>
      </c>
      <c r="AD91" s="50">
        <f t="shared" si="52"/>
        <v>0</v>
      </c>
      <c r="AE91" s="50">
        <f t="shared" si="52"/>
        <v>0</v>
      </c>
      <c r="AF91" s="50">
        <f t="shared" si="52"/>
        <v>0</v>
      </c>
      <c r="AG91" s="40"/>
    </row>
    <row r="92" spans="1:38">
      <c r="A92" s="5" t="s">
        <v>403</v>
      </c>
      <c r="B92" s="5" t="str">
        <f t="shared" si="47"/>
        <v>9250-07119</v>
      </c>
      <c r="C92" s="5" t="str">
        <f t="shared" si="48"/>
        <v>9250</v>
      </c>
      <c r="D92" s="1">
        <f>SUM($F92:K92)</f>
        <v>863651.94</v>
      </c>
      <c r="E92" s="2">
        <f t="shared" si="50"/>
        <v>8.8278091975006412E-2</v>
      </c>
      <c r="F92" s="22">
        <f>'Div 2 history'!B93</f>
        <v>143941.99</v>
      </c>
      <c r="G92" s="22">
        <f>'Div 2 history'!C93</f>
        <v>143941.99</v>
      </c>
      <c r="H92" s="22">
        <f>'Div 2 history'!D93</f>
        <v>143941.99</v>
      </c>
      <c r="I92" s="22">
        <f>'Div 2 history'!E93</f>
        <v>143941.99</v>
      </c>
      <c r="J92" s="22">
        <f>'Div 2 history'!F93</f>
        <v>143941.99</v>
      </c>
      <c r="K92" s="22">
        <f>'Div 2 history'!G93</f>
        <v>143941.99</v>
      </c>
      <c r="L92" s="1">
        <f t="shared" si="53"/>
        <v>151577.01504476502</v>
      </c>
      <c r="M92" s="1">
        <f t="shared" si="53"/>
        <v>151577.01504476502</v>
      </c>
      <c r="N92" s="1">
        <f t="shared" si="53"/>
        <v>151577.01504476502</v>
      </c>
      <c r="O92" s="1">
        <f t="shared" si="53"/>
        <v>152786.24834863865</v>
      </c>
      <c r="P92" s="1">
        <f t="shared" si="53"/>
        <v>154090.73371375332</v>
      </c>
      <c r="Q92" s="1">
        <f t="shared" si="53"/>
        <v>154090.73371375332</v>
      </c>
      <c r="R92" s="1">
        <f t="shared" si="53"/>
        <v>154090.73371375332</v>
      </c>
      <c r="S92" s="1">
        <f t="shared" si="53"/>
        <v>154090.73371375332</v>
      </c>
      <c r="T92" s="1">
        <f t="shared" si="53"/>
        <v>154142.37639755869</v>
      </c>
      <c r="U92" s="1">
        <f t="shared" si="53"/>
        <v>154143.17090038647</v>
      </c>
      <c r="V92" s="1">
        <f t="shared" si="53"/>
        <v>154143.17090038647</v>
      </c>
      <c r="W92" s="1">
        <f t="shared" si="53"/>
        <v>154143.17090038647</v>
      </c>
      <c r="X92" s="1">
        <f t="shared" si="53"/>
        <v>154143.17090038647</v>
      </c>
      <c r="Y92" s="1">
        <f t="shared" si="53"/>
        <v>154143.17090038647</v>
      </c>
      <c r="Z92" s="1">
        <f t="shared" si="53"/>
        <v>154143.17090038647</v>
      </c>
      <c r="AA92" s="1">
        <f t="shared" si="53"/>
        <v>152786.24834863865</v>
      </c>
      <c r="AB92" s="1">
        <f t="shared" si="53"/>
        <v>154090.73371375332</v>
      </c>
      <c r="AC92" s="1">
        <f t="shared" si="52"/>
        <v>154090.73371375332</v>
      </c>
      <c r="AD92" s="1">
        <f t="shared" si="52"/>
        <v>154090.73371375332</v>
      </c>
      <c r="AE92" s="1">
        <f t="shared" si="52"/>
        <v>154090.73371375332</v>
      </c>
      <c r="AF92" s="1">
        <f t="shared" si="52"/>
        <v>154142.37639755869</v>
      </c>
    </row>
    <row r="93" spans="1:38">
      <c r="A93" s="5" t="s">
        <v>404</v>
      </c>
      <c r="B93" s="5" t="str">
        <f t="shared" si="47"/>
        <v>9250-07121</v>
      </c>
      <c r="C93" s="5" t="str">
        <f t="shared" si="48"/>
        <v>9250</v>
      </c>
      <c r="D93" s="1">
        <f>SUM($F93:K93)</f>
        <v>8800273.9100000001</v>
      </c>
      <c r="E93" s="2">
        <f t="shared" si="50"/>
        <v>0.89951906972180173</v>
      </c>
      <c r="F93" s="22">
        <f>'Div 2 history'!B94</f>
        <v>1497452.15</v>
      </c>
      <c r="G93" s="22">
        <f>'Div 2 history'!C94</f>
        <v>1497452.15</v>
      </c>
      <c r="H93" s="22">
        <f>'Div 2 history'!D94</f>
        <v>1376763.15</v>
      </c>
      <c r="I93" s="22">
        <f>'Div 2 history'!E94</f>
        <v>1447868.82</v>
      </c>
      <c r="J93" s="22">
        <f>'Div 2 history'!F94</f>
        <v>1490368.82</v>
      </c>
      <c r="K93" s="22">
        <f>'Div 2 history'!G94</f>
        <v>1490368.82</v>
      </c>
      <c r="L93" s="1">
        <f t="shared" si="53"/>
        <v>1544510.2234751224</v>
      </c>
      <c r="M93" s="1">
        <f t="shared" si="53"/>
        <v>1544510.2234751224</v>
      </c>
      <c r="N93" s="1">
        <f t="shared" si="53"/>
        <v>1544510.2234751224</v>
      </c>
      <c r="O93" s="1">
        <f t="shared" si="53"/>
        <v>1556831.8356921717</v>
      </c>
      <c r="P93" s="1">
        <f t="shared" si="53"/>
        <v>1570124.0289854507</v>
      </c>
      <c r="Q93" s="1">
        <f t="shared" si="53"/>
        <v>1570124.0289854507</v>
      </c>
      <c r="R93" s="1">
        <f t="shared" si="53"/>
        <v>1570124.0289854507</v>
      </c>
      <c r="S93" s="1">
        <f t="shared" si="53"/>
        <v>1570124.0289854507</v>
      </c>
      <c r="T93" s="1">
        <f t="shared" si="53"/>
        <v>1570650.2476412379</v>
      </c>
      <c r="U93" s="1">
        <f t="shared" si="53"/>
        <v>1570658.3433128656</v>
      </c>
      <c r="V93" s="1">
        <f t="shared" si="53"/>
        <v>1570658.3433128656</v>
      </c>
      <c r="W93" s="1">
        <f t="shared" si="53"/>
        <v>1570658.3433128656</v>
      </c>
      <c r="X93" s="1">
        <f t="shared" si="53"/>
        <v>1570658.3433128656</v>
      </c>
      <c r="Y93" s="1">
        <f t="shared" si="53"/>
        <v>1570658.3433128656</v>
      </c>
      <c r="Z93" s="1">
        <f t="shared" si="53"/>
        <v>1570658.3433128656</v>
      </c>
      <c r="AA93" s="1">
        <f t="shared" si="53"/>
        <v>1556831.8356921717</v>
      </c>
      <c r="AB93" s="1">
        <f t="shared" si="53"/>
        <v>1570124.0289854507</v>
      </c>
      <c r="AC93" s="1">
        <f t="shared" si="52"/>
        <v>1570124.0289854507</v>
      </c>
      <c r="AD93" s="1">
        <f t="shared" si="52"/>
        <v>1570124.0289854507</v>
      </c>
      <c r="AE93" s="1">
        <f t="shared" si="52"/>
        <v>1570124.0289854507</v>
      </c>
      <c r="AF93" s="1">
        <f t="shared" si="52"/>
        <v>1570650.2476412379</v>
      </c>
    </row>
    <row r="94" spans="1:38">
      <c r="A94" s="9" t="s">
        <v>27</v>
      </c>
      <c r="B94" s="5"/>
      <c r="C94" s="5"/>
      <c r="D94" s="31">
        <f>SUM(D88:D93)</f>
        <v>6783310</v>
      </c>
      <c r="E94" s="32">
        <f>SUM(E88:E93)</f>
        <v>1</v>
      </c>
      <c r="F94" s="31">
        <f>SUM(F88:F93)</f>
        <v>1662587.46</v>
      </c>
      <c r="G94" s="31">
        <f t="shared" ref="G94:K94" si="54">SUM(G88:G93)</f>
        <v>1662536.89</v>
      </c>
      <c r="H94" s="31">
        <f t="shared" si="54"/>
        <v>-460053.28</v>
      </c>
      <c r="I94" s="31">
        <f t="shared" si="54"/>
        <v>1611083.07</v>
      </c>
      <c r="J94" s="31">
        <f t="shared" si="54"/>
        <v>1653577.9300000002</v>
      </c>
      <c r="K94" s="31">
        <f t="shared" si="54"/>
        <v>653577.93000000005</v>
      </c>
      <c r="L94" s="31">
        <f>'Div 2 history'!H95</f>
        <v>1717040</v>
      </c>
      <c r="M94" s="31">
        <f>'Div 2 history'!I95</f>
        <v>1717040</v>
      </c>
      <c r="N94" s="31">
        <f>'Div 2 history'!J95</f>
        <v>1717040</v>
      </c>
      <c r="O94" s="31">
        <f>'Div 002 FY18 Budget '!C36</f>
        <v>1730738</v>
      </c>
      <c r="P94" s="31">
        <f>'Div 002 FY18 Budget '!D36</f>
        <v>1745515</v>
      </c>
      <c r="Q94" s="31">
        <f>'Div 002 FY18 Budget '!E36</f>
        <v>1745515</v>
      </c>
      <c r="R94" s="31">
        <f>'Div 002 FY18 Budget '!F36</f>
        <v>1745515</v>
      </c>
      <c r="S94" s="31">
        <f>'Div 002 FY18 Budget '!G36</f>
        <v>1745515</v>
      </c>
      <c r="T94" s="31">
        <f>'Div 002 FY18 Budget '!H36</f>
        <v>1746100</v>
      </c>
      <c r="U94" s="31">
        <f>'Div 002 FY18 Budget '!I36</f>
        <v>1746109</v>
      </c>
      <c r="V94" s="31">
        <f>'Div 002 FY18 Budget '!J36</f>
        <v>1746109</v>
      </c>
      <c r="W94" s="31">
        <f>'Div 002 FY18 Budget '!K36</f>
        <v>1746109</v>
      </c>
      <c r="X94" s="31">
        <f>'Div 002 FY18 Budget '!L36</f>
        <v>1746109</v>
      </c>
      <c r="Y94" s="31">
        <f>'Div 002 FY18 Budget '!M36</f>
        <v>1746109</v>
      </c>
      <c r="Z94" s="31">
        <f>'Div 002 FY18 Budget '!N36</f>
        <v>1746109</v>
      </c>
      <c r="AA94" s="37">
        <f t="shared" ref="AA94" si="55">O94*(1+AA$3)</f>
        <v>1730738</v>
      </c>
      <c r="AB94" s="37">
        <f t="shared" ref="AB94" si="56">P94*(1+AB$3)</f>
        <v>1745515</v>
      </c>
      <c r="AC94" s="37">
        <f t="shared" ref="AC94" si="57">Q94*(1+AC$3)</f>
        <v>1745515</v>
      </c>
      <c r="AD94" s="37">
        <f t="shared" ref="AD94" si="58">R94*(1+AD$3)</f>
        <v>1745515</v>
      </c>
      <c r="AE94" s="37">
        <f t="shared" ref="AE94" si="59">S94*(1+AE$3)</f>
        <v>1745515</v>
      </c>
      <c r="AF94" s="37">
        <f t="shared" ref="AF94" si="60">T94*(1+AF$3)</f>
        <v>1746100</v>
      </c>
      <c r="AH94" s="15">
        <f>SUM(F94:Q94)</f>
        <v>17156198</v>
      </c>
      <c r="AI94" s="15">
        <f>SUM(U94:AF94)</f>
        <v>20935552</v>
      </c>
      <c r="AK94" s="15">
        <f>AH94*$AK$6</f>
        <v>938142.95221084554</v>
      </c>
      <c r="AL94" s="15">
        <f>AI94*$AL$6</f>
        <v>1088861.3745018626</v>
      </c>
    </row>
    <row r="95" spans="1:38">
      <c r="B95" s="5" t="str">
        <f t="shared" si="47"/>
        <v/>
      </c>
      <c r="C95" s="5" t="s">
        <v>462</v>
      </c>
      <c r="F95" s="1">
        <f>F94-'Div 2 history'!B95</f>
        <v>0</v>
      </c>
      <c r="G95" s="1">
        <f>G94-'Div 2 history'!C95</f>
        <v>0</v>
      </c>
      <c r="H95" s="1">
        <f>H94-'Div 2 history'!D95</f>
        <v>0</v>
      </c>
      <c r="I95" s="1">
        <f>I94-'Div 2 history'!E95</f>
        <v>0</v>
      </c>
      <c r="J95" s="1">
        <f>J94-'Div 2 history'!F95</f>
        <v>0</v>
      </c>
      <c r="K95" s="1">
        <f>K94-'Div 2 history'!G95</f>
        <v>0</v>
      </c>
      <c r="L95" s="1">
        <f>L94-'Div 2 history'!H95</f>
        <v>0</v>
      </c>
      <c r="M95" s="1">
        <f>M94-'Div 2 history'!I95</f>
        <v>0</v>
      </c>
      <c r="N95" s="1">
        <f>N94-'Div 2 history'!J95</f>
        <v>0</v>
      </c>
      <c r="O95" s="1">
        <f t="shared" ref="O95:AF95" si="61">O94-SUM(O88:O93)</f>
        <v>0</v>
      </c>
      <c r="P95" s="1">
        <f t="shared" si="61"/>
        <v>0</v>
      </c>
      <c r="Q95" s="1">
        <f t="shared" si="61"/>
        <v>0</v>
      </c>
      <c r="R95" s="1">
        <f t="shared" si="61"/>
        <v>0</v>
      </c>
      <c r="S95" s="1">
        <f t="shared" si="61"/>
        <v>0</v>
      </c>
      <c r="T95" s="1">
        <f t="shared" si="61"/>
        <v>0</v>
      </c>
      <c r="U95" s="1">
        <f t="shared" si="61"/>
        <v>0</v>
      </c>
      <c r="V95" s="1">
        <f t="shared" si="61"/>
        <v>0</v>
      </c>
      <c r="W95" s="1">
        <f t="shared" si="61"/>
        <v>0</v>
      </c>
      <c r="X95" s="1">
        <f t="shared" si="61"/>
        <v>0</v>
      </c>
      <c r="Y95" s="1">
        <f t="shared" si="61"/>
        <v>0</v>
      </c>
      <c r="Z95" s="1">
        <f t="shared" si="61"/>
        <v>0</v>
      </c>
      <c r="AA95" s="1">
        <f t="shared" si="61"/>
        <v>0</v>
      </c>
      <c r="AB95" s="1">
        <f t="shared" si="61"/>
        <v>0</v>
      </c>
      <c r="AC95" s="1">
        <f t="shared" si="61"/>
        <v>0</v>
      </c>
      <c r="AD95" s="1">
        <f t="shared" si="61"/>
        <v>0</v>
      </c>
      <c r="AE95" s="1">
        <f t="shared" si="61"/>
        <v>0</v>
      </c>
      <c r="AF95" s="1">
        <f t="shared" si="61"/>
        <v>0</v>
      </c>
    </row>
    <row r="96" spans="1:38">
      <c r="A96" s="5" t="s">
        <v>405</v>
      </c>
      <c r="B96" s="5" t="str">
        <f t="shared" si="47"/>
        <v>9210-04581</v>
      </c>
      <c r="C96" s="5" t="str">
        <f t="shared" ref="C96:C103" si="62">LEFT(B96,4)</f>
        <v>9210</v>
      </c>
      <c r="D96" s="1">
        <f>SUM($F96:K96)</f>
        <v>0</v>
      </c>
      <c r="E96" s="2">
        <f t="shared" ref="E96:E103" si="63">D96/$D$104</f>
        <v>0</v>
      </c>
      <c r="F96" s="22">
        <f>'Div 2 history'!B97</f>
        <v>0</v>
      </c>
      <c r="G96" s="22">
        <f>'Div 2 history'!C97</f>
        <v>0</v>
      </c>
      <c r="H96" s="22">
        <f>'Div 2 history'!D97</f>
        <v>0</v>
      </c>
      <c r="I96" s="22">
        <f>'Div 2 history'!E97</f>
        <v>0</v>
      </c>
      <c r="J96" s="22">
        <f>'Div 2 history'!F97</f>
        <v>0</v>
      </c>
      <c r="K96" s="22">
        <f>'Div 2 history'!G97</f>
        <v>0</v>
      </c>
      <c r="L96" s="1">
        <f t="shared" ref="L96:W103" si="64">$E96*L$104</f>
        <v>0</v>
      </c>
      <c r="M96" s="1">
        <f t="shared" si="64"/>
        <v>0</v>
      </c>
      <c r="N96" s="1">
        <f t="shared" si="64"/>
        <v>0</v>
      </c>
      <c r="O96" s="1">
        <f t="shared" si="64"/>
        <v>0</v>
      </c>
      <c r="P96" s="1">
        <f t="shared" si="64"/>
        <v>0</v>
      </c>
      <c r="Q96" s="1">
        <f t="shared" si="64"/>
        <v>0</v>
      </c>
      <c r="R96" s="1">
        <f t="shared" si="64"/>
        <v>0</v>
      </c>
      <c r="S96" s="1">
        <f t="shared" si="64"/>
        <v>0</v>
      </c>
      <c r="T96" s="1">
        <f t="shared" si="64"/>
        <v>0</v>
      </c>
      <c r="U96" s="1">
        <f t="shared" si="64"/>
        <v>0</v>
      </c>
      <c r="V96" s="1">
        <f t="shared" si="64"/>
        <v>0</v>
      </c>
      <c r="W96" s="1">
        <f t="shared" si="64"/>
        <v>0</v>
      </c>
      <c r="X96" s="1">
        <f t="shared" ref="X96:AF103" si="65">$E96*X$104</f>
        <v>0</v>
      </c>
      <c r="Y96" s="1">
        <f t="shared" si="65"/>
        <v>0</v>
      </c>
      <c r="Z96" s="1">
        <f t="shared" si="65"/>
        <v>0</v>
      </c>
      <c r="AA96" s="1">
        <f t="shared" si="65"/>
        <v>0</v>
      </c>
      <c r="AB96" s="1">
        <f t="shared" si="65"/>
        <v>0</v>
      </c>
      <c r="AC96" s="1">
        <f t="shared" si="65"/>
        <v>0</v>
      </c>
      <c r="AD96" s="1">
        <f t="shared" si="65"/>
        <v>0</v>
      </c>
      <c r="AE96" s="1">
        <f t="shared" si="65"/>
        <v>0</v>
      </c>
      <c r="AF96" s="1">
        <f t="shared" si="65"/>
        <v>0</v>
      </c>
    </row>
    <row r="97" spans="1:38">
      <c r="A97" s="5" t="s">
        <v>133</v>
      </c>
      <c r="B97" s="5" t="str">
        <f t="shared" si="47"/>
        <v>9310-04581</v>
      </c>
      <c r="C97" s="5" t="str">
        <f t="shared" si="62"/>
        <v>9310</v>
      </c>
      <c r="D97" s="1">
        <f>SUM($F97:K97)</f>
        <v>2123195.96</v>
      </c>
      <c r="E97" s="2">
        <f t="shared" si="63"/>
        <v>0.82588835689809448</v>
      </c>
      <c r="F97" s="22">
        <f>'Div 2 history'!B98</f>
        <v>374954.33</v>
      </c>
      <c r="G97" s="22">
        <f>'Div 2 history'!C98</f>
        <v>374097.99</v>
      </c>
      <c r="H97" s="22">
        <f>'Div 2 history'!D98</f>
        <v>360705.61</v>
      </c>
      <c r="I97" s="22">
        <f>'Div 2 history'!E98</f>
        <v>360714.61</v>
      </c>
      <c r="J97" s="22">
        <f>'Div 2 history'!F98</f>
        <v>359581.1999999999</v>
      </c>
      <c r="K97" s="22">
        <f>'Div 2 history'!G98</f>
        <v>293142.21999999986</v>
      </c>
      <c r="L97" s="1">
        <f t="shared" si="64"/>
        <v>376464.07030859072</v>
      </c>
      <c r="M97" s="1">
        <f t="shared" si="64"/>
        <v>376464.07030859072</v>
      </c>
      <c r="N97" s="1">
        <f t="shared" si="64"/>
        <v>376457.46320173558</v>
      </c>
      <c r="O97" s="1">
        <f t="shared" si="64"/>
        <v>446662.10297985806</v>
      </c>
      <c r="P97" s="1">
        <f t="shared" si="64"/>
        <v>446662.10297985806</v>
      </c>
      <c r="Q97" s="1">
        <f t="shared" si="64"/>
        <v>418912.25418808212</v>
      </c>
      <c r="R97" s="1">
        <f t="shared" si="64"/>
        <v>418912.25418808212</v>
      </c>
      <c r="S97" s="1">
        <f t="shared" si="64"/>
        <v>418912.25418808212</v>
      </c>
      <c r="T97" s="1">
        <f t="shared" si="64"/>
        <v>418912.25418808212</v>
      </c>
      <c r="U97" s="1">
        <f t="shared" si="64"/>
        <v>418912.25418808212</v>
      </c>
      <c r="V97" s="1">
        <f t="shared" si="64"/>
        <v>418912.25418808212</v>
      </c>
      <c r="W97" s="1">
        <f t="shared" si="64"/>
        <v>418912.25418808212</v>
      </c>
      <c r="X97" s="1">
        <f t="shared" si="65"/>
        <v>418912.25418808212</v>
      </c>
      <c r="Y97" s="1">
        <f t="shared" si="65"/>
        <v>418912.25418808212</v>
      </c>
      <c r="Z97" s="1">
        <f t="shared" si="65"/>
        <v>418917.20951822348</v>
      </c>
      <c r="AA97" s="1">
        <f t="shared" si="65"/>
        <v>446662.10297985806</v>
      </c>
      <c r="AB97" s="1">
        <f t="shared" si="65"/>
        <v>446662.10297985806</v>
      </c>
      <c r="AC97" s="1">
        <f t="shared" si="65"/>
        <v>418912.25418808212</v>
      </c>
      <c r="AD97" s="1">
        <f t="shared" si="65"/>
        <v>418912.25418808212</v>
      </c>
      <c r="AE97" s="1">
        <f t="shared" si="65"/>
        <v>418912.25418808212</v>
      </c>
      <c r="AF97" s="1">
        <f t="shared" si="65"/>
        <v>418912.25418808212</v>
      </c>
    </row>
    <row r="98" spans="1:38">
      <c r="A98" s="5" t="s">
        <v>365</v>
      </c>
      <c r="B98" s="5" t="str">
        <f t="shared" si="47"/>
        <v>9210-04582</v>
      </c>
      <c r="C98" s="5" t="str">
        <f t="shared" si="62"/>
        <v>9210</v>
      </c>
      <c r="D98" s="1">
        <f>SUM($F98:K98)</f>
        <v>118950.76</v>
      </c>
      <c r="E98" s="2">
        <f t="shared" si="63"/>
        <v>4.6269891983111905E-2</v>
      </c>
      <c r="F98" s="22">
        <f>'Div 2 history'!B99</f>
        <v>17390.939999999999</v>
      </c>
      <c r="G98" s="22">
        <f>'Div 2 history'!C99</f>
        <v>17858.41</v>
      </c>
      <c r="H98" s="22">
        <f>'Div 2 history'!D99</f>
        <v>30120.79</v>
      </c>
      <c r="I98" s="22">
        <f>'Div 2 history'!E99</f>
        <v>11449.06</v>
      </c>
      <c r="J98" s="22">
        <f>'Div 2 history'!F99</f>
        <v>16959.39</v>
      </c>
      <c r="K98" s="22">
        <f>'Div 2 history'!G99</f>
        <v>25172.170000000002</v>
      </c>
      <c r="L98" s="1">
        <f t="shared" si="64"/>
        <v>21091.170160242913</v>
      </c>
      <c r="M98" s="1">
        <f t="shared" si="64"/>
        <v>21091.170160242913</v>
      </c>
      <c r="N98" s="1">
        <f t="shared" si="64"/>
        <v>21090.800001107047</v>
      </c>
      <c r="O98" s="1">
        <f t="shared" si="64"/>
        <v>25023.972169131473</v>
      </c>
      <c r="P98" s="1">
        <f t="shared" si="64"/>
        <v>25023.972169131473</v>
      </c>
      <c r="Q98" s="1">
        <f t="shared" si="64"/>
        <v>23469.303798498913</v>
      </c>
      <c r="R98" s="1">
        <f t="shared" si="64"/>
        <v>23469.303798498913</v>
      </c>
      <c r="S98" s="1">
        <f t="shared" si="64"/>
        <v>23469.303798498913</v>
      </c>
      <c r="T98" s="1">
        <f t="shared" si="64"/>
        <v>23469.303798498913</v>
      </c>
      <c r="U98" s="1">
        <f t="shared" si="64"/>
        <v>23469.303798498913</v>
      </c>
      <c r="V98" s="1">
        <f t="shared" si="64"/>
        <v>23469.303798498913</v>
      </c>
      <c r="W98" s="1">
        <f t="shared" si="64"/>
        <v>23469.303798498913</v>
      </c>
      <c r="X98" s="1">
        <f t="shared" si="65"/>
        <v>23469.303798498913</v>
      </c>
      <c r="Y98" s="1">
        <f t="shared" si="65"/>
        <v>23469.303798498913</v>
      </c>
      <c r="Z98" s="1">
        <f t="shared" si="65"/>
        <v>23469.581417850812</v>
      </c>
      <c r="AA98" s="1">
        <f t="shared" si="65"/>
        <v>25023.972169131473</v>
      </c>
      <c r="AB98" s="1">
        <f t="shared" si="65"/>
        <v>25023.972169131473</v>
      </c>
      <c r="AC98" s="1">
        <f t="shared" si="65"/>
        <v>23469.303798498913</v>
      </c>
      <c r="AD98" s="1">
        <f t="shared" si="65"/>
        <v>23469.303798498913</v>
      </c>
      <c r="AE98" s="1">
        <f t="shared" si="65"/>
        <v>23469.303798498913</v>
      </c>
      <c r="AF98" s="1">
        <f t="shared" si="65"/>
        <v>23469.303798498913</v>
      </c>
    </row>
    <row r="99" spans="1:38">
      <c r="A99" s="5" t="s">
        <v>336</v>
      </c>
      <c r="B99" s="5" t="str">
        <f t="shared" ref="B99:B100" si="66">RIGHT(A99,10)</f>
        <v>9310-04582</v>
      </c>
      <c r="C99" s="5" t="str">
        <f t="shared" si="62"/>
        <v>9310</v>
      </c>
      <c r="D99" s="1">
        <f>SUM($F99:K99)</f>
        <v>224607.29</v>
      </c>
      <c r="E99" s="2">
        <f t="shared" si="63"/>
        <v>8.7368546841730912E-2</v>
      </c>
      <c r="F99" s="22">
        <f>'Div 2 history'!B100</f>
        <v>28310.020000000004</v>
      </c>
      <c r="G99" s="22">
        <f>'Div 2 history'!C100</f>
        <v>63389.829999999994</v>
      </c>
      <c r="H99" s="22">
        <f>'Div 2 history'!D100</f>
        <v>55303.619999999995</v>
      </c>
      <c r="I99" s="22">
        <f>'Div 2 history'!E100</f>
        <v>102595.48999999999</v>
      </c>
      <c r="J99" s="22">
        <f>'Div 2 history'!F100</f>
        <v>69604.3</v>
      </c>
      <c r="K99" s="22">
        <f>'Div 2 history'!G100</f>
        <v>-94595.97</v>
      </c>
      <c r="L99" s="1">
        <f t="shared" si="64"/>
        <v>39825.13918045607</v>
      </c>
      <c r="M99" s="1">
        <f t="shared" si="64"/>
        <v>39825.13918045607</v>
      </c>
      <c r="N99" s="1">
        <f t="shared" si="64"/>
        <v>39824.440232081339</v>
      </c>
      <c r="O99" s="1">
        <f t="shared" si="64"/>
        <v>47251.20355636267</v>
      </c>
      <c r="P99" s="1">
        <f t="shared" si="64"/>
        <v>47251.20355636267</v>
      </c>
      <c r="Q99" s="1">
        <f t="shared" si="64"/>
        <v>44315.620382480512</v>
      </c>
      <c r="R99" s="1">
        <f t="shared" si="64"/>
        <v>44315.620382480512</v>
      </c>
      <c r="S99" s="1">
        <f t="shared" si="64"/>
        <v>44315.620382480512</v>
      </c>
      <c r="T99" s="1">
        <f t="shared" si="64"/>
        <v>44315.620382480512</v>
      </c>
      <c r="U99" s="1">
        <f t="shared" si="64"/>
        <v>44315.620382480512</v>
      </c>
      <c r="V99" s="1">
        <f t="shared" si="64"/>
        <v>44315.620382480512</v>
      </c>
      <c r="W99" s="1">
        <f t="shared" si="64"/>
        <v>44315.620382480512</v>
      </c>
      <c r="X99" s="1">
        <f t="shared" si="65"/>
        <v>44315.620382480512</v>
      </c>
      <c r="Y99" s="1">
        <f t="shared" si="65"/>
        <v>44315.620382480512</v>
      </c>
      <c r="Z99" s="1">
        <f t="shared" si="65"/>
        <v>44316.144593761564</v>
      </c>
      <c r="AA99" s="1">
        <f t="shared" si="65"/>
        <v>47251.20355636267</v>
      </c>
      <c r="AB99" s="1">
        <f t="shared" si="65"/>
        <v>47251.20355636267</v>
      </c>
      <c r="AC99" s="1">
        <f t="shared" si="65"/>
        <v>44315.620382480512</v>
      </c>
      <c r="AD99" s="1">
        <f t="shared" si="65"/>
        <v>44315.620382480512</v>
      </c>
      <c r="AE99" s="1">
        <f t="shared" si="65"/>
        <v>44315.620382480512</v>
      </c>
      <c r="AF99" s="1">
        <f t="shared" si="65"/>
        <v>44315.620382480512</v>
      </c>
    </row>
    <row r="100" spans="1:38">
      <c r="A100" s="5" t="s">
        <v>477</v>
      </c>
      <c r="B100" s="5" t="str">
        <f t="shared" si="66"/>
        <v>9320-04582</v>
      </c>
      <c r="C100" s="5" t="str">
        <f t="shared" si="62"/>
        <v>9320</v>
      </c>
      <c r="D100" s="1">
        <f>SUM($F100:K100)</f>
        <v>19699.120000000003</v>
      </c>
      <c r="E100" s="2">
        <f t="shared" si="63"/>
        <v>7.6626341400623209E-3</v>
      </c>
      <c r="F100" s="22">
        <f>'Div 2 history'!B101</f>
        <v>2766.55</v>
      </c>
      <c r="G100" s="22">
        <f>'Div 2 history'!C101</f>
        <v>2637.41</v>
      </c>
      <c r="H100" s="22">
        <f>'Div 2 history'!D101</f>
        <v>1736.11</v>
      </c>
      <c r="I100" s="22">
        <f>'Div 2 history'!E101</f>
        <v>920.13</v>
      </c>
      <c r="J100" s="22">
        <f>'Div 2 history'!F101</f>
        <v>5571.32</v>
      </c>
      <c r="K100" s="22">
        <f>'Div 2 history'!G101</f>
        <v>6067.6</v>
      </c>
      <c r="L100" s="1">
        <f t="shared" si="64"/>
        <v>3492.8527730890028</v>
      </c>
      <c r="M100" s="1">
        <f t="shared" si="64"/>
        <v>3492.8527730890028</v>
      </c>
      <c r="N100" s="1">
        <f t="shared" si="64"/>
        <v>3492.7914720158824</v>
      </c>
      <c r="O100" s="1">
        <f t="shared" si="64"/>
        <v>4144.1536870918799</v>
      </c>
      <c r="P100" s="1">
        <f t="shared" si="64"/>
        <v>4144.1536870918799</v>
      </c>
      <c r="Q100" s="1">
        <f t="shared" si="64"/>
        <v>3886.6891799857858</v>
      </c>
      <c r="R100" s="1">
        <f t="shared" si="64"/>
        <v>3886.6891799857858</v>
      </c>
      <c r="S100" s="1">
        <f t="shared" si="64"/>
        <v>3886.6891799857858</v>
      </c>
      <c r="T100" s="1">
        <f t="shared" si="64"/>
        <v>3886.6891799857858</v>
      </c>
      <c r="U100" s="1">
        <f t="shared" si="64"/>
        <v>3886.6891799857858</v>
      </c>
      <c r="V100" s="1">
        <f t="shared" si="64"/>
        <v>3886.6891799857858</v>
      </c>
      <c r="W100" s="1">
        <f t="shared" si="64"/>
        <v>3886.6891799857858</v>
      </c>
      <c r="X100" s="1">
        <f t="shared" si="65"/>
        <v>3886.6891799857858</v>
      </c>
      <c r="Y100" s="1">
        <f t="shared" si="65"/>
        <v>3886.6891799857858</v>
      </c>
      <c r="Z100" s="1">
        <f t="shared" si="65"/>
        <v>3886.7351557906263</v>
      </c>
      <c r="AA100" s="1">
        <f t="shared" si="65"/>
        <v>4144.1536870918799</v>
      </c>
      <c r="AB100" s="1">
        <f t="shared" si="65"/>
        <v>4144.1536870918799</v>
      </c>
      <c r="AC100" s="1">
        <f t="shared" si="65"/>
        <v>3886.6891799857858</v>
      </c>
      <c r="AD100" s="1">
        <f t="shared" si="65"/>
        <v>3886.6891799857858</v>
      </c>
      <c r="AE100" s="1">
        <f t="shared" si="65"/>
        <v>3886.6891799857858</v>
      </c>
      <c r="AF100" s="1">
        <f t="shared" si="65"/>
        <v>3886.6891799857858</v>
      </c>
    </row>
    <row r="101" spans="1:38">
      <c r="A101" s="5" t="s">
        <v>366</v>
      </c>
      <c r="B101" s="5" t="str">
        <f t="shared" si="47"/>
        <v>9210-04590</v>
      </c>
      <c r="C101" s="5" t="str">
        <f t="shared" si="62"/>
        <v>9210</v>
      </c>
      <c r="D101" s="1">
        <f>SUM($F101:K101)</f>
        <v>24968.199999999997</v>
      </c>
      <c r="E101" s="2">
        <f t="shared" si="63"/>
        <v>9.7122197202668958E-3</v>
      </c>
      <c r="F101" s="22">
        <f>'Div 2 history'!B102</f>
        <v>4408.66</v>
      </c>
      <c r="G101" s="22">
        <f>'Div 2 history'!C102</f>
        <v>4307.8</v>
      </c>
      <c r="H101" s="22">
        <f>'Div 2 history'!D102</f>
        <v>3879.21</v>
      </c>
      <c r="I101" s="22">
        <f>'Div 2 history'!E102</f>
        <v>3898.3100000000004</v>
      </c>
      <c r="J101" s="22">
        <f>'Div 2 history'!F102</f>
        <v>4290.1499999999996</v>
      </c>
      <c r="K101" s="22">
        <f>'Div 2 history'!G102</f>
        <v>4184.07</v>
      </c>
      <c r="L101" s="1">
        <f t="shared" si="64"/>
        <v>4427.1138309244689</v>
      </c>
      <c r="M101" s="1">
        <f t="shared" si="64"/>
        <v>4427.1138309244689</v>
      </c>
      <c r="N101" s="1">
        <f t="shared" si="64"/>
        <v>4427.0361331667063</v>
      </c>
      <c r="O101" s="1">
        <f t="shared" si="64"/>
        <v>5252.6233704879942</v>
      </c>
      <c r="P101" s="1">
        <f t="shared" si="64"/>
        <v>5252.6233704879942</v>
      </c>
      <c r="Q101" s="1">
        <f t="shared" si="64"/>
        <v>4926.2927878870269</v>
      </c>
      <c r="R101" s="1">
        <f t="shared" si="64"/>
        <v>4926.2927878870269</v>
      </c>
      <c r="S101" s="1">
        <f t="shared" si="64"/>
        <v>4926.2927878870269</v>
      </c>
      <c r="T101" s="1">
        <f t="shared" si="64"/>
        <v>4926.2927878870269</v>
      </c>
      <c r="U101" s="1">
        <f t="shared" si="64"/>
        <v>4926.2927878870269</v>
      </c>
      <c r="V101" s="1">
        <f t="shared" si="64"/>
        <v>4926.2927878870269</v>
      </c>
      <c r="W101" s="1">
        <f t="shared" si="64"/>
        <v>4926.2927878870269</v>
      </c>
      <c r="X101" s="1">
        <f t="shared" si="65"/>
        <v>4926.2927878870269</v>
      </c>
      <c r="Y101" s="1">
        <f t="shared" si="65"/>
        <v>4926.2927878870269</v>
      </c>
      <c r="Z101" s="1">
        <f t="shared" si="65"/>
        <v>4926.3510612053478</v>
      </c>
      <c r="AA101" s="1">
        <f t="shared" si="65"/>
        <v>5252.6233704879942</v>
      </c>
      <c r="AB101" s="1">
        <f t="shared" si="65"/>
        <v>5252.6233704879942</v>
      </c>
      <c r="AC101" s="1">
        <f t="shared" si="65"/>
        <v>4926.2927878870269</v>
      </c>
      <c r="AD101" s="1">
        <f t="shared" si="65"/>
        <v>4926.2927878870269</v>
      </c>
      <c r="AE101" s="1">
        <f t="shared" si="65"/>
        <v>4926.2927878870269</v>
      </c>
      <c r="AF101" s="1">
        <f t="shared" si="65"/>
        <v>4926.2927878870269</v>
      </c>
    </row>
    <row r="102" spans="1:38">
      <c r="A102" s="5" t="s">
        <v>367</v>
      </c>
      <c r="B102" s="5" t="str">
        <f t="shared" si="47"/>
        <v>9310-04590</v>
      </c>
      <c r="C102" s="5" t="str">
        <f t="shared" si="62"/>
        <v>9310</v>
      </c>
      <c r="D102" s="1">
        <f>SUM($F102:K102)</f>
        <v>59381.299999999996</v>
      </c>
      <c r="E102" s="2">
        <f t="shared" si="63"/>
        <v>2.3098350416733467E-2</v>
      </c>
      <c r="F102" s="22">
        <f>'Div 2 history'!B103</f>
        <v>17013.96</v>
      </c>
      <c r="G102" s="22">
        <f>'Div 2 history'!C103</f>
        <v>4391.1000000000004</v>
      </c>
      <c r="H102" s="22">
        <f>'Div 2 history'!D103</f>
        <v>13490.83</v>
      </c>
      <c r="I102" s="22">
        <f>'Div 2 history'!E103</f>
        <v>3168.39</v>
      </c>
      <c r="J102" s="22">
        <f>'Div 2 history'!F103</f>
        <v>15675.88</v>
      </c>
      <c r="K102" s="22">
        <f>'Div 2 history'!G103</f>
        <v>5641.1399999999994</v>
      </c>
      <c r="L102" s="1">
        <f t="shared" si="64"/>
        <v>10528.903746696804</v>
      </c>
      <c r="M102" s="1">
        <f t="shared" si="64"/>
        <v>10528.903746696804</v>
      </c>
      <c r="N102" s="1">
        <f t="shared" si="64"/>
        <v>10528.718959893469</v>
      </c>
      <c r="O102" s="1">
        <f t="shared" si="64"/>
        <v>12492.194237067899</v>
      </c>
      <c r="P102" s="1">
        <f t="shared" si="64"/>
        <v>12492.194237067899</v>
      </c>
      <c r="Q102" s="1">
        <f t="shared" si="64"/>
        <v>11716.089663065653</v>
      </c>
      <c r="R102" s="1">
        <f t="shared" si="64"/>
        <v>11716.089663065653</v>
      </c>
      <c r="S102" s="1">
        <f t="shared" si="64"/>
        <v>11716.089663065653</v>
      </c>
      <c r="T102" s="1">
        <f t="shared" si="64"/>
        <v>11716.089663065653</v>
      </c>
      <c r="U102" s="1">
        <f t="shared" si="64"/>
        <v>11716.089663065653</v>
      </c>
      <c r="V102" s="1">
        <f t="shared" si="64"/>
        <v>11716.089663065653</v>
      </c>
      <c r="W102" s="1">
        <f t="shared" si="64"/>
        <v>11716.089663065653</v>
      </c>
      <c r="X102" s="1">
        <f t="shared" si="65"/>
        <v>11716.089663065653</v>
      </c>
      <c r="Y102" s="1">
        <f t="shared" si="65"/>
        <v>11716.089663065653</v>
      </c>
      <c r="Z102" s="1">
        <f t="shared" si="65"/>
        <v>11716.228253168154</v>
      </c>
      <c r="AA102" s="1">
        <f t="shared" si="65"/>
        <v>12492.194237067899</v>
      </c>
      <c r="AB102" s="1">
        <f t="shared" si="65"/>
        <v>12492.194237067899</v>
      </c>
      <c r="AC102" s="1">
        <f t="shared" si="65"/>
        <v>11716.089663065653</v>
      </c>
      <c r="AD102" s="1">
        <f t="shared" si="65"/>
        <v>11716.089663065653</v>
      </c>
      <c r="AE102" s="1">
        <f t="shared" si="65"/>
        <v>11716.089663065653</v>
      </c>
      <c r="AF102" s="1">
        <f t="shared" si="65"/>
        <v>11716.089663065653</v>
      </c>
    </row>
    <row r="103" spans="1:38">
      <c r="A103" s="5" t="s">
        <v>691</v>
      </c>
      <c r="B103" s="5" t="str">
        <f t="shared" si="47"/>
        <v>9310-04592</v>
      </c>
      <c r="C103" s="5" t="str">
        <f t="shared" si="62"/>
        <v>9310</v>
      </c>
      <c r="D103" s="1">
        <f>SUM($F103:K103)</f>
        <v>0</v>
      </c>
      <c r="E103" s="2">
        <f t="shared" si="63"/>
        <v>0</v>
      </c>
      <c r="F103" s="22">
        <f>'Div 2 history'!B104</f>
        <v>0</v>
      </c>
      <c r="G103" s="22">
        <f>'Div 2 history'!C104</f>
        <v>0</v>
      </c>
      <c r="H103" s="22">
        <f>'Div 2 history'!D104</f>
        <v>0</v>
      </c>
      <c r="I103" s="22">
        <f>'Div 2 history'!E104</f>
        <v>0</v>
      </c>
      <c r="J103" s="22">
        <f>'Div 2 history'!F104</f>
        <v>0</v>
      </c>
      <c r="K103" s="22">
        <f>'Div 2 history'!G104</f>
        <v>0</v>
      </c>
      <c r="L103" s="1">
        <f t="shared" si="64"/>
        <v>0</v>
      </c>
      <c r="M103" s="1">
        <f t="shared" si="64"/>
        <v>0</v>
      </c>
      <c r="N103" s="1">
        <f t="shared" si="64"/>
        <v>0</v>
      </c>
      <c r="O103" s="1">
        <f t="shared" si="64"/>
        <v>0</v>
      </c>
      <c r="P103" s="1">
        <f t="shared" si="64"/>
        <v>0</v>
      </c>
      <c r="Q103" s="1">
        <f t="shared" si="64"/>
        <v>0</v>
      </c>
      <c r="R103" s="1">
        <f t="shared" si="64"/>
        <v>0</v>
      </c>
      <c r="S103" s="1">
        <f t="shared" si="64"/>
        <v>0</v>
      </c>
      <c r="T103" s="1">
        <f t="shared" si="64"/>
        <v>0</v>
      </c>
      <c r="U103" s="1">
        <f t="shared" si="64"/>
        <v>0</v>
      </c>
      <c r="V103" s="1">
        <f t="shared" si="64"/>
        <v>0</v>
      </c>
      <c r="W103" s="1">
        <f t="shared" si="64"/>
        <v>0</v>
      </c>
      <c r="X103" s="1">
        <f t="shared" si="65"/>
        <v>0</v>
      </c>
      <c r="Y103" s="1">
        <f t="shared" si="65"/>
        <v>0</v>
      </c>
      <c r="Z103" s="1">
        <f t="shared" si="65"/>
        <v>0</v>
      </c>
      <c r="AA103" s="1">
        <f t="shared" si="65"/>
        <v>0</v>
      </c>
      <c r="AB103" s="1">
        <f t="shared" si="65"/>
        <v>0</v>
      </c>
      <c r="AC103" s="1">
        <f t="shared" si="65"/>
        <v>0</v>
      </c>
      <c r="AD103" s="1">
        <f t="shared" si="65"/>
        <v>0</v>
      </c>
      <c r="AE103" s="1">
        <f t="shared" si="65"/>
        <v>0</v>
      </c>
      <c r="AF103" s="1">
        <f t="shared" si="65"/>
        <v>0</v>
      </c>
    </row>
    <row r="104" spans="1:38">
      <c r="A104" s="9" t="s">
        <v>31</v>
      </c>
      <c r="B104" s="5"/>
      <c r="C104" s="5"/>
      <c r="D104" s="31">
        <f t="shared" ref="D104:K104" si="67">SUM(D96:D103)</f>
        <v>2570802.63</v>
      </c>
      <c r="E104" s="32">
        <f t="shared" si="67"/>
        <v>1</v>
      </c>
      <c r="F104" s="31">
        <f t="shared" si="67"/>
        <v>444844.46</v>
      </c>
      <c r="G104" s="31">
        <f t="shared" si="67"/>
        <v>466682.53999999992</v>
      </c>
      <c r="H104" s="31">
        <f t="shared" si="67"/>
        <v>465236.17</v>
      </c>
      <c r="I104" s="31">
        <f t="shared" si="67"/>
        <v>482745.99</v>
      </c>
      <c r="J104" s="31">
        <f t="shared" si="67"/>
        <v>471682.23999999993</v>
      </c>
      <c r="K104" s="31">
        <f t="shared" si="67"/>
        <v>239611.22999999986</v>
      </c>
      <c r="L104" s="31">
        <f>'Div 2 history'!H105</f>
        <v>455829.25</v>
      </c>
      <c r="M104" s="31">
        <f>'Div 2 history'!I105</f>
        <v>455829.25</v>
      </c>
      <c r="N104" s="31">
        <f>'Div 2 history'!J105</f>
        <v>455821.25</v>
      </c>
      <c r="O104" s="31">
        <f>'Div 002 FY18 Budget '!C64</f>
        <v>540826.25</v>
      </c>
      <c r="P104" s="31">
        <f>'Div 002 FY18 Budget '!D64</f>
        <v>540826.25</v>
      </c>
      <c r="Q104" s="31">
        <f>'Div 002 FY18 Budget '!E64</f>
        <v>507226.25</v>
      </c>
      <c r="R104" s="31">
        <f>'Div 002 FY18 Budget '!F64</f>
        <v>507226.25</v>
      </c>
      <c r="S104" s="31">
        <f>'Div 002 FY18 Budget '!G64</f>
        <v>507226.25</v>
      </c>
      <c r="T104" s="31">
        <f>'Div 002 FY18 Budget '!H64</f>
        <v>507226.25</v>
      </c>
      <c r="U104" s="31">
        <f>'Div 002 FY18 Budget '!I64</f>
        <v>507226.25</v>
      </c>
      <c r="V104" s="31">
        <f>'Div 002 FY18 Budget '!J64</f>
        <v>507226.25</v>
      </c>
      <c r="W104" s="31">
        <f>'Div 002 FY18 Budget '!K64</f>
        <v>507226.25</v>
      </c>
      <c r="X104" s="31">
        <f>'Div 002 FY18 Budget '!L64</f>
        <v>507226.25</v>
      </c>
      <c r="Y104" s="31">
        <f>'Div 002 FY18 Budget '!M64</f>
        <v>507226.25</v>
      </c>
      <c r="Z104" s="31">
        <f>'Div 002 FY18 Budget '!N64</f>
        <v>507232.25</v>
      </c>
      <c r="AA104" s="37">
        <f t="shared" ref="AA104:AF104" si="68">O104</f>
        <v>540826.25</v>
      </c>
      <c r="AB104" s="37">
        <f t="shared" si="68"/>
        <v>540826.25</v>
      </c>
      <c r="AC104" s="37">
        <f t="shared" si="68"/>
        <v>507226.25</v>
      </c>
      <c r="AD104" s="37">
        <f t="shared" si="68"/>
        <v>507226.25</v>
      </c>
      <c r="AE104" s="37">
        <f t="shared" si="68"/>
        <v>507226.25</v>
      </c>
      <c r="AF104" s="37">
        <f t="shared" si="68"/>
        <v>507226.25</v>
      </c>
      <c r="AH104" s="15">
        <f>SUM(F104:Q104)</f>
        <v>5527161.1299999999</v>
      </c>
      <c r="AI104" s="15">
        <f>SUM(U104:AF104)</f>
        <v>6153921</v>
      </c>
      <c r="AK104" s="15">
        <f>AH104*$AK$6</f>
        <v>302238.7162845307</v>
      </c>
      <c r="AL104" s="15">
        <f>AI104*$AL$6</f>
        <v>320066.40563553694</v>
      </c>
    </row>
    <row r="105" spans="1:38">
      <c r="B105" s="5" t="str">
        <f t="shared" si="47"/>
        <v/>
      </c>
      <c r="C105" s="5" t="s">
        <v>462</v>
      </c>
      <c r="F105" s="1">
        <f>F104-'Div 2 history'!B105</f>
        <v>0</v>
      </c>
      <c r="G105" s="1">
        <f>G104-'Div 2 history'!C105</f>
        <v>0</v>
      </c>
      <c r="H105" s="1">
        <f>H104-'Div 2 history'!D105</f>
        <v>0</v>
      </c>
      <c r="I105" s="1">
        <f>I104-'Div 2 history'!E105</f>
        <v>0</v>
      </c>
      <c r="J105" s="1">
        <f>J104-'Div 2 history'!F105</f>
        <v>0</v>
      </c>
      <c r="K105" s="1">
        <f>K104-'Div 2 history'!G105</f>
        <v>0</v>
      </c>
      <c r="L105" s="1">
        <f>L104-'Div 2 history'!H105</f>
        <v>0</v>
      </c>
      <c r="M105" s="1">
        <f>M104-'Div 2 history'!I105</f>
        <v>0</v>
      </c>
      <c r="N105" s="1">
        <f>N104-'Div 2 history'!J105</f>
        <v>0</v>
      </c>
      <c r="O105" s="1">
        <f t="shared" ref="O105:AF105" si="69">O104-SUM(O96:O103)</f>
        <v>0</v>
      </c>
      <c r="P105" s="1">
        <f t="shared" si="69"/>
        <v>0</v>
      </c>
      <c r="Q105" s="1">
        <f t="shared" si="69"/>
        <v>0</v>
      </c>
      <c r="R105" s="1">
        <f t="shared" si="69"/>
        <v>0</v>
      </c>
      <c r="S105" s="1">
        <f t="shared" si="69"/>
        <v>0</v>
      </c>
      <c r="T105" s="1">
        <f t="shared" si="69"/>
        <v>0</v>
      </c>
      <c r="U105" s="1">
        <f t="shared" si="69"/>
        <v>0</v>
      </c>
      <c r="V105" s="1">
        <f t="shared" si="69"/>
        <v>0</v>
      </c>
      <c r="W105" s="1">
        <f t="shared" si="69"/>
        <v>0</v>
      </c>
      <c r="X105" s="1">
        <f t="shared" si="69"/>
        <v>0</v>
      </c>
      <c r="Y105" s="1">
        <f t="shared" si="69"/>
        <v>0</v>
      </c>
      <c r="Z105" s="1">
        <f t="shared" si="69"/>
        <v>0</v>
      </c>
      <c r="AA105" s="1">
        <f t="shared" si="69"/>
        <v>0</v>
      </c>
      <c r="AB105" s="1">
        <f t="shared" si="69"/>
        <v>0</v>
      </c>
      <c r="AC105" s="1">
        <f t="shared" si="69"/>
        <v>0</v>
      </c>
      <c r="AD105" s="1">
        <f t="shared" si="69"/>
        <v>0</v>
      </c>
      <c r="AE105" s="1">
        <f t="shared" si="69"/>
        <v>0</v>
      </c>
      <c r="AF105" s="1">
        <f t="shared" si="69"/>
        <v>0</v>
      </c>
    </row>
    <row r="106" spans="1:38">
      <c r="A106" s="5" t="s">
        <v>162</v>
      </c>
      <c r="B106" s="5" t="str">
        <f t="shared" si="47"/>
        <v>8740-03002</v>
      </c>
      <c r="C106" s="5" t="str">
        <f t="shared" ref="C106:C112" si="70">LEFT(B106,4)</f>
        <v>8740</v>
      </c>
      <c r="D106" s="1">
        <f>SUM($F106:K106)</f>
        <v>-7670.3500000000022</v>
      </c>
      <c r="E106" s="2">
        <f t="shared" ref="E106:E112" si="71">D106/$D$113</f>
        <v>-0.44167150352630125</v>
      </c>
      <c r="F106" s="22">
        <f>'Div 2 history'!B107</f>
        <v>-983.85000000000036</v>
      </c>
      <c r="G106" s="22">
        <f>'Div 2 history'!C107</f>
        <v>-9491.42</v>
      </c>
      <c r="H106" s="22">
        <f>'Div 2 history'!D107</f>
        <v>1676.3899999999999</v>
      </c>
      <c r="I106" s="22">
        <f>'Div 2 history'!E107</f>
        <v>1161.2300000000002</v>
      </c>
      <c r="J106" s="22">
        <f>'Div 2 history'!F107</f>
        <v>-2229.4300000000003</v>
      </c>
      <c r="K106" s="22">
        <f>'Div 2 history'!G107</f>
        <v>2196.73</v>
      </c>
      <c r="L106" s="1">
        <f t="shared" ref="L106:V112" si="72">$E106*L$113</f>
        <v>-3059.0168334231626</v>
      </c>
      <c r="M106" s="1">
        <f t="shared" si="72"/>
        <v>-3059.0168334231626</v>
      </c>
      <c r="N106" s="1">
        <f t="shared" si="72"/>
        <v>-3062.5502054513727</v>
      </c>
      <c r="O106" s="1">
        <f t="shared" si="72"/>
        <v>-2698.6128865457008</v>
      </c>
      <c r="P106" s="1">
        <f t="shared" si="72"/>
        <v>-2698.6128865457008</v>
      </c>
      <c r="Q106" s="1">
        <f t="shared" si="72"/>
        <v>-2698.6128865457008</v>
      </c>
      <c r="R106" s="1">
        <f t="shared" si="72"/>
        <v>-2698.6128865457008</v>
      </c>
      <c r="S106" s="1">
        <f t="shared" si="72"/>
        <v>-2698.6128865457008</v>
      </c>
      <c r="T106" s="1">
        <f t="shared" si="72"/>
        <v>-2698.6128865457008</v>
      </c>
      <c r="U106" s="1">
        <f t="shared" si="72"/>
        <v>-2698.6128865457008</v>
      </c>
      <c r="V106" s="1">
        <f t="shared" si="72"/>
        <v>-2698.6128865457008</v>
      </c>
      <c r="W106" s="1">
        <f t="shared" ref="W106:AF112" si="73">$E106*W$113</f>
        <v>-2698.6128865457008</v>
      </c>
      <c r="X106" s="1">
        <f t="shared" si="73"/>
        <v>-2698.6128865457008</v>
      </c>
      <c r="Y106" s="1">
        <f t="shared" si="73"/>
        <v>-2698.6128865457008</v>
      </c>
      <c r="Z106" s="1">
        <f t="shared" si="73"/>
        <v>-2700.3795725598056</v>
      </c>
      <c r="AA106" s="1">
        <f t="shared" si="73"/>
        <v>-2698.6128865457008</v>
      </c>
      <c r="AB106" s="1">
        <f t="shared" si="73"/>
        <v>-2698.6128865457008</v>
      </c>
      <c r="AC106" s="1">
        <f t="shared" si="73"/>
        <v>-2698.6128865457008</v>
      </c>
      <c r="AD106" s="1">
        <f t="shared" si="73"/>
        <v>-2698.6128865457008</v>
      </c>
      <c r="AE106" s="1">
        <f t="shared" si="73"/>
        <v>-2698.6128865457008</v>
      </c>
      <c r="AF106" s="1">
        <f t="shared" si="73"/>
        <v>-2698.6128865457008</v>
      </c>
    </row>
    <row r="107" spans="1:38">
      <c r="A107" s="5" t="s">
        <v>368</v>
      </c>
      <c r="B107" s="5" t="str">
        <f t="shared" si="47"/>
        <v>9210-03004</v>
      </c>
      <c r="C107" s="5" t="str">
        <f t="shared" si="70"/>
        <v>9210</v>
      </c>
      <c r="D107" s="1">
        <f>SUM($F107:K107)</f>
        <v>1465.2799999999997</v>
      </c>
      <c r="E107" s="2">
        <f t="shared" si="71"/>
        <v>8.4373258154715025E-2</v>
      </c>
      <c r="F107" s="22">
        <f>'Div 2 history'!B108</f>
        <v>746.48</v>
      </c>
      <c r="G107" s="22">
        <f>'Div 2 history'!C108</f>
        <v>209.76</v>
      </c>
      <c r="H107" s="22">
        <f>'Div 2 history'!D108</f>
        <v>96.61</v>
      </c>
      <c r="I107" s="22">
        <f>'Div 2 history'!E108</f>
        <v>245.96</v>
      </c>
      <c r="J107" s="22">
        <f>'Div 2 history'!F108</f>
        <v>92.85</v>
      </c>
      <c r="K107" s="22">
        <f>'Div 2 history'!G108</f>
        <v>73.62</v>
      </c>
      <c r="L107" s="1">
        <f t="shared" si="72"/>
        <v>584.36918597955628</v>
      </c>
      <c r="M107" s="1">
        <f t="shared" si="72"/>
        <v>584.36918597955628</v>
      </c>
      <c r="N107" s="1">
        <f t="shared" si="72"/>
        <v>585.04417204479398</v>
      </c>
      <c r="O107" s="1">
        <f t="shared" si="72"/>
        <v>515.52060732530879</v>
      </c>
      <c r="P107" s="1">
        <f t="shared" si="72"/>
        <v>515.52060732530879</v>
      </c>
      <c r="Q107" s="1">
        <f t="shared" si="72"/>
        <v>515.52060732530879</v>
      </c>
      <c r="R107" s="1">
        <f t="shared" si="72"/>
        <v>515.52060732530879</v>
      </c>
      <c r="S107" s="1">
        <f t="shared" si="72"/>
        <v>515.52060732530879</v>
      </c>
      <c r="T107" s="1">
        <f t="shared" si="72"/>
        <v>515.52060732530879</v>
      </c>
      <c r="U107" s="1">
        <f t="shared" si="72"/>
        <v>515.52060732530879</v>
      </c>
      <c r="V107" s="1">
        <f t="shared" si="72"/>
        <v>515.52060732530879</v>
      </c>
      <c r="W107" s="1">
        <f t="shared" si="73"/>
        <v>515.52060732530879</v>
      </c>
      <c r="X107" s="1">
        <f t="shared" si="73"/>
        <v>515.52060732530879</v>
      </c>
      <c r="Y107" s="1">
        <f t="shared" si="73"/>
        <v>515.52060732530879</v>
      </c>
      <c r="Z107" s="1">
        <f t="shared" si="73"/>
        <v>515.8581003579277</v>
      </c>
      <c r="AA107" s="1">
        <f t="shared" si="73"/>
        <v>515.52060732530879</v>
      </c>
      <c r="AB107" s="1">
        <f t="shared" si="73"/>
        <v>515.52060732530879</v>
      </c>
      <c r="AC107" s="1">
        <f t="shared" si="73"/>
        <v>515.52060732530879</v>
      </c>
      <c r="AD107" s="1">
        <f t="shared" si="73"/>
        <v>515.52060732530879</v>
      </c>
      <c r="AE107" s="1">
        <f t="shared" si="73"/>
        <v>515.52060732530879</v>
      </c>
      <c r="AF107" s="1">
        <f t="shared" si="73"/>
        <v>515.52060732530879</v>
      </c>
    </row>
    <row r="108" spans="1:38">
      <c r="A108" s="5" t="s">
        <v>171</v>
      </c>
      <c r="B108" s="5" t="str">
        <f t="shared" si="47"/>
        <v>8740-03004</v>
      </c>
      <c r="C108" s="5" t="str">
        <f t="shared" si="70"/>
        <v>8740</v>
      </c>
      <c r="D108" s="1">
        <f>SUM($F108:K108)</f>
        <v>19674.240000000002</v>
      </c>
      <c r="E108" s="2">
        <f t="shared" si="71"/>
        <v>1.1328754439546167</v>
      </c>
      <c r="F108" s="22">
        <f>'Div 2 history'!B109</f>
        <v>2753.7799999999997</v>
      </c>
      <c r="G108" s="22">
        <f>'Div 2 history'!C109</f>
        <v>1418.4800000000002</v>
      </c>
      <c r="H108" s="22">
        <f>'Div 2 history'!D109</f>
        <v>2206.7399999999998</v>
      </c>
      <c r="I108" s="22">
        <f>'Div 2 history'!E109</f>
        <v>3145.7599999999998</v>
      </c>
      <c r="J108" s="22">
        <f>'Div 2 history'!F109</f>
        <v>2041.8000000000002</v>
      </c>
      <c r="K108" s="22">
        <f>'Div 2 history'!G109</f>
        <v>8107.6799999999994</v>
      </c>
      <c r="L108" s="1">
        <f t="shared" si="72"/>
        <v>7846.2953248296753</v>
      </c>
      <c r="M108" s="1">
        <f t="shared" si="72"/>
        <v>7846.2953248296753</v>
      </c>
      <c r="N108" s="1">
        <f t="shared" si="72"/>
        <v>7855.3583283813123</v>
      </c>
      <c r="O108" s="1">
        <f t="shared" si="72"/>
        <v>6921.8689625627085</v>
      </c>
      <c r="P108" s="1">
        <f t="shared" si="72"/>
        <v>6921.8689625627085</v>
      </c>
      <c r="Q108" s="1">
        <f t="shared" si="72"/>
        <v>6921.8689625627085</v>
      </c>
      <c r="R108" s="1">
        <f t="shared" si="72"/>
        <v>6921.8689625627085</v>
      </c>
      <c r="S108" s="1">
        <f t="shared" si="72"/>
        <v>6921.8689625627085</v>
      </c>
      <c r="T108" s="1">
        <f t="shared" si="72"/>
        <v>6921.8689625627085</v>
      </c>
      <c r="U108" s="1">
        <f t="shared" si="72"/>
        <v>6921.8689625627085</v>
      </c>
      <c r="V108" s="1">
        <f t="shared" si="72"/>
        <v>6921.8689625627085</v>
      </c>
      <c r="W108" s="1">
        <f t="shared" si="73"/>
        <v>6921.8689625627085</v>
      </c>
      <c r="X108" s="1">
        <f t="shared" si="73"/>
        <v>6921.8689625627085</v>
      </c>
      <c r="Y108" s="1">
        <f t="shared" si="73"/>
        <v>6921.8689625627085</v>
      </c>
      <c r="Z108" s="1">
        <f t="shared" si="73"/>
        <v>6926.4004643385269</v>
      </c>
      <c r="AA108" s="1">
        <f t="shared" si="73"/>
        <v>6921.8689625627085</v>
      </c>
      <c r="AB108" s="1">
        <f t="shared" si="73"/>
        <v>6921.8689625627085</v>
      </c>
      <c r="AC108" s="1">
        <f t="shared" si="73"/>
        <v>6921.8689625627085</v>
      </c>
      <c r="AD108" s="1">
        <f t="shared" si="73"/>
        <v>6921.8689625627085</v>
      </c>
      <c r="AE108" s="1">
        <f t="shared" si="73"/>
        <v>6921.8689625627085</v>
      </c>
      <c r="AF108" s="1">
        <f t="shared" si="73"/>
        <v>6921.8689625627085</v>
      </c>
    </row>
    <row r="109" spans="1:38">
      <c r="A109" s="5" t="s">
        <v>406</v>
      </c>
      <c r="B109" s="5" t="str">
        <f t="shared" si="47"/>
        <v>9210-04301</v>
      </c>
      <c r="C109" s="5" t="str">
        <f t="shared" si="70"/>
        <v>9210</v>
      </c>
      <c r="D109" s="1">
        <f>SUM($F109:K109)</f>
        <v>0</v>
      </c>
      <c r="E109" s="2">
        <f t="shared" si="71"/>
        <v>0</v>
      </c>
      <c r="F109" s="22">
        <f>'Div 2 history'!B110</f>
        <v>0</v>
      </c>
      <c r="G109" s="22">
        <f>'Div 2 history'!C110</f>
        <v>0</v>
      </c>
      <c r="H109" s="22">
        <f>'Div 2 history'!D110</f>
        <v>0</v>
      </c>
      <c r="I109" s="22">
        <f>'Div 2 history'!E110</f>
        <v>0</v>
      </c>
      <c r="J109" s="22">
        <f>'Div 2 history'!F110</f>
        <v>0</v>
      </c>
      <c r="K109" s="22">
        <f>'Div 2 history'!G110</f>
        <v>0</v>
      </c>
      <c r="L109" s="1">
        <f t="shared" si="72"/>
        <v>0</v>
      </c>
      <c r="M109" s="1">
        <f t="shared" si="72"/>
        <v>0</v>
      </c>
      <c r="N109" s="1">
        <f t="shared" si="72"/>
        <v>0</v>
      </c>
      <c r="O109" s="1">
        <f t="shared" si="72"/>
        <v>0</v>
      </c>
      <c r="P109" s="1">
        <f t="shared" si="72"/>
        <v>0</v>
      </c>
      <c r="Q109" s="1">
        <f t="shared" si="72"/>
        <v>0</v>
      </c>
      <c r="R109" s="1">
        <f t="shared" si="72"/>
        <v>0</v>
      </c>
      <c r="S109" s="1">
        <f t="shared" si="72"/>
        <v>0</v>
      </c>
      <c r="T109" s="1">
        <f t="shared" si="72"/>
        <v>0</v>
      </c>
      <c r="U109" s="1">
        <f t="shared" si="72"/>
        <v>0</v>
      </c>
      <c r="V109" s="1">
        <f t="shared" si="72"/>
        <v>0</v>
      </c>
      <c r="W109" s="1">
        <f t="shared" si="73"/>
        <v>0</v>
      </c>
      <c r="X109" s="1">
        <f t="shared" si="73"/>
        <v>0</v>
      </c>
      <c r="Y109" s="1">
        <f t="shared" si="73"/>
        <v>0</v>
      </c>
      <c r="Z109" s="1">
        <f t="shared" si="73"/>
        <v>0</v>
      </c>
      <c r="AA109" s="1">
        <f t="shared" si="73"/>
        <v>0</v>
      </c>
      <c r="AB109" s="1">
        <f t="shared" si="73"/>
        <v>0</v>
      </c>
      <c r="AC109" s="1">
        <f t="shared" si="73"/>
        <v>0</v>
      </c>
      <c r="AD109" s="1">
        <f t="shared" si="73"/>
        <v>0</v>
      </c>
      <c r="AE109" s="1">
        <f t="shared" si="73"/>
        <v>0</v>
      </c>
      <c r="AF109" s="1">
        <f t="shared" si="73"/>
        <v>0</v>
      </c>
    </row>
    <row r="110" spans="1:38">
      <c r="A110" s="5" t="s">
        <v>175</v>
      </c>
      <c r="B110" s="5" t="str">
        <f t="shared" si="47"/>
        <v>8740-04301</v>
      </c>
      <c r="C110" s="5" t="str">
        <f t="shared" si="70"/>
        <v>8740</v>
      </c>
      <c r="D110" s="1">
        <f>SUM($F110:K110)</f>
        <v>785.8599999999999</v>
      </c>
      <c r="E110" s="2">
        <f t="shared" si="71"/>
        <v>4.5251125145681609E-2</v>
      </c>
      <c r="F110" s="22">
        <f>'Div 2 history'!B111</f>
        <v>152.32</v>
      </c>
      <c r="G110" s="22">
        <f>'Div 2 history'!C111</f>
        <v>152.30000000000001</v>
      </c>
      <c r="H110" s="22">
        <f>'Div 2 history'!D111</f>
        <v>120.31</v>
      </c>
      <c r="I110" s="22">
        <f>'Div 2 history'!E111</f>
        <v>120.31</v>
      </c>
      <c r="J110" s="22">
        <f>'Div 2 history'!F111</f>
        <v>120.31</v>
      </c>
      <c r="K110" s="22">
        <f>'Div 2 history'!G111</f>
        <v>120.31</v>
      </c>
      <c r="L110" s="1">
        <f t="shared" si="72"/>
        <v>313.40929275899083</v>
      </c>
      <c r="M110" s="1">
        <f t="shared" si="72"/>
        <v>313.40929275899083</v>
      </c>
      <c r="N110" s="1">
        <f t="shared" si="72"/>
        <v>313.77130176015629</v>
      </c>
      <c r="O110" s="1">
        <f t="shared" si="72"/>
        <v>276.48437464011465</v>
      </c>
      <c r="P110" s="1">
        <f t="shared" si="72"/>
        <v>276.48437464011465</v>
      </c>
      <c r="Q110" s="1">
        <f t="shared" si="72"/>
        <v>276.48437464011465</v>
      </c>
      <c r="R110" s="1">
        <f t="shared" si="72"/>
        <v>276.48437464011465</v>
      </c>
      <c r="S110" s="1">
        <f t="shared" si="72"/>
        <v>276.48437464011465</v>
      </c>
      <c r="T110" s="1">
        <f t="shared" si="72"/>
        <v>276.48437464011465</v>
      </c>
      <c r="U110" s="1">
        <f t="shared" si="72"/>
        <v>276.48437464011465</v>
      </c>
      <c r="V110" s="1">
        <f t="shared" si="72"/>
        <v>276.48437464011465</v>
      </c>
      <c r="W110" s="1">
        <f t="shared" si="73"/>
        <v>276.48437464011465</v>
      </c>
      <c r="X110" s="1">
        <f t="shared" si="73"/>
        <v>276.48437464011465</v>
      </c>
      <c r="Y110" s="1">
        <f t="shared" si="73"/>
        <v>276.48437464011465</v>
      </c>
      <c r="Z110" s="1">
        <f t="shared" si="73"/>
        <v>276.66537914069738</v>
      </c>
      <c r="AA110" s="1">
        <f t="shared" si="73"/>
        <v>276.48437464011465</v>
      </c>
      <c r="AB110" s="1">
        <f t="shared" si="73"/>
        <v>276.48437464011465</v>
      </c>
      <c r="AC110" s="1">
        <f t="shared" si="73"/>
        <v>276.48437464011465</v>
      </c>
      <c r="AD110" s="1">
        <f t="shared" si="73"/>
        <v>276.48437464011465</v>
      </c>
      <c r="AE110" s="1">
        <f t="shared" si="73"/>
        <v>276.48437464011465</v>
      </c>
      <c r="AF110" s="1">
        <f t="shared" si="73"/>
        <v>276.48437464011465</v>
      </c>
    </row>
    <row r="111" spans="1:38">
      <c r="A111" s="5" t="s">
        <v>407</v>
      </c>
      <c r="B111" s="5" t="str">
        <f t="shared" si="47"/>
        <v>9210-04302</v>
      </c>
      <c r="C111" s="5" t="str">
        <f t="shared" si="70"/>
        <v>9210</v>
      </c>
      <c r="D111" s="1">
        <f>SUM($F111:K111)</f>
        <v>2418.2399999999998</v>
      </c>
      <c r="E111" s="2">
        <f t="shared" si="71"/>
        <v>0.13924627907298132</v>
      </c>
      <c r="F111" s="22">
        <f>'Div 2 history'!B112</f>
        <v>0</v>
      </c>
      <c r="G111" s="22">
        <f>'Div 2 history'!C112</f>
        <v>0</v>
      </c>
      <c r="H111" s="22">
        <f>'Div 2 history'!D112</f>
        <v>0</v>
      </c>
      <c r="I111" s="22">
        <f>'Div 2 history'!E112</f>
        <v>603.49</v>
      </c>
      <c r="J111" s="22">
        <f>'Div 2 history'!F112</f>
        <v>1770</v>
      </c>
      <c r="K111" s="22">
        <f>'Div 2 history'!G112</f>
        <v>44.75</v>
      </c>
      <c r="L111" s="1">
        <f t="shared" si="72"/>
        <v>964.41972885946859</v>
      </c>
      <c r="M111" s="1">
        <f t="shared" si="72"/>
        <v>964.41972885946859</v>
      </c>
      <c r="N111" s="1">
        <f t="shared" si="72"/>
        <v>965.53369909205242</v>
      </c>
      <c r="O111" s="1">
        <f t="shared" si="72"/>
        <v>850.7947651359159</v>
      </c>
      <c r="P111" s="1">
        <f t="shared" si="72"/>
        <v>850.7947651359159</v>
      </c>
      <c r="Q111" s="1">
        <f t="shared" si="72"/>
        <v>850.7947651359159</v>
      </c>
      <c r="R111" s="1">
        <f t="shared" si="72"/>
        <v>850.7947651359159</v>
      </c>
      <c r="S111" s="1">
        <f t="shared" si="72"/>
        <v>850.7947651359159</v>
      </c>
      <c r="T111" s="1">
        <f t="shared" si="72"/>
        <v>850.7947651359159</v>
      </c>
      <c r="U111" s="1">
        <f t="shared" si="72"/>
        <v>850.7947651359159</v>
      </c>
      <c r="V111" s="1">
        <f t="shared" si="72"/>
        <v>850.7947651359159</v>
      </c>
      <c r="W111" s="1">
        <f t="shared" si="73"/>
        <v>850.7947651359159</v>
      </c>
      <c r="X111" s="1">
        <f t="shared" si="73"/>
        <v>850.7947651359159</v>
      </c>
      <c r="Y111" s="1">
        <f t="shared" si="73"/>
        <v>850.7947651359159</v>
      </c>
      <c r="Z111" s="1">
        <f t="shared" si="73"/>
        <v>851.35175025220781</v>
      </c>
      <c r="AA111" s="1">
        <f t="shared" si="73"/>
        <v>850.7947651359159</v>
      </c>
      <c r="AB111" s="1">
        <f t="shared" si="73"/>
        <v>850.7947651359159</v>
      </c>
      <c r="AC111" s="1">
        <f t="shared" si="73"/>
        <v>850.7947651359159</v>
      </c>
      <c r="AD111" s="1">
        <f t="shared" si="73"/>
        <v>850.7947651359159</v>
      </c>
      <c r="AE111" s="1">
        <f t="shared" si="73"/>
        <v>850.7947651359159</v>
      </c>
      <c r="AF111" s="1">
        <f t="shared" si="73"/>
        <v>850.7947651359159</v>
      </c>
    </row>
    <row r="112" spans="1:38">
      <c r="A112" s="5" t="s">
        <v>176</v>
      </c>
      <c r="B112" s="5" t="str">
        <f t="shared" si="47"/>
        <v>8740-04302</v>
      </c>
      <c r="C112" s="5" t="str">
        <f t="shared" si="70"/>
        <v>8740</v>
      </c>
      <c r="D112" s="1">
        <f>SUM($F112:K112)</f>
        <v>693.37</v>
      </c>
      <c r="E112" s="2">
        <f t="shared" si="71"/>
        <v>3.992539719830665E-2</v>
      </c>
      <c r="F112" s="22">
        <f>'Div 2 history'!B113</f>
        <v>32.090000000000003</v>
      </c>
      <c r="G112" s="22">
        <f>'Div 2 history'!C113</f>
        <v>0</v>
      </c>
      <c r="H112" s="22">
        <f>'Div 2 history'!D113</f>
        <v>32</v>
      </c>
      <c r="I112" s="22">
        <f>'Div 2 history'!E113</f>
        <v>-17</v>
      </c>
      <c r="J112" s="22">
        <f>'Div 2 history'!F113</f>
        <v>84</v>
      </c>
      <c r="K112" s="22">
        <f>'Div 2 history'!G113</f>
        <v>562.28</v>
      </c>
      <c r="L112" s="1">
        <f t="shared" si="72"/>
        <v>276.52330099547186</v>
      </c>
      <c r="M112" s="1">
        <f t="shared" si="72"/>
        <v>276.52330099547186</v>
      </c>
      <c r="N112" s="1">
        <f t="shared" si="72"/>
        <v>276.84270417305834</v>
      </c>
      <c r="O112" s="1">
        <f t="shared" si="72"/>
        <v>243.94417688165365</v>
      </c>
      <c r="P112" s="1">
        <f t="shared" si="72"/>
        <v>243.94417688165365</v>
      </c>
      <c r="Q112" s="1">
        <f t="shared" si="72"/>
        <v>243.94417688165365</v>
      </c>
      <c r="R112" s="1">
        <f t="shared" si="72"/>
        <v>243.94417688165365</v>
      </c>
      <c r="S112" s="1">
        <f t="shared" si="72"/>
        <v>243.94417688165365</v>
      </c>
      <c r="T112" s="1">
        <f t="shared" si="72"/>
        <v>243.94417688165365</v>
      </c>
      <c r="U112" s="1">
        <f t="shared" si="72"/>
        <v>243.94417688165365</v>
      </c>
      <c r="V112" s="1">
        <f t="shared" si="72"/>
        <v>243.94417688165365</v>
      </c>
      <c r="W112" s="1">
        <f t="shared" si="73"/>
        <v>243.94417688165365</v>
      </c>
      <c r="X112" s="1">
        <f t="shared" si="73"/>
        <v>243.94417688165365</v>
      </c>
      <c r="Y112" s="1">
        <f t="shared" si="73"/>
        <v>243.94417688165365</v>
      </c>
      <c r="Z112" s="1">
        <f t="shared" si="73"/>
        <v>244.10387847044686</v>
      </c>
      <c r="AA112" s="1">
        <f t="shared" si="73"/>
        <v>243.94417688165365</v>
      </c>
      <c r="AB112" s="1">
        <f t="shared" si="73"/>
        <v>243.94417688165365</v>
      </c>
      <c r="AC112" s="1">
        <f t="shared" si="73"/>
        <v>243.94417688165365</v>
      </c>
      <c r="AD112" s="1">
        <f t="shared" si="73"/>
        <v>243.94417688165365</v>
      </c>
      <c r="AE112" s="1">
        <f t="shared" si="73"/>
        <v>243.94417688165365</v>
      </c>
      <c r="AF112" s="1">
        <f t="shared" si="73"/>
        <v>243.94417688165365</v>
      </c>
    </row>
    <row r="113" spans="1:38">
      <c r="A113" s="9" t="s">
        <v>25</v>
      </c>
      <c r="B113" s="5"/>
      <c r="C113" s="5"/>
      <c r="D113" s="31">
        <f>SUM(D106:D112)</f>
        <v>17366.639999999996</v>
      </c>
      <c r="E113" s="32">
        <f>SUM(E106:E112)</f>
        <v>1</v>
      </c>
      <c r="F113" s="31">
        <f>SUM(F106:F112)</f>
        <v>2700.8199999999997</v>
      </c>
      <c r="G113" s="31">
        <f t="shared" ref="G113:K113" si="74">SUM(G106:G112)</f>
        <v>-7710.8799999999992</v>
      </c>
      <c r="H113" s="31">
        <f t="shared" si="74"/>
        <v>4132.05</v>
      </c>
      <c r="I113" s="31">
        <f t="shared" si="74"/>
        <v>5259.75</v>
      </c>
      <c r="J113" s="31">
        <f t="shared" si="74"/>
        <v>1879.5299999999997</v>
      </c>
      <c r="K113" s="31">
        <f t="shared" si="74"/>
        <v>11105.369999999999</v>
      </c>
      <c r="L113" s="31">
        <f>'Div 2 history'!H114</f>
        <v>6926</v>
      </c>
      <c r="M113" s="31">
        <f>'Div 2 history'!I114</f>
        <v>6926</v>
      </c>
      <c r="N113" s="31">
        <f>'Div 2 history'!J114</f>
        <v>6934</v>
      </c>
      <c r="O113" s="31">
        <f>'Div 002 FY18 Budget '!C29</f>
        <v>6110</v>
      </c>
      <c r="P113" s="31">
        <f>'Div 002 FY18 Budget '!D29</f>
        <v>6110</v>
      </c>
      <c r="Q113" s="31">
        <f>'Div 002 FY18 Budget '!E29</f>
        <v>6110</v>
      </c>
      <c r="R113" s="31">
        <f>'Div 002 FY18 Budget '!F29</f>
        <v>6110</v>
      </c>
      <c r="S113" s="31">
        <f>'Div 002 FY18 Budget '!G29</f>
        <v>6110</v>
      </c>
      <c r="T113" s="31">
        <f>'Div 002 FY18 Budget '!H29</f>
        <v>6110</v>
      </c>
      <c r="U113" s="31">
        <f>'Div 002 FY18 Budget '!I29</f>
        <v>6110</v>
      </c>
      <c r="V113" s="31">
        <f>'Div 002 FY18 Budget '!J29</f>
        <v>6110</v>
      </c>
      <c r="W113" s="31">
        <f>'Div 002 FY18 Budget '!K29</f>
        <v>6110</v>
      </c>
      <c r="X113" s="31">
        <f>'Div 002 FY18 Budget '!L29</f>
        <v>6110</v>
      </c>
      <c r="Y113" s="31">
        <f>'Div 002 FY18 Budget '!M29</f>
        <v>6110</v>
      </c>
      <c r="Z113" s="31">
        <f>'Div 002 FY18 Budget '!N29</f>
        <v>6114</v>
      </c>
      <c r="AA113" s="37">
        <f t="shared" ref="AA113" si="75">O113*(1+AA$3)</f>
        <v>6110</v>
      </c>
      <c r="AB113" s="37">
        <f t="shared" ref="AB113" si="76">P113*(1+AB$3)</f>
        <v>6110</v>
      </c>
      <c r="AC113" s="37">
        <f t="shared" ref="AC113" si="77">Q113*(1+AC$3)</f>
        <v>6110</v>
      </c>
      <c r="AD113" s="37">
        <f t="shared" ref="AD113" si="78">R113*(1+AD$3)</f>
        <v>6110</v>
      </c>
      <c r="AE113" s="37">
        <f t="shared" ref="AE113" si="79">S113*(1+AE$3)</f>
        <v>6110</v>
      </c>
      <c r="AF113" s="37">
        <f t="shared" ref="AF113" si="80">T113*(1+AF$3)</f>
        <v>6110</v>
      </c>
      <c r="AH113" s="15">
        <f>SUM(F113:Q113)</f>
        <v>56482.64</v>
      </c>
      <c r="AI113" s="15">
        <f>SUM(U113:AF113)</f>
        <v>73324</v>
      </c>
      <c r="AK113" s="15">
        <f>AH113*$AK$6</f>
        <v>3088.6091800912063</v>
      </c>
      <c r="AL113" s="15">
        <f>AI113*$AL$6</f>
        <v>3813.5928502852266</v>
      </c>
    </row>
    <row r="114" spans="1:38">
      <c r="B114" s="5" t="str">
        <f t="shared" si="47"/>
        <v/>
      </c>
      <c r="C114" s="5" t="s">
        <v>462</v>
      </c>
      <c r="F114" s="1">
        <f>F113-'Div 2 history'!B114</f>
        <v>0</v>
      </c>
      <c r="G114" s="1">
        <f>G113-'Div 2 history'!C114</f>
        <v>0</v>
      </c>
      <c r="H114" s="1">
        <f>H113-'Div 2 history'!D114</f>
        <v>0</v>
      </c>
      <c r="I114" s="1">
        <f>I113-'Div 2 history'!E114</f>
        <v>0</v>
      </c>
      <c r="J114" s="1">
        <f>J113-'Div 2 history'!F114</f>
        <v>0</v>
      </c>
      <c r="K114" s="1">
        <f>K113-'Div 2 history'!G114</f>
        <v>0</v>
      </c>
      <c r="L114" s="1">
        <f>L113-'Div 2 history'!H114</f>
        <v>0</v>
      </c>
      <c r="M114" s="1">
        <f>M113-'Div 2 history'!I114</f>
        <v>0</v>
      </c>
      <c r="N114" s="1">
        <f>N113-'Div 2 history'!J114</f>
        <v>0</v>
      </c>
      <c r="O114" s="1">
        <f t="shared" ref="O114:AF114" si="81">O113-SUM(O106:O112)</f>
        <v>0</v>
      </c>
      <c r="P114" s="1">
        <f t="shared" si="81"/>
        <v>0</v>
      </c>
      <c r="Q114" s="1">
        <f t="shared" si="81"/>
        <v>0</v>
      </c>
      <c r="R114" s="1">
        <f t="shared" si="81"/>
        <v>0</v>
      </c>
      <c r="S114" s="1">
        <f t="shared" si="81"/>
        <v>0</v>
      </c>
      <c r="T114" s="1">
        <f t="shared" si="81"/>
        <v>0</v>
      </c>
      <c r="U114" s="1">
        <f t="shared" si="81"/>
        <v>0</v>
      </c>
      <c r="V114" s="1">
        <f t="shared" si="81"/>
        <v>0</v>
      </c>
      <c r="W114" s="1">
        <f t="shared" si="81"/>
        <v>0</v>
      </c>
      <c r="X114" s="1">
        <f t="shared" si="81"/>
        <v>0</v>
      </c>
      <c r="Y114" s="1">
        <f t="shared" si="81"/>
        <v>0</v>
      </c>
      <c r="Z114" s="1">
        <f t="shared" si="81"/>
        <v>0</v>
      </c>
      <c r="AA114" s="1">
        <f t="shared" si="81"/>
        <v>0</v>
      </c>
      <c r="AB114" s="1">
        <f t="shared" si="81"/>
        <v>0</v>
      </c>
      <c r="AC114" s="1">
        <f t="shared" si="81"/>
        <v>0</v>
      </c>
      <c r="AD114" s="1">
        <f t="shared" si="81"/>
        <v>0</v>
      </c>
      <c r="AE114" s="1">
        <f t="shared" si="81"/>
        <v>0</v>
      </c>
      <c r="AF114" s="1">
        <f t="shared" si="81"/>
        <v>0</v>
      </c>
    </row>
    <row r="115" spans="1:38">
      <c r="A115" s="5" t="s">
        <v>408</v>
      </c>
      <c r="B115" s="5" t="str">
        <f t="shared" si="47"/>
        <v>9210-02001</v>
      </c>
      <c r="C115" s="5" t="str">
        <f t="shared" ref="C115:C130" si="82">LEFT(B115,4)</f>
        <v>9210</v>
      </c>
      <c r="D115" s="1">
        <f>SUM($F115:K115)</f>
        <v>68883.899999999994</v>
      </c>
      <c r="E115" s="2">
        <f>D115/$D$131</f>
        <v>0.161223402892097</v>
      </c>
      <c r="F115" s="22">
        <f>'Div 2 history'!B116</f>
        <v>2972.31</v>
      </c>
      <c r="G115" s="22">
        <f>'Div 2 history'!C116</f>
        <v>5136.51</v>
      </c>
      <c r="H115" s="22">
        <f>'Div 2 history'!D116</f>
        <v>34350.75</v>
      </c>
      <c r="I115" s="22">
        <f>'Div 2 history'!E116</f>
        <v>4817.71</v>
      </c>
      <c r="J115" s="22">
        <f>'Div 2 history'!F116</f>
        <v>11941.57</v>
      </c>
      <c r="K115" s="22">
        <f>'Div 2 history'!G116</f>
        <v>9665.0499999999993</v>
      </c>
      <c r="L115" s="1">
        <f t="shared" ref="L115:U126" si="83">$E115*L$131</f>
        <v>14038.916355230316</v>
      </c>
      <c r="M115" s="1">
        <f t="shared" si="83"/>
        <v>14135.811620368466</v>
      </c>
      <c r="N115" s="1">
        <f t="shared" si="83"/>
        <v>13961.690345245002</v>
      </c>
      <c r="O115" s="1">
        <f t="shared" si="83"/>
        <v>14561.926154409079</v>
      </c>
      <c r="P115" s="1">
        <f t="shared" si="83"/>
        <v>14441.33104904579</v>
      </c>
      <c r="Q115" s="1">
        <f t="shared" si="83"/>
        <v>14383.774294213312</v>
      </c>
      <c r="R115" s="1">
        <f t="shared" si="83"/>
        <v>14549.028282177711</v>
      </c>
      <c r="S115" s="1">
        <f t="shared" si="83"/>
        <v>14363.943815657583</v>
      </c>
      <c r="T115" s="1">
        <f t="shared" si="83"/>
        <v>14331.699135079163</v>
      </c>
      <c r="U115" s="1">
        <f t="shared" si="83"/>
        <v>14396.027272833111</v>
      </c>
      <c r="V115" s="1">
        <f t="shared" ref="V115:AF126" si="84">$E115*V$131</f>
        <v>14363.943815657583</v>
      </c>
      <c r="W115" s="1">
        <f t="shared" si="84"/>
        <v>14331.537911676271</v>
      </c>
      <c r="X115" s="1">
        <f t="shared" si="84"/>
        <v>14395.866049430218</v>
      </c>
      <c r="Y115" s="1">
        <f t="shared" si="84"/>
        <v>14476.638974279158</v>
      </c>
      <c r="Z115" s="1">
        <f t="shared" si="84"/>
        <v>14306.387060825104</v>
      </c>
      <c r="AA115" s="1">
        <f t="shared" si="84"/>
        <v>14561.926154409079</v>
      </c>
      <c r="AB115" s="1">
        <f t="shared" si="84"/>
        <v>14441.33104904579</v>
      </c>
      <c r="AC115" s="1">
        <f t="shared" si="84"/>
        <v>14383.774294213312</v>
      </c>
      <c r="AD115" s="1">
        <f t="shared" si="84"/>
        <v>14549.028282177711</v>
      </c>
      <c r="AE115" s="1">
        <f t="shared" si="84"/>
        <v>14363.943815657583</v>
      </c>
      <c r="AF115" s="1">
        <f t="shared" si="84"/>
        <v>14331.699135079163</v>
      </c>
    </row>
    <row r="116" spans="1:38">
      <c r="A116" s="5" t="s">
        <v>370</v>
      </c>
      <c r="B116" s="5" t="str">
        <f t="shared" si="47"/>
        <v>9310-02005</v>
      </c>
      <c r="C116" s="5" t="str">
        <f t="shared" si="82"/>
        <v>9310</v>
      </c>
      <c r="D116" s="1">
        <f>SUM($F116:K116)</f>
        <v>0</v>
      </c>
      <c r="E116" s="2">
        <f>D116/$D$131</f>
        <v>0</v>
      </c>
      <c r="F116" s="22">
        <f>'Div 2 history'!B117</f>
        <v>0</v>
      </c>
      <c r="G116" s="22">
        <f>'Div 2 history'!C117</f>
        <v>0</v>
      </c>
      <c r="H116" s="22">
        <f>'Div 2 history'!D117</f>
        <v>0</v>
      </c>
      <c r="I116" s="22">
        <f>'Div 2 history'!E117</f>
        <v>0</v>
      </c>
      <c r="J116" s="22">
        <f>'Div 2 history'!F117</f>
        <v>0</v>
      </c>
      <c r="K116" s="22">
        <f>'Div 2 history'!G117</f>
        <v>0</v>
      </c>
      <c r="L116" s="1">
        <f t="shared" si="83"/>
        <v>0</v>
      </c>
      <c r="M116" s="1">
        <f t="shared" si="83"/>
        <v>0</v>
      </c>
      <c r="N116" s="1">
        <f t="shared" si="83"/>
        <v>0</v>
      </c>
      <c r="O116" s="1">
        <f t="shared" si="83"/>
        <v>0</v>
      </c>
      <c r="P116" s="1">
        <f t="shared" si="83"/>
        <v>0</v>
      </c>
      <c r="Q116" s="1">
        <f t="shared" si="83"/>
        <v>0</v>
      </c>
      <c r="R116" s="1">
        <f t="shared" si="83"/>
        <v>0</v>
      </c>
      <c r="S116" s="1">
        <f t="shared" si="83"/>
        <v>0</v>
      </c>
      <c r="T116" s="1">
        <f t="shared" si="83"/>
        <v>0</v>
      </c>
      <c r="U116" s="1">
        <f t="shared" si="83"/>
        <v>0</v>
      </c>
      <c r="V116" s="1">
        <f t="shared" si="84"/>
        <v>0</v>
      </c>
      <c r="W116" s="1">
        <f t="shared" si="84"/>
        <v>0</v>
      </c>
      <c r="X116" s="1">
        <f t="shared" si="84"/>
        <v>0</v>
      </c>
      <c r="Y116" s="1">
        <f t="shared" si="84"/>
        <v>0</v>
      </c>
      <c r="Z116" s="1">
        <f t="shared" si="84"/>
        <v>0</v>
      </c>
      <c r="AA116" s="1">
        <f t="shared" si="84"/>
        <v>0</v>
      </c>
      <c r="AB116" s="1">
        <f t="shared" si="84"/>
        <v>0</v>
      </c>
      <c r="AC116" s="1">
        <f t="shared" si="84"/>
        <v>0</v>
      </c>
      <c r="AD116" s="1">
        <f t="shared" si="84"/>
        <v>0</v>
      </c>
      <c r="AE116" s="1">
        <f t="shared" si="84"/>
        <v>0</v>
      </c>
      <c r="AF116" s="1">
        <f t="shared" si="84"/>
        <v>0</v>
      </c>
    </row>
    <row r="117" spans="1:38">
      <c r="A117" s="5" t="s">
        <v>369</v>
      </c>
      <c r="B117" s="5" t="str">
        <f t="shared" si="47"/>
        <v>9210-02005</v>
      </c>
      <c r="C117" s="5" t="str">
        <f t="shared" si="82"/>
        <v>9210</v>
      </c>
      <c r="D117" s="1">
        <f>SUM($F117:K117)</f>
        <v>149966.37</v>
      </c>
      <c r="E117" s="2">
        <f>D117/$D$131</f>
        <v>0.35099767131035398</v>
      </c>
      <c r="F117" s="22">
        <f>'Div 2 history'!B118</f>
        <v>27232.71</v>
      </c>
      <c r="G117" s="22">
        <f>'Div 2 history'!C118</f>
        <v>46339.33</v>
      </c>
      <c r="H117" s="22">
        <f>'Div 2 history'!D118</f>
        <v>27368.7</v>
      </c>
      <c r="I117" s="22">
        <f>'Div 2 history'!E118</f>
        <v>8622.3799999999992</v>
      </c>
      <c r="J117" s="22">
        <f>'Div 2 history'!F118</f>
        <v>22020.850000000002</v>
      </c>
      <c r="K117" s="22">
        <f>'Div 2 history'!G118</f>
        <v>18382.399999999998</v>
      </c>
      <c r="L117" s="1">
        <f t="shared" si="83"/>
        <v>30563.968133736933</v>
      </c>
      <c r="M117" s="1">
        <f t="shared" si="83"/>
        <v>30774.917734194456</v>
      </c>
      <c r="N117" s="1">
        <f t="shared" si="83"/>
        <v>30395.840249179273</v>
      </c>
      <c r="O117" s="1">
        <f t="shared" si="83"/>
        <v>31702.606931152117</v>
      </c>
      <c r="P117" s="1">
        <f t="shared" si="83"/>
        <v>31440.060673011973</v>
      </c>
      <c r="Q117" s="1">
        <f t="shared" si="83"/>
        <v>31314.754504354176</v>
      </c>
      <c r="R117" s="1">
        <f t="shared" si="83"/>
        <v>31674.527117447287</v>
      </c>
      <c r="S117" s="1">
        <f t="shared" si="83"/>
        <v>31271.581790783002</v>
      </c>
      <c r="T117" s="1">
        <f t="shared" si="83"/>
        <v>31201.38225652093</v>
      </c>
      <c r="U117" s="1">
        <f t="shared" si="83"/>
        <v>31341.430327373764</v>
      </c>
      <c r="V117" s="1">
        <f t="shared" si="84"/>
        <v>31271.581790783002</v>
      </c>
      <c r="W117" s="1">
        <f t="shared" si="84"/>
        <v>31201.03125884962</v>
      </c>
      <c r="X117" s="1">
        <f t="shared" si="84"/>
        <v>31341.079329702454</v>
      </c>
      <c r="Y117" s="1">
        <f t="shared" si="84"/>
        <v>31516.929163028941</v>
      </c>
      <c r="Z117" s="1">
        <f t="shared" si="84"/>
        <v>31146.275622125206</v>
      </c>
      <c r="AA117" s="1">
        <f t="shared" si="84"/>
        <v>31702.606931152117</v>
      </c>
      <c r="AB117" s="1">
        <f t="shared" si="84"/>
        <v>31440.060673011973</v>
      </c>
      <c r="AC117" s="1">
        <f t="shared" si="84"/>
        <v>31314.754504354176</v>
      </c>
      <c r="AD117" s="1">
        <f t="shared" si="84"/>
        <v>31674.527117447287</v>
      </c>
      <c r="AE117" s="1">
        <f t="shared" si="84"/>
        <v>31271.581790783002</v>
      </c>
      <c r="AF117" s="1">
        <f t="shared" si="84"/>
        <v>31201.38225652093</v>
      </c>
    </row>
    <row r="118" spans="1:38">
      <c r="A118" s="5" t="s">
        <v>709</v>
      </c>
      <c r="B118" s="5" t="str">
        <f t="shared" si="47"/>
        <v>9240-02005</v>
      </c>
      <c r="C118" s="5" t="str">
        <f t="shared" si="82"/>
        <v>9240</v>
      </c>
      <c r="D118" s="1">
        <f>SUM($F118:K118)</f>
        <v>0</v>
      </c>
      <c r="E118" s="2">
        <f>D118/$D$131</f>
        <v>0</v>
      </c>
      <c r="F118" s="22">
        <f>'Div 2 history'!B119</f>
        <v>0</v>
      </c>
      <c r="G118" s="22">
        <f>'Div 2 history'!C119</f>
        <v>0</v>
      </c>
      <c r="H118" s="22">
        <f>'Div 2 history'!D119</f>
        <v>0</v>
      </c>
      <c r="I118" s="22">
        <f>'Div 2 history'!E119</f>
        <v>0</v>
      </c>
      <c r="J118" s="22">
        <f>'Div 2 history'!F119</f>
        <v>0</v>
      </c>
      <c r="K118" s="22">
        <f>'Div 2 history'!G119</f>
        <v>0</v>
      </c>
      <c r="L118" s="1">
        <f t="shared" si="83"/>
        <v>0</v>
      </c>
      <c r="M118" s="1">
        <f t="shared" si="83"/>
        <v>0</v>
      </c>
      <c r="N118" s="1">
        <f t="shared" si="83"/>
        <v>0</v>
      </c>
      <c r="O118" s="1">
        <f t="shared" si="83"/>
        <v>0</v>
      </c>
      <c r="P118" s="1">
        <f t="shared" si="83"/>
        <v>0</v>
      </c>
      <c r="Q118" s="1">
        <f t="shared" si="83"/>
        <v>0</v>
      </c>
      <c r="R118" s="1">
        <f t="shared" si="83"/>
        <v>0</v>
      </c>
      <c r="S118" s="1">
        <f t="shared" si="83"/>
        <v>0</v>
      </c>
      <c r="T118" s="1">
        <f t="shared" si="83"/>
        <v>0</v>
      </c>
      <c r="U118" s="1">
        <f t="shared" si="83"/>
        <v>0</v>
      </c>
      <c r="V118" s="1">
        <f t="shared" si="84"/>
        <v>0</v>
      </c>
      <c r="W118" s="1">
        <f t="shared" si="84"/>
        <v>0</v>
      </c>
      <c r="X118" s="1">
        <f t="shared" si="84"/>
        <v>0</v>
      </c>
      <c r="Y118" s="1">
        <f t="shared" si="84"/>
        <v>0</v>
      </c>
      <c r="Z118" s="1">
        <f t="shared" si="84"/>
        <v>0</v>
      </c>
      <c r="AA118" s="1">
        <f t="shared" si="84"/>
        <v>0</v>
      </c>
      <c r="AB118" s="1">
        <f t="shared" si="84"/>
        <v>0</v>
      </c>
      <c r="AC118" s="1">
        <f t="shared" si="84"/>
        <v>0</v>
      </c>
      <c r="AD118" s="1">
        <f t="shared" si="84"/>
        <v>0</v>
      </c>
      <c r="AE118" s="1">
        <f t="shared" si="84"/>
        <v>0</v>
      </c>
      <c r="AF118" s="1">
        <f t="shared" si="84"/>
        <v>0</v>
      </c>
    </row>
    <row r="119" spans="1:38">
      <c r="A119" s="5" t="s">
        <v>193</v>
      </c>
      <c r="B119" s="5" t="str">
        <f t="shared" si="47"/>
        <v>8800-02005</v>
      </c>
      <c r="C119" s="5" t="str">
        <f t="shared" si="82"/>
        <v>8800</v>
      </c>
      <c r="D119" s="1">
        <f>SUM($F119:K119)</f>
        <v>0</v>
      </c>
      <c r="E119" s="2">
        <f>D119/$D$131</f>
        <v>0</v>
      </c>
      <c r="F119" s="22">
        <f>'Div 2 history'!B120</f>
        <v>0</v>
      </c>
      <c r="G119" s="22">
        <f>'Div 2 history'!C120</f>
        <v>0</v>
      </c>
      <c r="H119" s="22">
        <f>'Div 2 history'!D120</f>
        <v>0</v>
      </c>
      <c r="I119" s="22">
        <f>'Div 2 history'!E120</f>
        <v>0</v>
      </c>
      <c r="J119" s="22">
        <f>'Div 2 history'!F120</f>
        <v>0</v>
      </c>
      <c r="K119" s="22">
        <f>'Div 2 history'!G120</f>
        <v>0</v>
      </c>
      <c r="L119" s="1">
        <f t="shared" si="83"/>
        <v>0</v>
      </c>
      <c r="M119" s="1">
        <f t="shared" si="83"/>
        <v>0</v>
      </c>
      <c r="N119" s="1">
        <f t="shared" si="83"/>
        <v>0</v>
      </c>
      <c r="O119" s="1">
        <f t="shared" si="83"/>
        <v>0</v>
      </c>
      <c r="P119" s="1">
        <f t="shared" si="83"/>
        <v>0</v>
      </c>
      <c r="Q119" s="1">
        <f t="shared" si="83"/>
        <v>0</v>
      </c>
      <c r="R119" s="1">
        <f t="shared" si="83"/>
        <v>0</v>
      </c>
      <c r="S119" s="1">
        <f t="shared" si="83"/>
        <v>0</v>
      </c>
      <c r="T119" s="1">
        <f t="shared" si="83"/>
        <v>0</v>
      </c>
      <c r="U119" s="1">
        <f t="shared" si="83"/>
        <v>0</v>
      </c>
      <c r="V119" s="1">
        <f t="shared" si="84"/>
        <v>0</v>
      </c>
      <c r="W119" s="1">
        <f t="shared" si="84"/>
        <v>0</v>
      </c>
      <c r="X119" s="1">
        <f t="shared" si="84"/>
        <v>0</v>
      </c>
      <c r="Y119" s="1">
        <f t="shared" si="84"/>
        <v>0</v>
      </c>
      <c r="Z119" s="1">
        <f t="shared" si="84"/>
        <v>0</v>
      </c>
      <c r="AA119" s="1">
        <f t="shared" si="84"/>
        <v>0</v>
      </c>
      <c r="AB119" s="1">
        <f t="shared" si="84"/>
        <v>0</v>
      </c>
      <c r="AC119" s="1">
        <f t="shared" si="84"/>
        <v>0</v>
      </c>
      <c r="AD119" s="1">
        <f t="shared" si="84"/>
        <v>0</v>
      </c>
      <c r="AE119" s="1">
        <f t="shared" si="84"/>
        <v>0</v>
      </c>
      <c r="AF119" s="1">
        <f t="shared" si="84"/>
        <v>0</v>
      </c>
    </row>
    <row r="120" spans="1:38">
      <c r="A120" s="5" t="s">
        <v>865</v>
      </c>
      <c r="B120" s="5" t="str">
        <f t="shared" ref="B120:B126" si="85">RIGHT(A120,10)</f>
        <v>8900-02005</v>
      </c>
      <c r="C120" s="5" t="str">
        <f t="shared" ref="C120:C126" si="86">LEFT(B120,4)</f>
        <v>8900</v>
      </c>
      <c r="D120" s="1">
        <f>SUM($F120:K120)</f>
        <v>248.29</v>
      </c>
      <c r="E120" s="2">
        <f t="shared" ref="E120:E126" si="87">D120/$D$131</f>
        <v>5.8112503363019177E-4</v>
      </c>
      <c r="F120" s="22">
        <f>'Div 2 history'!B121</f>
        <v>0</v>
      </c>
      <c r="G120" s="22">
        <f>'Div 2 history'!C121</f>
        <v>0</v>
      </c>
      <c r="H120" s="22">
        <f>'Div 2 history'!D121</f>
        <v>248.29</v>
      </c>
      <c r="I120" s="22">
        <f>'Div 2 history'!E121</f>
        <v>0</v>
      </c>
      <c r="J120" s="22">
        <f>'Div 2 history'!F121</f>
        <v>0</v>
      </c>
      <c r="K120" s="22">
        <f>'Div 2 history'!G121</f>
        <v>0</v>
      </c>
      <c r="L120" s="1">
        <f t="shared" si="83"/>
        <v>50.602862814680002</v>
      </c>
      <c r="M120" s="1">
        <f t="shared" si="83"/>
        <v>50.952118959891742</v>
      </c>
      <c r="N120" s="1">
        <f t="shared" si="83"/>
        <v>50.324503923571136</v>
      </c>
      <c r="O120" s="1">
        <f t="shared" si="83"/>
        <v>52.488036317314069</v>
      </c>
      <c r="P120" s="1">
        <f t="shared" si="83"/>
        <v>52.053354792158686</v>
      </c>
      <c r="Q120" s="1">
        <f t="shared" si="83"/>
        <v>51.845893155152702</v>
      </c>
      <c r="R120" s="1">
        <f t="shared" si="83"/>
        <v>52.44154631462365</v>
      </c>
      <c r="S120" s="1">
        <f t="shared" si="83"/>
        <v>51.774414776016194</v>
      </c>
      <c r="T120" s="1">
        <f t="shared" si="83"/>
        <v>51.658189769290153</v>
      </c>
      <c r="U120" s="1">
        <f t="shared" si="83"/>
        <v>51.8900586577086</v>
      </c>
      <c r="V120" s="1">
        <f t="shared" si="84"/>
        <v>51.774414776016194</v>
      </c>
      <c r="W120" s="1">
        <f t="shared" si="84"/>
        <v>51.65760864425652</v>
      </c>
      <c r="X120" s="1">
        <f t="shared" si="84"/>
        <v>51.889477532674967</v>
      </c>
      <c r="Y120" s="1">
        <f t="shared" si="84"/>
        <v>52.180621174523694</v>
      </c>
      <c r="Z120" s="1">
        <f t="shared" si="84"/>
        <v>51.566953139010209</v>
      </c>
      <c r="AA120" s="1">
        <f t="shared" si="84"/>
        <v>52.488036317314069</v>
      </c>
      <c r="AB120" s="1">
        <f t="shared" si="84"/>
        <v>52.053354792158686</v>
      </c>
      <c r="AC120" s="1">
        <f t="shared" si="84"/>
        <v>51.845893155152702</v>
      </c>
      <c r="AD120" s="1">
        <f t="shared" si="84"/>
        <v>52.44154631462365</v>
      </c>
      <c r="AE120" s="1">
        <f t="shared" si="84"/>
        <v>51.774414776016194</v>
      </c>
      <c r="AF120" s="1">
        <f t="shared" si="84"/>
        <v>51.658189769290153</v>
      </c>
    </row>
    <row r="121" spans="1:38">
      <c r="A121" s="5" t="s">
        <v>866</v>
      </c>
      <c r="B121" s="5" t="str">
        <f t="shared" si="85"/>
        <v>9302-02005</v>
      </c>
      <c r="C121" s="5" t="str">
        <f t="shared" si="86"/>
        <v>9302</v>
      </c>
      <c r="D121" s="1">
        <f>SUM($F121:K121)</f>
        <v>326.75</v>
      </c>
      <c r="E121" s="2">
        <f t="shared" si="87"/>
        <v>7.6476138684065074E-4</v>
      </c>
      <c r="F121" s="22">
        <f>'Div 2 history'!B122</f>
        <v>0</v>
      </c>
      <c r="G121" s="22">
        <f>'Div 2 history'!C122</f>
        <v>93.25</v>
      </c>
      <c r="H121" s="22">
        <f>'Div 2 history'!D122</f>
        <v>0</v>
      </c>
      <c r="I121" s="22">
        <f>'Div 2 history'!E122</f>
        <v>0</v>
      </c>
      <c r="J121" s="22">
        <f>'Div 2 history'!F122</f>
        <v>227.74</v>
      </c>
      <c r="K121" s="22">
        <f>'Div 2 history'!G122</f>
        <v>5.76</v>
      </c>
      <c r="L121" s="1">
        <f t="shared" si="83"/>
        <v>66.59344083409195</v>
      </c>
      <c r="M121" s="1">
        <f t="shared" si="83"/>
        <v>67.053062427583185</v>
      </c>
      <c r="N121" s="1">
        <f t="shared" si="83"/>
        <v>66.227120129795281</v>
      </c>
      <c r="O121" s="1">
        <f t="shared" si="83"/>
        <v>69.074331896904312</v>
      </c>
      <c r="P121" s="1">
        <f t="shared" si="83"/>
        <v>68.502290379547503</v>
      </c>
      <c r="Q121" s="1">
        <f t="shared" si="83"/>
        <v>68.2292705644454</v>
      </c>
      <c r="R121" s="1">
        <f t="shared" si="83"/>
        <v>69.013150985957068</v>
      </c>
      <c r="S121" s="1">
        <f t="shared" si="83"/>
        <v>68.135204913864001</v>
      </c>
      <c r="T121" s="1">
        <f t="shared" si="83"/>
        <v>67.982252636495858</v>
      </c>
      <c r="U121" s="1">
        <f t="shared" si="83"/>
        <v>68.287392429845283</v>
      </c>
      <c r="V121" s="1">
        <f t="shared" si="84"/>
        <v>68.135204913864001</v>
      </c>
      <c r="W121" s="1">
        <f t="shared" si="84"/>
        <v>67.981487875109025</v>
      </c>
      <c r="X121" s="1">
        <f t="shared" si="84"/>
        <v>68.286627668458436</v>
      </c>
      <c r="Y121" s="1">
        <f t="shared" si="84"/>
        <v>68.669773123265614</v>
      </c>
      <c r="Z121" s="1">
        <f t="shared" si="84"/>
        <v>67.862185098761884</v>
      </c>
      <c r="AA121" s="1">
        <f t="shared" si="84"/>
        <v>69.074331896904312</v>
      </c>
      <c r="AB121" s="1">
        <f t="shared" si="84"/>
        <v>68.502290379547503</v>
      </c>
      <c r="AC121" s="1">
        <f t="shared" si="84"/>
        <v>68.2292705644454</v>
      </c>
      <c r="AD121" s="1">
        <f t="shared" si="84"/>
        <v>69.013150985957068</v>
      </c>
      <c r="AE121" s="1">
        <f t="shared" si="84"/>
        <v>68.135204913864001</v>
      </c>
      <c r="AF121" s="1">
        <f t="shared" si="84"/>
        <v>67.982252636495858</v>
      </c>
    </row>
    <row r="122" spans="1:38">
      <c r="A122" s="5" t="s">
        <v>371</v>
      </c>
      <c r="B122" s="5" t="str">
        <f t="shared" si="85"/>
        <v>9210-02006</v>
      </c>
      <c r="C122" s="5" t="str">
        <f t="shared" si="86"/>
        <v>9210</v>
      </c>
      <c r="D122" s="1">
        <f>SUM($F122:K122)</f>
        <v>1052.6300000000001</v>
      </c>
      <c r="E122" s="2">
        <f t="shared" si="87"/>
        <v>2.4636902176895922E-3</v>
      </c>
      <c r="F122" s="22">
        <f>'Div 2 history'!B123</f>
        <v>1052.6300000000001</v>
      </c>
      <c r="G122" s="22">
        <f>'Div 2 history'!C123</f>
        <v>0</v>
      </c>
      <c r="H122" s="22">
        <f>'Div 2 history'!D123</f>
        <v>0</v>
      </c>
      <c r="I122" s="22">
        <f>'Div 2 history'!E123</f>
        <v>0</v>
      </c>
      <c r="J122" s="22">
        <f>'Div 2 history'!F123</f>
        <v>0</v>
      </c>
      <c r="K122" s="22">
        <f>'Div 2 history'!G123</f>
        <v>0</v>
      </c>
      <c r="L122" s="1">
        <f t="shared" si="83"/>
        <v>214.53176319874589</v>
      </c>
      <c r="M122" s="1">
        <f t="shared" si="83"/>
        <v>216.01244101957732</v>
      </c>
      <c r="N122" s="1">
        <f t="shared" si="83"/>
        <v>213.35165558447255</v>
      </c>
      <c r="O122" s="1">
        <f t="shared" si="83"/>
        <v>222.52399077165538</v>
      </c>
      <c r="P122" s="1">
        <f t="shared" si="83"/>
        <v>220.68115048882356</v>
      </c>
      <c r="Q122" s="1">
        <f t="shared" si="83"/>
        <v>219.80161308110837</v>
      </c>
      <c r="R122" s="1">
        <f t="shared" si="83"/>
        <v>222.3268955542402</v>
      </c>
      <c r="S122" s="1">
        <f t="shared" si="83"/>
        <v>219.49857918433256</v>
      </c>
      <c r="T122" s="1">
        <f t="shared" si="83"/>
        <v>219.00584114079464</v>
      </c>
      <c r="U122" s="1">
        <f t="shared" si="83"/>
        <v>219.98885353765277</v>
      </c>
      <c r="V122" s="1">
        <f t="shared" si="84"/>
        <v>219.49857918433256</v>
      </c>
      <c r="W122" s="1">
        <f t="shared" si="84"/>
        <v>219.00337745057695</v>
      </c>
      <c r="X122" s="1">
        <f t="shared" si="84"/>
        <v>219.98638984743511</v>
      </c>
      <c r="Y122" s="1">
        <f t="shared" si="84"/>
        <v>221.22069864649757</v>
      </c>
      <c r="Z122" s="1">
        <f t="shared" si="84"/>
        <v>218.61904177661737</v>
      </c>
      <c r="AA122" s="1">
        <f t="shared" si="84"/>
        <v>222.52399077165538</v>
      </c>
      <c r="AB122" s="1">
        <f t="shared" si="84"/>
        <v>220.68115048882356</v>
      </c>
      <c r="AC122" s="1">
        <f t="shared" si="84"/>
        <v>219.80161308110837</v>
      </c>
      <c r="AD122" s="1">
        <f t="shared" si="84"/>
        <v>222.3268955542402</v>
      </c>
      <c r="AE122" s="1">
        <f t="shared" si="84"/>
        <v>219.49857918433256</v>
      </c>
      <c r="AF122" s="1">
        <f t="shared" si="84"/>
        <v>219.00584114079464</v>
      </c>
    </row>
    <row r="123" spans="1:38">
      <c r="A123" s="5" t="s">
        <v>210</v>
      </c>
      <c r="B123" s="5" t="str">
        <f t="shared" si="85"/>
        <v>9010-05010</v>
      </c>
      <c r="C123" s="5" t="str">
        <f t="shared" si="86"/>
        <v>9010</v>
      </c>
      <c r="D123" s="1">
        <f>SUM($F123:K123)</f>
        <v>53.87</v>
      </c>
      <c r="E123" s="2">
        <f t="shared" si="87"/>
        <v>1.2608323155043871E-4</v>
      </c>
      <c r="F123" s="22">
        <f>'Div 2 history'!B124</f>
        <v>0</v>
      </c>
      <c r="G123" s="22">
        <f>'Div 2 history'!C124</f>
        <v>0</v>
      </c>
      <c r="H123" s="22">
        <f>'Div 2 history'!D124</f>
        <v>0</v>
      </c>
      <c r="I123" s="22">
        <f>'Div 2 history'!E124</f>
        <v>53.87</v>
      </c>
      <c r="J123" s="22">
        <f>'Div 2 history'!F124</f>
        <v>0</v>
      </c>
      <c r="K123" s="22">
        <f>'Div 2 history'!G124</f>
        <v>0</v>
      </c>
      <c r="L123" s="1">
        <f t="shared" si="83"/>
        <v>10.979001247842488</v>
      </c>
      <c r="M123" s="1">
        <f t="shared" si="83"/>
        <v>11.054777270004301</v>
      </c>
      <c r="N123" s="1">
        <f t="shared" si="83"/>
        <v>10.918607379929828</v>
      </c>
      <c r="O123" s="1">
        <f t="shared" si="83"/>
        <v>11.388016095749762</v>
      </c>
      <c r="P123" s="1">
        <f t="shared" si="83"/>
        <v>11.293705838550034</v>
      </c>
      <c r="Q123" s="1">
        <f t="shared" si="83"/>
        <v>11.248694124886528</v>
      </c>
      <c r="R123" s="1">
        <f t="shared" si="83"/>
        <v>11.377929437225728</v>
      </c>
      <c r="S123" s="1">
        <f t="shared" si="83"/>
        <v>11.233185887405824</v>
      </c>
      <c r="T123" s="1">
        <f t="shared" si="83"/>
        <v>11.207969241095736</v>
      </c>
      <c r="U123" s="1">
        <f t="shared" si="83"/>
        <v>11.258276450484361</v>
      </c>
      <c r="V123" s="1">
        <f t="shared" si="84"/>
        <v>11.233185887405824</v>
      </c>
      <c r="W123" s="1">
        <f t="shared" si="84"/>
        <v>11.207843157864186</v>
      </c>
      <c r="X123" s="1">
        <f t="shared" si="84"/>
        <v>11.25815036725281</v>
      </c>
      <c r="Y123" s="1">
        <f t="shared" si="84"/>
        <v>11.321318066259581</v>
      </c>
      <c r="Z123" s="1">
        <f t="shared" si="84"/>
        <v>11.188174173742317</v>
      </c>
      <c r="AA123" s="1">
        <f t="shared" si="84"/>
        <v>11.388016095749762</v>
      </c>
      <c r="AB123" s="1">
        <f t="shared" si="84"/>
        <v>11.293705838550034</v>
      </c>
      <c r="AC123" s="1">
        <f t="shared" si="84"/>
        <v>11.248694124886528</v>
      </c>
      <c r="AD123" s="1">
        <f t="shared" si="84"/>
        <v>11.377929437225728</v>
      </c>
      <c r="AE123" s="1">
        <f t="shared" si="84"/>
        <v>11.233185887405824</v>
      </c>
      <c r="AF123" s="1">
        <f t="shared" si="84"/>
        <v>11.207969241095736</v>
      </c>
    </row>
    <row r="124" spans="1:38">
      <c r="A124" s="5" t="s">
        <v>868</v>
      </c>
      <c r="B124" s="5" t="str">
        <f t="shared" si="85"/>
        <v>9030-05010</v>
      </c>
      <c r="C124" s="5" t="str">
        <f t="shared" si="86"/>
        <v>9030</v>
      </c>
      <c r="D124" s="1">
        <f>SUM($F124:K124)</f>
        <v>86.5</v>
      </c>
      <c r="E124" s="2">
        <f t="shared" si="87"/>
        <v>2.0245404731971319E-4</v>
      </c>
      <c r="F124" s="22">
        <f>'Div 2 history'!B125</f>
        <v>0</v>
      </c>
      <c r="G124" s="22">
        <f>'Div 2 history'!C125</f>
        <v>86.5</v>
      </c>
      <c r="H124" s="22">
        <f>'Div 2 history'!D125</f>
        <v>0</v>
      </c>
      <c r="I124" s="22">
        <f>'Div 2 history'!E125</f>
        <v>0</v>
      </c>
      <c r="J124" s="22">
        <f>'Div 2 history'!F125</f>
        <v>0</v>
      </c>
      <c r="K124" s="22">
        <f>'Div 2 history'!G125</f>
        <v>0</v>
      </c>
      <c r="L124" s="1">
        <f t="shared" si="83"/>
        <v>17.629174084618068</v>
      </c>
      <c r="M124" s="1">
        <f t="shared" si="83"/>
        <v>17.750848967057216</v>
      </c>
      <c r="N124" s="1">
        <f t="shared" si="83"/>
        <v>17.532198595951925</v>
      </c>
      <c r="O124" s="1">
        <f t="shared" si="83"/>
        <v>18.285936370565334</v>
      </c>
      <c r="P124" s="1">
        <f t="shared" si="83"/>
        <v>18.134500743170189</v>
      </c>
      <c r="Q124" s="1">
        <f t="shared" si="83"/>
        <v>18.062224648277052</v>
      </c>
      <c r="R124" s="1">
        <f t="shared" si="83"/>
        <v>18.269740046779756</v>
      </c>
      <c r="S124" s="1">
        <f t="shared" si="83"/>
        <v>18.037322800456725</v>
      </c>
      <c r="T124" s="1">
        <f t="shared" si="83"/>
        <v>17.996831990992785</v>
      </c>
      <c r="U124" s="1">
        <f t="shared" si="83"/>
        <v>18.077611155873349</v>
      </c>
      <c r="V124" s="1">
        <f t="shared" si="84"/>
        <v>18.037322800456725</v>
      </c>
      <c r="W124" s="1">
        <f t="shared" si="84"/>
        <v>17.996629536945463</v>
      </c>
      <c r="X124" s="1">
        <f t="shared" si="84"/>
        <v>18.07740870182603</v>
      </c>
      <c r="Y124" s="1">
        <f t="shared" si="84"/>
        <v>18.178838179533205</v>
      </c>
      <c r="Z124" s="1">
        <f t="shared" si="84"/>
        <v>17.965046705563587</v>
      </c>
      <c r="AA124" s="1">
        <f t="shared" si="84"/>
        <v>18.285936370565334</v>
      </c>
      <c r="AB124" s="1">
        <f t="shared" si="84"/>
        <v>18.134500743170189</v>
      </c>
      <c r="AC124" s="1">
        <f t="shared" si="84"/>
        <v>18.062224648277052</v>
      </c>
      <c r="AD124" s="1">
        <f t="shared" si="84"/>
        <v>18.269740046779756</v>
      </c>
      <c r="AE124" s="1">
        <f t="shared" si="84"/>
        <v>18.037322800456725</v>
      </c>
      <c r="AF124" s="1">
        <f t="shared" si="84"/>
        <v>17.996831990992785</v>
      </c>
    </row>
    <row r="125" spans="1:38">
      <c r="A125" s="5" t="s">
        <v>715</v>
      </c>
      <c r="B125" s="5" t="str">
        <f t="shared" si="85"/>
        <v>9100-05010</v>
      </c>
      <c r="C125" s="5" t="str">
        <f t="shared" si="86"/>
        <v>9100</v>
      </c>
      <c r="D125" s="1">
        <f>SUM($F125:K125)</f>
        <v>0</v>
      </c>
      <c r="E125" s="2">
        <f t="shared" si="87"/>
        <v>0</v>
      </c>
      <c r="F125" s="22">
        <f>'Div 2 history'!B126</f>
        <v>0</v>
      </c>
      <c r="G125" s="22">
        <f>'Div 2 history'!C126</f>
        <v>0</v>
      </c>
      <c r="H125" s="22">
        <f>'Div 2 history'!D126</f>
        <v>0</v>
      </c>
      <c r="I125" s="22">
        <f>'Div 2 history'!E126</f>
        <v>0</v>
      </c>
      <c r="J125" s="22">
        <f>'Div 2 history'!F126</f>
        <v>0</v>
      </c>
      <c r="K125" s="22">
        <f>'Div 2 history'!G126</f>
        <v>0</v>
      </c>
      <c r="L125" s="1">
        <f t="shared" si="83"/>
        <v>0</v>
      </c>
      <c r="M125" s="1">
        <f t="shared" si="83"/>
        <v>0</v>
      </c>
      <c r="N125" s="1">
        <f t="shared" si="83"/>
        <v>0</v>
      </c>
      <c r="O125" s="1">
        <f t="shared" si="83"/>
        <v>0</v>
      </c>
      <c r="P125" s="1">
        <f t="shared" si="83"/>
        <v>0</v>
      </c>
      <c r="Q125" s="1">
        <f t="shared" si="83"/>
        <v>0</v>
      </c>
      <c r="R125" s="1">
        <f t="shared" si="83"/>
        <v>0</v>
      </c>
      <c r="S125" s="1">
        <f t="shared" si="83"/>
        <v>0</v>
      </c>
      <c r="T125" s="1">
        <f t="shared" si="83"/>
        <v>0</v>
      </c>
      <c r="U125" s="1">
        <f t="shared" si="83"/>
        <v>0</v>
      </c>
      <c r="V125" s="1">
        <f t="shared" si="84"/>
        <v>0</v>
      </c>
      <c r="W125" s="1">
        <f t="shared" si="84"/>
        <v>0</v>
      </c>
      <c r="X125" s="1">
        <f t="shared" si="84"/>
        <v>0</v>
      </c>
      <c r="Y125" s="1">
        <f t="shared" si="84"/>
        <v>0</v>
      </c>
      <c r="Z125" s="1">
        <f t="shared" si="84"/>
        <v>0</v>
      </c>
      <c r="AA125" s="1">
        <f t="shared" si="84"/>
        <v>0</v>
      </c>
      <c r="AB125" s="1">
        <f t="shared" si="84"/>
        <v>0</v>
      </c>
      <c r="AC125" s="1">
        <f t="shared" si="84"/>
        <v>0</v>
      </c>
      <c r="AD125" s="1">
        <f t="shared" si="84"/>
        <v>0</v>
      </c>
      <c r="AE125" s="1">
        <f t="shared" si="84"/>
        <v>0</v>
      </c>
      <c r="AF125" s="1">
        <f t="shared" si="84"/>
        <v>0</v>
      </c>
    </row>
    <row r="126" spans="1:38">
      <c r="A126" s="5" t="s">
        <v>869</v>
      </c>
      <c r="B126" s="5" t="str">
        <f t="shared" si="85"/>
        <v>9120-05010</v>
      </c>
      <c r="C126" s="5" t="str">
        <f t="shared" si="86"/>
        <v>9120</v>
      </c>
      <c r="D126" s="1">
        <f>SUM($F126:K126)</f>
        <v>32.42</v>
      </c>
      <c r="E126" s="2">
        <f t="shared" si="87"/>
        <v>7.5879308833585004E-5</v>
      </c>
      <c r="F126" s="22">
        <f>'Div 2 history'!B127</f>
        <v>0</v>
      </c>
      <c r="G126" s="22">
        <f>'Div 2 history'!C127</f>
        <v>0</v>
      </c>
      <c r="H126" s="22">
        <f>'Div 2 history'!D127</f>
        <v>0</v>
      </c>
      <c r="I126" s="22">
        <f>'Div 2 history'!E127</f>
        <v>0</v>
      </c>
      <c r="J126" s="22">
        <f>'Div 2 history'!F127</f>
        <v>0</v>
      </c>
      <c r="K126" s="22">
        <f>'Div 2 history'!G127</f>
        <v>32.42</v>
      </c>
      <c r="L126" s="1">
        <f t="shared" si="83"/>
        <v>6.6073736858187031</v>
      </c>
      <c r="M126" s="1">
        <f t="shared" si="83"/>
        <v>6.652977150427688</v>
      </c>
      <c r="N126" s="1">
        <f t="shared" si="83"/>
        <v>6.5710274968874165</v>
      </c>
      <c r="O126" s="1">
        <f t="shared" si="83"/>
        <v>6.8535266720662218</v>
      </c>
      <c r="P126" s="1">
        <f t="shared" si="83"/>
        <v>6.7967689490587002</v>
      </c>
      <c r="Q126" s="1">
        <f t="shared" si="83"/>
        <v>6.769680035805111</v>
      </c>
      <c r="R126" s="1">
        <f t="shared" si="83"/>
        <v>6.8474563273595352</v>
      </c>
      <c r="S126" s="1">
        <f t="shared" si="83"/>
        <v>6.76034688081858</v>
      </c>
      <c r="T126" s="1">
        <f t="shared" si="83"/>
        <v>6.7451710190518632</v>
      </c>
      <c r="U126" s="1">
        <f t="shared" si="83"/>
        <v>6.7754468632764633</v>
      </c>
      <c r="V126" s="1">
        <f t="shared" si="84"/>
        <v>6.76034688081858</v>
      </c>
      <c r="W126" s="1">
        <f t="shared" si="84"/>
        <v>6.7450951397430297</v>
      </c>
      <c r="X126" s="1">
        <f t="shared" si="84"/>
        <v>6.7753709839676297</v>
      </c>
      <c r="Y126" s="1">
        <f t="shared" si="84"/>
        <v>6.8133865176932558</v>
      </c>
      <c r="Z126" s="1">
        <f t="shared" si="84"/>
        <v>6.73325796756499</v>
      </c>
      <c r="AA126" s="1">
        <f t="shared" si="84"/>
        <v>6.8535266720662218</v>
      </c>
      <c r="AB126" s="1">
        <f t="shared" si="84"/>
        <v>6.7967689490587002</v>
      </c>
      <c r="AC126" s="1">
        <f t="shared" si="84"/>
        <v>6.769680035805111</v>
      </c>
      <c r="AD126" s="1">
        <f t="shared" si="84"/>
        <v>6.8474563273595352</v>
      </c>
      <c r="AE126" s="1">
        <f t="shared" si="84"/>
        <v>6.76034688081858</v>
      </c>
      <c r="AF126" s="1">
        <f t="shared" si="84"/>
        <v>6.7451710190518632</v>
      </c>
    </row>
    <row r="127" spans="1:38">
      <c r="A127" s="5" t="s">
        <v>214</v>
      </c>
      <c r="B127" s="5" t="str">
        <f t="shared" si="47"/>
        <v>9210-05010</v>
      </c>
      <c r="C127" s="5" t="str">
        <f t="shared" si="82"/>
        <v>9210</v>
      </c>
      <c r="D127" s="1">
        <f>SUM($F127:K127)</f>
        <v>206264.94999999998</v>
      </c>
      <c r="E127" s="2">
        <f>D127/$D$131</f>
        <v>0.48276501673639621</v>
      </c>
      <c r="F127" s="22">
        <f>'Div 2 history'!B128</f>
        <v>63784.339999999989</v>
      </c>
      <c r="G127" s="22">
        <f>'Div 2 history'!C128</f>
        <v>24299.53</v>
      </c>
      <c r="H127" s="22">
        <f>'Div 2 history'!D128</f>
        <v>16822.09</v>
      </c>
      <c r="I127" s="22">
        <f>'Div 2 history'!E128</f>
        <v>61755.020000000004</v>
      </c>
      <c r="J127" s="22">
        <f>'Div 2 history'!F128</f>
        <v>16392.320000000003</v>
      </c>
      <c r="K127" s="22">
        <f>'Div 2 history'!G128</f>
        <v>23211.65</v>
      </c>
      <c r="L127" s="1">
        <f t="shared" ref="L127:U130" si="88">$E127*L$131</f>
        <v>42037.927296012036</v>
      </c>
      <c r="M127" s="1">
        <f t="shared" si="88"/>
        <v>42328.069071070611</v>
      </c>
      <c r="N127" s="1">
        <f t="shared" si="88"/>
        <v>41806.682852995305</v>
      </c>
      <c r="O127" s="1">
        <f t="shared" si="88"/>
        <v>43604.020244830514</v>
      </c>
      <c r="P127" s="1">
        <f t="shared" si="88"/>
        <v>43242.912012311695</v>
      </c>
      <c r="Q127" s="1">
        <f t="shared" si="88"/>
        <v>43070.564901336802</v>
      </c>
      <c r="R127" s="1">
        <f t="shared" si="88"/>
        <v>43565.399043491605</v>
      </c>
      <c r="S127" s="1">
        <f t="shared" si="88"/>
        <v>43011.184804278222</v>
      </c>
      <c r="T127" s="1">
        <f t="shared" si="88"/>
        <v>42914.63180093094</v>
      </c>
      <c r="U127" s="1">
        <f t="shared" si="88"/>
        <v>43107.255042608762</v>
      </c>
      <c r="V127" s="1">
        <f t="shared" ref="V127:AF130" si="89">$E127*V$131</f>
        <v>43011.184804278222</v>
      </c>
      <c r="W127" s="1">
        <f t="shared" si="89"/>
        <v>42914.149035914204</v>
      </c>
      <c r="X127" s="1">
        <f t="shared" si="89"/>
        <v>43106.772277592027</v>
      </c>
      <c r="Y127" s="1">
        <f t="shared" si="89"/>
        <v>43348.637550976964</v>
      </c>
      <c r="Z127" s="1">
        <f t="shared" si="89"/>
        <v>42838.837693303329</v>
      </c>
      <c r="AA127" s="1">
        <f t="shared" si="89"/>
        <v>43604.020244830514</v>
      </c>
      <c r="AB127" s="1">
        <f t="shared" si="89"/>
        <v>43242.912012311695</v>
      </c>
      <c r="AC127" s="1">
        <f t="shared" si="89"/>
        <v>43070.564901336802</v>
      </c>
      <c r="AD127" s="1">
        <f t="shared" si="89"/>
        <v>43565.399043491605</v>
      </c>
      <c r="AE127" s="1">
        <f t="shared" si="89"/>
        <v>43011.184804278222</v>
      </c>
      <c r="AF127" s="1">
        <f t="shared" si="89"/>
        <v>42914.63180093094</v>
      </c>
    </row>
    <row r="128" spans="1:38">
      <c r="A128" s="5" t="s">
        <v>409</v>
      </c>
      <c r="B128" s="5" t="str">
        <f t="shared" si="47"/>
        <v>9302-05010</v>
      </c>
      <c r="C128" s="5" t="str">
        <f t="shared" si="82"/>
        <v>9302</v>
      </c>
      <c r="D128" s="1">
        <f>SUM($F128:K128)</f>
        <v>153.56</v>
      </c>
      <c r="E128" s="2">
        <f>D128/$D$131</f>
        <v>3.5940859544988626E-4</v>
      </c>
      <c r="F128" s="22">
        <f>'Div 2 history'!B129</f>
        <v>153.56</v>
      </c>
      <c r="G128" s="22">
        <f>'Div 2 history'!C129</f>
        <v>0</v>
      </c>
      <c r="H128" s="22">
        <f>'Div 2 history'!D129</f>
        <v>0</v>
      </c>
      <c r="I128" s="22">
        <f>'Div 2 history'!E129</f>
        <v>0</v>
      </c>
      <c r="J128" s="22">
        <f>'Div 2 history'!F129</f>
        <v>0</v>
      </c>
      <c r="K128" s="22">
        <f>'Div 2 history'!G129</f>
        <v>0</v>
      </c>
      <c r="L128" s="1">
        <f t="shared" si="88"/>
        <v>31.296369623513883</v>
      </c>
      <c r="M128" s="1">
        <f t="shared" si="88"/>
        <v>31.512374189379262</v>
      </c>
      <c r="N128" s="1">
        <f t="shared" si="88"/>
        <v>31.124212906293387</v>
      </c>
      <c r="O128" s="1">
        <f t="shared" si="88"/>
        <v>32.4622935151909</v>
      </c>
      <c r="P128" s="1">
        <f t="shared" si="88"/>
        <v>32.193455885794386</v>
      </c>
      <c r="Q128" s="1">
        <f t="shared" si="88"/>
        <v>32.065147017218777</v>
      </c>
      <c r="R128" s="1">
        <f t="shared" si="88"/>
        <v>32.433540827554907</v>
      </c>
      <c r="S128" s="1">
        <f t="shared" si="88"/>
        <v>32.02093975997844</v>
      </c>
      <c r="T128" s="1">
        <f t="shared" si="88"/>
        <v>31.949058040888463</v>
      </c>
      <c r="U128" s="1">
        <f t="shared" si="88"/>
        <v>32.092462070472969</v>
      </c>
      <c r="V128" s="1">
        <f t="shared" si="89"/>
        <v>32.02093975997844</v>
      </c>
      <c r="W128" s="1">
        <f t="shared" si="89"/>
        <v>31.948698632293013</v>
      </c>
      <c r="X128" s="1">
        <f t="shared" si="89"/>
        <v>32.092102661877519</v>
      </c>
      <c r="Y128" s="1">
        <f t="shared" si="89"/>
        <v>32.272166368197908</v>
      </c>
      <c r="Z128" s="1">
        <f t="shared" si="89"/>
        <v>31.892630891402831</v>
      </c>
      <c r="AA128" s="1">
        <f t="shared" si="89"/>
        <v>32.4622935151909</v>
      </c>
      <c r="AB128" s="1">
        <f t="shared" si="89"/>
        <v>32.193455885794386</v>
      </c>
      <c r="AC128" s="1">
        <f t="shared" si="89"/>
        <v>32.065147017218777</v>
      </c>
      <c r="AD128" s="1">
        <f t="shared" si="89"/>
        <v>32.433540827554907</v>
      </c>
      <c r="AE128" s="1">
        <f t="shared" si="89"/>
        <v>32.02093975997844</v>
      </c>
      <c r="AF128" s="1">
        <f t="shared" si="89"/>
        <v>31.949058040888463</v>
      </c>
    </row>
    <row r="129" spans="1:38">
      <c r="A129" s="5" t="s">
        <v>410</v>
      </c>
      <c r="B129" s="5" t="str">
        <f t="shared" si="47"/>
        <v>9310-05010</v>
      </c>
      <c r="C129" s="5" t="str">
        <f t="shared" si="82"/>
        <v>9310</v>
      </c>
      <c r="D129" s="1">
        <f>SUM($F129:K129)</f>
        <v>188.21</v>
      </c>
      <c r="E129" s="2">
        <f t="shared" ref="E129:E130" si="90">D129/$D$131</f>
        <v>4.4050723983865E-4</v>
      </c>
      <c r="F129" s="22">
        <f>'Div 2 history'!B130</f>
        <v>32.56</v>
      </c>
      <c r="G129" s="22">
        <f>'Div 2 history'!C130</f>
        <v>39.74</v>
      </c>
      <c r="H129" s="22">
        <f>'Div 2 history'!D130</f>
        <v>27.72</v>
      </c>
      <c r="I129" s="22">
        <f>'Div 2 history'!E130</f>
        <v>55.25</v>
      </c>
      <c r="J129" s="22">
        <f>'Div 2 history'!F130</f>
        <v>17.2</v>
      </c>
      <c r="K129" s="22">
        <f>'Div 2 history'!G130</f>
        <v>15.74</v>
      </c>
      <c r="L129" s="1">
        <f t="shared" si="88"/>
        <v>38.358229531398464</v>
      </c>
      <c r="M129" s="1">
        <f t="shared" si="88"/>
        <v>38.622974382541493</v>
      </c>
      <c r="N129" s="1">
        <f t="shared" si="88"/>
        <v>38.147226563515751</v>
      </c>
      <c r="O129" s="1">
        <f t="shared" si="88"/>
        <v>39.787237968833551</v>
      </c>
      <c r="P129" s="1">
        <f t="shared" si="88"/>
        <v>39.45773855343424</v>
      </c>
      <c r="Q129" s="1">
        <f t="shared" si="88"/>
        <v>39.300477468811842</v>
      </c>
      <c r="R129" s="1">
        <f t="shared" si="88"/>
        <v>39.751997389646455</v>
      </c>
      <c r="S129" s="1">
        <f t="shared" si="88"/>
        <v>39.24629507831169</v>
      </c>
      <c r="T129" s="1">
        <f t="shared" si="88"/>
        <v>39.158193630343959</v>
      </c>
      <c r="U129" s="1">
        <f t="shared" si="88"/>
        <v>39.333956019039576</v>
      </c>
      <c r="V129" s="1">
        <f t="shared" si="89"/>
        <v>39.24629507831169</v>
      </c>
      <c r="W129" s="1">
        <f t="shared" si="89"/>
        <v>39.157753123104115</v>
      </c>
      <c r="X129" s="1">
        <f t="shared" si="89"/>
        <v>39.333515511799739</v>
      </c>
      <c r="Y129" s="1">
        <f t="shared" si="89"/>
        <v>39.554209638958902</v>
      </c>
      <c r="Z129" s="1">
        <f t="shared" si="89"/>
        <v>39.089033993689291</v>
      </c>
      <c r="AA129" s="1">
        <f t="shared" si="89"/>
        <v>39.787237968833551</v>
      </c>
      <c r="AB129" s="1">
        <f t="shared" si="89"/>
        <v>39.45773855343424</v>
      </c>
      <c r="AC129" s="1">
        <f t="shared" si="89"/>
        <v>39.300477468811842</v>
      </c>
      <c r="AD129" s="1">
        <f t="shared" si="89"/>
        <v>39.751997389646455</v>
      </c>
      <c r="AE129" s="1">
        <f t="shared" si="89"/>
        <v>39.24629507831169</v>
      </c>
      <c r="AF129" s="1">
        <f t="shared" si="89"/>
        <v>39.158193630343959</v>
      </c>
    </row>
    <row r="130" spans="1:38">
      <c r="A130" s="5" t="s">
        <v>516</v>
      </c>
      <c r="B130" s="5" t="str">
        <f t="shared" si="47"/>
        <v>8560-05010</v>
      </c>
      <c r="C130" s="5" t="str">
        <f t="shared" si="82"/>
        <v>8560</v>
      </c>
      <c r="D130" s="1">
        <f>SUM($F130:K130)</f>
        <v>0</v>
      </c>
      <c r="E130" s="2">
        <f t="shared" si="90"/>
        <v>0</v>
      </c>
      <c r="F130" s="22">
        <f>'Div 2 history'!B131</f>
        <v>0</v>
      </c>
      <c r="G130" s="22">
        <f>'Div 2 history'!C131</f>
        <v>0</v>
      </c>
      <c r="H130" s="22">
        <f>'Div 2 history'!D131</f>
        <v>0</v>
      </c>
      <c r="I130" s="22">
        <f>'Div 2 history'!E131</f>
        <v>0</v>
      </c>
      <c r="J130" s="22">
        <f>'Div 2 history'!F131</f>
        <v>0</v>
      </c>
      <c r="K130" s="22">
        <f>'Div 2 history'!G131</f>
        <v>0</v>
      </c>
      <c r="L130" s="1">
        <f t="shared" si="88"/>
        <v>0</v>
      </c>
      <c r="M130" s="1">
        <f t="shared" si="88"/>
        <v>0</v>
      </c>
      <c r="N130" s="1">
        <f t="shared" si="88"/>
        <v>0</v>
      </c>
      <c r="O130" s="1">
        <f t="shared" si="88"/>
        <v>0</v>
      </c>
      <c r="P130" s="1">
        <f t="shared" si="88"/>
        <v>0</v>
      </c>
      <c r="Q130" s="1">
        <f t="shared" si="88"/>
        <v>0</v>
      </c>
      <c r="R130" s="1">
        <f t="shared" si="88"/>
        <v>0</v>
      </c>
      <c r="S130" s="1">
        <f t="shared" si="88"/>
        <v>0</v>
      </c>
      <c r="T130" s="1">
        <f t="shared" si="88"/>
        <v>0</v>
      </c>
      <c r="U130" s="1">
        <f t="shared" si="88"/>
        <v>0</v>
      </c>
      <c r="V130" s="1">
        <f t="shared" si="89"/>
        <v>0</v>
      </c>
      <c r="W130" s="1">
        <f t="shared" si="89"/>
        <v>0</v>
      </c>
      <c r="X130" s="1">
        <f t="shared" si="89"/>
        <v>0</v>
      </c>
      <c r="Y130" s="1">
        <f t="shared" si="89"/>
        <v>0</v>
      </c>
      <c r="Z130" s="1">
        <f t="shared" si="89"/>
        <v>0</v>
      </c>
      <c r="AA130" s="1">
        <f t="shared" si="89"/>
        <v>0</v>
      </c>
      <c r="AB130" s="1">
        <f t="shared" si="89"/>
        <v>0</v>
      </c>
      <c r="AC130" s="1">
        <f t="shared" si="89"/>
        <v>0</v>
      </c>
      <c r="AD130" s="1">
        <f t="shared" si="89"/>
        <v>0</v>
      </c>
      <c r="AE130" s="1">
        <f t="shared" si="89"/>
        <v>0</v>
      </c>
      <c r="AF130" s="1">
        <f t="shared" si="89"/>
        <v>0</v>
      </c>
    </row>
    <row r="131" spans="1:38">
      <c r="A131" s="9" t="s">
        <v>24</v>
      </c>
      <c r="B131" s="5"/>
      <c r="C131" s="5"/>
      <c r="D131" s="31">
        <f>SUM(D115:D130)</f>
        <v>427257.45</v>
      </c>
      <c r="E131" s="32">
        <f>SUM(E115:E130)</f>
        <v>0.99999999999999989</v>
      </c>
      <c r="F131" s="31">
        <f>SUM(F115:F130)</f>
        <v>95228.109999999986</v>
      </c>
      <c r="G131" s="31">
        <f t="shared" ref="G131:K131" si="91">SUM(G115:G130)</f>
        <v>75994.86</v>
      </c>
      <c r="H131" s="31">
        <f t="shared" si="91"/>
        <v>78817.55</v>
      </c>
      <c r="I131" s="31">
        <f t="shared" si="91"/>
        <v>75304.23000000001</v>
      </c>
      <c r="J131" s="31">
        <f t="shared" si="91"/>
        <v>50599.679999999993</v>
      </c>
      <c r="K131" s="31">
        <f t="shared" si="91"/>
        <v>51313.02</v>
      </c>
      <c r="L131" s="31">
        <f>'Div 2 history'!H132</f>
        <v>87077.41</v>
      </c>
      <c r="M131" s="31">
        <f>'Div 2 history'!I132</f>
        <v>87678.41</v>
      </c>
      <c r="N131" s="31">
        <f>'Div 2 history'!J132</f>
        <v>86598.41</v>
      </c>
      <c r="O131" s="31">
        <f>'Div 002 FY18 Budget '!C25</f>
        <v>90321.416700000002</v>
      </c>
      <c r="P131" s="31">
        <f>'Div 002 FY18 Budget '!D25</f>
        <v>89573.416700000002</v>
      </c>
      <c r="Q131" s="31">
        <f>'Div 002 FY18 Budget '!E25</f>
        <v>89216.416700000002</v>
      </c>
      <c r="R131" s="31">
        <f>'Div 002 FY18 Budget '!F25</f>
        <v>90241.416700000002</v>
      </c>
      <c r="S131" s="31">
        <f>'Div 002 FY18 Budget '!G25</f>
        <v>89093.416700000002</v>
      </c>
      <c r="T131" s="31">
        <f>'Div 002 FY18 Budget '!H25</f>
        <v>88893.416700000002</v>
      </c>
      <c r="U131" s="31">
        <f>'Div 002 FY18 Budget '!I25</f>
        <v>89292.416700000002</v>
      </c>
      <c r="V131" s="31">
        <f>'Div 002 FY18 Budget '!J25</f>
        <v>89093.416700000002</v>
      </c>
      <c r="W131" s="31">
        <f>'Div 002 FY18 Budget '!K25</f>
        <v>88892.416700000002</v>
      </c>
      <c r="X131" s="31">
        <f>'Div 002 FY18 Budget '!L25</f>
        <v>89291.416700000002</v>
      </c>
      <c r="Y131" s="31">
        <f>'Div 002 FY18 Budget '!M25</f>
        <v>89792.416700000002</v>
      </c>
      <c r="Z131" s="31">
        <f>'Div 002 FY18 Budget '!N25</f>
        <v>88736.416700000002</v>
      </c>
      <c r="AA131" s="37">
        <f t="shared" ref="AA131" si="92">O131*(1+AA$3)</f>
        <v>90321.416700000002</v>
      </c>
      <c r="AB131" s="37">
        <f t="shared" ref="AB131" si="93">P131*(1+AB$3)</f>
        <v>89573.416700000002</v>
      </c>
      <c r="AC131" s="37">
        <f t="shared" ref="AC131" si="94">Q131*(1+AC$3)</f>
        <v>89216.416700000002</v>
      </c>
      <c r="AD131" s="37">
        <f t="shared" ref="AD131" si="95">R131*(1+AD$3)</f>
        <v>90241.416700000002</v>
      </c>
      <c r="AE131" s="37">
        <f t="shared" ref="AE131" si="96">S131*(1+AE$3)</f>
        <v>89093.416700000002</v>
      </c>
      <c r="AF131" s="37">
        <f t="shared" ref="AF131" si="97">T131*(1+AF$3)</f>
        <v>88893.416700000002</v>
      </c>
      <c r="AH131" s="15">
        <f>SUM(F131:Q131)</f>
        <v>957722.9301</v>
      </c>
      <c r="AI131" s="15">
        <f>SUM(U131:AF131)</f>
        <v>1072438.0003999998</v>
      </c>
      <c r="AK131" s="15">
        <f>AH131*$AK$6</f>
        <v>52370.636958377101</v>
      </c>
      <c r="AL131" s="15">
        <f>AI131*$AL$6</f>
        <v>55777.670213021986</v>
      </c>
    </row>
    <row r="132" spans="1:38">
      <c r="B132" s="5" t="str">
        <f t="shared" si="47"/>
        <v/>
      </c>
      <c r="C132" s="5" t="s">
        <v>462</v>
      </c>
      <c r="F132" s="1">
        <f>F131-'Div 2 history'!B132</f>
        <v>0</v>
      </c>
      <c r="G132" s="1">
        <f>G131-'Div 2 history'!C132</f>
        <v>0</v>
      </c>
      <c r="H132" s="1">
        <f>H131-'Div 2 history'!D132</f>
        <v>0</v>
      </c>
      <c r="I132" s="1">
        <f>I131-'Div 2 history'!E132</f>
        <v>0</v>
      </c>
      <c r="J132" s="1">
        <f>J131-'Div 2 history'!F132</f>
        <v>0</v>
      </c>
      <c r="K132" s="1">
        <f>K131-'Div 2 history'!G132</f>
        <v>0</v>
      </c>
      <c r="L132" s="1">
        <f>L131-'Div 2 history'!H132</f>
        <v>0</v>
      </c>
      <c r="M132" s="1">
        <f>M131-'Div 2 history'!I132</f>
        <v>0</v>
      </c>
      <c r="N132" s="1">
        <f>N131-'Div 2 history'!J132</f>
        <v>0</v>
      </c>
      <c r="O132" s="1">
        <f t="shared" ref="O132:AF132" si="98">O131-SUM(O115:O130)</f>
        <v>0</v>
      </c>
      <c r="P132" s="1">
        <f t="shared" si="98"/>
        <v>0</v>
      </c>
      <c r="Q132" s="1">
        <f t="shared" si="98"/>
        <v>0</v>
      </c>
      <c r="R132" s="1">
        <f t="shared" si="98"/>
        <v>0</v>
      </c>
      <c r="S132" s="1">
        <f t="shared" si="98"/>
        <v>0</v>
      </c>
      <c r="T132" s="1">
        <f t="shared" si="98"/>
        <v>0</v>
      </c>
      <c r="U132" s="1">
        <f t="shared" si="98"/>
        <v>0</v>
      </c>
      <c r="V132" s="1">
        <f t="shared" si="98"/>
        <v>0</v>
      </c>
      <c r="W132" s="1">
        <f t="shared" si="98"/>
        <v>0</v>
      </c>
      <c r="X132" s="1">
        <f t="shared" si="98"/>
        <v>0</v>
      </c>
      <c r="Y132" s="1">
        <f t="shared" si="98"/>
        <v>0</v>
      </c>
      <c r="Z132" s="1">
        <f t="shared" si="98"/>
        <v>0</v>
      </c>
      <c r="AA132" s="1">
        <f t="shared" si="98"/>
        <v>0</v>
      </c>
      <c r="AB132" s="1">
        <f t="shared" si="98"/>
        <v>0</v>
      </c>
      <c r="AC132" s="1">
        <f t="shared" si="98"/>
        <v>0</v>
      </c>
      <c r="AD132" s="1">
        <f t="shared" si="98"/>
        <v>0</v>
      </c>
      <c r="AE132" s="1">
        <f t="shared" si="98"/>
        <v>0</v>
      </c>
      <c r="AF132" s="1">
        <f t="shared" si="98"/>
        <v>0</v>
      </c>
    </row>
    <row r="133" spans="1:38">
      <c r="A133" s="5" t="s">
        <v>340</v>
      </c>
      <c r="B133" s="5" t="str">
        <f t="shared" si="47"/>
        <v>9320-04065</v>
      </c>
      <c r="C133" s="5" t="str">
        <f t="shared" ref="C133:C142" si="99">LEFT(B133,4)</f>
        <v>9320</v>
      </c>
      <c r="D133" s="1">
        <f>SUM($F133:K133)</f>
        <v>103134.70000000001</v>
      </c>
      <c r="E133" s="2">
        <f t="shared" ref="E133:E142" si="100">D133/$D$143</f>
        <v>1.3700600672426138E-2</v>
      </c>
      <c r="F133" s="22">
        <f>'Div 2 history'!B134</f>
        <v>15727.48</v>
      </c>
      <c r="G133" s="22">
        <f>'Div 2 history'!C134</f>
        <v>0</v>
      </c>
      <c r="H133" s="22">
        <f>'Div 2 history'!D134</f>
        <v>34032.68</v>
      </c>
      <c r="I133" s="22">
        <f>'Div 2 history'!E134</f>
        <v>19477.849999999999</v>
      </c>
      <c r="J133" s="22">
        <f>'Div 2 history'!F134</f>
        <v>16076.5</v>
      </c>
      <c r="K133" s="22">
        <f>'Div 2 history'!G134</f>
        <v>17820.189999999999</v>
      </c>
      <c r="L133" s="1">
        <f t="shared" ref="L133:U139" si="101">$E133*L$143</f>
        <v>21556.75581611061</v>
      </c>
      <c r="M133" s="1">
        <f t="shared" si="101"/>
        <v>21383.420474607305</v>
      </c>
      <c r="N133" s="1">
        <f t="shared" si="101"/>
        <v>21641.439913896906</v>
      </c>
      <c r="O133" s="1">
        <f t="shared" si="101"/>
        <v>27828.193306367059</v>
      </c>
      <c r="P133" s="1">
        <f t="shared" si="101"/>
        <v>22149.308439265118</v>
      </c>
      <c r="Q133" s="1">
        <f t="shared" si="101"/>
        <v>24124.077672638887</v>
      </c>
      <c r="R133" s="1">
        <f t="shared" si="101"/>
        <v>23034.273393589243</v>
      </c>
      <c r="S133" s="1">
        <f t="shared" si="101"/>
        <v>22240.402500082022</v>
      </c>
      <c r="T133" s="1">
        <f t="shared" si="101"/>
        <v>22409.398313328344</v>
      </c>
      <c r="U133" s="1">
        <f t="shared" si="101"/>
        <v>23989.715059808364</v>
      </c>
      <c r="V133" s="1">
        <f t="shared" ref="V133:AF139" si="102">$E133*V$143</f>
        <v>22707.589283849571</v>
      </c>
      <c r="W133" s="1">
        <f t="shared" si="102"/>
        <v>22999.997915857002</v>
      </c>
      <c r="X133" s="1">
        <f t="shared" si="102"/>
        <v>23583.94820586131</v>
      </c>
      <c r="Y133" s="1">
        <f t="shared" si="102"/>
        <v>23156.560296987089</v>
      </c>
      <c r="Z133" s="1">
        <f t="shared" si="102"/>
        <v>23505.639956609935</v>
      </c>
      <c r="AA133" s="1">
        <f t="shared" si="102"/>
        <v>27828.193306367059</v>
      </c>
      <c r="AB133" s="1">
        <f t="shared" si="102"/>
        <v>22149.308439265118</v>
      </c>
      <c r="AC133" s="1">
        <f t="shared" si="102"/>
        <v>24124.077672638887</v>
      </c>
      <c r="AD133" s="1">
        <f t="shared" si="102"/>
        <v>23034.273393589243</v>
      </c>
      <c r="AE133" s="1">
        <f t="shared" si="102"/>
        <v>22240.402500082022</v>
      </c>
      <c r="AF133" s="1">
        <f t="shared" si="102"/>
        <v>22409.398313328344</v>
      </c>
    </row>
    <row r="134" spans="1:38">
      <c r="A134" s="5" t="s">
        <v>411</v>
      </c>
      <c r="B134" s="5" t="str">
        <f t="shared" si="47"/>
        <v>9210-04065</v>
      </c>
      <c r="C134" s="5" t="str">
        <f t="shared" si="99"/>
        <v>9210</v>
      </c>
      <c r="D134" s="1">
        <f>SUM($F134:K134)</f>
        <v>13555.06</v>
      </c>
      <c r="E134" s="2">
        <f t="shared" si="100"/>
        <v>1.800678764283763E-3</v>
      </c>
      <c r="F134" s="22">
        <f>'Div 2 history'!B135</f>
        <v>1468.33</v>
      </c>
      <c r="G134" s="22">
        <f>'Div 2 history'!C135</f>
        <v>2831.13</v>
      </c>
      <c r="H134" s="22">
        <f>'Div 2 history'!D135</f>
        <v>2836.73</v>
      </c>
      <c r="I134" s="22">
        <f>'Div 2 history'!E135</f>
        <v>1040.73</v>
      </c>
      <c r="J134" s="22">
        <f>'Div 2 history'!F135</f>
        <v>2671.04</v>
      </c>
      <c r="K134" s="22">
        <f>'Div 2 history'!G135</f>
        <v>2707.1</v>
      </c>
      <c r="L134" s="1">
        <f t="shared" si="101"/>
        <v>2833.2182911544633</v>
      </c>
      <c r="M134" s="1">
        <f t="shared" si="101"/>
        <v>2810.4367156595254</v>
      </c>
      <c r="N134" s="1">
        <f t="shared" si="101"/>
        <v>2844.3483766304394</v>
      </c>
      <c r="O134" s="1">
        <f t="shared" si="101"/>
        <v>3657.4773568876803</v>
      </c>
      <c r="P134" s="1">
        <f t="shared" si="101"/>
        <v>2911.0978637911876</v>
      </c>
      <c r="Q134" s="1">
        <f t="shared" si="101"/>
        <v>3170.6430551238373</v>
      </c>
      <c r="R134" s="1">
        <f t="shared" si="101"/>
        <v>3027.4093773143836</v>
      </c>
      <c r="S134" s="1">
        <f t="shared" si="101"/>
        <v>2923.0704148338218</v>
      </c>
      <c r="T134" s="1">
        <f t="shared" si="101"/>
        <v>2945.2816433369608</v>
      </c>
      <c r="U134" s="1">
        <f t="shared" si="101"/>
        <v>3152.9836904417807</v>
      </c>
      <c r="V134" s="1">
        <f t="shared" si="102"/>
        <v>2984.4730745126317</v>
      </c>
      <c r="W134" s="1">
        <f t="shared" si="102"/>
        <v>3022.9045292158366</v>
      </c>
      <c r="X134" s="1">
        <f t="shared" si="102"/>
        <v>3099.6534916700425</v>
      </c>
      <c r="Y134" s="1">
        <f t="shared" si="102"/>
        <v>3043.4816237336004</v>
      </c>
      <c r="Z134" s="1">
        <f t="shared" si="102"/>
        <v>3089.3613880706012</v>
      </c>
      <c r="AA134" s="1">
        <f t="shared" si="102"/>
        <v>3657.4773568876803</v>
      </c>
      <c r="AB134" s="1">
        <f t="shared" si="102"/>
        <v>2911.0978637911876</v>
      </c>
      <c r="AC134" s="1">
        <f t="shared" si="102"/>
        <v>3170.6430551238373</v>
      </c>
      <c r="AD134" s="1">
        <f t="shared" si="102"/>
        <v>3027.4093773143836</v>
      </c>
      <c r="AE134" s="1">
        <f t="shared" si="102"/>
        <v>2923.0704148338218</v>
      </c>
      <c r="AF134" s="1">
        <f t="shared" si="102"/>
        <v>2945.2816433369608</v>
      </c>
    </row>
    <row r="135" spans="1:38">
      <c r="A135" s="5" t="s">
        <v>372</v>
      </c>
      <c r="B135" s="5" t="str">
        <f t="shared" si="47"/>
        <v>9320-04201</v>
      </c>
      <c r="C135" s="5" t="str">
        <f t="shared" si="99"/>
        <v>9320</v>
      </c>
      <c r="D135" s="1">
        <f>SUM($F135:K135)</f>
        <v>22853.439999999999</v>
      </c>
      <c r="E135" s="2">
        <f t="shared" si="100"/>
        <v>3.0358924341783158E-3</v>
      </c>
      <c r="F135" s="22">
        <f>'Div 2 history'!B136</f>
        <v>1094.99</v>
      </c>
      <c r="G135" s="22">
        <f>'Div 2 history'!C136</f>
        <v>942.89</v>
      </c>
      <c r="H135" s="22">
        <f>'Div 2 history'!D136</f>
        <v>4090.92</v>
      </c>
      <c r="I135" s="22">
        <f>'Div 2 history'!E136</f>
        <v>1989.54</v>
      </c>
      <c r="J135" s="22">
        <f>'Div 2 history'!F136</f>
        <v>10383.439999999999</v>
      </c>
      <c r="K135" s="22">
        <f>'Div 2 history'!G136</f>
        <v>4351.6600000000008</v>
      </c>
      <c r="L135" s="1">
        <f t="shared" si="101"/>
        <v>4776.7242803647541</v>
      </c>
      <c r="M135" s="1">
        <f t="shared" si="101"/>
        <v>4738.3152014909574</v>
      </c>
      <c r="N135" s="1">
        <f t="shared" si="101"/>
        <v>4795.4892832950309</v>
      </c>
      <c r="O135" s="1">
        <f t="shared" si="101"/>
        <v>6166.4012794477621</v>
      </c>
      <c r="P135" s="1">
        <f t="shared" si="101"/>
        <v>4908.0269924500581</v>
      </c>
      <c r="Q135" s="1">
        <f t="shared" si="101"/>
        <v>5345.6126953100402</v>
      </c>
      <c r="R135" s="1">
        <f t="shared" si="101"/>
        <v>5104.1248478348034</v>
      </c>
      <c r="S135" s="1">
        <f t="shared" si="101"/>
        <v>4928.2123680145905</v>
      </c>
      <c r="T135" s="1">
        <f t="shared" si="101"/>
        <v>4965.6598583187852</v>
      </c>
      <c r="U135" s="1">
        <f t="shared" si="101"/>
        <v>5315.8395160545078</v>
      </c>
      <c r="V135" s="1">
        <f t="shared" si="102"/>
        <v>5031.7354803291137</v>
      </c>
      <c r="W135" s="1">
        <f t="shared" si="102"/>
        <v>5096.5298039375975</v>
      </c>
      <c r="X135" s="1">
        <f t="shared" si="102"/>
        <v>5225.92633988133</v>
      </c>
      <c r="Y135" s="1">
        <f t="shared" si="102"/>
        <v>5131.2221914988513</v>
      </c>
      <c r="Z135" s="1">
        <f t="shared" si="102"/>
        <v>5208.574150213145</v>
      </c>
      <c r="AA135" s="1">
        <f t="shared" si="102"/>
        <v>6166.4012794477621</v>
      </c>
      <c r="AB135" s="1">
        <f t="shared" si="102"/>
        <v>4908.0269924500581</v>
      </c>
      <c r="AC135" s="1">
        <f t="shared" si="102"/>
        <v>5345.6126953100402</v>
      </c>
      <c r="AD135" s="1">
        <f t="shared" si="102"/>
        <v>5104.1248478348034</v>
      </c>
      <c r="AE135" s="1">
        <f t="shared" si="102"/>
        <v>4928.2123680145905</v>
      </c>
      <c r="AF135" s="1">
        <f t="shared" si="102"/>
        <v>4965.6598583187852</v>
      </c>
    </row>
    <row r="136" spans="1:38">
      <c r="A136" s="5" t="s">
        <v>412</v>
      </c>
      <c r="B136" s="5" t="str">
        <f t="shared" ref="B136:B140" si="103">RIGHT(A136,10)</f>
        <v>9310-04201</v>
      </c>
      <c r="C136" s="5" t="str">
        <f t="shared" si="99"/>
        <v>9310</v>
      </c>
      <c r="D136" s="1">
        <f>SUM($F136:K136)</f>
        <v>11780.289999999999</v>
      </c>
      <c r="E136" s="2">
        <f t="shared" si="100"/>
        <v>1.5649150973956862E-3</v>
      </c>
      <c r="F136" s="22">
        <f>'Div 2 history'!B137</f>
        <v>1978.32</v>
      </c>
      <c r="G136" s="22">
        <f>'Div 2 history'!C137</f>
        <v>2026.92</v>
      </c>
      <c r="H136" s="22">
        <f>'Div 2 history'!D137</f>
        <v>2003.87</v>
      </c>
      <c r="I136" s="22">
        <f>'Div 2 history'!E137</f>
        <v>2007.99</v>
      </c>
      <c r="J136" s="22">
        <f>'Div 2 history'!F137</f>
        <v>1866.59</v>
      </c>
      <c r="K136" s="22">
        <f>'Div 2 history'!G137</f>
        <v>1896.6</v>
      </c>
      <c r="L136" s="1">
        <f t="shared" si="101"/>
        <v>2462.2637674126131</v>
      </c>
      <c r="M136" s="1">
        <f t="shared" si="101"/>
        <v>2442.4649936714959</v>
      </c>
      <c r="N136" s="1">
        <f t="shared" si="101"/>
        <v>2471.9365858753704</v>
      </c>
      <c r="O136" s="1">
        <f t="shared" si="101"/>
        <v>3178.6022291727495</v>
      </c>
      <c r="P136" s="1">
        <f t="shared" si="101"/>
        <v>2529.946533164788</v>
      </c>
      <c r="Q136" s="1">
        <f t="shared" si="101"/>
        <v>2755.5093578224505</v>
      </c>
      <c r="R136" s="1">
        <f t="shared" si="101"/>
        <v>2631.0293287881323</v>
      </c>
      <c r="S136" s="1">
        <f t="shared" si="101"/>
        <v>2540.351512805013</v>
      </c>
      <c r="T136" s="1">
        <f t="shared" si="101"/>
        <v>2559.654615338181</v>
      </c>
      <c r="U136" s="1">
        <f t="shared" si="101"/>
        <v>2740.1621415673858</v>
      </c>
      <c r="V136" s="1">
        <f t="shared" si="102"/>
        <v>2593.7146950991296</v>
      </c>
      <c r="W136" s="1">
        <f t="shared" si="102"/>
        <v>2627.1143024432226</v>
      </c>
      <c r="X136" s="1">
        <f t="shared" si="102"/>
        <v>2693.8144893040449</v>
      </c>
      <c r="Y136" s="1">
        <f t="shared" si="102"/>
        <v>2644.9972288763529</v>
      </c>
      <c r="Z136" s="1">
        <f t="shared" si="102"/>
        <v>2684.8699353801621</v>
      </c>
      <c r="AA136" s="1">
        <f t="shared" si="102"/>
        <v>3178.6022291727495</v>
      </c>
      <c r="AB136" s="1">
        <f t="shared" si="102"/>
        <v>2529.946533164788</v>
      </c>
      <c r="AC136" s="1">
        <f t="shared" si="102"/>
        <v>2755.5093578224505</v>
      </c>
      <c r="AD136" s="1">
        <f t="shared" si="102"/>
        <v>2631.0293287881323</v>
      </c>
      <c r="AE136" s="1">
        <f t="shared" si="102"/>
        <v>2540.351512805013</v>
      </c>
      <c r="AF136" s="1">
        <f t="shared" si="102"/>
        <v>2559.654615338181</v>
      </c>
    </row>
    <row r="137" spans="1:38">
      <c r="A137" s="5" t="s">
        <v>413</v>
      </c>
      <c r="B137" s="5" t="str">
        <f t="shared" si="103"/>
        <v>9302-04201</v>
      </c>
      <c r="C137" s="5" t="str">
        <f t="shared" si="99"/>
        <v>9302</v>
      </c>
      <c r="D137" s="1">
        <f>SUM($F137:K137)</f>
        <v>87245.68</v>
      </c>
      <c r="E137" s="2">
        <f t="shared" si="100"/>
        <v>1.1589874427077167E-2</v>
      </c>
      <c r="F137" s="22">
        <f>'Div 2 history'!B138</f>
        <v>6441.83</v>
      </c>
      <c r="G137" s="22">
        <f>'Div 2 history'!C138</f>
        <v>28219.309999999998</v>
      </c>
      <c r="H137" s="22">
        <f>'Div 2 history'!D138</f>
        <v>5036.54</v>
      </c>
      <c r="I137" s="22">
        <f>'Div 2 history'!E138</f>
        <v>12120.81</v>
      </c>
      <c r="J137" s="22">
        <f>'Div 2 history'!F138</f>
        <v>2958.81</v>
      </c>
      <c r="K137" s="22">
        <f>'Div 2 history'!G138</f>
        <v>32468.38</v>
      </c>
      <c r="L137" s="1">
        <f t="shared" si="101"/>
        <v>18235.703597048567</v>
      </c>
      <c r="M137" s="1">
        <f t="shared" si="101"/>
        <v>18089.072446354494</v>
      </c>
      <c r="N137" s="1">
        <f t="shared" si="101"/>
        <v>18307.34119037605</v>
      </c>
      <c r="O137" s="1">
        <f t="shared" si="101"/>
        <v>23540.958069257409</v>
      </c>
      <c r="P137" s="1">
        <f t="shared" si="101"/>
        <v>18736.967056804584</v>
      </c>
      <c r="Q137" s="1">
        <f t="shared" si="101"/>
        <v>20407.501654847467</v>
      </c>
      <c r="R137" s="1">
        <f t="shared" si="101"/>
        <v>19485.593554153947</v>
      </c>
      <c r="S137" s="1">
        <f t="shared" si="101"/>
        <v>18814.027088781524</v>
      </c>
      <c r="T137" s="1">
        <f t="shared" si="101"/>
        <v>18956.987262649567</v>
      </c>
      <c r="U137" s="1">
        <f t="shared" si="101"/>
        <v>20293.839060948656</v>
      </c>
      <c r="V137" s="1">
        <f t="shared" si="102"/>
        <v>19209.238677478759</v>
      </c>
      <c r="W137" s="1">
        <f t="shared" si="102"/>
        <v>19456.598585806005</v>
      </c>
      <c r="X137" s="1">
        <f t="shared" si="102"/>
        <v>19950.584995206751</v>
      </c>
      <c r="Y137" s="1">
        <f t="shared" si="102"/>
        <v>19589.040832732731</v>
      </c>
      <c r="Z137" s="1">
        <f t="shared" si="102"/>
        <v>19884.340981741392</v>
      </c>
      <c r="AA137" s="1">
        <f t="shared" si="102"/>
        <v>23540.958069257409</v>
      </c>
      <c r="AB137" s="1">
        <f t="shared" si="102"/>
        <v>18736.967056804584</v>
      </c>
      <c r="AC137" s="1">
        <f t="shared" si="102"/>
        <v>20407.501654847467</v>
      </c>
      <c r="AD137" s="1">
        <f t="shared" si="102"/>
        <v>19485.593554153947</v>
      </c>
      <c r="AE137" s="1">
        <f t="shared" si="102"/>
        <v>18814.027088781524</v>
      </c>
      <c r="AF137" s="1">
        <f t="shared" si="102"/>
        <v>18956.987262649567</v>
      </c>
    </row>
    <row r="138" spans="1:38">
      <c r="A138" s="5" t="s">
        <v>480</v>
      </c>
      <c r="B138" s="5" t="str">
        <f t="shared" si="103"/>
        <v>9230-04201</v>
      </c>
      <c r="C138" s="5" t="str">
        <f t="shared" si="99"/>
        <v>9230</v>
      </c>
      <c r="D138" s="1">
        <f>SUM($F138:K138)</f>
        <v>99676.42</v>
      </c>
      <c r="E138" s="2">
        <f t="shared" si="100"/>
        <v>1.3241196482629319E-2</v>
      </c>
      <c r="F138" s="22">
        <f>'Div 2 history'!B139</f>
        <v>7821.07</v>
      </c>
      <c r="G138" s="22">
        <f>'Div 2 history'!C139</f>
        <v>0</v>
      </c>
      <c r="H138" s="22">
        <f>'Div 2 history'!D139</f>
        <v>0</v>
      </c>
      <c r="I138" s="22">
        <f>'Div 2 history'!E139</f>
        <v>89590.31</v>
      </c>
      <c r="J138" s="22">
        <f>'Div 2 history'!F139</f>
        <v>2265.04</v>
      </c>
      <c r="K138" s="22">
        <f>'Div 2 history'!G139</f>
        <v>0</v>
      </c>
      <c r="L138" s="1">
        <f t="shared" si="101"/>
        <v>20833.921527517738</v>
      </c>
      <c r="M138" s="1">
        <f t="shared" si="101"/>
        <v>20666.398411626316</v>
      </c>
      <c r="N138" s="1">
        <f t="shared" si="101"/>
        <v>20915.766025036693</v>
      </c>
      <c r="O138" s="1">
        <f t="shared" si="101"/>
        <v>26895.067167952508</v>
      </c>
      <c r="P138" s="1">
        <f t="shared" si="101"/>
        <v>21406.604864335033</v>
      </c>
      <c r="Q138" s="1">
        <f t="shared" si="101"/>
        <v>23315.156763054296</v>
      </c>
      <c r="R138" s="1">
        <f t="shared" si="101"/>
        <v>22261.895454916983</v>
      </c>
      <c r="S138" s="1">
        <f t="shared" si="101"/>
        <v>21494.644388040353</v>
      </c>
      <c r="T138" s="1">
        <f t="shared" si="101"/>
        <v>21657.973487357867</v>
      </c>
      <c r="U138" s="1">
        <f t="shared" si="101"/>
        <v>23185.299554677364</v>
      </c>
      <c r="V138" s="1">
        <f t="shared" si="102"/>
        <v>21946.165612974964</v>
      </c>
      <c r="W138" s="1">
        <f t="shared" si="102"/>
        <v>22228.769291616565</v>
      </c>
      <c r="X138" s="1">
        <f t="shared" si="102"/>
        <v>22793.138745986347</v>
      </c>
      <c r="Y138" s="1">
        <f t="shared" si="102"/>
        <v>22380.081872714127</v>
      </c>
      <c r="Z138" s="1">
        <f t="shared" si="102"/>
        <v>22717.456304074509</v>
      </c>
      <c r="AA138" s="1">
        <f t="shared" si="102"/>
        <v>26895.067167952508</v>
      </c>
      <c r="AB138" s="1">
        <f t="shared" si="102"/>
        <v>21406.604864335033</v>
      </c>
      <c r="AC138" s="1">
        <f t="shared" si="102"/>
        <v>23315.156763054296</v>
      </c>
      <c r="AD138" s="1">
        <f t="shared" si="102"/>
        <v>22261.895454916983</v>
      </c>
      <c r="AE138" s="1">
        <f t="shared" si="102"/>
        <v>21494.644388040353</v>
      </c>
      <c r="AF138" s="1">
        <f t="shared" si="102"/>
        <v>21657.973487357867</v>
      </c>
    </row>
    <row r="139" spans="1:38">
      <c r="A139" s="5" t="s">
        <v>870</v>
      </c>
      <c r="B139" s="5" t="str">
        <f t="shared" ref="B139" si="104">RIGHT(A139,10)</f>
        <v>9240-04201</v>
      </c>
      <c r="C139" s="5" t="str">
        <f t="shared" ref="C139" si="105">LEFT(B139,4)</f>
        <v>9240</v>
      </c>
      <c r="D139" s="1">
        <f>SUM($F139:K139)</f>
        <v>36534.379999999997</v>
      </c>
      <c r="E139" s="2">
        <f t="shared" si="100"/>
        <v>4.8532933260548774E-3</v>
      </c>
      <c r="F139" s="22">
        <f>'Div 2 history'!B140</f>
        <v>36534.379999999997</v>
      </c>
      <c r="G139" s="22">
        <f>'Div 2 history'!C140</f>
        <v>0</v>
      </c>
      <c r="H139" s="22">
        <f>'Div 2 history'!D140</f>
        <v>0</v>
      </c>
      <c r="I139" s="22">
        <f>'Div 2 history'!E140</f>
        <v>0</v>
      </c>
      <c r="J139" s="22">
        <f>'Div 2 history'!F140</f>
        <v>0</v>
      </c>
      <c r="K139" s="22">
        <f>'Div 2 history'!G140</f>
        <v>0</v>
      </c>
      <c r="L139" s="1">
        <f t="shared" si="101"/>
        <v>7636.2534486743552</v>
      </c>
      <c r="M139" s="1">
        <f t="shared" si="101"/>
        <v>7574.8512316328406</v>
      </c>
      <c r="N139" s="1">
        <f t="shared" si="101"/>
        <v>7666.2518973873657</v>
      </c>
      <c r="O139" s="1">
        <f t="shared" si="101"/>
        <v>9857.8440521790471</v>
      </c>
      <c r="P139" s="1">
        <f t="shared" si="101"/>
        <v>7846.1589674214274</v>
      </c>
      <c r="Q139" s="1">
        <f t="shared" si="101"/>
        <v>8545.7001459421954</v>
      </c>
      <c r="R139" s="1">
        <f t="shared" si="101"/>
        <v>8159.6484712252895</v>
      </c>
      <c r="S139" s="1">
        <f t="shared" si="101"/>
        <v>7878.4280779499677</v>
      </c>
      <c r="T139" s="1">
        <f t="shared" si="101"/>
        <v>7938.2930628633876</v>
      </c>
      <c r="U139" s="1">
        <f t="shared" si="101"/>
        <v>8498.1036070959763</v>
      </c>
      <c r="V139" s="1">
        <f t="shared" si="102"/>
        <v>8043.9240699792408</v>
      </c>
      <c r="W139" s="1">
        <f t="shared" si="102"/>
        <v>8147.506744646832</v>
      </c>
      <c r="X139" s="1">
        <f t="shared" si="102"/>
        <v>8354.3649775803406</v>
      </c>
      <c r="Y139" s="1">
        <f t="shared" si="102"/>
        <v>8202.9673173339233</v>
      </c>
      <c r="Z139" s="1">
        <f t="shared" si="102"/>
        <v>8326.6251059824754</v>
      </c>
      <c r="AA139" s="1">
        <f t="shared" si="102"/>
        <v>9857.8440521790471</v>
      </c>
      <c r="AB139" s="1">
        <f t="shared" si="102"/>
        <v>7846.1589674214274</v>
      </c>
      <c r="AC139" s="1">
        <f t="shared" si="102"/>
        <v>8545.7001459421954</v>
      </c>
      <c r="AD139" s="1">
        <f t="shared" si="102"/>
        <v>8159.6484712252895</v>
      </c>
      <c r="AE139" s="1">
        <f t="shared" si="102"/>
        <v>7878.4280779499677</v>
      </c>
      <c r="AF139" s="1">
        <f t="shared" si="102"/>
        <v>7938.2930628633876</v>
      </c>
    </row>
    <row r="140" spans="1:38">
      <c r="A140" s="5" t="s">
        <v>373</v>
      </c>
      <c r="B140" s="5" t="str">
        <f t="shared" si="103"/>
        <v>9210-04201</v>
      </c>
      <c r="C140" s="5" t="str">
        <f t="shared" si="99"/>
        <v>9210</v>
      </c>
      <c r="D140" s="1">
        <f>SUM($F140:K140)</f>
        <v>6414698.7999999989</v>
      </c>
      <c r="E140" s="2">
        <f t="shared" si="100"/>
        <v>0.85214022722411675</v>
      </c>
      <c r="F140" s="22">
        <f>'Div 2 history'!B141</f>
        <v>1046231.71</v>
      </c>
      <c r="G140" s="22">
        <f>'Div 2 history'!C141</f>
        <v>1030631.59</v>
      </c>
      <c r="H140" s="22">
        <f>'Div 2 history'!D141</f>
        <v>1024365.51</v>
      </c>
      <c r="I140" s="22">
        <f>'Div 2 history'!E141</f>
        <v>1114181.46</v>
      </c>
      <c r="J140" s="22">
        <f>'Div 2 history'!F141</f>
        <v>1127248.0900000001</v>
      </c>
      <c r="K140" s="22">
        <f>'Div 2 history'!G141</f>
        <v>1072040.44</v>
      </c>
      <c r="L140" s="1">
        <f t="shared" ref="L140:U142" si="106">$E140*L$143</f>
        <v>1340771.7835558518</v>
      </c>
      <c r="M140" s="1">
        <f t="shared" si="106"/>
        <v>1329990.7951286896</v>
      </c>
      <c r="N140" s="1">
        <f t="shared" si="106"/>
        <v>1346038.9049073353</v>
      </c>
      <c r="O140" s="1">
        <f t="shared" si="106"/>
        <v>1730838.1971200844</v>
      </c>
      <c r="P140" s="1">
        <f t="shared" si="106"/>
        <v>1377626.9506401219</v>
      </c>
      <c r="Q140" s="1">
        <f t="shared" si="106"/>
        <v>1500452.2444704198</v>
      </c>
      <c r="R140" s="1">
        <f t="shared" si="106"/>
        <v>1432669.3721582436</v>
      </c>
      <c r="S140" s="1">
        <f t="shared" si="106"/>
        <v>1383292.7543183148</v>
      </c>
      <c r="T140" s="1">
        <f t="shared" si="106"/>
        <v>1393803.8358499061</v>
      </c>
      <c r="U140" s="1">
        <f t="shared" si="106"/>
        <v>1492095.2541336196</v>
      </c>
      <c r="V140" s="1">
        <f t="shared" ref="V140:AF142" si="107">$E140*V$143</f>
        <v>1412350.5059887958</v>
      </c>
      <c r="W140" s="1">
        <f t="shared" si="107"/>
        <v>1430537.5303447857</v>
      </c>
      <c r="X140" s="1">
        <f t="shared" si="107"/>
        <v>1466857.6556231866</v>
      </c>
      <c r="Y140" s="1">
        <f t="shared" si="107"/>
        <v>1440275.2860987687</v>
      </c>
      <c r="Z140" s="1">
        <f t="shared" si="107"/>
        <v>1461987.0947692459</v>
      </c>
      <c r="AA140" s="1">
        <f t="shared" si="107"/>
        <v>1730838.1971200844</v>
      </c>
      <c r="AB140" s="1">
        <f t="shared" si="107"/>
        <v>1377626.9506401219</v>
      </c>
      <c r="AC140" s="1">
        <f t="shared" si="107"/>
        <v>1500452.2444704198</v>
      </c>
      <c r="AD140" s="1">
        <f t="shared" si="107"/>
        <v>1432669.3721582436</v>
      </c>
      <c r="AE140" s="1">
        <f t="shared" si="107"/>
        <v>1383292.7543183148</v>
      </c>
      <c r="AF140" s="1">
        <f t="shared" si="107"/>
        <v>1393803.8358499061</v>
      </c>
    </row>
    <row r="141" spans="1:38">
      <c r="A141" s="5" t="s">
        <v>374</v>
      </c>
      <c r="B141" s="5" t="str">
        <f t="shared" si="47"/>
        <v>9210-04212</v>
      </c>
      <c r="C141" s="5" t="str">
        <f t="shared" si="99"/>
        <v>9210</v>
      </c>
      <c r="D141" s="1">
        <f>SUM($F141:K141)</f>
        <v>733190.3600000001</v>
      </c>
      <c r="E141" s="2">
        <f t="shared" si="100"/>
        <v>9.73983377004283E-2</v>
      </c>
      <c r="F141" s="22">
        <f>'Div 2 history'!B142</f>
        <v>125992.75</v>
      </c>
      <c r="G141" s="22">
        <f>'Div 2 history'!C142</f>
        <v>127650.02</v>
      </c>
      <c r="H141" s="22">
        <f>'Div 2 history'!D142</f>
        <v>121829.14</v>
      </c>
      <c r="I141" s="22">
        <f>'Div 2 history'!E142</f>
        <v>125126.56</v>
      </c>
      <c r="J141" s="22">
        <f>'Div 2 history'!F142</f>
        <v>120893.22</v>
      </c>
      <c r="K141" s="22">
        <f>'Div 2 history'!G142</f>
        <v>111698.67</v>
      </c>
      <c r="L141" s="1">
        <f t="shared" si="106"/>
        <v>153248.18472586077</v>
      </c>
      <c r="M141" s="1">
        <f t="shared" si="106"/>
        <v>152015.93407270979</v>
      </c>
      <c r="N141" s="1">
        <f t="shared" si="106"/>
        <v>153850.20872110399</v>
      </c>
      <c r="O141" s="1">
        <f t="shared" si="106"/>
        <v>197832.1851757445</v>
      </c>
      <c r="P141" s="1">
        <f t="shared" si="106"/>
        <v>157460.6745192048</v>
      </c>
      <c r="Q141" s="1">
        <f t="shared" si="106"/>
        <v>171499.41962763327</v>
      </c>
      <c r="R141" s="1">
        <f t="shared" si="106"/>
        <v>163751.93995603925</v>
      </c>
      <c r="S141" s="1">
        <f t="shared" si="106"/>
        <v>158108.26730072458</v>
      </c>
      <c r="T141" s="1">
        <f t="shared" si="106"/>
        <v>159309.66800439233</v>
      </c>
      <c r="U141" s="1">
        <f t="shared" si="106"/>
        <v>170544.22828590492</v>
      </c>
      <c r="V141" s="1">
        <f t="shared" si="107"/>
        <v>161429.52431875799</v>
      </c>
      <c r="W141" s="1">
        <f t="shared" si="107"/>
        <v>163508.27366469719</v>
      </c>
      <c r="X141" s="1">
        <f t="shared" si="107"/>
        <v>167659.6089897659</v>
      </c>
      <c r="Y141" s="1">
        <f t="shared" si="107"/>
        <v>164621.28440291845</v>
      </c>
      <c r="Z141" s="1">
        <f t="shared" si="107"/>
        <v>167102.91125893829</v>
      </c>
      <c r="AA141" s="1">
        <f t="shared" si="107"/>
        <v>197832.1851757445</v>
      </c>
      <c r="AB141" s="1">
        <f t="shared" si="107"/>
        <v>157460.6745192048</v>
      </c>
      <c r="AC141" s="1">
        <f t="shared" si="107"/>
        <v>171499.41962763327</v>
      </c>
      <c r="AD141" s="1">
        <f t="shared" si="107"/>
        <v>163751.93995603925</v>
      </c>
      <c r="AE141" s="1">
        <f t="shared" si="107"/>
        <v>158108.26730072458</v>
      </c>
      <c r="AF141" s="1">
        <f t="shared" si="107"/>
        <v>159309.66800439233</v>
      </c>
    </row>
    <row r="142" spans="1:38">
      <c r="A142" s="5" t="s">
        <v>375</v>
      </c>
      <c r="B142" s="5" t="str">
        <f t="shared" si="47"/>
        <v>9320-04212</v>
      </c>
      <c r="C142" s="5" t="str">
        <f t="shared" si="99"/>
        <v>9320</v>
      </c>
      <c r="D142" s="1">
        <f>SUM($F142:K142)</f>
        <v>5081.1099999999997</v>
      </c>
      <c r="E142" s="2">
        <f t="shared" si="100"/>
        <v>6.7498387140963378E-4</v>
      </c>
      <c r="F142" s="22">
        <f>'Div 2 history'!B143</f>
        <v>1033.02</v>
      </c>
      <c r="G142" s="22">
        <f>'Div 2 history'!C143</f>
        <v>484.94</v>
      </c>
      <c r="H142" s="22">
        <f>'Div 2 history'!D143</f>
        <v>1381.91</v>
      </c>
      <c r="I142" s="22">
        <f>'Div 2 history'!E143</f>
        <v>133.79</v>
      </c>
      <c r="J142" s="22">
        <f>'Div 2 history'!F143</f>
        <v>1594.3999999999999</v>
      </c>
      <c r="K142" s="22">
        <f>'Div 2 history'!G143</f>
        <v>453.05000000000007</v>
      </c>
      <c r="L142" s="1">
        <f t="shared" si="106"/>
        <v>1062.0309900043123</v>
      </c>
      <c r="M142" s="1">
        <f t="shared" si="106"/>
        <v>1053.491323557754</v>
      </c>
      <c r="N142" s="1">
        <f t="shared" si="106"/>
        <v>1066.2030990626888</v>
      </c>
      <c r="O142" s="1">
        <f t="shared" si="106"/>
        <v>1371.0042429067491</v>
      </c>
      <c r="P142" s="1">
        <f t="shared" si="106"/>
        <v>1091.2241234408436</v>
      </c>
      <c r="Q142" s="1">
        <f t="shared" si="106"/>
        <v>1188.5145572074398</v>
      </c>
      <c r="R142" s="1">
        <f t="shared" si="106"/>
        <v>1134.8234578943868</v>
      </c>
      <c r="S142" s="1">
        <f t="shared" si="106"/>
        <v>1095.7120304532978</v>
      </c>
      <c r="T142" s="1">
        <f t="shared" si="106"/>
        <v>1104.037902508426</v>
      </c>
      <c r="U142" s="1">
        <f t="shared" si="106"/>
        <v>1181.8949498814934</v>
      </c>
      <c r="V142" s="1">
        <f t="shared" si="107"/>
        <v>1118.728798222721</v>
      </c>
      <c r="W142" s="1">
        <f t="shared" si="107"/>
        <v>1133.1348169940877</v>
      </c>
      <c r="X142" s="1">
        <f t="shared" si="107"/>
        <v>1161.9041415574384</v>
      </c>
      <c r="Y142" s="1">
        <f t="shared" si="107"/>
        <v>1140.8481344360728</v>
      </c>
      <c r="Z142" s="1">
        <f t="shared" si="107"/>
        <v>1158.0461497432996</v>
      </c>
      <c r="AA142" s="1">
        <f t="shared" si="107"/>
        <v>1371.0042429067491</v>
      </c>
      <c r="AB142" s="1">
        <f t="shared" si="107"/>
        <v>1091.2241234408436</v>
      </c>
      <c r="AC142" s="1">
        <f t="shared" si="107"/>
        <v>1188.5145572074398</v>
      </c>
      <c r="AD142" s="1">
        <f t="shared" si="107"/>
        <v>1134.8234578943868</v>
      </c>
      <c r="AE142" s="1">
        <f t="shared" si="107"/>
        <v>1095.7120304532978</v>
      </c>
      <c r="AF142" s="1">
        <f t="shared" si="107"/>
        <v>1104.037902508426</v>
      </c>
    </row>
    <row r="143" spans="1:38">
      <c r="A143" s="9" t="s">
        <v>30</v>
      </c>
      <c r="B143" s="5"/>
      <c r="C143" s="5"/>
      <c r="D143" s="31">
        <f t="shared" ref="D143:K143" si="108">SUM(D133:D142)</f>
        <v>7527750.2399999993</v>
      </c>
      <c r="E143" s="32">
        <f t="shared" si="108"/>
        <v>0.99999999999999989</v>
      </c>
      <c r="F143" s="31">
        <f t="shared" si="108"/>
        <v>1244323.8799999999</v>
      </c>
      <c r="G143" s="31">
        <f t="shared" si="108"/>
        <v>1192786.7999999998</v>
      </c>
      <c r="H143" s="31">
        <f t="shared" si="108"/>
        <v>1195577.2999999998</v>
      </c>
      <c r="I143" s="31">
        <f t="shared" si="108"/>
        <v>1365669.04</v>
      </c>
      <c r="J143" s="31">
        <f t="shared" si="108"/>
        <v>1285957.1299999999</v>
      </c>
      <c r="K143" s="31">
        <f t="shared" si="108"/>
        <v>1243436.0899999999</v>
      </c>
      <c r="L143" s="31">
        <f>'Div 2 history'!H144</f>
        <v>1573416.84</v>
      </c>
      <c r="M143" s="31">
        <f>'Div 2 history'!I144</f>
        <v>1560765.1800000002</v>
      </c>
      <c r="N143" s="31">
        <f>'Div 2 history'!J144</f>
        <v>1579597.89</v>
      </c>
      <c r="O143" s="31">
        <f>'Div 002 FY18 Budget '!C60</f>
        <v>2031165.93</v>
      </c>
      <c r="P143" s="31">
        <f>'Div 002 FY18 Budget '!D60</f>
        <v>1616666.96</v>
      </c>
      <c r="Q143" s="31">
        <f>'Div 002 FY18 Budget '!E60</f>
        <v>1760804.38</v>
      </c>
      <c r="R143" s="31">
        <f>'Div 002 FY18 Budget '!F60</f>
        <v>1681260.11</v>
      </c>
      <c r="S143" s="31">
        <f>'Div 002 FY18 Budget '!G60</f>
        <v>1623315.87</v>
      </c>
      <c r="T143" s="31">
        <f>'Div 002 FY18 Budget '!H60</f>
        <v>1635650.79</v>
      </c>
      <c r="U143" s="31">
        <f>'Div 002 FY18 Budget '!I60</f>
        <v>1750997.32</v>
      </c>
      <c r="V143" s="31">
        <f>'Div 002 FY18 Budget '!J60</f>
        <v>1657415.6</v>
      </c>
      <c r="W143" s="31">
        <f>'Div 002 FY18 Budget '!K60</f>
        <v>1678758.36</v>
      </c>
      <c r="X143" s="31">
        <f>'Div 002 FY18 Budget '!L60</f>
        <v>1721380.6</v>
      </c>
      <c r="Y143" s="31">
        <f>'Div 002 FY18 Budget '!M60</f>
        <v>1690185.77</v>
      </c>
      <c r="Z143" s="31">
        <f>'Div 002 FY18 Budget '!N60</f>
        <v>1715664.92</v>
      </c>
      <c r="AA143" s="37">
        <f t="shared" ref="AA143" si="109">O143*(1+AA$3)</f>
        <v>2031165.93</v>
      </c>
      <c r="AB143" s="37">
        <f t="shared" ref="AB143" si="110">P143*(1+AB$3)</f>
        <v>1616666.96</v>
      </c>
      <c r="AC143" s="37">
        <f t="shared" ref="AC143" si="111">Q143*(1+AC$3)</f>
        <v>1760804.38</v>
      </c>
      <c r="AD143" s="37">
        <f t="shared" ref="AD143" si="112">R143*(1+AD$3)</f>
        <v>1681260.11</v>
      </c>
      <c r="AE143" s="37">
        <f t="shared" ref="AE143" si="113">S143*(1+AE$3)</f>
        <v>1623315.87</v>
      </c>
      <c r="AF143" s="37">
        <f t="shared" ref="AF143" si="114">T143*(1+AF$3)</f>
        <v>1635650.79</v>
      </c>
      <c r="AH143" s="15">
        <f>SUM(F143:Q143)</f>
        <v>17650167.419999998</v>
      </c>
      <c r="AI143" s="15">
        <f>SUM(U143:AF143)</f>
        <v>20563266.609999999</v>
      </c>
      <c r="AK143" s="15">
        <f>AH143*$AK$6</f>
        <v>965154.41069253697</v>
      </c>
      <c r="AL143" s="15">
        <f>AI143*$AL$6</f>
        <v>1069498.7524194659</v>
      </c>
    </row>
    <row r="144" spans="1:38">
      <c r="B144" s="5" t="str">
        <f t="shared" si="47"/>
        <v/>
      </c>
      <c r="C144" s="5" t="s">
        <v>462</v>
      </c>
      <c r="F144" s="1">
        <f>F143-'Div 2 history'!B144</f>
        <v>0</v>
      </c>
      <c r="G144" s="1">
        <f>G143-'Div 2 history'!C144</f>
        <v>0</v>
      </c>
      <c r="H144" s="1">
        <f>H143-'Div 2 history'!D144</f>
        <v>0</v>
      </c>
      <c r="I144" s="1">
        <f>I143-'Div 2 history'!E144</f>
        <v>0</v>
      </c>
      <c r="J144" s="1">
        <f>J143-'Div 2 history'!F144</f>
        <v>0</v>
      </c>
      <c r="K144" s="1">
        <f>K143-'Div 2 history'!G144</f>
        <v>0</v>
      </c>
      <c r="L144" s="1">
        <f>L143-'Div 2 history'!H144</f>
        <v>0</v>
      </c>
      <c r="M144" s="1">
        <f>M143-'Div 2 history'!I144</f>
        <v>0</v>
      </c>
      <c r="N144" s="1">
        <f>N143-'Div 2 history'!J144</f>
        <v>0</v>
      </c>
      <c r="O144" s="1">
        <f t="shared" ref="O144:AF144" si="115">O143-SUM(O133:O142)</f>
        <v>0</v>
      </c>
      <c r="P144" s="1">
        <f t="shared" si="115"/>
        <v>0</v>
      </c>
      <c r="Q144" s="1">
        <f t="shared" si="115"/>
        <v>0</v>
      </c>
      <c r="R144" s="1">
        <f t="shared" si="115"/>
        <v>0</v>
      </c>
      <c r="S144" s="1">
        <f t="shared" si="115"/>
        <v>0</v>
      </c>
      <c r="T144" s="1">
        <f t="shared" si="115"/>
        <v>0</v>
      </c>
      <c r="U144" s="1">
        <f t="shared" si="115"/>
        <v>0</v>
      </c>
      <c r="V144" s="1">
        <f t="shared" si="115"/>
        <v>0</v>
      </c>
      <c r="W144" s="1">
        <f t="shared" si="115"/>
        <v>0</v>
      </c>
      <c r="X144" s="1">
        <f t="shared" si="115"/>
        <v>0</v>
      </c>
      <c r="Y144" s="1">
        <f t="shared" si="115"/>
        <v>0</v>
      </c>
      <c r="Z144" s="1">
        <f t="shared" si="115"/>
        <v>0</v>
      </c>
      <c r="AA144" s="1">
        <f t="shared" si="115"/>
        <v>0</v>
      </c>
      <c r="AB144" s="1">
        <f t="shared" si="115"/>
        <v>0</v>
      </c>
      <c r="AC144" s="1">
        <f t="shared" si="115"/>
        <v>0</v>
      </c>
      <c r="AD144" s="1">
        <f t="shared" si="115"/>
        <v>0</v>
      </c>
      <c r="AE144" s="1">
        <f t="shared" si="115"/>
        <v>0</v>
      </c>
      <c r="AF144" s="1">
        <f t="shared" si="115"/>
        <v>0</v>
      </c>
    </row>
    <row r="145" spans="1:38">
      <c r="A145" s="5" t="s">
        <v>376</v>
      </c>
      <c r="B145" s="5" t="str">
        <f t="shared" si="47"/>
        <v>9210-05310</v>
      </c>
      <c r="C145" s="5" t="str">
        <f t="shared" ref="C145:C156" si="116">LEFT(B145,4)</f>
        <v>9210</v>
      </c>
      <c r="D145" s="1">
        <f>SUM($F145:K145)</f>
        <v>82950.12</v>
      </c>
      <c r="E145" s="2">
        <f t="shared" ref="E145:E156" si="117">D145/$D$157</f>
        <v>0.1452293539351539</v>
      </c>
      <c r="F145" s="22">
        <f>'Div 2 history'!B146</f>
        <v>18198.379999999997</v>
      </c>
      <c r="G145" s="22">
        <f>'Div 2 history'!C146</f>
        <v>22615.25</v>
      </c>
      <c r="H145" s="22">
        <f>'Div 2 history'!D146</f>
        <v>2966.6799999999985</v>
      </c>
      <c r="I145" s="22">
        <f>'Div 2 history'!E146</f>
        <v>14844.43</v>
      </c>
      <c r="J145" s="22">
        <f>'Div 2 history'!F146</f>
        <v>12656.240000000002</v>
      </c>
      <c r="K145" s="22">
        <f>'Div 2 history'!G146</f>
        <v>11669.140000000001</v>
      </c>
      <c r="L145" s="1">
        <f t="shared" ref="L145:U156" si="118">$E145*L$157</f>
        <v>32738.896409899491</v>
      </c>
      <c r="M145" s="1">
        <f t="shared" si="118"/>
        <v>32662.79622843747</v>
      </c>
      <c r="N145" s="1">
        <f t="shared" si="118"/>
        <v>32664.538980684694</v>
      </c>
      <c r="O145" s="1">
        <f t="shared" si="118"/>
        <v>32238.442838449781</v>
      </c>
      <c r="P145" s="1">
        <f t="shared" si="118"/>
        <v>31967.157309885995</v>
      </c>
      <c r="Q145" s="1">
        <f t="shared" si="118"/>
        <v>31967.163119060151</v>
      </c>
      <c r="R145" s="1">
        <f t="shared" si="118"/>
        <v>32211.727898793411</v>
      </c>
      <c r="S145" s="1">
        <f t="shared" si="118"/>
        <v>32094.818268875613</v>
      </c>
      <c r="T145" s="1">
        <f t="shared" si="118"/>
        <v>31966.435519996936</v>
      </c>
      <c r="U145" s="1">
        <f t="shared" si="118"/>
        <v>32692.145149317363</v>
      </c>
      <c r="V145" s="1">
        <f t="shared" ref="V145:AF156" si="119">$E145*V$157</f>
        <v>32447.580369584102</v>
      </c>
      <c r="W145" s="1">
        <f t="shared" si="119"/>
        <v>32447.580369584102</v>
      </c>
      <c r="X145" s="1">
        <f t="shared" si="119"/>
        <v>32713.931004701175</v>
      </c>
      <c r="Y145" s="1">
        <f t="shared" si="119"/>
        <v>32447.580369584102</v>
      </c>
      <c r="Z145" s="1">
        <f t="shared" si="119"/>
        <v>32992.473644081103</v>
      </c>
      <c r="AA145" s="1">
        <f t="shared" si="119"/>
        <v>32238.442838449781</v>
      </c>
      <c r="AB145" s="1">
        <f t="shared" si="119"/>
        <v>31967.157309885995</v>
      </c>
      <c r="AC145" s="1">
        <f t="shared" si="119"/>
        <v>31967.163119060151</v>
      </c>
      <c r="AD145" s="1">
        <f t="shared" si="119"/>
        <v>32211.727898793411</v>
      </c>
      <c r="AE145" s="1">
        <f t="shared" si="119"/>
        <v>32094.818268875613</v>
      </c>
      <c r="AF145" s="1">
        <f t="shared" si="119"/>
        <v>31966.435519996936</v>
      </c>
    </row>
    <row r="146" spans="1:38">
      <c r="A146" s="5" t="s">
        <v>377</v>
      </c>
      <c r="B146" s="5" t="str">
        <f t="shared" si="47"/>
        <v>9210-05312</v>
      </c>
      <c r="C146" s="5" t="str">
        <f t="shared" si="116"/>
        <v>9210</v>
      </c>
      <c r="D146" s="1">
        <f>SUM($F146:K146)</f>
        <v>1031.29</v>
      </c>
      <c r="E146" s="2">
        <f t="shared" si="117"/>
        <v>1.805586060873509E-3</v>
      </c>
      <c r="F146" s="22">
        <f>'Div 2 history'!B147</f>
        <v>-260</v>
      </c>
      <c r="G146" s="22">
        <f>'Div 2 history'!C147</f>
        <v>130.37</v>
      </c>
      <c r="H146" s="22">
        <f>'Div 2 history'!D147</f>
        <v>315.14</v>
      </c>
      <c r="I146" s="22">
        <f>'Div 2 history'!E147</f>
        <v>394.59000000000003</v>
      </c>
      <c r="J146" s="22">
        <f>'Div 2 history'!F147</f>
        <v>223.89000000000001</v>
      </c>
      <c r="K146" s="22">
        <f>'Div 2 history'!G147</f>
        <v>227.30000000000004</v>
      </c>
      <c r="L146" s="1">
        <f t="shared" si="118"/>
        <v>407.03131566976936</v>
      </c>
      <c r="M146" s="1">
        <f t="shared" si="118"/>
        <v>406.08518857387162</v>
      </c>
      <c r="N146" s="1">
        <f t="shared" si="118"/>
        <v>406.10685560660215</v>
      </c>
      <c r="O146" s="1">
        <f t="shared" si="118"/>
        <v>400.80935042486828</v>
      </c>
      <c r="P146" s="1">
        <f t="shared" si="118"/>
        <v>397.43655177487784</v>
      </c>
      <c r="Q146" s="1">
        <f t="shared" si="118"/>
        <v>397.43662399832021</v>
      </c>
      <c r="R146" s="1">
        <f t="shared" si="118"/>
        <v>400.47721286897064</v>
      </c>
      <c r="S146" s="1">
        <f t="shared" si="118"/>
        <v>399.02371608996748</v>
      </c>
      <c r="T146" s="1">
        <f t="shared" si="118"/>
        <v>397.42757801215532</v>
      </c>
      <c r="U146" s="1">
        <f t="shared" si="118"/>
        <v>406.4500735024796</v>
      </c>
      <c r="V146" s="1">
        <f t="shared" si="119"/>
        <v>403.40948463182923</v>
      </c>
      <c r="W146" s="1">
        <f t="shared" si="119"/>
        <v>403.40948463182923</v>
      </c>
      <c r="X146" s="1">
        <f t="shared" si="119"/>
        <v>406.72092946747125</v>
      </c>
      <c r="Y146" s="1">
        <f t="shared" si="119"/>
        <v>403.40948463182923</v>
      </c>
      <c r="Z146" s="1">
        <f t="shared" si="119"/>
        <v>410.18395325292357</v>
      </c>
      <c r="AA146" s="1">
        <f t="shared" si="119"/>
        <v>400.80935042486828</v>
      </c>
      <c r="AB146" s="1">
        <f t="shared" si="119"/>
        <v>397.43655177487784</v>
      </c>
      <c r="AC146" s="1">
        <f t="shared" si="119"/>
        <v>397.43662399832021</v>
      </c>
      <c r="AD146" s="1">
        <f t="shared" si="119"/>
        <v>400.47721286897064</v>
      </c>
      <c r="AE146" s="1">
        <f t="shared" si="119"/>
        <v>399.02371608996748</v>
      </c>
      <c r="AF146" s="1">
        <f t="shared" si="119"/>
        <v>397.42757801215532</v>
      </c>
    </row>
    <row r="147" spans="1:38">
      <c r="A147" s="5" t="s">
        <v>718</v>
      </c>
      <c r="B147" s="5" t="str">
        <f t="shared" si="47"/>
        <v>9302-05312</v>
      </c>
      <c r="C147" s="5" t="str">
        <f t="shared" si="116"/>
        <v>9302</v>
      </c>
      <c r="D147" s="1">
        <f>SUM($F147:K147)</f>
        <v>9.3000000000000007</v>
      </c>
      <c r="E147" s="2">
        <f t="shared" si="117"/>
        <v>1.6282471822788583E-5</v>
      </c>
      <c r="F147" s="22">
        <f>'Div 2 history'!B148</f>
        <v>0</v>
      </c>
      <c r="G147" s="22">
        <f>'Div 2 history'!C148</f>
        <v>0</v>
      </c>
      <c r="H147" s="22">
        <f>'Div 2 history'!D148</f>
        <v>0</v>
      </c>
      <c r="I147" s="22">
        <f>'Div 2 history'!E148</f>
        <v>0</v>
      </c>
      <c r="J147" s="22">
        <f>'Div 2 history'!F148</f>
        <v>9.3000000000000007</v>
      </c>
      <c r="K147" s="22">
        <f>'Div 2 history'!G148</f>
        <v>0</v>
      </c>
      <c r="L147" s="1">
        <f t="shared" si="118"/>
        <v>3.6705400379416613</v>
      </c>
      <c r="M147" s="1">
        <f t="shared" si="118"/>
        <v>3.6620080227065204</v>
      </c>
      <c r="N147" s="1">
        <f t="shared" si="118"/>
        <v>3.6622034123683935</v>
      </c>
      <c r="O147" s="1">
        <f t="shared" si="118"/>
        <v>3.6144314004317661</v>
      </c>
      <c r="P147" s="1">
        <f t="shared" si="118"/>
        <v>3.5840160687162341</v>
      </c>
      <c r="Q147" s="1">
        <f t="shared" si="118"/>
        <v>3.5840167200151063</v>
      </c>
      <c r="R147" s="1">
        <f t="shared" si="118"/>
        <v>3.6114362397399646</v>
      </c>
      <c r="S147" s="1">
        <f t="shared" si="118"/>
        <v>3.5983288499226198</v>
      </c>
      <c r="T147" s="1">
        <f t="shared" si="118"/>
        <v>3.5839351448312748</v>
      </c>
      <c r="U147" s="1">
        <f t="shared" si="118"/>
        <v>3.665298493705031</v>
      </c>
      <c r="V147" s="1">
        <f t="shared" si="119"/>
        <v>3.6378789739801731</v>
      </c>
      <c r="W147" s="1">
        <f t="shared" si="119"/>
        <v>3.6378789739801731</v>
      </c>
      <c r="X147" s="1">
        <f t="shared" si="119"/>
        <v>3.6677410273031676</v>
      </c>
      <c r="Y147" s="1">
        <f t="shared" si="119"/>
        <v>3.6378789739801731</v>
      </c>
      <c r="Z147" s="1">
        <f t="shared" si="119"/>
        <v>3.6989699941356844</v>
      </c>
      <c r="AA147" s="1">
        <f t="shared" si="119"/>
        <v>3.6144314004317661</v>
      </c>
      <c r="AB147" s="1">
        <f t="shared" si="119"/>
        <v>3.5840160687162341</v>
      </c>
      <c r="AC147" s="1">
        <f t="shared" si="119"/>
        <v>3.5840167200151063</v>
      </c>
      <c r="AD147" s="1">
        <f t="shared" si="119"/>
        <v>3.6114362397399646</v>
      </c>
      <c r="AE147" s="1">
        <f t="shared" si="119"/>
        <v>3.5983288499226198</v>
      </c>
      <c r="AF147" s="1">
        <f t="shared" si="119"/>
        <v>3.5839351448312748</v>
      </c>
    </row>
    <row r="148" spans="1:38">
      <c r="A148" s="5" t="s">
        <v>378</v>
      </c>
      <c r="B148" s="5" t="str">
        <f t="shared" si="47"/>
        <v>9210-05314</v>
      </c>
      <c r="C148" s="5" t="str">
        <f t="shared" si="116"/>
        <v>9210</v>
      </c>
      <c r="D148" s="1">
        <f>SUM($F148:K148)</f>
        <v>5894.93</v>
      </c>
      <c r="E148" s="2">
        <f t="shared" si="117"/>
        <v>1.0320863615302269E-2</v>
      </c>
      <c r="F148" s="22">
        <f>'Div 2 history'!B149</f>
        <v>831.85</v>
      </c>
      <c r="G148" s="22">
        <f>'Div 2 history'!C149</f>
        <v>862.56000000000006</v>
      </c>
      <c r="H148" s="22">
        <f>'Div 2 history'!D149</f>
        <v>912.71</v>
      </c>
      <c r="I148" s="22">
        <f>'Div 2 history'!E149</f>
        <v>856.48</v>
      </c>
      <c r="J148" s="22">
        <f>'Div 2 history'!F149</f>
        <v>1058.5300000000002</v>
      </c>
      <c r="K148" s="22">
        <f>'Div 2 history'!G149</f>
        <v>1372.8</v>
      </c>
      <c r="L148" s="1">
        <f t="shared" si="118"/>
        <v>2326.6211382648858</v>
      </c>
      <c r="M148" s="1">
        <f t="shared" si="118"/>
        <v>2321.2130057304676</v>
      </c>
      <c r="N148" s="1">
        <f t="shared" si="118"/>
        <v>2321.3368560938511</v>
      </c>
      <c r="O148" s="1">
        <f t="shared" si="118"/>
        <v>2291.055924230885</v>
      </c>
      <c r="P148" s="1">
        <f t="shared" si="118"/>
        <v>2271.7767574147729</v>
      </c>
      <c r="Q148" s="1">
        <f t="shared" si="118"/>
        <v>2271.7771702493174</v>
      </c>
      <c r="R148" s="1">
        <f t="shared" si="118"/>
        <v>2289.1574013688505</v>
      </c>
      <c r="S148" s="1">
        <f t="shared" si="118"/>
        <v>2280.8491061585319</v>
      </c>
      <c r="T148" s="1">
        <f t="shared" si="118"/>
        <v>2271.7254627226048</v>
      </c>
      <c r="U148" s="1">
        <f t="shared" si="118"/>
        <v>2323.2987149996338</v>
      </c>
      <c r="V148" s="1">
        <f t="shared" si="119"/>
        <v>2305.9184838801011</v>
      </c>
      <c r="W148" s="1">
        <f t="shared" si="119"/>
        <v>2305.9184838801011</v>
      </c>
      <c r="X148" s="1">
        <f t="shared" si="119"/>
        <v>2324.8469477505655</v>
      </c>
      <c r="Y148" s="1">
        <f t="shared" si="119"/>
        <v>2305.9184838801011</v>
      </c>
      <c r="Z148" s="1">
        <f t="shared" si="119"/>
        <v>2344.6418481215346</v>
      </c>
      <c r="AA148" s="1">
        <f t="shared" si="119"/>
        <v>2291.055924230885</v>
      </c>
      <c r="AB148" s="1">
        <f t="shared" si="119"/>
        <v>2271.7767574147729</v>
      </c>
      <c r="AC148" s="1">
        <f t="shared" si="119"/>
        <v>2271.7771702493174</v>
      </c>
      <c r="AD148" s="1">
        <f t="shared" si="119"/>
        <v>2289.1574013688505</v>
      </c>
      <c r="AE148" s="1">
        <f t="shared" si="119"/>
        <v>2280.8491061585319</v>
      </c>
      <c r="AF148" s="1">
        <f t="shared" si="119"/>
        <v>2271.7254627226048</v>
      </c>
    </row>
    <row r="149" spans="1:38">
      <c r="A149" s="5" t="s">
        <v>379</v>
      </c>
      <c r="B149" s="5" t="str">
        <f t="shared" si="47"/>
        <v>9210-05316</v>
      </c>
      <c r="C149" s="5" t="str">
        <f t="shared" si="116"/>
        <v>9210</v>
      </c>
      <c r="D149" s="1">
        <f>SUM($F149:K149)</f>
        <v>53804.670000000006</v>
      </c>
      <c r="E149" s="2">
        <f t="shared" si="117"/>
        <v>9.4201400345100869E-2</v>
      </c>
      <c r="F149" s="22">
        <f>'Div 2 history'!B150</f>
        <v>11111.39</v>
      </c>
      <c r="G149" s="22">
        <f>'Div 2 history'!C150</f>
        <v>-3875.0599999999995</v>
      </c>
      <c r="H149" s="22">
        <f>'Div 2 history'!D150</f>
        <v>10971.489999999998</v>
      </c>
      <c r="I149" s="22">
        <f>'Div 2 history'!E150</f>
        <v>11714.26</v>
      </c>
      <c r="J149" s="22">
        <f>'Div 2 history'!F150</f>
        <v>11857.55</v>
      </c>
      <c r="K149" s="22">
        <f>'Div 2 history'!G150</f>
        <v>12025.039999999999</v>
      </c>
      <c r="L149" s="1">
        <f t="shared" si="118"/>
        <v>21235.719942283715</v>
      </c>
      <c r="M149" s="1">
        <f t="shared" si="118"/>
        <v>21186.358408502882</v>
      </c>
      <c r="N149" s="1">
        <f t="shared" si="118"/>
        <v>21187.488825307024</v>
      </c>
      <c r="O149" s="1">
        <f t="shared" si="118"/>
        <v>20911.106315899895</v>
      </c>
      <c r="P149" s="1">
        <f t="shared" si="118"/>
        <v>20735.139984083253</v>
      </c>
      <c r="Q149" s="1">
        <f t="shared" si="118"/>
        <v>20735.143752139265</v>
      </c>
      <c r="R149" s="1">
        <f t="shared" si="118"/>
        <v>20893.777968306415</v>
      </c>
      <c r="S149" s="1">
        <f t="shared" si="118"/>
        <v>20817.94584102861</v>
      </c>
      <c r="T149" s="1">
        <f t="shared" si="118"/>
        <v>20734.67180312354</v>
      </c>
      <c r="U149" s="1">
        <f t="shared" si="118"/>
        <v>21205.395258634002</v>
      </c>
      <c r="V149" s="1">
        <f t="shared" si="119"/>
        <v>21046.761042466856</v>
      </c>
      <c r="W149" s="1">
        <f t="shared" si="119"/>
        <v>21046.761042466856</v>
      </c>
      <c r="X149" s="1">
        <f t="shared" si="119"/>
        <v>21219.526410699775</v>
      </c>
      <c r="Y149" s="1">
        <f t="shared" si="119"/>
        <v>21046.761042466856</v>
      </c>
      <c r="Z149" s="1">
        <f t="shared" si="119"/>
        <v>21400.199986491658</v>
      </c>
      <c r="AA149" s="1">
        <f t="shared" si="119"/>
        <v>20911.106315899895</v>
      </c>
      <c r="AB149" s="1">
        <f t="shared" si="119"/>
        <v>20735.139984083253</v>
      </c>
      <c r="AC149" s="1">
        <f t="shared" si="119"/>
        <v>20735.143752139265</v>
      </c>
      <c r="AD149" s="1">
        <f t="shared" si="119"/>
        <v>20893.777968306415</v>
      </c>
      <c r="AE149" s="1">
        <f t="shared" si="119"/>
        <v>20817.94584102861</v>
      </c>
      <c r="AF149" s="1">
        <f t="shared" si="119"/>
        <v>20734.67180312354</v>
      </c>
    </row>
    <row r="150" spans="1:38">
      <c r="A150" s="5" t="s">
        <v>380</v>
      </c>
      <c r="B150" s="5" t="str">
        <f t="shared" si="47"/>
        <v>9210-05331</v>
      </c>
      <c r="C150" s="5" t="str">
        <f t="shared" si="116"/>
        <v>9210</v>
      </c>
      <c r="D150" s="1">
        <f>SUM($F150:K150)</f>
        <v>239579.14</v>
      </c>
      <c r="E150" s="2">
        <f t="shared" si="117"/>
        <v>0.41945597810515278</v>
      </c>
      <c r="F150" s="22">
        <f>'Div 2 history'!B151</f>
        <v>45091.58</v>
      </c>
      <c r="G150" s="22">
        <f>'Div 2 history'!C151</f>
        <v>41109.03</v>
      </c>
      <c r="H150" s="22">
        <f>'Div 2 history'!D151</f>
        <v>54309.920000000006</v>
      </c>
      <c r="I150" s="22">
        <f>'Div 2 history'!E151</f>
        <v>28640.690000000002</v>
      </c>
      <c r="J150" s="22">
        <f>'Div 2 history'!F151</f>
        <v>33515.040000000001</v>
      </c>
      <c r="K150" s="22">
        <f>'Div 2 history'!G151</f>
        <v>36912.879999999997</v>
      </c>
      <c r="L150" s="1">
        <f t="shared" si="118"/>
        <v>94557.508131788229</v>
      </c>
      <c r="M150" s="1">
        <f t="shared" si="118"/>
        <v>94337.713199261125</v>
      </c>
      <c r="N150" s="1">
        <f t="shared" si="118"/>
        <v>94342.7466709984</v>
      </c>
      <c r="O150" s="1">
        <f t="shared" si="118"/>
        <v>93112.082419832048</v>
      </c>
      <c r="P150" s="1">
        <f t="shared" si="118"/>
        <v>92328.547041851198</v>
      </c>
      <c r="Q150" s="1">
        <f t="shared" si="118"/>
        <v>92328.563820090319</v>
      </c>
      <c r="R150" s="1">
        <f t="shared" si="118"/>
        <v>93034.923492659625</v>
      </c>
      <c r="S150" s="1">
        <f t="shared" si="118"/>
        <v>92697.261430284969</v>
      </c>
      <c r="T150" s="1">
        <f t="shared" si="118"/>
        <v>92326.462345640015</v>
      </c>
      <c r="U150" s="1">
        <f t="shared" si="118"/>
        <v>94422.479673671682</v>
      </c>
      <c r="V150" s="1">
        <f t="shared" si="119"/>
        <v>93716.12000110239</v>
      </c>
      <c r="W150" s="1">
        <f t="shared" si="119"/>
        <v>93716.12000110239</v>
      </c>
      <c r="X150" s="1">
        <f t="shared" si="119"/>
        <v>94485.402264947232</v>
      </c>
      <c r="Y150" s="1">
        <f t="shared" si="119"/>
        <v>93716.12000110239</v>
      </c>
      <c r="Z150" s="1">
        <f t="shared" si="119"/>
        <v>95289.897858154014</v>
      </c>
      <c r="AA150" s="1">
        <f t="shared" si="119"/>
        <v>93112.082419832048</v>
      </c>
      <c r="AB150" s="1">
        <f t="shared" si="119"/>
        <v>92328.547041851198</v>
      </c>
      <c r="AC150" s="1">
        <f t="shared" si="119"/>
        <v>92328.563820090319</v>
      </c>
      <c r="AD150" s="1">
        <f t="shared" si="119"/>
        <v>93034.923492659625</v>
      </c>
      <c r="AE150" s="1">
        <f t="shared" si="119"/>
        <v>92697.261430284969</v>
      </c>
      <c r="AF150" s="1">
        <f t="shared" si="119"/>
        <v>92326.462345640015</v>
      </c>
    </row>
    <row r="151" spans="1:38">
      <c r="A151" s="5" t="s">
        <v>226</v>
      </c>
      <c r="B151" s="5" t="str">
        <f t="shared" ref="B151" si="120">RIGHT(A151,10)</f>
        <v>8700-05331</v>
      </c>
      <c r="C151" s="5" t="str">
        <f t="shared" si="116"/>
        <v>8700</v>
      </c>
      <c r="D151" s="1">
        <f>SUM($F151:K151)</f>
        <v>939.95000000000016</v>
      </c>
      <c r="E151" s="2">
        <f t="shared" si="117"/>
        <v>1.6456676763258204E-3</v>
      </c>
      <c r="F151" s="22">
        <f>'Div 2 history'!B152</f>
        <v>155.74</v>
      </c>
      <c r="G151" s="22">
        <f>'Div 2 history'!C152</f>
        <v>160.33000000000001</v>
      </c>
      <c r="H151" s="22">
        <f>'Div 2 history'!D152</f>
        <v>155.97</v>
      </c>
      <c r="I151" s="22">
        <f>'Div 2 history'!E152</f>
        <v>155.97</v>
      </c>
      <c r="J151" s="22">
        <f>'Div 2 history'!F152</f>
        <v>155.97</v>
      </c>
      <c r="K151" s="22">
        <f>'Div 2 history'!G152</f>
        <v>155.97</v>
      </c>
      <c r="L151" s="1">
        <f t="shared" si="118"/>
        <v>370.98108695303921</v>
      </c>
      <c r="M151" s="1">
        <f t="shared" si="118"/>
        <v>370.11875709064452</v>
      </c>
      <c r="N151" s="1">
        <f t="shared" si="118"/>
        <v>370.1385051027604</v>
      </c>
      <c r="O151" s="1">
        <f t="shared" si="118"/>
        <v>365.31019299310094</v>
      </c>
      <c r="P151" s="1">
        <f t="shared" si="118"/>
        <v>362.23611868707786</v>
      </c>
      <c r="Q151" s="1">
        <f t="shared" si="118"/>
        <v>362.23618451378491</v>
      </c>
      <c r="R151" s="1">
        <f t="shared" si="118"/>
        <v>365.00747242404083</v>
      </c>
      <c r="S151" s="1">
        <f t="shared" si="118"/>
        <v>363.68270994459857</v>
      </c>
      <c r="T151" s="1">
        <f t="shared" si="118"/>
        <v>362.22793971872653</v>
      </c>
      <c r="U151" s="1">
        <f t="shared" si="118"/>
        <v>370.45132464064989</v>
      </c>
      <c r="V151" s="1">
        <f t="shared" si="119"/>
        <v>367.68003673039397</v>
      </c>
      <c r="W151" s="1">
        <f t="shared" si="119"/>
        <v>367.68003673039397</v>
      </c>
      <c r="X151" s="1">
        <f t="shared" si="119"/>
        <v>370.69819124877552</v>
      </c>
      <c r="Y151" s="1">
        <f t="shared" si="119"/>
        <v>367.68003673039397</v>
      </c>
      <c r="Z151" s="1">
        <f t="shared" si="119"/>
        <v>373.85449956858463</v>
      </c>
      <c r="AA151" s="1">
        <f t="shared" si="119"/>
        <v>365.31019299310094</v>
      </c>
      <c r="AB151" s="1">
        <f t="shared" si="119"/>
        <v>362.23611868707786</v>
      </c>
      <c r="AC151" s="1">
        <f t="shared" si="119"/>
        <v>362.23618451378491</v>
      </c>
      <c r="AD151" s="1">
        <f t="shared" si="119"/>
        <v>365.00747242404083</v>
      </c>
      <c r="AE151" s="1">
        <f t="shared" si="119"/>
        <v>363.68270994459857</v>
      </c>
      <c r="AF151" s="1">
        <f t="shared" si="119"/>
        <v>362.22793971872653</v>
      </c>
    </row>
    <row r="152" spans="1:38">
      <c r="A152" s="5" t="s">
        <v>227</v>
      </c>
      <c r="B152" s="5" t="str">
        <f t="shared" ref="B152:B236" si="121">RIGHT(A152,10)</f>
        <v>8700-05364</v>
      </c>
      <c r="C152" s="5" t="str">
        <f t="shared" si="116"/>
        <v>8700</v>
      </c>
      <c r="D152" s="1">
        <f>SUM($F152:K152)</f>
        <v>0</v>
      </c>
      <c r="E152" s="2">
        <f t="shared" si="117"/>
        <v>0</v>
      </c>
      <c r="F152" s="22">
        <f>'Div 2 history'!B153</f>
        <v>0</v>
      </c>
      <c r="G152" s="22">
        <f>'Div 2 history'!C153</f>
        <v>0</v>
      </c>
      <c r="H152" s="22">
        <f>'Div 2 history'!D153</f>
        <v>0</v>
      </c>
      <c r="I152" s="22">
        <f>'Div 2 history'!E153</f>
        <v>0</v>
      </c>
      <c r="J152" s="22">
        <f>'Div 2 history'!F153</f>
        <v>0</v>
      </c>
      <c r="K152" s="22">
        <f>'Div 2 history'!G153</f>
        <v>0</v>
      </c>
      <c r="L152" s="1">
        <f t="shared" si="118"/>
        <v>0</v>
      </c>
      <c r="M152" s="1">
        <f t="shared" si="118"/>
        <v>0</v>
      </c>
      <c r="N152" s="1">
        <f t="shared" si="118"/>
        <v>0</v>
      </c>
      <c r="O152" s="1">
        <f t="shared" si="118"/>
        <v>0</v>
      </c>
      <c r="P152" s="1">
        <f t="shared" si="118"/>
        <v>0</v>
      </c>
      <c r="Q152" s="1">
        <f t="shared" si="118"/>
        <v>0</v>
      </c>
      <c r="R152" s="1">
        <f t="shared" si="118"/>
        <v>0</v>
      </c>
      <c r="S152" s="1">
        <f t="shared" si="118"/>
        <v>0</v>
      </c>
      <c r="T152" s="1">
        <f t="shared" si="118"/>
        <v>0</v>
      </c>
      <c r="U152" s="1">
        <f t="shared" si="118"/>
        <v>0</v>
      </c>
      <c r="V152" s="1">
        <f t="shared" si="119"/>
        <v>0</v>
      </c>
      <c r="W152" s="1">
        <f t="shared" si="119"/>
        <v>0</v>
      </c>
      <c r="X152" s="1">
        <f t="shared" si="119"/>
        <v>0</v>
      </c>
      <c r="Y152" s="1">
        <f t="shared" si="119"/>
        <v>0</v>
      </c>
      <c r="Z152" s="1">
        <f t="shared" si="119"/>
        <v>0</v>
      </c>
      <c r="AA152" s="1">
        <f t="shared" si="119"/>
        <v>0</v>
      </c>
      <c r="AB152" s="1">
        <f t="shared" si="119"/>
        <v>0</v>
      </c>
      <c r="AC152" s="1">
        <f t="shared" si="119"/>
        <v>0</v>
      </c>
      <c r="AD152" s="1">
        <f t="shared" si="119"/>
        <v>0</v>
      </c>
      <c r="AE152" s="1">
        <f t="shared" si="119"/>
        <v>0</v>
      </c>
      <c r="AF152" s="1">
        <f t="shared" si="119"/>
        <v>0</v>
      </c>
    </row>
    <row r="153" spans="1:38">
      <c r="A153" s="5" t="s">
        <v>381</v>
      </c>
      <c r="B153" s="5" t="str">
        <f t="shared" si="121"/>
        <v>9210-05364</v>
      </c>
      <c r="C153" s="5" t="str">
        <f t="shared" si="116"/>
        <v>9210</v>
      </c>
      <c r="D153" s="1">
        <f>SUM($F153:K153)</f>
        <v>136460.68</v>
      </c>
      <c r="E153" s="2">
        <f t="shared" si="117"/>
        <v>0.23891582548586765</v>
      </c>
      <c r="F153" s="22">
        <f>'Div 2 history'!B154</f>
        <v>22115.130000000005</v>
      </c>
      <c r="G153" s="22">
        <f>'Div 2 history'!C154</f>
        <v>24564.940000000002</v>
      </c>
      <c r="H153" s="22">
        <f>'Div 2 history'!D154</f>
        <v>16999.659999999996</v>
      </c>
      <c r="I153" s="22">
        <f>'Div 2 history'!E154</f>
        <v>24588.080000000013</v>
      </c>
      <c r="J153" s="22">
        <f>'Div 2 history'!F154</f>
        <v>25841.739999999991</v>
      </c>
      <c r="K153" s="22">
        <f>'Div 2 history'!G154</f>
        <v>22351.130000000005</v>
      </c>
      <c r="L153" s="1">
        <f t="shared" si="118"/>
        <v>53858.536510187616</v>
      </c>
      <c r="M153" s="1">
        <f t="shared" si="118"/>
        <v>53733.344617633018</v>
      </c>
      <c r="N153" s="1">
        <f t="shared" si="118"/>
        <v>53736.211607538855</v>
      </c>
      <c r="O153" s="1">
        <f t="shared" si="118"/>
        <v>53035.243732932366</v>
      </c>
      <c r="P153" s="1">
        <f t="shared" si="118"/>
        <v>52588.953749241278</v>
      </c>
      <c r="Q153" s="1">
        <f t="shared" si="118"/>
        <v>52588.963305874298</v>
      </c>
      <c r="R153" s="1">
        <f t="shared" si="118"/>
        <v>52991.295166834243</v>
      </c>
      <c r="S153" s="1">
        <f t="shared" si="118"/>
        <v>52798.967927318125</v>
      </c>
      <c r="T153" s="1">
        <f t="shared" si="118"/>
        <v>52587.766337588619</v>
      </c>
      <c r="U153" s="1">
        <f t="shared" si="118"/>
        <v>53781.626328383238</v>
      </c>
      <c r="V153" s="1">
        <f t="shared" si="119"/>
        <v>53379.294467423293</v>
      </c>
      <c r="W153" s="1">
        <f t="shared" si="119"/>
        <v>53379.294467423293</v>
      </c>
      <c r="X153" s="1">
        <f t="shared" si="119"/>
        <v>53817.466091364375</v>
      </c>
      <c r="Y153" s="1">
        <f t="shared" si="119"/>
        <v>53379.294467423293</v>
      </c>
      <c r="Z153" s="1">
        <f t="shared" si="119"/>
        <v>54275.69469885499</v>
      </c>
      <c r="AA153" s="1">
        <f t="shared" si="119"/>
        <v>53035.243732932366</v>
      </c>
      <c r="AB153" s="1">
        <f t="shared" si="119"/>
        <v>52588.953749241278</v>
      </c>
      <c r="AC153" s="1">
        <f t="shared" si="119"/>
        <v>52588.963305874298</v>
      </c>
      <c r="AD153" s="1">
        <f t="shared" si="119"/>
        <v>52991.295166834243</v>
      </c>
      <c r="AE153" s="1">
        <f t="shared" si="119"/>
        <v>52798.967927318125</v>
      </c>
      <c r="AF153" s="1">
        <f t="shared" si="119"/>
        <v>52587.766337588619</v>
      </c>
    </row>
    <row r="154" spans="1:38">
      <c r="A154" s="5" t="s">
        <v>871</v>
      </c>
      <c r="B154" s="5" t="str">
        <f t="shared" si="121"/>
        <v>9210-05376</v>
      </c>
      <c r="C154" s="5" t="str">
        <f t="shared" si="116"/>
        <v>9210</v>
      </c>
      <c r="D154" s="1">
        <f>SUM($F154:K154)</f>
        <v>14980.720000000001</v>
      </c>
      <c r="E154" s="2">
        <f t="shared" si="117"/>
        <v>2.6228295837105953E-2</v>
      </c>
      <c r="F154" s="22">
        <f>'Div 2 history'!B155</f>
        <v>2331.2200000000003</v>
      </c>
      <c r="G154" s="22">
        <f>'Div 2 history'!C155</f>
        <v>2317.11</v>
      </c>
      <c r="H154" s="22">
        <f>'Div 2 history'!D155</f>
        <v>3113.0700000000015</v>
      </c>
      <c r="I154" s="22">
        <f>'Div 2 history'!E155</f>
        <v>2534.1299999999997</v>
      </c>
      <c r="J154" s="22">
        <f>'Div 2 history'!F155</f>
        <v>2511.3500000000004</v>
      </c>
      <c r="K154" s="22">
        <f>'Div 2 history'!G155</f>
        <v>2173.8399999999997</v>
      </c>
      <c r="L154" s="1">
        <f t="shared" si="118"/>
        <v>5912.61640399929</v>
      </c>
      <c r="M154" s="1">
        <f t="shared" si="118"/>
        <v>5898.8727769806464</v>
      </c>
      <c r="N154" s="1">
        <f t="shared" si="118"/>
        <v>5899.1875165306919</v>
      </c>
      <c r="O154" s="1">
        <f t="shared" si="118"/>
        <v>5822.2349214060387</v>
      </c>
      <c r="P154" s="1">
        <f t="shared" si="118"/>
        <v>5773.2409893482427</v>
      </c>
      <c r="Q154" s="1">
        <f t="shared" si="118"/>
        <v>5773.2420384800753</v>
      </c>
      <c r="R154" s="1">
        <f t="shared" si="118"/>
        <v>5817.4102263868035</v>
      </c>
      <c r="S154" s="1">
        <f t="shared" si="118"/>
        <v>5796.2964482379339</v>
      </c>
      <c r="T154" s="1">
        <f t="shared" si="118"/>
        <v>5773.110634717932</v>
      </c>
      <c r="U154" s="1">
        <f t="shared" si="118"/>
        <v>5904.1731667329914</v>
      </c>
      <c r="V154" s="1">
        <f t="shared" si="119"/>
        <v>5860.0049788262641</v>
      </c>
      <c r="W154" s="1">
        <f t="shared" si="119"/>
        <v>5860.0049788262641</v>
      </c>
      <c r="X154" s="1">
        <f t="shared" si="119"/>
        <v>5908.1076733915161</v>
      </c>
      <c r="Y154" s="1">
        <f t="shared" si="119"/>
        <v>5860.0049788262641</v>
      </c>
      <c r="Z154" s="1">
        <f t="shared" si="119"/>
        <v>5958.4122333922933</v>
      </c>
      <c r="AA154" s="1">
        <f t="shared" si="119"/>
        <v>5822.2349214060387</v>
      </c>
      <c r="AB154" s="1">
        <f t="shared" si="119"/>
        <v>5773.2409893482427</v>
      </c>
      <c r="AC154" s="1">
        <f t="shared" si="119"/>
        <v>5773.2420384800753</v>
      </c>
      <c r="AD154" s="1">
        <f t="shared" si="119"/>
        <v>5817.4102263868035</v>
      </c>
      <c r="AE154" s="1">
        <f t="shared" si="119"/>
        <v>5796.2964482379339</v>
      </c>
      <c r="AF154" s="1">
        <f t="shared" si="119"/>
        <v>5773.110634717932</v>
      </c>
    </row>
    <row r="155" spans="1:38">
      <c r="A155" s="5" t="s">
        <v>382</v>
      </c>
      <c r="B155" s="5" t="str">
        <f t="shared" si="121"/>
        <v>9210-05377</v>
      </c>
      <c r="C155" s="5" t="str">
        <f t="shared" si="116"/>
        <v>9210</v>
      </c>
      <c r="D155" s="1">
        <f>SUM($F155:K155)</f>
        <v>19269.47</v>
      </c>
      <c r="E155" s="2">
        <f t="shared" si="117"/>
        <v>3.3737054012373105E-2</v>
      </c>
      <c r="F155" s="22">
        <f>'Div 2 history'!B156</f>
        <v>2696.6200000000003</v>
      </c>
      <c r="G155" s="22">
        <f>'Div 2 history'!C156</f>
        <v>2743.1000000000004</v>
      </c>
      <c r="H155" s="22">
        <f>'Div 2 history'!D156</f>
        <v>2640.24</v>
      </c>
      <c r="I155" s="22">
        <f>'Div 2 history'!E156</f>
        <v>-495.56999999999977</v>
      </c>
      <c r="J155" s="22">
        <f>'Div 2 history'!F156</f>
        <v>6927.1699999999992</v>
      </c>
      <c r="K155" s="22">
        <f>'Div 2 history'!G156</f>
        <v>4757.91</v>
      </c>
      <c r="L155" s="1">
        <f t="shared" si="118"/>
        <v>7605.3076499909348</v>
      </c>
      <c r="M155" s="1">
        <f t="shared" si="118"/>
        <v>7587.6294336884521</v>
      </c>
      <c r="N155" s="1">
        <f t="shared" si="118"/>
        <v>7588.0342783366004</v>
      </c>
      <c r="O155" s="1">
        <f t="shared" si="118"/>
        <v>7489.0513373847198</v>
      </c>
      <c r="P155" s="1">
        <f t="shared" si="118"/>
        <v>7426.0311952306884</v>
      </c>
      <c r="Q155" s="1">
        <f t="shared" si="118"/>
        <v>7426.032544712848</v>
      </c>
      <c r="R155" s="1">
        <f t="shared" si="118"/>
        <v>7482.845406299145</v>
      </c>
      <c r="S155" s="1">
        <f t="shared" si="118"/>
        <v>7455.6870778191842</v>
      </c>
      <c r="T155" s="1">
        <f t="shared" si="118"/>
        <v>7425.8635220722463</v>
      </c>
      <c r="U155" s="1">
        <f t="shared" si="118"/>
        <v>7594.447243601534</v>
      </c>
      <c r="V155" s="1">
        <f t="shared" si="119"/>
        <v>7537.6343820152388</v>
      </c>
      <c r="W155" s="1">
        <f t="shared" si="119"/>
        <v>7537.6343820152388</v>
      </c>
      <c r="X155" s="1">
        <f t="shared" si="119"/>
        <v>7599.5081390739306</v>
      </c>
      <c r="Y155" s="1">
        <f t="shared" si="119"/>
        <v>7537.6343820152388</v>
      </c>
      <c r="Z155" s="1">
        <f t="shared" si="119"/>
        <v>7664.2141218169609</v>
      </c>
      <c r="AA155" s="1">
        <f t="shared" si="119"/>
        <v>7489.0513373847198</v>
      </c>
      <c r="AB155" s="1">
        <f t="shared" si="119"/>
        <v>7426.0311952306884</v>
      </c>
      <c r="AC155" s="1">
        <f t="shared" si="119"/>
        <v>7426.032544712848</v>
      </c>
      <c r="AD155" s="1">
        <f t="shared" si="119"/>
        <v>7482.845406299145</v>
      </c>
      <c r="AE155" s="1">
        <f t="shared" si="119"/>
        <v>7455.6870778191842</v>
      </c>
      <c r="AF155" s="1">
        <f t="shared" si="119"/>
        <v>7425.8635220722463</v>
      </c>
    </row>
    <row r="156" spans="1:38">
      <c r="A156" s="5" t="s">
        <v>414</v>
      </c>
      <c r="B156" s="5" t="str">
        <f t="shared" si="121"/>
        <v>9210-05390</v>
      </c>
      <c r="C156" s="5" t="str">
        <f t="shared" si="116"/>
        <v>9210</v>
      </c>
      <c r="D156" s="1">
        <f>SUM($F156:K156)</f>
        <v>16246.079999999998</v>
      </c>
      <c r="E156" s="2">
        <f t="shared" si="117"/>
        <v>2.8443692454921406E-2</v>
      </c>
      <c r="F156" s="22">
        <f>'Div 2 history'!B157</f>
        <v>1258.5999999999999</v>
      </c>
      <c r="G156" s="22">
        <f>'Div 2 history'!C157</f>
        <v>1287.4100000000001</v>
      </c>
      <c r="H156" s="22">
        <f>'Div 2 history'!D157</f>
        <v>3843.09</v>
      </c>
      <c r="I156" s="22">
        <f>'Div 2 history'!E157</f>
        <v>4328.3599999999997</v>
      </c>
      <c r="J156" s="22">
        <f>'Div 2 history'!F157</f>
        <v>2330.56</v>
      </c>
      <c r="K156" s="22">
        <f>'Div 2 history'!G157</f>
        <v>3198.06</v>
      </c>
      <c r="L156" s="1">
        <f t="shared" si="118"/>
        <v>6412.0308709250803</v>
      </c>
      <c r="M156" s="1">
        <f t="shared" si="118"/>
        <v>6397.1263760787015</v>
      </c>
      <c r="N156" s="1">
        <f t="shared" si="118"/>
        <v>6397.4677003881607</v>
      </c>
      <c r="O156" s="1">
        <f t="shared" si="118"/>
        <v>6314.0152350458593</v>
      </c>
      <c r="P156" s="1">
        <f t="shared" si="118"/>
        <v>6260.8829864139161</v>
      </c>
      <c r="Q156" s="1">
        <f t="shared" si="118"/>
        <v>6260.8841241616137</v>
      </c>
      <c r="R156" s="1">
        <f t="shared" si="118"/>
        <v>6308.7830178187769</v>
      </c>
      <c r="S156" s="1">
        <f t="shared" si="118"/>
        <v>6285.885845392565</v>
      </c>
      <c r="T156" s="1">
        <f t="shared" si="118"/>
        <v>6260.7416212624148</v>
      </c>
      <c r="U156" s="1">
        <f t="shared" si="118"/>
        <v>6402.8744680227319</v>
      </c>
      <c r="V156" s="1">
        <f t="shared" si="119"/>
        <v>6354.9755743655696</v>
      </c>
      <c r="W156" s="1">
        <f t="shared" si="119"/>
        <v>6354.9755743655696</v>
      </c>
      <c r="X156" s="1">
        <f t="shared" si="119"/>
        <v>6407.1413063278951</v>
      </c>
      <c r="Y156" s="1">
        <f t="shared" si="119"/>
        <v>6354.9755743655696</v>
      </c>
      <c r="Z156" s="1">
        <f t="shared" si="119"/>
        <v>6461.6948862718109</v>
      </c>
      <c r="AA156" s="1">
        <f t="shared" si="119"/>
        <v>6314.0152350458593</v>
      </c>
      <c r="AB156" s="1">
        <f t="shared" si="119"/>
        <v>6260.8829864139161</v>
      </c>
      <c r="AC156" s="1">
        <f t="shared" si="119"/>
        <v>6260.8841241616137</v>
      </c>
      <c r="AD156" s="1">
        <f t="shared" si="119"/>
        <v>6308.7830178187769</v>
      </c>
      <c r="AE156" s="1">
        <f t="shared" si="119"/>
        <v>6285.885845392565</v>
      </c>
      <c r="AF156" s="1">
        <f t="shared" si="119"/>
        <v>6260.7416212624148</v>
      </c>
    </row>
    <row r="157" spans="1:38">
      <c r="A157" s="9" t="s">
        <v>33</v>
      </c>
      <c r="B157" s="5"/>
      <c r="C157" s="5"/>
      <c r="D157" s="31">
        <f t="shared" ref="D157:K157" si="122">SUM(D145:D156)</f>
        <v>571166.35</v>
      </c>
      <c r="E157" s="32">
        <f t="shared" si="122"/>
        <v>1</v>
      </c>
      <c r="F157" s="31">
        <f t="shared" si="122"/>
        <v>103530.51000000001</v>
      </c>
      <c r="G157" s="31">
        <f t="shared" si="122"/>
        <v>91915.040000000023</v>
      </c>
      <c r="H157" s="31">
        <f t="shared" si="122"/>
        <v>96227.970000000016</v>
      </c>
      <c r="I157" s="31">
        <f t="shared" si="122"/>
        <v>87561.420000000013</v>
      </c>
      <c r="J157" s="31">
        <f t="shared" si="122"/>
        <v>97087.34</v>
      </c>
      <c r="K157" s="31">
        <f t="shared" si="122"/>
        <v>94844.07</v>
      </c>
      <c r="L157" s="31">
        <f>'Div 2 history'!H158</f>
        <v>225428.91999999998</v>
      </c>
      <c r="M157" s="31">
        <f>'Div 2 history'!I158</f>
        <v>224904.91999999998</v>
      </c>
      <c r="N157" s="31">
        <f>'Div 2 history'!J158</f>
        <v>224916.91999999998</v>
      </c>
      <c r="O157" s="31">
        <f>'Div 002 FY18 Budget '!C92</f>
        <v>221982.96669999999</v>
      </c>
      <c r="P157" s="31">
        <f>'Div 002 FY18 Budget '!D92</f>
        <v>220114.98670000001</v>
      </c>
      <c r="Q157" s="31">
        <f>'Div 002 FY18 Budget '!E92</f>
        <v>220115.02669999999</v>
      </c>
      <c r="R157" s="31">
        <f>'Div 002 FY18 Budget '!F92</f>
        <v>221799.01670000001</v>
      </c>
      <c r="S157" s="31">
        <f>'Div 002 FY18 Budget '!G92</f>
        <v>220994.01670000001</v>
      </c>
      <c r="T157" s="31">
        <f>'Div 002 FY18 Budget '!H92</f>
        <v>220110.01670000001</v>
      </c>
      <c r="U157" s="31">
        <f>'Div 002 FY18 Budget '!I92</f>
        <v>225107.0067</v>
      </c>
      <c r="V157" s="31">
        <f>'Div 002 FY18 Budget '!J92</f>
        <v>223423.01670000001</v>
      </c>
      <c r="W157" s="31">
        <f>'Div 002 FY18 Budget '!K92</f>
        <v>223423.01670000001</v>
      </c>
      <c r="X157" s="31">
        <f>'Div 002 FY18 Budget '!L92</f>
        <v>225257.01670000001</v>
      </c>
      <c r="Y157" s="31">
        <f>'Div 002 FY18 Budget '!M92</f>
        <v>223423.01670000001</v>
      </c>
      <c r="Z157" s="31">
        <f>'Div 002 FY18 Budget '!N92</f>
        <v>227174.96669999999</v>
      </c>
      <c r="AA157" s="37">
        <f t="shared" ref="AA157" si="123">O157*(1+AA$3)</f>
        <v>221982.96669999999</v>
      </c>
      <c r="AB157" s="37">
        <f t="shared" ref="AB157" si="124">P157*(1+AB$3)</f>
        <v>220114.98670000001</v>
      </c>
      <c r="AC157" s="37">
        <f t="shared" ref="AC157" si="125">Q157*(1+AC$3)</f>
        <v>220115.02669999999</v>
      </c>
      <c r="AD157" s="37">
        <f t="shared" ref="AD157" si="126">R157*(1+AD$3)</f>
        <v>221799.01670000001</v>
      </c>
      <c r="AE157" s="37">
        <f t="shared" ref="AE157" si="127">S157*(1+AE$3)</f>
        <v>220994.01670000001</v>
      </c>
      <c r="AF157" s="37">
        <f t="shared" ref="AF157" si="128">T157*(1+AF$3)</f>
        <v>220110.01670000001</v>
      </c>
      <c r="AH157" s="15">
        <f>SUM(F157:Q157)</f>
        <v>1908630.0900999999</v>
      </c>
      <c r="AI157" s="15">
        <f>SUM(U157:AF157)</f>
        <v>2672924.0704000001</v>
      </c>
      <c r="AK157" s="15">
        <f>AH157*$AK$6</f>
        <v>104368.57090393025</v>
      </c>
      <c r="AL157" s="15">
        <f>AI157*$AL$6</f>
        <v>139019.20413824567</v>
      </c>
    </row>
    <row r="158" spans="1:38">
      <c r="B158" s="5" t="str">
        <f t="shared" si="121"/>
        <v/>
      </c>
      <c r="C158" s="5" t="s">
        <v>462</v>
      </c>
      <c r="F158" s="1">
        <f>F157-'Div 2 history'!B158</f>
        <v>0</v>
      </c>
      <c r="G158" s="1">
        <f>G157-'Div 2 history'!C158</f>
        <v>0</v>
      </c>
      <c r="H158" s="1">
        <f>H157-'Div 2 history'!D158</f>
        <v>0</v>
      </c>
      <c r="I158" s="1">
        <f>I157-'Div 2 history'!E158</f>
        <v>0</v>
      </c>
      <c r="J158" s="1">
        <f>J157-'Div 2 history'!F158</f>
        <v>0</v>
      </c>
      <c r="K158" s="1">
        <f>K157-'Div 2 history'!G158</f>
        <v>0</v>
      </c>
      <c r="L158" s="1">
        <f>L157-'Div 2 history'!H158</f>
        <v>0</v>
      </c>
      <c r="M158" s="1">
        <f>M157-'Div 2 history'!I158</f>
        <v>0</v>
      </c>
      <c r="N158" s="1">
        <f>N157-'Div 2 history'!J158</f>
        <v>0</v>
      </c>
      <c r="O158" s="1">
        <f t="shared" ref="O158:AF158" si="129">O157-SUM(O145:O156)</f>
        <v>0</v>
      </c>
      <c r="P158" s="1">
        <f t="shared" si="129"/>
        <v>0</v>
      </c>
      <c r="Q158" s="1">
        <f t="shared" si="129"/>
        <v>0</v>
      </c>
      <c r="R158" s="1">
        <f t="shared" si="129"/>
        <v>0</v>
      </c>
      <c r="S158" s="1">
        <f t="shared" si="129"/>
        <v>0</v>
      </c>
      <c r="T158" s="1">
        <f t="shared" si="129"/>
        <v>0</v>
      </c>
      <c r="U158" s="1">
        <f t="shared" si="129"/>
        <v>0</v>
      </c>
      <c r="V158" s="1">
        <f t="shared" si="129"/>
        <v>0</v>
      </c>
      <c r="W158" s="1">
        <f t="shared" si="129"/>
        <v>0</v>
      </c>
      <c r="X158" s="1">
        <f t="shared" si="129"/>
        <v>0</v>
      </c>
      <c r="Y158" s="1">
        <f t="shared" si="129"/>
        <v>0</v>
      </c>
      <c r="Z158" s="1">
        <f t="shared" si="129"/>
        <v>0</v>
      </c>
      <c r="AA158" s="1">
        <f t="shared" si="129"/>
        <v>0</v>
      </c>
      <c r="AB158" s="1">
        <f t="shared" si="129"/>
        <v>0</v>
      </c>
      <c r="AC158" s="1">
        <f t="shared" si="129"/>
        <v>0</v>
      </c>
      <c r="AD158" s="1">
        <f t="shared" si="129"/>
        <v>0</v>
      </c>
      <c r="AE158" s="1">
        <f t="shared" si="129"/>
        <v>0</v>
      </c>
      <c r="AF158" s="1">
        <f t="shared" si="129"/>
        <v>0</v>
      </c>
    </row>
    <row r="159" spans="1:38">
      <c r="A159" s="5" t="s">
        <v>589</v>
      </c>
      <c r="B159" s="5" t="str">
        <f t="shared" ref="B159" si="130">RIGHT(A159,10)</f>
        <v>9210-04018</v>
      </c>
      <c r="C159" s="5" t="str">
        <f t="shared" ref="C159" si="131">LEFT(B159,4)</f>
        <v>9210</v>
      </c>
      <c r="D159" s="1">
        <f>SUM($F159:K159)</f>
        <v>0</v>
      </c>
      <c r="E159" s="2">
        <f t="shared" ref="E159" si="132">D159/$D$168</f>
        <v>0</v>
      </c>
      <c r="F159" s="22">
        <f>'Div 2 history'!B160</f>
        <v>0</v>
      </c>
      <c r="G159" s="22">
        <f>'Div 2 history'!C160</f>
        <v>0</v>
      </c>
      <c r="H159" s="22">
        <f>'Div 2 history'!D160</f>
        <v>0</v>
      </c>
      <c r="I159" s="22">
        <f>'Div 2 history'!E160</f>
        <v>0</v>
      </c>
      <c r="J159" s="22">
        <f>'Div 2 history'!F160</f>
        <v>0</v>
      </c>
      <c r="K159" s="22">
        <f>'Div 2 history'!G160</f>
        <v>0</v>
      </c>
      <c r="L159" s="1">
        <f t="shared" ref="L159:AF163" si="133">$E159*L$168</f>
        <v>0</v>
      </c>
      <c r="M159" s="1">
        <f t="shared" si="133"/>
        <v>0</v>
      </c>
      <c r="N159" s="1">
        <f t="shared" si="133"/>
        <v>0</v>
      </c>
      <c r="O159" s="1">
        <f t="shared" si="133"/>
        <v>0</v>
      </c>
      <c r="P159" s="1">
        <f t="shared" si="133"/>
        <v>0</v>
      </c>
      <c r="Q159" s="1">
        <f t="shared" si="133"/>
        <v>0</v>
      </c>
      <c r="R159" s="1">
        <f t="shared" si="133"/>
        <v>0</v>
      </c>
      <c r="S159" s="1">
        <f t="shared" si="133"/>
        <v>0</v>
      </c>
      <c r="T159" s="1">
        <f t="shared" si="133"/>
        <v>0</v>
      </c>
      <c r="U159" s="1">
        <f t="shared" si="133"/>
        <v>0</v>
      </c>
      <c r="V159" s="1">
        <f t="shared" si="133"/>
        <v>0</v>
      </c>
      <c r="W159" s="1">
        <f t="shared" si="133"/>
        <v>0</v>
      </c>
      <c r="X159" s="1">
        <f t="shared" si="133"/>
        <v>0</v>
      </c>
      <c r="Y159" s="1">
        <f t="shared" si="133"/>
        <v>0</v>
      </c>
      <c r="Z159" s="1">
        <f t="shared" si="133"/>
        <v>0</v>
      </c>
      <c r="AA159" s="1">
        <f t="shared" si="133"/>
        <v>0</v>
      </c>
      <c r="AB159" s="1">
        <f t="shared" si="133"/>
        <v>0</v>
      </c>
      <c r="AC159" s="1">
        <f t="shared" si="133"/>
        <v>0</v>
      </c>
      <c r="AD159" s="1">
        <f t="shared" si="133"/>
        <v>0</v>
      </c>
      <c r="AE159" s="1">
        <f t="shared" si="133"/>
        <v>0</v>
      </c>
      <c r="AF159" s="1">
        <f t="shared" si="133"/>
        <v>0</v>
      </c>
    </row>
    <row r="160" spans="1:38">
      <c r="A160" s="5" t="s">
        <v>873</v>
      </c>
      <c r="B160" s="5" t="str">
        <f t="shared" ref="B160" si="134">RIGHT(A160,10)</f>
        <v>9120-04021</v>
      </c>
      <c r="C160" s="5" t="str">
        <f t="shared" ref="C160" si="135">LEFT(B160,4)</f>
        <v>9120</v>
      </c>
      <c r="D160" s="1">
        <f>SUM($F160:K160)</f>
        <v>703.63</v>
      </c>
      <c r="E160" s="2">
        <f t="shared" ref="E160" si="136">D160/$D$168</f>
        <v>8.2375565049336609E-3</v>
      </c>
      <c r="F160" s="22">
        <f>'Div 2 history'!B161</f>
        <v>0</v>
      </c>
      <c r="G160" s="22">
        <f>'Div 2 history'!C161</f>
        <v>0</v>
      </c>
      <c r="H160" s="22">
        <f>'Div 2 history'!D161</f>
        <v>703.63</v>
      </c>
      <c r="I160" s="22">
        <f>'Div 2 history'!E161</f>
        <v>0</v>
      </c>
      <c r="J160" s="22">
        <f>'Div 2 history'!F161</f>
        <v>0</v>
      </c>
      <c r="K160" s="22">
        <f>'Div 2 history'!G161</f>
        <v>0</v>
      </c>
      <c r="L160" s="1">
        <f t="shared" si="133"/>
        <v>165.91262556586886</v>
      </c>
      <c r="M160" s="1">
        <f t="shared" si="133"/>
        <v>165.91262556586886</v>
      </c>
      <c r="N160" s="1">
        <f t="shared" si="133"/>
        <v>188.05517745113053</v>
      </c>
      <c r="O160" s="1">
        <f t="shared" si="133"/>
        <v>207.10040809053717</v>
      </c>
      <c r="P160" s="1">
        <f t="shared" si="133"/>
        <v>165.91262556586886</v>
      </c>
      <c r="Q160" s="1">
        <f t="shared" si="133"/>
        <v>213.27857546923741</v>
      </c>
      <c r="R160" s="1">
        <f t="shared" si="133"/>
        <v>204.62914113905708</v>
      </c>
      <c r="S160" s="1">
        <f t="shared" si="133"/>
        <v>181.97586075048952</v>
      </c>
      <c r="T160" s="1">
        <f t="shared" si="133"/>
        <v>200.51036288659023</v>
      </c>
      <c r="U160" s="1">
        <f t="shared" si="133"/>
        <v>165.91262556586886</v>
      </c>
      <c r="V160" s="1">
        <f t="shared" si="133"/>
        <v>186.50651682820302</v>
      </c>
      <c r="W160" s="1">
        <f t="shared" si="133"/>
        <v>174.15018207080251</v>
      </c>
      <c r="X160" s="1">
        <f t="shared" si="133"/>
        <v>165.91262556586886</v>
      </c>
      <c r="Y160" s="1">
        <f t="shared" si="133"/>
        <v>165.91262556586886</v>
      </c>
      <c r="Z160" s="1">
        <f t="shared" si="133"/>
        <v>196.29273395606421</v>
      </c>
      <c r="AA160" s="1">
        <f t="shared" si="133"/>
        <v>207.10040809053717</v>
      </c>
      <c r="AB160" s="1">
        <f t="shared" si="133"/>
        <v>165.91262556586886</v>
      </c>
      <c r="AC160" s="1">
        <f t="shared" si="133"/>
        <v>213.27857546923741</v>
      </c>
      <c r="AD160" s="1">
        <f t="shared" si="133"/>
        <v>204.62914113905708</v>
      </c>
      <c r="AE160" s="1">
        <f t="shared" si="133"/>
        <v>181.97586075048952</v>
      </c>
      <c r="AF160" s="1">
        <f t="shared" si="133"/>
        <v>200.51036288659023</v>
      </c>
    </row>
    <row r="161" spans="1:38">
      <c r="A161" s="5" t="s">
        <v>415</v>
      </c>
      <c r="B161" s="5" t="str">
        <f t="shared" si="121"/>
        <v>9210-04021</v>
      </c>
      <c r="C161" s="5" t="str">
        <f t="shared" ref="C161:C167" si="137">LEFT(B161,4)</f>
        <v>9210</v>
      </c>
      <c r="D161" s="1">
        <f>SUM($F161:K161)</f>
        <v>4334.49</v>
      </c>
      <c r="E161" s="2">
        <f t="shared" ref="E161:E167" si="138">D161/$D$168</f>
        <v>5.0744860644187859E-2</v>
      </c>
      <c r="F161" s="22">
        <f>'Div 2 history'!B162</f>
        <v>339.61</v>
      </c>
      <c r="G161" s="22">
        <f>'Div 2 history'!C162</f>
        <v>-109.87</v>
      </c>
      <c r="H161" s="22">
        <f>'Div 2 history'!D162</f>
        <v>830.31999999999994</v>
      </c>
      <c r="I161" s="22">
        <f>'Div 2 history'!E162</f>
        <v>846.92</v>
      </c>
      <c r="J161" s="22">
        <f>'Div 2 history'!F162</f>
        <v>1274.43</v>
      </c>
      <c r="K161" s="22">
        <f>'Div 2 history'!G162</f>
        <v>1153.08</v>
      </c>
      <c r="L161" s="1">
        <f t="shared" si="133"/>
        <v>1022.0522382345877</v>
      </c>
      <c r="M161" s="1">
        <f t="shared" si="133"/>
        <v>1022.0522382345877</v>
      </c>
      <c r="N161" s="1">
        <f t="shared" si="133"/>
        <v>1158.4544236461645</v>
      </c>
      <c r="O161" s="1">
        <f t="shared" si="133"/>
        <v>1275.776541455527</v>
      </c>
      <c r="P161" s="1">
        <f t="shared" si="133"/>
        <v>1022.0522382345877</v>
      </c>
      <c r="Q161" s="1">
        <f t="shared" si="133"/>
        <v>1313.8351869386679</v>
      </c>
      <c r="R161" s="1">
        <f t="shared" si="133"/>
        <v>1260.5530832622705</v>
      </c>
      <c r="S161" s="1">
        <f t="shared" si="133"/>
        <v>1121.0047164907539</v>
      </c>
      <c r="T161" s="1">
        <f t="shared" si="133"/>
        <v>1235.1806529401767</v>
      </c>
      <c r="U161" s="1">
        <f t="shared" si="133"/>
        <v>1022.0522382345877</v>
      </c>
      <c r="V161" s="1">
        <f t="shared" si="133"/>
        <v>1148.9143898450573</v>
      </c>
      <c r="W161" s="1">
        <f t="shared" si="133"/>
        <v>1072.7970988787756</v>
      </c>
      <c r="X161" s="1">
        <f t="shared" si="133"/>
        <v>1022.0522382345877</v>
      </c>
      <c r="Y161" s="1">
        <f t="shared" si="133"/>
        <v>1022.0522382345877</v>
      </c>
      <c r="Z161" s="1">
        <f t="shared" si="133"/>
        <v>1209.1992842903526</v>
      </c>
      <c r="AA161" s="1">
        <f t="shared" si="133"/>
        <v>1275.776541455527</v>
      </c>
      <c r="AB161" s="1">
        <f t="shared" si="133"/>
        <v>1022.0522382345877</v>
      </c>
      <c r="AC161" s="1">
        <f t="shared" si="133"/>
        <v>1313.8351869386679</v>
      </c>
      <c r="AD161" s="1">
        <f t="shared" si="133"/>
        <v>1260.5530832622705</v>
      </c>
      <c r="AE161" s="1">
        <f t="shared" si="133"/>
        <v>1121.0047164907539</v>
      </c>
      <c r="AF161" s="1">
        <f t="shared" si="133"/>
        <v>1235.1806529401767</v>
      </c>
    </row>
    <row r="162" spans="1:38">
      <c r="A162" s="5" t="s">
        <v>416</v>
      </c>
      <c r="B162" s="5" t="str">
        <f t="shared" si="121"/>
        <v>9210-04040</v>
      </c>
      <c r="C162" s="5" t="str">
        <f t="shared" si="137"/>
        <v>9210</v>
      </c>
      <c r="D162" s="1">
        <f>SUM($F162:K162)</f>
        <v>11494.66</v>
      </c>
      <c r="E162" s="2">
        <f t="shared" si="138"/>
        <v>0.13457059996731344</v>
      </c>
      <c r="F162" s="22">
        <f>'Div 2 history'!B163</f>
        <v>3836.96</v>
      </c>
      <c r="G162" s="22">
        <f>'Div 2 history'!C163</f>
        <v>1977.8</v>
      </c>
      <c r="H162" s="22">
        <f>'Div 2 history'!D163</f>
        <v>0</v>
      </c>
      <c r="I162" s="22">
        <f>'Div 2 history'!E163</f>
        <v>3000</v>
      </c>
      <c r="J162" s="22">
        <f>'Div 2 history'!F163</f>
        <v>2679.9</v>
      </c>
      <c r="K162" s="22">
        <f>'Div 2 history'!G163</f>
        <v>0</v>
      </c>
      <c r="L162" s="1">
        <f t="shared" si="133"/>
        <v>2710.38645394166</v>
      </c>
      <c r="M162" s="1">
        <f t="shared" si="133"/>
        <v>2710.38645394166</v>
      </c>
      <c r="N162" s="1">
        <f t="shared" si="133"/>
        <v>3072.1122266537986</v>
      </c>
      <c r="O162" s="1">
        <f t="shared" si="133"/>
        <v>3383.239453778227</v>
      </c>
      <c r="P162" s="1">
        <f t="shared" si="133"/>
        <v>2710.38645394166</v>
      </c>
      <c r="Q162" s="1">
        <f t="shared" si="133"/>
        <v>3484.1674037537123</v>
      </c>
      <c r="R162" s="1">
        <f t="shared" si="133"/>
        <v>3342.8682737880331</v>
      </c>
      <c r="S162" s="1">
        <f t="shared" si="133"/>
        <v>2972.7991238779209</v>
      </c>
      <c r="T162" s="1">
        <f t="shared" si="133"/>
        <v>3275.5829738043763</v>
      </c>
      <c r="U162" s="1">
        <f t="shared" si="133"/>
        <v>2710.38645394166</v>
      </c>
      <c r="V162" s="1">
        <f t="shared" si="133"/>
        <v>3046.8129538599437</v>
      </c>
      <c r="W162" s="1">
        <f t="shared" si="133"/>
        <v>2844.9570539089732</v>
      </c>
      <c r="X162" s="1">
        <f t="shared" si="133"/>
        <v>2710.38645394166</v>
      </c>
      <c r="Y162" s="1">
        <f t="shared" si="133"/>
        <v>2710.38645394166</v>
      </c>
      <c r="Z162" s="1">
        <f t="shared" si="133"/>
        <v>3206.6828266211119</v>
      </c>
      <c r="AA162" s="1">
        <f t="shared" si="133"/>
        <v>3383.239453778227</v>
      </c>
      <c r="AB162" s="1">
        <f t="shared" si="133"/>
        <v>2710.38645394166</v>
      </c>
      <c r="AC162" s="1">
        <f t="shared" si="133"/>
        <v>3484.1674037537123</v>
      </c>
      <c r="AD162" s="1">
        <f t="shared" si="133"/>
        <v>3342.8682737880331</v>
      </c>
      <c r="AE162" s="1">
        <f t="shared" si="133"/>
        <v>2972.7991238779209</v>
      </c>
      <c r="AF162" s="1">
        <f t="shared" si="133"/>
        <v>3275.5829738043763</v>
      </c>
    </row>
    <row r="163" spans="1:38">
      <c r="A163" s="5" t="s">
        <v>872</v>
      </c>
      <c r="B163" s="5" t="str">
        <f t="shared" ref="B163" si="139">RIGHT(A163,10)</f>
        <v>9210-04041</v>
      </c>
      <c r="C163" s="5" t="str">
        <f t="shared" ref="C163" si="140">LEFT(B163,4)</f>
        <v>9210</v>
      </c>
      <c r="D163" s="1">
        <f>SUM($F163:K163)</f>
        <v>-40000</v>
      </c>
      <c r="E163" s="2">
        <f t="shared" si="138"/>
        <v>-0.46828910108629029</v>
      </c>
      <c r="F163" s="22">
        <f>'Div 2 history'!B164</f>
        <v>-40000</v>
      </c>
      <c r="G163" s="22">
        <f>'Div 2 history'!C164</f>
        <v>0</v>
      </c>
      <c r="H163" s="22">
        <f>'Div 2 history'!D164</f>
        <v>0</v>
      </c>
      <c r="I163" s="22">
        <f>'Div 2 history'!E164</f>
        <v>0</v>
      </c>
      <c r="J163" s="22">
        <f>'Div 2 history'!F164</f>
        <v>0</v>
      </c>
      <c r="K163" s="22">
        <f>'Div 2 history'!G164</f>
        <v>0</v>
      </c>
      <c r="L163" s="1">
        <f t="shared" si="133"/>
        <v>-9431.8107849789722</v>
      </c>
      <c r="M163" s="1">
        <f t="shared" si="133"/>
        <v>-9431.8107849789722</v>
      </c>
      <c r="N163" s="1">
        <f t="shared" si="133"/>
        <v>-10690.571888698922</v>
      </c>
      <c r="O163" s="1">
        <f t="shared" si="133"/>
        <v>-11773.256290410423</v>
      </c>
      <c r="P163" s="1">
        <f t="shared" si="133"/>
        <v>-9431.8107849789722</v>
      </c>
      <c r="Q163" s="1">
        <f t="shared" si="133"/>
        <v>-12124.473116225143</v>
      </c>
      <c r="R163" s="1">
        <f t="shared" si="133"/>
        <v>-11632.769560084536</v>
      </c>
      <c r="S163" s="1">
        <f t="shared" si="133"/>
        <v>-10344.97453209724</v>
      </c>
      <c r="T163" s="1">
        <f t="shared" si="133"/>
        <v>-11398.625009541393</v>
      </c>
      <c r="U163" s="1">
        <f t="shared" si="133"/>
        <v>-9431.8107849789722</v>
      </c>
      <c r="V163" s="1">
        <f t="shared" si="133"/>
        <v>-10602.533537694699</v>
      </c>
      <c r="W163" s="1">
        <f t="shared" si="133"/>
        <v>-9900.0998860652635</v>
      </c>
      <c r="X163" s="1">
        <f t="shared" si="133"/>
        <v>-9431.8107849789722</v>
      </c>
      <c r="Y163" s="1">
        <f t="shared" si="133"/>
        <v>-9431.8107849789722</v>
      </c>
      <c r="Z163" s="1">
        <f t="shared" si="133"/>
        <v>-11158.860989785211</v>
      </c>
      <c r="AA163" s="1">
        <f t="shared" si="133"/>
        <v>-11773.256290410423</v>
      </c>
      <c r="AB163" s="1">
        <f t="shared" si="133"/>
        <v>-9431.8107849789722</v>
      </c>
      <c r="AC163" s="1">
        <f t="shared" si="133"/>
        <v>-12124.473116225143</v>
      </c>
      <c r="AD163" s="1">
        <f t="shared" si="133"/>
        <v>-11632.769560084536</v>
      </c>
      <c r="AE163" s="1">
        <f t="shared" si="133"/>
        <v>-10344.97453209724</v>
      </c>
      <c r="AF163" s="1">
        <f t="shared" si="133"/>
        <v>-11398.625009541393</v>
      </c>
    </row>
    <row r="164" spans="1:38">
      <c r="A164" s="5" t="s">
        <v>417</v>
      </c>
      <c r="B164" s="5" t="str">
        <f t="shared" si="121"/>
        <v>9120-04044</v>
      </c>
      <c r="C164" s="5" t="str">
        <f t="shared" si="137"/>
        <v>9120</v>
      </c>
      <c r="D164" s="1">
        <f>SUM($F164:K164)</f>
        <v>0</v>
      </c>
      <c r="E164" s="2">
        <f t="shared" si="138"/>
        <v>0</v>
      </c>
      <c r="F164" s="22">
        <f>'Div 2 history'!B165</f>
        <v>0</v>
      </c>
      <c r="G164" s="22">
        <f>'Div 2 history'!C165</f>
        <v>0</v>
      </c>
      <c r="H164" s="22">
        <f>'Div 2 history'!D165</f>
        <v>0</v>
      </c>
      <c r="I164" s="22">
        <f>'Div 2 history'!E165</f>
        <v>0</v>
      </c>
      <c r="J164" s="22">
        <f>'Div 2 history'!F165</f>
        <v>0</v>
      </c>
      <c r="K164" s="22">
        <f>'Div 2 history'!G165</f>
        <v>0</v>
      </c>
      <c r="L164" s="1">
        <f t="shared" ref="L164:U167" si="141">$E164*L$168</f>
        <v>0</v>
      </c>
      <c r="M164" s="1">
        <f t="shared" si="141"/>
        <v>0</v>
      </c>
      <c r="N164" s="1">
        <f t="shared" si="141"/>
        <v>0</v>
      </c>
      <c r="O164" s="1">
        <f t="shared" si="141"/>
        <v>0</v>
      </c>
      <c r="P164" s="1">
        <f t="shared" si="141"/>
        <v>0</v>
      </c>
      <c r="Q164" s="1">
        <f t="shared" si="141"/>
        <v>0</v>
      </c>
      <c r="R164" s="1">
        <f t="shared" si="141"/>
        <v>0</v>
      </c>
      <c r="S164" s="1">
        <f t="shared" si="141"/>
        <v>0</v>
      </c>
      <c r="T164" s="1">
        <f t="shared" si="141"/>
        <v>0</v>
      </c>
      <c r="U164" s="1">
        <f t="shared" si="141"/>
        <v>0</v>
      </c>
      <c r="V164" s="1">
        <f t="shared" ref="V164:AF167" si="142">$E164*V$168</f>
        <v>0</v>
      </c>
      <c r="W164" s="1">
        <f t="shared" si="142"/>
        <v>0</v>
      </c>
      <c r="X164" s="1">
        <f t="shared" si="142"/>
        <v>0</v>
      </c>
      <c r="Y164" s="1">
        <f t="shared" si="142"/>
        <v>0</v>
      </c>
      <c r="Z164" s="1">
        <f t="shared" si="142"/>
        <v>0</v>
      </c>
      <c r="AA164" s="1">
        <f t="shared" si="142"/>
        <v>0</v>
      </c>
      <c r="AB164" s="1">
        <f t="shared" si="142"/>
        <v>0</v>
      </c>
      <c r="AC164" s="1">
        <f t="shared" si="142"/>
        <v>0</v>
      </c>
      <c r="AD164" s="1">
        <f t="shared" si="142"/>
        <v>0</v>
      </c>
      <c r="AE164" s="1">
        <f t="shared" si="142"/>
        <v>0</v>
      </c>
      <c r="AF164" s="1">
        <f t="shared" si="142"/>
        <v>0</v>
      </c>
    </row>
    <row r="165" spans="1:38">
      <c r="A165" s="5" t="s">
        <v>418</v>
      </c>
      <c r="B165" s="5" t="str">
        <f t="shared" si="121"/>
        <v>9210-04044</v>
      </c>
      <c r="C165" s="5" t="str">
        <f t="shared" si="137"/>
        <v>9210</v>
      </c>
      <c r="D165" s="1">
        <f>SUM($F165:K165)</f>
        <v>39813.94</v>
      </c>
      <c r="E165" s="2">
        <f t="shared" si="138"/>
        <v>0.46611085433258742</v>
      </c>
      <c r="F165" s="22">
        <f>'Div 2 history'!B166</f>
        <v>3412.26</v>
      </c>
      <c r="G165" s="22">
        <f>'Div 2 history'!C166</f>
        <v>10132</v>
      </c>
      <c r="H165" s="22">
        <f>'Div 2 history'!D166</f>
        <v>8119.99</v>
      </c>
      <c r="I165" s="22">
        <f>'Div 2 history'!E166</f>
        <v>294.67</v>
      </c>
      <c r="J165" s="22">
        <f>'Div 2 history'!F166</f>
        <v>9566.91</v>
      </c>
      <c r="K165" s="22">
        <f>'Div 2 history'!G166</f>
        <v>8288.11</v>
      </c>
      <c r="L165" s="1">
        <f t="shared" si="141"/>
        <v>9387.9387171126436</v>
      </c>
      <c r="M165" s="1">
        <f t="shared" si="141"/>
        <v>9387.9387171126436</v>
      </c>
      <c r="N165" s="1">
        <f t="shared" si="141"/>
        <v>10640.844693558638</v>
      </c>
      <c r="O165" s="1">
        <f t="shared" si="141"/>
        <v>11718.492988775581</v>
      </c>
      <c r="P165" s="1">
        <f t="shared" si="141"/>
        <v>9387.9387171126436</v>
      </c>
      <c r="Q165" s="1">
        <f t="shared" si="141"/>
        <v>12068.076129525021</v>
      </c>
      <c r="R165" s="1">
        <f t="shared" si="141"/>
        <v>11578.659732475804</v>
      </c>
      <c r="S165" s="1">
        <f t="shared" si="141"/>
        <v>10296.854883061189</v>
      </c>
      <c r="T165" s="1">
        <f t="shared" si="141"/>
        <v>11345.604305309511</v>
      </c>
      <c r="U165" s="1">
        <f t="shared" si="141"/>
        <v>9387.9387171126436</v>
      </c>
      <c r="V165" s="1">
        <f t="shared" si="142"/>
        <v>10553.215852944111</v>
      </c>
      <c r="W165" s="1">
        <f t="shared" si="142"/>
        <v>9854.04957144523</v>
      </c>
      <c r="X165" s="1">
        <f t="shared" si="142"/>
        <v>9387.9387171126436</v>
      </c>
      <c r="Y165" s="1">
        <f t="shared" si="142"/>
        <v>9387.9387171126436</v>
      </c>
      <c r="Z165" s="1">
        <f t="shared" si="142"/>
        <v>11106.955547891226</v>
      </c>
      <c r="AA165" s="1">
        <f t="shared" si="142"/>
        <v>11718.492988775581</v>
      </c>
      <c r="AB165" s="1">
        <f t="shared" si="142"/>
        <v>9387.9387171126436</v>
      </c>
      <c r="AC165" s="1">
        <f t="shared" si="142"/>
        <v>12068.076129525021</v>
      </c>
      <c r="AD165" s="1">
        <f t="shared" si="142"/>
        <v>11578.659732475804</v>
      </c>
      <c r="AE165" s="1">
        <f t="shared" si="142"/>
        <v>10296.854883061189</v>
      </c>
      <c r="AF165" s="1">
        <f t="shared" si="142"/>
        <v>11345.604305309511</v>
      </c>
    </row>
    <row r="166" spans="1:38">
      <c r="A166" s="5" t="s">
        <v>245</v>
      </c>
      <c r="B166" s="5" t="str">
        <f t="shared" si="121"/>
        <v>9120-04046</v>
      </c>
      <c r="C166" s="5" t="str">
        <f t="shared" si="137"/>
        <v>9120</v>
      </c>
      <c r="D166" s="1">
        <f>SUM($F166:K166)</f>
        <v>0</v>
      </c>
      <c r="E166" s="2">
        <f t="shared" si="138"/>
        <v>0</v>
      </c>
      <c r="F166" s="22">
        <f>'Div 2 history'!B167</f>
        <v>0</v>
      </c>
      <c r="G166" s="22">
        <f>'Div 2 history'!C167</f>
        <v>0</v>
      </c>
      <c r="H166" s="22">
        <f>'Div 2 history'!D167</f>
        <v>0</v>
      </c>
      <c r="I166" s="22">
        <f>'Div 2 history'!E167</f>
        <v>0</v>
      </c>
      <c r="J166" s="22">
        <f>'Div 2 history'!F167</f>
        <v>0</v>
      </c>
      <c r="K166" s="22">
        <f>'Div 2 history'!G167</f>
        <v>0</v>
      </c>
      <c r="L166" s="1">
        <f t="shared" si="141"/>
        <v>0</v>
      </c>
      <c r="M166" s="1">
        <f t="shared" si="141"/>
        <v>0</v>
      </c>
      <c r="N166" s="1">
        <f t="shared" si="141"/>
        <v>0</v>
      </c>
      <c r="O166" s="1">
        <f t="shared" si="141"/>
        <v>0</v>
      </c>
      <c r="P166" s="1">
        <f t="shared" si="141"/>
        <v>0</v>
      </c>
      <c r="Q166" s="1">
        <f t="shared" si="141"/>
        <v>0</v>
      </c>
      <c r="R166" s="1">
        <f t="shared" si="141"/>
        <v>0</v>
      </c>
      <c r="S166" s="1">
        <f t="shared" si="141"/>
        <v>0</v>
      </c>
      <c r="T166" s="1">
        <f t="shared" si="141"/>
        <v>0</v>
      </c>
      <c r="U166" s="1">
        <f t="shared" si="141"/>
        <v>0</v>
      </c>
      <c r="V166" s="1">
        <f t="shared" si="142"/>
        <v>0</v>
      </c>
      <c r="W166" s="1">
        <f t="shared" si="142"/>
        <v>0</v>
      </c>
      <c r="X166" s="1">
        <f t="shared" si="142"/>
        <v>0</v>
      </c>
      <c r="Y166" s="1">
        <f t="shared" si="142"/>
        <v>0</v>
      </c>
      <c r="Z166" s="1">
        <f t="shared" si="142"/>
        <v>0</v>
      </c>
      <c r="AA166" s="1">
        <f t="shared" si="142"/>
        <v>0</v>
      </c>
      <c r="AB166" s="1">
        <f t="shared" si="142"/>
        <v>0</v>
      </c>
      <c r="AC166" s="1">
        <f t="shared" si="142"/>
        <v>0</v>
      </c>
      <c r="AD166" s="1">
        <f t="shared" si="142"/>
        <v>0</v>
      </c>
      <c r="AE166" s="1">
        <f t="shared" si="142"/>
        <v>0</v>
      </c>
      <c r="AF166" s="1">
        <f t="shared" si="142"/>
        <v>0</v>
      </c>
    </row>
    <row r="167" spans="1:38">
      <c r="A167" s="5" t="s">
        <v>419</v>
      </c>
      <c r="B167" s="5" t="str">
        <f t="shared" si="121"/>
        <v>9210-04046</v>
      </c>
      <c r="C167" s="5" t="str">
        <f t="shared" si="137"/>
        <v>9210</v>
      </c>
      <c r="D167" s="1">
        <f>SUM($F167:K167)</f>
        <v>69070.599999999991</v>
      </c>
      <c r="E167" s="2">
        <f t="shared" si="138"/>
        <v>0.80862522963726791</v>
      </c>
      <c r="F167" s="22">
        <f>'Div 2 history'!B168</f>
        <v>5638.12</v>
      </c>
      <c r="G167" s="22">
        <f>'Div 2 history'!C168</f>
        <v>6362.66</v>
      </c>
      <c r="H167" s="22">
        <f>'Div 2 history'!D168</f>
        <v>27968.170000000002</v>
      </c>
      <c r="I167" s="22">
        <f>'Div 2 history'!E168</f>
        <v>13486.03</v>
      </c>
      <c r="J167" s="22">
        <f>'Div 2 history'!F168</f>
        <v>8139.9000000000005</v>
      </c>
      <c r="K167" s="22">
        <f>'Div 2 history'!G168</f>
        <v>7475.72</v>
      </c>
      <c r="L167" s="1">
        <f t="shared" si="141"/>
        <v>16286.520750124213</v>
      </c>
      <c r="M167" s="1">
        <f t="shared" si="141"/>
        <v>16286.520750124213</v>
      </c>
      <c r="N167" s="1">
        <f t="shared" si="141"/>
        <v>18460.105367389187</v>
      </c>
      <c r="O167" s="1">
        <f t="shared" si="141"/>
        <v>20329.646898310551</v>
      </c>
      <c r="P167" s="1">
        <f t="shared" si="141"/>
        <v>16286.520750124213</v>
      </c>
      <c r="Q167" s="1">
        <f t="shared" si="141"/>
        <v>20936.115820538504</v>
      </c>
      <c r="R167" s="1">
        <f t="shared" si="141"/>
        <v>20087.059329419371</v>
      </c>
      <c r="S167" s="1">
        <f t="shared" si="141"/>
        <v>17863.339947916884</v>
      </c>
      <c r="T167" s="1">
        <f t="shared" si="141"/>
        <v>19682.746714600737</v>
      </c>
      <c r="U167" s="1">
        <f t="shared" si="141"/>
        <v>16286.520750124213</v>
      </c>
      <c r="V167" s="1">
        <f t="shared" si="142"/>
        <v>18308.083824217381</v>
      </c>
      <c r="W167" s="1">
        <f t="shared" si="142"/>
        <v>17095.145979761481</v>
      </c>
      <c r="X167" s="1">
        <f t="shared" si="142"/>
        <v>16286.520750124213</v>
      </c>
      <c r="Y167" s="1">
        <f t="shared" si="142"/>
        <v>16286.520750124213</v>
      </c>
      <c r="Z167" s="1">
        <f t="shared" si="142"/>
        <v>19268.730597026457</v>
      </c>
      <c r="AA167" s="1">
        <f t="shared" si="142"/>
        <v>20329.646898310551</v>
      </c>
      <c r="AB167" s="1">
        <f t="shared" si="142"/>
        <v>16286.520750124213</v>
      </c>
      <c r="AC167" s="1">
        <f t="shared" si="142"/>
        <v>20936.115820538504</v>
      </c>
      <c r="AD167" s="1">
        <f t="shared" si="142"/>
        <v>20087.059329419371</v>
      </c>
      <c r="AE167" s="1">
        <f t="shared" si="142"/>
        <v>17863.339947916884</v>
      </c>
      <c r="AF167" s="1">
        <f t="shared" si="142"/>
        <v>19682.746714600737</v>
      </c>
    </row>
    <row r="168" spans="1:38">
      <c r="A168" s="9" t="s">
        <v>28</v>
      </c>
      <c r="B168" s="5"/>
      <c r="C168" s="5"/>
      <c r="D168" s="31">
        <f>SUM(D159:D167)</f>
        <v>85417.319999999992</v>
      </c>
      <c r="E168" s="32">
        <f>SUM(E159:E167)</f>
        <v>1</v>
      </c>
      <c r="F168" s="31">
        <f>SUM(F159:F167)</f>
        <v>-26773.05</v>
      </c>
      <c r="G168" s="31">
        <f t="shared" ref="G168:K168" si="143">SUM(G159:G167)</f>
        <v>18362.59</v>
      </c>
      <c r="H168" s="31">
        <f t="shared" si="143"/>
        <v>37622.11</v>
      </c>
      <c r="I168" s="31">
        <f t="shared" si="143"/>
        <v>17627.620000000003</v>
      </c>
      <c r="J168" s="31">
        <f t="shared" si="143"/>
        <v>21661.14</v>
      </c>
      <c r="K168" s="31">
        <f t="shared" si="143"/>
        <v>16916.91</v>
      </c>
      <c r="L168" s="31">
        <f>'Div 2 history'!H169</f>
        <v>20141</v>
      </c>
      <c r="M168" s="31">
        <f>'Div 2 history'!I169</f>
        <v>20141</v>
      </c>
      <c r="N168" s="31">
        <f>'Div 2 history'!J169</f>
        <v>22829</v>
      </c>
      <c r="O168" s="31">
        <f>'Div 002 FY18 Budget '!C43</f>
        <v>25141</v>
      </c>
      <c r="P168" s="31">
        <f>'Div 002 FY18 Budget '!D43</f>
        <v>20141</v>
      </c>
      <c r="Q168" s="31">
        <f>'Div 002 FY18 Budget '!E43</f>
        <v>25891</v>
      </c>
      <c r="R168" s="31">
        <f>'Div 002 FY18 Budget '!F43</f>
        <v>24841</v>
      </c>
      <c r="S168" s="31">
        <f>'Div 002 FY18 Budget '!G43</f>
        <v>22091</v>
      </c>
      <c r="T168" s="31">
        <f>'Div 002 FY18 Budget '!H43</f>
        <v>24341</v>
      </c>
      <c r="U168" s="31">
        <f>'Div 002 FY18 Budget '!I43</f>
        <v>20141</v>
      </c>
      <c r="V168" s="31">
        <f>'Div 002 FY18 Budget '!J43</f>
        <v>22641</v>
      </c>
      <c r="W168" s="31">
        <f>'Div 002 FY18 Budget '!K43</f>
        <v>21141</v>
      </c>
      <c r="X168" s="31">
        <f>'Div 002 FY18 Budget '!L43</f>
        <v>20141</v>
      </c>
      <c r="Y168" s="31">
        <f>'Div 002 FY18 Budget '!M43</f>
        <v>20141</v>
      </c>
      <c r="Z168" s="31">
        <f>'Div 002 FY18 Budget '!N43</f>
        <v>23829</v>
      </c>
      <c r="AA168" s="37">
        <f t="shared" ref="AA168" si="144">O168*(1+AA$3)</f>
        <v>25141</v>
      </c>
      <c r="AB168" s="37">
        <f t="shared" ref="AB168" si="145">P168*(1+AB$3)</f>
        <v>20141</v>
      </c>
      <c r="AC168" s="37">
        <f t="shared" ref="AC168" si="146">Q168*(1+AC$3)</f>
        <v>25891</v>
      </c>
      <c r="AD168" s="37">
        <f t="shared" ref="AD168" si="147">R168*(1+AD$3)</f>
        <v>24841</v>
      </c>
      <c r="AE168" s="37">
        <f t="shared" ref="AE168" si="148">S168*(1+AE$3)</f>
        <v>22091</v>
      </c>
      <c r="AF168" s="37">
        <f t="shared" ref="AF168" si="149">T168*(1+AF$3)</f>
        <v>24341</v>
      </c>
      <c r="AH168" s="15">
        <f>SUM(F168:Q168)</f>
        <v>219701.32</v>
      </c>
      <c r="AI168" s="15">
        <f>SUM(U168:AF168)</f>
        <v>270480</v>
      </c>
      <c r="AK168" s="15">
        <f>AH168*$AK$6</f>
        <v>12013.806610848143</v>
      </c>
      <c r="AL168" s="15">
        <f>AI168*$AL$6</f>
        <v>14067.707628404725</v>
      </c>
    </row>
    <row r="169" spans="1:38">
      <c r="B169" s="5" t="str">
        <f t="shared" si="121"/>
        <v/>
      </c>
      <c r="C169" s="5" t="s">
        <v>462</v>
      </c>
      <c r="F169" s="1">
        <f>F168-'Div 2 history'!B169</f>
        <v>0</v>
      </c>
      <c r="G169" s="1">
        <f>G168-'Div 2 history'!C169</f>
        <v>0</v>
      </c>
      <c r="H169" s="1">
        <f>H168-'Div 2 history'!D169</f>
        <v>0</v>
      </c>
      <c r="I169" s="1">
        <f>I168-'Div 2 history'!E169</f>
        <v>0</v>
      </c>
      <c r="J169" s="1">
        <f>J168-'Div 2 history'!F169</f>
        <v>0</v>
      </c>
      <c r="K169" s="1">
        <f>K168-'Div 2 history'!G169</f>
        <v>0</v>
      </c>
      <c r="L169" s="1">
        <f>L168-'Div 2 history'!H169</f>
        <v>0</v>
      </c>
      <c r="M169" s="1">
        <f>M168-'Div 2 history'!I169</f>
        <v>0</v>
      </c>
      <c r="N169" s="1">
        <f>N168-'Div 2 history'!J169</f>
        <v>0</v>
      </c>
      <c r="O169" s="1">
        <f t="shared" ref="O169:AF169" si="150">O168-SUM(O159:O167)</f>
        <v>0</v>
      </c>
      <c r="P169" s="1">
        <f t="shared" si="150"/>
        <v>0</v>
      </c>
      <c r="Q169" s="1">
        <f t="shared" si="150"/>
        <v>0</v>
      </c>
      <c r="R169" s="1">
        <f t="shared" si="150"/>
        <v>0</v>
      </c>
      <c r="S169" s="1">
        <f t="shared" si="150"/>
        <v>0</v>
      </c>
      <c r="T169" s="1">
        <f t="shared" si="150"/>
        <v>0</v>
      </c>
      <c r="U169" s="1">
        <f t="shared" si="150"/>
        <v>0</v>
      </c>
      <c r="V169" s="1">
        <f t="shared" si="150"/>
        <v>0</v>
      </c>
      <c r="W169" s="1">
        <f t="shared" si="150"/>
        <v>0</v>
      </c>
      <c r="X169" s="1">
        <f t="shared" si="150"/>
        <v>0</v>
      </c>
      <c r="Y169" s="1">
        <f t="shared" si="150"/>
        <v>0</v>
      </c>
      <c r="Z169" s="1">
        <f t="shared" si="150"/>
        <v>0</v>
      </c>
      <c r="AA169" s="1">
        <f t="shared" si="150"/>
        <v>0</v>
      </c>
      <c r="AB169" s="1">
        <f t="shared" si="150"/>
        <v>0</v>
      </c>
      <c r="AC169" s="1">
        <f t="shared" si="150"/>
        <v>0</v>
      </c>
      <c r="AD169" s="1">
        <f t="shared" si="150"/>
        <v>0</v>
      </c>
      <c r="AE169" s="1">
        <f t="shared" si="150"/>
        <v>0</v>
      </c>
      <c r="AF169" s="1">
        <f t="shared" si="150"/>
        <v>0</v>
      </c>
    </row>
    <row r="170" spans="1:38">
      <c r="A170" s="5" t="s">
        <v>420</v>
      </c>
      <c r="B170" s="5" t="str">
        <f t="shared" si="121"/>
        <v>9302-04111</v>
      </c>
      <c r="C170" s="5" t="str">
        <f t="shared" ref="C170:C172" si="151">LEFT(B170,4)</f>
        <v>9302</v>
      </c>
      <c r="D170" s="1">
        <f>SUM($F170:K170)</f>
        <v>517021.19999999995</v>
      </c>
      <c r="E170" s="2">
        <f>D170/$D$190</f>
        <v>0.10691917229193205</v>
      </c>
      <c r="F170" s="22">
        <f>'Div 2 history'!B171</f>
        <v>260013.4</v>
      </c>
      <c r="G170" s="22">
        <f>'Div 2 history'!C171</f>
        <v>41788.67</v>
      </c>
      <c r="H170" s="22">
        <f>'Div 2 history'!D171</f>
        <v>-37879.769999999997</v>
      </c>
      <c r="I170" s="22">
        <f>'Div 2 history'!E171</f>
        <v>253098.9</v>
      </c>
      <c r="J170" s="22">
        <f>'Div 2 history'!F171</f>
        <v>0</v>
      </c>
      <c r="K170" s="22">
        <f>'Div 2 history'!G171</f>
        <v>0</v>
      </c>
      <c r="L170" s="1">
        <f t="shared" ref="L170:U175" si="152">$E170*L$190</f>
        <v>23055.016404636164</v>
      </c>
      <c r="M170" s="1">
        <f t="shared" si="152"/>
        <v>22729.554444179521</v>
      </c>
      <c r="N170" s="1">
        <f t="shared" si="152"/>
        <v>41239.321361979586</v>
      </c>
      <c r="O170" s="1">
        <f t="shared" si="152"/>
        <v>22342.186635799124</v>
      </c>
      <c r="P170" s="1">
        <f t="shared" si="152"/>
        <v>20979.181027421571</v>
      </c>
      <c r="Q170" s="1">
        <f t="shared" si="152"/>
        <v>47117.784851859084</v>
      </c>
      <c r="R170" s="1">
        <f t="shared" si="152"/>
        <v>34810.672831795069</v>
      </c>
      <c r="S170" s="1">
        <f t="shared" si="152"/>
        <v>34505.953190763066</v>
      </c>
      <c r="T170" s="1">
        <f t="shared" si="152"/>
        <v>346796.92465258966</v>
      </c>
      <c r="U170" s="1">
        <f t="shared" si="152"/>
        <v>29559.658442193704</v>
      </c>
      <c r="V170" s="1">
        <f t="shared" ref="V170:AF175" si="153">$E170*V$190</f>
        <v>23937.52760556704</v>
      </c>
      <c r="W170" s="1">
        <f t="shared" si="153"/>
        <v>54851.154494862909</v>
      </c>
      <c r="X170" s="1">
        <f t="shared" si="153"/>
        <v>24599.891877915561</v>
      </c>
      <c r="Y170" s="1">
        <f t="shared" si="153"/>
        <v>24274.429917458918</v>
      </c>
      <c r="Z170" s="1">
        <f t="shared" si="153"/>
        <v>45054.862819440648</v>
      </c>
      <c r="AA170" s="1">
        <f t="shared" si="153"/>
        <v>22342.186635799124</v>
      </c>
      <c r="AB170" s="1">
        <f t="shared" si="153"/>
        <v>20979.181027421571</v>
      </c>
      <c r="AC170" s="1">
        <f t="shared" si="153"/>
        <v>47117.784851859084</v>
      </c>
      <c r="AD170" s="1">
        <f t="shared" si="153"/>
        <v>34810.672831795069</v>
      </c>
      <c r="AE170" s="1">
        <f t="shared" si="153"/>
        <v>34505.953190763066</v>
      </c>
      <c r="AF170" s="1">
        <f t="shared" si="153"/>
        <v>346796.92465258966</v>
      </c>
    </row>
    <row r="171" spans="1:38">
      <c r="A171" s="5" t="s">
        <v>421</v>
      </c>
      <c r="B171" s="5" t="str">
        <f t="shared" si="121"/>
        <v>9302-04112</v>
      </c>
      <c r="C171" s="5" t="str">
        <f t="shared" si="151"/>
        <v>9302</v>
      </c>
      <c r="D171" s="1">
        <f>SUM($F171:K171)</f>
        <v>0</v>
      </c>
      <c r="E171" s="2">
        <f>D171/$D$190</f>
        <v>0</v>
      </c>
      <c r="F171" s="22">
        <f>'Div 2 history'!B172</f>
        <v>0</v>
      </c>
      <c r="G171" s="22">
        <f>'Div 2 history'!C172</f>
        <v>0</v>
      </c>
      <c r="H171" s="22">
        <f>'Div 2 history'!D172</f>
        <v>0</v>
      </c>
      <c r="I171" s="22">
        <f>'Div 2 history'!E172</f>
        <v>0</v>
      </c>
      <c r="J171" s="22">
        <f>'Div 2 history'!F172</f>
        <v>0</v>
      </c>
      <c r="K171" s="22">
        <f>'Div 2 history'!G172</f>
        <v>0</v>
      </c>
      <c r="L171" s="1">
        <f t="shared" si="152"/>
        <v>0</v>
      </c>
      <c r="M171" s="1">
        <f t="shared" si="152"/>
        <v>0</v>
      </c>
      <c r="N171" s="1">
        <f t="shared" si="152"/>
        <v>0</v>
      </c>
      <c r="O171" s="1">
        <f t="shared" si="152"/>
        <v>0</v>
      </c>
      <c r="P171" s="1">
        <f t="shared" si="152"/>
        <v>0</v>
      </c>
      <c r="Q171" s="1">
        <f t="shared" si="152"/>
        <v>0</v>
      </c>
      <c r="R171" s="1">
        <f t="shared" si="152"/>
        <v>0</v>
      </c>
      <c r="S171" s="1">
        <f t="shared" si="152"/>
        <v>0</v>
      </c>
      <c r="T171" s="1">
        <f t="shared" si="152"/>
        <v>0</v>
      </c>
      <c r="U171" s="1">
        <f t="shared" si="152"/>
        <v>0</v>
      </c>
      <c r="V171" s="1">
        <f t="shared" si="153"/>
        <v>0</v>
      </c>
      <c r="W171" s="1">
        <f t="shared" si="153"/>
        <v>0</v>
      </c>
      <c r="X171" s="1">
        <f t="shared" si="153"/>
        <v>0</v>
      </c>
      <c r="Y171" s="1">
        <f t="shared" si="153"/>
        <v>0</v>
      </c>
      <c r="Z171" s="1">
        <f t="shared" si="153"/>
        <v>0</v>
      </c>
      <c r="AA171" s="1">
        <f t="shared" si="153"/>
        <v>0</v>
      </c>
      <c r="AB171" s="1">
        <f t="shared" si="153"/>
        <v>0</v>
      </c>
      <c r="AC171" s="1">
        <f t="shared" si="153"/>
        <v>0</v>
      </c>
      <c r="AD171" s="1">
        <f t="shared" si="153"/>
        <v>0</v>
      </c>
      <c r="AE171" s="1">
        <f t="shared" si="153"/>
        <v>0</v>
      </c>
      <c r="AF171" s="1">
        <f t="shared" si="153"/>
        <v>0</v>
      </c>
    </row>
    <row r="172" spans="1:38">
      <c r="A172" s="5" t="s">
        <v>726</v>
      </c>
      <c r="B172" s="5" t="str">
        <f t="shared" si="121"/>
        <v>9210-04112</v>
      </c>
      <c r="C172" s="5" t="str">
        <f t="shared" si="151"/>
        <v>9210</v>
      </c>
      <c r="D172" s="1">
        <f>SUM($F172:K172)</f>
        <v>0</v>
      </c>
      <c r="E172" s="2">
        <f>D172/$D$190</f>
        <v>0</v>
      </c>
      <c r="F172" s="22">
        <f>'Div 2 history'!B173</f>
        <v>0</v>
      </c>
      <c r="G172" s="22">
        <f>'Div 2 history'!C173</f>
        <v>0</v>
      </c>
      <c r="H172" s="22">
        <f>'Div 2 history'!D173</f>
        <v>0</v>
      </c>
      <c r="I172" s="22">
        <f>'Div 2 history'!E173</f>
        <v>0</v>
      </c>
      <c r="J172" s="22">
        <f>'Div 2 history'!F173</f>
        <v>0</v>
      </c>
      <c r="K172" s="22">
        <f>'Div 2 history'!G173</f>
        <v>0</v>
      </c>
      <c r="L172" s="1">
        <f t="shared" si="152"/>
        <v>0</v>
      </c>
      <c r="M172" s="1">
        <f t="shared" si="152"/>
        <v>0</v>
      </c>
      <c r="N172" s="1">
        <f t="shared" si="152"/>
        <v>0</v>
      </c>
      <c r="O172" s="1">
        <f t="shared" si="152"/>
        <v>0</v>
      </c>
      <c r="P172" s="1">
        <f t="shared" si="152"/>
        <v>0</v>
      </c>
      <c r="Q172" s="1">
        <f t="shared" si="152"/>
        <v>0</v>
      </c>
      <c r="R172" s="1">
        <f t="shared" si="152"/>
        <v>0</v>
      </c>
      <c r="S172" s="1">
        <f t="shared" si="152"/>
        <v>0</v>
      </c>
      <c r="T172" s="1">
        <f t="shared" si="152"/>
        <v>0</v>
      </c>
      <c r="U172" s="1">
        <f t="shared" si="152"/>
        <v>0</v>
      </c>
      <c r="V172" s="1">
        <f t="shared" si="153"/>
        <v>0</v>
      </c>
      <c r="W172" s="1">
        <f t="shared" si="153"/>
        <v>0</v>
      </c>
      <c r="X172" s="1">
        <f t="shared" si="153"/>
        <v>0</v>
      </c>
      <c r="Y172" s="1">
        <f t="shared" si="153"/>
        <v>0</v>
      </c>
      <c r="Z172" s="1">
        <f t="shared" si="153"/>
        <v>0</v>
      </c>
      <c r="AA172" s="1">
        <f t="shared" si="153"/>
        <v>0</v>
      </c>
      <c r="AB172" s="1">
        <f t="shared" si="153"/>
        <v>0</v>
      </c>
      <c r="AC172" s="1">
        <f t="shared" si="153"/>
        <v>0</v>
      </c>
      <c r="AD172" s="1">
        <f t="shared" si="153"/>
        <v>0</v>
      </c>
      <c r="AE172" s="1">
        <f t="shared" si="153"/>
        <v>0</v>
      </c>
      <c r="AF172" s="1">
        <f t="shared" si="153"/>
        <v>0</v>
      </c>
    </row>
    <row r="173" spans="1:38">
      <c r="A173" s="5" t="s">
        <v>874</v>
      </c>
      <c r="B173" s="5" t="str">
        <f t="shared" ref="B173:B189" si="154">RIGHT(A173,10)</f>
        <v>9210-04122</v>
      </c>
      <c r="C173" s="5" t="str">
        <f t="shared" ref="C173:C189" si="155">LEFT(B173,4)</f>
        <v>9210</v>
      </c>
      <c r="D173" s="1">
        <f>SUM($F173:K173)</f>
        <v>84804.58</v>
      </c>
      <c r="E173" s="2">
        <f t="shared" ref="E173:E189" si="156">D173/$D$190</f>
        <v>1.7537453977061166E-2</v>
      </c>
      <c r="F173" s="22">
        <f>'Div 2 history'!B174</f>
        <v>35764.949999999997</v>
      </c>
      <c r="G173" s="22">
        <f>'Div 2 history'!C174</f>
        <v>27446.79</v>
      </c>
      <c r="H173" s="22">
        <f>'Div 2 history'!D174</f>
        <v>0</v>
      </c>
      <c r="I173" s="22">
        <f>'Div 2 history'!E174</f>
        <v>0</v>
      </c>
      <c r="J173" s="22">
        <f>'Div 2 history'!F174</f>
        <v>950</v>
      </c>
      <c r="K173" s="22">
        <f>'Div 2 history'!G174</f>
        <v>20642.84</v>
      </c>
      <c r="L173" s="1">
        <f t="shared" si="152"/>
        <v>3781.6069884335116</v>
      </c>
      <c r="M173" s="1">
        <f t="shared" si="152"/>
        <v>3728.2229785273371</v>
      </c>
      <c r="N173" s="1">
        <f t="shared" si="152"/>
        <v>6764.2938579456841</v>
      </c>
      <c r="O173" s="1">
        <f t="shared" si="152"/>
        <v>3664.6848406420431</v>
      </c>
      <c r="P173" s="1">
        <f t="shared" si="152"/>
        <v>3441.1173773424671</v>
      </c>
      <c r="Q173" s="1">
        <f t="shared" si="152"/>
        <v>7728.5108519578544</v>
      </c>
      <c r="R173" s="1">
        <f t="shared" si="152"/>
        <v>5709.832573631008</v>
      </c>
      <c r="S173" s="1">
        <f t="shared" si="152"/>
        <v>5659.8508297963836</v>
      </c>
      <c r="T173" s="1">
        <f t="shared" si="152"/>
        <v>56883.484739996187</v>
      </c>
      <c r="U173" s="1">
        <f t="shared" si="152"/>
        <v>4848.5331339095801</v>
      </c>
      <c r="V173" s="1">
        <f t="shared" si="153"/>
        <v>3926.3611914337725</v>
      </c>
      <c r="W173" s="1">
        <f t="shared" si="153"/>
        <v>8996.9794651591892</v>
      </c>
      <c r="X173" s="1">
        <f t="shared" si="153"/>
        <v>4035.0057188216665</v>
      </c>
      <c r="Y173" s="1">
        <f t="shared" si="153"/>
        <v>3981.6217089154925</v>
      </c>
      <c r="Z173" s="1">
        <f t="shared" si="153"/>
        <v>7390.1393566845618</v>
      </c>
      <c r="AA173" s="1">
        <f t="shared" si="153"/>
        <v>3664.6848406420431</v>
      </c>
      <c r="AB173" s="1">
        <f t="shared" si="153"/>
        <v>3441.1173773424671</v>
      </c>
      <c r="AC173" s="1">
        <f t="shared" si="153"/>
        <v>7728.5108519578544</v>
      </c>
      <c r="AD173" s="1">
        <f t="shared" si="153"/>
        <v>5709.832573631008</v>
      </c>
      <c r="AE173" s="1">
        <f t="shared" si="153"/>
        <v>5659.8508297963836</v>
      </c>
      <c r="AF173" s="1">
        <f t="shared" si="153"/>
        <v>56883.484739996187</v>
      </c>
    </row>
    <row r="174" spans="1:38">
      <c r="A174" s="5" t="s">
        <v>422</v>
      </c>
      <c r="B174" s="5" t="str">
        <f t="shared" si="154"/>
        <v>9302-04113</v>
      </c>
      <c r="C174" s="5" t="str">
        <f t="shared" si="155"/>
        <v>9302</v>
      </c>
      <c r="D174" s="1">
        <f>SUM($F174:K174)</f>
        <v>3143271.5500000003</v>
      </c>
      <c r="E174" s="2">
        <f t="shared" si="156"/>
        <v>0.65002362072344111</v>
      </c>
      <c r="F174" s="22">
        <f>'Div 2 history'!B175</f>
        <v>0</v>
      </c>
      <c r="G174" s="22">
        <f>'Div 2 history'!C175</f>
        <v>0</v>
      </c>
      <c r="H174" s="22">
        <f>'Div 2 history'!D175</f>
        <v>2971896.93</v>
      </c>
      <c r="I174" s="22">
        <f>'Div 2 history'!E175</f>
        <v>0</v>
      </c>
      <c r="J174" s="22">
        <f>'Div 2 history'!F175</f>
        <v>0</v>
      </c>
      <c r="K174" s="22">
        <f>'Div 2 history'!G175</f>
        <v>171374.62</v>
      </c>
      <c r="L174" s="1">
        <f t="shared" si="152"/>
        <v>140164.80784439042</v>
      </c>
      <c r="M174" s="1">
        <f t="shared" si="152"/>
        <v>138186.13594290829</v>
      </c>
      <c r="N174" s="1">
        <f t="shared" si="152"/>
        <v>250717.73764483488</v>
      </c>
      <c r="O174" s="1">
        <f t="shared" si="152"/>
        <v>135831.10251010521</v>
      </c>
      <c r="P174" s="1">
        <f t="shared" si="152"/>
        <v>127544.60139312278</v>
      </c>
      <c r="Q174" s="1">
        <f t="shared" si="152"/>
        <v>286456.32446768071</v>
      </c>
      <c r="R174" s="1">
        <f t="shared" si="152"/>
        <v>211634.25706439003</v>
      </c>
      <c r="S174" s="1">
        <f t="shared" si="152"/>
        <v>209781.68974532821</v>
      </c>
      <c r="T174" s="1">
        <f t="shared" si="152"/>
        <v>2108379.5149753606</v>
      </c>
      <c r="U174" s="1">
        <f t="shared" si="152"/>
        <v>179710.29700342039</v>
      </c>
      <c r="V174" s="1">
        <f t="shared" si="153"/>
        <v>145530.10495491966</v>
      </c>
      <c r="W174" s="1">
        <f t="shared" si="153"/>
        <v>333471.96093382098</v>
      </c>
      <c r="X174" s="1">
        <f t="shared" si="153"/>
        <v>149557.00128530141</v>
      </c>
      <c r="Y174" s="1">
        <f t="shared" si="153"/>
        <v>147578.32938381925</v>
      </c>
      <c r="Z174" s="1">
        <f t="shared" si="153"/>
        <v>273914.62572424614</v>
      </c>
      <c r="AA174" s="1">
        <f t="shared" si="153"/>
        <v>135831.10251010521</v>
      </c>
      <c r="AB174" s="1">
        <f t="shared" si="153"/>
        <v>127544.60139312278</v>
      </c>
      <c r="AC174" s="1">
        <f t="shared" si="153"/>
        <v>286456.32446768071</v>
      </c>
      <c r="AD174" s="1">
        <f t="shared" si="153"/>
        <v>211634.25706439003</v>
      </c>
      <c r="AE174" s="1">
        <f t="shared" si="153"/>
        <v>209781.68974532821</v>
      </c>
      <c r="AF174" s="1">
        <f t="shared" si="153"/>
        <v>2108379.5149753606</v>
      </c>
    </row>
    <row r="175" spans="1:38">
      <c r="A175" s="5" t="s">
        <v>875</v>
      </c>
      <c r="B175" s="5" t="str">
        <f t="shared" si="154"/>
        <v>9210-04120</v>
      </c>
      <c r="C175" s="5" t="str">
        <f t="shared" si="155"/>
        <v>9210</v>
      </c>
      <c r="D175" s="1">
        <f>SUM($F175:K175)</f>
        <v>17988.75</v>
      </c>
      <c r="E175" s="2">
        <f t="shared" si="156"/>
        <v>3.7200452526250237E-3</v>
      </c>
      <c r="F175" s="22">
        <f>'Div 2 history'!B176</f>
        <v>0</v>
      </c>
      <c r="G175" s="22">
        <f>'Div 2 history'!C176</f>
        <v>0</v>
      </c>
      <c r="H175" s="22">
        <f>'Div 2 history'!D176</f>
        <v>0</v>
      </c>
      <c r="I175" s="22">
        <f>'Div 2 history'!E176</f>
        <v>0</v>
      </c>
      <c r="J175" s="22">
        <f>'Div 2 history'!F176</f>
        <v>0</v>
      </c>
      <c r="K175" s="22">
        <f>'Div 2 history'!G176</f>
        <v>17988.75</v>
      </c>
      <c r="L175" s="1">
        <f t="shared" si="152"/>
        <v>802.15458543846717</v>
      </c>
      <c r="M175" s="1">
        <f t="shared" si="152"/>
        <v>790.8307676894766</v>
      </c>
      <c r="N175" s="1">
        <f t="shared" si="152"/>
        <v>1434.8422117899813</v>
      </c>
      <c r="O175" s="1">
        <f t="shared" si="152"/>
        <v>777.3530560153655</v>
      </c>
      <c r="P175" s="1">
        <f t="shared" si="152"/>
        <v>729.92991913490175</v>
      </c>
      <c r="Q175" s="1">
        <f t="shared" si="152"/>
        <v>1639.3719488753657</v>
      </c>
      <c r="R175" s="1">
        <f t="shared" si="152"/>
        <v>1211.1698531954853</v>
      </c>
      <c r="S175" s="1">
        <f t="shared" si="152"/>
        <v>1200.567724225504</v>
      </c>
      <c r="T175" s="1">
        <f t="shared" si="152"/>
        <v>12066.126453507655</v>
      </c>
      <c r="U175" s="1">
        <f t="shared" si="152"/>
        <v>1028.4709907485651</v>
      </c>
      <c r="V175" s="1">
        <f t="shared" si="153"/>
        <v>832.85985122978354</v>
      </c>
      <c r="W175" s="1">
        <f t="shared" si="153"/>
        <v>1908.4395483579112</v>
      </c>
      <c r="X175" s="1">
        <f t="shared" si="153"/>
        <v>855.90553156979547</v>
      </c>
      <c r="Y175" s="1">
        <f t="shared" si="153"/>
        <v>844.58171382080491</v>
      </c>
      <c r="Z175" s="1">
        <f t="shared" si="153"/>
        <v>1567.5965773612629</v>
      </c>
      <c r="AA175" s="1">
        <f t="shared" si="153"/>
        <v>777.3530560153655</v>
      </c>
      <c r="AB175" s="1">
        <f t="shared" si="153"/>
        <v>729.92991913490175</v>
      </c>
      <c r="AC175" s="1">
        <f t="shared" si="153"/>
        <v>1639.3719488753657</v>
      </c>
      <c r="AD175" s="1">
        <f t="shared" si="153"/>
        <v>1211.1698531954853</v>
      </c>
      <c r="AE175" s="1">
        <f t="shared" si="153"/>
        <v>1200.567724225504</v>
      </c>
      <c r="AF175" s="1">
        <f t="shared" si="153"/>
        <v>12066.126453507655</v>
      </c>
    </row>
    <row r="176" spans="1:38">
      <c r="A176" s="5" t="s">
        <v>423</v>
      </c>
      <c r="B176" s="5" t="str">
        <f t="shared" si="154"/>
        <v>9302-04120</v>
      </c>
      <c r="C176" s="5" t="str">
        <f t="shared" si="155"/>
        <v>9302</v>
      </c>
      <c r="D176" s="1">
        <f>SUM($F176:K176)</f>
        <v>6052.43</v>
      </c>
      <c r="E176" s="2">
        <f t="shared" si="156"/>
        <v>1.2516330199900088E-3</v>
      </c>
      <c r="F176" s="22">
        <f>'Div 2 history'!B177</f>
        <v>1242.72</v>
      </c>
      <c r="G176" s="22">
        <f>'Div 2 history'!C177</f>
        <v>2067.67</v>
      </c>
      <c r="H176" s="22">
        <f>'Div 2 history'!D177</f>
        <v>-6.23</v>
      </c>
      <c r="I176" s="22">
        <f>'Div 2 history'!E177</f>
        <v>305.94</v>
      </c>
      <c r="J176" s="22">
        <f>'Div 2 history'!F177</f>
        <v>2442.33</v>
      </c>
      <c r="K176" s="22">
        <f>'Div 2 history'!G177</f>
        <v>0</v>
      </c>
      <c r="L176" s="1">
        <f t="shared" ref="L176:U180" si="157">$E176*L$190</f>
        <v>269.8900411393422</v>
      </c>
      <c r="M176" s="1">
        <f t="shared" si="157"/>
        <v>266.08007022649258</v>
      </c>
      <c r="N176" s="1">
        <f t="shared" si="157"/>
        <v>482.76183992239794</v>
      </c>
      <c r="O176" s="1">
        <f t="shared" si="157"/>
        <v>261.54540792545777</v>
      </c>
      <c r="P176" s="1">
        <f t="shared" si="157"/>
        <v>245.58959018662514</v>
      </c>
      <c r="Q176" s="1">
        <f t="shared" si="157"/>
        <v>551.57717821036636</v>
      </c>
      <c r="R176" s="1">
        <f t="shared" si="157"/>
        <v>407.50584418461267</v>
      </c>
      <c r="S176" s="1">
        <f t="shared" si="157"/>
        <v>403.93869007764113</v>
      </c>
      <c r="T176" s="1">
        <f t="shared" si="157"/>
        <v>4059.7254245572003</v>
      </c>
      <c r="U176" s="1">
        <f t="shared" si="157"/>
        <v>346.03564330686334</v>
      </c>
      <c r="V176" s="1">
        <f t="shared" ref="V176:AF180" si="158">$E176*V$190</f>
        <v>280.22102421672872</v>
      </c>
      <c r="W176" s="1">
        <f t="shared" si="158"/>
        <v>642.10669310918615</v>
      </c>
      <c r="X176" s="1">
        <f t="shared" si="158"/>
        <v>287.97489077556679</v>
      </c>
      <c r="Y176" s="1">
        <f t="shared" si="158"/>
        <v>284.16491986271723</v>
      </c>
      <c r="Z176" s="1">
        <f t="shared" si="158"/>
        <v>527.42789536341479</v>
      </c>
      <c r="AA176" s="1">
        <f t="shared" si="158"/>
        <v>261.54540792545777</v>
      </c>
      <c r="AB176" s="1">
        <f t="shared" si="158"/>
        <v>245.58959018662514</v>
      </c>
      <c r="AC176" s="1">
        <f t="shared" si="158"/>
        <v>551.57717821036636</v>
      </c>
      <c r="AD176" s="1">
        <f t="shared" si="158"/>
        <v>407.50584418461267</v>
      </c>
      <c r="AE176" s="1">
        <f t="shared" si="158"/>
        <v>403.93869007764113</v>
      </c>
      <c r="AF176" s="1">
        <f t="shared" si="158"/>
        <v>4059.7254245572003</v>
      </c>
    </row>
    <row r="177" spans="1:38">
      <c r="A177" s="5" t="s">
        <v>424</v>
      </c>
      <c r="B177" s="5" t="str">
        <f t="shared" si="154"/>
        <v>9302-04121</v>
      </c>
      <c r="C177" s="5" t="str">
        <f t="shared" si="155"/>
        <v>9302</v>
      </c>
      <c r="D177" s="1">
        <f>SUM($F177:K177)</f>
        <v>57500</v>
      </c>
      <c r="E177" s="2">
        <f t="shared" si="156"/>
        <v>1.1890909708897997E-2</v>
      </c>
      <c r="F177" s="22">
        <f>'Div 2 history'!B178</f>
        <v>0</v>
      </c>
      <c r="G177" s="22">
        <f>'Div 2 history'!C178</f>
        <v>0</v>
      </c>
      <c r="H177" s="22">
        <f>'Div 2 history'!D178</f>
        <v>0</v>
      </c>
      <c r="I177" s="22">
        <f>'Div 2 history'!E178</f>
        <v>57500</v>
      </c>
      <c r="J177" s="22">
        <f>'Div 2 history'!F178</f>
        <v>0</v>
      </c>
      <c r="K177" s="22">
        <f>'Div 2 history'!G178</f>
        <v>0</v>
      </c>
      <c r="L177" s="1">
        <f t="shared" si="157"/>
        <v>2564.0407845298791</v>
      </c>
      <c r="M177" s="1">
        <f t="shared" si="157"/>
        <v>2527.8448553759936</v>
      </c>
      <c r="N177" s="1">
        <f t="shared" si="157"/>
        <v>4586.3902259981332</v>
      </c>
      <c r="O177" s="1">
        <f t="shared" si="157"/>
        <v>2484.7641287406582</v>
      </c>
      <c r="P177" s="1">
        <f t="shared" si="157"/>
        <v>2333.1788117716264</v>
      </c>
      <c r="Q177" s="1">
        <f t="shared" si="157"/>
        <v>5240.1577130336191</v>
      </c>
      <c r="R177" s="1">
        <f t="shared" si="157"/>
        <v>3871.434455353507</v>
      </c>
      <c r="S177" s="1">
        <f t="shared" si="157"/>
        <v>3837.5453626831477</v>
      </c>
      <c r="T177" s="1">
        <f t="shared" si="157"/>
        <v>38568.676037895362</v>
      </c>
      <c r="U177" s="1">
        <f t="shared" si="157"/>
        <v>3287.4480977301087</v>
      </c>
      <c r="V177" s="1">
        <f t="shared" si="158"/>
        <v>2662.1883925071252</v>
      </c>
      <c r="W177" s="1">
        <f t="shared" si="158"/>
        <v>6100.2167482776676</v>
      </c>
      <c r="X177" s="1">
        <f t="shared" si="158"/>
        <v>2735.8525781537483</v>
      </c>
      <c r="Y177" s="1">
        <f t="shared" si="158"/>
        <v>2699.6566489998627</v>
      </c>
      <c r="Z177" s="1">
        <f t="shared" si="158"/>
        <v>5010.7318851100054</v>
      </c>
      <c r="AA177" s="1">
        <f t="shared" si="158"/>
        <v>2484.7641287406582</v>
      </c>
      <c r="AB177" s="1">
        <f t="shared" si="158"/>
        <v>2333.1788117716264</v>
      </c>
      <c r="AC177" s="1">
        <f t="shared" si="158"/>
        <v>5240.1577130336191</v>
      </c>
      <c r="AD177" s="1">
        <f t="shared" si="158"/>
        <v>3871.434455353507</v>
      </c>
      <c r="AE177" s="1">
        <f t="shared" si="158"/>
        <v>3837.5453626831477</v>
      </c>
      <c r="AF177" s="1">
        <f t="shared" si="158"/>
        <v>38568.676037895362</v>
      </c>
    </row>
    <row r="178" spans="1:38">
      <c r="A178" s="5" t="s">
        <v>425</v>
      </c>
      <c r="B178" s="5" t="str">
        <f t="shared" si="154"/>
        <v>9302-04125</v>
      </c>
      <c r="C178" s="5" t="str">
        <f t="shared" si="155"/>
        <v>9302</v>
      </c>
      <c r="D178" s="1">
        <f>SUM($F178:K178)</f>
        <v>249429.66</v>
      </c>
      <c r="E178" s="2">
        <f t="shared" si="156"/>
        <v>5.1581662013584814E-2</v>
      </c>
      <c r="F178" s="22">
        <f>'Div 2 history'!B179</f>
        <v>203787.12</v>
      </c>
      <c r="G178" s="22">
        <f>'Div 2 history'!C179</f>
        <v>34259.120000000003</v>
      </c>
      <c r="H178" s="22">
        <f>'Div 2 history'!D179</f>
        <v>8620.31</v>
      </c>
      <c r="I178" s="22">
        <f>'Div 2 history'!E179</f>
        <v>1102.28</v>
      </c>
      <c r="J178" s="22">
        <f>'Div 2 history'!F179</f>
        <v>830.48</v>
      </c>
      <c r="K178" s="22">
        <f>'Div 2 history'!G179</f>
        <v>830.35</v>
      </c>
      <c r="L178" s="1">
        <f t="shared" si="157"/>
        <v>11122.570801937758</v>
      </c>
      <c r="M178" s="1">
        <f t="shared" si="157"/>
        <v>10965.556222768406</v>
      </c>
      <c r="N178" s="1">
        <f t="shared" si="157"/>
        <v>19895.3348643137</v>
      </c>
      <c r="O178" s="1">
        <f t="shared" si="157"/>
        <v>10778.676031512672</v>
      </c>
      <c r="P178" s="1">
        <f t="shared" si="157"/>
        <v>10121.113004163493</v>
      </c>
      <c r="Q178" s="1">
        <f t="shared" si="157"/>
        <v>22731.317507971362</v>
      </c>
      <c r="R178" s="1">
        <f t="shared" si="157"/>
        <v>16793.92312888888</v>
      </c>
      <c r="S178" s="1">
        <f t="shared" si="157"/>
        <v>16646.915392150164</v>
      </c>
      <c r="T178" s="1">
        <f t="shared" si="157"/>
        <v>167307.33479621544</v>
      </c>
      <c r="U178" s="1">
        <f t="shared" si="157"/>
        <v>14260.644544077702</v>
      </c>
      <c r="V178" s="1">
        <f t="shared" si="158"/>
        <v>11548.326010417371</v>
      </c>
      <c r="W178" s="1">
        <f t="shared" si="158"/>
        <v>26462.173729551381</v>
      </c>
      <c r="X178" s="1">
        <f t="shared" si="158"/>
        <v>11867.874406591529</v>
      </c>
      <c r="Y178" s="1">
        <f t="shared" si="158"/>
        <v>11710.859827422177</v>
      </c>
      <c r="Z178" s="1">
        <f t="shared" si="158"/>
        <v>21736.089573115616</v>
      </c>
      <c r="AA178" s="1">
        <f t="shared" si="158"/>
        <v>10778.676031512672</v>
      </c>
      <c r="AB178" s="1">
        <f t="shared" si="158"/>
        <v>10121.113004163493</v>
      </c>
      <c r="AC178" s="1">
        <f t="shared" si="158"/>
        <v>22731.317507971362</v>
      </c>
      <c r="AD178" s="1">
        <f t="shared" si="158"/>
        <v>16793.92312888888</v>
      </c>
      <c r="AE178" s="1">
        <f t="shared" si="158"/>
        <v>16646.915392150164</v>
      </c>
      <c r="AF178" s="1">
        <f t="shared" si="158"/>
        <v>167307.33479621544</v>
      </c>
    </row>
    <row r="179" spans="1:38">
      <c r="A179" s="5" t="s">
        <v>426</v>
      </c>
      <c r="B179" s="5" t="str">
        <f t="shared" si="154"/>
        <v>9302-04126</v>
      </c>
      <c r="C179" s="5" t="str">
        <f t="shared" si="155"/>
        <v>9302</v>
      </c>
      <c r="D179" s="1">
        <f>SUM($F179:K179)</f>
        <v>48879.71</v>
      </c>
      <c r="E179" s="2">
        <f t="shared" si="156"/>
        <v>1.0108247273167279E-2</v>
      </c>
      <c r="F179" s="22">
        <f>'Div 2 history'!B180</f>
        <v>4777.87</v>
      </c>
      <c r="G179" s="22">
        <f>'Div 2 history'!C180</f>
        <v>10619.52</v>
      </c>
      <c r="H179" s="22">
        <f>'Div 2 history'!D180</f>
        <v>12003.09</v>
      </c>
      <c r="I179" s="22">
        <f>'Div 2 history'!E180</f>
        <v>4690.4799999999996</v>
      </c>
      <c r="J179" s="22">
        <f>'Div 2 history'!F180</f>
        <v>4991.88</v>
      </c>
      <c r="K179" s="22">
        <f>'Div 2 history'!G180</f>
        <v>11796.87</v>
      </c>
      <c r="L179" s="1">
        <f t="shared" si="157"/>
        <v>2179.6446952346605</v>
      </c>
      <c r="M179" s="1">
        <f t="shared" si="157"/>
        <v>2148.8751905351392</v>
      </c>
      <c r="N179" s="1">
        <f t="shared" si="157"/>
        <v>3898.8073772804041</v>
      </c>
      <c r="O179" s="1">
        <f t="shared" si="157"/>
        <v>2112.2530440216706</v>
      </c>
      <c r="P179" s="1">
        <f t="shared" si="157"/>
        <v>1983.3931077833338</v>
      </c>
      <c r="Q179" s="1">
        <f t="shared" si="157"/>
        <v>4454.563293345157</v>
      </c>
      <c r="R179" s="1">
        <f t="shared" si="157"/>
        <v>3291.0364080293457</v>
      </c>
      <c r="S179" s="1">
        <f t="shared" si="157"/>
        <v>3262.227903300819</v>
      </c>
      <c r="T179" s="1">
        <f t="shared" si="157"/>
        <v>32786.533909848251</v>
      </c>
      <c r="U179" s="1">
        <f t="shared" si="157"/>
        <v>2794.6001679495544</v>
      </c>
      <c r="V179" s="1">
        <f t="shared" si="158"/>
        <v>2263.0782015845994</v>
      </c>
      <c r="W179" s="1">
        <f t="shared" si="158"/>
        <v>5185.6839233557457</v>
      </c>
      <c r="X179" s="1">
        <f t="shared" si="158"/>
        <v>2325.6987934418707</v>
      </c>
      <c r="Y179" s="1">
        <f t="shared" si="158"/>
        <v>2294.9292887423494</v>
      </c>
      <c r="Z179" s="1">
        <f t="shared" si="158"/>
        <v>4259.5325466422682</v>
      </c>
      <c r="AA179" s="1">
        <f t="shared" si="158"/>
        <v>2112.2530440216706</v>
      </c>
      <c r="AB179" s="1">
        <f t="shared" si="158"/>
        <v>1983.3931077833338</v>
      </c>
      <c r="AC179" s="1">
        <f t="shared" si="158"/>
        <v>4454.563293345157</v>
      </c>
      <c r="AD179" s="1">
        <f t="shared" si="158"/>
        <v>3291.0364080293457</v>
      </c>
      <c r="AE179" s="1">
        <f t="shared" si="158"/>
        <v>3262.227903300819</v>
      </c>
      <c r="AF179" s="1">
        <f t="shared" si="158"/>
        <v>32786.533909848251</v>
      </c>
    </row>
    <row r="180" spans="1:38">
      <c r="A180" s="5" t="s">
        <v>727</v>
      </c>
      <c r="B180" s="5" t="str">
        <f t="shared" si="154"/>
        <v>9301-04127</v>
      </c>
      <c r="C180" s="5" t="str">
        <f t="shared" si="155"/>
        <v>9301</v>
      </c>
      <c r="D180" s="1">
        <f>SUM($F180:K180)</f>
        <v>0</v>
      </c>
      <c r="E180" s="2">
        <f t="shared" si="156"/>
        <v>0</v>
      </c>
      <c r="F180" s="22">
        <f>'Div 2 history'!B181</f>
        <v>0</v>
      </c>
      <c r="G180" s="22">
        <f>'Div 2 history'!C181</f>
        <v>0</v>
      </c>
      <c r="H180" s="22">
        <f>'Div 2 history'!D181</f>
        <v>0</v>
      </c>
      <c r="I180" s="22">
        <f>'Div 2 history'!E181</f>
        <v>0</v>
      </c>
      <c r="J180" s="22">
        <f>'Div 2 history'!F181</f>
        <v>0</v>
      </c>
      <c r="K180" s="22">
        <f>'Div 2 history'!G181</f>
        <v>0</v>
      </c>
      <c r="L180" s="1">
        <f t="shared" si="157"/>
        <v>0</v>
      </c>
      <c r="M180" s="1">
        <f t="shared" si="157"/>
        <v>0</v>
      </c>
      <c r="N180" s="1">
        <f t="shared" si="157"/>
        <v>0</v>
      </c>
      <c r="O180" s="1">
        <f t="shared" si="157"/>
        <v>0</v>
      </c>
      <c r="P180" s="1">
        <f t="shared" si="157"/>
        <v>0</v>
      </c>
      <c r="Q180" s="1">
        <f t="shared" si="157"/>
        <v>0</v>
      </c>
      <c r="R180" s="1">
        <f t="shared" si="157"/>
        <v>0</v>
      </c>
      <c r="S180" s="1">
        <f t="shared" si="157"/>
        <v>0</v>
      </c>
      <c r="T180" s="1">
        <f t="shared" si="157"/>
        <v>0</v>
      </c>
      <c r="U180" s="1">
        <f t="shared" si="157"/>
        <v>0</v>
      </c>
      <c r="V180" s="1">
        <f t="shared" si="158"/>
        <v>0</v>
      </c>
      <c r="W180" s="1">
        <f t="shared" si="158"/>
        <v>0</v>
      </c>
      <c r="X180" s="1">
        <f t="shared" si="158"/>
        <v>0</v>
      </c>
      <c r="Y180" s="1">
        <f t="shared" si="158"/>
        <v>0</v>
      </c>
      <c r="Z180" s="1">
        <f t="shared" si="158"/>
        <v>0</v>
      </c>
      <c r="AA180" s="1">
        <f t="shared" si="158"/>
        <v>0</v>
      </c>
      <c r="AB180" s="1">
        <f t="shared" si="158"/>
        <v>0</v>
      </c>
      <c r="AC180" s="1">
        <f t="shared" si="158"/>
        <v>0</v>
      </c>
      <c r="AD180" s="1">
        <f t="shared" si="158"/>
        <v>0</v>
      </c>
      <c r="AE180" s="1">
        <f t="shared" si="158"/>
        <v>0</v>
      </c>
      <c r="AF180" s="1">
        <f t="shared" si="158"/>
        <v>0</v>
      </c>
    </row>
    <row r="181" spans="1:38">
      <c r="A181" s="5" t="s">
        <v>427</v>
      </c>
      <c r="B181" s="5" t="str">
        <f t="shared" si="154"/>
        <v>9302-04127</v>
      </c>
      <c r="C181" s="5" t="str">
        <f t="shared" si="155"/>
        <v>9302</v>
      </c>
      <c r="D181" s="1">
        <f>SUM($F181:K181)</f>
        <v>456817.4</v>
      </c>
      <c r="E181" s="2">
        <f t="shared" si="156"/>
        <v>9.4469120988757233E-2</v>
      </c>
      <c r="F181" s="22">
        <f>'Div 2 history'!B182</f>
        <v>102416.66</v>
      </c>
      <c r="G181" s="22">
        <f>'Div 2 history'!C182</f>
        <v>106080</v>
      </c>
      <c r="H181" s="22">
        <f>'Div 2 history'!D182</f>
        <v>31500</v>
      </c>
      <c r="I181" s="22">
        <f>'Div 2 history'!E182</f>
        <v>42500</v>
      </c>
      <c r="J181" s="22">
        <f>'Div 2 history'!F182</f>
        <v>147029.07</v>
      </c>
      <c r="K181" s="22">
        <f>'Div 2 history'!G182</f>
        <v>27291.67</v>
      </c>
      <c r="L181" s="1">
        <f t="shared" ref="L181:V189" si="159">$E181*L$190</f>
        <v>20370.407733615648</v>
      </c>
      <c r="M181" s="1">
        <f t="shared" si="159"/>
        <v>20082.843729325868</v>
      </c>
      <c r="N181" s="1">
        <f t="shared" si="159"/>
        <v>36437.267103058781</v>
      </c>
      <c r="O181" s="1">
        <f t="shared" si="159"/>
        <v>19740.582415731704</v>
      </c>
      <c r="P181" s="1">
        <f t="shared" si="159"/>
        <v>18536.290061367024</v>
      </c>
      <c r="Q181" s="1">
        <f t="shared" si="159"/>
        <v>41631.22125318199</v>
      </c>
      <c r="R181" s="1">
        <f t="shared" si="159"/>
        <v>30757.193428956616</v>
      </c>
      <c r="S181" s="1">
        <f t="shared" si="159"/>
        <v>30487.956434138658</v>
      </c>
      <c r="T181" s="1">
        <f t="shared" si="159"/>
        <v>306414.64885345503</v>
      </c>
      <c r="U181" s="1">
        <f t="shared" si="159"/>
        <v>26117.625958956771</v>
      </c>
      <c r="V181" s="1">
        <f t="shared" si="159"/>
        <v>21150.15617000495</v>
      </c>
      <c r="W181" s="1">
        <f t="shared" ref="W181:AF189" si="160">$E181*W$190</f>
        <v>48464.089641472332</v>
      </c>
      <c r="X181" s="1">
        <f t="shared" si="160"/>
        <v>21735.3923745303</v>
      </c>
      <c r="Y181" s="1">
        <f t="shared" si="160"/>
        <v>21447.828370240524</v>
      </c>
      <c r="Z181" s="1">
        <f t="shared" si="160"/>
        <v>39808.513249618292</v>
      </c>
      <c r="AA181" s="1">
        <f t="shared" si="160"/>
        <v>19740.582415731704</v>
      </c>
      <c r="AB181" s="1">
        <f t="shared" si="160"/>
        <v>18536.290061367024</v>
      </c>
      <c r="AC181" s="1">
        <f t="shared" si="160"/>
        <v>41631.22125318199</v>
      </c>
      <c r="AD181" s="1">
        <f t="shared" si="160"/>
        <v>30757.193428956616</v>
      </c>
      <c r="AE181" s="1">
        <f t="shared" si="160"/>
        <v>30487.956434138658</v>
      </c>
      <c r="AF181" s="1">
        <f t="shared" si="160"/>
        <v>306414.64885345503</v>
      </c>
    </row>
    <row r="182" spans="1:38">
      <c r="A182" s="5" t="s">
        <v>428</v>
      </c>
      <c r="B182" s="5" t="str">
        <f t="shared" si="154"/>
        <v>9302-04129</v>
      </c>
      <c r="C182" s="5" t="str">
        <f t="shared" si="155"/>
        <v>9302</v>
      </c>
      <c r="D182" s="1">
        <f>SUM($F182:K182)</f>
        <v>142057.01999999996</v>
      </c>
      <c r="E182" s="2">
        <f t="shared" si="156"/>
        <v>2.9377168666697682E-2</v>
      </c>
      <c r="F182" s="22">
        <f>'Div 2 history'!B183</f>
        <v>0</v>
      </c>
      <c r="G182" s="22">
        <f>'Div 2 history'!C183</f>
        <v>141610.74</v>
      </c>
      <c r="H182" s="22">
        <f>'Div 2 history'!D183</f>
        <v>110.87</v>
      </c>
      <c r="I182" s="22">
        <f>'Div 2 history'!E183</f>
        <v>110.87</v>
      </c>
      <c r="J182" s="22">
        <f>'Div 2 history'!F183</f>
        <v>10366.49</v>
      </c>
      <c r="K182" s="22">
        <f>'Div 2 history'!G183</f>
        <v>-10141.949999999999</v>
      </c>
      <c r="L182" s="1">
        <f t="shared" si="159"/>
        <v>6334.6085740656808</v>
      </c>
      <c r="M182" s="1">
        <f t="shared" si="159"/>
        <v>6245.1844726442532</v>
      </c>
      <c r="N182" s="1">
        <f t="shared" si="159"/>
        <v>11330.937879346457</v>
      </c>
      <c r="O182" s="1">
        <f t="shared" si="159"/>
        <v>6138.751087509464</v>
      </c>
      <c r="P182" s="1">
        <f t="shared" si="159"/>
        <v>5764.2509413464022</v>
      </c>
      <c r="Q182" s="1">
        <f t="shared" si="159"/>
        <v>12946.107635540364</v>
      </c>
      <c r="R182" s="1">
        <f t="shared" si="159"/>
        <v>9564.5989887450814</v>
      </c>
      <c r="S182" s="1">
        <f t="shared" si="159"/>
        <v>9480.8740580449921</v>
      </c>
      <c r="T182" s="1">
        <f t="shared" si="159"/>
        <v>95286.107535457762</v>
      </c>
      <c r="U182" s="1">
        <f t="shared" si="159"/>
        <v>8121.8274811862248</v>
      </c>
      <c r="V182" s="1">
        <f t="shared" si="159"/>
        <v>6577.0878211852605</v>
      </c>
      <c r="W182" s="1">
        <f t="shared" si="160"/>
        <v>15070.932393294181</v>
      </c>
      <c r="X182" s="1">
        <f t="shared" si="160"/>
        <v>6759.0793810754521</v>
      </c>
      <c r="Y182" s="1">
        <f t="shared" si="160"/>
        <v>6669.6552796540245</v>
      </c>
      <c r="Z182" s="1">
        <f t="shared" si="160"/>
        <v>12379.298080307994</v>
      </c>
      <c r="AA182" s="1">
        <f t="shared" si="160"/>
        <v>6138.751087509464</v>
      </c>
      <c r="AB182" s="1">
        <f t="shared" si="160"/>
        <v>5764.2509413464022</v>
      </c>
      <c r="AC182" s="1">
        <f t="shared" si="160"/>
        <v>12946.107635540364</v>
      </c>
      <c r="AD182" s="1">
        <f t="shared" si="160"/>
        <v>9564.5989887450814</v>
      </c>
      <c r="AE182" s="1">
        <f t="shared" si="160"/>
        <v>9480.8740580449921</v>
      </c>
      <c r="AF182" s="1">
        <f t="shared" si="160"/>
        <v>95286.107535457762</v>
      </c>
    </row>
    <row r="183" spans="1:38">
      <c r="A183" s="5" t="s">
        <v>728</v>
      </c>
      <c r="B183" s="5" t="str">
        <f t="shared" si="154"/>
        <v>9302-04135</v>
      </c>
      <c r="C183" s="5" t="str">
        <f t="shared" si="155"/>
        <v>9302</v>
      </c>
      <c r="D183" s="1">
        <f>SUM($F183:K183)</f>
        <v>84.52000000000001</v>
      </c>
      <c r="E183" s="2">
        <f t="shared" si="156"/>
        <v>1.747860327993146E-5</v>
      </c>
      <c r="F183" s="22">
        <f>'Div 2 history'!B184</f>
        <v>-37.04</v>
      </c>
      <c r="G183" s="22">
        <f>'Div 2 history'!C184</f>
        <v>0</v>
      </c>
      <c r="H183" s="22">
        <f>'Div 2 history'!D184</f>
        <v>0</v>
      </c>
      <c r="I183" s="22">
        <f>'Div 2 history'!E184</f>
        <v>0</v>
      </c>
      <c r="J183" s="22">
        <f>'Div 2 history'!F184</f>
        <v>0</v>
      </c>
      <c r="K183" s="22">
        <f>'Div 2 history'!G184</f>
        <v>121.56</v>
      </c>
      <c r="L183" s="1">
        <f t="shared" si="159"/>
        <v>3.7689169931907029</v>
      </c>
      <c r="M183" s="1">
        <f t="shared" si="159"/>
        <v>3.7157121248065916</v>
      </c>
      <c r="N183" s="1">
        <f t="shared" si="159"/>
        <v>6.7415948156758665</v>
      </c>
      <c r="O183" s="1">
        <f t="shared" si="159"/>
        <v>3.6523872028027911</v>
      </c>
      <c r="P183" s="1">
        <f t="shared" si="159"/>
        <v>3.4295699681902247</v>
      </c>
      <c r="Q183" s="1">
        <f t="shared" si="159"/>
        <v>7.702576172271332</v>
      </c>
      <c r="R183" s="1">
        <f t="shared" si="159"/>
        <v>5.690672002895278</v>
      </c>
      <c r="S183" s="1">
        <f t="shared" si="159"/>
        <v>5.6408579835474733</v>
      </c>
      <c r="T183" s="1">
        <f t="shared" si="159"/>
        <v>56.692599977789854</v>
      </c>
      <c r="U183" s="1">
        <f t="shared" si="159"/>
        <v>4.8322628386112845</v>
      </c>
      <c r="V183" s="1">
        <f t="shared" si="159"/>
        <v>3.9131854423426482</v>
      </c>
      <c r="W183" s="1">
        <f t="shared" si="160"/>
        <v>8.9667881663378886</v>
      </c>
      <c r="X183" s="1">
        <f t="shared" si="160"/>
        <v>4.0214653896618238</v>
      </c>
      <c r="Y183" s="1">
        <f t="shared" si="160"/>
        <v>3.9682605212777124</v>
      </c>
      <c r="Z183" s="1">
        <f t="shared" si="160"/>
        <v>7.3653401552956135</v>
      </c>
      <c r="AA183" s="1">
        <f t="shared" si="160"/>
        <v>3.6523872028027911</v>
      </c>
      <c r="AB183" s="1">
        <f t="shared" si="160"/>
        <v>3.4295699681902247</v>
      </c>
      <c r="AC183" s="1">
        <f t="shared" si="160"/>
        <v>7.702576172271332</v>
      </c>
      <c r="AD183" s="1">
        <f t="shared" si="160"/>
        <v>5.690672002895278</v>
      </c>
      <c r="AE183" s="1">
        <f t="shared" si="160"/>
        <v>5.6408579835474733</v>
      </c>
      <c r="AF183" s="1">
        <f t="shared" si="160"/>
        <v>56.692599977789854</v>
      </c>
    </row>
    <row r="184" spans="1:38">
      <c r="A184" s="5" t="s">
        <v>430</v>
      </c>
      <c r="B184" s="5" t="str">
        <f t="shared" si="154"/>
        <v>9210-04140</v>
      </c>
      <c r="C184" s="5" t="str">
        <f t="shared" si="155"/>
        <v>9210</v>
      </c>
      <c r="D184" s="1">
        <f>SUM($F184:K184)</f>
        <v>2259.15</v>
      </c>
      <c r="E184" s="2">
        <f t="shared" si="156"/>
        <v>4.6718867250185938E-4</v>
      </c>
      <c r="F184" s="22">
        <f>'Div 2 history'!B185</f>
        <v>0</v>
      </c>
      <c r="G184" s="22">
        <f>'Div 2 history'!C185</f>
        <v>0</v>
      </c>
      <c r="H184" s="22">
        <f>'Div 2 history'!D185</f>
        <v>895</v>
      </c>
      <c r="I184" s="22">
        <f>'Div 2 history'!E185</f>
        <v>0</v>
      </c>
      <c r="J184" s="22">
        <f>'Div 2 history'!F185</f>
        <v>895</v>
      </c>
      <c r="K184" s="22">
        <f>'Div 2 history'!G185</f>
        <v>469.15</v>
      </c>
      <c r="L184" s="1">
        <f t="shared" si="159"/>
        <v>100.74004762383785</v>
      </c>
      <c r="M184" s="1">
        <f t="shared" si="159"/>
        <v>99.317925304742204</v>
      </c>
      <c r="N184" s="1">
        <f t="shared" si="159"/>
        <v>180.19727789675972</v>
      </c>
      <c r="O184" s="1">
        <f t="shared" si="159"/>
        <v>97.625302285990585</v>
      </c>
      <c r="P184" s="1">
        <f t="shared" si="159"/>
        <v>91.66958108893688</v>
      </c>
      <c r="Q184" s="1">
        <f t="shared" si="159"/>
        <v>205.88351821565047</v>
      </c>
      <c r="R184" s="1">
        <f t="shared" si="159"/>
        <v>152.10697651846741</v>
      </c>
      <c r="S184" s="1">
        <f t="shared" si="159"/>
        <v>150.77548880183713</v>
      </c>
      <c r="T184" s="1">
        <f t="shared" si="159"/>
        <v>1515.3465125393273</v>
      </c>
      <c r="U184" s="1">
        <f t="shared" si="159"/>
        <v>129.16240643455609</v>
      </c>
      <c r="V184" s="1">
        <f t="shared" si="159"/>
        <v>104.59622446839083</v>
      </c>
      <c r="W184" s="1">
        <f t="shared" si="160"/>
        <v>239.67486377167816</v>
      </c>
      <c r="X184" s="1">
        <f t="shared" si="160"/>
        <v>107.49045829453985</v>
      </c>
      <c r="Y184" s="1">
        <f t="shared" si="160"/>
        <v>106.06833597544419</v>
      </c>
      <c r="Z184" s="1">
        <f t="shared" si="160"/>
        <v>196.86947718689166</v>
      </c>
      <c r="AA184" s="1">
        <f t="shared" si="160"/>
        <v>97.625302285990585</v>
      </c>
      <c r="AB184" s="1">
        <f t="shared" si="160"/>
        <v>91.66958108893688</v>
      </c>
      <c r="AC184" s="1">
        <f t="shared" si="160"/>
        <v>205.88351821565047</v>
      </c>
      <c r="AD184" s="1">
        <f t="shared" si="160"/>
        <v>152.10697651846741</v>
      </c>
      <c r="AE184" s="1">
        <f t="shared" si="160"/>
        <v>150.77548880183713</v>
      </c>
      <c r="AF184" s="1">
        <f t="shared" si="160"/>
        <v>1515.3465125393273</v>
      </c>
    </row>
    <row r="185" spans="1:38">
      <c r="A185" s="5" t="s">
        <v>429</v>
      </c>
      <c r="B185" s="5" t="str">
        <f t="shared" si="154"/>
        <v>9302-04140</v>
      </c>
      <c r="C185" s="5" t="str">
        <f t="shared" si="155"/>
        <v>9302</v>
      </c>
      <c r="D185" s="1">
        <f>SUM($F185:K185)</f>
        <v>12292.839999999998</v>
      </c>
      <c r="E185" s="2">
        <f t="shared" si="156"/>
        <v>2.5421400087987764E-3</v>
      </c>
      <c r="F185" s="22">
        <f>'Div 2 history'!B186</f>
        <v>4009.24</v>
      </c>
      <c r="G185" s="22">
        <f>'Div 2 history'!C186</f>
        <v>-84.25</v>
      </c>
      <c r="H185" s="22">
        <f>'Div 2 history'!D186</f>
        <v>2584.4699999999998</v>
      </c>
      <c r="I185" s="22">
        <f>'Div 2 history'!E186</f>
        <v>3762.82</v>
      </c>
      <c r="J185" s="22">
        <f>'Div 2 history'!F186</f>
        <v>0</v>
      </c>
      <c r="K185" s="22">
        <f>'Div 2 history'!G186</f>
        <v>2020.56</v>
      </c>
      <c r="L185" s="1">
        <f t="shared" si="159"/>
        <v>548.16248900348307</v>
      </c>
      <c r="M185" s="1">
        <f t="shared" si="159"/>
        <v>540.42421481669953</v>
      </c>
      <c r="N185" s="1">
        <f t="shared" si="159"/>
        <v>980.51758653493721</v>
      </c>
      <c r="O185" s="1">
        <f t="shared" si="159"/>
        <v>531.21404995388366</v>
      </c>
      <c r="P185" s="1">
        <f t="shared" si="159"/>
        <v>498.80684912171682</v>
      </c>
      <c r="Q185" s="1">
        <f t="shared" si="159"/>
        <v>1120.2855711493598</v>
      </c>
      <c r="R185" s="1">
        <f t="shared" si="159"/>
        <v>827.66824921996169</v>
      </c>
      <c r="S185" s="1">
        <f t="shared" si="159"/>
        <v>820.42315019488524</v>
      </c>
      <c r="T185" s="1">
        <f t="shared" si="159"/>
        <v>8245.5402355770711</v>
      </c>
      <c r="U185" s="1">
        <f t="shared" si="159"/>
        <v>702.81866910783629</v>
      </c>
      <c r="V185" s="1">
        <f t="shared" si="159"/>
        <v>569.14532102517023</v>
      </c>
      <c r="W185" s="1">
        <f t="shared" si="160"/>
        <v>1304.1563209025676</v>
      </c>
      <c r="X185" s="1">
        <f t="shared" si="160"/>
        <v>584.89387837967865</v>
      </c>
      <c r="Y185" s="1">
        <f t="shared" si="160"/>
        <v>577.15560419289511</v>
      </c>
      <c r="Z185" s="1">
        <f t="shared" si="160"/>
        <v>1071.2369625487943</v>
      </c>
      <c r="AA185" s="1">
        <f t="shared" si="160"/>
        <v>531.21404995388366</v>
      </c>
      <c r="AB185" s="1">
        <f t="shared" si="160"/>
        <v>498.80684912171682</v>
      </c>
      <c r="AC185" s="1">
        <f t="shared" si="160"/>
        <v>1120.2855711493598</v>
      </c>
      <c r="AD185" s="1">
        <f t="shared" si="160"/>
        <v>827.66824921996169</v>
      </c>
      <c r="AE185" s="1">
        <f t="shared" si="160"/>
        <v>820.42315019488524</v>
      </c>
      <c r="AF185" s="1">
        <f t="shared" si="160"/>
        <v>8245.5402355770711</v>
      </c>
    </row>
    <row r="186" spans="1:38">
      <c r="A186" s="5" t="s">
        <v>432</v>
      </c>
      <c r="B186" s="5" t="str">
        <f t="shared" si="154"/>
        <v>9210-04141</v>
      </c>
      <c r="C186" s="5" t="str">
        <f t="shared" si="155"/>
        <v>9210</v>
      </c>
      <c r="D186" s="1">
        <f>SUM($F186:K186)</f>
        <v>43684.650000000009</v>
      </c>
      <c r="E186" s="2">
        <f t="shared" si="156"/>
        <v>9.033917022866279E-3</v>
      </c>
      <c r="F186" s="22">
        <f>'Div 2 history'!B187</f>
        <v>40959.4</v>
      </c>
      <c r="G186" s="22">
        <f>'Div 2 history'!C187</f>
        <v>65.239999999999995</v>
      </c>
      <c r="H186" s="22">
        <f>'Div 2 history'!D187</f>
        <v>957.48</v>
      </c>
      <c r="I186" s="22">
        <f>'Div 2 history'!E187</f>
        <v>29.23</v>
      </c>
      <c r="J186" s="22">
        <f>'Div 2 history'!F187</f>
        <v>49</v>
      </c>
      <c r="K186" s="22">
        <f>'Div 2 history'!G187</f>
        <v>1624.3</v>
      </c>
      <c r="L186" s="1">
        <f t="shared" si="159"/>
        <v>1947.9865088332731</v>
      </c>
      <c r="M186" s="1">
        <f t="shared" si="159"/>
        <v>1920.4872654156682</v>
      </c>
      <c r="N186" s="1">
        <f t="shared" si="159"/>
        <v>3484.4322049765115</v>
      </c>
      <c r="O186" s="1">
        <f t="shared" si="159"/>
        <v>1887.75741385375</v>
      </c>
      <c r="P186" s="1">
        <f t="shared" si="159"/>
        <v>1772.5930396462506</v>
      </c>
      <c r="Q186" s="1">
        <f t="shared" si="159"/>
        <v>3981.1209676291155</v>
      </c>
      <c r="R186" s="1">
        <f t="shared" si="159"/>
        <v>2941.256681392324</v>
      </c>
      <c r="S186" s="1">
        <f t="shared" si="159"/>
        <v>2915.510017877155</v>
      </c>
      <c r="T186" s="1">
        <f t="shared" si="159"/>
        <v>29301.897629197323</v>
      </c>
      <c r="U186" s="1">
        <f t="shared" si="159"/>
        <v>2497.5829485653153</v>
      </c>
      <c r="V186" s="1">
        <f t="shared" si="159"/>
        <v>2022.5524897519376</v>
      </c>
      <c r="W186" s="1">
        <f t="shared" si="160"/>
        <v>4634.5362360460531</v>
      </c>
      <c r="X186" s="1">
        <f t="shared" si="160"/>
        <v>2078.5176057085941</v>
      </c>
      <c r="Y186" s="1">
        <f t="shared" si="160"/>
        <v>2051.0183622909894</v>
      </c>
      <c r="Z186" s="1">
        <f t="shared" si="160"/>
        <v>3806.8185851281887</v>
      </c>
      <c r="AA186" s="1">
        <f t="shared" si="160"/>
        <v>1887.75741385375</v>
      </c>
      <c r="AB186" s="1">
        <f t="shared" si="160"/>
        <v>1772.5930396462506</v>
      </c>
      <c r="AC186" s="1">
        <f t="shared" si="160"/>
        <v>3981.1209676291155</v>
      </c>
      <c r="AD186" s="1">
        <f t="shared" si="160"/>
        <v>2941.256681392324</v>
      </c>
      <c r="AE186" s="1">
        <f t="shared" si="160"/>
        <v>2915.510017877155</v>
      </c>
      <c r="AF186" s="1">
        <f t="shared" si="160"/>
        <v>29301.897629197323</v>
      </c>
    </row>
    <row r="187" spans="1:38">
      <c r="A187" s="5" t="s">
        <v>431</v>
      </c>
      <c r="B187" s="5" t="str">
        <f t="shared" si="154"/>
        <v>9302-04141</v>
      </c>
      <c r="C187" s="5" t="str">
        <f t="shared" si="155"/>
        <v>9302</v>
      </c>
      <c r="D187" s="1">
        <f>SUM($F187:K187)</f>
        <v>3348.3</v>
      </c>
      <c r="E187" s="2">
        <f t="shared" si="156"/>
        <v>6.924231822313594E-4</v>
      </c>
      <c r="F187" s="22">
        <f>'Div 2 history'!B188</f>
        <v>1301.56</v>
      </c>
      <c r="G187" s="22">
        <f>'Div 2 history'!C188</f>
        <v>75.94</v>
      </c>
      <c r="H187" s="22">
        <f>'Div 2 history'!D188</f>
        <v>663.75</v>
      </c>
      <c r="I187" s="22">
        <f>'Div 2 history'!E188</f>
        <v>666.25</v>
      </c>
      <c r="J187" s="22">
        <f>'Div 2 history'!F188</f>
        <v>640.79999999999995</v>
      </c>
      <c r="K187" s="22">
        <f>'Div 2 history'!G188</f>
        <v>0</v>
      </c>
      <c r="L187" s="1">
        <f t="shared" si="159"/>
        <v>149.30743928419815</v>
      </c>
      <c r="M187" s="1">
        <f t="shared" si="159"/>
        <v>147.19970311748591</v>
      </c>
      <c r="N187" s="1">
        <f t="shared" si="159"/>
        <v>267.0714851079922</v>
      </c>
      <c r="O187" s="1">
        <f t="shared" si="159"/>
        <v>144.69105621325818</v>
      </c>
      <c r="P187" s="1">
        <f t="shared" si="159"/>
        <v>135.86404548617281</v>
      </c>
      <c r="Q187" s="1">
        <f t="shared" si="159"/>
        <v>305.14121861826902</v>
      </c>
      <c r="R187" s="1">
        <f t="shared" si="159"/>
        <v>225.4386780323504</v>
      </c>
      <c r="S187" s="1">
        <f t="shared" si="159"/>
        <v>223.46527196299104</v>
      </c>
      <c r="T187" s="1">
        <f t="shared" si="159"/>
        <v>2245.904312655392</v>
      </c>
      <c r="U187" s="1">
        <f t="shared" si="159"/>
        <v>191.43239070660388</v>
      </c>
      <c r="V187" s="1">
        <f t="shared" si="159"/>
        <v>155.0227025153323</v>
      </c>
      <c r="W187" s="1">
        <f t="shared" si="160"/>
        <v>355.22357805666286</v>
      </c>
      <c r="X187" s="1">
        <f t="shared" si="160"/>
        <v>159.31226412925557</v>
      </c>
      <c r="Y187" s="1">
        <f t="shared" si="160"/>
        <v>157.20452796254332</v>
      </c>
      <c r="Z187" s="1">
        <f t="shared" si="160"/>
        <v>291.78145340719709</v>
      </c>
      <c r="AA187" s="1">
        <f t="shared" si="160"/>
        <v>144.69105621325818</v>
      </c>
      <c r="AB187" s="1">
        <f t="shared" si="160"/>
        <v>135.86404548617281</v>
      </c>
      <c r="AC187" s="1">
        <f t="shared" si="160"/>
        <v>305.14121861826902</v>
      </c>
      <c r="AD187" s="1">
        <f t="shared" si="160"/>
        <v>225.4386780323504</v>
      </c>
      <c r="AE187" s="1">
        <f t="shared" si="160"/>
        <v>223.46527196299104</v>
      </c>
      <c r="AF187" s="1">
        <f t="shared" si="160"/>
        <v>2245.904312655392</v>
      </c>
    </row>
    <row r="188" spans="1:38">
      <c r="A188" s="5" t="s">
        <v>433</v>
      </c>
      <c r="B188" s="5" t="str">
        <f t="shared" si="154"/>
        <v>9302-04145</v>
      </c>
      <c r="C188" s="5" t="str">
        <f t="shared" si="155"/>
        <v>9302</v>
      </c>
      <c r="D188" s="1">
        <f>SUM($F188:K188)</f>
        <v>41859.69</v>
      </c>
      <c r="E188" s="2">
        <f t="shared" si="156"/>
        <v>8.6565181605645306E-3</v>
      </c>
      <c r="F188" s="22">
        <f>'Div 2 history'!B189</f>
        <v>0</v>
      </c>
      <c r="G188" s="22">
        <f>'Div 2 history'!C189</f>
        <v>41938.22</v>
      </c>
      <c r="H188" s="22">
        <f>'Div 2 history'!D189</f>
        <v>-78.53</v>
      </c>
      <c r="I188" s="22">
        <f>'Div 2 history'!E189</f>
        <v>0</v>
      </c>
      <c r="J188" s="22">
        <f>'Div 2 history'!F189</f>
        <v>0</v>
      </c>
      <c r="K188" s="22">
        <f>'Div 2 history'!G189</f>
        <v>0</v>
      </c>
      <c r="L188" s="1">
        <f t="shared" si="159"/>
        <v>1866.6078676135226</v>
      </c>
      <c r="M188" s="1">
        <f t="shared" si="159"/>
        <v>1840.2574263327642</v>
      </c>
      <c r="N188" s="1">
        <f t="shared" si="159"/>
        <v>3338.8673579010756</v>
      </c>
      <c r="O188" s="1">
        <f t="shared" si="159"/>
        <v>1808.894889603549</v>
      </c>
      <c r="P188" s="1">
        <f t="shared" si="159"/>
        <v>1698.5415960926723</v>
      </c>
      <c r="Q188" s="1">
        <f t="shared" si="159"/>
        <v>3814.8065638034141</v>
      </c>
      <c r="R188" s="1">
        <f t="shared" si="159"/>
        <v>2818.3834114159422</v>
      </c>
      <c r="S188" s="1">
        <f t="shared" si="159"/>
        <v>2793.7123346583335</v>
      </c>
      <c r="T188" s="1">
        <f t="shared" si="159"/>
        <v>28077.788220117014</v>
      </c>
      <c r="U188" s="1">
        <f t="shared" si="159"/>
        <v>2393.2444915142969</v>
      </c>
      <c r="V188" s="1">
        <f t="shared" si="159"/>
        <v>1938.0587970773322</v>
      </c>
      <c r="W188" s="1">
        <f t="shared" si="160"/>
        <v>4440.9249046210653</v>
      </c>
      <c r="X188" s="1">
        <f t="shared" si="160"/>
        <v>1991.6859270820296</v>
      </c>
      <c r="Y188" s="1">
        <f t="shared" si="160"/>
        <v>1965.335485801271</v>
      </c>
      <c r="Z188" s="1">
        <f t="shared" si="160"/>
        <v>3647.7857979794867</v>
      </c>
      <c r="AA188" s="1">
        <f t="shared" si="160"/>
        <v>1808.894889603549</v>
      </c>
      <c r="AB188" s="1">
        <f t="shared" si="160"/>
        <v>1698.5415960926723</v>
      </c>
      <c r="AC188" s="1">
        <f t="shared" si="160"/>
        <v>3814.8065638034141</v>
      </c>
      <c r="AD188" s="1">
        <f t="shared" si="160"/>
        <v>2818.3834114159422</v>
      </c>
      <c r="AE188" s="1">
        <f t="shared" si="160"/>
        <v>2793.7123346583335</v>
      </c>
      <c r="AF188" s="1">
        <f t="shared" si="160"/>
        <v>28077.788220117014</v>
      </c>
    </row>
    <row r="189" spans="1:38">
      <c r="A189" s="5" t="s">
        <v>384</v>
      </c>
      <c r="B189" s="5" t="str">
        <f t="shared" si="154"/>
        <v>9210-04146</v>
      </c>
      <c r="C189" s="5" t="str">
        <f t="shared" si="155"/>
        <v>9210</v>
      </c>
      <c r="D189" s="1">
        <f>SUM($F189:K189)</f>
        <v>8275.2099999999991</v>
      </c>
      <c r="E189" s="2">
        <f t="shared" si="156"/>
        <v>1.7113004336029528E-3</v>
      </c>
      <c r="F189" s="22">
        <f>'Div 2 history'!B190</f>
        <v>50</v>
      </c>
      <c r="G189" s="22">
        <f>'Div 2 history'!C190</f>
        <v>287</v>
      </c>
      <c r="H189" s="22">
        <f>'Div 2 history'!D190</f>
        <v>4337.25</v>
      </c>
      <c r="I189" s="22">
        <f>'Div 2 history'!E190</f>
        <v>0</v>
      </c>
      <c r="J189" s="22">
        <f>'Div 2 history'!F190</f>
        <v>115</v>
      </c>
      <c r="K189" s="22">
        <f>'Div 2 history'!G190</f>
        <v>3485.96</v>
      </c>
      <c r="L189" s="1">
        <f t="shared" si="159"/>
        <v>369.00827722694777</v>
      </c>
      <c r="M189" s="1">
        <f t="shared" si="159"/>
        <v>363.7990787070604</v>
      </c>
      <c r="N189" s="1">
        <f t="shared" si="159"/>
        <v>660.05812629707839</v>
      </c>
      <c r="O189" s="1">
        <f t="shared" si="159"/>
        <v>357.59904288340834</v>
      </c>
      <c r="P189" s="1">
        <f t="shared" si="159"/>
        <v>335.7833849558379</v>
      </c>
      <c r="Q189" s="1">
        <f t="shared" si="159"/>
        <v>754.14618275605096</v>
      </c>
      <c r="R189" s="1">
        <f t="shared" si="159"/>
        <v>557.16405424845027</v>
      </c>
      <c r="S189" s="1">
        <f t="shared" si="159"/>
        <v>552.28684801268184</v>
      </c>
      <c r="T189" s="1">
        <f t="shared" si="159"/>
        <v>5550.6764110530794</v>
      </c>
      <c r="U189" s="1">
        <f t="shared" si="159"/>
        <v>473.11866735334206</v>
      </c>
      <c r="V189" s="1">
        <f t="shared" si="159"/>
        <v>383.13335665319801</v>
      </c>
      <c r="W189" s="1">
        <f t="shared" si="160"/>
        <v>877.92303717417099</v>
      </c>
      <c r="X189" s="1">
        <f t="shared" si="160"/>
        <v>393.7348628393683</v>
      </c>
      <c r="Y189" s="1">
        <f t="shared" si="160"/>
        <v>388.52566431948094</v>
      </c>
      <c r="Z189" s="1">
        <f t="shared" si="160"/>
        <v>721.12797570402029</v>
      </c>
      <c r="AA189" s="1">
        <f t="shared" si="160"/>
        <v>357.59904288340834</v>
      </c>
      <c r="AB189" s="1">
        <f t="shared" si="160"/>
        <v>335.7833849558379</v>
      </c>
      <c r="AC189" s="1">
        <f t="shared" si="160"/>
        <v>754.14618275605096</v>
      </c>
      <c r="AD189" s="1">
        <f t="shared" si="160"/>
        <v>557.16405424845027</v>
      </c>
      <c r="AE189" s="1">
        <f t="shared" si="160"/>
        <v>552.28684801268184</v>
      </c>
      <c r="AF189" s="1">
        <f t="shared" si="160"/>
        <v>5550.6764110530794</v>
      </c>
    </row>
    <row r="190" spans="1:38">
      <c r="A190" s="9" t="s">
        <v>32</v>
      </c>
      <c r="B190" s="5"/>
      <c r="C190" s="5"/>
      <c r="D190" s="31">
        <f t="shared" ref="D190:K190" si="161">SUM(D170:D189)</f>
        <v>4835626.66</v>
      </c>
      <c r="E190" s="32">
        <f t="shared" si="161"/>
        <v>1.0000000000000002</v>
      </c>
      <c r="F190" s="31">
        <f t="shared" si="161"/>
        <v>654285.88</v>
      </c>
      <c r="G190" s="31">
        <f t="shared" si="161"/>
        <v>406154.66000000003</v>
      </c>
      <c r="H190" s="31">
        <f t="shared" si="161"/>
        <v>2995604.6200000006</v>
      </c>
      <c r="I190" s="31">
        <f t="shared" si="161"/>
        <v>363766.76999999996</v>
      </c>
      <c r="J190" s="31">
        <f t="shared" si="161"/>
        <v>168310.05</v>
      </c>
      <c r="K190" s="31">
        <f t="shared" si="161"/>
        <v>247504.67999999993</v>
      </c>
      <c r="L190" s="31">
        <f>'Div 2 history'!H191</f>
        <v>215630.33</v>
      </c>
      <c r="M190" s="31">
        <f>'Div 2 history'!I191</f>
        <v>212586.33</v>
      </c>
      <c r="N190" s="31">
        <f>'Div 2 history'!J191</f>
        <v>385705.58</v>
      </c>
      <c r="O190" s="31">
        <f>'Div 002 FY18 Budget '!C80</f>
        <v>208963.3333</v>
      </c>
      <c r="P190" s="31">
        <f>'Div 002 FY18 Budget '!D80</f>
        <v>196215.3333</v>
      </c>
      <c r="Q190" s="31">
        <f>'Div 002 FY18 Budget '!E80</f>
        <v>440686.0233</v>
      </c>
      <c r="R190" s="31">
        <f>'Div 002 FY18 Budget '!F80</f>
        <v>325579.3333</v>
      </c>
      <c r="S190" s="31">
        <f>'Div 002 FY18 Budget '!G80</f>
        <v>322729.3333</v>
      </c>
      <c r="T190" s="31">
        <f>'Div 002 FY18 Budget '!H80</f>
        <v>3243542.9232999999</v>
      </c>
      <c r="U190" s="31">
        <f>'Div 002 FY18 Budget '!I80</f>
        <v>276467.3333</v>
      </c>
      <c r="V190" s="31">
        <f>'Div 002 FY18 Budget '!J80</f>
        <v>223884.3333</v>
      </c>
      <c r="W190" s="31">
        <f>'Div 002 FY18 Budget '!K80</f>
        <v>513015.1433</v>
      </c>
      <c r="X190" s="31">
        <f>'Div 002 FY18 Budget '!L80</f>
        <v>230079.3333</v>
      </c>
      <c r="Y190" s="31">
        <f>'Div 002 FY18 Budget '!M80</f>
        <v>227035.3333</v>
      </c>
      <c r="Z190" s="31">
        <f>'Div 002 FY18 Budget '!N80</f>
        <v>421391.80330000003</v>
      </c>
      <c r="AA190" s="37">
        <f t="shared" ref="AA190" si="162">O190*(1+AA$3)</f>
        <v>208963.3333</v>
      </c>
      <c r="AB190" s="37">
        <f t="shared" ref="AB190" si="163">P190*(1+AB$3)</f>
        <v>196215.3333</v>
      </c>
      <c r="AC190" s="37">
        <f t="shared" ref="AC190" si="164">Q190*(1+AC$3)</f>
        <v>440686.0233</v>
      </c>
      <c r="AD190" s="37">
        <f t="shared" ref="AD190" si="165">R190*(1+AD$3)</f>
        <v>325579.3333</v>
      </c>
      <c r="AE190" s="37">
        <f t="shared" ref="AE190" si="166">S190*(1+AE$3)</f>
        <v>322729.3333</v>
      </c>
      <c r="AF190" s="37">
        <f t="shared" ref="AF190" si="167">T190*(1+AF$3)</f>
        <v>3243542.9232999999</v>
      </c>
      <c r="AH190" s="15">
        <f>SUM(F190:Q190)</f>
        <v>6495413.5899</v>
      </c>
      <c r="AI190" s="15">
        <f>SUM(U190:AF190)</f>
        <v>6629589.5596000003</v>
      </c>
      <c r="AK190" s="15">
        <f>AH190*$AK$6</f>
        <v>355185.13373762841</v>
      </c>
      <c r="AL190" s="15">
        <f>AI190*$AL$6</f>
        <v>344806.00273875054</v>
      </c>
    </row>
    <row r="191" spans="1:38">
      <c r="B191" s="5" t="str">
        <f t="shared" si="121"/>
        <v/>
      </c>
      <c r="C191" s="5" t="s">
        <v>462</v>
      </c>
      <c r="F191" s="1">
        <f>F190-'Div 2 history'!B191</f>
        <v>0</v>
      </c>
      <c r="G191" s="1">
        <f>G190-'Div 2 history'!C191</f>
        <v>0</v>
      </c>
      <c r="H191" s="1">
        <f>H190-'Div 2 history'!D191</f>
        <v>0</v>
      </c>
      <c r="I191" s="1">
        <f>I190-'Div 2 history'!E191</f>
        <v>0</v>
      </c>
      <c r="J191" s="1">
        <f>J190-'Div 2 history'!F191</f>
        <v>0</v>
      </c>
      <c r="K191" s="1">
        <f>K190-'Div 2 history'!G191</f>
        <v>0</v>
      </c>
      <c r="L191" s="1">
        <f>L190-'Div 2 history'!H191</f>
        <v>0</v>
      </c>
      <c r="M191" s="1">
        <f>M190-'Div 2 history'!I191</f>
        <v>0</v>
      </c>
      <c r="N191" s="1">
        <f>N190-'Div 2 history'!J191</f>
        <v>0</v>
      </c>
      <c r="O191" s="1">
        <f t="shared" ref="O191:AF191" si="168">O190-SUM(O170:O189)</f>
        <v>0</v>
      </c>
      <c r="P191" s="1">
        <f t="shared" si="168"/>
        <v>0</v>
      </c>
      <c r="Q191" s="1">
        <f t="shared" si="168"/>
        <v>0</v>
      </c>
      <c r="R191" s="1">
        <f t="shared" si="168"/>
        <v>0</v>
      </c>
      <c r="S191" s="1">
        <f t="shared" si="168"/>
        <v>0</v>
      </c>
      <c r="T191" s="1">
        <f t="shared" si="168"/>
        <v>0</v>
      </c>
      <c r="U191" s="1">
        <f t="shared" si="168"/>
        <v>0</v>
      </c>
      <c r="V191" s="1">
        <f t="shared" si="168"/>
        <v>0</v>
      </c>
      <c r="W191" s="1">
        <f t="shared" si="168"/>
        <v>0</v>
      </c>
      <c r="X191" s="1">
        <f t="shared" si="168"/>
        <v>0</v>
      </c>
      <c r="Y191" s="1">
        <f t="shared" si="168"/>
        <v>0</v>
      </c>
      <c r="Z191" s="1">
        <f t="shared" si="168"/>
        <v>0</v>
      </c>
      <c r="AA191" s="1">
        <f t="shared" si="168"/>
        <v>0</v>
      </c>
      <c r="AB191" s="1">
        <f t="shared" si="168"/>
        <v>0</v>
      </c>
      <c r="AC191" s="1">
        <f t="shared" si="168"/>
        <v>0</v>
      </c>
      <c r="AD191" s="1">
        <f t="shared" si="168"/>
        <v>0</v>
      </c>
      <c r="AE191" s="1">
        <f t="shared" si="168"/>
        <v>0</v>
      </c>
      <c r="AF191" s="1">
        <f t="shared" si="168"/>
        <v>0</v>
      </c>
    </row>
    <row r="192" spans="1:38">
      <c r="A192" s="5" t="s">
        <v>434</v>
      </c>
      <c r="B192" s="5" t="str">
        <f t="shared" si="121"/>
        <v>9302-05415</v>
      </c>
      <c r="C192" s="5" t="str">
        <f t="shared" ref="C192:C193" si="169">LEFT(B192,4)</f>
        <v>9302</v>
      </c>
      <c r="D192" s="1">
        <f>SUM($F192:K192)</f>
        <v>4207</v>
      </c>
      <c r="E192" s="2">
        <f>D192/$D$199</f>
        <v>1.8677829855492115E-2</v>
      </c>
      <c r="F192" s="22">
        <f>'Div 2 history'!B193</f>
        <v>605</v>
      </c>
      <c r="G192" s="22">
        <f>'Div 2 history'!C193</f>
        <v>175</v>
      </c>
      <c r="H192" s="22">
        <f>'Div 2 history'!D193</f>
        <v>250</v>
      </c>
      <c r="I192" s="22">
        <f>'Div 2 history'!E193</f>
        <v>119</v>
      </c>
      <c r="J192" s="22">
        <f>'Div 2 history'!F193</f>
        <v>1988</v>
      </c>
      <c r="K192" s="22">
        <f>'Div 2 history'!G193</f>
        <v>1070</v>
      </c>
      <c r="L192" s="1">
        <f t="shared" ref="L192:U195" si="170">$E192*L$199</f>
        <v>640.16263301904689</v>
      </c>
      <c r="M192" s="1">
        <f t="shared" si="170"/>
        <v>1527.3221954952112</v>
      </c>
      <c r="N192" s="1">
        <f t="shared" si="170"/>
        <v>796.36532410052746</v>
      </c>
      <c r="O192" s="1">
        <f t="shared" si="170"/>
        <v>1040.20414444884</v>
      </c>
      <c r="P192" s="1">
        <f t="shared" si="170"/>
        <v>694.58958080281377</v>
      </c>
      <c r="Q192" s="1">
        <f t="shared" si="170"/>
        <v>638.81758085431431</v>
      </c>
      <c r="R192" s="1">
        <f t="shared" si="170"/>
        <v>654.24546831495081</v>
      </c>
      <c r="S192" s="1">
        <f t="shared" si="170"/>
        <v>487.91939345179355</v>
      </c>
      <c r="T192" s="1">
        <f t="shared" si="170"/>
        <v>561.06177516590071</v>
      </c>
      <c r="U192" s="1">
        <f t="shared" si="170"/>
        <v>830.91906091805072</v>
      </c>
      <c r="V192" s="1">
        <f t="shared" ref="V192:AF195" si="171">$E192*V$199</f>
        <v>1523.8665485568083</v>
      </c>
      <c r="W192" s="1">
        <f t="shared" si="171"/>
        <v>615.00334778856188</v>
      </c>
      <c r="X192" s="1">
        <f t="shared" si="171"/>
        <v>647.8576505043726</v>
      </c>
      <c r="Y192" s="1">
        <f t="shared" si="171"/>
        <v>2130.4103952840592</v>
      </c>
      <c r="Z192" s="1">
        <f t="shared" si="171"/>
        <v>681.6645225428133</v>
      </c>
      <c r="AA192" s="1">
        <f t="shared" si="171"/>
        <v>1040.20414444884</v>
      </c>
      <c r="AB192" s="1">
        <f t="shared" si="171"/>
        <v>694.58958080281377</v>
      </c>
      <c r="AC192" s="1">
        <f t="shared" si="171"/>
        <v>638.81758085431431</v>
      </c>
      <c r="AD192" s="1">
        <f t="shared" si="171"/>
        <v>654.24546831495081</v>
      </c>
      <c r="AE192" s="1">
        <f t="shared" si="171"/>
        <v>487.91939345179355</v>
      </c>
      <c r="AF192" s="1">
        <f t="shared" si="171"/>
        <v>561.06177516590071</v>
      </c>
    </row>
    <row r="193" spans="1:38">
      <c r="A193" s="5" t="s">
        <v>385</v>
      </c>
      <c r="B193" s="5" t="str">
        <f t="shared" si="121"/>
        <v>9210-05415</v>
      </c>
      <c r="C193" s="5" t="str">
        <f t="shared" si="169"/>
        <v>9210</v>
      </c>
      <c r="D193" s="1">
        <f>SUM($F193:K193)</f>
        <v>120277.78999999998</v>
      </c>
      <c r="E193" s="2">
        <f>D193/$D$199</f>
        <v>0.53399764606955324</v>
      </c>
      <c r="F193" s="22">
        <f>'Div 2 history'!B194</f>
        <v>73075.459999999992</v>
      </c>
      <c r="G193" s="22">
        <f>'Div 2 history'!C194</f>
        <v>2483</v>
      </c>
      <c r="H193" s="22">
        <f>'Div 2 history'!D194</f>
        <v>3384</v>
      </c>
      <c r="I193" s="22">
        <f>'Div 2 history'!E194</f>
        <v>30411.309999999998</v>
      </c>
      <c r="J193" s="22">
        <f>'Div 2 history'!F194</f>
        <v>5337.98</v>
      </c>
      <c r="K193" s="22">
        <f>'Div 2 history'!G194</f>
        <v>5586.04</v>
      </c>
      <c r="L193" s="1">
        <f t="shared" si="170"/>
        <v>18302.197941552644</v>
      </c>
      <c r="M193" s="1">
        <f t="shared" si="170"/>
        <v>43666.018134564278</v>
      </c>
      <c r="N193" s="1">
        <f t="shared" si="170"/>
        <v>22768.020255632317</v>
      </c>
      <c r="O193" s="1">
        <f t="shared" si="170"/>
        <v>29739.352422901644</v>
      </c>
      <c r="P193" s="1">
        <f t="shared" si="170"/>
        <v>19858.259980030631</v>
      </c>
      <c r="Q193" s="1">
        <f t="shared" si="170"/>
        <v>18263.743008866943</v>
      </c>
      <c r="R193" s="1">
        <f t="shared" si="170"/>
        <v>18704.825064520395</v>
      </c>
      <c r="S193" s="1">
        <f t="shared" si="170"/>
        <v>13949.576026271023</v>
      </c>
      <c r="T193" s="1">
        <f t="shared" si="170"/>
        <v>16040.710808279393</v>
      </c>
      <c r="U193" s="1">
        <f t="shared" si="170"/>
        <v>23755.908798692297</v>
      </c>
      <c r="V193" s="1">
        <f t="shared" si="171"/>
        <v>43567.221467872725</v>
      </c>
      <c r="W193" s="1">
        <f t="shared" si="171"/>
        <v>17582.896010128265</v>
      </c>
      <c r="X193" s="1">
        <f t="shared" si="171"/>
        <v>18522.197869564607</v>
      </c>
      <c r="Y193" s="1">
        <f t="shared" si="171"/>
        <v>60908.261026335393</v>
      </c>
      <c r="Z193" s="1">
        <f t="shared" si="171"/>
        <v>19488.733608950497</v>
      </c>
      <c r="AA193" s="1">
        <f t="shared" si="171"/>
        <v>29739.352422901644</v>
      </c>
      <c r="AB193" s="1">
        <f t="shared" si="171"/>
        <v>19858.259980030631</v>
      </c>
      <c r="AC193" s="1">
        <f t="shared" si="171"/>
        <v>18263.743008866943</v>
      </c>
      <c r="AD193" s="1">
        <f t="shared" si="171"/>
        <v>18704.825064520395</v>
      </c>
      <c r="AE193" s="1">
        <f t="shared" si="171"/>
        <v>13949.576026271023</v>
      </c>
      <c r="AF193" s="1">
        <f t="shared" si="171"/>
        <v>16040.710808279393</v>
      </c>
    </row>
    <row r="194" spans="1:38">
      <c r="A194" s="5" t="s">
        <v>850</v>
      </c>
      <c r="B194" s="5" t="str">
        <f t="shared" ref="B194:B198" si="172">RIGHT(A194,10)</f>
        <v>9030-05415</v>
      </c>
      <c r="C194" s="5" t="str">
        <f t="shared" ref="C194:C198" si="173">LEFT(B194,4)</f>
        <v>9030</v>
      </c>
      <c r="D194" s="1">
        <f>SUM($F194:K194)</f>
        <v>870</v>
      </c>
      <c r="E194" s="2">
        <f t="shared" ref="E194:E198" si="174">D194/$D$199</f>
        <v>3.8625414723741712E-3</v>
      </c>
      <c r="F194" s="22">
        <f>'Div 2 history'!B195</f>
        <v>696</v>
      </c>
      <c r="G194" s="22">
        <f>'Div 2 history'!C195</f>
        <v>174</v>
      </c>
      <c r="H194" s="22">
        <f>'Div 2 history'!D195</f>
        <v>0</v>
      </c>
      <c r="I194" s="22">
        <f>'Div 2 history'!E195</f>
        <v>0</v>
      </c>
      <c r="J194" s="22">
        <f>'Div 2 history'!F195</f>
        <v>0</v>
      </c>
      <c r="K194" s="22">
        <f>'Div 2 history'!G195</f>
        <v>0</v>
      </c>
      <c r="L194" s="1">
        <f t="shared" si="170"/>
        <v>132.38447604624929</v>
      </c>
      <c r="M194" s="1">
        <f t="shared" si="170"/>
        <v>315.84747090107766</v>
      </c>
      <c r="N194" s="1">
        <f t="shared" si="170"/>
        <v>164.68691037971448</v>
      </c>
      <c r="O194" s="1">
        <f t="shared" si="170"/>
        <v>215.1123379297577</v>
      </c>
      <c r="P194" s="1">
        <f t="shared" si="170"/>
        <v>143.63987052494605</v>
      </c>
      <c r="Q194" s="1">
        <f t="shared" si="170"/>
        <v>132.10632168843676</v>
      </c>
      <c r="R194" s="1">
        <f t="shared" si="170"/>
        <v>135.29678094461784</v>
      </c>
      <c r="S194" s="1">
        <f t="shared" si="170"/>
        <v>100.90084913312583</v>
      </c>
      <c r="T194" s="1">
        <f t="shared" si="170"/>
        <v>116.02656153894308</v>
      </c>
      <c r="U194" s="1">
        <f t="shared" si="170"/>
        <v>171.8325607318051</v>
      </c>
      <c r="V194" s="1">
        <f t="shared" si="171"/>
        <v>315.13284935688688</v>
      </c>
      <c r="W194" s="1">
        <f t="shared" si="171"/>
        <v>127.18158131115969</v>
      </c>
      <c r="X194" s="1">
        <f t="shared" si="171"/>
        <v>133.97579176106586</v>
      </c>
      <c r="Y194" s="1">
        <f t="shared" si="171"/>
        <v>440.56502113076567</v>
      </c>
      <c r="Z194" s="1">
        <f t="shared" si="171"/>
        <v>140.96699182606312</v>
      </c>
      <c r="AA194" s="1">
        <f t="shared" si="171"/>
        <v>215.1123379297577</v>
      </c>
      <c r="AB194" s="1">
        <f t="shared" si="171"/>
        <v>143.63987052494605</v>
      </c>
      <c r="AC194" s="1">
        <f t="shared" si="171"/>
        <v>132.10632168843676</v>
      </c>
      <c r="AD194" s="1">
        <f t="shared" si="171"/>
        <v>135.29678094461784</v>
      </c>
      <c r="AE194" s="1">
        <f t="shared" si="171"/>
        <v>100.90084913312583</v>
      </c>
      <c r="AF194" s="1">
        <f t="shared" si="171"/>
        <v>116.02656153894308</v>
      </c>
    </row>
    <row r="195" spans="1:38">
      <c r="A195" s="5" t="s">
        <v>849</v>
      </c>
      <c r="B195" s="5" t="str">
        <f t="shared" si="172"/>
        <v>9210-05416</v>
      </c>
      <c r="C195" s="5" t="str">
        <f t="shared" si="173"/>
        <v>9210</v>
      </c>
      <c r="D195" s="1">
        <f>SUM($F195:K195)</f>
        <v>119.7</v>
      </c>
      <c r="E195" s="2">
        <f t="shared" si="174"/>
        <v>5.3143243016458427E-4</v>
      </c>
      <c r="F195" s="22">
        <f>'Div 2 history'!B196</f>
        <v>39.9</v>
      </c>
      <c r="G195" s="22">
        <f>'Div 2 history'!C196</f>
        <v>39.9</v>
      </c>
      <c r="H195" s="22">
        <f>'Div 2 history'!D196</f>
        <v>19.95</v>
      </c>
      <c r="I195" s="22">
        <f>'Div 2 history'!E196</f>
        <v>0</v>
      </c>
      <c r="J195" s="22">
        <f>'Div 2 history'!F196</f>
        <v>19.95</v>
      </c>
      <c r="K195" s="22">
        <f>'Div 2 history'!G196</f>
        <v>0</v>
      </c>
      <c r="L195" s="1">
        <f t="shared" si="170"/>
        <v>18.214277911190848</v>
      </c>
      <c r="M195" s="1">
        <f t="shared" si="170"/>
        <v>43.456255479148268</v>
      </c>
      <c r="N195" s="1">
        <f t="shared" si="170"/>
        <v>22.658647324657267</v>
      </c>
      <c r="O195" s="1">
        <f t="shared" si="170"/>
        <v>29.596490632404596</v>
      </c>
      <c r="P195" s="1">
        <f t="shared" si="170"/>
        <v>19.762864944639126</v>
      </c>
      <c r="Q195" s="1">
        <f t="shared" si="170"/>
        <v>18.176007708167678</v>
      </c>
      <c r="R195" s="1">
        <f t="shared" si="170"/>
        <v>18.614970895483626</v>
      </c>
      <c r="S195" s="1">
        <f t="shared" si="170"/>
        <v>13.882565104868004</v>
      </c>
      <c r="T195" s="1">
        <f t="shared" si="170"/>
        <v>15.963654501392515</v>
      </c>
      <c r="U195" s="1">
        <f t="shared" si="170"/>
        <v>23.641790252410427</v>
      </c>
      <c r="V195" s="1">
        <f t="shared" si="171"/>
        <v>43.357933411516505</v>
      </c>
      <c r="W195" s="1">
        <f t="shared" si="171"/>
        <v>17.498431359707833</v>
      </c>
      <c r="X195" s="1">
        <f t="shared" si="171"/>
        <v>18.433221004367336</v>
      </c>
      <c r="Y195" s="1">
        <f t="shared" si="171"/>
        <v>60.615670148681211</v>
      </c>
      <c r="Z195" s="1">
        <f t="shared" si="171"/>
        <v>19.395113702965237</v>
      </c>
      <c r="AA195" s="1">
        <f t="shared" si="171"/>
        <v>29.596490632404596</v>
      </c>
      <c r="AB195" s="1">
        <f t="shared" si="171"/>
        <v>19.762864944639126</v>
      </c>
      <c r="AC195" s="1">
        <f t="shared" si="171"/>
        <v>18.176007708167678</v>
      </c>
      <c r="AD195" s="1">
        <f t="shared" si="171"/>
        <v>18.614970895483626</v>
      </c>
      <c r="AE195" s="1">
        <f t="shared" si="171"/>
        <v>13.882565104868004</v>
      </c>
      <c r="AF195" s="1">
        <f t="shared" si="171"/>
        <v>15.963654501392515</v>
      </c>
    </row>
    <row r="196" spans="1:38">
      <c r="A196" s="5" t="s">
        <v>386</v>
      </c>
      <c r="B196" s="5" t="str">
        <f t="shared" si="172"/>
        <v>9210-05417</v>
      </c>
      <c r="C196" s="5" t="str">
        <f t="shared" si="173"/>
        <v>9210</v>
      </c>
      <c r="D196" s="1">
        <f>SUM($F196:K196)</f>
        <v>4591</v>
      </c>
      <c r="E196" s="2">
        <f t="shared" si="174"/>
        <v>2.0382675746746921E-2</v>
      </c>
      <c r="F196" s="22">
        <f>'Div 2 history'!B197</f>
        <v>1525</v>
      </c>
      <c r="G196" s="22">
        <f>'Div 2 history'!C197</f>
        <v>2000</v>
      </c>
      <c r="H196" s="22">
        <f>'Div 2 history'!D197</f>
        <v>1000</v>
      </c>
      <c r="I196" s="22">
        <f>'Div 2 history'!E197</f>
        <v>0</v>
      </c>
      <c r="J196" s="22">
        <f>'Div 2 history'!F197</f>
        <v>0</v>
      </c>
      <c r="K196" s="22">
        <f>'Div 2 history'!G197</f>
        <v>66</v>
      </c>
      <c r="L196" s="1">
        <f t="shared" ref="L196:U198" si="175">$E196*L$199</f>
        <v>698.5944017567017</v>
      </c>
      <c r="M196" s="1">
        <f t="shared" si="175"/>
        <v>1666.7307343756868</v>
      </c>
      <c r="N196" s="1">
        <f t="shared" si="175"/>
        <v>869.05471902674617</v>
      </c>
      <c r="O196" s="1">
        <f t="shared" si="175"/>
        <v>1135.1502798109398</v>
      </c>
      <c r="P196" s="1">
        <f t="shared" si="175"/>
        <v>757.98924779313484</v>
      </c>
      <c r="Q196" s="1">
        <f t="shared" si="175"/>
        <v>697.12657801334854</v>
      </c>
      <c r="R196" s="1">
        <f t="shared" si="175"/>
        <v>713.96266818016147</v>
      </c>
      <c r="S196" s="1">
        <f t="shared" si="175"/>
        <v>532.45494065538014</v>
      </c>
      <c r="T196" s="1">
        <f t="shared" si="175"/>
        <v>612.27349887964112</v>
      </c>
      <c r="U196" s="1">
        <f t="shared" si="175"/>
        <v>906.76239806864055</v>
      </c>
      <c r="V196" s="1">
        <f t="shared" ref="V196:AF198" si="176">$E196*V$199</f>
        <v>1662.9596682729514</v>
      </c>
      <c r="W196" s="1">
        <f t="shared" si="176"/>
        <v>671.13866643624624</v>
      </c>
      <c r="X196" s="1">
        <f t="shared" si="176"/>
        <v>706.99179307477402</v>
      </c>
      <c r="Y196" s="1">
        <f t="shared" si="176"/>
        <v>2324.8666804728109</v>
      </c>
      <c r="Z196" s="1">
        <f t="shared" si="176"/>
        <v>743.88443617638598</v>
      </c>
      <c r="AA196" s="1">
        <f t="shared" si="176"/>
        <v>1135.1502798109398</v>
      </c>
      <c r="AB196" s="1">
        <f t="shared" si="176"/>
        <v>757.98924779313484</v>
      </c>
      <c r="AC196" s="1">
        <f t="shared" si="176"/>
        <v>697.12657801334854</v>
      </c>
      <c r="AD196" s="1">
        <f t="shared" si="176"/>
        <v>713.96266818016147</v>
      </c>
      <c r="AE196" s="1">
        <f t="shared" si="176"/>
        <v>532.45494065538014</v>
      </c>
      <c r="AF196" s="1">
        <f t="shared" si="176"/>
        <v>612.27349887964112</v>
      </c>
    </row>
    <row r="197" spans="1:38">
      <c r="A197" s="5" t="s">
        <v>435</v>
      </c>
      <c r="B197" s="5" t="str">
        <f t="shared" si="172"/>
        <v>9210-07510</v>
      </c>
      <c r="C197" s="5" t="str">
        <f t="shared" si="173"/>
        <v>9210</v>
      </c>
      <c r="D197" s="1">
        <f>SUM($F197:K197)</f>
        <v>74474.81</v>
      </c>
      <c r="E197" s="2">
        <f t="shared" si="174"/>
        <v>0.33064602560021455</v>
      </c>
      <c r="F197" s="22">
        <f>'Div 2 history'!B198</f>
        <v>0</v>
      </c>
      <c r="G197" s="22">
        <f>'Div 2 history'!C198</f>
        <v>0</v>
      </c>
      <c r="H197" s="22">
        <f>'Div 2 history'!D198</f>
        <v>0</v>
      </c>
      <c r="I197" s="22">
        <f>'Div 2 history'!E198</f>
        <v>2500</v>
      </c>
      <c r="J197" s="22">
        <f>'Div 2 history'!F198</f>
        <v>71974.81</v>
      </c>
      <c r="K197" s="22">
        <f>'Div 2 history'!G198</f>
        <v>0</v>
      </c>
      <c r="L197" s="1">
        <f t="shared" si="175"/>
        <v>11332.538736199962</v>
      </c>
      <c r="M197" s="1">
        <f t="shared" si="175"/>
        <v>27037.56366015895</v>
      </c>
      <c r="N197" s="1">
        <f t="shared" si="175"/>
        <v>14097.731448294557</v>
      </c>
      <c r="O197" s="1">
        <f t="shared" si="175"/>
        <v>18414.310914913218</v>
      </c>
      <c r="P197" s="1">
        <f t="shared" si="175"/>
        <v>12296.036857206847</v>
      </c>
      <c r="Q197" s="1">
        <f t="shared" si="175"/>
        <v>11308.727824764606</v>
      </c>
      <c r="R197" s="1">
        <f t="shared" si="175"/>
        <v>11581.841441910383</v>
      </c>
      <c r="S197" s="1">
        <f t="shared" si="175"/>
        <v>8637.4385839404731</v>
      </c>
      <c r="T197" s="1">
        <f t="shared" si="175"/>
        <v>9932.2484201909137</v>
      </c>
      <c r="U197" s="1">
        <f t="shared" si="175"/>
        <v>14709.422198062814</v>
      </c>
      <c r="V197" s="1">
        <f t="shared" si="176"/>
        <v>26976.389747830774</v>
      </c>
      <c r="W197" s="1">
        <f t="shared" si="176"/>
        <v>10887.154142124333</v>
      </c>
      <c r="X197" s="1">
        <f t="shared" si="176"/>
        <v>11468.76050115511</v>
      </c>
      <c r="Y197" s="1">
        <f t="shared" si="176"/>
        <v>37713.788783172138</v>
      </c>
      <c r="Z197" s="1">
        <f t="shared" si="176"/>
        <v>12067.229807491498</v>
      </c>
      <c r="AA197" s="1">
        <f t="shared" si="176"/>
        <v>18414.310914913218</v>
      </c>
      <c r="AB197" s="1">
        <f t="shared" si="176"/>
        <v>12296.036857206847</v>
      </c>
      <c r="AC197" s="1">
        <f t="shared" si="176"/>
        <v>11308.727824764606</v>
      </c>
      <c r="AD197" s="1">
        <f t="shared" si="176"/>
        <v>11581.841441910383</v>
      </c>
      <c r="AE197" s="1">
        <f t="shared" si="176"/>
        <v>8637.4385839404731</v>
      </c>
      <c r="AF197" s="1">
        <f t="shared" si="176"/>
        <v>9932.2484201909137</v>
      </c>
    </row>
    <row r="198" spans="1:38">
      <c r="A198" s="5" t="s">
        <v>247</v>
      </c>
      <c r="B198" s="5" t="str">
        <f t="shared" si="172"/>
        <v>9302-07510</v>
      </c>
      <c r="C198" s="5" t="str">
        <f t="shared" si="173"/>
        <v>9302</v>
      </c>
      <c r="D198" s="1">
        <f>SUM($F198:K198)</f>
        <v>20700</v>
      </c>
      <c r="E198" s="2">
        <f t="shared" si="174"/>
        <v>9.1901848825454421E-2</v>
      </c>
      <c r="F198" s="22">
        <f>'Div 2 history'!B199</f>
        <v>3450</v>
      </c>
      <c r="G198" s="22">
        <f>'Div 2 history'!C199</f>
        <v>3450</v>
      </c>
      <c r="H198" s="22">
        <f>'Div 2 history'!D199</f>
        <v>3450</v>
      </c>
      <c r="I198" s="22">
        <f>'Div 2 history'!E199</f>
        <v>3450</v>
      </c>
      <c r="J198" s="22">
        <f>'Div 2 history'!F199</f>
        <v>3450</v>
      </c>
      <c r="K198" s="22">
        <f>'Div 2 history'!G199</f>
        <v>3450</v>
      </c>
      <c r="L198" s="1">
        <f t="shared" si="175"/>
        <v>3149.8375335142073</v>
      </c>
      <c r="M198" s="1">
        <f t="shared" si="175"/>
        <v>7514.9915490256408</v>
      </c>
      <c r="N198" s="1">
        <f t="shared" si="175"/>
        <v>3918.4126952414822</v>
      </c>
      <c r="O198" s="1">
        <f t="shared" si="175"/>
        <v>5118.1901093632005</v>
      </c>
      <c r="P198" s="1">
        <f t="shared" si="175"/>
        <v>3417.638298696992</v>
      </c>
      <c r="Q198" s="1">
        <f t="shared" si="175"/>
        <v>3143.2193781041851</v>
      </c>
      <c r="R198" s="1">
        <f t="shared" si="175"/>
        <v>3219.1303052340104</v>
      </c>
      <c r="S198" s="1">
        <f t="shared" si="175"/>
        <v>2400.7443414433387</v>
      </c>
      <c r="T198" s="1">
        <f t="shared" si="175"/>
        <v>2760.6319814438184</v>
      </c>
      <c r="U198" s="1">
        <f t="shared" si="175"/>
        <v>4088.4298932739839</v>
      </c>
      <c r="V198" s="1">
        <f t="shared" si="176"/>
        <v>7497.9884846983432</v>
      </c>
      <c r="W198" s="1">
        <f t="shared" si="176"/>
        <v>3026.0445208517308</v>
      </c>
      <c r="X198" s="1">
        <f t="shared" si="176"/>
        <v>3187.6998729357051</v>
      </c>
      <c r="Y198" s="1">
        <f t="shared" si="176"/>
        <v>10482.409123456149</v>
      </c>
      <c r="Z198" s="1">
        <f t="shared" si="176"/>
        <v>3354.0422193097775</v>
      </c>
      <c r="AA198" s="1">
        <f t="shared" si="176"/>
        <v>5118.1901093632005</v>
      </c>
      <c r="AB198" s="1">
        <f t="shared" si="176"/>
        <v>3417.638298696992</v>
      </c>
      <c r="AC198" s="1">
        <f t="shared" si="176"/>
        <v>3143.2193781041851</v>
      </c>
      <c r="AD198" s="1">
        <f t="shared" si="176"/>
        <v>3219.1303052340104</v>
      </c>
      <c r="AE198" s="1">
        <f t="shared" si="176"/>
        <v>2400.7443414433387</v>
      </c>
      <c r="AF198" s="1">
        <f t="shared" si="176"/>
        <v>2760.6319814438184</v>
      </c>
    </row>
    <row r="199" spans="1:38">
      <c r="A199" s="9" t="s">
        <v>35</v>
      </c>
      <c r="B199" s="5"/>
      <c r="C199" s="5"/>
      <c r="D199" s="31">
        <f t="shared" ref="D199:K199" si="177">SUM(D192:D198)</f>
        <v>225240.3</v>
      </c>
      <c r="E199" s="32">
        <f t="shared" si="177"/>
        <v>1</v>
      </c>
      <c r="F199" s="31">
        <f t="shared" si="177"/>
        <v>79391.359999999986</v>
      </c>
      <c r="G199" s="31">
        <f t="shared" si="177"/>
        <v>8321.9</v>
      </c>
      <c r="H199" s="31">
        <f t="shared" si="177"/>
        <v>8103.95</v>
      </c>
      <c r="I199" s="31">
        <f t="shared" si="177"/>
        <v>36480.31</v>
      </c>
      <c r="J199" s="31">
        <f t="shared" si="177"/>
        <v>82770.739999999991</v>
      </c>
      <c r="K199" s="31">
        <f t="shared" si="177"/>
        <v>10172.040000000001</v>
      </c>
      <c r="L199" s="31">
        <f>'Div 2 history'!H200</f>
        <v>34273.93</v>
      </c>
      <c r="M199" s="31">
        <f>'Div 2 history'!I200</f>
        <v>81771.929999999993</v>
      </c>
      <c r="N199" s="31">
        <f>'Div 2 history'!J200</f>
        <v>42636.93</v>
      </c>
      <c r="O199" s="31">
        <f>'Div 002 FY18 Budget '!C103</f>
        <v>55691.916700000002</v>
      </c>
      <c r="P199" s="31">
        <f>'Div 002 FY18 Budget '!D103</f>
        <v>37187.916700000002</v>
      </c>
      <c r="Q199" s="31">
        <f>'Div 002 FY18 Budget '!E103</f>
        <v>34201.916700000002</v>
      </c>
      <c r="R199" s="31">
        <f>'Div 002 FY18 Budget '!F103</f>
        <v>35027.916700000002</v>
      </c>
      <c r="S199" s="31">
        <f>'Div 002 FY18 Budget '!G103</f>
        <v>26122.916700000002</v>
      </c>
      <c r="T199" s="31">
        <f>'Div 002 FY18 Budget '!H103</f>
        <v>30038.916700000002</v>
      </c>
      <c r="U199" s="31">
        <f>'Div 002 FY18 Budget '!I103</f>
        <v>44486.916700000002</v>
      </c>
      <c r="V199" s="31">
        <f>'Div 002 FY18 Budget '!J103</f>
        <v>81586.916700000002</v>
      </c>
      <c r="W199" s="31">
        <f>'Div 002 FY18 Budget '!K103</f>
        <v>32926.916700000002</v>
      </c>
      <c r="X199" s="31">
        <f>'Div 002 FY18 Budget '!L103</f>
        <v>34685.916700000002</v>
      </c>
      <c r="Y199" s="31">
        <f>'Div 002 FY18 Budget '!M103</f>
        <v>114060.9167</v>
      </c>
      <c r="Z199" s="31">
        <f>'Div 002 FY18 Budget '!N103</f>
        <v>36495.916700000002</v>
      </c>
      <c r="AA199" s="37">
        <f t="shared" ref="AA199" si="178">O199*(1+AA$3)</f>
        <v>55691.916700000002</v>
      </c>
      <c r="AB199" s="37">
        <f t="shared" ref="AB199" si="179">P199*(1+AB$3)</f>
        <v>37187.916700000002</v>
      </c>
      <c r="AC199" s="37">
        <f t="shared" ref="AC199" si="180">Q199*(1+AC$3)</f>
        <v>34201.916700000002</v>
      </c>
      <c r="AD199" s="37">
        <f t="shared" ref="AD199" si="181">R199*(1+AD$3)</f>
        <v>35027.916700000002</v>
      </c>
      <c r="AE199" s="37">
        <f t="shared" ref="AE199" si="182">S199*(1+AE$3)</f>
        <v>26122.916700000002</v>
      </c>
      <c r="AF199" s="37">
        <f t="shared" ref="AF199" si="183">T199*(1+AF$3)</f>
        <v>30038.916700000002</v>
      </c>
      <c r="AH199" s="15">
        <f>SUM(F199:Q199)</f>
        <v>511004.84009999991</v>
      </c>
      <c r="AI199" s="15">
        <f>SUM(U199:AF199)</f>
        <v>562515.00040000002</v>
      </c>
      <c r="AK199" s="15">
        <f>AH199*$AK$6</f>
        <v>27942.997002333792</v>
      </c>
      <c r="AL199" s="15">
        <f>AI199*$AL$6</f>
        <v>29256.494240680149</v>
      </c>
    </row>
    <row r="200" spans="1:38">
      <c r="B200" s="5" t="str">
        <f t="shared" si="121"/>
        <v/>
      </c>
      <c r="C200" s="5" t="s">
        <v>462</v>
      </c>
      <c r="F200" s="1">
        <f>F199-'Div 2 history'!B200</f>
        <v>0</v>
      </c>
      <c r="G200" s="1">
        <f>G199-'Div 2 history'!C200</f>
        <v>0</v>
      </c>
      <c r="H200" s="1">
        <f>H199-'Div 2 history'!D200</f>
        <v>0</v>
      </c>
      <c r="I200" s="1">
        <f>I199-'Div 2 history'!E200</f>
        <v>0</v>
      </c>
      <c r="J200" s="1">
        <f>J199-'Div 2 history'!F200</f>
        <v>0</v>
      </c>
      <c r="K200" s="1">
        <f>K199-'Div 2 history'!G200</f>
        <v>0</v>
      </c>
      <c r="L200" s="1">
        <f>L199-'Div 2 history'!H200</f>
        <v>0</v>
      </c>
      <c r="M200" s="1">
        <f>M199-'Div 2 history'!I200</f>
        <v>0</v>
      </c>
      <c r="N200" s="1">
        <f>N199-'Div 2 history'!J200</f>
        <v>0</v>
      </c>
      <c r="O200" s="1">
        <f t="shared" ref="O200:AF200" si="184">O199-SUM(O192:O198)</f>
        <v>0</v>
      </c>
      <c r="P200" s="1">
        <f t="shared" si="184"/>
        <v>0</v>
      </c>
      <c r="Q200" s="1">
        <f t="shared" si="184"/>
        <v>0</v>
      </c>
      <c r="R200" s="1">
        <f t="shared" si="184"/>
        <v>0</v>
      </c>
      <c r="S200" s="1">
        <f t="shared" si="184"/>
        <v>0</v>
      </c>
      <c r="T200" s="1">
        <f t="shared" si="184"/>
        <v>0</v>
      </c>
      <c r="U200" s="1">
        <f t="shared" si="184"/>
        <v>0</v>
      </c>
      <c r="V200" s="1">
        <f t="shared" si="184"/>
        <v>0</v>
      </c>
      <c r="W200" s="1">
        <f t="shared" si="184"/>
        <v>0</v>
      </c>
      <c r="X200" s="1">
        <f t="shared" si="184"/>
        <v>0</v>
      </c>
      <c r="Y200" s="1">
        <f t="shared" si="184"/>
        <v>0</v>
      </c>
      <c r="Z200" s="1">
        <f t="shared" si="184"/>
        <v>0</v>
      </c>
      <c r="AA200" s="1">
        <f t="shared" si="184"/>
        <v>0</v>
      </c>
      <c r="AB200" s="1">
        <f t="shared" si="184"/>
        <v>0</v>
      </c>
      <c r="AC200" s="1">
        <f t="shared" si="184"/>
        <v>0</v>
      </c>
      <c r="AD200" s="1">
        <f t="shared" si="184"/>
        <v>0</v>
      </c>
      <c r="AE200" s="1">
        <f t="shared" si="184"/>
        <v>0</v>
      </c>
      <c r="AF200" s="1">
        <f t="shared" si="184"/>
        <v>0</v>
      </c>
    </row>
    <row r="201" spans="1:38">
      <c r="A201" s="5" t="s">
        <v>524</v>
      </c>
      <c r="B201" s="5" t="str">
        <f t="shared" si="121"/>
        <v>8800-05111</v>
      </c>
      <c r="C201" s="5" t="str">
        <f t="shared" ref="C201:C205" si="185">LEFT(B201,4)</f>
        <v>8800</v>
      </c>
      <c r="D201" s="1">
        <f>SUM($F201:K201)</f>
        <v>0</v>
      </c>
      <c r="E201" s="2">
        <f>D201/$D$206</f>
        <v>0</v>
      </c>
      <c r="F201" s="22">
        <f>'Div 2 history'!B202</f>
        <v>0</v>
      </c>
      <c r="G201" s="22">
        <f>'Div 2 history'!C202</f>
        <v>0</v>
      </c>
      <c r="H201" s="22">
        <f>'Div 2 history'!D202</f>
        <v>0</v>
      </c>
      <c r="I201" s="22">
        <f>'Div 2 history'!E202</f>
        <v>0</v>
      </c>
      <c r="J201" s="22">
        <f>'Div 2 history'!F202</f>
        <v>0</v>
      </c>
      <c r="K201" s="22">
        <f>'Div 2 history'!G202</f>
        <v>0</v>
      </c>
      <c r="L201" s="1">
        <f t="shared" ref="L201:W205" si="186">$E201*L$206</f>
        <v>0</v>
      </c>
      <c r="M201" s="1">
        <f t="shared" si="186"/>
        <v>0</v>
      </c>
      <c r="N201" s="1">
        <f t="shared" si="186"/>
        <v>0</v>
      </c>
      <c r="O201" s="1">
        <f t="shared" si="186"/>
        <v>0</v>
      </c>
      <c r="P201" s="1">
        <f t="shared" si="186"/>
        <v>0</v>
      </c>
      <c r="Q201" s="1">
        <f t="shared" si="186"/>
        <v>0</v>
      </c>
      <c r="R201" s="1">
        <f t="shared" si="186"/>
        <v>0</v>
      </c>
      <c r="S201" s="1">
        <f t="shared" si="186"/>
        <v>0</v>
      </c>
      <c r="T201" s="1">
        <f t="shared" si="186"/>
        <v>0</v>
      </c>
      <c r="U201" s="1">
        <f t="shared" si="186"/>
        <v>0</v>
      </c>
      <c r="V201" s="1">
        <f t="shared" si="186"/>
        <v>0</v>
      </c>
      <c r="W201" s="1">
        <f t="shared" si="186"/>
        <v>0</v>
      </c>
      <c r="X201" s="1">
        <f t="shared" ref="X201:AF205" si="187">$E201*X$206</f>
        <v>0</v>
      </c>
      <c r="Y201" s="1">
        <f t="shared" si="187"/>
        <v>0</v>
      </c>
      <c r="Z201" s="1">
        <f t="shared" si="187"/>
        <v>0</v>
      </c>
      <c r="AA201" s="1">
        <f t="shared" si="187"/>
        <v>0</v>
      </c>
      <c r="AB201" s="1">
        <f t="shared" si="187"/>
        <v>0</v>
      </c>
      <c r="AC201" s="1">
        <f t="shared" si="187"/>
        <v>0</v>
      </c>
      <c r="AD201" s="1">
        <f t="shared" si="187"/>
        <v>0</v>
      </c>
      <c r="AE201" s="1">
        <f t="shared" si="187"/>
        <v>0</v>
      </c>
      <c r="AF201" s="1">
        <f t="shared" si="187"/>
        <v>0</v>
      </c>
    </row>
    <row r="202" spans="1:38">
      <c r="A202" s="5" t="s">
        <v>253</v>
      </c>
      <c r="B202" s="5" t="str">
        <f t="shared" si="121"/>
        <v>9210-05111</v>
      </c>
      <c r="C202" s="5" t="str">
        <f t="shared" si="185"/>
        <v>9210</v>
      </c>
      <c r="D202" s="1">
        <f>SUM($F202:K202)</f>
        <v>62029.17</v>
      </c>
      <c r="E202" s="2">
        <f>D202/$D$206</f>
        <v>0.98455093051863019</v>
      </c>
      <c r="F202" s="22">
        <f>'Div 2 history'!B203</f>
        <v>-2757.9700000000007</v>
      </c>
      <c r="G202" s="22">
        <f>'Div 2 history'!C203</f>
        <v>15378.529999999999</v>
      </c>
      <c r="H202" s="22">
        <f>'Div 2 history'!D203</f>
        <v>13750.89</v>
      </c>
      <c r="I202" s="22">
        <f>'Div 2 history'!E203</f>
        <v>17104.229999999996</v>
      </c>
      <c r="J202" s="22">
        <f>'Div 2 history'!F203</f>
        <v>8803.6200000000008</v>
      </c>
      <c r="K202" s="22">
        <f>'Div 2 history'!G203</f>
        <v>9749.869999999999</v>
      </c>
      <c r="L202" s="1">
        <f t="shared" si="186"/>
        <v>19632.772577323121</v>
      </c>
      <c r="M202" s="1">
        <f t="shared" si="186"/>
        <v>19534.317484271258</v>
      </c>
      <c r="N202" s="1">
        <f t="shared" si="186"/>
        <v>19590.436887310821</v>
      </c>
      <c r="O202" s="1">
        <f t="shared" si="186"/>
        <v>19442.747651241789</v>
      </c>
      <c r="P202" s="1">
        <f t="shared" si="186"/>
        <v>19393.520104715859</v>
      </c>
      <c r="Q202" s="1">
        <f t="shared" si="186"/>
        <v>19984.250663027036</v>
      </c>
      <c r="R202" s="1">
        <f t="shared" si="186"/>
        <v>20673.436314390077</v>
      </c>
      <c r="S202" s="1">
        <f t="shared" si="186"/>
        <v>19491.975197767722</v>
      </c>
      <c r="T202" s="1">
        <f t="shared" si="186"/>
        <v>19935.023116501106</v>
      </c>
      <c r="U202" s="1">
        <f t="shared" si="186"/>
        <v>19541.202744293652</v>
      </c>
      <c r="V202" s="1">
        <f t="shared" si="186"/>
        <v>19540.218193363133</v>
      </c>
      <c r="W202" s="1">
        <f t="shared" si="186"/>
        <v>19490.990646837203</v>
      </c>
      <c r="X202" s="1">
        <f t="shared" si="187"/>
        <v>19491.975197767722</v>
      </c>
      <c r="Y202" s="1">
        <f t="shared" si="187"/>
        <v>19490.990646837203</v>
      </c>
      <c r="Z202" s="1">
        <f t="shared" si="187"/>
        <v>19499.851605211872</v>
      </c>
      <c r="AA202" s="1">
        <f t="shared" si="187"/>
        <v>19442.747651241789</v>
      </c>
      <c r="AB202" s="1">
        <f t="shared" si="187"/>
        <v>19393.520104715859</v>
      </c>
      <c r="AC202" s="1">
        <f t="shared" si="187"/>
        <v>19984.250663027036</v>
      </c>
      <c r="AD202" s="1">
        <f t="shared" si="187"/>
        <v>20673.436314390077</v>
      </c>
      <c r="AE202" s="1">
        <f t="shared" si="187"/>
        <v>19491.975197767722</v>
      </c>
      <c r="AF202" s="1">
        <f t="shared" si="187"/>
        <v>19935.023116501106</v>
      </c>
    </row>
    <row r="203" spans="1:38">
      <c r="A203" s="5" t="s">
        <v>736</v>
      </c>
      <c r="B203" s="5" t="str">
        <f t="shared" si="121"/>
        <v>9230-05111</v>
      </c>
      <c r="C203" s="5" t="str">
        <f t="shared" si="185"/>
        <v>9230</v>
      </c>
      <c r="D203" s="1">
        <f>SUM($F203:K203)</f>
        <v>0</v>
      </c>
      <c r="E203" s="2">
        <f t="shared" ref="E203:E205" si="188">D203/$D$206</f>
        <v>0</v>
      </c>
      <c r="F203" s="22">
        <f>'Div 2 history'!B204</f>
        <v>0</v>
      </c>
      <c r="G203" s="22">
        <f>'Div 2 history'!C204</f>
        <v>0</v>
      </c>
      <c r="H203" s="22">
        <f>'Div 2 history'!D204</f>
        <v>0</v>
      </c>
      <c r="I203" s="22">
        <f>'Div 2 history'!E204</f>
        <v>0</v>
      </c>
      <c r="J203" s="22">
        <f>'Div 2 history'!F204</f>
        <v>7689.62</v>
      </c>
      <c r="K203" s="22">
        <f>'Div 2 history'!G204</f>
        <v>-7689.62</v>
      </c>
      <c r="L203" s="1">
        <f t="shared" si="186"/>
        <v>0</v>
      </c>
      <c r="M203" s="1">
        <f t="shared" si="186"/>
        <v>0</v>
      </c>
      <c r="N203" s="1">
        <f t="shared" si="186"/>
        <v>0</v>
      </c>
      <c r="O203" s="1">
        <f t="shared" si="186"/>
        <v>0</v>
      </c>
      <c r="P203" s="1">
        <f t="shared" si="186"/>
        <v>0</v>
      </c>
      <c r="Q203" s="1">
        <f t="shared" si="186"/>
        <v>0</v>
      </c>
      <c r="R203" s="1">
        <f t="shared" si="186"/>
        <v>0</v>
      </c>
      <c r="S203" s="1">
        <f t="shared" si="186"/>
        <v>0</v>
      </c>
      <c r="T203" s="1">
        <f t="shared" si="186"/>
        <v>0</v>
      </c>
      <c r="U203" s="1">
        <f t="shared" si="186"/>
        <v>0</v>
      </c>
      <c r="V203" s="1">
        <f t="shared" si="186"/>
        <v>0</v>
      </c>
      <c r="W203" s="1">
        <f t="shared" si="186"/>
        <v>0</v>
      </c>
      <c r="X203" s="1">
        <f t="shared" si="187"/>
        <v>0</v>
      </c>
      <c r="Y203" s="1">
        <f t="shared" si="187"/>
        <v>0</v>
      </c>
      <c r="Z203" s="1">
        <f t="shared" si="187"/>
        <v>0</v>
      </c>
      <c r="AA203" s="1">
        <f t="shared" si="187"/>
        <v>0</v>
      </c>
      <c r="AB203" s="1">
        <f t="shared" si="187"/>
        <v>0</v>
      </c>
      <c r="AC203" s="1">
        <f t="shared" si="187"/>
        <v>0</v>
      </c>
      <c r="AD203" s="1">
        <f t="shared" si="187"/>
        <v>0</v>
      </c>
      <c r="AE203" s="1">
        <f t="shared" si="187"/>
        <v>0</v>
      </c>
      <c r="AF203" s="1">
        <f t="shared" si="187"/>
        <v>0</v>
      </c>
    </row>
    <row r="204" spans="1:38">
      <c r="A204" s="5" t="s">
        <v>436</v>
      </c>
      <c r="B204" s="5" t="str">
        <f t="shared" si="121"/>
        <v>9302-05111</v>
      </c>
      <c r="C204" s="5" t="str">
        <f t="shared" si="185"/>
        <v>9302</v>
      </c>
      <c r="D204" s="1">
        <f>SUM($F204:K204)</f>
        <v>973.32999999999993</v>
      </c>
      <c r="E204" s="2">
        <f t="shared" si="188"/>
        <v>1.5449069481369785E-2</v>
      </c>
      <c r="F204" s="22">
        <f>'Div 2 history'!B205</f>
        <v>51.15</v>
      </c>
      <c r="G204" s="22">
        <f>'Div 2 history'!C205</f>
        <v>51.15</v>
      </c>
      <c r="H204" s="22">
        <f>'Div 2 history'!D205</f>
        <v>249.7</v>
      </c>
      <c r="I204" s="22">
        <f>'Div 2 history'!E205</f>
        <v>26.95</v>
      </c>
      <c r="J204" s="22">
        <f>'Div 2 history'!F205</f>
        <v>132.51</v>
      </c>
      <c r="K204" s="22">
        <f>'Div 2 history'!G205</f>
        <v>461.87</v>
      </c>
      <c r="L204" s="1">
        <f t="shared" si="186"/>
        <v>308.06742267687787</v>
      </c>
      <c r="M204" s="1">
        <f t="shared" si="186"/>
        <v>306.52251572874087</v>
      </c>
      <c r="N204" s="1">
        <f t="shared" si="186"/>
        <v>307.40311268917895</v>
      </c>
      <c r="O204" s="1">
        <f t="shared" si="186"/>
        <v>305.08564875820792</v>
      </c>
      <c r="P204" s="1">
        <f t="shared" si="186"/>
        <v>304.31319528413945</v>
      </c>
      <c r="Q204" s="1">
        <f t="shared" si="186"/>
        <v>313.58263697296132</v>
      </c>
      <c r="R204" s="1">
        <f t="shared" si="186"/>
        <v>324.39698560992019</v>
      </c>
      <c r="S204" s="1">
        <f t="shared" si="186"/>
        <v>305.85810223227645</v>
      </c>
      <c r="T204" s="1">
        <f t="shared" si="186"/>
        <v>312.81018349889285</v>
      </c>
      <c r="U204" s="1">
        <f t="shared" si="186"/>
        <v>306.63055570634492</v>
      </c>
      <c r="V204" s="1">
        <f t="shared" si="186"/>
        <v>306.61510663686357</v>
      </c>
      <c r="W204" s="1">
        <f t="shared" si="186"/>
        <v>305.84265316279505</v>
      </c>
      <c r="X204" s="1">
        <f t="shared" si="187"/>
        <v>305.85810223227645</v>
      </c>
      <c r="Y204" s="1">
        <f t="shared" si="187"/>
        <v>305.84265316279505</v>
      </c>
      <c r="Z204" s="1">
        <f t="shared" si="187"/>
        <v>305.98169478812741</v>
      </c>
      <c r="AA204" s="1">
        <f t="shared" si="187"/>
        <v>305.08564875820792</v>
      </c>
      <c r="AB204" s="1">
        <f t="shared" si="187"/>
        <v>304.31319528413945</v>
      </c>
      <c r="AC204" s="1">
        <f t="shared" si="187"/>
        <v>313.58263697296132</v>
      </c>
      <c r="AD204" s="1">
        <f t="shared" si="187"/>
        <v>324.39698560992019</v>
      </c>
      <c r="AE204" s="1">
        <f t="shared" si="187"/>
        <v>305.85810223227645</v>
      </c>
      <c r="AF204" s="1">
        <f t="shared" si="187"/>
        <v>312.81018349889285</v>
      </c>
    </row>
    <row r="205" spans="1:38">
      <c r="A205" s="5" t="s">
        <v>737</v>
      </c>
      <c r="B205" s="5" t="str">
        <f t="shared" si="121"/>
        <v>9310-05111</v>
      </c>
      <c r="C205" s="5" t="str">
        <f t="shared" si="185"/>
        <v>9310</v>
      </c>
      <c r="D205" s="1">
        <f>SUM($F205:K205)</f>
        <v>0</v>
      </c>
      <c r="E205" s="2">
        <f t="shared" si="188"/>
        <v>0</v>
      </c>
      <c r="F205" s="22">
        <f>'Div 2 history'!B206</f>
        <v>0</v>
      </c>
      <c r="G205" s="22">
        <f>'Div 2 history'!C206</f>
        <v>0</v>
      </c>
      <c r="H205" s="22">
        <f>'Div 2 history'!D206</f>
        <v>0</v>
      </c>
      <c r="I205" s="22">
        <f>'Div 2 history'!E206</f>
        <v>0</v>
      </c>
      <c r="J205" s="22">
        <f>'Div 2 history'!F206</f>
        <v>0</v>
      </c>
      <c r="K205" s="22">
        <f>'Div 2 history'!G206</f>
        <v>0</v>
      </c>
      <c r="L205" s="1">
        <f t="shared" si="186"/>
        <v>0</v>
      </c>
      <c r="M205" s="1">
        <f t="shared" si="186"/>
        <v>0</v>
      </c>
      <c r="N205" s="1">
        <f t="shared" si="186"/>
        <v>0</v>
      </c>
      <c r="O205" s="1">
        <f t="shared" si="186"/>
        <v>0</v>
      </c>
      <c r="P205" s="1">
        <f t="shared" si="186"/>
        <v>0</v>
      </c>
      <c r="Q205" s="1">
        <f t="shared" si="186"/>
        <v>0</v>
      </c>
      <c r="R205" s="1">
        <f t="shared" si="186"/>
        <v>0</v>
      </c>
      <c r="S205" s="1">
        <f t="shared" si="186"/>
        <v>0</v>
      </c>
      <c r="T205" s="1">
        <f t="shared" si="186"/>
        <v>0</v>
      </c>
      <c r="U205" s="1">
        <f t="shared" si="186"/>
        <v>0</v>
      </c>
      <c r="V205" s="1">
        <f t="shared" si="186"/>
        <v>0</v>
      </c>
      <c r="W205" s="1">
        <f t="shared" si="186"/>
        <v>0</v>
      </c>
      <c r="X205" s="1">
        <f t="shared" si="187"/>
        <v>0</v>
      </c>
      <c r="Y205" s="1">
        <f t="shared" si="187"/>
        <v>0</v>
      </c>
      <c r="Z205" s="1">
        <f t="shared" si="187"/>
        <v>0</v>
      </c>
      <c r="AA205" s="1">
        <f t="shared" si="187"/>
        <v>0</v>
      </c>
      <c r="AB205" s="1">
        <f t="shared" si="187"/>
        <v>0</v>
      </c>
      <c r="AC205" s="1">
        <f t="shared" si="187"/>
        <v>0</v>
      </c>
      <c r="AD205" s="1">
        <f t="shared" si="187"/>
        <v>0</v>
      </c>
      <c r="AE205" s="1">
        <f t="shared" si="187"/>
        <v>0</v>
      </c>
      <c r="AF205" s="1">
        <f t="shared" si="187"/>
        <v>0</v>
      </c>
    </row>
    <row r="206" spans="1:38">
      <c r="A206" s="9" t="s">
        <v>26</v>
      </c>
      <c r="B206" s="5"/>
      <c r="C206" s="5"/>
      <c r="D206" s="31">
        <f>SUM(D201:D205)</f>
        <v>63002.5</v>
      </c>
      <c r="E206" s="32">
        <f>SUM(E201:E205)</f>
        <v>1</v>
      </c>
      <c r="F206" s="31">
        <f>SUM(F201:F205)</f>
        <v>-2706.8200000000006</v>
      </c>
      <c r="G206" s="31">
        <f t="shared" ref="G206:J206" si="189">SUM(G201:G205)</f>
        <v>15429.679999999998</v>
      </c>
      <c r="H206" s="31">
        <f t="shared" si="189"/>
        <v>14000.59</v>
      </c>
      <c r="I206" s="31">
        <f t="shared" si="189"/>
        <v>17131.179999999997</v>
      </c>
      <c r="J206" s="31">
        <f t="shared" si="189"/>
        <v>16625.75</v>
      </c>
      <c r="K206" s="31">
        <f>SUM(K201:K205)</f>
        <v>2522.119999999999</v>
      </c>
      <c r="L206" s="31">
        <f>'Div 2 history'!H207</f>
        <v>19940.84</v>
      </c>
      <c r="M206" s="31">
        <f>'Div 2 history'!I207</f>
        <v>19840.84</v>
      </c>
      <c r="N206" s="31">
        <f>'Div 2 history'!J207</f>
        <v>19897.84</v>
      </c>
      <c r="O206" s="31">
        <f>'Div 002 FY18 Budget '!C31</f>
        <v>19747.833299999998</v>
      </c>
      <c r="P206" s="31">
        <f>'Div 002 FY18 Budget '!D31</f>
        <v>19697.833299999998</v>
      </c>
      <c r="Q206" s="31">
        <f>'Div 002 FY18 Budget '!E31</f>
        <v>20297.833299999998</v>
      </c>
      <c r="R206" s="31">
        <f>'Div 002 FY18 Budget '!F31</f>
        <v>20997.833299999998</v>
      </c>
      <c r="S206" s="31">
        <f>'Div 002 FY18 Budget '!G31</f>
        <v>19797.833299999998</v>
      </c>
      <c r="T206" s="31">
        <f>'Div 002 FY18 Budget '!H31</f>
        <v>20247.833299999998</v>
      </c>
      <c r="U206" s="31">
        <f>'Div 002 FY18 Budget '!I31</f>
        <v>19847.833299999998</v>
      </c>
      <c r="V206" s="31">
        <f>'Div 002 FY18 Budget '!J31</f>
        <v>19846.833299999998</v>
      </c>
      <c r="W206" s="31">
        <f>'Div 002 FY18 Budget '!K31</f>
        <v>19796.833299999998</v>
      </c>
      <c r="X206" s="31">
        <f>'Div 002 FY18 Budget '!L31</f>
        <v>19797.833299999998</v>
      </c>
      <c r="Y206" s="31">
        <f>'Div 002 FY18 Budget '!M31</f>
        <v>19796.833299999998</v>
      </c>
      <c r="Z206" s="31">
        <f>'Div 002 FY18 Budget '!N31</f>
        <v>19805.833299999998</v>
      </c>
      <c r="AA206" s="37">
        <f t="shared" ref="AA206" si="190">O206*(1+AA$3)</f>
        <v>19747.833299999998</v>
      </c>
      <c r="AB206" s="37">
        <f t="shared" ref="AB206" si="191">P206*(1+AB$3)</f>
        <v>19697.833299999998</v>
      </c>
      <c r="AC206" s="37">
        <f t="shared" ref="AC206" si="192">Q206*(1+AC$3)</f>
        <v>20297.833299999998</v>
      </c>
      <c r="AD206" s="37">
        <f t="shared" ref="AD206" si="193">R206*(1+AD$3)</f>
        <v>20997.833299999998</v>
      </c>
      <c r="AE206" s="37">
        <f t="shared" ref="AE206" si="194">S206*(1+AE$3)</f>
        <v>19797.833299999998</v>
      </c>
      <c r="AF206" s="37">
        <f t="shared" ref="AF206" si="195">T206*(1+AF$3)</f>
        <v>20247.833299999998</v>
      </c>
      <c r="AH206" s="15">
        <f>SUM(F206:Q206)</f>
        <v>182425.51989999996</v>
      </c>
      <c r="AI206" s="15">
        <f>SUM(U206:AF206)</f>
        <v>239678.99959999998</v>
      </c>
      <c r="AK206" s="15">
        <f>AH206*$AK$6</f>
        <v>9975.4745076726394</v>
      </c>
      <c r="AL206" s="15">
        <f>AI206*$AL$6</f>
        <v>12465.742720501821</v>
      </c>
    </row>
    <row r="207" spans="1:38">
      <c r="B207" s="5" t="str">
        <f t="shared" si="121"/>
        <v/>
      </c>
      <c r="C207" s="5" t="s">
        <v>462</v>
      </c>
      <c r="F207" s="1">
        <f>F206-'Div 2 history'!B207</f>
        <v>0</v>
      </c>
      <c r="G207" s="1">
        <f>G206-'Div 2 history'!C207</f>
        <v>0</v>
      </c>
      <c r="H207" s="1">
        <f>H206-'Div 2 history'!D207</f>
        <v>0</v>
      </c>
      <c r="I207" s="1">
        <f>I206-'Div 2 history'!E207</f>
        <v>0</v>
      </c>
      <c r="J207" s="1">
        <f>J206-'Div 2 history'!F207</f>
        <v>0</v>
      </c>
      <c r="K207" s="1">
        <f>K206-'Div 2 history'!G207</f>
        <v>0</v>
      </c>
      <c r="L207" s="1">
        <f>L206-'Div 2 history'!H207</f>
        <v>0</v>
      </c>
      <c r="M207" s="1">
        <f>M206-'Div 2 history'!I207</f>
        <v>0</v>
      </c>
      <c r="N207" s="1">
        <f>N206-'Div 2 history'!J207</f>
        <v>0</v>
      </c>
      <c r="O207" s="1">
        <f t="shared" ref="O207:AF207" si="196">O206-SUM(O201:O205)</f>
        <v>0</v>
      </c>
      <c r="P207" s="1">
        <f t="shared" si="196"/>
        <v>0</v>
      </c>
      <c r="Q207" s="1">
        <f t="shared" si="196"/>
        <v>0</v>
      </c>
      <c r="R207" s="1">
        <f t="shared" si="196"/>
        <v>0</v>
      </c>
      <c r="S207" s="1">
        <f t="shared" si="196"/>
        <v>0</v>
      </c>
      <c r="T207" s="1">
        <f t="shared" si="196"/>
        <v>0</v>
      </c>
      <c r="U207" s="1">
        <f t="shared" si="196"/>
        <v>0</v>
      </c>
      <c r="V207" s="1">
        <f t="shared" si="196"/>
        <v>0</v>
      </c>
      <c r="W207" s="1">
        <f t="shared" si="196"/>
        <v>0</v>
      </c>
      <c r="X207" s="1">
        <f t="shared" si="196"/>
        <v>0</v>
      </c>
      <c r="Y207" s="1">
        <f t="shared" si="196"/>
        <v>0</v>
      </c>
      <c r="Z207" s="1">
        <f t="shared" si="196"/>
        <v>0</v>
      </c>
      <c r="AA207" s="1">
        <f t="shared" si="196"/>
        <v>0</v>
      </c>
      <c r="AB207" s="1">
        <f t="shared" si="196"/>
        <v>0</v>
      </c>
      <c r="AC207" s="1">
        <f t="shared" si="196"/>
        <v>0</v>
      </c>
      <c r="AD207" s="1">
        <f t="shared" si="196"/>
        <v>0</v>
      </c>
      <c r="AE207" s="1">
        <f t="shared" si="196"/>
        <v>0</v>
      </c>
      <c r="AF207" s="1">
        <f t="shared" si="196"/>
        <v>0</v>
      </c>
    </row>
    <row r="208" spans="1:38">
      <c r="A208" s="5" t="s">
        <v>387</v>
      </c>
      <c r="B208" s="5" t="str">
        <f t="shared" si="121"/>
        <v>9010-05411</v>
      </c>
      <c r="C208" s="5" t="str">
        <f t="shared" ref="C208:C236" si="197">LEFT(B208,4)</f>
        <v>9010</v>
      </c>
      <c r="D208" s="1">
        <f>SUM($F208:K208)</f>
        <v>4646.08</v>
      </c>
      <c r="E208" s="2">
        <f>D208/$D$237</f>
        <v>5.2743192504774222E-3</v>
      </c>
      <c r="F208" s="22">
        <f>'Div 2 history'!B209</f>
        <v>0</v>
      </c>
      <c r="G208" s="22">
        <f>'Div 2 history'!C209</f>
        <v>0</v>
      </c>
      <c r="H208" s="22">
        <f>'Div 2 history'!D209</f>
        <v>0</v>
      </c>
      <c r="I208" s="22">
        <f>'Div 2 history'!E209</f>
        <v>4646.08</v>
      </c>
      <c r="J208" s="22">
        <f>'Div 2 history'!F209</f>
        <v>0</v>
      </c>
      <c r="K208" s="22">
        <f>'Div 2 history'!G209</f>
        <v>0</v>
      </c>
      <c r="L208" s="1">
        <f t="shared" ref="L208:U223" si="198">$E208*L$237</f>
        <v>1311.8866487473074</v>
      </c>
      <c r="M208" s="1">
        <f t="shared" si="198"/>
        <v>1274.9558653554643</v>
      </c>
      <c r="N208" s="1">
        <f t="shared" si="198"/>
        <v>1476.2871797846883</v>
      </c>
      <c r="O208" s="1">
        <f t="shared" si="198"/>
        <v>1458.6127540123243</v>
      </c>
      <c r="P208" s="1">
        <f t="shared" si="198"/>
        <v>1284.3281486995486</v>
      </c>
      <c r="Q208" s="1">
        <f t="shared" si="198"/>
        <v>1401.0066391586099</v>
      </c>
      <c r="R208" s="1">
        <f t="shared" si="198"/>
        <v>1267.0283815579826</v>
      </c>
      <c r="S208" s="1">
        <f t="shared" si="198"/>
        <v>1285.646728512168</v>
      </c>
      <c r="T208" s="1">
        <f t="shared" si="198"/>
        <v>1440.2633973399134</v>
      </c>
      <c r="U208" s="1">
        <f t="shared" si="198"/>
        <v>1293.0465984205878</v>
      </c>
      <c r="V208" s="1">
        <f t="shared" ref="V208:AF223" si="199">$E208*V$237</f>
        <v>1352.2561063264473</v>
      </c>
      <c r="W208" s="1">
        <f t="shared" si="199"/>
        <v>1458.5125419465653</v>
      </c>
      <c r="X208" s="1">
        <f t="shared" si="199"/>
        <v>1388.9917399060223</v>
      </c>
      <c r="Y208" s="1">
        <f t="shared" si="199"/>
        <v>1289.4600613302632</v>
      </c>
      <c r="Z208" s="1">
        <f t="shared" si="199"/>
        <v>1603.9729925554821</v>
      </c>
      <c r="AA208" s="1">
        <f t="shared" si="199"/>
        <v>1458.6127540123243</v>
      </c>
      <c r="AB208" s="1">
        <f t="shared" si="199"/>
        <v>1284.3281486995486</v>
      </c>
      <c r="AC208" s="1">
        <f t="shared" si="199"/>
        <v>1401.0066391586099</v>
      </c>
      <c r="AD208" s="1">
        <f t="shared" si="199"/>
        <v>1267.0283815579826</v>
      </c>
      <c r="AE208" s="1">
        <f t="shared" si="199"/>
        <v>1285.646728512168</v>
      </c>
      <c r="AF208" s="1">
        <f t="shared" si="199"/>
        <v>1440.2633973399134</v>
      </c>
    </row>
    <row r="209" spans="1:16384">
      <c r="A209" s="5" t="s">
        <v>482</v>
      </c>
      <c r="B209" s="5" t="str">
        <f t="shared" ref="B209" si="200">RIGHT(A209,10)</f>
        <v>9200-05411</v>
      </c>
      <c r="C209" s="5" t="str">
        <f t="shared" si="197"/>
        <v>9200</v>
      </c>
      <c r="D209" s="1">
        <f>SUM($F209:K209)</f>
        <v>0</v>
      </c>
      <c r="E209" s="2">
        <f>D209/$D$237</f>
        <v>0</v>
      </c>
      <c r="F209" s="22">
        <f>'Div 2 history'!B210</f>
        <v>0</v>
      </c>
      <c r="G209" s="22">
        <f>'Div 2 history'!C210</f>
        <v>0</v>
      </c>
      <c r="H209" s="22">
        <f>'Div 2 history'!D210</f>
        <v>0</v>
      </c>
      <c r="I209" s="22">
        <f>'Div 2 history'!E210</f>
        <v>0</v>
      </c>
      <c r="J209" s="22">
        <f>'Div 2 history'!F210</f>
        <v>0</v>
      </c>
      <c r="K209" s="22">
        <f>'Div 2 history'!G210</f>
        <v>0</v>
      </c>
      <c r="L209" s="1">
        <f t="shared" si="198"/>
        <v>0</v>
      </c>
      <c r="M209" s="1">
        <f t="shared" si="198"/>
        <v>0</v>
      </c>
      <c r="N209" s="1">
        <f t="shared" si="198"/>
        <v>0</v>
      </c>
      <c r="O209" s="1">
        <f t="shared" si="198"/>
        <v>0</v>
      </c>
      <c r="P209" s="1">
        <f t="shared" si="198"/>
        <v>0</v>
      </c>
      <c r="Q209" s="1">
        <f t="shared" si="198"/>
        <v>0</v>
      </c>
      <c r="R209" s="1">
        <f t="shared" si="198"/>
        <v>0</v>
      </c>
      <c r="S209" s="1">
        <f t="shared" si="198"/>
        <v>0</v>
      </c>
      <c r="T209" s="1">
        <f t="shared" si="198"/>
        <v>0</v>
      </c>
      <c r="U209" s="1">
        <f t="shared" si="198"/>
        <v>0</v>
      </c>
      <c r="V209" s="1">
        <f t="shared" si="199"/>
        <v>0</v>
      </c>
      <c r="W209" s="1">
        <f t="shared" si="199"/>
        <v>0</v>
      </c>
      <c r="X209" s="1">
        <f t="shared" si="199"/>
        <v>0</v>
      </c>
      <c r="Y209" s="1">
        <f t="shared" si="199"/>
        <v>0</v>
      </c>
      <c r="Z209" s="1">
        <f t="shared" si="199"/>
        <v>0</v>
      </c>
      <c r="AA209" s="1">
        <f t="shared" si="199"/>
        <v>0</v>
      </c>
      <c r="AB209" s="1">
        <f t="shared" si="199"/>
        <v>0</v>
      </c>
      <c r="AC209" s="1">
        <f t="shared" si="199"/>
        <v>0</v>
      </c>
      <c r="AD209" s="1">
        <f t="shared" si="199"/>
        <v>0</v>
      </c>
      <c r="AE209" s="1">
        <f t="shared" si="199"/>
        <v>0</v>
      </c>
      <c r="AF209" s="1">
        <f t="shared" si="199"/>
        <v>0</v>
      </c>
    </row>
    <row r="210" spans="1:16384">
      <c r="A210" s="5" t="s">
        <v>876</v>
      </c>
      <c r="B210" s="5" t="str">
        <f t="shared" ref="B210:B234" si="201">RIGHT(A210,10)</f>
        <v>9030-05411</v>
      </c>
      <c r="C210" s="5" t="str">
        <f t="shared" ref="C210:C234" si="202">LEFT(B210,4)</f>
        <v>9030</v>
      </c>
      <c r="D210" s="1">
        <f>SUM($F210:K210)</f>
        <v>3948.76</v>
      </c>
      <c r="E210" s="2">
        <f t="shared" ref="E210:E234" si="203">D210/$D$237</f>
        <v>4.4827081934695973E-3</v>
      </c>
      <c r="F210" s="22">
        <f>'Div 2 history'!B211</f>
        <v>516.77</v>
      </c>
      <c r="G210" s="22">
        <f>'Div 2 history'!C211</f>
        <v>22.98</v>
      </c>
      <c r="H210" s="22">
        <f>'Div 2 history'!D211</f>
        <v>0</v>
      </c>
      <c r="I210" s="22">
        <f>'Div 2 history'!E211</f>
        <v>1637.59</v>
      </c>
      <c r="J210" s="22">
        <f>'Div 2 history'!F211</f>
        <v>0</v>
      </c>
      <c r="K210" s="22">
        <f>'Div 2 history'!G211</f>
        <v>1771.42</v>
      </c>
      <c r="L210" s="1">
        <f t="shared" si="198"/>
        <v>1114.9884468428045</v>
      </c>
      <c r="M210" s="1">
        <f t="shared" si="198"/>
        <v>1083.6005240721304</v>
      </c>
      <c r="N210" s="1">
        <f t="shared" si="198"/>
        <v>1254.7144612332518</v>
      </c>
      <c r="O210" s="1">
        <f t="shared" si="198"/>
        <v>1239.6927514235024</v>
      </c>
      <c r="P210" s="1">
        <f t="shared" si="198"/>
        <v>1091.5661418784932</v>
      </c>
      <c r="Q210" s="1">
        <f t="shared" si="198"/>
        <v>1190.7326125344275</v>
      </c>
      <c r="R210" s="1">
        <f t="shared" si="198"/>
        <v>1076.8628590039129</v>
      </c>
      <c r="S210" s="1">
        <f t="shared" si="198"/>
        <v>1092.6868189268605</v>
      </c>
      <c r="T210" s="1">
        <f t="shared" si="198"/>
        <v>1224.0974096184218</v>
      </c>
      <c r="U210" s="1">
        <f t="shared" si="198"/>
        <v>1098.9760585222984</v>
      </c>
      <c r="V210" s="1">
        <f t="shared" si="199"/>
        <v>1149.2989407021882</v>
      </c>
      <c r="W210" s="1">
        <f t="shared" si="199"/>
        <v>1239.6075799678265</v>
      </c>
      <c r="X210" s="1">
        <f t="shared" si="199"/>
        <v>1180.5210032697037</v>
      </c>
      <c r="Y210" s="1">
        <f t="shared" si="199"/>
        <v>1095.927816950739</v>
      </c>
      <c r="Z210" s="1">
        <f t="shared" si="199"/>
        <v>1363.2361892355245</v>
      </c>
      <c r="AA210" s="1">
        <f t="shared" si="199"/>
        <v>1239.6927514235024</v>
      </c>
      <c r="AB210" s="1">
        <f t="shared" si="199"/>
        <v>1091.5661418784932</v>
      </c>
      <c r="AC210" s="1">
        <f t="shared" si="199"/>
        <v>1190.7326125344275</v>
      </c>
      <c r="AD210" s="1">
        <f t="shared" si="199"/>
        <v>1076.8628590039129</v>
      </c>
      <c r="AE210" s="1">
        <f t="shared" si="199"/>
        <v>1092.6868189268605</v>
      </c>
      <c r="AF210" s="1">
        <f t="shared" si="199"/>
        <v>1224.0974096184218</v>
      </c>
    </row>
    <row r="211" spans="1:16384">
      <c r="A211" s="5" t="s">
        <v>877</v>
      </c>
      <c r="B211" s="5" t="str">
        <f t="shared" si="201"/>
        <v>9100-05411</v>
      </c>
      <c r="C211" s="5" t="str">
        <f t="shared" si="202"/>
        <v>9100</v>
      </c>
      <c r="D211" s="1">
        <f>SUM($F211:K211)</f>
        <v>15.65</v>
      </c>
      <c r="E211" s="2">
        <f t="shared" si="203"/>
        <v>1.7766180580181931E-5</v>
      </c>
      <c r="F211" s="22">
        <f>'Div 2 history'!B212</f>
        <v>0</v>
      </c>
      <c r="G211" s="22">
        <f>'Div 2 history'!C212</f>
        <v>0</v>
      </c>
      <c r="H211" s="22">
        <f>'Div 2 history'!D212</f>
        <v>15.65</v>
      </c>
      <c r="I211" s="22">
        <f>'Div 2 history'!E212</f>
        <v>0</v>
      </c>
      <c r="J211" s="22">
        <f>'Div 2 history'!F212</f>
        <v>0</v>
      </c>
      <c r="K211" s="22">
        <f>'Div 2 history'!G212</f>
        <v>0</v>
      </c>
      <c r="L211" s="1">
        <f t="shared" si="198"/>
        <v>4.4189996842274262</v>
      </c>
      <c r="M211" s="1">
        <f t="shared" si="198"/>
        <v>4.2946008878049922</v>
      </c>
      <c r="N211" s="1">
        <f t="shared" si="198"/>
        <v>4.9727715329116968</v>
      </c>
      <c r="O211" s="1">
        <f t="shared" si="198"/>
        <v>4.9132364488542768</v>
      </c>
      <c r="P211" s="1">
        <f t="shared" si="198"/>
        <v>4.3261707777627452</v>
      </c>
      <c r="Q211" s="1">
        <f t="shared" si="198"/>
        <v>4.7191942245575298</v>
      </c>
      <c r="R211" s="1">
        <f t="shared" si="198"/>
        <v>4.2678977054597489</v>
      </c>
      <c r="S211" s="1">
        <f t="shared" si="198"/>
        <v>4.3306123229077906</v>
      </c>
      <c r="T211" s="1">
        <f t="shared" si="198"/>
        <v>4.8514279066158235</v>
      </c>
      <c r="U211" s="1">
        <f t="shared" si="198"/>
        <v>4.3555382742617859</v>
      </c>
      <c r="V211" s="1">
        <f t="shared" si="199"/>
        <v>4.5549814174549086</v>
      </c>
      <c r="W211" s="1">
        <f t="shared" si="199"/>
        <v>4.9128988914232536</v>
      </c>
      <c r="X211" s="1">
        <f t="shared" si="199"/>
        <v>4.6787228651958754</v>
      </c>
      <c r="Y211" s="1">
        <f t="shared" si="199"/>
        <v>4.3434572714672628</v>
      </c>
      <c r="Z211" s="1">
        <f t="shared" si="199"/>
        <v>5.4028723856440903</v>
      </c>
      <c r="AA211" s="1">
        <f t="shared" si="199"/>
        <v>4.9132364488542768</v>
      </c>
      <c r="AB211" s="1">
        <f t="shared" si="199"/>
        <v>4.3261707777627452</v>
      </c>
      <c r="AC211" s="1">
        <f t="shared" si="199"/>
        <v>4.7191942245575298</v>
      </c>
      <c r="AD211" s="1">
        <f t="shared" si="199"/>
        <v>4.2678977054597489</v>
      </c>
      <c r="AE211" s="1">
        <f t="shared" si="199"/>
        <v>4.3306123229077906</v>
      </c>
      <c r="AF211" s="1">
        <f t="shared" si="199"/>
        <v>4.8514279066158235</v>
      </c>
    </row>
    <row r="212" spans="1:16384">
      <c r="A212" s="5" t="s">
        <v>258</v>
      </c>
      <c r="B212" s="5" t="str">
        <f t="shared" si="201"/>
        <v>9210-05411</v>
      </c>
      <c r="C212" s="5" t="str">
        <f t="shared" si="202"/>
        <v>9210</v>
      </c>
      <c r="D212" s="1">
        <f>SUM($F212:K212)</f>
        <v>305519</v>
      </c>
      <c r="E212" s="2">
        <f t="shared" si="203"/>
        <v>0.34683103672054971</v>
      </c>
      <c r="F212" s="22">
        <f>'Div 2 history'!B213</f>
        <v>29768.930000000004</v>
      </c>
      <c r="G212" s="22">
        <f>'Div 2 history'!C213</f>
        <v>43346.880000000005</v>
      </c>
      <c r="H212" s="22">
        <f>'Div 2 history'!D213</f>
        <v>53356.810000000012</v>
      </c>
      <c r="I212" s="22">
        <f>'Div 2 history'!E213</f>
        <v>53882.209999999992</v>
      </c>
      <c r="J212" s="22">
        <f>'Div 2 history'!F213</f>
        <v>58180.35</v>
      </c>
      <c r="K212" s="22">
        <f>'Div 2 history'!G213</f>
        <v>66983.820000000007</v>
      </c>
      <c r="L212" s="1">
        <f t="shared" si="198"/>
        <v>86267.62712622869</v>
      </c>
      <c r="M212" s="1">
        <f t="shared" si="198"/>
        <v>83839.116207111394</v>
      </c>
      <c r="N212" s="1">
        <f t="shared" si="198"/>
        <v>97078.350540808213</v>
      </c>
      <c r="O212" s="1">
        <f t="shared" si="198"/>
        <v>95916.107771086885</v>
      </c>
      <c r="P212" s="1">
        <f t="shared" si="198"/>
        <v>84455.42299369305</v>
      </c>
      <c r="Q212" s="1">
        <f t="shared" si="198"/>
        <v>92128.019188025035</v>
      </c>
      <c r="R212" s="1">
        <f t="shared" si="198"/>
        <v>83317.817193249648</v>
      </c>
      <c r="S212" s="1">
        <f t="shared" si="198"/>
        <v>84542.130752873185</v>
      </c>
      <c r="T212" s="1">
        <f t="shared" si="198"/>
        <v>94709.482594336092</v>
      </c>
      <c r="U212" s="1">
        <f t="shared" si="198"/>
        <v>85028.734697392123</v>
      </c>
      <c r="V212" s="1">
        <f t="shared" si="199"/>
        <v>88922.259915617004</v>
      </c>
      <c r="W212" s="1">
        <f t="shared" si="199"/>
        <v>95909.517981389188</v>
      </c>
      <c r="X212" s="1">
        <f t="shared" si="199"/>
        <v>91337.938086375623</v>
      </c>
      <c r="Y212" s="1">
        <f t="shared" si="199"/>
        <v>84792.889592422143</v>
      </c>
      <c r="Z212" s="1">
        <f t="shared" si="199"/>
        <v>105474.77114310523</v>
      </c>
      <c r="AA212" s="1">
        <f t="shared" si="199"/>
        <v>95916.107771086885</v>
      </c>
      <c r="AB212" s="1">
        <f t="shared" si="199"/>
        <v>84455.42299369305</v>
      </c>
      <c r="AC212" s="1">
        <f t="shared" si="199"/>
        <v>92128.019188025035</v>
      </c>
      <c r="AD212" s="1">
        <f t="shared" si="199"/>
        <v>83317.817193249648</v>
      </c>
      <c r="AE212" s="1">
        <f t="shared" si="199"/>
        <v>84542.130752873185</v>
      </c>
      <c r="AF212" s="1">
        <f t="shared" si="199"/>
        <v>94709.482594336092</v>
      </c>
    </row>
    <row r="213" spans="1:16384" ht="15">
      <c r="A213" s="5" t="s">
        <v>878</v>
      </c>
      <c r="B213" s="5" t="str">
        <f t="shared" si="201"/>
        <v>9230-05411</v>
      </c>
      <c r="C213" s="5" t="str">
        <f t="shared" si="202"/>
        <v>9230</v>
      </c>
      <c r="D213" s="1">
        <f>SUM($F213:K213)</f>
        <v>192.38</v>
      </c>
      <c r="E213" s="2">
        <f t="shared" si="203"/>
        <v>2.1839347092750155E-4</v>
      </c>
      <c r="F213" s="22">
        <f>'Div 2 history'!B214</f>
        <v>0</v>
      </c>
      <c r="G213" s="22">
        <f>'Div 2 history'!C214</f>
        <v>0</v>
      </c>
      <c r="H213" s="22">
        <f>'Div 2 history'!D214</f>
        <v>0</v>
      </c>
      <c r="I213" s="22">
        <f>'Div 2 history'!E214</f>
        <v>0</v>
      </c>
      <c r="J213" s="22">
        <f>'Div 2 history'!F214</f>
        <v>0</v>
      </c>
      <c r="K213" s="22">
        <f>'Div 2 history'!G214</f>
        <v>192.38</v>
      </c>
      <c r="L213" s="1">
        <f t="shared" si="198"/>
        <v>54.32122423333368</v>
      </c>
      <c r="M213" s="1">
        <f t="shared" si="198"/>
        <v>52.792033149899318</v>
      </c>
      <c r="N213" s="1">
        <f t="shared" si="198"/>
        <v>61.128548722143897</v>
      </c>
      <c r="O213" s="1">
        <f t="shared" si="198"/>
        <v>60.396704666491097</v>
      </c>
      <c r="P213" s="1">
        <f t="shared" si="198"/>
        <v>53.180110813162742</v>
      </c>
      <c r="Q213" s="1">
        <f t="shared" si="198"/>
        <v>58.011411177020925</v>
      </c>
      <c r="R213" s="1">
        <f t="shared" si="198"/>
        <v>52.463780228520534</v>
      </c>
      <c r="S213" s="1">
        <f t="shared" si="198"/>
        <v>53.234709180894612</v>
      </c>
      <c r="T213" s="1">
        <f t="shared" si="198"/>
        <v>59.636913781134318</v>
      </c>
      <c r="U213" s="1">
        <f t="shared" si="198"/>
        <v>53.541115220605896</v>
      </c>
      <c r="V213" s="1">
        <f t="shared" si="199"/>
        <v>55.992800325238029</v>
      </c>
      <c r="W213" s="1">
        <f t="shared" si="199"/>
        <v>60.392555190543469</v>
      </c>
      <c r="X213" s="1">
        <f t="shared" si="199"/>
        <v>57.513910850248074</v>
      </c>
      <c r="Y213" s="1">
        <f t="shared" si="199"/>
        <v>53.392607660375198</v>
      </c>
      <c r="Z213" s="1">
        <f t="shared" si="199"/>
        <v>66.415628725253043</v>
      </c>
      <c r="AA213" s="1">
        <f t="shared" si="199"/>
        <v>60.396704666491097</v>
      </c>
      <c r="AB213" s="1">
        <f t="shared" si="199"/>
        <v>53.180110813162742</v>
      </c>
      <c r="AC213" s="1">
        <f t="shared" si="199"/>
        <v>58.011411177020925</v>
      </c>
      <c r="AD213" s="1">
        <f t="shared" si="199"/>
        <v>52.463780228520534</v>
      </c>
      <c r="AE213" s="1">
        <f t="shared" si="199"/>
        <v>53.234709180894612</v>
      </c>
      <c r="AF213" s="1">
        <f t="shared" si="199"/>
        <v>59.636913781134318</v>
      </c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  <c r="IP213" s="172"/>
      <c r="IQ213" s="172"/>
      <c r="IR213" s="172"/>
      <c r="IS213" s="172"/>
      <c r="IT213" s="172"/>
      <c r="IU213" s="172"/>
      <c r="IV213" s="172"/>
      <c r="IW213" s="172"/>
      <c r="IX213" s="172"/>
      <c r="IY213" s="172"/>
      <c r="IZ213" s="172"/>
      <c r="JA213" s="172"/>
      <c r="JB213" s="172"/>
      <c r="JC213" s="172"/>
      <c r="JD213" s="172"/>
      <c r="JE213" s="172"/>
      <c r="JF213" s="172"/>
      <c r="JG213" s="172"/>
      <c r="JH213" s="172"/>
      <c r="JI213" s="172"/>
      <c r="JJ213" s="172"/>
      <c r="JK213" s="172"/>
      <c r="JL213" s="172"/>
      <c r="JM213" s="172"/>
      <c r="JN213" s="172"/>
      <c r="JO213" s="172"/>
      <c r="JP213" s="172"/>
      <c r="JQ213" s="172"/>
      <c r="JR213" s="172"/>
      <c r="JS213" s="172"/>
      <c r="JT213" s="172"/>
      <c r="JU213" s="172"/>
      <c r="JV213" s="172"/>
      <c r="JW213" s="172"/>
      <c r="JX213" s="172"/>
      <c r="JY213" s="172"/>
      <c r="JZ213" s="172"/>
      <c r="KA213" s="172"/>
      <c r="KB213" s="172"/>
      <c r="KC213" s="172"/>
      <c r="KD213" s="172"/>
      <c r="KE213" s="172"/>
      <c r="KF213" s="172"/>
      <c r="KG213" s="172"/>
      <c r="KH213" s="172"/>
      <c r="KI213" s="172"/>
      <c r="KJ213" s="172"/>
      <c r="KK213" s="172"/>
      <c r="KL213" s="172"/>
      <c r="KM213" s="172"/>
      <c r="KN213" s="172"/>
      <c r="KO213" s="172"/>
      <c r="KP213" s="172"/>
      <c r="KQ213" s="172"/>
      <c r="KR213" s="172"/>
      <c r="KS213" s="172"/>
      <c r="KT213" s="172"/>
      <c r="KU213" s="172"/>
      <c r="KV213" s="172"/>
      <c r="KW213" s="172"/>
      <c r="KX213" s="172"/>
      <c r="KY213" s="172"/>
      <c r="KZ213" s="172"/>
      <c r="LA213" s="172"/>
      <c r="LB213" s="172"/>
      <c r="LC213" s="172"/>
      <c r="LD213" s="172"/>
      <c r="LE213" s="172"/>
      <c r="LF213" s="172"/>
      <c r="LG213" s="172"/>
      <c r="LH213" s="172"/>
      <c r="LI213" s="172"/>
      <c r="LJ213" s="172"/>
      <c r="LK213" s="172"/>
      <c r="LL213" s="172"/>
      <c r="LM213" s="172"/>
      <c r="LN213" s="172"/>
      <c r="LO213" s="172"/>
      <c r="LP213" s="172"/>
      <c r="LQ213" s="172"/>
      <c r="LR213" s="172"/>
      <c r="LS213" s="172"/>
      <c r="LT213" s="172"/>
      <c r="LU213" s="172"/>
      <c r="LV213" s="172"/>
      <c r="LW213" s="172"/>
      <c r="LX213" s="172"/>
      <c r="LY213" s="172"/>
      <c r="LZ213" s="172"/>
      <c r="MA213" s="172"/>
      <c r="MB213" s="172"/>
      <c r="MC213" s="172"/>
      <c r="MD213" s="172"/>
      <c r="ME213" s="172"/>
      <c r="MF213" s="172"/>
      <c r="MG213" s="172"/>
      <c r="MH213" s="172"/>
      <c r="MI213" s="172"/>
      <c r="MJ213" s="172"/>
      <c r="MK213" s="172"/>
      <c r="ML213" s="172"/>
      <c r="MM213" s="172"/>
      <c r="MN213" s="172"/>
      <c r="MO213" s="172"/>
      <c r="MP213" s="172"/>
      <c r="MQ213" s="172"/>
      <c r="MR213" s="172"/>
      <c r="MS213" s="172"/>
      <c r="MT213" s="172"/>
      <c r="MU213" s="172"/>
      <c r="MV213" s="172"/>
      <c r="MW213" s="172"/>
      <c r="MX213" s="172"/>
      <c r="MY213" s="172"/>
      <c r="MZ213" s="172"/>
      <c r="NA213" s="172"/>
      <c r="NB213" s="172"/>
      <c r="NC213" s="172"/>
      <c r="ND213" s="172"/>
      <c r="NE213" s="172"/>
      <c r="NF213" s="172"/>
      <c r="NG213" s="172"/>
      <c r="NH213" s="172"/>
      <c r="NI213" s="172"/>
      <c r="NJ213" s="172"/>
      <c r="NK213" s="172"/>
      <c r="NL213" s="172"/>
      <c r="NM213" s="172"/>
      <c r="NN213" s="172"/>
      <c r="NO213" s="172"/>
      <c r="NP213" s="172"/>
      <c r="NQ213" s="172"/>
      <c r="NR213" s="172"/>
      <c r="NS213" s="172"/>
      <c r="NT213" s="172"/>
      <c r="NU213" s="172"/>
      <c r="NV213" s="172"/>
      <c r="NW213" s="172"/>
      <c r="NX213" s="172"/>
      <c r="NY213" s="172"/>
      <c r="NZ213" s="172"/>
      <c r="OA213" s="172"/>
      <c r="OB213" s="172"/>
      <c r="OC213" s="172"/>
      <c r="OD213" s="172"/>
      <c r="OE213" s="172"/>
      <c r="OF213" s="172"/>
      <c r="OG213" s="172"/>
      <c r="OH213" s="172"/>
      <c r="OI213" s="172"/>
      <c r="OJ213" s="172"/>
      <c r="OK213" s="172"/>
      <c r="OL213" s="172"/>
      <c r="OM213" s="172"/>
      <c r="ON213" s="172"/>
      <c r="OO213" s="172"/>
      <c r="OP213" s="172"/>
      <c r="OQ213" s="172"/>
      <c r="OR213" s="172"/>
      <c r="OS213" s="172"/>
      <c r="OT213" s="172"/>
      <c r="OU213" s="172"/>
      <c r="OV213" s="172"/>
      <c r="OW213" s="172"/>
      <c r="OX213" s="172"/>
      <c r="OY213" s="172"/>
      <c r="OZ213" s="172"/>
      <c r="PA213" s="172"/>
      <c r="PB213" s="172"/>
      <c r="PC213" s="172"/>
      <c r="PD213" s="172"/>
      <c r="PE213" s="172"/>
      <c r="PF213" s="172"/>
      <c r="PG213" s="172"/>
      <c r="PH213" s="172"/>
      <c r="PI213" s="172"/>
      <c r="PJ213" s="172"/>
      <c r="PK213" s="172"/>
      <c r="PL213" s="172"/>
      <c r="PM213" s="172"/>
      <c r="PN213" s="172"/>
      <c r="PO213" s="172"/>
      <c r="PP213" s="172"/>
      <c r="PQ213" s="172"/>
      <c r="PR213" s="172"/>
      <c r="PS213" s="172"/>
      <c r="PT213" s="172"/>
      <c r="PU213" s="172"/>
      <c r="PV213" s="172"/>
      <c r="PW213" s="172"/>
      <c r="PX213" s="172"/>
      <c r="PY213" s="172"/>
      <c r="PZ213" s="172"/>
      <c r="QA213" s="172"/>
      <c r="QB213" s="172"/>
      <c r="QC213" s="172"/>
      <c r="QD213" s="172"/>
      <c r="QE213" s="172"/>
      <c r="QF213" s="172"/>
      <c r="QG213" s="172"/>
      <c r="QH213" s="172"/>
      <c r="QI213" s="172"/>
      <c r="QJ213" s="172"/>
      <c r="QK213" s="172"/>
      <c r="QL213" s="172"/>
      <c r="QM213" s="172"/>
      <c r="QN213" s="172"/>
      <c r="QO213" s="172"/>
      <c r="QP213" s="172"/>
      <c r="QQ213" s="172"/>
      <c r="QR213" s="172"/>
      <c r="QS213" s="172"/>
      <c r="QT213" s="172"/>
      <c r="QU213" s="172"/>
      <c r="QV213" s="172"/>
      <c r="QW213" s="172"/>
      <c r="QX213" s="172"/>
      <c r="QY213" s="172"/>
      <c r="QZ213" s="172"/>
      <c r="RA213" s="172"/>
      <c r="RB213" s="172"/>
      <c r="RC213" s="172"/>
      <c r="RD213" s="172"/>
      <c r="RE213" s="172"/>
      <c r="RF213" s="172"/>
      <c r="RG213" s="172"/>
      <c r="RH213" s="172"/>
      <c r="RI213" s="172"/>
      <c r="RJ213" s="172"/>
      <c r="RK213" s="172"/>
      <c r="RL213" s="172"/>
      <c r="RM213" s="172"/>
      <c r="RN213" s="172"/>
      <c r="RO213" s="172"/>
      <c r="RP213" s="172"/>
      <c r="RQ213" s="172"/>
      <c r="RR213" s="172"/>
      <c r="RS213" s="172"/>
      <c r="RT213" s="172"/>
      <c r="RU213" s="172"/>
      <c r="RV213" s="172"/>
      <c r="RW213" s="172"/>
      <c r="RX213" s="172"/>
      <c r="RY213" s="172"/>
      <c r="RZ213" s="172"/>
      <c r="SA213" s="172"/>
      <c r="SB213" s="172"/>
      <c r="SC213" s="172"/>
      <c r="SD213" s="172"/>
      <c r="SE213" s="172"/>
      <c r="SF213" s="172"/>
      <c r="SG213" s="172"/>
      <c r="SH213" s="172"/>
      <c r="SI213" s="172"/>
      <c r="SJ213" s="172"/>
      <c r="SK213" s="172"/>
      <c r="SL213" s="172"/>
      <c r="SM213" s="172"/>
      <c r="SN213" s="172"/>
      <c r="SO213" s="172"/>
      <c r="SP213" s="172"/>
      <c r="SQ213" s="172"/>
      <c r="SR213" s="172"/>
      <c r="SS213" s="172"/>
      <c r="ST213" s="172"/>
      <c r="SU213" s="172"/>
      <c r="SV213" s="172"/>
      <c r="SW213" s="172"/>
      <c r="SX213" s="172"/>
      <c r="SY213" s="172"/>
      <c r="SZ213" s="172"/>
      <c r="TA213" s="172"/>
      <c r="TB213" s="172"/>
      <c r="TC213" s="172"/>
      <c r="TD213" s="172"/>
      <c r="TE213" s="172"/>
      <c r="TF213" s="172"/>
      <c r="TG213" s="172"/>
      <c r="TH213" s="172"/>
      <c r="TI213" s="172"/>
      <c r="TJ213" s="172"/>
      <c r="TK213" s="172"/>
      <c r="TL213" s="172"/>
      <c r="TM213" s="172"/>
      <c r="TN213" s="172"/>
      <c r="TO213" s="172"/>
      <c r="TP213" s="172"/>
      <c r="TQ213" s="172"/>
      <c r="TR213" s="172"/>
      <c r="TS213" s="172"/>
      <c r="TT213" s="172"/>
      <c r="TU213" s="172"/>
      <c r="TV213" s="172"/>
      <c r="TW213" s="172"/>
      <c r="TX213" s="172"/>
      <c r="TY213" s="172"/>
      <c r="TZ213" s="172"/>
      <c r="UA213" s="172"/>
      <c r="UB213" s="172"/>
      <c r="UC213" s="172"/>
      <c r="UD213" s="172"/>
      <c r="UE213" s="172"/>
      <c r="UF213" s="172"/>
      <c r="UG213" s="172"/>
      <c r="UH213" s="172"/>
      <c r="UI213" s="172"/>
      <c r="UJ213" s="172"/>
      <c r="UK213" s="172"/>
      <c r="UL213" s="172"/>
      <c r="UM213" s="172"/>
      <c r="UN213" s="172"/>
      <c r="UO213" s="172"/>
      <c r="UP213" s="172"/>
      <c r="UQ213" s="172"/>
      <c r="UR213" s="172"/>
      <c r="US213" s="172"/>
      <c r="UT213" s="172"/>
      <c r="UU213" s="172"/>
      <c r="UV213" s="172"/>
      <c r="UW213" s="172"/>
      <c r="UX213" s="172"/>
      <c r="UY213" s="172"/>
      <c r="UZ213" s="172"/>
      <c r="VA213" s="172"/>
      <c r="VB213" s="172"/>
      <c r="VC213" s="172"/>
      <c r="VD213" s="172"/>
      <c r="VE213" s="172"/>
      <c r="VF213" s="172"/>
      <c r="VG213" s="172"/>
      <c r="VH213" s="172"/>
      <c r="VI213" s="172"/>
      <c r="VJ213" s="172"/>
      <c r="VK213" s="172"/>
      <c r="VL213" s="172"/>
      <c r="VM213" s="172"/>
      <c r="VN213" s="172"/>
      <c r="VO213" s="172"/>
      <c r="VP213" s="172"/>
      <c r="VQ213" s="172"/>
      <c r="VR213" s="172"/>
      <c r="VS213" s="172"/>
      <c r="VT213" s="172"/>
      <c r="VU213" s="172"/>
      <c r="VV213" s="172"/>
      <c r="VW213" s="172"/>
      <c r="VX213" s="172"/>
      <c r="VY213" s="172"/>
      <c r="VZ213" s="172"/>
      <c r="WA213" s="172"/>
      <c r="WB213" s="172"/>
      <c r="WC213" s="172"/>
      <c r="WD213" s="172"/>
      <c r="WE213" s="172"/>
      <c r="WF213" s="172"/>
      <c r="WG213" s="172"/>
      <c r="WH213" s="172"/>
      <c r="WI213" s="172"/>
      <c r="WJ213" s="172"/>
      <c r="WK213" s="172"/>
      <c r="WL213" s="172"/>
      <c r="WM213" s="172"/>
      <c r="WN213" s="172"/>
      <c r="WO213" s="172"/>
      <c r="WP213" s="172"/>
      <c r="WQ213" s="172"/>
      <c r="WR213" s="172"/>
      <c r="WS213" s="172"/>
      <c r="WT213" s="172"/>
      <c r="WU213" s="172"/>
      <c r="WV213" s="172"/>
      <c r="WW213" s="172"/>
      <c r="WX213" s="172"/>
      <c r="WY213" s="172"/>
      <c r="WZ213" s="172"/>
      <c r="XA213" s="172"/>
      <c r="XB213" s="172"/>
      <c r="XC213" s="172"/>
      <c r="XD213" s="172"/>
      <c r="XE213" s="172"/>
      <c r="XF213" s="172"/>
      <c r="XG213" s="172"/>
      <c r="XH213" s="172"/>
      <c r="XI213" s="172"/>
      <c r="XJ213" s="172"/>
      <c r="XK213" s="172"/>
      <c r="XL213" s="172"/>
      <c r="XM213" s="172"/>
      <c r="XN213" s="172"/>
      <c r="XO213" s="172"/>
      <c r="XP213" s="172"/>
      <c r="XQ213" s="172"/>
      <c r="XR213" s="172"/>
      <c r="XS213" s="172"/>
      <c r="XT213" s="172"/>
      <c r="XU213" s="172"/>
      <c r="XV213" s="172"/>
      <c r="XW213" s="172"/>
      <c r="XX213" s="172"/>
      <c r="XY213" s="172"/>
      <c r="XZ213" s="172"/>
      <c r="YA213" s="172"/>
      <c r="YB213" s="172"/>
      <c r="YC213" s="172"/>
      <c r="YD213" s="172"/>
      <c r="YE213" s="172"/>
      <c r="YF213" s="172"/>
      <c r="YG213" s="172"/>
      <c r="YH213" s="172"/>
      <c r="YI213" s="172"/>
      <c r="YJ213" s="172"/>
      <c r="YK213" s="172"/>
      <c r="YL213" s="172"/>
      <c r="YM213" s="172"/>
      <c r="YN213" s="172"/>
      <c r="YO213" s="172"/>
      <c r="YP213" s="172"/>
      <c r="YQ213" s="172"/>
      <c r="YR213" s="172"/>
      <c r="YS213" s="172"/>
      <c r="YT213" s="172"/>
      <c r="YU213" s="172"/>
      <c r="YV213" s="172"/>
      <c r="YW213" s="172"/>
      <c r="YX213" s="172"/>
      <c r="YY213" s="172"/>
      <c r="YZ213" s="172"/>
      <c r="ZA213" s="172"/>
      <c r="ZB213" s="172"/>
      <c r="ZC213" s="172"/>
      <c r="ZD213" s="172"/>
      <c r="ZE213" s="172"/>
      <c r="ZF213" s="172"/>
      <c r="ZG213" s="172"/>
      <c r="ZH213" s="172"/>
      <c r="ZI213" s="172"/>
      <c r="ZJ213" s="172"/>
      <c r="ZK213" s="172"/>
      <c r="ZL213" s="172"/>
      <c r="ZM213" s="172"/>
      <c r="ZN213" s="172"/>
      <c r="ZO213" s="172"/>
      <c r="ZP213" s="172"/>
      <c r="ZQ213" s="172"/>
      <c r="ZR213" s="172"/>
      <c r="ZS213" s="172"/>
      <c r="ZT213" s="172"/>
      <c r="ZU213" s="172"/>
      <c r="ZV213" s="172"/>
      <c r="ZW213" s="172"/>
      <c r="ZX213" s="172"/>
      <c r="ZY213" s="172"/>
      <c r="ZZ213" s="172"/>
      <c r="AAA213" s="172"/>
      <c r="AAB213" s="172"/>
      <c r="AAC213" s="172"/>
      <c r="AAD213" s="172"/>
      <c r="AAE213" s="172"/>
      <c r="AAF213" s="172"/>
      <c r="AAG213" s="172"/>
      <c r="AAH213" s="172"/>
      <c r="AAI213" s="172"/>
      <c r="AAJ213" s="172"/>
      <c r="AAK213" s="172"/>
      <c r="AAL213" s="172"/>
      <c r="AAM213" s="172"/>
      <c r="AAN213" s="172"/>
      <c r="AAO213" s="172"/>
      <c r="AAP213" s="172"/>
      <c r="AAQ213" s="172"/>
      <c r="AAR213" s="172"/>
      <c r="AAS213" s="172"/>
      <c r="AAT213" s="172"/>
      <c r="AAU213" s="172"/>
      <c r="AAV213" s="172"/>
      <c r="AAW213" s="172"/>
      <c r="AAX213" s="172"/>
      <c r="AAY213" s="172"/>
      <c r="AAZ213" s="172"/>
      <c r="ABA213" s="172"/>
      <c r="ABB213" s="172"/>
      <c r="ABC213" s="172"/>
      <c r="ABD213" s="172"/>
      <c r="ABE213" s="172"/>
      <c r="ABF213" s="172"/>
      <c r="ABG213" s="172"/>
      <c r="ABH213" s="172"/>
      <c r="ABI213" s="172"/>
      <c r="ABJ213" s="172"/>
      <c r="ABK213" s="172"/>
      <c r="ABL213" s="172"/>
      <c r="ABM213" s="172"/>
      <c r="ABN213" s="172"/>
      <c r="ABO213" s="172"/>
      <c r="ABP213" s="172"/>
      <c r="ABQ213" s="172"/>
      <c r="ABR213" s="172"/>
      <c r="ABS213" s="172"/>
      <c r="ABT213" s="172"/>
      <c r="ABU213" s="172"/>
      <c r="ABV213" s="172"/>
      <c r="ABW213" s="172"/>
      <c r="ABX213" s="172"/>
      <c r="ABY213" s="172"/>
      <c r="ABZ213" s="172"/>
      <c r="ACA213" s="172"/>
      <c r="ACB213" s="172"/>
      <c r="ACC213" s="172"/>
      <c r="ACD213" s="172"/>
      <c r="ACE213" s="172"/>
      <c r="ACF213" s="172"/>
      <c r="ACG213" s="172"/>
      <c r="ACH213" s="172"/>
      <c r="ACI213" s="172"/>
      <c r="ACJ213" s="172"/>
      <c r="ACK213" s="172"/>
      <c r="ACL213" s="172"/>
      <c r="ACM213" s="172"/>
      <c r="ACN213" s="172"/>
      <c r="ACO213" s="172"/>
      <c r="ACP213" s="172"/>
      <c r="ACQ213" s="172"/>
      <c r="ACR213" s="172"/>
      <c r="ACS213" s="172"/>
      <c r="ACT213" s="172"/>
      <c r="ACU213" s="172"/>
      <c r="ACV213" s="172"/>
      <c r="ACW213" s="172"/>
      <c r="ACX213" s="172"/>
      <c r="ACY213" s="172"/>
      <c r="ACZ213" s="172"/>
      <c r="ADA213" s="172"/>
      <c r="ADB213" s="172"/>
      <c r="ADC213" s="172"/>
      <c r="ADD213" s="172"/>
      <c r="ADE213" s="172"/>
      <c r="ADF213" s="172"/>
      <c r="ADG213" s="172"/>
      <c r="ADH213" s="172"/>
      <c r="ADI213" s="172"/>
      <c r="ADJ213" s="172"/>
      <c r="ADK213" s="172"/>
      <c r="ADL213" s="172"/>
      <c r="ADM213" s="172"/>
      <c r="ADN213" s="172"/>
      <c r="ADO213" s="172"/>
      <c r="ADP213" s="172"/>
      <c r="ADQ213" s="172"/>
      <c r="ADR213" s="172"/>
      <c r="ADS213" s="172"/>
      <c r="ADT213" s="172"/>
      <c r="ADU213" s="172"/>
      <c r="ADV213" s="172"/>
      <c r="ADW213" s="172"/>
      <c r="ADX213" s="172"/>
      <c r="ADY213" s="172"/>
      <c r="ADZ213" s="172"/>
      <c r="AEA213" s="172"/>
      <c r="AEB213" s="172"/>
      <c r="AEC213" s="172"/>
      <c r="AED213" s="172"/>
      <c r="AEE213" s="172"/>
      <c r="AEF213" s="172"/>
      <c r="AEG213" s="172"/>
      <c r="AEH213" s="172"/>
      <c r="AEI213" s="172"/>
      <c r="AEJ213" s="172"/>
      <c r="AEK213" s="172"/>
      <c r="AEL213" s="172"/>
      <c r="AEM213" s="172"/>
      <c r="AEN213" s="172"/>
      <c r="AEO213" s="172"/>
      <c r="AEP213" s="172"/>
      <c r="AEQ213" s="172"/>
      <c r="AER213" s="172"/>
      <c r="AES213" s="172"/>
      <c r="AET213" s="172"/>
      <c r="AEU213" s="172"/>
      <c r="AEV213" s="172"/>
      <c r="AEW213" s="172"/>
      <c r="AEX213" s="172"/>
      <c r="AEY213" s="172"/>
      <c r="AEZ213" s="172"/>
      <c r="AFA213" s="172"/>
      <c r="AFB213" s="172"/>
      <c r="AFC213" s="172"/>
      <c r="AFD213" s="172"/>
      <c r="AFE213" s="172"/>
      <c r="AFF213" s="172"/>
      <c r="AFG213" s="172"/>
      <c r="AFH213" s="172"/>
      <c r="AFI213" s="172"/>
      <c r="AFJ213" s="172"/>
      <c r="AFK213" s="172"/>
      <c r="AFL213" s="172"/>
      <c r="AFM213" s="172"/>
      <c r="AFN213" s="172"/>
      <c r="AFO213" s="172"/>
      <c r="AFP213" s="172"/>
      <c r="AFQ213" s="172"/>
      <c r="AFR213" s="172"/>
      <c r="AFS213" s="172"/>
      <c r="AFT213" s="172"/>
      <c r="AFU213" s="172"/>
      <c r="AFV213" s="172"/>
      <c r="AFW213" s="172"/>
      <c r="AFX213" s="172"/>
      <c r="AFY213" s="172"/>
      <c r="AFZ213" s="172"/>
      <c r="AGA213" s="172"/>
      <c r="AGB213" s="172"/>
      <c r="AGC213" s="172"/>
      <c r="AGD213" s="172"/>
      <c r="AGE213" s="172"/>
      <c r="AGF213" s="172"/>
      <c r="AGG213" s="172"/>
      <c r="AGH213" s="172"/>
      <c r="AGI213" s="172"/>
      <c r="AGJ213" s="172"/>
      <c r="AGK213" s="172"/>
      <c r="AGL213" s="172"/>
      <c r="AGM213" s="172"/>
      <c r="AGN213" s="172"/>
      <c r="AGO213" s="172"/>
      <c r="AGP213" s="172"/>
      <c r="AGQ213" s="172"/>
      <c r="AGR213" s="172"/>
      <c r="AGS213" s="172"/>
      <c r="AGT213" s="172"/>
      <c r="AGU213" s="172"/>
      <c r="AGV213" s="172"/>
      <c r="AGW213" s="172"/>
      <c r="AGX213" s="172"/>
      <c r="AGY213" s="172"/>
      <c r="AGZ213" s="172"/>
      <c r="AHA213" s="172"/>
      <c r="AHB213" s="172"/>
      <c r="AHC213" s="172"/>
      <c r="AHD213" s="172"/>
      <c r="AHE213" s="172"/>
      <c r="AHF213" s="172"/>
      <c r="AHG213" s="172"/>
      <c r="AHH213" s="172"/>
      <c r="AHI213" s="172"/>
      <c r="AHJ213" s="172"/>
      <c r="AHK213" s="172"/>
      <c r="AHL213" s="172"/>
      <c r="AHM213" s="172"/>
      <c r="AHN213" s="172"/>
      <c r="AHO213" s="172"/>
      <c r="AHP213" s="172"/>
      <c r="AHQ213" s="172"/>
      <c r="AHR213" s="172"/>
      <c r="AHS213" s="172"/>
      <c r="AHT213" s="172"/>
      <c r="AHU213" s="172"/>
      <c r="AHV213" s="172"/>
      <c r="AHW213" s="172"/>
      <c r="AHX213" s="172"/>
      <c r="AHY213" s="172"/>
      <c r="AHZ213" s="172"/>
      <c r="AIA213" s="172"/>
      <c r="AIB213" s="172"/>
      <c r="AIC213" s="172"/>
      <c r="AID213" s="172"/>
      <c r="AIE213" s="172"/>
      <c r="AIF213" s="172"/>
      <c r="AIG213" s="172"/>
      <c r="AIH213" s="172"/>
      <c r="AII213" s="172"/>
      <c r="AIJ213" s="172"/>
      <c r="AIK213" s="172"/>
      <c r="AIL213" s="172"/>
      <c r="AIM213" s="172"/>
      <c r="AIN213" s="172"/>
      <c r="AIO213" s="172"/>
      <c r="AIP213" s="172"/>
      <c r="AIQ213" s="172"/>
      <c r="AIR213" s="172"/>
      <c r="AIS213" s="172"/>
      <c r="AIT213" s="172"/>
      <c r="AIU213" s="172"/>
      <c r="AIV213" s="172"/>
      <c r="AIW213" s="172"/>
      <c r="AIX213" s="172"/>
      <c r="AIY213" s="172"/>
      <c r="AIZ213" s="172"/>
      <c r="AJA213" s="172"/>
      <c r="AJB213" s="172"/>
      <c r="AJC213" s="172"/>
      <c r="AJD213" s="172"/>
      <c r="AJE213" s="172"/>
      <c r="AJF213" s="172"/>
      <c r="AJG213" s="172"/>
      <c r="AJH213" s="172"/>
      <c r="AJI213" s="172"/>
      <c r="AJJ213" s="172"/>
      <c r="AJK213" s="172"/>
      <c r="AJL213" s="172"/>
      <c r="AJM213" s="172"/>
      <c r="AJN213" s="172"/>
      <c r="AJO213" s="172"/>
      <c r="AJP213" s="172"/>
      <c r="AJQ213" s="172"/>
      <c r="AJR213" s="172"/>
      <c r="AJS213" s="172"/>
      <c r="AJT213" s="172"/>
      <c r="AJU213" s="172"/>
      <c r="AJV213" s="172"/>
      <c r="AJW213" s="172"/>
      <c r="AJX213" s="172"/>
      <c r="AJY213" s="172"/>
      <c r="AJZ213" s="172"/>
      <c r="AKA213" s="172"/>
      <c r="AKB213" s="172"/>
      <c r="AKC213" s="172"/>
      <c r="AKD213" s="172"/>
      <c r="AKE213" s="172"/>
      <c r="AKF213" s="172"/>
      <c r="AKG213" s="172"/>
      <c r="AKH213" s="172"/>
      <c r="AKI213" s="172"/>
      <c r="AKJ213" s="172"/>
      <c r="AKK213" s="172"/>
      <c r="AKL213" s="172"/>
      <c r="AKM213" s="172"/>
      <c r="AKN213" s="172"/>
      <c r="AKO213" s="172"/>
      <c r="AKP213" s="172"/>
      <c r="AKQ213" s="172"/>
      <c r="AKR213" s="172"/>
      <c r="AKS213" s="172"/>
      <c r="AKT213" s="172"/>
      <c r="AKU213" s="172"/>
      <c r="AKV213" s="172"/>
      <c r="AKW213" s="172"/>
      <c r="AKX213" s="172"/>
      <c r="AKY213" s="172"/>
      <c r="AKZ213" s="172"/>
      <c r="ALA213" s="172"/>
      <c r="ALB213" s="172"/>
      <c r="ALC213" s="172"/>
      <c r="ALD213" s="172"/>
      <c r="ALE213" s="172"/>
      <c r="ALF213" s="172"/>
      <c r="ALG213" s="172"/>
      <c r="ALH213" s="172"/>
      <c r="ALI213" s="172"/>
      <c r="ALJ213" s="172"/>
      <c r="ALK213" s="172"/>
      <c r="ALL213" s="172"/>
      <c r="ALM213" s="172"/>
      <c r="ALN213" s="172"/>
      <c r="ALO213" s="172"/>
      <c r="ALP213" s="172"/>
      <c r="ALQ213" s="172"/>
      <c r="ALR213" s="172"/>
      <c r="ALS213" s="172"/>
      <c r="ALT213" s="172"/>
      <c r="ALU213" s="172"/>
      <c r="ALV213" s="172"/>
      <c r="ALW213" s="172"/>
      <c r="ALX213" s="172"/>
      <c r="ALY213" s="172"/>
      <c r="ALZ213" s="172"/>
      <c r="AMA213" s="172"/>
      <c r="AMB213" s="172"/>
      <c r="AMC213" s="172"/>
      <c r="AMD213" s="172"/>
      <c r="AME213" s="172"/>
      <c r="AMF213" s="172"/>
      <c r="AMG213" s="172"/>
      <c r="AMH213" s="172"/>
      <c r="AMI213" s="172"/>
      <c r="AMJ213" s="172"/>
      <c r="AMK213" s="172"/>
      <c r="AML213" s="172"/>
      <c r="AMM213" s="172"/>
      <c r="AMN213" s="172"/>
      <c r="AMO213" s="172"/>
      <c r="AMP213" s="172"/>
      <c r="AMQ213" s="172"/>
      <c r="AMR213" s="172"/>
      <c r="AMS213" s="172"/>
      <c r="AMT213" s="172"/>
      <c r="AMU213" s="172"/>
      <c r="AMV213" s="172"/>
      <c r="AMW213" s="172"/>
      <c r="AMX213" s="172"/>
      <c r="AMY213" s="172"/>
      <c r="AMZ213" s="172"/>
      <c r="ANA213" s="172"/>
      <c r="ANB213" s="172"/>
      <c r="ANC213" s="172"/>
      <c r="AND213" s="172"/>
      <c r="ANE213" s="172"/>
      <c r="ANF213" s="172"/>
      <c r="ANG213" s="172"/>
      <c r="ANH213" s="172"/>
      <c r="ANI213" s="172"/>
      <c r="ANJ213" s="172"/>
      <c r="ANK213" s="172"/>
      <c r="ANL213" s="172"/>
      <c r="ANM213" s="172"/>
      <c r="ANN213" s="172"/>
      <c r="ANO213" s="172"/>
      <c r="ANP213" s="172"/>
      <c r="ANQ213" s="172"/>
      <c r="ANR213" s="172"/>
      <c r="ANS213" s="172"/>
      <c r="ANT213" s="172"/>
      <c r="ANU213" s="172"/>
      <c r="ANV213" s="172"/>
      <c r="ANW213" s="172"/>
      <c r="ANX213" s="172"/>
      <c r="ANY213" s="172"/>
      <c r="ANZ213" s="172"/>
      <c r="AOA213" s="172"/>
      <c r="AOB213" s="172"/>
      <c r="AOC213" s="172"/>
      <c r="AOD213" s="172"/>
      <c r="AOE213" s="172"/>
      <c r="AOF213" s="172"/>
      <c r="AOG213" s="172"/>
      <c r="AOH213" s="172"/>
      <c r="AOI213" s="172"/>
      <c r="AOJ213" s="172"/>
      <c r="AOK213" s="172"/>
      <c r="AOL213" s="172"/>
      <c r="AOM213" s="172"/>
      <c r="AON213" s="172"/>
      <c r="AOO213" s="172"/>
      <c r="AOP213" s="172"/>
      <c r="AOQ213" s="172"/>
      <c r="AOR213" s="172"/>
      <c r="AOS213" s="172"/>
      <c r="AOT213" s="172"/>
      <c r="AOU213" s="172"/>
      <c r="AOV213" s="172"/>
      <c r="AOW213" s="172"/>
      <c r="AOX213" s="172"/>
      <c r="AOY213" s="172"/>
      <c r="AOZ213" s="172"/>
      <c r="APA213" s="172"/>
      <c r="APB213" s="172"/>
      <c r="APC213" s="172"/>
      <c r="APD213" s="172"/>
      <c r="APE213" s="172"/>
      <c r="APF213" s="172"/>
      <c r="APG213" s="172"/>
      <c r="APH213" s="172"/>
      <c r="API213" s="172"/>
      <c r="APJ213" s="172"/>
      <c r="APK213" s="172"/>
      <c r="APL213" s="172"/>
      <c r="APM213" s="172"/>
      <c r="APN213" s="172"/>
      <c r="APO213" s="172"/>
      <c r="APP213" s="172"/>
      <c r="APQ213" s="172"/>
      <c r="APR213" s="172"/>
      <c r="APS213" s="172"/>
      <c r="APT213" s="172"/>
      <c r="APU213" s="172"/>
      <c r="APV213" s="172"/>
      <c r="APW213" s="172"/>
      <c r="APX213" s="172"/>
      <c r="APY213" s="172"/>
      <c r="APZ213" s="172"/>
      <c r="AQA213" s="172"/>
      <c r="AQB213" s="172"/>
      <c r="AQC213" s="172"/>
      <c r="AQD213" s="172"/>
      <c r="AQE213" s="172"/>
      <c r="AQF213" s="172"/>
      <c r="AQG213" s="172"/>
      <c r="AQH213" s="172"/>
      <c r="AQI213" s="172"/>
      <c r="AQJ213" s="172"/>
      <c r="AQK213" s="172"/>
      <c r="AQL213" s="172"/>
      <c r="AQM213" s="172"/>
      <c r="AQN213" s="172"/>
      <c r="AQO213" s="172"/>
      <c r="AQP213" s="172"/>
      <c r="AQQ213" s="172"/>
      <c r="AQR213" s="172"/>
      <c r="AQS213" s="172"/>
      <c r="AQT213" s="172"/>
      <c r="AQU213" s="172"/>
      <c r="AQV213" s="172"/>
      <c r="AQW213" s="172"/>
      <c r="AQX213" s="172"/>
      <c r="AQY213" s="172"/>
      <c r="AQZ213" s="172"/>
      <c r="ARA213" s="172"/>
      <c r="ARB213" s="172"/>
      <c r="ARC213" s="172"/>
      <c r="ARD213" s="172"/>
      <c r="ARE213" s="172"/>
      <c r="ARF213" s="172"/>
      <c r="ARG213" s="172"/>
      <c r="ARH213" s="172"/>
      <c r="ARI213" s="172"/>
      <c r="ARJ213" s="172"/>
      <c r="ARK213" s="172"/>
      <c r="ARL213" s="172"/>
      <c r="ARM213" s="172"/>
      <c r="ARN213" s="172"/>
      <c r="ARO213" s="172"/>
      <c r="ARP213" s="172"/>
      <c r="ARQ213" s="172"/>
      <c r="ARR213" s="172"/>
      <c r="ARS213" s="172"/>
      <c r="ART213" s="172"/>
      <c r="ARU213" s="172"/>
      <c r="ARV213" s="172"/>
      <c r="ARW213" s="172"/>
      <c r="ARX213" s="172"/>
      <c r="ARY213" s="172"/>
      <c r="ARZ213" s="172"/>
      <c r="ASA213" s="172"/>
      <c r="ASB213" s="172"/>
      <c r="ASC213" s="172"/>
      <c r="ASD213" s="172"/>
      <c r="ASE213" s="172"/>
      <c r="ASF213" s="172"/>
      <c r="ASG213" s="172"/>
      <c r="ASH213" s="172"/>
      <c r="ASI213" s="172"/>
      <c r="ASJ213" s="172"/>
      <c r="ASK213" s="172"/>
      <c r="ASL213" s="172"/>
      <c r="ASM213" s="172"/>
      <c r="ASN213" s="172"/>
      <c r="ASO213" s="172"/>
      <c r="ASP213" s="172"/>
      <c r="ASQ213" s="172"/>
      <c r="ASR213" s="172"/>
      <c r="ASS213" s="172"/>
      <c r="AST213" s="172"/>
      <c r="ASU213" s="172"/>
      <c r="ASV213" s="172"/>
      <c r="ASW213" s="172"/>
      <c r="ASX213" s="172"/>
      <c r="ASY213" s="172"/>
      <c r="ASZ213" s="172"/>
      <c r="ATA213" s="172"/>
      <c r="ATB213" s="172"/>
      <c r="ATC213" s="172"/>
      <c r="ATD213" s="172"/>
      <c r="ATE213" s="172"/>
      <c r="ATF213" s="172"/>
      <c r="ATG213" s="172"/>
      <c r="ATH213" s="172"/>
      <c r="ATI213" s="172"/>
      <c r="ATJ213" s="172"/>
      <c r="ATK213" s="172"/>
      <c r="ATL213" s="172"/>
      <c r="ATM213" s="172"/>
      <c r="ATN213" s="172"/>
      <c r="ATO213" s="172"/>
      <c r="ATP213" s="172"/>
      <c r="ATQ213" s="172"/>
      <c r="ATR213" s="172"/>
      <c r="ATS213" s="172"/>
      <c r="ATT213" s="172"/>
      <c r="ATU213" s="172"/>
      <c r="ATV213" s="172"/>
      <c r="ATW213" s="172"/>
      <c r="ATX213" s="172"/>
      <c r="ATY213" s="172"/>
      <c r="ATZ213" s="172"/>
      <c r="AUA213" s="172"/>
      <c r="AUB213" s="172"/>
      <c r="AUC213" s="172"/>
      <c r="AUD213" s="172"/>
      <c r="AUE213" s="172"/>
      <c r="AUF213" s="172"/>
      <c r="AUG213" s="172"/>
      <c r="AUH213" s="172"/>
      <c r="AUI213" s="172"/>
      <c r="AUJ213" s="172"/>
      <c r="AUK213" s="172"/>
      <c r="AUL213" s="172"/>
      <c r="AUM213" s="172"/>
      <c r="AUN213" s="172"/>
      <c r="AUO213" s="172"/>
      <c r="AUP213" s="172"/>
      <c r="AUQ213" s="172"/>
      <c r="AUR213" s="172"/>
      <c r="AUS213" s="172"/>
      <c r="AUT213" s="172"/>
      <c r="AUU213" s="172"/>
      <c r="AUV213" s="172"/>
      <c r="AUW213" s="172"/>
      <c r="AUX213" s="172"/>
      <c r="AUY213" s="172"/>
      <c r="AUZ213" s="172"/>
      <c r="AVA213" s="172"/>
      <c r="AVB213" s="172"/>
      <c r="AVC213" s="172"/>
      <c r="AVD213" s="172"/>
      <c r="AVE213" s="172"/>
      <c r="AVF213" s="172"/>
      <c r="AVG213" s="172"/>
      <c r="AVH213" s="172"/>
      <c r="AVI213" s="172"/>
      <c r="AVJ213" s="172"/>
      <c r="AVK213" s="172"/>
      <c r="AVL213" s="172"/>
      <c r="AVM213" s="172"/>
      <c r="AVN213" s="172"/>
      <c r="AVO213" s="172"/>
      <c r="AVP213" s="172"/>
      <c r="AVQ213" s="172"/>
      <c r="AVR213" s="172"/>
      <c r="AVS213" s="172"/>
      <c r="AVT213" s="172"/>
      <c r="AVU213" s="172"/>
      <c r="AVV213" s="172"/>
      <c r="AVW213" s="172"/>
      <c r="AVX213" s="172"/>
      <c r="AVY213" s="172"/>
      <c r="AVZ213" s="172"/>
      <c r="AWA213" s="172"/>
      <c r="AWB213" s="172"/>
      <c r="AWC213" s="172"/>
      <c r="AWD213" s="172"/>
      <c r="AWE213" s="172"/>
      <c r="AWF213" s="172"/>
      <c r="AWG213" s="172"/>
      <c r="AWH213" s="172"/>
      <c r="AWI213" s="172"/>
      <c r="AWJ213" s="172"/>
      <c r="AWK213" s="172"/>
      <c r="AWL213" s="172"/>
      <c r="AWM213" s="172"/>
      <c r="AWN213" s="172"/>
      <c r="AWO213" s="172"/>
      <c r="AWP213" s="172"/>
      <c r="AWQ213" s="172"/>
      <c r="AWR213" s="172"/>
      <c r="AWS213" s="172"/>
      <c r="AWT213" s="172"/>
      <c r="AWU213" s="172"/>
      <c r="AWV213" s="172"/>
      <c r="AWW213" s="172"/>
      <c r="AWX213" s="172"/>
      <c r="AWY213" s="172"/>
      <c r="AWZ213" s="172"/>
      <c r="AXA213" s="172"/>
      <c r="AXB213" s="172"/>
      <c r="AXC213" s="172"/>
      <c r="AXD213" s="172"/>
      <c r="AXE213" s="172"/>
      <c r="AXF213" s="172"/>
      <c r="AXG213" s="172"/>
      <c r="AXH213" s="172"/>
      <c r="AXI213" s="172"/>
      <c r="AXJ213" s="172"/>
      <c r="AXK213" s="172"/>
      <c r="AXL213" s="172"/>
      <c r="AXM213" s="172"/>
      <c r="AXN213" s="172"/>
      <c r="AXO213" s="172"/>
      <c r="AXP213" s="172"/>
      <c r="AXQ213" s="172"/>
      <c r="AXR213" s="172"/>
      <c r="AXS213" s="172"/>
      <c r="AXT213" s="172"/>
      <c r="AXU213" s="172"/>
      <c r="AXV213" s="172"/>
      <c r="AXW213" s="172"/>
      <c r="AXX213" s="172"/>
      <c r="AXY213" s="172"/>
      <c r="AXZ213" s="172"/>
      <c r="AYA213" s="172"/>
      <c r="AYB213" s="172"/>
      <c r="AYC213" s="172"/>
      <c r="AYD213" s="172"/>
      <c r="AYE213" s="172"/>
      <c r="AYF213" s="172"/>
      <c r="AYG213" s="172"/>
      <c r="AYH213" s="172"/>
      <c r="AYI213" s="172"/>
      <c r="AYJ213" s="172"/>
      <c r="AYK213" s="172"/>
      <c r="AYL213" s="172"/>
      <c r="AYM213" s="172"/>
      <c r="AYN213" s="172"/>
      <c r="AYO213" s="172"/>
      <c r="AYP213" s="172"/>
      <c r="AYQ213" s="172"/>
      <c r="AYR213" s="172"/>
      <c r="AYS213" s="172"/>
      <c r="AYT213" s="172"/>
      <c r="AYU213" s="172"/>
      <c r="AYV213" s="172"/>
      <c r="AYW213" s="172"/>
      <c r="AYX213" s="172"/>
      <c r="AYY213" s="172"/>
      <c r="AYZ213" s="172"/>
      <c r="AZA213" s="172"/>
      <c r="AZB213" s="172"/>
      <c r="AZC213" s="172"/>
      <c r="AZD213" s="172"/>
      <c r="AZE213" s="172"/>
      <c r="AZF213" s="172"/>
      <c r="AZG213" s="172"/>
      <c r="AZH213" s="172"/>
      <c r="AZI213" s="172"/>
      <c r="AZJ213" s="172"/>
      <c r="AZK213" s="172"/>
      <c r="AZL213" s="172"/>
      <c r="AZM213" s="172"/>
      <c r="AZN213" s="172"/>
      <c r="AZO213" s="172"/>
      <c r="AZP213" s="172"/>
      <c r="AZQ213" s="172"/>
      <c r="AZR213" s="172"/>
      <c r="AZS213" s="172"/>
      <c r="AZT213" s="172"/>
      <c r="AZU213" s="172"/>
      <c r="AZV213" s="172"/>
      <c r="AZW213" s="172"/>
      <c r="AZX213" s="172"/>
      <c r="AZY213" s="172"/>
      <c r="AZZ213" s="172"/>
      <c r="BAA213" s="172"/>
      <c r="BAB213" s="172"/>
      <c r="BAC213" s="172"/>
      <c r="BAD213" s="172"/>
      <c r="BAE213" s="172"/>
      <c r="BAF213" s="172"/>
      <c r="BAG213" s="172"/>
      <c r="BAH213" s="172"/>
      <c r="BAI213" s="172"/>
      <c r="BAJ213" s="172"/>
      <c r="BAK213" s="172"/>
      <c r="BAL213" s="172"/>
      <c r="BAM213" s="172"/>
      <c r="BAN213" s="172"/>
      <c r="BAO213" s="172"/>
      <c r="BAP213" s="172"/>
      <c r="BAQ213" s="172"/>
      <c r="BAR213" s="172"/>
      <c r="BAS213" s="172"/>
      <c r="BAT213" s="172"/>
      <c r="BAU213" s="172"/>
      <c r="BAV213" s="172"/>
      <c r="BAW213" s="172"/>
      <c r="BAX213" s="172"/>
      <c r="BAY213" s="172"/>
      <c r="BAZ213" s="172"/>
      <c r="BBA213" s="172"/>
      <c r="BBB213" s="172"/>
      <c r="BBC213" s="172"/>
      <c r="BBD213" s="172"/>
      <c r="BBE213" s="172"/>
      <c r="BBF213" s="172"/>
      <c r="BBG213" s="172"/>
      <c r="BBH213" s="172"/>
      <c r="BBI213" s="172"/>
      <c r="BBJ213" s="172"/>
      <c r="BBK213" s="172"/>
      <c r="BBL213" s="172"/>
      <c r="BBM213" s="172"/>
      <c r="BBN213" s="172"/>
      <c r="BBO213" s="172"/>
      <c r="BBP213" s="172"/>
      <c r="BBQ213" s="172"/>
      <c r="BBR213" s="172"/>
      <c r="BBS213" s="172"/>
      <c r="BBT213" s="172"/>
      <c r="BBU213" s="172"/>
      <c r="BBV213" s="172"/>
      <c r="BBW213" s="172"/>
      <c r="BBX213" s="172"/>
      <c r="BBY213" s="172"/>
      <c r="BBZ213" s="172"/>
      <c r="BCA213" s="172"/>
      <c r="BCB213" s="172"/>
      <c r="BCC213" s="172"/>
      <c r="BCD213" s="172"/>
      <c r="BCE213" s="172"/>
      <c r="BCF213" s="172"/>
      <c r="BCG213" s="172"/>
      <c r="BCH213" s="172"/>
      <c r="BCI213" s="172"/>
      <c r="BCJ213" s="172"/>
      <c r="BCK213" s="172"/>
      <c r="BCL213" s="172"/>
      <c r="BCM213" s="172"/>
      <c r="BCN213" s="172"/>
      <c r="BCO213" s="172"/>
      <c r="BCP213" s="172"/>
      <c r="BCQ213" s="172"/>
      <c r="BCR213" s="172"/>
      <c r="BCS213" s="172"/>
      <c r="BCT213" s="172"/>
      <c r="BCU213" s="172"/>
      <c r="BCV213" s="172"/>
      <c r="BCW213" s="172"/>
      <c r="BCX213" s="172"/>
      <c r="BCY213" s="172"/>
      <c r="BCZ213" s="172"/>
      <c r="BDA213" s="172"/>
      <c r="BDB213" s="172"/>
      <c r="BDC213" s="172"/>
      <c r="BDD213" s="172"/>
      <c r="BDE213" s="172"/>
      <c r="BDF213" s="172"/>
      <c r="BDG213" s="172"/>
      <c r="BDH213" s="172"/>
      <c r="BDI213" s="172"/>
      <c r="BDJ213" s="172"/>
      <c r="BDK213" s="172"/>
      <c r="BDL213" s="172"/>
      <c r="BDM213" s="172"/>
      <c r="BDN213" s="172"/>
      <c r="BDO213" s="172"/>
      <c r="BDP213" s="172"/>
      <c r="BDQ213" s="172"/>
      <c r="BDR213" s="172"/>
      <c r="BDS213" s="172"/>
      <c r="BDT213" s="172"/>
      <c r="BDU213" s="172"/>
      <c r="BDV213" s="172"/>
      <c r="BDW213" s="172"/>
      <c r="BDX213" s="172"/>
      <c r="BDY213" s="172"/>
      <c r="BDZ213" s="172"/>
      <c r="BEA213" s="172"/>
      <c r="BEB213" s="172"/>
      <c r="BEC213" s="172"/>
      <c r="BED213" s="172"/>
      <c r="BEE213" s="172"/>
      <c r="BEF213" s="172"/>
      <c r="BEG213" s="172"/>
      <c r="BEH213" s="172"/>
      <c r="BEI213" s="172"/>
      <c r="BEJ213" s="172"/>
      <c r="BEK213" s="172"/>
      <c r="BEL213" s="172"/>
      <c r="BEM213" s="172"/>
      <c r="BEN213" s="172"/>
      <c r="BEO213" s="172"/>
      <c r="BEP213" s="172"/>
      <c r="BEQ213" s="172"/>
      <c r="BER213" s="172"/>
      <c r="BES213" s="172"/>
      <c r="BET213" s="172"/>
      <c r="BEU213" s="172"/>
      <c r="BEV213" s="172"/>
      <c r="BEW213" s="172"/>
      <c r="BEX213" s="172"/>
      <c r="BEY213" s="172"/>
      <c r="BEZ213" s="172"/>
      <c r="BFA213" s="172"/>
      <c r="BFB213" s="172"/>
      <c r="BFC213" s="172"/>
      <c r="BFD213" s="172"/>
      <c r="BFE213" s="172"/>
      <c r="BFF213" s="172"/>
      <c r="BFG213" s="172"/>
      <c r="BFH213" s="172"/>
      <c r="BFI213" s="172"/>
      <c r="BFJ213" s="172"/>
      <c r="BFK213" s="172"/>
      <c r="BFL213" s="172"/>
      <c r="BFM213" s="172"/>
      <c r="BFN213" s="172"/>
      <c r="BFO213" s="172"/>
      <c r="BFP213" s="172"/>
      <c r="BFQ213" s="172"/>
      <c r="BFR213" s="172"/>
      <c r="BFS213" s="172"/>
      <c r="BFT213" s="172"/>
      <c r="BFU213" s="172"/>
      <c r="BFV213" s="172"/>
      <c r="BFW213" s="172"/>
      <c r="BFX213" s="172"/>
      <c r="BFY213" s="172"/>
      <c r="BFZ213" s="172"/>
      <c r="BGA213" s="172"/>
      <c r="BGB213" s="172"/>
      <c r="BGC213" s="172"/>
      <c r="BGD213" s="172"/>
      <c r="BGE213" s="172"/>
      <c r="BGF213" s="172"/>
      <c r="BGG213" s="172"/>
      <c r="BGH213" s="172"/>
      <c r="BGI213" s="172"/>
      <c r="BGJ213" s="172"/>
      <c r="BGK213" s="172"/>
      <c r="BGL213" s="172"/>
      <c r="BGM213" s="172"/>
      <c r="BGN213" s="172"/>
      <c r="BGO213" s="172"/>
      <c r="BGP213" s="172"/>
      <c r="BGQ213" s="172"/>
      <c r="BGR213" s="172"/>
      <c r="BGS213" s="172"/>
      <c r="BGT213" s="172"/>
      <c r="BGU213" s="172"/>
      <c r="BGV213" s="172"/>
      <c r="BGW213" s="172"/>
      <c r="BGX213" s="172"/>
      <c r="BGY213" s="172"/>
      <c r="BGZ213" s="172"/>
      <c r="BHA213" s="172"/>
      <c r="BHB213" s="172"/>
      <c r="BHC213" s="172"/>
      <c r="BHD213" s="172"/>
      <c r="BHE213" s="172"/>
      <c r="BHF213" s="172"/>
      <c r="BHG213" s="172"/>
      <c r="BHH213" s="172"/>
      <c r="BHI213" s="172"/>
      <c r="BHJ213" s="172"/>
      <c r="BHK213" s="172"/>
      <c r="BHL213" s="172"/>
      <c r="BHM213" s="172"/>
      <c r="BHN213" s="172"/>
      <c r="BHO213" s="172"/>
      <c r="BHP213" s="172"/>
      <c r="BHQ213" s="172"/>
      <c r="BHR213" s="172"/>
      <c r="BHS213" s="172"/>
      <c r="BHT213" s="172"/>
      <c r="BHU213" s="172"/>
      <c r="BHV213" s="172"/>
      <c r="BHW213" s="172"/>
      <c r="BHX213" s="172"/>
      <c r="BHY213" s="172"/>
      <c r="BHZ213" s="172"/>
      <c r="BIA213" s="172"/>
      <c r="BIB213" s="172"/>
      <c r="BIC213" s="172"/>
      <c r="BID213" s="172"/>
      <c r="BIE213" s="172"/>
      <c r="BIF213" s="172"/>
      <c r="BIG213" s="172"/>
      <c r="BIH213" s="172"/>
      <c r="BII213" s="172"/>
      <c r="BIJ213" s="172"/>
      <c r="BIK213" s="172"/>
      <c r="BIL213" s="172"/>
      <c r="BIM213" s="172"/>
      <c r="BIN213" s="172"/>
      <c r="BIO213" s="172"/>
      <c r="BIP213" s="172"/>
      <c r="BIQ213" s="172"/>
      <c r="BIR213" s="172"/>
      <c r="BIS213" s="172"/>
      <c r="BIT213" s="172"/>
      <c r="BIU213" s="172"/>
      <c r="BIV213" s="172"/>
      <c r="BIW213" s="172"/>
      <c r="BIX213" s="172"/>
      <c r="BIY213" s="172"/>
      <c r="BIZ213" s="172"/>
      <c r="BJA213" s="172"/>
      <c r="BJB213" s="172"/>
      <c r="BJC213" s="172"/>
      <c r="BJD213" s="172"/>
      <c r="BJE213" s="172"/>
      <c r="BJF213" s="172"/>
      <c r="BJG213" s="172"/>
      <c r="BJH213" s="172"/>
      <c r="BJI213" s="172"/>
      <c r="BJJ213" s="172"/>
      <c r="BJK213" s="172"/>
      <c r="BJL213" s="172"/>
      <c r="BJM213" s="172"/>
      <c r="BJN213" s="172"/>
      <c r="BJO213" s="172"/>
      <c r="BJP213" s="172"/>
      <c r="BJQ213" s="172"/>
      <c r="BJR213" s="172"/>
      <c r="BJS213" s="172"/>
      <c r="BJT213" s="172"/>
      <c r="BJU213" s="172"/>
      <c r="BJV213" s="172"/>
      <c r="BJW213" s="172"/>
      <c r="BJX213" s="172"/>
      <c r="BJY213" s="172"/>
      <c r="BJZ213" s="172"/>
      <c r="BKA213" s="172"/>
      <c r="BKB213" s="172"/>
      <c r="BKC213" s="172"/>
      <c r="BKD213" s="172"/>
      <c r="BKE213" s="172"/>
      <c r="BKF213" s="172"/>
      <c r="BKG213" s="172"/>
      <c r="BKH213" s="172"/>
      <c r="BKI213" s="172"/>
      <c r="BKJ213" s="172"/>
      <c r="BKK213" s="172"/>
      <c r="BKL213" s="172"/>
      <c r="BKM213" s="172"/>
      <c r="BKN213" s="172"/>
      <c r="BKO213" s="172"/>
      <c r="BKP213" s="172"/>
      <c r="BKQ213" s="172"/>
      <c r="BKR213" s="172"/>
      <c r="BKS213" s="172"/>
      <c r="BKT213" s="172"/>
      <c r="BKU213" s="172"/>
      <c r="BKV213" s="172"/>
      <c r="BKW213" s="172"/>
      <c r="BKX213" s="172"/>
      <c r="BKY213" s="172"/>
      <c r="BKZ213" s="172"/>
      <c r="BLA213" s="172"/>
      <c r="BLB213" s="172"/>
      <c r="BLC213" s="172"/>
      <c r="BLD213" s="172"/>
      <c r="BLE213" s="172"/>
      <c r="BLF213" s="172"/>
      <c r="BLG213" s="172"/>
      <c r="BLH213" s="172"/>
      <c r="BLI213" s="172"/>
      <c r="BLJ213" s="172"/>
      <c r="BLK213" s="172"/>
      <c r="BLL213" s="172"/>
      <c r="BLM213" s="172"/>
      <c r="BLN213" s="172"/>
      <c r="BLO213" s="172"/>
      <c r="BLP213" s="172"/>
      <c r="BLQ213" s="172"/>
      <c r="BLR213" s="172"/>
      <c r="BLS213" s="172"/>
      <c r="BLT213" s="172"/>
      <c r="BLU213" s="172"/>
      <c r="BLV213" s="172"/>
      <c r="BLW213" s="172"/>
      <c r="BLX213" s="172"/>
      <c r="BLY213" s="172"/>
      <c r="BLZ213" s="172"/>
      <c r="BMA213" s="172"/>
      <c r="BMB213" s="172"/>
      <c r="BMC213" s="172"/>
      <c r="BMD213" s="172"/>
      <c r="BME213" s="172"/>
      <c r="BMF213" s="172"/>
      <c r="BMG213" s="172"/>
      <c r="BMH213" s="172"/>
      <c r="BMI213" s="172"/>
      <c r="BMJ213" s="172"/>
      <c r="BMK213" s="172"/>
      <c r="BML213" s="172"/>
      <c r="BMM213" s="172"/>
      <c r="BMN213" s="172"/>
      <c r="BMO213" s="172"/>
      <c r="BMP213" s="172"/>
      <c r="BMQ213" s="172"/>
      <c r="BMR213" s="172"/>
      <c r="BMS213" s="172"/>
      <c r="BMT213" s="172"/>
      <c r="BMU213" s="172"/>
      <c r="BMV213" s="172"/>
      <c r="BMW213" s="172"/>
      <c r="BMX213" s="172"/>
      <c r="BMY213" s="172"/>
      <c r="BMZ213" s="172"/>
      <c r="BNA213" s="172"/>
      <c r="BNB213" s="172"/>
      <c r="BNC213" s="172"/>
      <c r="BND213" s="172"/>
      <c r="BNE213" s="172"/>
      <c r="BNF213" s="172"/>
      <c r="BNG213" s="172"/>
      <c r="BNH213" s="172"/>
      <c r="BNI213" s="172"/>
      <c r="BNJ213" s="172"/>
      <c r="BNK213" s="172"/>
      <c r="BNL213" s="172"/>
      <c r="BNM213" s="172"/>
      <c r="BNN213" s="172"/>
      <c r="BNO213" s="172"/>
      <c r="BNP213" s="172"/>
      <c r="BNQ213" s="172"/>
      <c r="BNR213" s="172"/>
      <c r="BNS213" s="172"/>
      <c r="BNT213" s="172"/>
      <c r="BNU213" s="172"/>
      <c r="BNV213" s="172"/>
      <c r="BNW213" s="172"/>
      <c r="BNX213" s="172"/>
      <c r="BNY213" s="172"/>
      <c r="BNZ213" s="172"/>
      <c r="BOA213" s="172"/>
      <c r="BOB213" s="172"/>
      <c r="BOC213" s="172"/>
      <c r="BOD213" s="172"/>
      <c r="BOE213" s="172"/>
      <c r="BOF213" s="172"/>
      <c r="BOG213" s="172"/>
      <c r="BOH213" s="172"/>
      <c r="BOI213" s="172"/>
      <c r="BOJ213" s="172"/>
      <c r="BOK213" s="172"/>
      <c r="BOL213" s="172"/>
      <c r="BOM213" s="172"/>
      <c r="BON213" s="172"/>
      <c r="BOO213" s="172"/>
      <c r="BOP213" s="172"/>
      <c r="BOQ213" s="172"/>
      <c r="BOR213" s="172"/>
      <c r="BOS213" s="172"/>
      <c r="BOT213" s="172"/>
      <c r="BOU213" s="172"/>
      <c r="BOV213" s="172"/>
      <c r="BOW213" s="172"/>
      <c r="BOX213" s="172"/>
      <c r="BOY213" s="172"/>
      <c r="BOZ213" s="172"/>
      <c r="BPA213" s="172"/>
      <c r="BPB213" s="172"/>
      <c r="BPC213" s="172"/>
      <c r="BPD213" s="172"/>
      <c r="BPE213" s="172"/>
      <c r="BPF213" s="172"/>
      <c r="BPG213" s="172"/>
      <c r="BPH213" s="172"/>
      <c r="BPI213" s="172"/>
      <c r="BPJ213" s="172"/>
      <c r="BPK213" s="172"/>
      <c r="BPL213" s="172"/>
      <c r="BPM213" s="172"/>
      <c r="BPN213" s="172"/>
      <c r="BPO213" s="172"/>
      <c r="BPP213" s="172"/>
      <c r="BPQ213" s="172"/>
      <c r="BPR213" s="172"/>
      <c r="BPS213" s="172"/>
      <c r="BPT213" s="172"/>
      <c r="BPU213" s="172"/>
      <c r="BPV213" s="172"/>
      <c r="BPW213" s="172"/>
      <c r="BPX213" s="172"/>
      <c r="BPY213" s="172"/>
      <c r="BPZ213" s="172"/>
      <c r="BQA213" s="172"/>
      <c r="BQB213" s="172"/>
      <c r="BQC213" s="172"/>
      <c r="BQD213" s="172"/>
      <c r="BQE213" s="172"/>
      <c r="BQF213" s="172"/>
      <c r="BQG213" s="172"/>
      <c r="BQH213" s="172"/>
      <c r="BQI213" s="172"/>
      <c r="BQJ213" s="172"/>
      <c r="BQK213" s="172"/>
      <c r="BQL213" s="172"/>
      <c r="BQM213" s="172"/>
      <c r="BQN213" s="172"/>
      <c r="BQO213" s="172"/>
      <c r="BQP213" s="172"/>
      <c r="BQQ213" s="172"/>
      <c r="BQR213" s="172"/>
      <c r="BQS213" s="172"/>
      <c r="BQT213" s="172"/>
      <c r="BQU213" s="172"/>
      <c r="BQV213" s="172"/>
      <c r="BQW213" s="172"/>
      <c r="BQX213" s="172"/>
      <c r="BQY213" s="172"/>
      <c r="BQZ213" s="172"/>
      <c r="BRA213" s="172"/>
      <c r="BRB213" s="172"/>
      <c r="BRC213" s="172"/>
      <c r="BRD213" s="172"/>
      <c r="BRE213" s="172"/>
      <c r="BRF213" s="172"/>
      <c r="BRG213" s="172"/>
      <c r="BRH213" s="172"/>
      <c r="BRI213" s="172"/>
      <c r="BRJ213" s="172"/>
      <c r="BRK213" s="172"/>
      <c r="BRL213" s="172"/>
      <c r="BRM213" s="172"/>
      <c r="BRN213" s="172"/>
      <c r="BRO213" s="172"/>
      <c r="BRP213" s="172"/>
      <c r="BRQ213" s="172"/>
      <c r="BRR213" s="172"/>
      <c r="BRS213" s="172"/>
      <c r="BRT213" s="172"/>
      <c r="BRU213" s="172"/>
      <c r="BRV213" s="172"/>
      <c r="BRW213" s="172"/>
      <c r="BRX213" s="172"/>
      <c r="BRY213" s="172"/>
      <c r="BRZ213" s="172"/>
      <c r="BSA213" s="172"/>
      <c r="BSB213" s="172"/>
      <c r="BSC213" s="172"/>
      <c r="BSD213" s="172"/>
      <c r="BSE213" s="172"/>
      <c r="BSF213" s="172"/>
      <c r="BSG213" s="172"/>
      <c r="BSH213" s="172"/>
      <c r="BSI213" s="172"/>
      <c r="BSJ213" s="172"/>
      <c r="BSK213" s="172"/>
      <c r="BSL213" s="172"/>
      <c r="BSM213" s="172"/>
      <c r="BSN213" s="172"/>
      <c r="BSO213" s="172"/>
      <c r="BSP213" s="172"/>
      <c r="BSQ213" s="172"/>
      <c r="BSR213" s="172"/>
      <c r="BSS213" s="172"/>
      <c r="BST213" s="172"/>
      <c r="BSU213" s="172"/>
      <c r="BSV213" s="172"/>
      <c r="BSW213" s="172"/>
      <c r="BSX213" s="172"/>
      <c r="BSY213" s="172"/>
      <c r="BSZ213" s="172"/>
      <c r="BTA213" s="172"/>
      <c r="BTB213" s="172"/>
      <c r="BTC213" s="172"/>
      <c r="BTD213" s="172"/>
      <c r="BTE213" s="172"/>
      <c r="BTF213" s="172"/>
      <c r="BTG213" s="172"/>
      <c r="BTH213" s="172"/>
      <c r="BTI213" s="172"/>
      <c r="BTJ213" s="172"/>
      <c r="BTK213" s="172"/>
      <c r="BTL213" s="172"/>
      <c r="BTM213" s="172"/>
      <c r="BTN213" s="172"/>
      <c r="BTO213" s="172"/>
      <c r="BTP213" s="172"/>
      <c r="BTQ213" s="172"/>
      <c r="BTR213" s="172"/>
      <c r="BTS213" s="172"/>
      <c r="BTT213" s="172"/>
      <c r="BTU213" s="172"/>
      <c r="BTV213" s="172"/>
      <c r="BTW213" s="172"/>
      <c r="BTX213" s="172"/>
      <c r="BTY213" s="172"/>
      <c r="BTZ213" s="172"/>
      <c r="BUA213" s="172"/>
      <c r="BUB213" s="172"/>
      <c r="BUC213" s="172"/>
      <c r="BUD213" s="172"/>
      <c r="BUE213" s="172"/>
      <c r="BUF213" s="172"/>
      <c r="BUG213" s="172"/>
      <c r="BUH213" s="172"/>
      <c r="BUI213" s="172"/>
      <c r="BUJ213" s="172"/>
      <c r="BUK213" s="172"/>
      <c r="BUL213" s="172"/>
      <c r="BUM213" s="172"/>
      <c r="BUN213" s="172"/>
      <c r="BUO213" s="172"/>
      <c r="BUP213" s="172"/>
      <c r="BUQ213" s="172"/>
      <c r="BUR213" s="172"/>
      <c r="BUS213" s="172"/>
      <c r="BUT213" s="172"/>
      <c r="BUU213" s="172"/>
      <c r="BUV213" s="172"/>
      <c r="BUW213" s="172"/>
      <c r="BUX213" s="172"/>
      <c r="BUY213" s="172"/>
      <c r="BUZ213" s="172"/>
      <c r="BVA213" s="172"/>
      <c r="BVB213" s="172"/>
      <c r="BVC213" s="172"/>
      <c r="BVD213" s="172"/>
      <c r="BVE213" s="172"/>
      <c r="BVF213" s="172"/>
      <c r="BVG213" s="172"/>
      <c r="BVH213" s="172"/>
      <c r="BVI213" s="172"/>
      <c r="BVJ213" s="172"/>
      <c r="BVK213" s="172"/>
      <c r="BVL213" s="172"/>
      <c r="BVM213" s="172"/>
      <c r="BVN213" s="172"/>
      <c r="BVO213" s="172"/>
      <c r="BVP213" s="172"/>
      <c r="BVQ213" s="172"/>
      <c r="BVR213" s="172"/>
      <c r="BVS213" s="172"/>
      <c r="BVT213" s="172"/>
      <c r="BVU213" s="172"/>
      <c r="BVV213" s="172"/>
      <c r="BVW213" s="172"/>
      <c r="BVX213" s="172"/>
      <c r="BVY213" s="172"/>
      <c r="BVZ213" s="172"/>
      <c r="BWA213" s="172"/>
      <c r="BWB213" s="172"/>
      <c r="BWC213" s="172"/>
      <c r="BWD213" s="172"/>
      <c r="BWE213" s="172"/>
      <c r="BWF213" s="172"/>
      <c r="BWG213" s="172"/>
      <c r="BWH213" s="172"/>
      <c r="BWI213" s="172"/>
      <c r="BWJ213" s="172"/>
      <c r="BWK213" s="172"/>
      <c r="BWL213" s="172"/>
      <c r="BWM213" s="172"/>
      <c r="BWN213" s="172"/>
      <c r="BWO213" s="172"/>
      <c r="BWP213" s="172"/>
      <c r="BWQ213" s="172"/>
      <c r="BWR213" s="172"/>
      <c r="BWS213" s="172"/>
      <c r="BWT213" s="172"/>
      <c r="BWU213" s="172"/>
      <c r="BWV213" s="172"/>
      <c r="BWW213" s="172"/>
      <c r="BWX213" s="172"/>
      <c r="BWY213" s="172"/>
      <c r="BWZ213" s="172"/>
      <c r="BXA213" s="172"/>
      <c r="BXB213" s="172"/>
      <c r="BXC213" s="172"/>
      <c r="BXD213" s="172"/>
      <c r="BXE213" s="172"/>
      <c r="BXF213" s="172"/>
      <c r="BXG213" s="172"/>
      <c r="BXH213" s="172"/>
      <c r="BXI213" s="172"/>
      <c r="BXJ213" s="172"/>
      <c r="BXK213" s="172"/>
      <c r="BXL213" s="172"/>
      <c r="BXM213" s="172"/>
      <c r="BXN213" s="172"/>
      <c r="BXO213" s="172"/>
      <c r="BXP213" s="172"/>
      <c r="BXQ213" s="172"/>
      <c r="BXR213" s="172"/>
      <c r="BXS213" s="172"/>
      <c r="BXT213" s="172"/>
      <c r="BXU213" s="172"/>
      <c r="BXV213" s="172"/>
      <c r="BXW213" s="172"/>
      <c r="BXX213" s="172"/>
      <c r="BXY213" s="172"/>
      <c r="BXZ213" s="172"/>
      <c r="BYA213" s="172"/>
      <c r="BYB213" s="172"/>
      <c r="BYC213" s="172"/>
      <c r="BYD213" s="172"/>
      <c r="BYE213" s="172"/>
      <c r="BYF213" s="172"/>
      <c r="BYG213" s="172"/>
      <c r="BYH213" s="172"/>
      <c r="BYI213" s="172"/>
      <c r="BYJ213" s="172"/>
      <c r="BYK213" s="172"/>
      <c r="BYL213" s="172"/>
      <c r="BYM213" s="172"/>
      <c r="BYN213" s="172"/>
      <c r="BYO213" s="172"/>
      <c r="BYP213" s="172"/>
      <c r="BYQ213" s="172"/>
      <c r="BYR213" s="172"/>
      <c r="BYS213" s="172"/>
      <c r="BYT213" s="172"/>
      <c r="BYU213" s="172"/>
      <c r="BYV213" s="172"/>
      <c r="BYW213" s="172"/>
      <c r="BYX213" s="172"/>
      <c r="BYY213" s="172"/>
      <c r="BYZ213" s="172"/>
      <c r="BZA213" s="172"/>
      <c r="BZB213" s="172"/>
      <c r="BZC213" s="172"/>
      <c r="BZD213" s="172"/>
      <c r="BZE213" s="172"/>
      <c r="BZF213" s="172"/>
      <c r="BZG213" s="172"/>
      <c r="BZH213" s="172"/>
      <c r="BZI213" s="172"/>
      <c r="BZJ213" s="172"/>
      <c r="BZK213" s="172"/>
      <c r="BZL213" s="172"/>
      <c r="BZM213" s="172"/>
      <c r="BZN213" s="172"/>
      <c r="BZO213" s="172"/>
      <c r="BZP213" s="172"/>
      <c r="BZQ213" s="172"/>
      <c r="BZR213" s="172"/>
      <c r="BZS213" s="172"/>
      <c r="BZT213" s="172"/>
      <c r="BZU213" s="172"/>
      <c r="BZV213" s="172"/>
      <c r="BZW213" s="172"/>
      <c r="BZX213" s="172"/>
      <c r="BZY213" s="172"/>
      <c r="BZZ213" s="172"/>
      <c r="CAA213" s="172"/>
      <c r="CAB213" s="172"/>
      <c r="CAC213" s="172"/>
      <c r="CAD213" s="172"/>
      <c r="CAE213" s="172"/>
      <c r="CAF213" s="172"/>
      <c r="CAG213" s="172"/>
      <c r="CAH213" s="172"/>
      <c r="CAI213" s="172"/>
      <c r="CAJ213" s="172"/>
      <c r="CAK213" s="172"/>
      <c r="CAL213" s="172"/>
      <c r="CAM213" s="172"/>
      <c r="CAN213" s="172"/>
      <c r="CAO213" s="172"/>
      <c r="CAP213" s="172"/>
      <c r="CAQ213" s="172"/>
      <c r="CAR213" s="172"/>
      <c r="CAS213" s="172"/>
      <c r="CAT213" s="172"/>
      <c r="CAU213" s="172"/>
      <c r="CAV213" s="172"/>
      <c r="CAW213" s="172"/>
      <c r="CAX213" s="172"/>
      <c r="CAY213" s="172"/>
      <c r="CAZ213" s="172"/>
      <c r="CBA213" s="172"/>
      <c r="CBB213" s="172"/>
      <c r="CBC213" s="172"/>
      <c r="CBD213" s="172"/>
      <c r="CBE213" s="172"/>
      <c r="CBF213" s="172"/>
      <c r="CBG213" s="172"/>
      <c r="CBH213" s="172"/>
      <c r="CBI213" s="172"/>
      <c r="CBJ213" s="172"/>
      <c r="CBK213" s="172"/>
      <c r="CBL213" s="172"/>
      <c r="CBM213" s="172"/>
      <c r="CBN213" s="172"/>
      <c r="CBO213" s="172"/>
      <c r="CBP213" s="172"/>
      <c r="CBQ213" s="172"/>
      <c r="CBR213" s="172"/>
      <c r="CBS213" s="172"/>
      <c r="CBT213" s="172"/>
      <c r="CBU213" s="172"/>
      <c r="CBV213" s="172"/>
      <c r="CBW213" s="172"/>
      <c r="CBX213" s="172"/>
      <c r="CBY213" s="172"/>
      <c r="CBZ213" s="172"/>
      <c r="CCA213" s="172"/>
      <c r="CCB213" s="172"/>
      <c r="CCC213" s="172"/>
      <c r="CCD213" s="172"/>
      <c r="CCE213" s="172"/>
      <c r="CCF213" s="172"/>
      <c r="CCG213" s="172"/>
      <c r="CCH213" s="172"/>
      <c r="CCI213" s="172"/>
      <c r="CCJ213" s="172"/>
      <c r="CCK213" s="172"/>
      <c r="CCL213" s="172"/>
      <c r="CCM213" s="172"/>
      <c r="CCN213" s="172"/>
      <c r="CCO213" s="172"/>
      <c r="CCP213" s="172"/>
      <c r="CCQ213" s="172"/>
      <c r="CCR213" s="172"/>
      <c r="CCS213" s="172"/>
      <c r="CCT213" s="172"/>
      <c r="CCU213" s="172"/>
      <c r="CCV213" s="172"/>
      <c r="CCW213" s="172"/>
      <c r="CCX213" s="172"/>
      <c r="CCY213" s="172"/>
      <c r="CCZ213" s="172"/>
      <c r="CDA213" s="172"/>
      <c r="CDB213" s="172"/>
      <c r="CDC213" s="172"/>
      <c r="CDD213" s="172"/>
      <c r="CDE213" s="172"/>
      <c r="CDF213" s="172"/>
      <c r="CDG213" s="172"/>
      <c r="CDH213" s="172"/>
      <c r="CDI213" s="172"/>
      <c r="CDJ213" s="172"/>
      <c r="CDK213" s="172"/>
      <c r="CDL213" s="172"/>
      <c r="CDM213" s="172"/>
      <c r="CDN213" s="172"/>
      <c r="CDO213" s="172"/>
      <c r="CDP213" s="172"/>
      <c r="CDQ213" s="172"/>
      <c r="CDR213" s="172"/>
      <c r="CDS213" s="172"/>
      <c r="CDT213" s="172"/>
      <c r="CDU213" s="172"/>
      <c r="CDV213" s="172"/>
      <c r="CDW213" s="172"/>
      <c r="CDX213" s="172"/>
      <c r="CDY213" s="172"/>
      <c r="CDZ213" s="172"/>
      <c r="CEA213" s="172"/>
      <c r="CEB213" s="172"/>
      <c r="CEC213" s="172"/>
      <c r="CED213" s="172"/>
      <c r="CEE213" s="172"/>
      <c r="CEF213" s="172"/>
      <c r="CEG213" s="172"/>
      <c r="CEH213" s="172"/>
      <c r="CEI213" s="172"/>
      <c r="CEJ213" s="172"/>
      <c r="CEK213" s="172"/>
      <c r="CEL213" s="172"/>
      <c r="CEM213" s="172"/>
      <c r="CEN213" s="172"/>
      <c r="CEO213" s="172"/>
      <c r="CEP213" s="172"/>
      <c r="CEQ213" s="172"/>
      <c r="CER213" s="172"/>
      <c r="CES213" s="172"/>
      <c r="CET213" s="172"/>
      <c r="CEU213" s="172"/>
      <c r="CEV213" s="172"/>
      <c r="CEW213" s="172"/>
      <c r="CEX213" s="172"/>
      <c r="CEY213" s="172"/>
      <c r="CEZ213" s="172"/>
      <c r="CFA213" s="172"/>
      <c r="CFB213" s="172"/>
      <c r="CFC213" s="172"/>
      <c r="CFD213" s="172"/>
      <c r="CFE213" s="172"/>
      <c r="CFF213" s="172"/>
      <c r="CFG213" s="172"/>
      <c r="CFH213" s="172"/>
      <c r="CFI213" s="172"/>
      <c r="CFJ213" s="172"/>
      <c r="CFK213" s="172"/>
      <c r="CFL213" s="172"/>
      <c r="CFM213" s="172"/>
      <c r="CFN213" s="172"/>
      <c r="CFO213" s="172"/>
      <c r="CFP213" s="172"/>
      <c r="CFQ213" s="172"/>
      <c r="CFR213" s="172"/>
      <c r="CFS213" s="172"/>
      <c r="CFT213" s="172"/>
      <c r="CFU213" s="172"/>
      <c r="CFV213" s="172"/>
      <c r="CFW213" s="172"/>
      <c r="CFX213" s="172"/>
      <c r="CFY213" s="172"/>
      <c r="CFZ213" s="172"/>
      <c r="CGA213" s="172"/>
      <c r="CGB213" s="172"/>
      <c r="CGC213" s="172"/>
      <c r="CGD213" s="172"/>
      <c r="CGE213" s="172"/>
      <c r="CGF213" s="172"/>
      <c r="CGG213" s="172"/>
      <c r="CGH213" s="172"/>
      <c r="CGI213" s="172"/>
      <c r="CGJ213" s="172"/>
      <c r="CGK213" s="172"/>
      <c r="CGL213" s="172"/>
      <c r="CGM213" s="172"/>
      <c r="CGN213" s="172"/>
      <c r="CGO213" s="172"/>
      <c r="CGP213" s="172"/>
      <c r="CGQ213" s="172"/>
      <c r="CGR213" s="172"/>
      <c r="CGS213" s="172"/>
      <c r="CGT213" s="172"/>
      <c r="CGU213" s="172"/>
      <c r="CGV213" s="172"/>
      <c r="CGW213" s="172"/>
      <c r="CGX213" s="172"/>
      <c r="CGY213" s="172"/>
      <c r="CGZ213" s="172"/>
      <c r="CHA213" s="172"/>
      <c r="CHB213" s="172"/>
      <c r="CHC213" s="172"/>
      <c r="CHD213" s="172"/>
      <c r="CHE213" s="172"/>
      <c r="CHF213" s="172"/>
      <c r="CHG213" s="172"/>
      <c r="CHH213" s="172"/>
      <c r="CHI213" s="172"/>
      <c r="CHJ213" s="172"/>
      <c r="CHK213" s="172"/>
      <c r="CHL213" s="172"/>
      <c r="CHM213" s="172"/>
      <c r="CHN213" s="172"/>
      <c r="CHO213" s="172"/>
      <c r="CHP213" s="172"/>
      <c r="CHQ213" s="172"/>
      <c r="CHR213" s="172"/>
      <c r="CHS213" s="172"/>
      <c r="CHT213" s="172"/>
      <c r="CHU213" s="172"/>
      <c r="CHV213" s="172"/>
      <c r="CHW213" s="172"/>
      <c r="CHX213" s="172"/>
      <c r="CHY213" s="172"/>
      <c r="CHZ213" s="172"/>
      <c r="CIA213" s="172"/>
      <c r="CIB213" s="172"/>
      <c r="CIC213" s="172"/>
      <c r="CID213" s="172"/>
      <c r="CIE213" s="172"/>
      <c r="CIF213" s="172"/>
      <c r="CIG213" s="172"/>
      <c r="CIH213" s="172"/>
      <c r="CII213" s="172"/>
      <c r="CIJ213" s="172"/>
      <c r="CIK213" s="172"/>
      <c r="CIL213" s="172"/>
      <c r="CIM213" s="172"/>
      <c r="CIN213" s="172"/>
      <c r="CIO213" s="172"/>
      <c r="CIP213" s="172"/>
      <c r="CIQ213" s="172"/>
      <c r="CIR213" s="172"/>
      <c r="CIS213" s="172"/>
      <c r="CIT213" s="172"/>
      <c r="CIU213" s="172"/>
      <c r="CIV213" s="172"/>
      <c r="CIW213" s="172"/>
      <c r="CIX213" s="172"/>
      <c r="CIY213" s="172"/>
      <c r="CIZ213" s="172"/>
      <c r="CJA213" s="172"/>
      <c r="CJB213" s="172"/>
      <c r="CJC213" s="172"/>
      <c r="CJD213" s="172"/>
      <c r="CJE213" s="172"/>
      <c r="CJF213" s="172"/>
      <c r="CJG213" s="172"/>
      <c r="CJH213" s="172"/>
      <c r="CJI213" s="172"/>
      <c r="CJJ213" s="172"/>
      <c r="CJK213" s="172"/>
      <c r="CJL213" s="172"/>
      <c r="CJM213" s="172"/>
      <c r="CJN213" s="172"/>
      <c r="CJO213" s="172"/>
      <c r="CJP213" s="172"/>
      <c r="CJQ213" s="172"/>
      <c r="CJR213" s="172"/>
      <c r="CJS213" s="172"/>
      <c r="CJT213" s="172"/>
      <c r="CJU213" s="172"/>
      <c r="CJV213" s="172"/>
      <c r="CJW213" s="172"/>
      <c r="CJX213" s="172"/>
      <c r="CJY213" s="172"/>
      <c r="CJZ213" s="172"/>
      <c r="CKA213" s="172"/>
      <c r="CKB213" s="172"/>
      <c r="CKC213" s="172"/>
      <c r="CKD213" s="172"/>
      <c r="CKE213" s="172"/>
      <c r="CKF213" s="172"/>
      <c r="CKG213" s="172"/>
      <c r="CKH213" s="172"/>
      <c r="CKI213" s="172"/>
      <c r="CKJ213" s="172"/>
      <c r="CKK213" s="172"/>
      <c r="CKL213" s="172"/>
      <c r="CKM213" s="172"/>
      <c r="CKN213" s="172"/>
      <c r="CKO213" s="172"/>
      <c r="CKP213" s="172"/>
      <c r="CKQ213" s="172"/>
      <c r="CKR213" s="172"/>
      <c r="CKS213" s="172"/>
      <c r="CKT213" s="172"/>
      <c r="CKU213" s="172"/>
      <c r="CKV213" s="172"/>
      <c r="CKW213" s="172"/>
      <c r="CKX213" s="172"/>
      <c r="CKY213" s="172"/>
      <c r="CKZ213" s="172"/>
      <c r="CLA213" s="172"/>
      <c r="CLB213" s="172"/>
      <c r="CLC213" s="172"/>
      <c r="CLD213" s="172"/>
      <c r="CLE213" s="172"/>
      <c r="CLF213" s="172"/>
      <c r="CLG213" s="172"/>
      <c r="CLH213" s="172"/>
      <c r="CLI213" s="172"/>
      <c r="CLJ213" s="172"/>
      <c r="CLK213" s="172"/>
      <c r="CLL213" s="172"/>
      <c r="CLM213" s="172"/>
      <c r="CLN213" s="172"/>
      <c r="CLO213" s="172"/>
      <c r="CLP213" s="172"/>
      <c r="CLQ213" s="172"/>
      <c r="CLR213" s="172"/>
      <c r="CLS213" s="172"/>
      <c r="CLT213" s="172"/>
      <c r="CLU213" s="172"/>
      <c r="CLV213" s="172"/>
      <c r="CLW213" s="172"/>
      <c r="CLX213" s="172"/>
      <c r="CLY213" s="172"/>
      <c r="CLZ213" s="172"/>
      <c r="CMA213" s="172"/>
      <c r="CMB213" s="172"/>
      <c r="CMC213" s="172"/>
      <c r="CMD213" s="172"/>
      <c r="CME213" s="172"/>
      <c r="CMF213" s="172"/>
      <c r="CMG213" s="172"/>
      <c r="CMH213" s="172"/>
      <c r="CMI213" s="172"/>
      <c r="CMJ213" s="172"/>
      <c r="CMK213" s="172"/>
      <c r="CML213" s="172"/>
      <c r="CMM213" s="172"/>
      <c r="CMN213" s="172"/>
      <c r="CMO213" s="172"/>
      <c r="CMP213" s="172"/>
      <c r="CMQ213" s="172"/>
      <c r="CMR213" s="172"/>
      <c r="CMS213" s="172"/>
      <c r="CMT213" s="172"/>
      <c r="CMU213" s="172"/>
      <c r="CMV213" s="172"/>
      <c r="CMW213" s="172"/>
      <c r="CMX213" s="172"/>
      <c r="CMY213" s="172"/>
      <c r="CMZ213" s="172"/>
      <c r="CNA213" s="172"/>
      <c r="CNB213" s="172"/>
      <c r="CNC213" s="172"/>
      <c r="CND213" s="172"/>
      <c r="CNE213" s="172"/>
      <c r="CNF213" s="172"/>
      <c r="CNG213" s="172"/>
      <c r="CNH213" s="172"/>
      <c r="CNI213" s="172"/>
      <c r="CNJ213" s="172"/>
      <c r="CNK213" s="172"/>
      <c r="CNL213" s="172"/>
      <c r="CNM213" s="172"/>
      <c r="CNN213" s="172"/>
      <c r="CNO213" s="172"/>
      <c r="CNP213" s="172"/>
      <c r="CNQ213" s="172"/>
      <c r="CNR213" s="172"/>
      <c r="CNS213" s="172"/>
      <c r="CNT213" s="172"/>
      <c r="CNU213" s="172"/>
      <c r="CNV213" s="172"/>
      <c r="CNW213" s="172"/>
      <c r="CNX213" s="172"/>
      <c r="CNY213" s="172"/>
      <c r="CNZ213" s="172"/>
      <c r="COA213" s="172"/>
      <c r="COB213" s="172"/>
      <c r="COC213" s="172"/>
      <c r="COD213" s="172"/>
      <c r="COE213" s="172"/>
      <c r="COF213" s="172"/>
      <c r="COG213" s="172"/>
      <c r="COH213" s="172"/>
      <c r="COI213" s="172"/>
      <c r="COJ213" s="172"/>
      <c r="COK213" s="172"/>
      <c r="COL213" s="172"/>
      <c r="COM213" s="172"/>
      <c r="CON213" s="172"/>
      <c r="COO213" s="172"/>
      <c r="COP213" s="172"/>
      <c r="COQ213" s="172"/>
      <c r="COR213" s="172"/>
      <c r="COS213" s="172"/>
      <c r="COT213" s="172"/>
      <c r="COU213" s="172"/>
      <c r="COV213" s="172"/>
      <c r="COW213" s="172"/>
      <c r="COX213" s="172"/>
      <c r="COY213" s="172"/>
      <c r="COZ213" s="172"/>
      <c r="CPA213" s="172"/>
      <c r="CPB213" s="172"/>
      <c r="CPC213" s="172"/>
      <c r="CPD213" s="172"/>
      <c r="CPE213" s="172"/>
      <c r="CPF213" s="172"/>
      <c r="CPG213" s="172"/>
      <c r="CPH213" s="172"/>
      <c r="CPI213" s="172"/>
      <c r="CPJ213" s="172"/>
      <c r="CPK213" s="172"/>
      <c r="CPL213" s="172"/>
      <c r="CPM213" s="172"/>
      <c r="CPN213" s="172"/>
      <c r="CPO213" s="172"/>
      <c r="CPP213" s="172"/>
      <c r="CPQ213" s="172"/>
      <c r="CPR213" s="172"/>
      <c r="CPS213" s="172"/>
      <c r="CPT213" s="172"/>
      <c r="CPU213" s="172"/>
      <c r="CPV213" s="172"/>
      <c r="CPW213" s="172"/>
      <c r="CPX213" s="172"/>
      <c r="CPY213" s="172"/>
      <c r="CPZ213" s="172"/>
      <c r="CQA213" s="172"/>
      <c r="CQB213" s="172"/>
      <c r="CQC213" s="172"/>
      <c r="CQD213" s="172"/>
      <c r="CQE213" s="172"/>
      <c r="CQF213" s="172"/>
      <c r="CQG213" s="172"/>
      <c r="CQH213" s="172"/>
      <c r="CQI213" s="172"/>
      <c r="CQJ213" s="172"/>
      <c r="CQK213" s="172"/>
      <c r="CQL213" s="172"/>
      <c r="CQM213" s="172"/>
      <c r="CQN213" s="172"/>
      <c r="CQO213" s="172"/>
      <c r="CQP213" s="172"/>
      <c r="CQQ213" s="172"/>
      <c r="CQR213" s="172"/>
      <c r="CQS213" s="172"/>
      <c r="CQT213" s="172"/>
      <c r="CQU213" s="172"/>
      <c r="CQV213" s="172"/>
      <c r="CQW213" s="172"/>
      <c r="CQX213" s="172"/>
      <c r="CQY213" s="172"/>
      <c r="CQZ213" s="172"/>
      <c r="CRA213" s="172"/>
      <c r="CRB213" s="172"/>
      <c r="CRC213" s="172"/>
      <c r="CRD213" s="172"/>
      <c r="CRE213" s="172"/>
      <c r="CRF213" s="172"/>
      <c r="CRG213" s="172"/>
      <c r="CRH213" s="172"/>
      <c r="CRI213" s="172"/>
      <c r="CRJ213" s="172"/>
      <c r="CRK213" s="172"/>
      <c r="CRL213" s="172"/>
      <c r="CRM213" s="172"/>
      <c r="CRN213" s="172"/>
      <c r="CRO213" s="172"/>
      <c r="CRP213" s="172"/>
      <c r="CRQ213" s="172"/>
      <c r="CRR213" s="172"/>
      <c r="CRS213" s="172"/>
      <c r="CRT213" s="172"/>
      <c r="CRU213" s="172"/>
      <c r="CRV213" s="172"/>
      <c r="CRW213" s="172"/>
      <c r="CRX213" s="172"/>
      <c r="CRY213" s="172"/>
      <c r="CRZ213" s="172"/>
      <c r="CSA213" s="172"/>
      <c r="CSB213" s="172"/>
      <c r="CSC213" s="172"/>
      <c r="CSD213" s="172"/>
      <c r="CSE213" s="172"/>
      <c r="CSF213" s="172"/>
      <c r="CSG213" s="172"/>
      <c r="CSH213" s="172"/>
      <c r="CSI213" s="172"/>
      <c r="CSJ213" s="172"/>
      <c r="CSK213" s="172"/>
      <c r="CSL213" s="172"/>
      <c r="CSM213" s="172"/>
      <c r="CSN213" s="172"/>
      <c r="CSO213" s="172"/>
      <c r="CSP213" s="172"/>
      <c r="CSQ213" s="172"/>
      <c r="CSR213" s="172"/>
      <c r="CSS213" s="172"/>
      <c r="CST213" s="172"/>
      <c r="CSU213" s="172"/>
      <c r="CSV213" s="172"/>
      <c r="CSW213" s="172"/>
      <c r="CSX213" s="172"/>
      <c r="CSY213" s="172"/>
      <c r="CSZ213" s="172"/>
      <c r="CTA213" s="172"/>
      <c r="CTB213" s="172"/>
      <c r="CTC213" s="172"/>
      <c r="CTD213" s="172"/>
      <c r="CTE213" s="172"/>
      <c r="CTF213" s="172"/>
      <c r="CTG213" s="172"/>
      <c r="CTH213" s="172"/>
      <c r="CTI213" s="172"/>
      <c r="CTJ213" s="172"/>
      <c r="CTK213" s="172"/>
      <c r="CTL213" s="172"/>
      <c r="CTM213" s="172"/>
      <c r="CTN213" s="172"/>
      <c r="CTO213" s="172"/>
      <c r="CTP213" s="172"/>
      <c r="CTQ213" s="172"/>
      <c r="CTR213" s="172"/>
      <c r="CTS213" s="172"/>
      <c r="CTT213" s="172"/>
      <c r="CTU213" s="172"/>
      <c r="CTV213" s="172"/>
      <c r="CTW213" s="172"/>
      <c r="CTX213" s="172"/>
      <c r="CTY213" s="172"/>
      <c r="CTZ213" s="172"/>
      <c r="CUA213" s="172"/>
      <c r="CUB213" s="172"/>
      <c r="CUC213" s="172"/>
      <c r="CUD213" s="172"/>
      <c r="CUE213" s="172"/>
      <c r="CUF213" s="172"/>
      <c r="CUG213" s="172"/>
      <c r="CUH213" s="172"/>
      <c r="CUI213" s="172"/>
      <c r="CUJ213" s="172"/>
      <c r="CUK213" s="172"/>
      <c r="CUL213" s="172"/>
      <c r="CUM213" s="172"/>
      <c r="CUN213" s="172"/>
      <c r="CUO213" s="172"/>
      <c r="CUP213" s="172"/>
      <c r="CUQ213" s="172"/>
      <c r="CUR213" s="172"/>
      <c r="CUS213" s="172"/>
      <c r="CUT213" s="172"/>
      <c r="CUU213" s="172"/>
      <c r="CUV213" s="172"/>
      <c r="CUW213" s="172"/>
      <c r="CUX213" s="172"/>
      <c r="CUY213" s="172"/>
      <c r="CUZ213" s="172"/>
      <c r="CVA213" s="172"/>
      <c r="CVB213" s="172"/>
      <c r="CVC213" s="172"/>
      <c r="CVD213" s="172"/>
      <c r="CVE213" s="172"/>
      <c r="CVF213" s="172"/>
      <c r="CVG213" s="172"/>
      <c r="CVH213" s="172"/>
      <c r="CVI213" s="172"/>
      <c r="CVJ213" s="172"/>
      <c r="CVK213" s="172"/>
      <c r="CVL213" s="172"/>
      <c r="CVM213" s="172"/>
      <c r="CVN213" s="172"/>
      <c r="CVO213" s="172"/>
      <c r="CVP213" s="172"/>
      <c r="CVQ213" s="172"/>
      <c r="CVR213" s="172"/>
      <c r="CVS213" s="172"/>
      <c r="CVT213" s="172"/>
      <c r="CVU213" s="172"/>
      <c r="CVV213" s="172"/>
      <c r="CVW213" s="172"/>
      <c r="CVX213" s="172"/>
      <c r="CVY213" s="172"/>
      <c r="CVZ213" s="172"/>
      <c r="CWA213" s="172"/>
      <c r="CWB213" s="172"/>
      <c r="CWC213" s="172"/>
      <c r="CWD213" s="172"/>
      <c r="CWE213" s="172"/>
      <c r="CWF213" s="172"/>
      <c r="CWG213" s="172"/>
      <c r="CWH213" s="172"/>
      <c r="CWI213" s="172"/>
      <c r="CWJ213" s="172"/>
      <c r="CWK213" s="172"/>
      <c r="CWL213" s="172"/>
      <c r="CWM213" s="172"/>
      <c r="CWN213" s="172"/>
      <c r="CWO213" s="172"/>
      <c r="CWP213" s="172"/>
      <c r="CWQ213" s="172"/>
      <c r="CWR213" s="172"/>
      <c r="CWS213" s="172"/>
      <c r="CWT213" s="172"/>
      <c r="CWU213" s="172"/>
      <c r="CWV213" s="172"/>
      <c r="CWW213" s="172"/>
      <c r="CWX213" s="172"/>
      <c r="CWY213" s="172"/>
      <c r="CWZ213" s="172"/>
      <c r="CXA213" s="172"/>
      <c r="CXB213" s="172"/>
      <c r="CXC213" s="172"/>
      <c r="CXD213" s="172"/>
      <c r="CXE213" s="172"/>
      <c r="CXF213" s="172"/>
      <c r="CXG213" s="172"/>
      <c r="CXH213" s="172"/>
      <c r="CXI213" s="172"/>
      <c r="CXJ213" s="172"/>
      <c r="CXK213" s="172"/>
      <c r="CXL213" s="172"/>
      <c r="CXM213" s="172"/>
      <c r="CXN213" s="172"/>
      <c r="CXO213" s="172"/>
      <c r="CXP213" s="172"/>
      <c r="CXQ213" s="172"/>
      <c r="CXR213" s="172"/>
      <c r="CXS213" s="172"/>
      <c r="CXT213" s="172"/>
      <c r="CXU213" s="172"/>
      <c r="CXV213" s="172"/>
      <c r="CXW213" s="172"/>
      <c r="CXX213" s="172"/>
      <c r="CXY213" s="172"/>
      <c r="CXZ213" s="172"/>
      <c r="CYA213" s="172"/>
      <c r="CYB213" s="172"/>
      <c r="CYC213" s="172"/>
      <c r="CYD213" s="172"/>
      <c r="CYE213" s="172"/>
      <c r="CYF213" s="172"/>
      <c r="CYG213" s="172"/>
      <c r="CYH213" s="172"/>
      <c r="CYI213" s="172"/>
      <c r="CYJ213" s="172"/>
      <c r="CYK213" s="172"/>
      <c r="CYL213" s="172"/>
      <c r="CYM213" s="172"/>
      <c r="CYN213" s="172"/>
      <c r="CYO213" s="172"/>
      <c r="CYP213" s="172"/>
      <c r="CYQ213" s="172"/>
      <c r="CYR213" s="172"/>
      <c r="CYS213" s="172"/>
      <c r="CYT213" s="172"/>
      <c r="CYU213" s="172"/>
      <c r="CYV213" s="172"/>
      <c r="CYW213" s="172"/>
      <c r="CYX213" s="172"/>
      <c r="CYY213" s="172"/>
      <c r="CYZ213" s="172"/>
      <c r="CZA213" s="172"/>
      <c r="CZB213" s="172"/>
      <c r="CZC213" s="172"/>
      <c r="CZD213" s="172"/>
      <c r="CZE213" s="172"/>
      <c r="CZF213" s="172"/>
      <c r="CZG213" s="172"/>
      <c r="CZH213" s="172"/>
      <c r="CZI213" s="172"/>
      <c r="CZJ213" s="172"/>
      <c r="CZK213" s="172"/>
      <c r="CZL213" s="172"/>
      <c r="CZM213" s="172"/>
      <c r="CZN213" s="172"/>
      <c r="CZO213" s="172"/>
      <c r="CZP213" s="172"/>
      <c r="CZQ213" s="172"/>
      <c r="CZR213" s="172"/>
      <c r="CZS213" s="172"/>
      <c r="CZT213" s="172"/>
      <c r="CZU213" s="172"/>
      <c r="CZV213" s="172"/>
      <c r="CZW213" s="172"/>
      <c r="CZX213" s="172"/>
      <c r="CZY213" s="172"/>
      <c r="CZZ213" s="172"/>
      <c r="DAA213" s="172"/>
      <c r="DAB213" s="172"/>
      <c r="DAC213" s="172"/>
      <c r="DAD213" s="172"/>
      <c r="DAE213" s="172"/>
      <c r="DAF213" s="172"/>
      <c r="DAG213" s="172"/>
      <c r="DAH213" s="172"/>
      <c r="DAI213" s="172"/>
      <c r="DAJ213" s="172"/>
      <c r="DAK213" s="172"/>
      <c r="DAL213" s="172"/>
      <c r="DAM213" s="172"/>
      <c r="DAN213" s="172"/>
      <c r="DAO213" s="172"/>
      <c r="DAP213" s="172"/>
      <c r="DAQ213" s="172"/>
      <c r="DAR213" s="172"/>
      <c r="DAS213" s="172"/>
      <c r="DAT213" s="172"/>
      <c r="DAU213" s="172"/>
      <c r="DAV213" s="172"/>
      <c r="DAW213" s="172"/>
      <c r="DAX213" s="172"/>
      <c r="DAY213" s="172"/>
      <c r="DAZ213" s="172"/>
      <c r="DBA213" s="172"/>
      <c r="DBB213" s="172"/>
      <c r="DBC213" s="172"/>
      <c r="DBD213" s="172"/>
      <c r="DBE213" s="172"/>
      <c r="DBF213" s="172"/>
      <c r="DBG213" s="172"/>
      <c r="DBH213" s="172"/>
      <c r="DBI213" s="172"/>
      <c r="DBJ213" s="172"/>
      <c r="DBK213" s="172"/>
      <c r="DBL213" s="172"/>
      <c r="DBM213" s="172"/>
      <c r="DBN213" s="172"/>
      <c r="DBO213" s="172"/>
      <c r="DBP213" s="172"/>
      <c r="DBQ213" s="172"/>
      <c r="DBR213" s="172"/>
      <c r="DBS213" s="172"/>
      <c r="DBT213" s="172"/>
      <c r="DBU213" s="172"/>
      <c r="DBV213" s="172"/>
      <c r="DBW213" s="172"/>
      <c r="DBX213" s="172"/>
      <c r="DBY213" s="172"/>
      <c r="DBZ213" s="172"/>
      <c r="DCA213" s="172"/>
      <c r="DCB213" s="172"/>
      <c r="DCC213" s="172"/>
      <c r="DCD213" s="172"/>
      <c r="DCE213" s="172"/>
      <c r="DCF213" s="172"/>
      <c r="DCG213" s="172"/>
      <c r="DCH213" s="172"/>
      <c r="DCI213" s="172"/>
      <c r="DCJ213" s="172"/>
      <c r="DCK213" s="172"/>
      <c r="DCL213" s="172"/>
      <c r="DCM213" s="172"/>
      <c r="DCN213" s="172"/>
      <c r="DCO213" s="172"/>
      <c r="DCP213" s="172"/>
      <c r="DCQ213" s="172"/>
      <c r="DCR213" s="172"/>
      <c r="DCS213" s="172"/>
      <c r="DCT213" s="172"/>
      <c r="DCU213" s="172"/>
      <c r="DCV213" s="172"/>
      <c r="DCW213" s="172"/>
      <c r="DCX213" s="172"/>
      <c r="DCY213" s="172"/>
      <c r="DCZ213" s="172"/>
      <c r="DDA213" s="172"/>
      <c r="DDB213" s="172"/>
      <c r="DDC213" s="172"/>
      <c r="DDD213" s="172"/>
      <c r="DDE213" s="172"/>
      <c r="DDF213" s="172"/>
      <c r="DDG213" s="172"/>
      <c r="DDH213" s="172"/>
      <c r="DDI213" s="172"/>
      <c r="DDJ213" s="172"/>
      <c r="DDK213" s="172"/>
      <c r="DDL213" s="172"/>
      <c r="DDM213" s="172"/>
      <c r="DDN213" s="172"/>
      <c r="DDO213" s="172"/>
      <c r="DDP213" s="172"/>
      <c r="DDQ213" s="172"/>
      <c r="DDR213" s="172"/>
      <c r="DDS213" s="172"/>
      <c r="DDT213" s="172"/>
      <c r="DDU213" s="172"/>
      <c r="DDV213" s="172"/>
      <c r="DDW213" s="172"/>
      <c r="DDX213" s="172"/>
      <c r="DDY213" s="172"/>
      <c r="DDZ213" s="172"/>
      <c r="DEA213" s="172"/>
      <c r="DEB213" s="172"/>
      <c r="DEC213" s="172"/>
      <c r="DED213" s="172"/>
      <c r="DEE213" s="172"/>
      <c r="DEF213" s="172"/>
      <c r="DEG213" s="172"/>
      <c r="DEH213" s="172"/>
      <c r="DEI213" s="172"/>
      <c r="DEJ213" s="172"/>
      <c r="DEK213" s="172"/>
      <c r="DEL213" s="172"/>
      <c r="DEM213" s="172"/>
      <c r="DEN213" s="172"/>
      <c r="DEO213" s="172"/>
      <c r="DEP213" s="172"/>
      <c r="DEQ213" s="172"/>
      <c r="DER213" s="172"/>
      <c r="DES213" s="172"/>
      <c r="DET213" s="172"/>
      <c r="DEU213" s="172"/>
      <c r="DEV213" s="172"/>
      <c r="DEW213" s="172"/>
      <c r="DEX213" s="172"/>
      <c r="DEY213" s="172"/>
      <c r="DEZ213" s="172"/>
      <c r="DFA213" s="172"/>
      <c r="DFB213" s="172"/>
      <c r="DFC213" s="172"/>
      <c r="DFD213" s="172"/>
      <c r="DFE213" s="172"/>
      <c r="DFF213" s="172"/>
      <c r="DFG213" s="172"/>
      <c r="DFH213" s="172"/>
      <c r="DFI213" s="172"/>
      <c r="DFJ213" s="172"/>
      <c r="DFK213" s="172"/>
      <c r="DFL213" s="172"/>
      <c r="DFM213" s="172"/>
      <c r="DFN213" s="172"/>
      <c r="DFO213" s="172"/>
      <c r="DFP213" s="172"/>
      <c r="DFQ213" s="172"/>
      <c r="DFR213" s="172"/>
      <c r="DFS213" s="172"/>
      <c r="DFT213" s="172"/>
      <c r="DFU213" s="172"/>
      <c r="DFV213" s="172"/>
      <c r="DFW213" s="172"/>
      <c r="DFX213" s="172"/>
      <c r="DFY213" s="172"/>
      <c r="DFZ213" s="172"/>
      <c r="DGA213" s="172"/>
      <c r="DGB213" s="172"/>
      <c r="DGC213" s="172"/>
      <c r="DGD213" s="172"/>
      <c r="DGE213" s="172"/>
      <c r="DGF213" s="172"/>
      <c r="DGG213" s="172"/>
      <c r="DGH213" s="172"/>
      <c r="DGI213" s="172"/>
      <c r="DGJ213" s="172"/>
      <c r="DGK213" s="172"/>
      <c r="DGL213" s="172"/>
      <c r="DGM213" s="172"/>
      <c r="DGN213" s="172"/>
      <c r="DGO213" s="172"/>
      <c r="DGP213" s="172"/>
      <c r="DGQ213" s="172"/>
      <c r="DGR213" s="172"/>
      <c r="DGS213" s="172"/>
      <c r="DGT213" s="172"/>
      <c r="DGU213" s="172"/>
      <c r="DGV213" s="172"/>
      <c r="DGW213" s="172"/>
      <c r="DGX213" s="172"/>
      <c r="DGY213" s="172"/>
      <c r="DGZ213" s="172"/>
      <c r="DHA213" s="172"/>
      <c r="DHB213" s="172"/>
      <c r="DHC213" s="172"/>
      <c r="DHD213" s="172"/>
      <c r="DHE213" s="172"/>
      <c r="DHF213" s="172"/>
      <c r="DHG213" s="172"/>
      <c r="DHH213" s="172"/>
      <c r="DHI213" s="172"/>
      <c r="DHJ213" s="172"/>
      <c r="DHK213" s="172"/>
      <c r="DHL213" s="172"/>
      <c r="DHM213" s="172"/>
      <c r="DHN213" s="172"/>
      <c r="DHO213" s="172"/>
      <c r="DHP213" s="172"/>
      <c r="DHQ213" s="172"/>
      <c r="DHR213" s="172"/>
      <c r="DHS213" s="172"/>
      <c r="DHT213" s="172"/>
      <c r="DHU213" s="172"/>
      <c r="DHV213" s="172"/>
      <c r="DHW213" s="172"/>
      <c r="DHX213" s="172"/>
      <c r="DHY213" s="172"/>
      <c r="DHZ213" s="172"/>
      <c r="DIA213" s="172"/>
      <c r="DIB213" s="172"/>
      <c r="DIC213" s="172"/>
      <c r="DID213" s="172"/>
      <c r="DIE213" s="172"/>
      <c r="DIF213" s="172"/>
      <c r="DIG213" s="172"/>
      <c r="DIH213" s="172"/>
      <c r="DII213" s="172"/>
      <c r="DIJ213" s="172"/>
      <c r="DIK213" s="172"/>
      <c r="DIL213" s="172"/>
      <c r="DIM213" s="172"/>
      <c r="DIN213" s="172"/>
      <c r="DIO213" s="172"/>
      <c r="DIP213" s="172"/>
      <c r="DIQ213" s="172"/>
      <c r="DIR213" s="172"/>
      <c r="DIS213" s="172"/>
      <c r="DIT213" s="172"/>
      <c r="DIU213" s="172"/>
      <c r="DIV213" s="172"/>
      <c r="DIW213" s="172"/>
      <c r="DIX213" s="172"/>
      <c r="DIY213" s="172"/>
      <c r="DIZ213" s="172"/>
      <c r="DJA213" s="172"/>
      <c r="DJB213" s="172"/>
      <c r="DJC213" s="172"/>
      <c r="DJD213" s="172"/>
      <c r="DJE213" s="172"/>
      <c r="DJF213" s="172"/>
      <c r="DJG213" s="172"/>
      <c r="DJH213" s="172"/>
      <c r="DJI213" s="172"/>
      <c r="DJJ213" s="172"/>
      <c r="DJK213" s="172"/>
      <c r="DJL213" s="172"/>
      <c r="DJM213" s="172"/>
      <c r="DJN213" s="172"/>
      <c r="DJO213" s="172"/>
      <c r="DJP213" s="172"/>
      <c r="DJQ213" s="172"/>
      <c r="DJR213" s="172"/>
      <c r="DJS213" s="172"/>
      <c r="DJT213" s="172"/>
      <c r="DJU213" s="172"/>
      <c r="DJV213" s="172"/>
      <c r="DJW213" s="172"/>
      <c r="DJX213" s="172"/>
      <c r="DJY213" s="172"/>
      <c r="DJZ213" s="172"/>
      <c r="DKA213" s="172"/>
      <c r="DKB213" s="172"/>
      <c r="DKC213" s="172"/>
      <c r="DKD213" s="172"/>
      <c r="DKE213" s="172"/>
      <c r="DKF213" s="172"/>
      <c r="DKG213" s="172"/>
      <c r="DKH213" s="172"/>
      <c r="DKI213" s="172"/>
      <c r="DKJ213" s="172"/>
      <c r="DKK213" s="172"/>
      <c r="DKL213" s="172"/>
      <c r="DKM213" s="172"/>
      <c r="DKN213" s="172"/>
      <c r="DKO213" s="172"/>
      <c r="DKP213" s="172"/>
      <c r="DKQ213" s="172"/>
      <c r="DKR213" s="172"/>
      <c r="DKS213" s="172"/>
      <c r="DKT213" s="172"/>
      <c r="DKU213" s="172"/>
      <c r="DKV213" s="172"/>
      <c r="DKW213" s="172"/>
      <c r="DKX213" s="172"/>
      <c r="DKY213" s="172"/>
      <c r="DKZ213" s="172"/>
      <c r="DLA213" s="172"/>
      <c r="DLB213" s="172"/>
      <c r="DLC213" s="172"/>
      <c r="DLD213" s="172"/>
      <c r="DLE213" s="172"/>
      <c r="DLF213" s="172"/>
      <c r="DLG213" s="172"/>
      <c r="DLH213" s="172"/>
      <c r="DLI213" s="172"/>
      <c r="DLJ213" s="172"/>
      <c r="DLK213" s="172"/>
      <c r="DLL213" s="172"/>
      <c r="DLM213" s="172"/>
      <c r="DLN213" s="172"/>
      <c r="DLO213" s="172"/>
      <c r="DLP213" s="172"/>
      <c r="DLQ213" s="172"/>
      <c r="DLR213" s="172"/>
      <c r="DLS213" s="172"/>
      <c r="DLT213" s="172"/>
      <c r="DLU213" s="172"/>
      <c r="DLV213" s="172"/>
      <c r="DLW213" s="172"/>
      <c r="DLX213" s="172"/>
      <c r="DLY213" s="172"/>
      <c r="DLZ213" s="172"/>
      <c r="DMA213" s="172"/>
      <c r="DMB213" s="172"/>
      <c r="DMC213" s="172"/>
      <c r="DMD213" s="172"/>
      <c r="DME213" s="172"/>
      <c r="DMF213" s="172"/>
      <c r="DMG213" s="172"/>
      <c r="DMH213" s="172"/>
      <c r="DMI213" s="172"/>
      <c r="DMJ213" s="172"/>
      <c r="DMK213" s="172"/>
      <c r="DML213" s="172"/>
      <c r="DMM213" s="172"/>
      <c r="DMN213" s="172"/>
      <c r="DMO213" s="172"/>
      <c r="DMP213" s="172"/>
      <c r="DMQ213" s="172"/>
      <c r="DMR213" s="172"/>
      <c r="DMS213" s="172"/>
      <c r="DMT213" s="172"/>
      <c r="DMU213" s="172"/>
      <c r="DMV213" s="172"/>
      <c r="DMW213" s="172"/>
      <c r="DMX213" s="172"/>
      <c r="DMY213" s="172"/>
      <c r="DMZ213" s="172"/>
      <c r="DNA213" s="172"/>
      <c r="DNB213" s="172"/>
      <c r="DNC213" s="172"/>
      <c r="DND213" s="172"/>
      <c r="DNE213" s="172"/>
      <c r="DNF213" s="172"/>
      <c r="DNG213" s="172"/>
      <c r="DNH213" s="172"/>
      <c r="DNI213" s="172"/>
      <c r="DNJ213" s="172"/>
      <c r="DNK213" s="172"/>
      <c r="DNL213" s="172"/>
      <c r="DNM213" s="172"/>
      <c r="DNN213" s="172"/>
      <c r="DNO213" s="172"/>
      <c r="DNP213" s="172"/>
      <c r="DNQ213" s="172"/>
      <c r="DNR213" s="172"/>
      <c r="DNS213" s="172"/>
      <c r="DNT213" s="172"/>
      <c r="DNU213" s="172"/>
      <c r="DNV213" s="172"/>
      <c r="DNW213" s="172"/>
      <c r="DNX213" s="172"/>
      <c r="DNY213" s="172"/>
      <c r="DNZ213" s="172"/>
      <c r="DOA213" s="172"/>
      <c r="DOB213" s="172"/>
      <c r="DOC213" s="172"/>
      <c r="DOD213" s="172"/>
      <c r="DOE213" s="172"/>
      <c r="DOF213" s="172"/>
      <c r="DOG213" s="172"/>
      <c r="DOH213" s="172"/>
      <c r="DOI213" s="172"/>
      <c r="DOJ213" s="172"/>
      <c r="DOK213" s="172"/>
      <c r="DOL213" s="172"/>
      <c r="DOM213" s="172"/>
      <c r="DON213" s="172"/>
      <c r="DOO213" s="172"/>
      <c r="DOP213" s="172"/>
      <c r="DOQ213" s="172"/>
      <c r="DOR213" s="172"/>
      <c r="DOS213" s="172"/>
      <c r="DOT213" s="172"/>
      <c r="DOU213" s="172"/>
      <c r="DOV213" s="172"/>
      <c r="DOW213" s="172"/>
      <c r="DOX213" s="172"/>
      <c r="DOY213" s="172"/>
      <c r="DOZ213" s="172"/>
      <c r="DPA213" s="172"/>
      <c r="DPB213" s="172"/>
      <c r="DPC213" s="172"/>
      <c r="DPD213" s="172"/>
      <c r="DPE213" s="172"/>
      <c r="DPF213" s="172"/>
      <c r="DPG213" s="172"/>
      <c r="DPH213" s="172"/>
      <c r="DPI213" s="172"/>
      <c r="DPJ213" s="172"/>
      <c r="DPK213" s="172"/>
      <c r="DPL213" s="172"/>
      <c r="DPM213" s="172"/>
      <c r="DPN213" s="172"/>
      <c r="DPO213" s="172"/>
      <c r="DPP213" s="172"/>
      <c r="DPQ213" s="172"/>
      <c r="DPR213" s="172"/>
      <c r="DPS213" s="172"/>
      <c r="DPT213" s="172"/>
      <c r="DPU213" s="172"/>
      <c r="DPV213" s="172"/>
      <c r="DPW213" s="172"/>
      <c r="DPX213" s="172"/>
      <c r="DPY213" s="172"/>
      <c r="DPZ213" s="172"/>
      <c r="DQA213" s="172"/>
      <c r="DQB213" s="172"/>
      <c r="DQC213" s="172"/>
      <c r="DQD213" s="172"/>
      <c r="DQE213" s="172"/>
      <c r="DQF213" s="172"/>
      <c r="DQG213" s="172"/>
      <c r="DQH213" s="172"/>
      <c r="DQI213" s="172"/>
      <c r="DQJ213" s="172"/>
      <c r="DQK213" s="172"/>
      <c r="DQL213" s="172"/>
      <c r="DQM213" s="172"/>
      <c r="DQN213" s="172"/>
      <c r="DQO213" s="172"/>
      <c r="DQP213" s="172"/>
      <c r="DQQ213" s="172"/>
      <c r="DQR213" s="172"/>
      <c r="DQS213" s="172"/>
      <c r="DQT213" s="172"/>
      <c r="DQU213" s="172"/>
      <c r="DQV213" s="172"/>
      <c r="DQW213" s="172"/>
      <c r="DQX213" s="172"/>
      <c r="DQY213" s="172"/>
      <c r="DQZ213" s="172"/>
      <c r="DRA213" s="172"/>
      <c r="DRB213" s="172"/>
      <c r="DRC213" s="172"/>
      <c r="DRD213" s="172"/>
      <c r="DRE213" s="172"/>
      <c r="DRF213" s="172"/>
      <c r="DRG213" s="172"/>
      <c r="DRH213" s="172"/>
      <c r="DRI213" s="172"/>
      <c r="DRJ213" s="172"/>
      <c r="DRK213" s="172"/>
      <c r="DRL213" s="172"/>
      <c r="DRM213" s="172"/>
      <c r="DRN213" s="172"/>
      <c r="DRO213" s="172"/>
      <c r="DRP213" s="172"/>
      <c r="DRQ213" s="172"/>
      <c r="DRR213" s="172"/>
      <c r="DRS213" s="172"/>
      <c r="DRT213" s="172"/>
      <c r="DRU213" s="172"/>
      <c r="DRV213" s="172"/>
      <c r="DRW213" s="172"/>
      <c r="DRX213" s="172"/>
      <c r="DRY213" s="172"/>
      <c r="DRZ213" s="172"/>
      <c r="DSA213" s="172"/>
      <c r="DSB213" s="172"/>
      <c r="DSC213" s="172"/>
      <c r="DSD213" s="172"/>
      <c r="DSE213" s="172"/>
      <c r="DSF213" s="172"/>
      <c r="DSG213" s="172"/>
      <c r="DSH213" s="172"/>
      <c r="DSI213" s="172"/>
      <c r="DSJ213" s="172"/>
      <c r="DSK213" s="172"/>
      <c r="DSL213" s="172"/>
      <c r="DSM213" s="172"/>
      <c r="DSN213" s="172"/>
      <c r="DSO213" s="172"/>
      <c r="DSP213" s="172"/>
      <c r="DSQ213" s="172"/>
      <c r="DSR213" s="172"/>
      <c r="DSS213" s="172"/>
      <c r="DST213" s="172"/>
      <c r="DSU213" s="172"/>
      <c r="DSV213" s="172"/>
      <c r="DSW213" s="172"/>
      <c r="DSX213" s="172"/>
      <c r="DSY213" s="172"/>
      <c r="DSZ213" s="172"/>
      <c r="DTA213" s="172"/>
      <c r="DTB213" s="172"/>
      <c r="DTC213" s="172"/>
      <c r="DTD213" s="172"/>
      <c r="DTE213" s="172"/>
      <c r="DTF213" s="172"/>
      <c r="DTG213" s="172"/>
      <c r="DTH213" s="172"/>
      <c r="DTI213" s="172"/>
      <c r="DTJ213" s="172"/>
      <c r="DTK213" s="172"/>
      <c r="DTL213" s="172"/>
      <c r="DTM213" s="172"/>
      <c r="DTN213" s="172"/>
      <c r="DTO213" s="172"/>
      <c r="DTP213" s="172"/>
      <c r="DTQ213" s="172"/>
      <c r="DTR213" s="172"/>
      <c r="DTS213" s="172"/>
      <c r="DTT213" s="172"/>
      <c r="DTU213" s="172"/>
      <c r="DTV213" s="172"/>
      <c r="DTW213" s="172"/>
      <c r="DTX213" s="172"/>
      <c r="DTY213" s="172"/>
      <c r="DTZ213" s="172"/>
      <c r="DUA213" s="172"/>
      <c r="DUB213" s="172"/>
      <c r="DUC213" s="172"/>
      <c r="DUD213" s="172"/>
      <c r="DUE213" s="172"/>
      <c r="DUF213" s="172"/>
      <c r="DUG213" s="172"/>
      <c r="DUH213" s="172"/>
      <c r="DUI213" s="172"/>
      <c r="DUJ213" s="172"/>
      <c r="DUK213" s="172"/>
      <c r="DUL213" s="172"/>
      <c r="DUM213" s="172"/>
      <c r="DUN213" s="172"/>
      <c r="DUO213" s="172"/>
      <c r="DUP213" s="172"/>
      <c r="DUQ213" s="172"/>
      <c r="DUR213" s="172"/>
      <c r="DUS213" s="172"/>
      <c r="DUT213" s="172"/>
      <c r="DUU213" s="172"/>
      <c r="DUV213" s="172"/>
      <c r="DUW213" s="172"/>
      <c r="DUX213" s="172"/>
      <c r="DUY213" s="172"/>
      <c r="DUZ213" s="172"/>
      <c r="DVA213" s="172"/>
      <c r="DVB213" s="172"/>
      <c r="DVC213" s="172"/>
      <c r="DVD213" s="172"/>
      <c r="DVE213" s="172"/>
      <c r="DVF213" s="172"/>
      <c r="DVG213" s="172"/>
      <c r="DVH213" s="172"/>
      <c r="DVI213" s="172"/>
      <c r="DVJ213" s="172"/>
      <c r="DVK213" s="172"/>
      <c r="DVL213" s="172"/>
      <c r="DVM213" s="172"/>
      <c r="DVN213" s="172"/>
      <c r="DVO213" s="172"/>
      <c r="DVP213" s="172"/>
      <c r="DVQ213" s="172"/>
      <c r="DVR213" s="172"/>
      <c r="DVS213" s="172"/>
      <c r="DVT213" s="172"/>
      <c r="DVU213" s="172"/>
      <c r="DVV213" s="172"/>
      <c r="DVW213" s="172"/>
      <c r="DVX213" s="172"/>
      <c r="DVY213" s="172"/>
      <c r="DVZ213" s="172"/>
      <c r="DWA213" s="172"/>
      <c r="DWB213" s="172"/>
      <c r="DWC213" s="172"/>
      <c r="DWD213" s="172"/>
      <c r="DWE213" s="172"/>
      <c r="DWF213" s="172"/>
      <c r="DWG213" s="172"/>
      <c r="DWH213" s="172"/>
      <c r="DWI213" s="172"/>
      <c r="DWJ213" s="172"/>
      <c r="DWK213" s="172"/>
      <c r="DWL213" s="172"/>
      <c r="DWM213" s="172"/>
      <c r="DWN213" s="172"/>
      <c r="DWO213" s="172"/>
      <c r="DWP213" s="172"/>
      <c r="DWQ213" s="172"/>
      <c r="DWR213" s="172"/>
      <c r="DWS213" s="172"/>
      <c r="DWT213" s="172"/>
      <c r="DWU213" s="172"/>
      <c r="DWV213" s="172"/>
      <c r="DWW213" s="172"/>
      <c r="DWX213" s="172"/>
      <c r="DWY213" s="172"/>
      <c r="DWZ213" s="172"/>
      <c r="DXA213" s="172"/>
      <c r="DXB213" s="172"/>
      <c r="DXC213" s="172"/>
      <c r="DXD213" s="172"/>
      <c r="DXE213" s="172"/>
      <c r="DXF213" s="172"/>
      <c r="DXG213" s="172"/>
      <c r="DXH213" s="172"/>
      <c r="DXI213" s="172"/>
      <c r="DXJ213" s="172"/>
      <c r="DXK213" s="172"/>
      <c r="DXL213" s="172"/>
      <c r="DXM213" s="172"/>
      <c r="DXN213" s="172"/>
      <c r="DXO213" s="172"/>
      <c r="DXP213" s="172"/>
      <c r="DXQ213" s="172"/>
      <c r="DXR213" s="172"/>
      <c r="DXS213" s="172"/>
      <c r="DXT213" s="172"/>
      <c r="DXU213" s="172"/>
      <c r="DXV213" s="172"/>
      <c r="DXW213" s="172"/>
      <c r="DXX213" s="172"/>
      <c r="DXY213" s="172"/>
      <c r="DXZ213" s="172"/>
      <c r="DYA213" s="172"/>
      <c r="DYB213" s="172"/>
      <c r="DYC213" s="172"/>
      <c r="DYD213" s="172"/>
      <c r="DYE213" s="172"/>
      <c r="DYF213" s="172"/>
      <c r="DYG213" s="172"/>
      <c r="DYH213" s="172"/>
      <c r="DYI213" s="172"/>
      <c r="DYJ213" s="172"/>
      <c r="DYK213" s="172"/>
      <c r="DYL213" s="172"/>
      <c r="DYM213" s="172"/>
      <c r="DYN213" s="172"/>
      <c r="DYO213" s="172"/>
      <c r="DYP213" s="172"/>
      <c r="DYQ213" s="172"/>
      <c r="DYR213" s="172"/>
      <c r="DYS213" s="172"/>
      <c r="DYT213" s="172"/>
      <c r="DYU213" s="172"/>
      <c r="DYV213" s="172"/>
      <c r="DYW213" s="172"/>
      <c r="DYX213" s="172"/>
      <c r="DYY213" s="172"/>
      <c r="DYZ213" s="172"/>
      <c r="DZA213" s="172"/>
      <c r="DZB213" s="172"/>
      <c r="DZC213" s="172"/>
      <c r="DZD213" s="172"/>
      <c r="DZE213" s="172"/>
      <c r="DZF213" s="172"/>
      <c r="DZG213" s="172"/>
      <c r="DZH213" s="172"/>
      <c r="DZI213" s="172"/>
      <c r="DZJ213" s="172"/>
      <c r="DZK213" s="172"/>
      <c r="DZL213" s="172"/>
      <c r="DZM213" s="172"/>
      <c r="DZN213" s="172"/>
      <c r="DZO213" s="172"/>
      <c r="DZP213" s="172"/>
      <c r="DZQ213" s="172"/>
      <c r="DZR213" s="172"/>
      <c r="DZS213" s="172"/>
      <c r="DZT213" s="172"/>
      <c r="DZU213" s="172"/>
      <c r="DZV213" s="172"/>
      <c r="DZW213" s="172"/>
      <c r="DZX213" s="172"/>
      <c r="DZY213" s="172"/>
      <c r="DZZ213" s="172"/>
      <c r="EAA213" s="172"/>
      <c r="EAB213" s="172"/>
      <c r="EAC213" s="172"/>
      <c r="EAD213" s="172"/>
      <c r="EAE213" s="172"/>
      <c r="EAF213" s="172"/>
      <c r="EAG213" s="172"/>
      <c r="EAH213" s="172"/>
      <c r="EAI213" s="172"/>
      <c r="EAJ213" s="172"/>
      <c r="EAK213" s="172"/>
      <c r="EAL213" s="172"/>
      <c r="EAM213" s="172"/>
      <c r="EAN213" s="172"/>
      <c r="EAO213" s="172"/>
      <c r="EAP213" s="172"/>
      <c r="EAQ213" s="172"/>
      <c r="EAR213" s="172"/>
      <c r="EAS213" s="172"/>
      <c r="EAT213" s="172"/>
      <c r="EAU213" s="172"/>
      <c r="EAV213" s="172"/>
      <c r="EAW213" s="172"/>
      <c r="EAX213" s="172"/>
      <c r="EAY213" s="172"/>
      <c r="EAZ213" s="172"/>
      <c r="EBA213" s="172"/>
      <c r="EBB213" s="172"/>
      <c r="EBC213" s="172"/>
      <c r="EBD213" s="172"/>
      <c r="EBE213" s="172"/>
      <c r="EBF213" s="172"/>
      <c r="EBG213" s="172"/>
      <c r="EBH213" s="172"/>
      <c r="EBI213" s="172"/>
      <c r="EBJ213" s="172"/>
      <c r="EBK213" s="172"/>
      <c r="EBL213" s="172"/>
      <c r="EBM213" s="172"/>
      <c r="EBN213" s="172"/>
      <c r="EBO213" s="172"/>
      <c r="EBP213" s="172"/>
      <c r="EBQ213" s="172"/>
      <c r="EBR213" s="172"/>
      <c r="EBS213" s="172"/>
      <c r="EBT213" s="172"/>
      <c r="EBU213" s="172"/>
      <c r="EBV213" s="172"/>
      <c r="EBW213" s="172"/>
      <c r="EBX213" s="172"/>
      <c r="EBY213" s="172"/>
      <c r="EBZ213" s="172"/>
      <c r="ECA213" s="172"/>
      <c r="ECB213" s="172"/>
      <c r="ECC213" s="172"/>
      <c r="ECD213" s="172"/>
      <c r="ECE213" s="172"/>
      <c r="ECF213" s="172"/>
      <c r="ECG213" s="172"/>
      <c r="ECH213" s="172"/>
      <c r="ECI213" s="172"/>
      <c r="ECJ213" s="172"/>
      <c r="ECK213" s="172"/>
      <c r="ECL213" s="172"/>
      <c r="ECM213" s="172"/>
      <c r="ECN213" s="172"/>
      <c r="ECO213" s="172"/>
      <c r="ECP213" s="172"/>
      <c r="ECQ213" s="172"/>
      <c r="ECR213" s="172"/>
      <c r="ECS213" s="172"/>
      <c r="ECT213" s="172"/>
      <c r="ECU213" s="172"/>
      <c r="ECV213" s="172"/>
      <c r="ECW213" s="172"/>
      <c r="ECX213" s="172"/>
      <c r="ECY213" s="172"/>
      <c r="ECZ213" s="172"/>
      <c r="EDA213" s="172"/>
      <c r="EDB213" s="172"/>
      <c r="EDC213" s="172"/>
      <c r="EDD213" s="172"/>
      <c r="EDE213" s="172"/>
      <c r="EDF213" s="172"/>
      <c r="EDG213" s="172"/>
      <c r="EDH213" s="172"/>
      <c r="EDI213" s="172"/>
      <c r="EDJ213" s="172"/>
      <c r="EDK213" s="172"/>
      <c r="EDL213" s="172"/>
      <c r="EDM213" s="172"/>
      <c r="EDN213" s="172"/>
      <c r="EDO213" s="172"/>
      <c r="EDP213" s="172"/>
      <c r="EDQ213" s="172"/>
      <c r="EDR213" s="172"/>
      <c r="EDS213" s="172"/>
      <c r="EDT213" s="172"/>
      <c r="EDU213" s="172"/>
      <c r="EDV213" s="172"/>
      <c r="EDW213" s="172"/>
      <c r="EDX213" s="172"/>
      <c r="EDY213" s="172"/>
      <c r="EDZ213" s="172"/>
      <c r="EEA213" s="172"/>
      <c r="EEB213" s="172"/>
      <c r="EEC213" s="172"/>
      <c r="EED213" s="172"/>
      <c r="EEE213" s="172"/>
      <c r="EEF213" s="172"/>
      <c r="EEG213" s="172"/>
      <c r="EEH213" s="172"/>
      <c r="EEI213" s="172"/>
      <c r="EEJ213" s="172"/>
      <c r="EEK213" s="172"/>
      <c r="EEL213" s="172"/>
      <c r="EEM213" s="172"/>
      <c r="EEN213" s="172"/>
      <c r="EEO213" s="172"/>
      <c r="EEP213" s="172"/>
      <c r="EEQ213" s="172"/>
      <c r="EER213" s="172"/>
      <c r="EES213" s="172"/>
      <c r="EET213" s="172"/>
      <c r="EEU213" s="172"/>
      <c r="EEV213" s="172"/>
      <c r="EEW213" s="172"/>
      <c r="EEX213" s="172"/>
      <c r="EEY213" s="172"/>
      <c r="EEZ213" s="172"/>
      <c r="EFA213" s="172"/>
      <c r="EFB213" s="172"/>
      <c r="EFC213" s="172"/>
      <c r="EFD213" s="172"/>
      <c r="EFE213" s="172"/>
      <c r="EFF213" s="172"/>
      <c r="EFG213" s="172"/>
      <c r="EFH213" s="172"/>
      <c r="EFI213" s="172"/>
      <c r="EFJ213" s="172"/>
      <c r="EFK213" s="172"/>
      <c r="EFL213" s="172"/>
      <c r="EFM213" s="172"/>
      <c r="EFN213" s="172"/>
      <c r="EFO213" s="172"/>
      <c r="EFP213" s="172"/>
      <c r="EFQ213" s="172"/>
      <c r="EFR213" s="172"/>
      <c r="EFS213" s="172"/>
      <c r="EFT213" s="172"/>
      <c r="EFU213" s="172"/>
      <c r="EFV213" s="172"/>
      <c r="EFW213" s="172"/>
      <c r="EFX213" s="172"/>
      <c r="EFY213" s="172"/>
      <c r="EFZ213" s="172"/>
      <c r="EGA213" s="172"/>
      <c r="EGB213" s="172"/>
      <c r="EGC213" s="172"/>
      <c r="EGD213" s="172"/>
      <c r="EGE213" s="172"/>
      <c r="EGF213" s="172"/>
      <c r="EGG213" s="172"/>
      <c r="EGH213" s="172"/>
      <c r="EGI213" s="172"/>
      <c r="EGJ213" s="172"/>
      <c r="EGK213" s="172"/>
      <c r="EGL213" s="172"/>
      <c r="EGM213" s="172"/>
      <c r="EGN213" s="172"/>
      <c r="EGO213" s="172"/>
      <c r="EGP213" s="172"/>
      <c r="EGQ213" s="172"/>
      <c r="EGR213" s="172"/>
      <c r="EGS213" s="172"/>
      <c r="EGT213" s="172"/>
      <c r="EGU213" s="172"/>
      <c r="EGV213" s="172"/>
      <c r="EGW213" s="172"/>
      <c r="EGX213" s="172"/>
      <c r="EGY213" s="172"/>
      <c r="EGZ213" s="172"/>
      <c r="EHA213" s="172"/>
      <c r="EHB213" s="172"/>
      <c r="EHC213" s="172"/>
      <c r="EHD213" s="172"/>
      <c r="EHE213" s="172"/>
      <c r="EHF213" s="172"/>
      <c r="EHG213" s="172"/>
      <c r="EHH213" s="172"/>
      <c r="EHI213" s="172"/>
      <c r="EHJ213" s="172"/>
      <c r="EHK213" s="172"/>
      <c r="EHL213" s="172"/>
      <c r="EHM213" s="172"/>
      <c r="EHN213" s="172"/>
      <c r="EHO213" s="172"/>
      <c r="EHP213" s="172"/>
      <c r="EHQ213" s="172"/>
      <c r="EHR213" s="172"/>
      <c r="EHS213" s="172"/>
      <c r="EHT213" s="172"/>
      <c r="EHU213" s="172"/>
      <c r="EHV213" s="172"/>
      <c r="EHW213" s="172"/>
      <c r="EHX213" s="172"/>
      <c r="EHY213" s="172"/>
      <c r="EHZ213" s="172"/>
      <c r="EIA213" s="172"/>
      <c r="EIB213" s="172"/>
      <c r="EIC213" s="172"/>
      <c r="EID213" s="172"/>
      <c r="EIE213" s="172"/>
      <c r="EIF213" s="172"/>
      <c r="EIG213" s="172"/>
      <c r="EIH213" s="172"/>
      <c r="EII213" s="172"/>
      <c r="EIJ213" s="172"/>
      <c r="EIK213" s="172"/>
      <c r="EIL213" s="172"/>
      <c r="EIM213" s="172"/>
      <c r="EIN213" s="172"/>
      <c r="EIO213" s="172"/>
      <c r="EIP213" s="172"/>
      <c r="EIQ213" s="172"/>
      <c r="EIR213" s="172"/>
      <c r="EIS213" s="172"/>
      <c r="EIT213" s="172"/>
      <c r="EIU213" s="172"/>
      <c r="EIV213" s="172"/>
      <c r="EIW213" s="172"/>
      <c r="EIX213" s="172"/>
      <c r="EIY213" s="172"/>
      <c r="EIZ213" s="172"/>
      <c r="EJA213" s="172"/>
      <c r="EJB213" s="172"/>
      <c r="EJC213" s="172"/>
      <c r="EJD213" s="172"/>
      <c r="EJE213" s="172"/>
      <c r="EJF213" s="172"/>
      <c r="EJG213" s="172"/>
      <c r="EJH213" s="172"/>
      <c r="EJI213" s="172"/>
      <c r="EJJ213" s="172"/>
      <c r="EJK213" s="172"/>
      <c r="EJL213" s="172"/>
      <c r="EJM213" s="172"/>
      <c r="EJN213" s="172"/>
      <c r="EJO213" s="172"/>
      <c r="EJP213" s="172"/>
      <c r="EJQ213" s="172"/>
      <c r="EJR213" s="172"/>
      <c r="EJS213" s="172"/>
      <c r="EJT213" s="172"/>
      <c r="EJU213" s="172"/>
      <c r="EJV213" s="172"/>
      <c r="EJW213" s="172"/>
      <c r="EJX213" s="172"/>
      <c r="EJY213" s="172"/>
      <c r="EJZ213" s="172"/>
      <c r="EKA213" s="172"/>
      <c r="EKB213" s="172"/>
      <c r="EKC213" s="172"/>
      <c r="EKD213" s="172"/>
      <c r="EKE213" s="172"/>
      <c r="EKF213" s="172"/>
      <c r="EKG213" s="172"/>
      <c r="EKH213" s="172"/>
      <c r="EKI213" s="172"/>
      <c r="EKJ213" s="172"/>
      <c r="EKK213" s="172"/>
      <c r="EKL213" s="172"/>
      <c r="EKM213" s="172"/>
      <c r="EKN213" s="172"/>
      <c r="EKO213" s="172"/>
      <c r="EKP213" s="172"/>
      <c r="EKQ213" s="172"/>
      <c r="EKR213" s="172"/>
      <c r="EKS213" s="172"/>
      <c r="EKT213" s="172"/>
      <c r="EKU213" s="172"/>
      <c r="EKV213" s="172"/>
      <c r="EKW213" s="172"/>
      <c r="EKX213" s="172"/>
      <c r="EKY213" s="172"/>
      <c r="EKZ213" s="172"/>
      <c r="ELA213" s="172"/>
      <c r="ELB213" s="172"/>
      <c r="ELC213" s="172"/>
      <c r="ELD213" s="172"/>
      <c r="ELE213" s="172"/>
      <c r="ELF213" s="172"/>
      <c r="ELG213" s="172"/>
      <c r="ELH213" s="172"/>
      <c r="ELI213" s="172"/>
      <c r="ELJ213" s="172"/>
      <c r="ELK213" s="172"/>
      <c r="ELL213" s="172"/>
      <c r="ELM213" s="172"/>
      <c r="ELN213" s="172"/>
      <c r="ELO213" s="172"/>
      <c r="ELP213" s="172"/>
      <c r="ELQ213" s="172"/>
      <c r="ELR213" s="172"/>
      <c r="ELS213" s="172"/>
      <c r="ELT213" s="172"/>
      <c r="ELU213" s="172"/>
      <c r="ELV213" s="172"/>
      <c r="ELW213" s="172"/>
      <c r="ELX213" s="172"/>
      <c r="ELY213" s="172"/>
      <c r="ELZ213" s="172"/>
      <c r="EMA213" s="172"/>
      <c r="EMB213" s="172"/>
      <c r="EMC213" s="172"/>
      <c r="EMD213" s="172"/>
      <c r="EME213" s="172"/>
      <c r="EMF213" s="172"/>
      <c r="EMG213" s="172"/>
      <c r="EMH213" s="172"/>
      <c r="EMI213" s="172"/>
      <c r="EMJ213" s="172"/>
      <c r="EMK213" s="172"/>
      <c r="EML213" s="172"/>
      <c r="EMM213" s="172"/>
      <c r="EMN213" s="172"/>
      <c r="EMO213" s="172"/>
      <c r="EMP213" s="172"/>
      <c r="EMQ213" s="172"/>
      <c r="EMR213" s="172"/>
      <c r="EMS213" s="172"/>
      <c r="EMT213" s="172"/>
      <c r="EMU213" s="172"/>
      <c r="EMV213" s="172"/>
      <c r="EMW213" s="172"/>
      <c r="EMX213" s="172"/>
      <c r="EMY213" s="172"/>
      <c r="EMZ213" s="172"/>
      <c r="ENA213" s="172"/>
      <c r="ENB213" s="172"/>
      <c r="ENC213" s="172"/>
      <c r="END213" s="172"/>
      <c r="ENE213" s="172"/>
      <c r="ENF213" s="172"/>
      <c r="ENG213" s="172"/>
      <c r="ENH213" s="172"/>
      <c r="ENI213" s="172"/>
      <c r="ENJ213" s="172"/>
      <c r="ENK213" s="172"/>
      <c r="ENL213" s="172"/>
      <c r="ENM213" s="172"/>
      <c r="ENN213" s="172"/>
      <c r="ENO213" s="172"/>
      <c r="ENP213" s="172"/>
      <c r="ENQ213" s="172"/>
      <c r="ENR213" s="172"/>
      <c r="ENS213" s="172"/>
      <c r="ENT213" s="172"/>
      <c r="ENU213" s="172"/>
      <c r="ENV213" s="172"/>
      <c r="ENW213" s="172"/>
      <c r="ENX213" s="172"/>
      <c r="ENY213" s="172"/>
      <c r="ENZ213" s="172"/>
      <c r="EOA213" s="172"/>
      <c r="EOB213" s="172"/>
      <c r="EOC213" s="172"/>
      <c r="EOD213" s="172"/>
      <c r="EOE213" s="172"/>
      <c r="EOF213" s="172"/>
      <c r="EOG213" s="172"/>
      <c r="EOH213" s="172"/>
      <c r="EOI213" s="172"/>
      <c r="EOJ213" s="172"/>
      <c r="EOK213" s="172"/>
      <c r="EOL213" s="172"/>
      <c r="EOM213" s="172"/>
      <c r="EON213" s="172"/>
      <c r="EOO213" s="172"/>
      <c r="EOP213" s="172"/>
      <c r="EOQ213" s="172"/>
      <c r="EOR213" s="172"/>
      <c r="EOS213" s="172"/>
      <c r="EOT213" s="172"/>
      <c r="EOU213" s="172"/>
      <c r="EOV213" s="172"/>
      <c r="EOW213" s="172"/>
      <c r="EOX213" s="172"/>
      <c r="EOY213" s="172"/>
      <c r="EOZ213" s="172"/>
      <c r="EPA213" s="172"/>
      <c r="EPB213" s="172"/>
      <c r="EPC213" s="172"/>
      <c r="EPD213" s="172"/>
      <c r="EPE213" s="172"/>
      <c r="EPF213" s="172"/>
      <c r="EPG213" s="172"/>
      <c r="EPH213" s="172"/>
      <c r="EPI213" s="172"/>
      <c r="EPJ213" s="172"/>
      <c r="EPK213" s="172"/>
      <c r="EPL213" s="172"/>
      <c r="EPM213" s="172"/>
      <c r="EPN213" s="172"/>
      <c r="EPO213" s="172"/>
      <c r="EPP213" s="172"/>
      <c r="EPQ213" s="172"/>
      <c r="EPR213" s="172"/>
      <c r="EPS213" s="172"/>
      <c r="EPT213" s="172"/>
      <c r="EPU213" s="172"/>
      <c r="EPV213" s="172"/>
      <c r="EPW213" s="172"/>
      <c r="EPX213" s="172"/>
      <c r="EPY213" s="172"/>
      <c r="EPZ213" s="172"/>
      <c r="EQA213" s="172"/>
      <c r="EQB213" s="172"/>
      <c r="EQC213" s="172"/>
      <c r="EQD213" s="172"/>
      <c r="EQE213" s="172"/>
      <c r="EQF213" s="172"/>
      <c r="EQG213" s="172"/>
      <c r="EQH213" s="172"/>
      <c r="EQI213" s="172"/>
      <c r="EQJ213" s="172"/>
      <c r="EQK213" s="172"/>
      <c r="EQL213" s="172"/>
      <c r="EQM213" s="172"/>
      <c r="EQN213" s="172"/>
      <c r="EQO213" s="172"/>
      <c r="EQP213" s="172"/>
      <c r="EQQ213" s="172"/>
      <c r="EQR213" s="172"/>
      <c r="EQS213" s="172"/>
      <c r="EQT213" s="172"/>
      <c r="EQU213" s="172"/>
      <c r="EQV213" s="172"/>
      <c r="EQW213" s="172"/>
      <c r="EQX213" s="172"/>
      <c r="EQY213" s="172"/>
      <c r="EQZ213" s="172"/>
      <c r="ERA213" s="172"/>
      <c r="ERB213" s="172"/>
      <c r="ERC213" s="172"/>
      <c r="ERD213" s="172"/>
      <c r="ERE213" s="172"/>
      <c r="ERF213" s="172"/>
      <c r="ERG213" s="172"/>
      <c r="ERH213" s="172"/>
      <c r="ERI213" s="172"/>
      <c r="ERJ213" s="172"/>
      <c r="ERK213" s="172"/>
      <c r="ERL213" s="172"/>
      <c r="ERM213" s="172"/>
      <c r="ERN213" s="172"/>
      <c r="ERO213" s="172"/>
      <c r="ERP213" s="172"/>
      <c r="ERQ213" s="172"/>
      <c r="ERR213" s="172"/>
      <c r="ERS213" s="172"/>
      <c r="ERT213" s="172"/>
      <c r="ERU213" s="172"/>
      <c r="ERV213" s="172"/>
      <c r="ERW213" s="172"/>
      <c r="ERX213" s="172"/>
      <c r="ERY213" s="172"/>
      <c r="ERZ213" s="172"/>
      <c r="ESA213" s="172"/>
      <c r="ESB213" s="172"/>
      <c r="ESC213" s="172"/>
      <c r="ESD213" s="172"/>
      <c r="ESE213" s="172"/>
      <c r="ESF213" s="172"/>
      <c r="ESG213" s="172"/>
      <c r="ESH213" s="172"/>
      <c r="ESI213" s="172"/>
      <c r="ESJ213" s="172"/>
      <c r="ESK213" s="172"/>
      <c r="ESL213" s="172"/>
      <c r="ESM213" s="172"/>
      <c r="ESN213" s="172"/>
      <c r="ESO213" s="172"/>
      <c r="ESP213" s="172"/>
      <c r="ESQ213" s="172"/>
      <c r="ESR213" s="172"/>
      <c r="ESS213" s="172"/>
      <c r="EST213" s="172"/>
      <c r="ESU213" s="172"/>
      <c r="ESV213" s="172"/>
      <c r="ESW213" s="172"/>
      <c r="ESX213" s="172"/>
      <c r="ESY213" s="172"/>
      <c r="ESZ213" s="172"/>
      <c r="ETA213" s="172"/>
      <c r="ETB213" s="172"/>
      <c r="ETC213" s="172"/>
      <c r="ETD213" s="172"/>
      <c r="ETE213" s="172"/>
      <c r="ETF213" s="172"/>
      <c r="ETG213" s="172"/>
      <c r="ETH213" s="172"/>
      <c r="ETI213" s="172"/>
      <c r="ETJ213" s="172"/>
      <c r="ETK213" s="172"/>
      <c r="ETL213" s="172"/>
      <c r="ETM213" s="172"/>
      <c r="ETN213" s="172"/>
      <c r="ETO213" s="172"/>
      <c r="ETP213" s="172"/>
      <c r="ETQ213" s="172"/>
      <c r="ETR213" s="172"/>
      <c r="ETS213" s="172"/>
      <c r="ETT213" s="172"/>
      <c r="ETU213" s="172"/>
      <c r="ETV213" s="172"/>
      <c r="ETW213" s="172"/>
      <c r="ETX213" s="172"/>
      <c r="ETY213" s="172"/>
      <c r="ETZ213" s="172"/>
      <c r="EUA213" s="172"/>
      <c r="EUB213" s="172"/>
      <c r="EUC213" s="172"/>
      <c r="EUD213" s="172"/>
      <c r="EUE213" s="172"/>
      <c r="EUF213" s="172"/>
      <c r="EUG213" s="172"/>
      <c r="EUH213" s="172"/>
      <c r="EUI213" s="172"/>
      <c r="EUJ213" s="172"/>
      <c r="EUK213" s="172"/>
      <c r="EUL213" s="172"/>
      <c r="EUM213" s="172"/>
      <c r="EUN213" s="172"/>
      <c r="EUO213" s="172"/>
      <c r="EUP213" s="172"/>
      <c r="EUQ213" s="172"/>
      <c r="EUR213" s="172"/>
      <c r="EUS213" s="172"/>
      <c r="EUT213" s="172"/>
      <c r="EUU213" s="172"/>
      <c r="EUV213" s="172"/>
      <c r="EUW213" s="172"/>
      <c r="EUX213" s="172"/>
      <c r="EUY213" s="172"/>
      <c r="EUZ213" s="172"/>
      <c r="EVA213" s="172"/>
      <c r="EVB213" s="172"/>
      <c r="EVC213" s="172"/>
      <c r="EVD213" s="172"/>
      <c r="EVE213" s="172"/>
      <c r="EVF213" s="172"/>
      <c r="EVG213" s="172"/>
      <c r="EVH213" s="172"/>
      <c r="EVI213" s="172"/>
      <c r="EVJ213" s="172"/>
      <c r="EVK213" s="172"/>
      <c r="EVL213" s="172"/>
      <c r="EVM213" s="172"/>
      <c r="EVN213" s="172"/>
      <c r="EVO213" s="172"/>
      <c r="EVP213" s="172"/>
      <c r="EVQ213" s="172"/>
      <c r="EVR213" s="172"/>
      <c r="EVS213" s="172"/>
      <c r="EVT213" s="172"/>
      <c r="EVU213" s="172"/>
      <c r="EVV213" s="172"/>
      <c r="EVW213" s="172"/>
      <c r="EVX213" s="172"/>
      <c r="EVY213" s="172"/>
      <c r="EVZ213" s="172"/>
      <c r="EWA213" s="172"/>
      <c r="EWB213" s="172"/>
      <c r="EWC213" s="172"/>
      <c r="EWD213" s="172"/>
      <c r="EWE213" s="172"/>
      <c r="EWF213" s="172"/>
      <c r="EWG213" s="172"/>
      <c r="EWH213" s="172"/>
      <c r="EWI213" s="172"/>
      <c r="EWJ213" s="172"/>
      <c r="EWK213" s="172"/>
      <c r="EWL213" s="172"/>
      <c r="EWM213" s="172"/>
      <c r="EWN213" s="172"/>
      <c r="EWO213" s="172"/>
      <c r="EWP213" s="172"/>
      <c r="EWQ213" s="172"/>
      <c r="EWR213" s="172"/>
      <c r="EWS213" s="172"/>
      <c r="EWT213" s="172"/>
      <c r="EWU213" s="172"/>
      <c r="EWV213" s="172"/>
      <c r="EWW213" s="172"/>
      <c r="EWX213" s="172"/>
      <c r="EWY213" s="172"/>
      <c r="EWZ213" s="172"/>
      <c r="EXA213" s="172"/>
      <c r="EXB213" s="172"/>
      <c r="EXC213" s="172"/>
      <c r="EXD213" s="172"/>
      <c r="EXE213" s="172"/>
      <c r="EXF213" s="172"/>
      <c r="EXG213" s="172"/>
      <c r="EXH213" s="172"/>
      <c r="EXI213" s="172"/>
      <c r="EXJ213" s="172"/>
      <c r="EXK213" s="172"/>
      <c r="EXL213" s="172"/>
      <c r="EXM213" s="172"/>
      <c r="EXN213" s="172"/>
      <c r="EXO213" s="172"/>
      <c r="EXP213" s="172"/>
      <c r="EXQ213" s="172"/>
      <c r="EXR213" s="172"/>
      <c r="EXS213" s="172"/>
      <c r="EXT213" s="172"/>
      <c r="EXU213" s="172"/>
      <c r="EXV213" s="172"/>
      <c r="EXW213" s="172"/>
      <c r="EXX213" s="172"/>
      <c r="EXY213" s="172"/>
      <c r="EXZ213" s="172"/>
      <c r="EYA213" s="172"/>
      <c r="EYB213" s="172"/>
      <c r="EYC213" s="172"/>
      <c r="EYD213" s="172"/>
      <c r="EYE213" s="172"/>
      <c r="EYF213" s="172"/>
      <c r="EYG213" s="172"/>
      <c r="EYH213" s="172"/>
      <c r="EYI213" s="172"/>
      <c r="EYJ213" s="172"/>
      <c r="EYK213" s="172"/>
      <c r="EYL213" s="172"/>
      <c r="EYM213" s="172"/>
      <c r="EYN213" s="172"/>
      <c r="EYO213" s="172"/>
      <c r="EYP213" s="172"/>
      <c r="EYQ213" s="172"/>
      <c r="EYR213" s="172"/>
      <c r="EYS213" s="172"/>
      <c r="EYT213" s="172"/>
      <c r="EYU213" s="172"/>
      <c r="EYV213" s="172"/>
      <c r="EYW213" s="172"/>
      <c r="EYX213" s="172"/>
      <c r="EYY213" s="172"/>
      <c r="EYZ213" s="172"/>
      <c r="EZA213" s="172"/>
      <c r="EZB213" s="172"/>
      <c r="EZC213" s="172"/>
      <c r="EZD213" s="172"/>
      <c r="EZE213" s="172"/>
      <c r="EZF213" s="172"/>
      <c r="EZG213" s="172"/>
      <c r="EZH213" s="172"/>
      <c r="EZI213" s="172"/>
      <c r="EZJ213" s="172"/>
      <c r="EZK213" s="172"/>
      <c r="EZL213" s="172"/>
      <c r="EZM213" s="172"/>
      <c r="EZN213" s="172"/>
      <c r="EZO213" s="172"/>
      <c r="EZP213" s="172"/>
      <c r="EZQ213" s="172"/>
      <c r="EZR213" s="172"/>
      <c r="EZS213" s="172"/>
      <c r="EZT213" s="172"/>
      <c r="EZU213" s="172"/>
      <c r="EZV213" s="172"/>
      <c r="EZW213" s="172"/>
      <c r="EZX213" s="172"/>
      <c r="EZY213" s="172"/>
      <c r="EZZ213" s="172"/>
      <c r="FAA213" s="172"/>
      <c r="FAB213" s="172"/>
      <c r="FAC213" s="172"/>
      <c r="FAD213" s="172"/>
      <c r="FAE213" s="172"/>
      <c r="FAF213" s="172"/>
      <c r="FAG213" s="172"/>
      <c r="FAH213" s="172"/>
      <c r="FAI213" s="172"/>
      <c r="FAJ213" s="172"/>
      <c r="FAK213" s="172"/>
      <c r="FAL213" s="172"/>
      <c r="FAM213" s="172"/>
      <c r="FAN213" s="172"/>
      <c r="FAO213" s="172"/>
      <c r="FAP213" s="172"/>
      <c r="FAQ213" s="172"/>
      <c r="FAR213" s="172"/>
      <c r="FAS213" s="172"/>
      <c r="FAT213" s="172"/>
      <c r="FAU213" s="172"/>
      <c r="FAV213" s="172"/>
      <c r="FAW213" s="172"/>
      <c r="FAX213" s="172"/>
      <c r="FAY213" s="172"/>
      <c r="FAZ213" s="172"/>
      <c r="FBA213" s="172"/>
      <c r="FBB213" s="172"/>
      <c r="FBC213" s="172"/>
      <c r="FBD213" s="172"/>
      <c r="FBE213" s="172"/>
      <c r="FBF213" s="172"/>
      <c r="FBG213" s="172"/>
      <c r="FBH213" s="172"/>
      <c r="FBI213" s="172"/>
      <c r="FBJ213" s="172"/>
      <c r="FBK213" s="172"/>
      <c r="FBL213" s="172"/>
      <c r="FBM213" s="172"/>
      <c r="FBN213" s="172"/>
      <c r="FBO213" s="172"/>
      <c r="FBP213" s="172"/>
      <c r="FBQ213" s="172"/>
      <c r="FBR213" s="172"/>
      <c r="FBS213" s="172"/>
      <c r="FBT213" s="172"/>
      <c r="FBU213" s="172"/>
      <c r="FBV213" s="172"/>
      <c r="FBW213" s="172"/>
      <c r="FBX213" s="172"/>
      <c r="FBY213" s="172"/>
      <c r="FBZ213" s="172"/>
      <c r="FCA213" s="172"/>
      <c r="FCB213" s="172"/>
      <c r="FCC213" s="172"/>
      <c r="FCD213" s="172"/>
      <c r="FCE213" s="172"/>
      <c r="FCF213" s="172"/>
      <c r="FCG213" s="172"/>
      <c r="FCH213" s="172"/>
      <c r="FCI213" s="172"/>
      <c r="FCJ213" s="172"/>
      <c r="FCK213" s="172"/>
      <c r="FCL213" s="172"/>
      <c r="FCM213" s="172"/>
      <c r="FCN213" s="172"/>
      <c r="FCO213" s="172"/>
      <c r="FCP213" s="172"/>
      <c r="FCQ213" s="172"/>
      <c r="FCR213" s="172"/>
      <c r="FCS213" s="172"/>
      <c r="FCT213" s="172"/>
      <c r="FCU213" s="172"/>
      <c r="FCV213" s="172"/>
      <c r="FCW213" s="172"/>
      <c r="FCX213" s="172"/>
      <c r="FCY213" s="172"/>
      <c r="FCZ213" s="172"/>
      <c r="FDA213" s="172"/>
      <c r="FDB213" s="172"/>
      <c r="FDC213" s="172"/>
      <c r="FDD213" s="172"/>
      <c r="FDE213" s="172"/>
      <c r="FDF213" s="172"/>
      <c r="FDG213" s="172"/>
      <c r="FDH213" s="172"/>
      <c r="FDI213" s="172"/>
      <c r="FDJ213" s="172"/>
      <c r="FDK213" s="172"/>
      <c r="FDL213" s="172"/>
      <c r="FDM213" s="172"/>
      <c r="FDN213" s="172"/>
      <c r="FDO213" s="172"/>
      <c r="FDP213" s="172"/>
      <c r="FDQ213" s="172"/>
      <c r="FDR213" s="172"/>
      <c r="FDS213" s="172"/>
      <c r="FDT213" s="172"/>
      <c r="FDU213" s="172"/>
      <c r="FDV213" s="172"/>
      <c r="FDW213" s="172"/>
      <c r="FDX213" s="172"/>
      <c r="FDY213" s="172"/>
      <c r="FDZ213" s="172"/>
      <c r="FEA213" s="172"/>
      <c r="FEB213" s="172"/>
      <c r="FEC213" s="172"/>
      <c r="FED213" s="172"/>
      <c r="FEE213" s="172"/>
      <c r="FEF213" s="172"/>
      <c r="FEG213" s="172"/>
      <c r="FEH213" s="172"/>
      <c r="FEI213" s="172"/>
      <c r="FEJ213" s="172"/>
      <c r="FEK213" s="172"/>
      <c r="FEL213" s="172"/>
      <c r="FEM213" s="172"/>
      <c r="FEN213" s="172"/>
      <c r="FEO213" s="172"/>
      <c r="FEP213" s="172"/>
      <c r="FEQ213" s="172"/>
      <c r="FER213" s="172"/>
      <c r="FES213" s="172"/>
      <c r="FET213" s="172"/>
      <c r="FEU213" s="172"/>
      <c r="FEV213" s="172"/>
      <c r="FEW213" s="172"/>
      <c r="FEX213" s="172"/>
      <c r="FEY213" s="172"/>
      <c r="FEZ213" s="172"/>
      <c r="FFA213" s="172"/>
      <c r="FFB213" s="172"/>
      <c r="FFC213" s="172"/>
      <c r="FFD213" s="172"/>
      <c r="FFE213" s="172"/>
      <c r="FFF213" s="172"/>
      <c r="FFG213" s="172"/>
      <c r="FFH213" s="172"/>
      <c r="FFI213" s="172"/>
      <c r="FFJ213" s="172"/>
      <c r="FFK213" s="172"/>
      <c r="FFL213" s="172"/>
      <c r="FFM213" s="172"/>
      <c r="FFN213" s="172"/>
      <c r="FFO213" s="172"/>
      <c r="FFP213" s="172"/>
      <c r="FFQ213" s="172"/>
      <c r="FFR213" s="172"/>
      <c r="FFS213" s="172"/>
      <c r="FFT213" s="172"/>
      <c r="FFU213" s="172"/>
      <c r="FFV213" s="172"/>
      <c r="FFW213" s="172"/>
      <c r="FFX213" s="172"/>
      <c r="FFY213" s="172"/>
      <c r="FFZ213" s="172"/>
      <c r="FGA213" s="172"/>
      <c r="FGB213" s="172"/>
      <c r="FGC213" s="172"/>
      <c r="FGD213" s="172"/>
      <c r="FGE213" s="172"/>
      <c r="FGF213" s="172"/>
      <c r="FGG213" s="172"/>
      <c r="FGH213" s="172"/>
      <c r="FGI213" s="172"/>
      <c r="FGJ213" s="172"/>
      <c r="FGK213" s="172"/>
      <c r="FGL213" s="172"/>
      <c r="FGM213" s="172"/>
      <c r="FGN213" s="172"/>
      <c r="FGO213" s="172"/>
      <c r="FGP213" s="172"/>
      <c r="FGQ213" s="172"/>
      <c r="FGR213" s="172"/>
      <c r="FGS213" s="172"/>
      <c r="FGT213" s="172"/>
      <c r="FGU213" s="172"/>
      <c r="FGV213" s="172"/>
      <c r="FGW213" s="172"/>
      <c r="FGX213" s="172"/>
      <c r="FGY213" s="172"/>
      <c r="FGZ213" s="172"/>
      <c r="FHA213" s="172"/>
      <c r="FHB213" s="172"/>
      <c r="FHC213" s="172"/>
      <c r="FHD213" s="172"/>
      <c r="FHE213" s="172"/>
      <c r="FHF213" s="172"/>
      <c r="FHG213" s="172"/>
      <c r="FHH213" s="172"/>
      <c r="FHI213" s="172"/>
      <c r="FHJ213" s="172"/>
      <c r="FHK213" s="172"/>
      <c r="FHL213" s="172"/>
      <c r="FHM213" s="172"/>
      <c r="FHN213" s="172"/>
      <c r="FHO213" s="172"/>
      <c r="FHP213" s="172"/>
      <c r="FHQ213" s="172"/>
      <c r="FHR213" s="172"/>
      <c r="FHS213" s="172"/>
      <c r="FHT213" s="172"/>
      <c r="FHU213" s="172"/>
      <c r="FHV213" s="172"/>
      <c r="FHW213" s="172"/>
      <c r="FHX213" s="172"/>
      <c r="FHY213" s="172"/>
      <c r="FHZ213" s="172"/>
      <c r="FIA213" s="172"/>
      <c r="FIB213" s="172"/>
      <c r="FIC213" s="172"/>
      <c r="FID213" s="172"/>
      <c r="FIE213" s="172"/>
      <c r="FIF213" s="172"/>
      <c r="FIG213" s="172"/>
      <c r="FIH213" s="172"/>
      <c r="FII213" s="172"/>
      <c r="FIJ213" s="172"/>
      <c r="FIK213" s="172"/>
      <c r="FIL213" s="172"/>
      <c r="FIM213" s="172"/>
      <c r="FIN213" s="172"/>
      <c r="FIO213" s="172"/>
      <c r="FIP213" s="172"/>
      <c r="FIQ213" s="172"/>
      <c r="FIR213" s="172"/>
      <c r="FIS213" s="172"/>
      <c r="FIT213" s="172"/>
      <c r="FIU213" s="172"/>
      <c r="FIV213" s="172"/>
      <c r="FIW213" s="172"/>
      <c r="FIX213" s="172"/>
      <c r="FIY213" s="172"/>
      <c r="FIZ213" s="172"/>
      <c r="FJA213" s="172"/>
      <c r="FJB213" s="172"/>
      <c r="FJC213" s="172"/>
      <c r="FJD213" s="172"/>
      <c r="FJE213" s="172"/>
      <c r="FJF213" s="172"/>
      <c r="FJG213" s="172"/>
      <c r="FJH213" s="172"/>
      <c r="FJI213" s="172"/>
      <c r="FJJ213" s="172"/>
      <c r="FJK213" s="172"/>
      <c r="FJL213" s="172"/>
      <c r="FJM213" s="172"/>
      <c r="FJN213" s="172"/>
      <c r="FJO213" s="172"/>
      <c r="FJP213" s="172"/>
      <c r="FJQ213" s="172"/>
      <c r="FJR213" s="172"/>
      <c r="FJS213" s="172"/>
      <c r="FJT213" s="172"/>
      <c r="FJU213" s="172"/>
      <c r="FJV213" s="172"/>
      <c r="FJW213" s="172"/>
      <c r="FJX213" s="172"/>
      <c r="FJY213" s="172"/>
      <c r="FJZ213" s="172"/>
      <c r="FKA213" s="172"/>
      <c r="FKB213" s="172"/>
      <c r="FKC213" s="172"/>
      <c r="FKD213" s="172"/>
      <c r="FKE213" s="172"/>
      <c r="FKF213" s="172"/>
      <c r="FKG213" s="172"/>
      <c r="FKH213" s="172"/>
      <c r="FKI213" s="172"/>
      <c r="FKJ213" s="172"/>
      <c r="FKK213" s="172"/>
      <c r="FKL213" s="172"/>
      <c r="FKM213" s="172"/>
      <c r="FKN213" s="172"/>
      <c r="FKO213" s="172"/>
      <c r="FKP213" s="172"/>
      <c r="FKQ213" s="172"/>
      <c r="FKR213" s="172"/>
      <c r="FKS213" s="172"/>
      <c r="FKT213" s="172"/>
      <c r="FKU213" s="172"/>
      <c r="FKV213" s="172"/>
      <c r="FKW213" s="172"/>
      <c r="FKX213" s="172"/>
      <c r="FKY213" s="172"/>
      <c r="FKZ213" s="172"/>
      <c r="FLA213" s="172"/>
      <c r="FLB213" s="172"/>
      <c r="FLC213" s="172"/>
      <c r="FLD213" s="172"/>
      <c r="FLE213" s="172"/>
      <c r="FLF213" s="172"/>
      <c r="FLG213" s="172"/>
      <c r="FLH213" s="172"/>
      <c r="FLI213" s="172"/>
      <c r="FLJ213" s="172"/>
      <c r="FLK213" s="172"/>
      <c r="FLL213" s="172"/>
      <c r="FLM213" s="172"/>
      <c r="FLN213" s="172"/>
      <c r="FLO213" s="172"/>
      <c r="FLP213" s="172"/>
      <c r="FLQ213" s="172"/>
      <c r="FLR213" s="172"/>
      <c r="FLS213" s="172"/>
      <c r="FLT213" s="172"/>
      <c r="FLU213" s="172"/>
      <c r="FLV213" s="172"/>
      <c r="FLW213" s="172"/>
      <c r="FLX213" s="172"/>
      <c r="FLY213" s="172"/>
      <c r="FLZ213" s="172"/>
      <c r="FMA213" s="172"/>
      <c r="FMB213" s="172"/>
      <c r="FMC213" s="172"/>
      <c r="FMD213" s="172"/>
      <c r="FME213" s="172"/>
      <c r="FMF213" s="172"/>
      <c r="FMG213" s="172"/>
      <c r="FMH213" s="172"/>
      <c r="FMI213" s="172"/>
      <c r="FMJ213" s="172"/>
      <c r="FMK213" s="172"/>
      <c r="FML213" s="172"/>
      <c r="FMM213" s="172"/>
      <c r="FMN213" s="172"/>
      <c r="FMO213" s="172"/>
      <c r="FMP213" s="172"/>
      <c r="FMQ213" s="172"/>
      <c r="FMR213" s="172"/>
      <c r="FMS213" s="172"/>
      <c r="FMT213" s="172"/>
      <c r="FMU213" s="172"/>
      <c r="FMV213" s="172"/>
      <c r="FMW213" s="172"/>
      <c r="FMX213" s="172"/>
      <c r="FMY213" s="172"/>
      <c r="FMZ213" s="172"/>
      <c r="FNA213" s="172"/>
      <c r="FNB213" s="172"/>
      <c r="FNC213" s="172"/>
      <c r="FND213" s="172"/>
      <c r="FNE213" s="172"/>
      <c r="FNF213" s="172"/>
      <c r="FNG213" s="172"/>
      <c r="FNH213" s="172"/>
      <c r="FNI213" s="172"/>
      <c r="FNJ213" s="172"/>
      <c r="FNK213" s="172"/>
      <c r="FNL213" s="172"/>
      <c r="FNM213" s="172"/>
      <c r="FNN213" s="172"/>
      <c r="FNO213" s="172"/>
      <c r="FNP213" s="172"/>
      <c r="FNQ213" s="172"/>
      <c r="FNR213" s="172"/>
      <c r="FNS213" s="172"/>
      <c r="FNT213" s="172"/>
      <c r="FNU213" s="172"/>
      <c r="FNV213" s="172"/>
      <c r="FNW213" s="172"/>
      <c r="FNX213" s="172"/>
      <c r="FNY213" s="172"/>
      <c r="FNZ213" s="172"/>
      <c r="FOA213" s="172"/>
      <c r="FOB213" s="172"/>
      <c r="FOC213" s="172"/>
      <c r="FOD213" s="172"/>
      <c r="FOE213" s="172"/>
      <c r="FOF213" s="172"/>
      <c r="FOG213" s="172"/>
      <c r="FOH213" s="172"/>
      <c r="FOI213" s="172"/>
      <c r="FOJ213" s="172"/>
      <c r="FOK213" s="172"/>
      <c r="FOL213" s="172"/>
      <c r="FOM213" s="172"/>
      <c r="FON213" s="172"/>
      <c r="FOO213" s="172"/>
      <c r="FOP213" s="172"/>
      <c r="FOQ213" s="172"/>
      <c r="FOR213" s="172"/>
      <c r="FOS213" s="172"/>
      <c r="FOT213" s="172"/>
      <c r="FOU213" s="172"/>
      <c r="FOV213" s="172"/>
      <c r="FOW213" s="172"/>
      <c r="FOX213" s="172"/>
      <c r="FOY213" s="172"/>
      <c r="FOZ213" s="172"/>
      <c r="FPA213" s="172"/>
      <c r="FPB213" s="172"/>
      <c r="FPC213" s="172"/>
      <c r="FPD213" s="172"/>
      <c r="FPE213" s="172"/>
      <c r="FPF213" s="172"/>
      <c r="FPG213" s="172"/>
      <c r="FPH213" s="172"/>
      <c r="FPI213" s="172"/>
      <c r="FPJ213" s="172"/>
      <c r="FPK213" s="172"/>
      <c r="FPL213" s="172"/>
      <c r="FPM213" s="172"/>
      <c r="FPN213" s="172"/>
      <c r="FPO213" s="172"/>
      <c r="FPP213" s="172"/>
      <c r="FPQ213" s="172"/>
      <c r="FPR213" s="172"/>
      <c r="FPS213" s="172"/>
      <c r="FPT213" s="172"/>
      <c r="FPU213" s="172"/>
      <c r="FPV213" s="172"/>
      <c r="FPW213" s="172"/>
      <c r="FPX213" s="172"/>
      <c r="FPY213" s="172"/>
      <c r="FPZ213" s="172"/>
      <c r="FQA213" s="172"/>
      <c r="FQB213" s="172"/>
      <c r="FQC213" s="172"/>
      <c r="FQD213" s="172"/>
      <c r="FQE213" s="172"/>
      <c r="FQF213" s="172"/>
      <c r="FQG213" s="172"/>
      <c r="FQH213" s="172"/>
      <c r="FQI213" s="172"/>
      <c r="FQJ213" s="172"/>
      <c r="FQK213" s="172"/>
      <c r="FQL213" s="172"/>
      <c r="FQM213" s="172"/>
      <c r="FQN213" s="172"/>
      <c r="FQO213" s="172"/>
      <c r="FQP213" s="172"/>
      <c r="FQQ213" s="172"/>
      <c r="FQR213" s="172"/>
      <c r="FQS213" s="172"/>
      <c r="FQT213" s="172"/>
      <c r="FQU213" s="172"/>
      <c r="FQV213" s="172"/>
      <c r="FQW213" s="172"/>
      <c r="FQX213" s="172"/>
      <c r="FQY213" s="172"/>
      <c r="FQZ213" s="172"/>
      <c r="FRA213" s="172"/>
      <c r="FRB213" s="172"/>
      <c r="FRC213" s="172"/>
      <c r="FRD213" s="172"/>
      <c r="FRE213" s="172"/>
      <c r="FRF213" s="172"/>
      <c r="FRG213" s="172"/>
      <c r="FRH213" s="172"/>
      <c r="FRI213" s="172"/>
      <c r="FRJ213" s="172"/>
      <c r="FRK213" s="172"/>
      <c r="FRL213" s="172"/>
      <c r="FRM213" s="172"/>
      <c r="FRN213" s="172"/>
      <c r="FRO213" s="172"/>
      <c r="FRP213" s="172"/>
      <c r="FRQ213" s="172"/>
      <c r="FRR213" s="172"/>
      <c r="FRS213" s="172"/>
      <c r="FRT213" s="172"/>
      <c r="FRU213" s="172"/>
      <c r="FRV213" s="172"/>
      <c r="FRW213" s="172"/>
      <c r="FRX213" s="172"/>
      <c r="FRY213" s="172"/>
      <c r="FRZ213" s="172"/>
      <c r="FSA213" s="172"/>
      <c r="FSB213" s="172"/>
      <c r="FSC213" s="172"/>
      <c r="FSD213" s="172"/>
      <c r="FSE213" s="172"/>
      <c r="FSF213" s="172"/>
      <c r="FSG213" s="172"/>
      <c r="FSH213" s="172"/>
      <c r="FSI213" s="172"/>
      <c r="FSJ213" s="172"/>
      <c r="FSK213" s="172"/>
      <c r="FSL213" s="172"/>
      <c r="FSM213" s="172"/>
      <c r="FSN213" s="172"/>
      <c r="FSO213" s="172"/>
      <c r="FSP213" s="172"/>
      <c r="FSQ213" s="172"/>
      <c r="FSR213" s="172"/>
      <c r="FSS213" s="172"/>
      <c r="FST213" s="172"/>
      <c r="FSU213" s="172"/>
      <c r="FSV213" s="172"/>
      <c r="FSW213" s="172"/>
      <c r="FSX213" s="172"/>
      <c r="FSY213" s="172"/>
      <c r="FSZ213" s="172"/>
      <c r="FTA213" s="172"/>
      <c r="FTB213" s="172"/>
      <c r="FTC213" s="172"/>
      <c r="FTD213" s="172"/>
      <c r="FTE213" s="172"/>
      <c r="FTF213" s="172"/>
      <c r="FTG213" s="172"/>
      <c r="FTH213" s="172"/>
      <c r="FTI213" s="172"/>
      <c r="FTJ213" s="172"/>
      <c r="FTK213" s="172"/>
      <c r="FTL213" s="172"/>
      <c r="FTM213" s="172"/>
      <c r="FTN213" s="172"/>
      <c r="FTO213" s="172"/>
      <c r="FTP213" s="172"/>
      <c r="FTQ213" s="172"/>
      <c r="FTR213" s="172"/>
      <c r="FTS213" s="172"/>
      <c r="FTT213" s="172"/>
      <c r="FTU213" s="172"/>
      <c r="FTV213" s="172"/>
      <c r="FTW213" s="172"/>
      <c r="FTX213" s="172"/>
      <c r="FTY213" s="172"/>
      <c r="FTZ213" s="172"/>
      <c r="FUA213" s="172"/>
      <c r="FUB213" s="172"/>
      <c r="FUC213" s="172"/>
      <c r="FUD213" s="172"/>
      <c r="FUE213" s="172"/>
      <c r="FUF213" s="172"/>
      <c r="FUG213" s="172"/>
      <c r="FUH213" s="172"/>
      <c r="FUI213" s="172"/>
      <c r="FUJ213" s="172"/>
      <c r="FUK213" s="172"/>
      <c r="FUL213" s="172"/>
      <c r="FUM213" s="172"/>
      <c r="FUN213" s="172"/>
      <c r="FUO213" s="172"/>
      <c r="FUP213" s="172"/>
      <c r="FUQ213" s="172"/>
      <c r="FUR213" s="172"/>
      <c r="FUS213" s="172"/>
      <c r="FUT213" s="172"/>
      <c r="FUU213" s="172"/>
      <c r="FUV213" s="172"/>
      <c r="FUW213" s="172"/>
      <c r="FUX213" s="172"/>
      <c r="FUY213" s="172"/>
      <c r="FUZ213" s="172"/>
      <c r="FVA213" s="172"/>
      <c r="FVB213" s="172"/>
      <c r="FVC213" s="172"/>
      <c r="FVD213" s="172"/>
      <c r="FVE213" s="172"/>
      <c r="FVF213" s="172"/>
      <c r="FVG213" s="172"/>
      <c r="FVH213" s="172"/>
      <c r="FVI213" s="172"/>
      <c r="FVJ213" s="172"/>
      <c r="FVK213" s="172"/>
      <c r="FVL213" s="172"/>
      <c r="FVM213" s="172"/>
      <c r="FVN213" s="172"/>
      <c r="FVO213" s="172"/>
      <c r="FVP213" s="172"/>
      <c r="FVQ213" s="172"/>
      <c r="FVR213" s="172"/>
      <c r="FVS213" s="172"/>
      <c r="FVT213" s="172"/>
      <c r="FVU213" s="172"/>
      <c r="FVV213" s="172"/>
      <c r="FVW213" s="172"/>
      <c r="FVX213" s="172"/>
      <c r="FVY213" s="172"/>
      <c r="FVZ213" s="172"/>
      <c r="FWA213" s="172"/>
      <c r="FWB213" s="172"/>
      <c r="FWC213" s="172"/>
      <c r="FWD213" s="172"/>
      <c r="FWE213" s="172"/>
      <c r="FWF213" s="172"/>
      <c r="FWG213" s="172"/>
      <c r="FWH213" s="172"/>
      <c r="FWI213" s="172"/>
      <c r="FWJ213" s="172"/>
      <c r="FWK213" s="172"/>
      <c r="FWL213" s="172"/>
      <c r="FWM213" s="172"/>
      <c r="FWN213" s="172"/>
      <c r="FWO213" s="172"/>
      <c r="FWP213" s="172"/>
      <c r="FWQ213" s="172"/>
      <c r="FWR213" s="172"/>
      <c r="FWS213" s="172"/>
      <c r="FWT213" s="172"/>
      <c r="FWU213" s="172"/>
      <c r="FWV213" s="172"/>
      <c r="FWW213" s="172"/>
      <c r="FWX213" s="172"/>
      <c r="FWY213" s="172"/>
      <c r="FWZ213" s="172"/>
      <c r="FXA213" s="172"/>
      <c r="FXB213" s="172"/>
      <c r="FXC213" s="172"/>
      <c r="FXD213" s="172"/>
      <c r="FXE213" s="172"/>
      <c r="FXF213" s="172"/>
      <c r="FXG213" s="172"/>
      <c r="FXH213" s="172"/>
      <c r="FXI213" s="172"/>
      <c r="FXJ213" s="172"/>
      <c r="FXK213" s="172"/>
      <c r="FXL213" s="172"/>
      <c r="FXM213" s="172"/>
      <c r="FXN213" s="172"/>
      <c r="FXO213" s="172"/>
      <c r="FXP213" s="172"/>
      <c r="FXQ213" s="172"/>
      <c r="FXR213" s="172"/>
      <c r="FXS213" s="172"/>
      <c r="FXT213" s="172"/>
      <c r="FXU213" s="172"/>
      <c r="FXV213" s="172"/>
      <c r="FXW213" s="172"/>
      <c r="FXX213" s="172"/>
      <c r="FXY213" s="172"/>
      <c r="FXZ213" s="172"/>
      <c r="FYA213" s="172"/>
      <c r="FYB213" s="172"/>
      <c r="FYC213" s="172"/>
      <c r="FYD213" s="172"/>
      <c r="FYE213" s="172"/>
      <c r="FYF213" s="172"/>
      <c r="FYG213" s="172"/>
      <c r="FYH213" s="172"/>
      <c r="FYI213" s="172"/>
      <c r="FYJ213" s="172"/>
      <c r="FYK213" s="172"/>
      <c r="FYL213" s="172"/>
      <c r="FYM213" s="172"/>
      <c r="FYN213" s="172"/>
      <c r="FYO213" s="172"/>
      <c r="FYP213" s="172"/>
      <c r="FYQ213" s="172"/>
      <c r="FYR213" s="172"/>
      <c r="FYS213" s="172"/>
      <c r="FYT213" s="172"/>
      <c r="FYU213" s="172"/>
      <c r="FYV213" s="172"/>
      <c r="FYW213" s="172"/>
      <c r="FYX213" s="172"/>
      <c r="FYY213" s="172"/>
      <c r="FYZ213" s="172"/>
      <c r="FZA213" s="172"/>
      <c r="FZB213" s="172"/>
      <c r="FZC213" s="172"/>
      <c r="FZD213" s="172"/>
      <c r="FZE213" s="172"/>
      <c r="FZF213" s="172"/>
      <c r="FZG213" s="172"/>
      <c r="FZH213" s="172"/>
      <c r="FZI213" s="172"/>
      <c r="FZJ213" s="172"/>
      <c r="FZK213" s="172"/>
      <c r="FZL213" s="172"/>
      <c r="FZM213" s="172"/>
      <c r="FZN213" s="172"/>
      <c r="FZO213" s="172"/>
      <c r="FZP213" s="172"/>
      <c r="FZQ213" s="172"/>
      <c r="FZR213" s="172"/>
      <c r="FZS213" s="172"/>
      <c r="FZT213" s="172"/>
      <c r="FZU213" s="172"/>
      <c r="FZV213" s="172"/>
      <c r="FZW213" s="172"/>
      <c r="FZX213" s="172"/>
      <c r="FZY213" s="172"/>
      <c r="FZZ213" s="172"/>
      <c r="GAA213" s="172"/>
      <c r="GAB213" s="172"/>
      <c r="GAC213" s="172"/>
      <c r="GAD213" s="172"/>
      <c r="GAE213" s="172"/>
      <c r="GAF213" s="172"/>
      <c r="GAG213" s="172"/>
      <c r="GAH213" s="172"/>
      <c r="GAI213" s="172"/>
      <c r="GAJ213" s="172"/>
      <c r="GAK213" s="172"/>
      <c r="GAL213" s="172"/>
      <c r="GAM213" s="172"/>
      <c r="GAN213" s="172"/>
      <c r="GAO213" s="172"/>
      <c r="GAP213" s="172"/>
      <c r="GAQ213" s="172"/>
      <c r="GAR213" s="172"/>
      <c r="GAS213" s="172"/>
      <c r="GAT213" s="172"/>
      <c r="GAU213" s="172"/>
      <c r="GAV213" s="172"/>
      <c r="GAW213" s="172"/>
      <c r="GAX213" s="172"/>
      <c r="GAY213" s="172"/>
      <c r="GAZ213" s="172"/>
      <c r="GBA213" s="172"/>
      <c r="GBB213" s="172"/>
      <c r="GBC213" s="172"/>
      <c r="GBD213" s="172"/>
      <c r="GBE213" s="172"/>
      <c r="GBF213" s="172"/>
      <c r="GBG213" s="172"/>
      <c r="GBH213" s="172"/>
      <c r="GBI213" s="172"/>
      <c r="GBJ213" s="172"/>
      <c r="GBK213" s="172"/>
      <c r="GBL213" s="172"/>
      <c r="GBM213" s="172"/>
      <c r="GBN213" s="172"/>
      <c r="GBO213" s="172"/>
      <c r="GBP213" s="172"/>
      <c r="GBQ213" s="172"/>
      <c r="GBR213" s="172"/>
      <c r="GBS213" s="172"/>
      <c r="GBT213" s="172"/>
      <c r="GBU213" s="172"/>
      <c r="GBV213" s="172"/>
      <c r="GBW213" s="172"/>
      <c r="GBX213" s="172"/>
      <c r="GBY213" s="172"/>
      <c r="GBZ213" s="172"/>
      <c r="GCA213" s="172"/>
      <c r="GCB213" s="172"/>
      <c r="GCC213" s="172"/>
      <c r="GCD213" s="172"/>
      <c r="GCE213" s="172"/>
      <c r="GCF213" s="172"/>
      <c r="GCG213" s="172"/>
      <c r="GCH213" s="172"/>
      <c r="GCI213" s="172"/>
      <c r="GCJ213" s="172"/>
      <c r="GCK213" s="172"/>
      <c r="GCL213" s="172"/>
      <c r="GCM213" s="172"/>
      <c r="GCN213" s="172"/>
      <c r="GCO213" s="172"/>
      <c r="GCP213" s="172"/>
      <c r="GCQ213" s="172"/>
      <c r="GCR213" s="172"/>
      <c r="GCS213" s="172"/>
      <c r="GCT213" s="172"/>
      <c r="GCU213" s="172"/>
      <c r="GCV213" s="172"/>
      <c r="GCW213" s="172"/>
      <c r="GCX213" s="172"/>
      <c r="GCY213" s="172"/>
      <c r="GCZ213" s="172"/>
      <c r="GDA213" s="172"/>
      <c r="GDB213" s="172"/>
      <c r="GDC213" s="172"/>
      <c r="GDD213" s="172"/>
      <c r="GDE213" s="172"/>
      <c r="GDF213" s="172"/>
      <c r="GDG213" s="172"/>
      <c r="GDH213" s="172"/>
      <c r="GDI213" s="172"/>
      <c r="GDJ213" s="172"/>
      <c r="GDK213" s="172"/>
      <c r="GDL213" s="172"/>
      <c r="GDM213" s="172"/>
      <c r="GDN213" s="172"/>
      <c r="GDO213" s="172"/>
      <c r="GDP213" s="172"/>
      <c r="GDQ213" s="172"/>
      <c r="GDR213" s="172"/>
      <c r="GDS213" s="172"/>
      <c r="GDT213" s="172"/>
      <c r="GDU213" s="172"/>
      <c r="GDV213" s="172"/>
      <c r="GDW213" s="172"/>
      <c r="GDX213" s="172"/>
      <c r="GDY213" s="172"/>
      <c r="GDZ213" s="172"/>
      <c r="GEA213" s="172"/>
      <c r="GEB213" s="172"/>
      <c r="GEC213" s="172"/>
      <c r="GED213" s="172"/>
      <c r="GEE213" s="172"/>
      <c r="GEF213" s="172"/>
      <c r="GEG213" s="172"/>
      <c r="GEH213" s="172"/>
      <c r="GEI213" s="172"/>
      <c r="GEJ213" s="172"/>
      <c r="GEK213" s="172"/>
      <c r="GEL213" s="172"/>
      <c r="GEM213" s="172"/>
      <c r="GEN213" s="172"/>
      <c r="GEO213" s="172"/>
      <c r="GEP213" s="172"/>
      <c r="GEQ213" s="172"/>
      <c r="GER213" s="172"/>
      <c r="GES213" s="172"/>
      <c r="GET213" s="172"/>
      <c r="GEU213" s="172"/>
      <c r="GEV213" s="172"/>
      <c r="GEW213" s="172"/>
      <c r="GEX213" s="172"/>
      <c r="GEY213" s="172"/>
      <c r="GEZ213" s="172"/>
      <c r="GFA213" s="172"/>
      <c r="GFB213" s="172"/>
      <c r="GFC213" s="172"/>
      <c r="GFD213" s="172"/>
      <c r="GFE213" s="172"/>
      <c r="GFF213" s="172"/>
      <c r="GFG213" s="172"/>
      <c r="GFH213" s="172"/>
      <c r="GFI213" s="172"/>
      <c r="GFJ213" s="172"/>
      <c r="GFK213" s="172"/>
      <c r="GFL213" s="172"/>
      <c r="GFM213" s="172"/>
      <c r="GFN213" s="172"/>
      <c r="GFO213" s="172"/>
      <c r="GFP213" s="172"/>
      <c r="GFQ213" s="172"/>
      <c r="GFR213" s="172"/>
      <c r="GFS213" s="172"/>
      <c r="GFT213" s="172"/>
      <c r="GFU213" s="172"/>
      <c r="GFV213" s="172"/>
      <c r="GFW213" s="172"/>
      <c r="GFX213" s="172"/>
      <c r="GFY213" s="172"/>
      <c r="GFZ213" s="172"/>
      <c r="GGA213" s="172"/>
      <c r="GGB213" s="172"/>
      <c r="GGC213" s="172"/>
      <c r="GGD213" s="172"/>
      <c r="GGE213" s="172"/>
      <c r="GGF213" s="172"/>
      <c r="GGG213" s="172"/>
      <c r="GGH213" s="172"/>
      <c r="GGI213" s="172"/>
      <c r="GGJ213" s="172"/>
      <c r="GGK213" s="172"/>
      <c r="GGL213" s="172"/>
      <c r="GGM213" s="172"/>
      <c r="GGN213" s="172"/>
      <c r="GGO213" s="172"/>
      <c r="GGP213" s="172"/>
      <c r="GGQ213" s="172"/>
      <c r="GGR213" s="172"/>
      <c r="GGS213" s="172"/>
      <c r="GGT213" s="172"/>
      <c r="GGU213" s="172"/>
      <c r="GGV213" s="172"/>
      <c r="GGW213" s="172"/>
      <c r="GGX213" s="172"/>
      <c r="GGY213" s="172"/>
      <c r="GGZ213" s="172"/>
      <c r="GHA213" s="172"/>
      <c r="GHB213" s="172"/>
      <c r="GHC213" s="172"/>
      <c r="GHD213" s="172"/>
      <c r="GHE213" s="172"/>
      <c r="GHF213" s="172"/>
      <c r="GHG213" s="172"/>
      <c r="GHH213" s="172"/>
      <c r="GHI213" s="172"/>
      <c r="GHJ213" s="172"/>
      <c r="GHK213" s="172"/>
      <c r="GHL213" s="172"/>
      <c r="GHM213" s="172"/>
      <c r="GHN213" s="172"/>
      <c r="GHO213" s="172"/>
      <c r="GHP213" s="172"/>
      <c r="GHQ213" s="172"/>
      <c r="GHR213" s="172"/>
      <c r="GHS213" s="172"/>
      <c r="GHT213" s="172"/>
      <c r="GHU213" s="172"/>
      <c r="GHV213" s="172"/>
      <c r="GHW213" s="172"/>
      <c r="GHX213" s="172"/>
      <c r="GHY213" s="172"/>
      <c r="GHZ213" s="172"/>
      <c r="GIA213" s="172"/>
      <c r="GIB213" s="172"/>
      <c r="GIC213" s="172"/>
      <c r="GID213" s="172"/>
      <c r="GIE213" s="172"/>
      <c r="GIF213" s="172"/>
      <c r="GIG213" s="172"/>
      <c r="GIH213" s="172"/>
      <c r="GII213" s="172"/>
      <c r="GIJ213" s="172"/>
      <c r="GIK213" s="172"/>
      <c r="GIL213" s="172"/>
      <c r="GIM213" s="172"/>
      <c r="GIN213" s="172"/>
      <c r="GIO213" s="172"/>
      <c r="GIP213" s="172"/>
      <c r="GIQ213" s="172"/>
      <c r="GIR213" s="172"/>
      <c r="GIS213" s="172"/>
      <c r="GIT213" s="172"/>
      <c r="GIU213" s="172"/>
      <c r="GIV213" s="172"/>
      <c r="GIW213" s="172"/>
      <c r="GIX213" s="172"/>
      <c r="GIY213" s="172"/>
      <c r="GIZ213" s="172"/>
      <c r="GJA213" s="172"/>
      <c r="GJB213" s="172"/>
      <c r="GJC213" s="172"/>
      <c r="GJD213" s="172"/>
      <c r="GJE213" s="172"/>
      <c r="GJF213" s="172"/>
      <c r="GJG213" s="172"/>
      <c r="GJH213" s="172"/>
      <c r="GJI213" s="172"/>
      <c r="GJJ213" s="172"/>
      <c r="GJK213" s="172"/>
      <c r="GJL213" s="172"/>
      <c r="GJM213" s="172"/>
      <c r="GJN213" s="172"/>
      <c r="GJO213" s="172"/>
      <c r="GJP213" s="172"/>
      <c r="GJQ213" s="172"/>
      <c r="GJR213" s="172"/>
      <c r="GJS213" s="172"/>
      <c r="GJT213" s="172"/>
      <c r="GJU213" s="172"/>
      <c r="GJV213" s="172"/>
      <c r="GJW213" s="172"/>
      <c r="GJX213" s="172"/>
      <c r="GJY213" s="172"/>
      <c r="GJZ213" s="172"/>
      <c r="GKA213" s="172"/>
      <c r="GKB213" s="172"/>
      <c r="GKC213" s="172"/>
      <c r="GKD213" s="172"/>
      <c r="GKE213" s="172"/>
      <c r="GKF213" s="172"/>
      <c r="GKG213" s="172"/>
      <c r="GKH213" s="172"/>
      <c r="GKI213" s="172"/>
      <c r="GKJ213" s="172"/>
      <c r="GKK213" s="172"/>
      <c r="GKL213" s="172"/>
      <c r="GKM213" s="172"/>
      <c r="GKN213" s="172"/>
      <c r="GKO213" s="172"/>
      <c r="GKP213" s="172"/>
      <c r="GKQ213" s="172"/>
      <c r="GKR213" s="172"/>
      <c r="GKS213" s="172"/>
      <c r="GKT213" s="172"/>
      <c r="GKU213" s="172"/>
      <c r="GKV213" s="172"/>
      <c r="GKW213" s="172"/>
      <c r="GKX213" s="172"/>
      <c r="GKY213" s="172"/>
      <c r="GKZ213" s="172"/>
      <c r="GLA213" s="172"/>
      <c r="GLB213" s="172"/>
      <c r="GLC213" s="172"/>
      <c r="GLD213" s="172"/>
      <c r="GLE213" s="172"/>
      <c r="GLF213" s="172"/>
      <c r="GLG213" s="172"/>
      <c r="GLH213" s="172"/>
      <c r="GLI213" s="172"/>
      <c r="GLJ213" s="172"/>
      <c r="GLK213" s="172"/>
      <c r="GLL213" s="172"/>
      <c r="GLM213" s="172"/>
      <c r="GLN213" s="172"/>
      <c r="GLO213" s="172"/>
      <c r="GLP213" s="172"/>
      <c r="GLQ213" s="172"/>
      <c r="GLR213" s="172"/>
      <c r="GLS213" s="172"/>
      <c r="GLT213" s="172"/>
      <c r="GLU213" s="172"/>
      <c r="GLV213" s="172"/>
      <c r="GLW213" s="172"/>
      <c r="GLX213" s="172"/>
      <c r="GLY213" s="172"/>
      <c r="GLZ213" s="172"/>
      <c r="GMA213" s="172"/>
      <c r="GMB213" s="172"/>
      <c r="GMC213" s="172"/>
      <c r="GMD213" s="172"/>
      <c r="GME213" s="172"/>
      <c r="GMF213" s="172"/>
      <c r="GMG213" s="172"/>
      <c r="GMH213" s="172"/>
      <c r="GMI213" s="172"/>
      <c r="GMJ213" s="172"/>
      <c r="GMK213" s="172"/>
      <c r="GML213" s="172"/>
      <c r="GMM213" s="172"/>
      <c r="GMN213" s="172"/>
      <c r="GMO213" s="172"/>
      <c r="GMP213" s="172"/>
      <c r="GMQ213" s="172"/>
      <c r="GMR213" s="172"/>
      <c r="GMS213" s="172"/>
      <c r="GMT213" s="172"/>
      <c r="GMU213" s="172"/>
      <c r="GMV213" s="172"/>
      <c r="GMW213" s="172"/>
      <c r="GMX213" s="172"/>
      <c r="GMY213" s="172"/>
      <c r="GMZ213" s="172"/>
      <c r="GNA213" s="172"/>
      <c r="GNB213" s="172"/>
      <c r="GNC213" s="172"/>
      <c r="GND213" s="172"/>
      <c r="GNE213" s="172"/>
      <c r="GNF213" s="172"/>
      <c r="GNG213" s="172"/>
      <c r="GNH213" s="172"/>
      <c r="GNI213" s="172"/>
      <c r="GNJ213" s="172"/>
      <c r="GNK213" s="172"/>
      <c r="GNL213" s="172"/>
      <c r="GNM213" s="172"/>
      <c r="GNN213" s="172"/>
      <c r="GNO213" s="172"/>
      <c r="GNP213" s="172"/>
      <c r="GNQ213" s="172"/>
      <c r="GNR213" s="172"/>
      <c r="GNS213" s="172"/>
      <c r="GNT213" s="172"/>
      <c r="GNU213" s="172"/>
      <c r="GNV213" s="172"/>
      <c r="GNW213" s="172"/>
      <c r="GNX213" s="172"/>
      <c r="GNY213" s="172"/>
      <c r="GNZ213" s="172"/>
      <c r="GOA213" s="172"/>
      <c r="GOB213" s="172"/>
      <c r="GOC213" s="172"/>
      <c r="GOD213" s="172"/>
      <c r="GOE213" s="172"/>
      <c r="GOF213" s="172"/>
      <c r="GOG213" s="172"/>
      <c r="GOH213" s="172"/>
      <c r="GOI213" s="172"/>
      <c r="GOJ213" s="172"/>
      <c r="GOK213" s="172"/>
      <c r="GOL213" s="172"/>
      <c r="GOM213" s="172"/>
      <c r="GON213" s="172"/>
      <c r="GOO213" s="172"/>
      <c r="GOP213" s="172"/>
      <c r="GOQ213" s="172"/>
      <c r="GOR213" s="172"/>
      <c r="GOS213" s="172"/>
      <c r="GOT213" s="172"/>
      <c r="GOU213" s="172"/>
      <c r="GOV213" s="172"/>
      <c r="GOW213" s="172"/>
      <c r="GOX213" s="172"/>
      <c r="GOY213" s="172"/>
      <c r="GOZ213" s="172"/>
      <c r="GPA213" s="172"/>
      <c r="GPB213" s="172"/>
      <c r="GPC213" s="172"/>
      <c r="GPD213" s="172"/>
      <c r="GPE213" s="172"/>
      <c r="GPF213" s="172"/>
      <c r="GPG213" s="172"/>
      <c r="GPH213" s="172"/>
      <c r="GPI213" s="172"/>
      <c r="GPJ213" s="172"/>
      <c r="GPK213" s="172"/>
      <c r="GPL213" s="172"/>
      <c r="GPM213" s="172"/>
      <c r="GPN213" s="172"/>
      <c r="GPO213" s="172"/>
      <c r="GPP213" s="172"/>
      <c r="GPQ213" s="172"/>
      <c r="GPR213" s="172"/>
      <c r="GPS213" s="172"/>
      <c r="GPT213" s="172"/>
      <c r="GPU213" s="172"/>
      <c r="GPV213" s="172"/>
      <c r="GPW213" s="172"/>
      <c r="GPX213" s="172"/>
      <c r="GPY213" s="172"/>
      <c r="GPZ213" s="172"/>
      <c r="GQA213" s="172"/>
      <c r="GQB213" s="172"/>
      <c r="GQC213" s="172"/>
      <c r="GQD213" s="172"/>
      <c r="GQE213" s="172"/>
      <c r="GQF213" s="172"/>
      <c r="GQG213" s="172"/>
      <c r="GQH213" s="172"/>
      <c r="GQI213" s="172"/>
      <c r="GQJ213" s="172"/>
      <c r="GQK213" s="172"/>
      <c r="GQL213" s="172"/>
      <c r="GQM213" s="172"/>
      <c r="GQN213" s="172"/>
      <c r="GQO213" s="172"/>
      <c r="GQP213" s="172"/>
      <c r="GQQ213" s="172"/>
      <c r="GQR213" s="172"/>
      <c r="GQS213" s="172"/>
      <c r="GQT213" s="172"/>
      <c r="GQU213" s="172"/>
      <c r="GQV213" s="172"/>
      <c r="GQW213" s="172"/>
      <c r="GQX213" s="172"/>
      <c r="GQY213" s="172"/>
      <c r="GQZ213" s="172"/>
      <c r="GRA213" s="172"/>
      <c r="GRB213" s="172"/>
      <c r="GRC213" s="172"/>
      <c r="GRD213" s="172"/>
      <c r="GRE213" s="172"/>
      <c r="GRF213" s="172"/>
      <c r="GRG213" s="172"/>
      <c r="GRH213" s="172"/>
      <c r="GRI213" s="172"/>
      <c r="GRJ213" s="172"/>
      <c r="GRK213" s="172"/>
      <c r="GRL213" s="172"/>
      <c r="GRM213" s="172"/>
      <c r="GRN213" s="172"/>
      <c r="GRO213" s="172"/>
      <c r="GRP213" s="172"/>
      <c r="GRQ213" s="172"/>
      <c r="GRR213" s="172"/>
      <c r="GRS213" s="172"/>
      <c r="GRT213" s="172"/>
      <c r="GRU213" s="172"/>
      <c r="GRV213" s="172"/>
      <c r="GRW213" s="172"/>
      <c r="GRX213" s="172"/>
      <c r="GRY213" s="172"/>
      <c r="GRZ213" s="172"/>
      <c r="GSA213" s="172"/>
      <c r="GSB213" s="172"/>
      <c r="GSC213" s="172"/>
      <c r="GSD213" s="172"/>
      <c r="GSE213" s="172"/>
      <c r="GSF213" s="172"/>
      <c r="GSG213" s="172"/>
      <c r="GSH213" s="172"/>
      <c r="GSI213" s="172"/>
      <c r="GSJ213" s="172"/>
      <c r="GSK213" s="172"/>
      <c r="GSL213" s="172"/>
      <c r="GSM213" s="172"/>
      <c r="GSN213" s="172"/>
      <c r="GSO213" s="172"/>
      <c r="GSP213" s="172"/>
      <c r="GSQ213" s="172"/>
      <c r="GSR213" s="172"/>
      <c r="GSS213" s="172"/>
      <c r="GST213" s="172"/>
      <c r="GSU213" s="172"/>
      <c r="GSV213" s="172"/>
      <c r="GSW213" s="172"/>
      <c r="GSX213" s="172"/>
      <c r="GSY213" s="172"/>
      <c r="GSZ213" s="172"/>
      <c r="GTA213" s="172"/>
      <c r="GTB213" s="172"/>
      <c r="GTC213" s="172"/>
      <c r="GTD213" s="172"/>
      <c r="GTE213" s="172"/>
      <c r="GTF213" s="172"/>
      <c r="GTG213" s="172"/>
      <c r="GTH213" s="172"/>
      <c r="GTI213" s="172"/>
      <c r="GTJ213" s="172"/>
      <c r="GTK213" s="172"/>
      <c r="GTL213" s="172"/>
      <c r="GTM213" s="172"/>
      <c r="GTN213" s="172"/>
      <c r="GTO213" s="172"/>
      <c r="GTP213" s="172"/>
      <c r="GTQ213" s="172"/>
      <c r="GTR213" s="172"/>
      <c r="GTS213" s="172"/>
      <c r="GTT213" s="172"/>
      <c r="GTU213" s="172"/>
      <c r="GTV213" s="172"/>
      <c r="GTW213" s="172"/>
      <c r="GTX213" s="172"/>
      <c r="GTY213" s="172"/>
      <c r="GTZ213" s="172"/>
      <c r="GUA213" s="172"/>
      <c r="GUB213" s="172"/>
      <c r="GUC213" s="172"/>
      <c r="GUD213" s="172"/>
      <c r="GUE213" s="172"/>
      <c r="GUF213" s="172"/>
      <c r="GUG213" s="172"/>
      <c r="GUH213" s="172"/>
      <c r="GUI213" s="172"/>
      <c r="GUJ213" s="172"/>
      <c r="GUK213" s="172"/>
      <c r="GUL213" s="172"/>
      <c r="GUM213" s="172"/>
      <c r="GUN213" s="172"/>
      <c r="GUO213" s="172"/>
      <c r="GUP213" s="172"/>
      <c r="GUQ213" s="172"/>
      <c r="GUR213" s="172"/>
      <c r="GUS213" s="172"/>
      <c r="GUT213" s="172"/>
      <c r="GUU213" s="172"/>
      <c r="GUV213" s="172"/>
      <c r="GUW213" s="172"/>
      <c r="GUX213" s="172"/>
      <c r="GUY213" s="172"/>
      <c r="GUZ213" s="172"/>
      <c r="GVA213" s="172"/>
      <c r="GVB213" s="172"/>
      <c r="GVC213" s="172"/>
      <c r="GVD213" s="172"/>
      <c r="GVE213" s="172"/>
      <c r="GVF213" s="172"/>
      <c r="GVG213" s="172"/>
      <c r="GVH213" s="172"/>
      <c r="GVI213" s="172"/>
      <c r="GVJ213" s="172"/>
      <c r="GVK213" s="172"/>
      <c r="GVL213" s="172"/>
      <c r="GVM213" s="172"/>
      <c r="GVN213" s="172"/>
      <c r="GVO213" s="172"/>
      <c r="GVP213" s="172"/>
      <c r="GVQ213" s="172"/>
      <c r="GVR213" s="172"/>
      <c r="GVS213" s="172"/>
      <c r="GVT213" s="172"/>
      <c r="GVU213" s="172"/>
      <c r="GVV213" s="172"/>
      <c r="GVW213" s="172"/>
      <c r="GVX213" s="172"/>
      <c r="GVY213" s="172"/>
      <c r="GVZ213" s="172"/>
      <c r="GWA213" s="172"/>
      <c r="GWB213" s="172"/>
      <c r="GWC213" s="172"/>
      <c r="GWD213" s="172"/>
      <c r="GWE213" s="172"/>
      <c r="GWF213" s="172"/>
      <c r="GWG213" s="172"/>
      <c r="GWH213" s="172"/>
      <c r="GWI213" s="172"/>
      <c r="GWJ213" s="172"/>
      <c r="GWK213" s="172"/>
      <c r="GWL213" s="172"/>
      <c r="GWM213" s="172"/>
      <c r="GWN213" s="172"/>
      <c r="GWO213" s="172"/>
      <c r="GWP213" s="172"/>
      <c r="GWQ213" s="172"/>
      <c r="GWR213" s="172"/>
      <c r="GWS213" s="172"/>
      <c r="GWT213" s="172"/>
      <c r="GWU213" s="172"/>
      <c r="GWV213" s="172"/>
      <c r="GWW213" s="172"/>
      <c r="GWX213" s="172"/>
      <c r="GWY213" s="172"/>
      <c r="GWZ213" s="172"/>
      <c r="GXA213" s="172"/>
      <c r="GXB213" s="172"/>
      <c r="GXC213" s="172"/>
      <c r="GXD213" s="172"/>
      <c r="GXE213" s="172"/>
      <c r="GXF213" s="172"/>
      <c r="GXG213" s="172"/>
      <c r="GXH213" s="172"/>
      <c r="GXI213" s="172"/>
      <c r="GXJ213" s="172"/>
      <c r="GXK213" s="172"/>
      <c r="GXL213" s="172"/>
      <c r="GXM213" s="172"/>
      <c r="GXN213" s="172"/>
      <c r="GXO213" s="172"/>
      <c r="GXP213" s="172"/>
      <c r="GXQ213" s="172"/>
      <c r="GXR213" s="172"/>
      <c r="GXS213" s="172"/>
      <c r="GXT213" s="172"/>
      <c r="GXU213" s="172"/>
      <c r="GXV213" s="172"/>
      <c r="GXW213" s="172"/>
      <c r="GXX213" s="172"/>
      <c r="GXY213" s="172"/>
      <c r="GXZ213" s="172"/>
      <c r="GYA213" s="172"/>
      <c r="GYB213" s="172"/>
      <c r="GYC213" s="172"/>
      <c r="GYD213" s="172"/>
      <c r="GYE213" s="172"/>
      <c r="GYF213" s="172"/>
      <c r="GYG213" s="172"/>
      <c r="GYH213" s="172"/>
      <c r="GYI213" s="172"/>
      <c r="GYJ213" s="172"/>
      <c r="GYK213" s="172"/>
      <c r="GYL213" s="172"/>
      <c r="GYM213" s="172"/>
      <c r="GYN213" s="172"/>
      <c r="GYO213" s="172"/>
      <c r="GYP213" s="172"/>
      <c r="GYQ213" s="172"/>
      <c r="GYR213" s="172"/>
      <c r="GYS213" s="172"/>
      <c r="GYT213" s="172"/>
      <c r="GYU213" s="172"/>
      <c r="GYV213" s="172"/>
      <c r="GYW213" s="172"/>
      <c r="GYX213" s="172"/>
      <c r="GYY213" s="172"/>
      <c r="GYZ213" s="172"/>
      <c r="GZA213" s="172"/>
      <c r="GZB213" s="172"/>
      <c r="GZC213" s="172"/>
      <c r="GZD213" s="172"/>
      <c r="GZE213" s="172"/>
      <c r="GZF213" s="172"/>
      <c r="GZG213" s="172"/>
      <c r="GZH213" s="172"/>
      <c r="GZI213" s="172"/>
      <c r="GZJ213" s="172"/>
      <c r="GZK213" s="172"/>
      <c r="GZL213" s="172"/>
      <c r="GZM213" s="172"/>
      <c r="GZN213" s="172"/>
      <c r="GZO213" s="172"/>
      <c r="GZP213" s="172"/>
      <c r="GZQ213" s="172"/>
      <c r="GZR213" s="172"/>
      <c r="GZS213" s="172"/>
      <c r="GZT213" s="172"/>
      <c r="GZU213" s="172"/>
      <c r="GZV213" s="172"/>
      <c r="GZW213" s="172"/>
      <c r="GZX213" s="172"/>
      <c r="GZY213" s="172"/>
      <c r="GZZ213" s="172"/>
      <c r="HAA213" s="172"/>
      <c r="HAB213" s="172"/>
      <c r="HAC213" s="172"/>
      <c r="HAD213" s="172"/>
      <c r="HAE213" s="172"/>
      <c r="HAF213" s="172"/>
      <c r="HAG213" s="172"/>
      <c r="HAH213" s="172"/>
      <c r="HAI213" s="172"/>
      <c r="HAJ213" s="172"/>
      <c r="HAK213" s="172"/>
      <c r="HAL213" s="172"/>
      <c r="HAM213" s="172"/>
      <c r="HAN213" s="172"/>
      <c r="HAO213" s="172"/>
      <c r="HAP213" s="172"/>
      <c r="HAQ213" s="172"/>
      <c r="HAR213" s="172"/>
      <c r="HAS213" s="172"/>
      <c r="HAT213" s="172"/>
      <c r="HAU213" s="172"/>
      <c r="HAV213" s="172"/>
      <c r="HAW213" s="172"/>
      <c r="HAX213" s="172"/>
      <c r="HAY213" s="172"/>
      <c r="HAZ213" s="172"/>
      <c r="HBA213" s="172"/>
      <c r="HBB213" s="172"/>
      <c r="HBC213" s="172"/>
      <c r="HBD213" s="172"/>
      <c r="HBE213" s="172"/>
      <c r="HBF213" s="172"/>
      <c r="HBG213" s="172"/>
      <c r="HBH213" s="172"/>
      <c r="HBI213" s="172"/>
      <c r="HBJ213" s="172"/>
      <c r="HBK213" s="172"/>
      <c r="HBL213" s="172"/>
      <c r="HBM213" s="172"/>
      <c r="HBN213" s="172"/>
      <c r="HBO213" s="172"/>
      <c r="HBP213" s="172"/>
      <c r="HBQ213" s="172"/>
      <c r="HBR213" s="172"/>
      <c r="HBS213" s="172"/>
      <c r="HBT213" s="172"/>
      <c r="HBU213" s="172"/>
      <c r="HBV213" s="172"/>
      <c r="HBW213" s="172"/>
      <c r="HBX213" s="172"/>
      <c r="HBY213" s="172"/>
      <c r="HBZ213" s="172"/>
      <c r="HCA213" s="172"/>
      <c r="HCB213" s="172"/>
      <c r="HCC213" s="172"/>
      <c r="HCD213" s="172"/>
      <c r="HCE213" s="172"/>
      <c r="HCF213" s="172"/>
      <c r="HCG213" s="172"/>
      <c r="HCH213" s="172"/>
      <c r="HCI213" s="172"/>
      <c r="HCJ213" s="172"/>
      <c r="HCK213" s="172"/>
      <c r="HCL213" s="172"/>
      <c r="HCM213" s="172"/>
      <c r="HCN213" s="172"/>
      <c r="HCO213" s="172"/>
      <c r="HCP213" s="172"/>
      <c r="HCQ213" s="172"/>
      <c r="HCR213" s="172"/>
      <c r="HCS213" s="172"/>
      <c r="HCT213" s="172"/>
      <c r="HCU213" s="172"/>
      <c r="HCV213" s="172"/>
      <c r="HCW213" s="172"/>
      <c r="HCX213" s="172"/>
      <c r="HCY213" s="172"/>
      <c r="HCZ213" s="172"/>
      <c r="HDA213" s="172"/>
      <c r="HDB213" s="172"/>
      <c r="HDC213" s="172"/>
      <c r="HDD213" s="172"/>
      <c r="HDE213" s="172"/>
      <c r="HDF213" s="172"/>
      <c r="HDG213" s="172"/>
      <c r="HDH213" s="172"/>
      <c r="HDI213" s="172"/>
      <c r="HDJ213" s="172"/>
      <c r="HDK213" s="172"/>
      <c r="HDL213" s="172"/>
      <c r="HDM213" s="172"/>
      <c r="HDN213" s="172"/>
      <c r="HDO213" s="172"/>
      <c r="HDP213" s="172"/>
      <c r="HDQ213" s="172"/>
      <c r="HDR213" s="172"/>
      <c r="HDS213" s="172"/>
      <c r="HDT213" s="172"/>
      <c r="HDU213" s="172"/>
      <c r="HDV213" s="172"/>
      <c r="HDW213" s="172"/>
      <c r="HDX213" s="172"/>
      <c r="HDY213" s="172"/>
      <c r="HDZ213" s="172"/>
      <c r="HEA213" s="172"/>
      <c r="HEB213" s="172"/>
      <c r="HEC213" s="172"/>
      <c r="HED213" s="172"/>
      <c r="HEE213" s="172"/>
      <c r="HEF213" s="172"/>
      <c r="HEG213" s="172"/>
      <c r="HEH213" s="172"/>
      <c r="HEI213" s="172"/>
      <c r="HEJ213" s="172"/>
      <c r="HEK213" s="172"/>
      <c r="HEL213" s="172"/>
      <c r="HEM213" s="172"/>
      <c r="HEN213" s="172"/>
      <c r="HEO213" s="172"/>
      <c r="HEP213" s="172"/>
      <c r="HEQ213" s="172"/>
      <c r="HER213" s="172"/>
      <c r="HES213" s="172"/>
      <c r="HET213" s="172"/>
      <c r="HEU213" s="172"/>
      <c r="HEV213" s="172"/>
      <c r="HEW213" s="172"/>
      <c r="HEX213" s="172"/>
      <c r="HEY213" s="172"/>
      <c r="HEZ213" s="172"/>
      <c r="HFA213" s="172"/>
      <c r="HFB213" s="172"/>
      <c r="HFC213" s="172"/>
      <c r="HFD213" s="172"/>
      <c r="HFE213" s="172"/>
      <c r="HFF213" s="172"/>
      <c r="HFG213" s="172"/>
      <c r="HFH213" s="172"/>
      <c r="HFI213" s="172"/>
      <c r="HFJ213" s="172"/>
      <c r="HFK213" s="172"/>
      <c r="HFL213" s="172"/>
      <c r="HFM213" s="172"/>
      <c r="HFN213" s="172"/>
      <c r="HFO213" s="172"/>
      <c r="HFP213" s="172"/>
      <c r="HFQ213" s="172"/>
      <c r="HFR213" s="172"/>
      <c r="HFS213" s="172"/>
      <c r="HFT213" s="172"/>
      <c r="HFU213" s="172"/>
      <c r="HFV213" s="172"/>
      <c r="HFW213" s="172"/>
      <c r="HFX213" s="172"/>
      <c r="HFY213" s="172"/>
      <c r="HFZ213" s="172"/>
      <c r="HGA213" s="172"/>
      <c r="HGB213" s="172"/>
      <c r="HGC213" s="172"/>
      <c r="HGD213" s="172"/>
      <c r="HGE213" s="172"/>
      <c r="HGF213" s="172"/>
      <c r="HGG213" s="172"/>
      <c r="HGH213" s="172"/>
      <c r="HGI213" s="172"/>
      <c r="HGJ213" s="172"/>
      <c r="HGK213" s="172"/>
      <c r="HGL213" s="172"/>
      <c r="HGM213" s="172"/>
      <c r="HGN213" s="172"/>
      <c r="HGO213" s="172"/>
      <c r="HGP213" s="172"/>
      <c r="HGQ213" s="172"/>
      <c r="HGR213" s="172"/>
      <c r="HGS213" s="172"/>
      <c r="HGT213" s="172"/>
      <c r="HGU213" s="172"/>
      <c r="HGV213" s="172"/>
      <c r="HGW213" s="172"/>
      <c r="HGX213" s="172"/>
      <c r="HGY213" s="172"/>
      <c r="HGZ213" s="172"/>
      <c r="HHA213" s="172"/>
      <c r="HHB213" s="172"/>
      <c r="HHC213" s="172"/>
      <c r="HHD213" s="172"/>
      <c r="HHE213" s="172"/>
      <c r="HHF213" s="172"/>
      <c r="HHG213" s="172"/>
      <c r="HHH213" s="172"/>
      <c r="HHI213" s="172"/>
      <c r="HHJ213" s="172"/>
      <c r="HHK213" s="172"/>
      <c r="HHL213" s="172"/>
      <c r="HHM213" s="172"/>
      <c r="HHN213" s="172"/>
      <c r="HHO213" s="172"/>
      <c r="HHP213" s="172"/>
      <c r="HHQ213" s="172"/>
      <c r="HHR213" s="172"/>
      <c r="HHS213" s="172"/>
      <c r="HHT213" s="172"/>
      <c r="HHU213" s="172"/>
      <c r="HHV213" s="172"/>
      <c r="HHW213" s="172"/>
      <c r="HHX213" s="172"/>
      <c r="HHY213" s="172"/>
      <c r="HHZ213" s="172"/>
      <c r="HIA213" s="172"/>
      <c r="HIB213" s="172"/>
      <c r="HIC213" s="172"/>
      <c r="HID213" s="172"/>
      <c r="HIE213" s="172"/>
      <c r="HIF213" s="172"/>
      <c r="HIG213" s="172"/>
      <c r="HIH213" s="172"/>
      <c r="HII213" s="172"/>
      <c r="HIJ213" s="172"/>
      <c r="HIK213" s="172"/>
      <c r="HIL213" s="172"/>
      <c r="HIM213" s="172"/>
      <c r="HIN213" s="172"/>
      <c r="HIO213" s="172"/>
      <c r="HIP213" s="172"/>
      <c r="HIQ213" s="172"/>
      <c r="HIR213" s="172"/>
      <c r="HIS213" s="172"/>
      <c r="HIT213" s="172"/>
      <c r="HIU213" s="172"/>
      <c r="HIV213" s="172"/>
      <c r="HIW213" s="172"/>
      <c r="HIX213" s="172"/>
      <c r="HIY213" s="172"/>
      <c r="HIZ213" s="172"/>
      <c r="HJA213" s="172"/>
      <c r="HJB213" s="172"/>
      <c r="HJC213" s="172"/>
      <c r="HJD213" s="172"/>
      <c r="HJE213" s="172"/>
      <c r="HJF213" s="172"/>
      <c r="HJG213" s="172"/>
      <c r="HJH213" s="172"/>
      <c r="HJI213" s="172"/>
      <c r="HJJ213" s="172"/>
      <c r="HJK213" s="172"/>
      <c r="HJL213" s="172"/>
      <c r="HJM213" s="172"/>
      <c r="HJN213" s="172"/>
      <c r="HJO213" s="172"/>
      <c r="HJP213" s="172"/>
      <c r="HJQ213" s="172"/>
      <c r="HJR213" s="172"/>
      <c r="HJS213" s="172"/>
      <c r="HJT213" s="172"/>
      <c r="HJU213" s="172"/>
      <c r="HJV213" s="172"/>
      <c r="HJW213" s="172"/>
      <c r="HJX213" s="172"/>
      <c r="HJY213" s="172"/>
      <c r="HJZ213" s="172"/>
      <c r="HKA213" s="172"/>
      <c r="HKB213" s="172"/>
      <c r="HKC213" s="172"/>
      <c r="HKD213" s="172"/>
      <c r="HKE213" s="172"/>
      <c r="HKF213" s="172"/>
      <c r="HKG213" s="172"/>
      <c r="HKH213" s="172"/>
      <c r="HKI213" s="172"/>
      <c r="HKJ213" s="172"/>
      <c r="HKK213" s="172"/>
      <c r="HKL213" s="172"/>
      <c r="HKM213" s="172"/>
      <c r="HKN213" s="172"/>
      <c r="HKO213" s="172"/>
      <c r="HKP213" s="172"/>
      <c r="HKQ213" s="172"/>
      <c r="HKR213" s="172"/>
      <c r="HKS213" s="172"/>
      <c r="HKT213" s="172"/>
      <c r="HKU213" s="172"/>
      <c r="HKV213" s="172"/>
      <c r="HKW213" s="172"/>
      <c r="HKX213" s="172"/>
      <c r="HKY213" s="172"/>
      <c r="HKZ213" s="172"/>
      <c r="HLA213" s="172"/>
      <c r="HLB213" s="172"/>
      <c r="HLC213" s="172"/>
      <c r="HLD213" s="172"/>
      <c r="HLE213" s="172"/>
      <c r="HLF213" s="172"/>
      <c r="HLG213" s="172"/>
      <c r="HLH213" s="172"/>
      <c r="HLI213" s="172"/>
      <c r="HLJ213" s="172"/>
      <c r="HLK213" s="172"/>
      <c r="HLL213" s="172"/>
      <c r="HLM213" s="172"/>
      <c r="HLN213" s="172"/>
      <c r="HLO213" s="172"/>
      <c r="HLP213" s="172"/>
      <c r="HLQ213" s="172"/>
      <c r="HLR213" s="172"/>
      <c r="HLS213" s="172"/>
      <c r="HLT213" s="172"/>
      <c r="HLU213" s="172"/>
      <c r="HLV213" s="172"/>
      <c r="HLW213" s="172"/>
      <c r="HLX213" s="172"/>
      <c r="HLY213" s="172"/>
      <c r="HLZ213" s="172"/>
      <c r="HMA213" s="172"/>
      <c r="HMB213" s="172"/>
      <c r="HMC213" s="172"/>
      <c r="HMD213" s="172"/>
      <c r="HME213" s="172"/>
      <c r="HMF213" s="172"/>
      <c r="HMG213" s="172"/>
      <c r="HMH213" s="172"/>
      <c r="HMI213" s="172"/>
      <c r="HMJ213" s="172"/>
      <c r="HMK213" s="172"/>
      <c r="HML213" s="172"/>
      <c r="HMM213" s="172"/>
      <c r="HMN213" s="172"/>
      <c r="HMO213" s="172"/>
      <c r="HMP213" s="172"/>
      <c r="HMQ213" s="172"/>
      <c r="HMR213" s="172"/>
      <c r="HMS213" s="172"/>
      <c r="HMT213" s="172"/>
      <c r="HMU213" s="172"/>
      <c r="HMV213" s="172"/>
      <c r="HMW213" s="172"/>
      <c r="HMX213" s="172"/>
      <c r="HMY213" s="172"/>
      <c r="HMZ213" s="172"/>
      <c r="HNA213" s="172"/>
      <c r="HNB213" s="172"/>
      <c r="HNC213" s="172"/>
      <c r="HND213" s="172"/>
      <c r="HNE213" s="172"/>
      <c r="HNF213" s="172"/>
      <c r="HNG213" s="172"/>
      <c r="HNH213" s="172"/>
      <c r="HNI213" s="172"/>
      <c r="HNJ213" s="172"/>
      <c r="HNK213" s="172"/>
      <c r="HNL213" s="172"/>
      <c r="HNM213" s="172"/>
      <c r="HNN213" s="172"/>
      <c r="HNO213" s="172"/>
      <c r="HNP213" s="172"/>
      <c r="HNQ213" s="172"/>
      <c r="HNR213" s="172"/>
      <c r="HNS213" s="172"/>
      <c r="HNT213" s="172"/>
      <c r="HNU213" s="172"/>
      <c r="HNV213" s="172"/>
      <c r="HNW213" s="172"/>
      <c r="HNX213" s="172"/>
      <c r="HNY213" s="172"/>
      <c r="HNZ213" s="172"/>
      <c r="HOA213" s="172"/>
      <c r="HOB213" s="172"/>
      <c r="HOC213" s="172"/>
      <c r="HOD213" s="172"/>
      <c r="HOE213" s="172"/>
      <c r="HOF213" s="172"/>
      <c r="HOG213" s="172"/>
      <c r="HOH213" s="172"/>
      <c r="HOI213" s="172"/>
      <c r="HOJ213" s="172"/>
      <c r="HOK213" s="172"/>
      <c r="HOL213" s="172"/>
      <c r="HOM213" s="172"/>
      <c r="HON213" s="172"/>
      <c r="HOO213" s="172"/>
      <c r="HOP213" s="172"/>
      <c r="HOQ213" s="172"/>
      <c r="HOR213" s="172"/>
      <c r="HOS213" s="172"/>
      <c r="HOT213" s="172"/>
      <c r="HOU213" s="172"/>
      <c r="HOV213" s="172"/>
      <c r="HOW213" s="172"/>
      <c r="HOX213" s="172"/>
      <c r="HOY213" s="172"/>
      <c r="HOZ213" s="172"/>
      <c r="HPA213" s="172"/>
      <c r="HPB213" s="172"/>
      <c r="HPC213" s="172"/>
      <c r="HPD213" s="172"/>
      <c r="HPE213" s="172"/>
      <c r="HPF213" s="172"/>
      <c r="HPG213" s="172"/>
      <c r="HPH213" s="172"/>
      <c r="HPI213" s="172"/>
      <c r="HPJ213" s="172"/>
      <c r="HPK213" s="172"/>
      <c r="HPL213" s="172"/>
      <c r="HPM213" s="172"/>
      <c r="HPN213" s="172"/>
      <c r="HPO213" s="172"/>
      <c r="HPP213" s="172"/>
      <c r="HPQ213" s="172"/>
      <c r="HPR213" s="172"/>
      <c r="HPS213" s="172"/>
      <c r="HPT213" s="172"/>
      <c r="HPU213" s="172"/>
      <c r="HPV213" s="172"/>
      <c r="HPW213" s="172"/>
      <c r="HPX213" s="172"/>
      <c r="HPY213" s="172"/>
      <c r="HPZ213" s="172"/>
      <c r="HQA213" s="172"/>
      <c r="HQB213" s="172"/>
      <c r="HQC213" s="172"/>
      <c r="HQD213" s="172"/>
      <c r="HQE213" s="172"/>
      <c r="HQF213" s="172"/>
      <c r="HQG213" s="172"/>
      <c r="HQH213" s="172"/>
      <c r="HQI213" s="172"/>
      <c r="HQJ213" s="172"/>
      <c r="HQK213" s="172"/>
      <c r="HQL213" s="172"/>
      <c r="HQM213" s="172"/>
      <c r="HQN213" s="172"/>
      <c r="HQO213" s="172"/>
      <c r="HQP213" s="172"/>
      <c r="HQQ213" s="172"/>
      <c r="HQR213" s="172"/>
      <c r="HQS213" s="172"/>
      <c r="HQT213" s="172"/>
      <c r="HQU213" s="172"/>
      <c r="HQV213" s="172"/>
      <c r="HQW213" s="172"/>
      <c r="HQX213" s="172"/>
      <c r="HQY213" s="172"/>
      <c r="HQZ213" s="172"/>
      <c r="HRA213" s="172"/>
      <c r="HRB213" s="172"/>
      <c r="HRC213" s="172"/>
      <c r="HRD213" s="172"/>
      <c r="HRE213" s="172"/>
      <c r="HRF213" s="172"/>
      <c r="HRG213" s="172"/>
      <c r="HRH213" s="172"/>
      <c r="HRI213" s="172"/>
      <c r="HRJ213" s="172"/>
      <c r="HRK213" s="172"/>
      <c r="HRL213" s="172"/>
      <c r="HRM213" s="172"/>
      <c r="HRN213" s="172"/>
      <c r="HRO213" s="172"/>
      <c r="HRP213" s="172"/>
      <c r="HRQ213" s="172"/>
      <c r="HRR213" s="172"/>
      <c r="HRS213" s="172"/>
      <c r="HRT213" s="172"/>
      <c r="HRU213" s="172"/>
      <c r="HRV213" s="172"/>
      <c r="HRW213" s="172"/>
      <c r="HRX213" s="172"/>
      <c r="HRY213" s="172"/>
      <c r="HRZ213" s="172"/>
      <c r="HSA213" s="172"/>
      <c r="HSB213" s="172"/>
      <c r="HSC213" s="172"/>
      <c r="HSD213" s="172"/>
      <c r="HSE213" s="172"/>
      <c r="HSF213" s="172"/>
      <c r="HSG213" s="172"/>
      <c r="HSH213" s="172"/>
      <c r="HSI213" s="172"/>
      <c r="HSJ213" s="172"/>
      <c r="HSK213" s="172"/>
      <c r="HSL213" s="172"/>
      <c r="HSM213" s="172"/>
      <c r="HSN213" s="172"/>
      <c r="HSO213" s="172"/>
      <c r="HSP213" s="172"/>
      <c r="HSQ213" s="172"/>
      <c r="HSR213" s="172"/>
      <c r="HSS213" s="172"/>
      <c r="HST213" s="172"/>
      <c r="HSU213" s="172"/>
      <c r="HSV213" s="172"/>
      <c r="HSW213" s="172"/>
      <c r="HSX213" s="172"/>
      <c r="HSY213" s="172"/>
      <c r="HSZ213" s="172"/>
      <c r="HTA213" s="172"/>
      <c r="HTB213" s="172"/>
      <c r="HTC213" s="172"/>
      <c r="HTD213" s="172"/>
      <c r="HTE213" s="172"/>
      <c r="HTF213" s="172"/>
      <c r="HTG213" s="172"/>
      <c r="HTH213" s="172"/>
      <c r="HTI213" s="172"/>
      <c r="HTJ213" s="172"/>
      <c r="HTK213" s="172"/>
      <c r="HTL213" s="172"/>
      <c r="HTM213" s="172"/>
      <c r="HTN213" s="172"/>
      <c r="HTO213" s="172"/>
      <c r="HTP213" s="172"/>
      <c r="HTQ213" s="172"/>
      <c r="HTR213" s="172"/>
      <c r="HTS213" s="172"/>
      <c r="HTT213" s="172"/>
      <c r="HTU213" s="172"/>
      <c r="HTV213" s="172"/>
      <c r="HTW213" s="172"/>
      <c r="HTX213" s="172"/>
      <c r="HTY213" s="172"/>
      <c r="HTZ213" s="172"/>
      <c r="HUA213" s="172"/>
      <c r="HUB213" s="172"/>
      <c r="HUC213" s="172"/>
      <c r="HUD213" s="172"/>
      <c r="HUE213" s="172"/>
      <c r="HUF213" s="172"/>
      <c r="HUG213" s="172"/>
      <c r="HUH213" s="172"/>
      <c r="HUI213" s="172"/>
      <c r="HUJ213" s="172"/>
      <c r="HUK213" s="172"/>
      <c r="HUL213" s="172"/>
      <c r="HUM213" s="172"/>
      <c r="HUN213" s="172"/>
      <c r="HUO213" s="172"/>
      <c r="HUP213" s="172"/>
      <c r="HUQ213" s="172"/>
      <c r="HUR213" s="172"/>
      <c r="HUS213" s="172"/>
      <c r="HUT213" s="172"/>
      <c r="HUU213" s="172"/>
      <c r="HUV213" s="172"/>
      <c r="HUW213" s="172"/>
      <c r="HUX213" s="172"/>
      <c r="HUY213" s="172"/>
      <c r="HUZ213" s="172"/>
      <c r="HVA213" s="172"/>
      <c r="HVB213" s="172"/>
      <c r="HVC213" s="172"/>
      <c r="HVD213" s="172"/>
      <c r="HVE213" s="172"/>
      <c r="HVF213" s="172"/>
      <c r="HVG213" s="172"/>
      <c r="HVH213" s="172"/>
      <c r="HVI213" s="172"/>
      <c r="HVJ213" s="172"/>
      <c r="HVK213" s="172"/>
      <c r="HVL213" s="172"/>
      <c r="HVM213" s="172"/>
      <c r="HVN213" s="172"/>
      <c r="HVO213" s="172"/>
      <c r="HVP213" s="172"/>
      <c r="HVQ213" s="172"/>
      <c r="HVR213" s="172"/>
      <c r="HVS213" s="172"/>
      <c r="HVT213" s="172"/>
      <c r="HVU213" s="172"/>
      <c r="HVV213" s="172"/>
      <c r="HVW213" s="172"/>
      <c r="HVX213" s="172"/>
      <c r="HVY213" s="172"/>
      <c r="HVZ213" s="172"/>
      <c r="HWA213" s="172"/>
      <c r="HWB213" s="172"/>
      <c r="HWC213" s="172"/>
      <c r="HWD213" s="172"/>
      <c r="HWE213" s="172"/>
      <c r="HWF213" s="172"/>
      <c r="HWG213" s="172"/>
      <c r="HWH213" s="172"/>
      <c r="HWI213" s="172"/>
      <c r="HWJ213" s="172"/>
      <c r="HWK213" s="172"/>
      <c r="HWL213" s="172"/>
      <c r="HWM213" s="172"/>
      <c r="HWN213" s="172"/>
      <c r="HWO213" s="172"/>
      <c r="HWP213" s="172"/>
      <c r="HWQ213" s="172"/>
      <c r="HWR213" s="172"/>
      <c r="HWS213" s="172"/>
      <c r="HWT213" s="172"/>
      <c r="HWU213" s="172"/>
      <c r="HWV213" s="172"/>
      <c r="HWW213" s="172"/>
      <c r="HWX213" s="172"/>
      <c r="HWY213" s="172"/>
      <c r="HWZ213" s="172"/>
      <c r="HXA213" s="172"/>
      <c r="HXB213" s="172"/>
      <c r="HXC213" s="172"/>
      <c r="HXD213" s="172"/>
      <c r="HXE213" s="172"/>
      <c r="HXF213" s="172"/>
      <c r="HXG213" s="172"/>
      <c r="HXH213" s="172"/>
      <c r="HXI213" s="172"/>
      <c r="HXJ213" s="172"/>
      <c r="HXK213" s="172"/>
      <c r="HXL213" s="172"/>
      <c r="HXM213" s="172"/>
      <c r="HXN213" s="172"/>
      <c r="HXO213" s="172"/>
      <c r="HXP213" s="172"/>
      <c r="HXQ213" s="172"/>
      <c r="HXR213" s="172"/>
      <c r="HXS213" s="172"/>
      <c r="HXT213" s="172"/>
      <c r="HXU213" s="172"/>
      <c r="HXV213" s="172"/>
      <c r="HXW213" s="172"/>
      <c r="HXX213" s="172"/>
      <c r="HXY213" s="172"/>
      <c r="HXZ213" s="172"/>
      <c r="HYA213" s="172"/>
      <c r="HYB213" s="172"/>
      <c r="HYC213" s="172"/>
      <c r="HYD213" s="172"/>
      <c r="HYE213" s="172"/>
      <c r="HYF213" s="172"/>
      <c r="HYG213" s="172"/>
      <c r="HYH213" s="172"/>
      <c r="HYI213" s="172"/>
      <c r="HYJ213" s="172"/>
      <c r="HYK213" s="172"/>
      <c r="HYL213" s="172"/>
      <c r="HYM213" s="172"/>
      <c r="HYN213" s="172"/>
      <c r="HYO213" s="172"/>
      <c r="HYP213" s="172"/>
      <c r="HYQ213" s="172"/>
      <c r="HYR213" s="172"/>
      <c r="HYS213" s="172"/>
      <c r="HYT213" s="172"/>
      <c r="HYU213" s="172"/>
      <c r="HYV213" s="172"/>
      <c r="HYW213" s="172"/>
      <c r="HYX213" s="172"/>
      <c r="HYY213" s="172"/>
      <c r="HYZ213" s="172"/>
      <c r="HZA213" s="172"/>
      <c r="HZB213" s="172"/>
      <c r="HZC213" s="172"/>
      <c r="HZD213" s="172"/>
      <c r="HZE213" s="172"/>
      <c r="HZF213" s="172"/>
      <c r="HZG213" s="172"/>
      <c r="HZH213" s="172"/>
      <c r="HZI213" s="172"/>
      <c r="HZJ213" s="172"/>
      <c r="HZK213" s="172"/>
      <c r="HZL213" s="172"/>
      <c r="HZM213" s="172"/>
      <c r="HZN213" s="172"/>
      <c r="HZO213" s="172"/>
      <c r="HZP213" s="172"/>
      <c r="HZQ213" s="172"/>
      <c r="HZR213" s="172"/>
      <c r="HZS213" s="172"/>
      <c r="HZT213" s="172"/>
      <c r="HZU213" s="172"/>
      <c r="HZV213" s="172"/>
      <c r="HZW213" s="172"/>
      <c r="HZX213" s="172"/>
      <c r="HZY213" s="172"/>
      <c r="HZZ213" s="172"/>
      <c r="IAA213" s="172"/>
      <c r="IAB213" s="172"/>
      <c r="IAC213" s="172"/>
      <c r="IAD213" s="172"/>
      <c r="IAE213" s="172"/>
      <c r="IAF213" s="172"/>
      <c r="IAG213" s="172"/>
      <c r="IAH213" s="172"/>
      <c r="IAI213" s="172"/>
      <c r="IAJ213" s="172"/>
      <c r="IAK213" s="172"/>
      <c r="IAL213" s="172"/>
      <c r="IAM213" s="172"/>
      <c r="IAN213" s="172"/>
      <c r="IAO213" s="172"/>
      <c r="IAP213" s="172"/>
      <c r="IAQ213" s="172"/>
      <c r="IAR213" s="172"/>
      <c r="IAS213" s="172"/>
      <c r="IAT213" s="172"/>
      <c r="IAU213" s="172"/>
      <c r="IAV213" s="172"/>
      <c r="IAW213" s="172"/>
      <c r="IAX213" s="172"/>
      <c r="IAY213" s="172"/>
      <c r="IAZ213" s="172"/>
      <c r="IBA213" s="172"/>
      <c r="IBB213" s="172"/>
      <c r="IBC213" s="172"/>
      <c r="IBD213" s="172"/>
      <c r="IBE213" s="172"/>
      <c r="IBF213" s="172"/>
      <c r="IBG213" s="172"/>
      <c r="IBH213" s="172"/>
      <c r="IBI213" s="172"/>
      <c r="IBJ213" s="172"/>
      <c r="IBK213" s="172"/>
      <c r="IBL213" s="172"/>
      <c r="IBM213" s="172"/>
      <c r="IBN213" s="172"/>
      <c r="IBO213" s="172"/>
      <c r="IBP213" s="172"/>
      <c r="IBQ213" s="172"/>
      <c r="IBR213" s="172"/>
      <c r="IBS213" s="172"/>
      <c r="IBT213" s="172"/>
      <c r="IBU213" s="172"/>
      <c r="IBV213" s="172"/>
      <c r="IBW213" s="172"/>
      <c r="IBX213" s="172"/>
      <c r="IBY213" s="172"/>
      <c r="IBZ213" s="172"/>
      <c r="ICA213" s="172"/>
      <c r="ICB213" s="172"/>
      <c r="ICC213" s="172"/>
      <c r="ICD213" s="172"/>
      <c r="ICE213" s="172"/>
      <c r="ICF213" s="172"/>
      <c r="ICG213" s="172"/>
      <c r="ICH213" s="172"/>
      <c r="ICI213" s="172"/>
      <c r="ICJ213" s="172"/>
      <c r="ICK213" s="172"/>
      <c r="ICL213" s="172"/>
      <c r="ICM213" s="172"/>
      <c r="ICN213" s="172"/>
      <c r="ICO213" s="172"/>
      <c r="ICP213" s="172"/>
      <c r="ICQ213" s="172"/>
      <c r="ICR213" s="172"/>
      <c r="ICS213" s="172"/>
      <c r="ICT213" s="172"/>
      <c r="ICU213" s="172"/>
      <c r="ICV213" s="172"/>
      <c r="ICW213" s="172"/>
      <c r="ICX213" s="172"/>
      <c r="ICY213" s="172"/>
      <c r="ICZ213" s="172"/>
      <c r="IDA213" s="172"/>
      <c r="IDB213" s="172"/>
      <c r="IDC213" s="172"/>
      <c r="IDD213" s="172"/>
      <c r="IDE213" s="172"/>
      <c r="IDF213" s="172"/>
      <c r="IDG213" s="172"/>
      <c r="IDH213" s="172"/>
      <c r="IDI213" s="172"/>
      <c r="IDJ213" s="172"/>
      <c r="IDK213" s="172"/>
      <c r="IDL213" s="172"/>
      <c r="IDM213" s="172"/>
      <c r="IDN213" s="172"/>
      <c r="IDO213" s="172"/>
      <c r="IDP213" s="172"/>
      <c r="IDQ213" s="172"/>
      <c r="IDR213" s="172"/>
      <c r="IDS213" s="172"/>
      <c r="IDT213" s="172"/>
      <c r="IDU213" s="172"/>
      <c r="IDV213" s="172"/>
      <c r="IDW213" s="172"/>
      <c r="IDX213" s="172"/>
      <c r="IDY213" s="172"/>
      <c r="IDZ213" s="172"/>
      <c r="IEA213" s="172"/>
      <c r="IEB213" s="172"/>
      <c r="IEC213" s="172"/>
      <c r="IED213" s="172"/>
      <c r="IEE213" s="172"/>
      <c r="IEF213" s="172"/>
      <c r="IEG213" s="172"/>
      <c r="IEH213" s="172"/>
      <c r="IEI213" s="172"/>
      <c r="IEJ213" s="172"/>
      <c r="IEK213" s="172"/>
      <c r="IEL213" s="172"/>
      <c r="IEM213" s="172"/>
      <c r="IEN213" s="172"/>
      <c r="IEO213" s="172"/>
      <c r="IEP213" s="172"/>
      <c r="IEQ213" s="172"/>
      <c r="IER213" s="172"/>
      <c r="IES213" s="172"/>
      <c r="IET213" s="172"/>
      <c r="IEU213" s="172"/>
      <c r="IEV213" s="172"/>
      <c r="IEW213" s="172"/>
      <c r="IEX213" s="172"/>
      <c r="IEY213" s="172"/>
      <c r="IEZ213" s="172"/>
      <c r="IFA213" s="172"/>
      <c r="IFB213" s="172"/>
      <c r="IFC213" s="172"/>
      <c r="IFD213" s="172"/>
      <c r="IFE213" s="172"/>
      <c r="IFF213" s="172"/>
      <c r="IFG213" s="172"/>
      <c r="IFH213" s="172"/>
      <c r="IFI213" s="172"/>
      <c r="IFJ213" s="172"/>
      <c r="IFK213" s="172"/>
      <c r="IFL213" s="172"/>
      <c r="IFM213" s="172"/>
      <c r="IFN213" s="172"/>
      <c r="IFO213" s="172"/>
      <c r="IFP213" s="172"/>
      <c r="IFQ213" s="172"/>
      <c r="IFR213" s="172"/>
      <c r="IFS213" s="172"/>
      <c r="IFT213" s="172"/>
      <c r="IFU213" s="172"/>
      <c r="IFV213" s="172"/>
      <c r="IFW213" s="172"/>
      <c r="IFX213" s="172"/>
      <c r="IFY213" s="172"/>
      <c r="IFZ213" s="172"/>
      <c r="IGA213" s="172"/>
      <c r="IGB213" s="172"/>
      <c r="IGC213" s="172"/>
      <c r="IGD213" s="172"/>
      <c r="IGE213" s="172"/>
      <c r="IGF213" s="172"/>
      <c r="IGG213" s="172"/>
      <c r="IGH213" s="172"/>
      <c r="IGI213" s="172"/>
      <c r="IGJ213" s="172"/>
      <c r="IGK213" s="172"/>
      <c r="IGL213" s="172"/>
      <c r="IGM213" s="172"/>
      <c r="IGN213" s="172"/>
      <c r="IGO213" s="172"/>
      <c r="IGP213" s="172"/>
      <c r="IGQ213" s="172"/>
      <c r="IGR213" s="172"/>
      <c r="IGS213" s="172"/>
      <c r="IGT213" s="172"/>
      <c r="IGU213" s="172"/>
      <c r="IGV213" s="172"/>
      <c r="IGW213" s="172"/>
      <c r="IGX213" s="172"/>
      <c r="IGY213" s="172"/>
      <c r="IGZ213" s="172"/>
      <c r="IHA213" s="172"/>
      <c r="IHB213" s="172"/>
      <c r="IHC213" s="172"/>
      <c r="IHD213" s="172"/>
      <c r="IHE213" s="172"/>
      <c r="IHF213" s="172"/>
      <c r="IHG213" s="172"/>
      <c r="IHH213" s="172"/>
      <c r="IHI213" s="172"/>
      <c r="IHJ213" s="172"/>
      <c r="IHK213" s="172"/>
      <c r="IHL213" s="172"/>
      <c r="IHM213" s="172"/>
      <c r="IHN213" s="172"/>
      <c r="IHO213" s="172"/>
      <c r="IHP213" s="172"/>
      <c r="IHQ213" s="172"/>
      <c r="IHR213" s="172"/>
      <c r="IHS213" s="172"/>
      <c r="IHT213" s="172"/>
      <c r="IHU213" s="172"/>
      <c r="IHV213" s="172"/>
      <c r="IHW213" s="172"/>
      <c r="IHX213" s="172"/>
      <c r="IHY213" s="172"/>
      <c r="IHZ213" s="172"/>
      <c r="IIA213" s="172"/>
      <c r="IIB213" s="172"/>
      <c r="IIC213" s="172"/>
      <c r="IID213" s="172"/>
      <c r="IIE213" s="172"/>
      <c r="IIF213" s="172"/>
      <c r="IIG213" s="172"/>
      <c r="IIH213" s="172"/>
      <c r="III213" s="172"/>
      <c r="IIJ213" s="172"/>
      <c r="IIK213" s="172"/>
      <c r="IIL213" s="172"/>
      <c r="IIM213" s="172"/>
      <c r="IIN213" s="172"/>
      <c r="IIO213" s="172"/>
      <c r="IIP213" s="172"/>
      <c r="IIQ213" s="172"/>
      <c r="IIR213" s="172"/>
      <c r="IIS213" s="172"/>
      <c r="IIT213" s="172"/>
      <c r="IIU213" s="172"/>
      <c r="IIV213" s="172"/>
      <c r="IIW213" s="172"/>
      <c r="IIX213" s="172"/>
      <c r="IIY213" s="172"/>
      <c r="IIZ213" s="172"/>
      <c r="IJA213" s="172"/>
      <c r="IJB213" s="172"/>
      <c r="IJC213" s="172"/>
      <c r="IJD213" s="172"/>
      <c r="IJE213" s="172"/>
      <c r="IJF213" s="172"/>
      <c r="IJG213" s="172"/>
      <c r="IJH213" s="172"/>
      <c r="IJI213" s="172"/>
      <c r="IJJ213" s="172"/>
      <c r="IJK213" s="172"/>
      <c r="IJL213" s="172"/>
      <c r="IJM213" s="172"/>
      <c r="IJN213" s="172"/>
      <c r="IJO213" s="172"/>
      <c r="IJP213" s="172"/>
      <c r="IJQ213" s="172"/>
      <c r="IJR213" s="172"/>
      <c r="IJS213" s="172"/>
      <c r="IJT213" s="172"/>
      <c r="IJU213" s="172"/>
      <c r="IJV213" s="172"/>
      <c r="IJW213" s="172"/>
      <c r="IJX213" s="172"/>
      <c r="IJY213" s="172"/>
      <c r="IJZ213" s="172"/>
      <c r="IKA213" s="172"/>
      <c r="IKB213" s="172"/>
      <c r="IKC213" s="172"/>
      <c r="IKD213" s="172"/>
      <c r="IKE213" s="172"/>
      <c r="IKF213" s="172"/>
      <c r="IKG213" s="172"/>
      <c r="IKH213" s="172"/>
      <c r="IKI213" s="172"/>
      <c r="IKJ213" s="172"/>
      <c r="IKK213" s="172"/>
      <c r="IKL213" s="172"/>
      <c r="IKM213" s="172"/>
      <c r="IKN213" s="172"/>
      <c r="IKO213" s="172"/>
      <c r="IKP213" s="172"/>
      <c r="IKQ213" s="172"/>
      <c r="IKR213" s="172"/>
      <c r="IKS213" s="172"/>
      <c r="IKT213" s="172"/>
      <c r="IKU213" s="172"/>
      <c r="IKV213" s="172"/>
      <c r="IKW213" s="172"/>
      <c r="IKX213" s="172"/>
      <c r="IKY213" s="172"/>
      <c r="IKZ213" s="172"/>
      <c r="ILA213" s="172"/>
      <c r="ILB213" s="172"/>
      <c r="ILC213" s="172"/>
      <c r="ILD213" s="172"/>
      <c r="ILE213" s="172"/>
      <c r="ILF213" s="172"/>
      <c r="ILG213" s="172"/>
      <c r="ILH213" s="172"/>
      <c r="ILI213" s="172"/>
      <c r="ILJ213" s="172"/>
      <c r="ILK213" s="172"/>
      <c r="ILL213" s="172"/>
      <c r="ILM213" s="172"/>
      <c r="ILN213" s="172"/>
      <c r="ILO213" s="172"/>
      <c r="ILP213" s="172"/>
      <c r="ILQ213" s="172"/>
      <c r="ILR213" s="172"/>
      <c r="ILS213" s="172"/>
      <c r="ILT213" s="172"/>
      <c r="ILU213" s="172"/>
      <c r="ILV213" s="172"/>
      <c r="ILW213" s="172"/>
      <c r="ILX213" s="172"/>
      <c r="ILY213" s="172"/>
      <c r="ILZ213" s="172"/>
      <c r="IMA213" s="172"/>
      <c r="IMB213" s="172"/>
      <c r="IMC213" s="172"/>
      <c r="IMD213" s="172"/>
      <c r="IME213" s="172"/>
      <c r="IMF213" s="172"/>
      <c r="IMG213" s="172"/>
      <c r="IMH213" s="172"/>
      <c r="IMI213" s="172"/>
      <c r="IMJ213" s="172"/>
      <c r="IMK213" s="172"/>
      <c r="IML213" s="172"/>
      <c r="IMM213" s="172"/>
      <c r="IMN213" s="172"/>
      <c r="IMO213" s="172"/>
      <c r="IMP213" s="172"/>
      <c r="IMQ213" s="172"/>
      <c r="IMR213" s="172"/>
      <c r="IMS213" s="172"/>
      <c r="IMT213" s="172"/>
      <c r="IMU213" s="172"/>
      <c r="IMV213" s="172"/>
      <c r="IMW213" s="172"/>
      <c r="IMX213" s="172"/>
      <c r="IMY213" s="172"/>
      <c r="IMZ213" s="172"/>
      <c r="INA213" s="172"/>
      <c r="INB213" s="172"/>
      <c r="INC213" s="172"/>
      <c r="IND213" s="172"/>
      <c r="INE213" s="172"/>
      <c r="INF213" s="172"/>
      <c r="ING213" s="172"/>
      <c r="INH213" s="172"/>
      <c r="INI213" s="172"/>
      <c r="INJ213" s="172"/>
      <c r="INK213" s="172"/>
      <c r="INL213" s="172"/>
      <c r="INM213" s="172"/>
      <c r="INN213" s="172"/>
      <c r="INO213" s="172"/>
      <c r="INP213" s="172"/>
      <c r="INQ213" s="172"/>
      <c r="INR213" s="172"/>
      <c r="INS213" s="172"/>
      <c r="INT213" s="172"/>
      <c r="INU213" s="172"/>
      <c r="INV213" s="172"/>
      <c r="INW213" s="172"/>
      <c r="INX213" s="172"/>
      <c r="INY213" s="172"/>
      <c r="INZ213" s="172"/>
      <c r="IOA213" s="172"/>
      <c r="IOB213" s="172"/>
      <c r="IOC213" s="172"/>
      <c r="IOD213" s="172"/>
      <c r="IOE213" s="172"/>
      <c r="IOF213" s="172"/>
      <c r="IOG213" s="172"/>
      <c r="IOH213" s="172"/>
      <c r="IOI213" s="172"/>
      <c r="IOJ213" s="172"/>
      <c r="IOK213" s="172"/>
      <c r="IOL213" s="172"/>
      <c r="IOM213" s="172"/>
      <c r="ION213" s="172"/>
      <c r="IOO213" s="172"/>
      <c r="IOP213" s="172"/>
      <c r="IOQ213" s="172"/>
      <c r="IOR213" s="172"/>
      <c r="IOS213" s="172"/>
      <c r="IOT213" s="172"/>
      <c r="IOU213" s="172"/>
      <c r="IOV213" s="172"/>
      <c r="IOW213" s="172"/>
      <c r="IOX213" s="172"/>
      <c r="IOY213" s="172"/>
      <c r="IOZ213" s="172"/>
      <c r="IPA213" s="172"/>
      <c r="IPB213" s="172"/>
      <c r="IPC213" s="172"/>
      <c r="IPD213" s="172"/>
      <c r="IPE213" s="172"/>
      <c r="IPF213" s="172"/>
      <c r="IPG213" s="172"/>
      <c r="IPH213" s="172"/>
      <c r="IPI213" s="172"/>
      <c r="IPJ213" s="172"/>
      <c r="IPK213" s="172"/>
      <c r="IPL213" s="172"/>
      <c r="IPM213" s="172"/>
      <c r="IPN213" s="172"/>
      <c r="IPO213" s="172"/>
      <c r="IPP213" s="172"/>
      <c r="IPQ213" s="172"/>
      <c r="IPR213" s="172"/>
      <c r="IPS213" s="172"/>
      <c r="IPT213" s="172"/>
      <c r="IPU213" s="172"/>
      <c r="IPV213" s="172"/>
      <c r="IPW213" s="172"/>
      <c r="IPX213" s="172"/>
      <c r="IPY213" s="172"/>
      <c r="IPZ213" s="172"/>
      <c r="IQA213" s="172"/>
      <c r="IQB213" s="172"/>
      <c r="IQC213" s="172"/>
      <c r="IQD213" s="172"/>
      <c r="IQE213" s="172"/>
      <c r="IQF213" s="172"/>
      <c r="IQG213" s="172"/>
      <c r="IQH213" s="172"/>
      <c r="IQI213" s="172"/>
      <c r="IQJ213" s="172"/>
      <c r="IQK213" s="172"/>
      <c r="IQL213" s="172"/>
      <c r="IQM213" s="172"/>
      <c r="IQN213" s="172"/>
      <c r="IQO213" s="172"/>
      <c r="IQP213" s="172"/>
      <c r="IQQ213" s="172"/>
      <c r="IQR213" s="172"/>
      <c r="IQS213" s="172"/>
      <c r="IQT213" s="172"/>
      <c r="IQU213" s="172"/>
      <c r="IQV213" s="172"/>
      <c r="IQW213" s="172"/>
      <c r="IQX213" s="172"/>
      <c r="IQY213" s="172"/>
      <c r="IQZ213" s="172"/>
      <c r="IRA213" s="172"/>
      <c r="IRB213" s="172"/>
      <c r="IRC213" s="172"/>
      <c r="IRD213" s="172"/>
      <c r="IRE213" s="172"/>
      <c r="IRF213" s="172"/>
      <c r="IRG213" s="172"/>
      <c r="IRH213" s="172"/>
      <c r="IRI213" s="172"/>
      <c r="IRJ213" s="172"/>
      <c r="IRK213" s="172"/>
      <c r="IRL213" s="172"/>
      <c r="IRM213" s="172"/>
      <c r="IRN213" s="172"/>
      <c r="IRO213" s="172"/>
      <c r="IRP213" s="172"/>
      <c r="IRQ213" s="172"/>
      <c r="IRR213" s="172"/>
      <c r="IRS213" s="172"/>
      <c r="IRT213" s="172"/>
      <c r="IRU213" s="172"/>
      <c r="IRV213" s="172"/>
      <c r="IRW213" s="172"/>
      <c r="IRX213" s="172"/>
      <c r="IRY213" s="172"/>
      <c r="IRZ213" s="172"/>
      <c r="ISA213" s="172"/>
      <c r="ISB213" s="172"/>
      <c r="ISC213" s="172"/>
      <c r="ISD213" s="172"/>
      <c r="ISE213" s="172"/>
      <c r="ISF213" s="172"/>
      <c r="ISG213" s="172"/>
      <c r="ISH213" s="172"/>
      <c r="ISI213" s="172"/>
      <c r="ISJ213" s="172"/>
      <c r="ISK213" s="172"/>
      <c r="ISL213" s="172"/>
      <c r="ISM213" s="172"/>
      <c r="ISN213" s="172"/>
      <c r="ISO213" s="172"/>
      <c r="ISP213" s="172"/>
      <c r="ISQ213" s="172"/>
      <c r="ISR213" s="172"/>
      <c r="ISS213" s="172"/>
      <c r="IST213" s="172"/>
      <c r="ISU213" s="172"/>
      <c r="ISV213" s="172"/>
      <c r="ISW213" s="172"/>
      <c r="ISX213" s="172"/>
      <c r="ISY213" s="172"/>
      <c r="ISZ213" s="172"/>
      <c r="ITA213" s="172"/>
      <c r="ITB213" s="172"/>
      <c r="ITC213" s="172"/>
      <c r="ITD213" s="172"/>
      <c r="ITE213" s="172"/>
      <c r="ITF213" s="172"/>
      <c r="ITG213" s="172"/>
      <c r="ITH213" s="172"/>
      <c r="ITI213" s="172"/>
      <c r="ITJ213" s="172"/>
      <c r="ITK213" s="172"/>
      <c r="ITL213" s="172"/>
      <c r="ITM213" s="172"/>
      <c r="ITN213" s="172"/>
      <c r="ITO213" s="172"/>
      <c r="ITP213" s="172"/>
      <c r="ITQ213" s="172"/>
      <c r="ITR213" s="172"/>
      <c r="ITS213" s="172"/>
      <c r="ITT213" s="172"/>
      <c r="ITU213" s="172"/>
      <c r="ITV213" s="172"/>
      <c r="ITW213" s="172"/>
      <c r="ITX213" s="172"/>
      <c r="ITY213" s="172"/>
      <c r="ITZ213" s="172"/>
      <c r="IUA213" s="172"/>
      <c r="IUB213" s="172"/>
      <c r="IUC213" s="172"/>
      <c r="IUD213" s="172"/>
      <c r="IUE213" s="172"/>
      <c r="IUF213" s="172"/>
      <c r="IUG213" s="172"/>
      <c r="IUH213" s="172"/>
      <c r="IUI213" s="172"/>
      <c r="IUJ213" s="172"/>
      <c r="IUK213" s="172"/>
      <c r="IUL213" s="172"/>
      <c r="IUM213" s="172"/>
      <c r="IUN213" s="172"/>
      <c r="IUO213" s="172"/>
      <c r="IUP213" s="172"/>
      <c r="IUQ213" s="172"/>
      <c r="IUR213" s="172"/>
      <c r="IUS213" s="172"/>
      <c r="IUT213" s="172"/>
      <c r="IUU213" s="172"/>
      <c r="IUV213" s="172"/>
      <c r="IUW213" s="172"/>
      <c r="IUX213" s="172"/>
      <c r="IUY213" s="172"/>
      <c r="IUZ213" s="172"/>
      <c r="IVA213" s="172"/>
      <c r="IVB213" s="172"/>
      <c r="IVC213" s="172"/>
      <c r="IVD213" s="172"/>
      <c r="IVE213" s="172"/>
      <c r="IVF213" s="172"/>
      <c r="IVG213" s="172"/>
      <c r="IVH213" s="172"/>
      <c r="IVI213" s="172"/>
      <c r="IVJ213" s="172"/>
      <c r="IVK213" s="172"/>
      <c r="IVL213" s="172"/>
      <c r="IVM213" s="172"/>
      <c r="IVN213" s="172"/>
      <c r="IVO213" s="172"/>
      <c r="IVP213" s="172"/>
      <c r="IVQ213" s="172"/>
      <c r="IVR213" s="172"/>
      <c r="IVS213" s="172"/>
      <c r="IVT213" s="172"/>
      <c r="IVU213" s="172"/>
      <c r="IVV213" s="172"/>
      <c r="IVW213" s="172"/>
      <c r="IVX213" s="172"/>
      <c r="IVY213" s="172"/>
      <c r="IVZ213" s="172"/>
      <c r="IWA213" s="172"/>
      <c r="IWB213" s="172"/>
      <c r="IWC213" s="172"/>
      <c r="IWD213" s="172"/>
      <c r="IWE213" s="172"/>
      <c r="IWF213" s="172"/>
      <c r="IWG213" s="172"/>
      <c r="IWH213" s="172"/>
      <c r="IWI213" s="172"/>
      <c r="IWJ213" s="172"/>
      <c r="IWK213" s="172"/>
      <c r="IWL213" s="172"/>
      <c r="IWM213" s="172"/>
      <c r="IWN213" s="172"/>
      <c r="IWO213" s="172"/>
      <c r="IWP213" s="172"/>
      <c r="IWQ213" s="172"/>
      <c r="IWR213" s="172"/>
      <c r="IWS213" s="172"/>
      <c r="IWT213" s="172"/>
      <c r="IWU213" s="172"/>
      <c r="IWV213" s="172"/>
      <c r="IWW213" s="172"/>
      <c r="IWX213" s="172"/>
      <c r="IWY213" s="172"/>
      <c r="IWZ213" s="172"/>
      <c r="IXA213" s="172"/>
      <c r="IXB213" s="172"/>
      <c r="IXC213" s="172"/>
      <c r="IXD213" s="172"/>
      <c r="IXE213" s="172"/>
      <c r="IXF213" s="172"/>
      <c r="IXG213" s="172"/>
      <c r="IXH213" s="172"/>
      <c r="IXI213" s="172"/>
      <c r="IXJ213" s="172"/>
      <c r="IXK213" s="172"/>
      <c r="IXL213" s="172"/>
      <c r="IXM213" s="172"/>
      <c r="IXN213" s="172"/>
      <c r="IXO213" s="172"/>
      <c r="IXP213" s="172"/>
      <c r="IXQ213" s="172"/>
      <c r="IXR213" s="172"/>
      <c r="IXS213" s="172"/>
      <c r="IXT213" s="172"/>
      <c r="IXU213" s="172"/>
      <c r="IXV213" s="172"/>
      <c r="IXW213" s="172"/>
      <c r="IXX213" s="172"/>
      <c r="IXY213" s="172"/>
      <c r="IXZ213" s="172"/>
      <c r="IYA213" s="172"/>
      <c r="IYB213" s="172"/>
      <c r="IYC213" s="172"/>
      <c r="IYD213" s="172"/>
      <c r="IYE213" s="172"/>
      <c r="IYF213" s="172"/>
      <c r="IYG213" s="172"/>
      <c r="IYH213" s="172"/>
      <c r="IYI213" s="172"/>
      <c r="IYJ213" s="172"/>
      <c r="IYK213" s="172"/>
      <c r="IYL213" s="172"/>
      <c r="IYM213" s="172"/>
      <c r="IYN213" s="172"/>
      <c r="IYO213" s="172"/>
      <c r="IYP213" s="172"/>
      <c r="IYQ213" s="172"/>
      <c r="IYR213" s="172"/>
      <c r="IYS213" s="172"/>
      <c r="IYT213" s="172"/>
      <c r="IYU213" s="172"/>
      <c r="IYV213" s="172"/>
      <c r="IYW213" s="172"/>
      <c r="IYX213" s="172"/>
      <c r="IYY213" s="172"/>
      <c r="IYZ213" s="172"/>
      <c r="IZA213" s="172"/>
      <c r="IZB213" s="172"/>
      <c r="IZC213" s="172"/>
      <c r="IZD213" s="172"/>
      <c r="IZE213" s="172"/>
      <c r="IZF213" s="172"/>
      <c r="IZG213" s="172"/>
      <c r="IZH213" s="172"/>
      <c r="IZI213" s="172"/>
      <c r="IZJ213" s="172"/>
      <c r="IZK213" s="172"/>
      <c r="IZL213" s="172"/>
      <c r="IZM213" s="172"/>
      <c r="IZN213" s="172"/>
      <c r="IZO213" s="172"/>
      <c r="IZP213" s="172"/>
      <c r="IZQ213" s="172"/>
      <c r="IZR213" s="172"/>
      <c r="IZS213" s="172"/>
      <c r="IZT213" s="172"/>
      <c r="IZU213" s="172"/>
      <c r="IZV213" s="172"/>
      <c r="IZW213" s="172"/>
      <c r="IZX213" s="172"/>
      <c r="IZY213" s="172"/>
      <c r="IZZ213" s="172"/>
      <c r="JAA213" s="172"/>
      <c r="JAB213" s="172"/>
      <c r="JAC213" s="172"/>
      <c r="JAD213" s="172"/>
      <c r="JAE213" s="172"/>
      <c r="JAF213" s="172"/>
      <c r="JAG213" s="172"/>
      <c r="JAH213" s="172"/>
      <c r="JAI213" s="172"/>
      <c r="JAJ213" s="172"/>
      <c r="JAK213" s="172"/>
      <c r="JAL213" s="172"/>
      <c r="JAM213" s="172"/>
      <c r="JAN213" s="172"/>
      <c r="JAO213" s="172"/>
      <c r="JAP213" s="172"/>
      <c r="JAQ213" s="172"/>
      <c r="JAR213" s="172"/>
      <c r="JAS213" s="172"/>
      <c r="JAT213" s="172"/>
      <c r="JAU213" s="172"/>
      <c r="JAV213" s="172"/>
      <c r="JAW213" s="172"/>
      <c r="JAX213" s="172"/>
      <c r="JAY213" s="172"/>
      <c r="JAZ213" s="172"/>
      <c r="JBA213" s="172"/>
      <c r="JBB213" s="172"/>
      <c r="JBC213" s="172"/>
      <c r="JBD213" s="172"/>
      <c r="JBE213" s="172"/>
      <c r="JBF213" s="172"/>
      <c r="JBG213" s="172"/>
      <c r="JBH213" s="172"/>
      <c r="JBI213" s="172"/>
      <c r="JBJ213" s="172"/>
      <c r="JBK213" s="172"/>
      <c r="JBL213" s="172"/>
      <c r="JBM213" s="172"/>
      <c r="JBN213" s="172"/>
      <c r="JBO213" s="172"/>
      <c r="JBP213" s="172"/>
      <c r="JBQ213" s="172"/>
      <c r="JBR213" s="172"/>
      <c r="JBS213" s="172"/>
      <c r="JBT213" s="172"/>
      <c r="JBU213" s="172"/>
      <c r="JBV213" s="172"/>
      <c r="JBW213" s="172"/>
      <c r="JBX213" s="172"/>
      <c r="JBY213" s="172"/>
      <c r="JBZ213" s="172"/>
      <c r="JCA213" s="172"/>
      <c r="JCB213" s="172"/>
      <c r="JCC213" s="172"/>
      <c r="JCD213" s="172"/>
      <c r="JCE213" s="172"/>
      <c r="JCF213" s="172"/>
      <c r="JCG213" s="172"/>
      <c r="JCH213" s="172"/>
      <c r="JCI213" s="172"/>
      <c r="JCJ213" s="172"/>
      <c r="JCK213" s="172"/>
      <c r="JCL213" s="172"/>
      <c r="JCM213" s="172"/>
      <c r="JCN213" s="172"/>
      <c r="JCO213" s="172"/>
      <c r="JCP213" s="172"/>
      <c r="JCQ213" s="172"/>
      <c r="JCR213" s="172"/>
      <c r="JCS213" s="172"/>
      <c r="JCT213" s="172"/>
      <c r="JCU213" s="172"/>
      <c r="JCV213" s="172"/>
      <c r="JCW213" s="172"/>
      <c r="JCX213" s="172"/>
      <c r="JCY213" s="172"/>
      <c r="JCZ213" s="172"/>
      <c r="JDA213" s="172"/>
      <c r="JDB213" s="172"/>
      <c r="JDC213" s="172"/>
      <c r="JDD213" s="172"/>
      <c r="JDE213" s="172"/>
      <c r="JDF213" s="172"/>
      <c r="JDG213" s="172"/>
      <c r="JDH213" s="172"/>
      <c r="JDI213" s="172"/>
      <c r="JDJ213" s="172"/>
      <c r="JDK213" s="172"/>
      <c r="JDL213" s="172"/>
      <c r="JDM213" s="172"/>
      <c r="JDN213" s="172"/>
      <c r="JDO213" s="172"/>
      <c r="JDP213" s="172"/>
      <c r="JDQ213" s="172"/>
      <c r="JDR213" s="172"/>
      <c r="JDS213" s="172"/>
      <c r="JDT213" s="172"/>
      <c r="JDU213" s="172"/>
      <c r="JDV213" s="172"/>
      <c r="JDW213" s="172"/>
      <c r="JDX213" s="172"/>
      <c r="JDY213" s="172"/>
      <c r="JDZ213" s="172"/>
      <c r="JEA213" s="172"/>
      <c r="JEB213" s="172"/>
      <c r="JEC213" s="172"/>
      <c r="JED213" s="172"/>
      <c r="JEE213" s="172"/>
      <c r="JEF213" s="172"/>
      <c r="JEG213" s="172"/>
      <c r="JEH213" s="172"/>
      <c r="JEI213" s="172"/>
      <c r="JEJ213" s="172"/>
      <c r="JEK213" s="172"/>
      <c r="JEL213" s="172"/>
      <c r="JEM213" s="172"/>
      <c r="JEN213" s="172"/>
      <c r="JEO213" s="172"/>
      <c r="JEP213" s="172"/>
      <c r="JEQ213" s="172"/>
      <c r="JER213" s="172"/>
      <c r="JES213" s="172"/>
      <c r="JET213" s="172"/>
      <c r="JEU213" s="172"/>
      <c r="JEV213" s="172"/>
      <c r="JEW213" s="172"/>
      <c r="JEX213" s="172"/>
      <c r="JEY213" s="172"/>
      <c r="JEZ213" s="172"/>
      <c r="JFA213" s="172"/>
      <c r="JFB213" s="172"/>
      <c r="JFC213" s="172"/>
      <c r="JFD213" s="172"/>
      <c r="JFE213" s="172"/>
      <c r="JFF213" s="172"/>
      <c r="JFG213" s="172"/>
      <c r="JFH213" s="172"/>
      <c r="JFI213" s="172"/>
      <c r="JFJ213" s="172"/>
      <c r="JFK213" s="172"/>
      <c r="JFL213" s="172"/>
      <c r="JFM213" s="172"/>
      <c r="JFN213" s="172"/>
      <c r="JFO213" s="172"/>
      <c r="JFP213" s="172"/>
      <c r="JFQ213" s="172"/>
      <c r="JFR213" s="172"/>
      <c r="JFS213" s="172"/>
      <c r="JFT213" s="172"/>
      <c r="JFU213" s="172"/>
      <c r="JFV213" s="172"/>
      <c r="JFW213" s="172"/>
      <c r="JFX213" s="172"/>
      <c r="JFY213" s="172"/>
      <c r="JFZ213" s="172"/>
      <c r="JGA213" s="172"/>
      <c r="JGB213" s="172"/>
      <c r="JGC213" s="172"/>
      <c r="JGD213" s="172"/>
      <c r="JGE213" s="172"/>
      <c r="JGF213" s="172"/>
      <c r="JGG213" s="172"/>
      <c r="JGH213" s="172"/>
      <c r="JGI213" s="172"/>
      <c r="JGJ213" s="172"/>
      <c r="JGK213" s="172"/>
      <c r="JGL213" s="172"/>
      <c r="JGM213" s="172"/>
      <c r="JGN213" s="172"/>
      <c r="JGO213" s="172"/>
      <c r="JGP213" s="172"/>
      <c r="JGQ213" s="172"/>
      <c r="JGR213" s="172"/>
      <c r="JGS213" s="172"/>
      <c r="JGT213" s="172"/>
      <c r="JGU213" s="172"/>
      <c r="JGV213" s="172"/>
      <c r="JGW213" s="172"/>
      <c r="JGX213" s="172"/>
      <c r="JGY213" s="172"/>
      <c r="JGZ213" s="172"/>
      <c r="JHA213" s="172"/>
      <c r="JHB213" s="172"/>
      <c r="JHC213" s="172"/>
      <c r="JHD213" s="172"/>
      <c r="JHE213" s="172"/>
      <c r="JHF213" s="172"/>
      <c r="JHG213" s="172"/>
      <c r="JHH213" s="172"/>
      <c r="JHI213" s="172"/>
      <c r="JHJ213" s="172"/>
      <c r="JHK213" s="172"/>
      <c r="JHL213" s="172"/>
      <c r="JHM213" s="172"/>
      <c r="JHN213" s="172"/>
      <c r="JHO213" s="172"/>
      <c r="JHP213" s="172"/>
      <c r="JHQ213" s="172"/>
      <c r="JHR213" s="172"/>
      <c r="JHS213" s="172"/>
      <c r="JHT213" s="172"/>
      <c r="JHU213" s="172"/>
      <c r="JHV213" s="172"/>
      <c r="JHW213" s="172"/>
      <c r="JHX213" s="172"/>
      <c r="JHY213" s="172"/>
      <c r="JHZ213" s="172"/>
      <c r="JIA213" s="172"/>
      <c r="JIB213" s="172"/>
      <c r="JIC213" s="172"/>
      <c r="JID213" s="172"/>
      <c r="JIE213" s="172"/>
      <c r="JIF213" s="172"/>
      <c r="JIG213" s="172"/>
      <c r="JIH213" s="172"/>
      <c r="JII213" s="172"/>
      <c r="JIJ213" s="172"/>
      <c r="JIK213" s="172"/>
      <c r="JIL213" s="172"/>
      <c r="JIM213" s="172"/>
      <c r="JIN213" s="172"/>
      <c r="JIO213" s="172"/>
      <c r="JIP213" s="172"/>
      <c r="JIQ213" s="172"/>
      <c r="JIR213" s="172"/>
      <c r="JIS213" s="172"/>
      <c r="JIT213" s="172"/>
      <c r="JIU213" s="172"/>
      <c r="JIV213" s="172"/>
      <c r="JIW213" s="172"/>
      <c r="JIX213" s="172"/>
      <c r="JIY213" s="172"/>
      <c r="JIZ213" s="172"/>
      <c r="JJA213" s="172"/>
      <c r="JJB213" s="172"/>
      <c r="JJC213" s="172"/>
      <c r="JJD213" s="172"/>
      <c r="JJE213" s="172"/>
      <c r="JJF213" s="172"/>
      <c r="JJG213" s="172"/>
      <c r="JJH213" s="172"/>
      <c r="JJI213" s="172"/>
      <c r="JJJ213" s="172"/>
      <c r="JJK213" s="172"/>
      <c r="JJL213" s="172"/>
      <c r="JJM213" s="172"/>
      <c r="JJN213" s="172"/>
      <c r="JJO213" s="172"/>
      <c r="JJP213" s="172"/>
      <c r="JJQ213" s="172"/>
      <c r="JJR213" s="172"/>
      <c r="JJS213" s="172"/>
      <c r="JJT213" s="172"/>
      <c r="JJU213" s="172"/>
      <c r="JJV213" s="172"/>
      <c r="JJW213" s="172"/>
      <c r="JJX213" s="172"/>
      <c r="JJY213" s="172"/>
      <c r="JJZ213" s="172"/>
      <c r="JKA213" s="172"/>
      <c r="JKB213" s="172"/>
      <c r="JKC213" s="172"/>
      <c r="JKD213" s="172"/>
      <c r="JKE213" s="172"/>
      <c r="JKF213" s="172"/>
      <c r="JKG213" s="172"/>
      <c r="JKH213" s="172"/>
      <c r="JKI213" s="172"/>
      <c r="JKJ213" s="172"/>
      <c r="JKK213" s="172"/>
      <c r="JKL213" s="172"/>
      <c r="JKM213" s="172"/>
      <c r="JKN213" s="172"/>
      <c r="JKO213" s="172"/>
      <c r="JKP213" s="172"/>
      <c r="JKQ213" s="172"/>
      <c r="JKR213" s="172"/>
      <c r="JKS213" s="172"/>
      <c r="JKT213" s="172"/>
      <c r="JKU213" s="172"/>
      <c r="JKV213" s="172"/>
      <c r="JKW213" s="172"/>
      <c r="JKX213" s="172"/>
      <c r="JKY213" s="172"/>
      <c r="JKZ213" s="172"/>
      <c r="JLA213" s="172"/>
      <c r="JLB213" s="172"/>
      <c r="JLC213" s="172"/>
      <c r="JLD213" s="172"/>
      <c r="JLE213" s="172"/>
      <c r="JLF213" s="172"/>
      <c r="JLG213" s="172"/>
      <c r="JLH213" s="172"/>
      <c r="JLI213" s="172"/>
      <c r="JLJ213" s="172"/>
      <c r="JLK213" s="172"/>
      <c r="JLL213" s="172"/>
      <c r="JLM213" s="172"/>
      <c r="JLN213" s="172"/>
      <c r="JLO213" s="172"/>
      <c r="JLP213" s="172"/>
      <c r="JLQ213" s="172"/>
      <c r="JLR213" s="172"/>
      <c r="JLS213" s="172"/>
      <c r="JLT213" s="172"/>
      <c r="JLU213" s="172"/>
      <c r="JLV213" s="172"/>
      <c r="JLW213" s="172"/>
      <c r="JLX213" s="172"/>
      <c r="JLY213" s="172"/>
      <c r="JLZ213" s="172"/>
      <c r="JMA213" s="172"/>
      <c r="JMB213" s="172"/>
      <c r="JMC213" s="172"/>
      <c r="JMD213" s="172"/>
      <c r="JME213" s="172"/>
      <c r="JMF213" s="172"/>
      <c r="JMG213" s="172"/>
      <c r="JMH213" s="172"/>
      <c r="JMI213" s="172"/>
      <c r="JMJ213" s="172"/>
      <c r="JMK213" s="172"/>
      <c r="JML213" s="172"/>
      <c r="JMM213" s="172"/>
      <c r="JMN213" s="172"/>
      <c r="JMO213" s="172"/>
      <c r="JMP213" s="172"/>
      <c r="JMQ213" s="172"/>
      <c r="JMR213" s="172"/>
      <c r="JMS213" s="172"/>
      <c r="JMT213" s="172"/>
      <c r="JMU213" s="172"/>
      <c r="JMV213" s="172"/>
      <c r="JMW213" s="172"/>
      <c r="JMX213" s="172"/>
      <c r="JMY213" s="172"/>
      <c r="JMZ213" s="172"/>
      <c r="JNA213" s="172"/>
      <c r="JNB213" s="172"/>
      <c r="JNC213" s="172"/>
      <c r="JND213" s="172"/>
      <c r="JNE213" s="172"/>
      <c r="JNF213" s="172"/>
      <c r="JNG213" s="172"/>
      <c r="JNH213" s="172"/>
      <c r="JNI213" s="172"/>
      <c r="JNJ213" s="172"/>
      <c r="JNK213" s="172"/>
      <c r="JNL213" s="172"/>
      <c r="JNM213" s="172"/>
      <c r="JNN213" s="172"/>
      <c r="JNO213" s="172"/>
      <c r="JNP213" s="172"/>
      <c r="JNQ213" s="172"/>
      <c r="JNR213" s="172"/>
      <c r="JNS213" s="172"/>
      <c r="JNT213" s="172"/>
      <c r="JNU213" s="172"/>
      <c r="JNV213" s="172"/>
      <c r="JNW213" s="172"/>
      <c r="JNX213" s="172"/>
      <c r="JNY213" s="172"/>
      <c r="JNZ213" s="172"/>
      <c r="JOA213" s="172"/>
      <c r="JOB213" s="172"/>
      <c r="JOC213" s="172"/>
      <c r="JOD213" s="172"/>
      <c r="JOE213" s="172"/>
      <c r="JOF213" s="172"/>
      <c r="JOG213" s="172"/>
      <c r="JOH213" s="172"/>
      <c r="JOI213" s="172"/>
      <c r="JOJ213" s="172"/>
      <c r="JOK213" s="172"/>
      <c r="JOL213" s="172"/>
      <c r="JOM213" s="172"/>
      <c r="JON213" s="172"/>
      <c r="JOO213" s="172"/>
      <c r="JOP213" s="172"/>
      <c r="JOQ213" s="172"/>
      <c r="JOR213" s="172"/>
      <c r="JOS213" s="172"/>
      <c r="JOT213" s="172"/>
      <c r="JOU213" s="172"/>
      <c r="JOV213" s="172"/>
      <c r="JOW213" s="172"/>
      <c r="JOX213" s="172"/>
      <c r="JOY213" s="172"/>
      <c r="JOZ213" s="172"/>
      <c r="JPA213" s="172"/>
      <c r="JPB213" s="172"/>
      <c r="JPC213" s="172"/>
      <c r="JPD213" s="172"/>
      <c r="JPE213" s="172"/>
      <c r="JPF213" s="172"/>
      <c r="JPG213" s="172"/>
      <c r="JPH213" s="172"/>
      <c r="JPI213" s="172"/>
      <c r="JPJ213" s="172"/>
      <c r="JPK213" s="172"/>
      <c r="JPL213" s="172"/>
      <c r="JPM213" s="172"/>
      <c r="JPN213" s="172"/>
      <c r="JPO213" s="172"/>
      <c r="JPP213" s="172"/>
      <c r="JPQ213" s="172"/>
      <c r="JPR213" s="172"/>
      <c r="JPS213" s="172"/>
      <c r="JPT213" s="172"/>
      <c r="JPU213" s="172"/>
      <c r="JPV213" s="172"/>
      <c r="JPW213" s="172"/>
      <c r="JPX213" s="172"/>
      <c r="JPY213" s="172"/>
      <c r="JPZ213" s="172"/>
      <c r="JQA213" s="172"/>
      <c r="JQB213" s="172"/>
      <c r="JQC213" s="172"/>
      <c r="JQD213" s="172"/>
      <c r="JQE213" s="172"/>
      <c r="JQF213" s="172"/>
      <c r="JQG213" s="172"/>
      <c r="JQH213" s="172"/>
      <c r="JQI213" s="172"/>
      <c r="JQJ213" s="172"/>
      <c r="JQK213" s="172"/>
      <c r="JQL213" s="172"/>
      <c r="JQM213" s="172"/>
      <c r="JQN213" s="172"/>
      <c r="JQO213" s="172"/>
      <c r="JQP213" s="172"/>
      <c r="JQQ213" s="172"/>
      <c r="JQR213" s="172"/>
      <c r="JQS213" s="172"/>
      <c r="JQT213" s="172"/>
      <c r="JQU213" s="172"/>
      <c r="JQV213" s="172"/>
      <c r="JQW213" s="172"/>
      <c r="JQX213" s="172"/>
      <c r="JQY213" s="172"/>
      <c r="JQZ213" s="172"/>
      <c r="JRA213" s="172"/>
      <c r="JRB213" s="172"/>
      <c r="JRC213" s="172"/>
      <c r="JRD213" s="172"/>
      <c r="JRE213" s="172"/>
      <c r="JRF213" s="172"/>
      <c r="JRG213" s="172"/>
      <c r="JRH213" s="172"/>
      <c r="JRI213" s="172"/>
      <c r="JRJ213" s="172"/>
      <c r="JRK213" s="172"/>
      <c r="JRL213" s="172"/>
      <c r="JRM213" s="172"/>
      <c r="JRN213" s="172"/>
      <c r="JRO213" s="172"/>
      <c r="JRP213" s="172"/>
      <c r="JRQ213" s="172"/>
      <c r="JRR213" s="172"/>
      <c r="JRS213" s="172"/>
      <c r="JRT213" s="172"/>
      <c r="JRU213" s="172"/>
      <c r="JRV213" s="172"/>
      <c r="JRW213" s="172"/>
      <c r="JRX213" s="172"/>
      <c r="JRY213" s="172"/>
      <c r="JRZ213" s="172"/>
      <c r="JSA213" s="172"/>
      <c r="JSB213" s="172"/>
      <c r="JSC213" s="172"/>
      <c r="JSD213" s="172"/>
      <c r="JSE213" s="172"/>
      <c r="JSF213" s="172"/>
      <c r="JSG213" s="172"/>
      <c r="JSH213" s="172"/>
      <c r="JSI213" s="172"/>
      <c r="JSJ213" s="172"/>
      <c r="JSK213" s="172"/>
      <c r="JSL213" s="172"/>
      <c r="JSM213" s="172"/>
      <c r="JSN213" s="172"/>
      <c r="JSO213" s="172"/>
      <c r="JSP213" s="172"/>
      <c r="JSQ213" s="172"/>
      <c r="JSR213" s="172"/>
      <c r="JSS213" s="172"/>
      <c r="JST213" s="172"/>
      <c r="JSU213" s="172"/>
      <c r="JSV213" s="172"/>
      <c r="JSW213" s="172"/>
      <c r="JSX213" s="172"/>
      <c r="JSY213" s="172"/>
      <c r="JSZ213" s="172"/>
      <c r="JTA213" s="172"/>
      <c r="JTB213" s="172"/>
      <c r="JTC213" s="172"/>
      <c r="JTD213" s="172"/>
      <c r="JTE213" s="172"/>
      <c r="JTF213" s="172"/>
      <c r="JTG213" s="172"/>
      <c r="JTH213" s="172"/>
      <c r="JTI213" s="172"/>
      <c r="JTJ213" s="172"/>
      <c r="JTK213" s="172"/>
      <c r="JTL213" s="172"/>
      <c r="JTM213" s="172"/>
      <c r="JTN213" s="172"/>
      <c r="JTO213" s="172"/>
      <c r="JTP213" s="172"/>
      <c r="JTQ213" s="172"/>
      <c r="JTR213" s="172"/>
      <c r="JTS213" s="172"/>
      <c r="JTT213" s="172"/>
      <c r="JTU213" s="172"/>
      <c r="JTV213" s="172"/>
      <c r="JTW213" s="172"/>
      <c r="JTX213" s="172"/>
      <c r="JTY213" s="172"/>
      <c r="JTZ213" s="172"/>
      <c r="JUA213" s="172"/>
      <c r="JUB213" s="172"/>
      <c r="JUC213" s="172"/>
      <c r="JUD213" s="172"/>
      <c r="JUE213" s="172"/>
      <c r="JUF213" s="172"/>
      <c r="JUG213" s="172"/>
      <c r="JUH213" s="172"/>
      <c r="JUI213" s="172"/>
      <c r="JUJ213" s="172"/>
      <c r="JUK213" s="172"/>
      <c r="JUL213" s="172"/>
      <c r="JUM213" s="172"/>
      <c r="JUN213" s="172"/>
      <c r="JUO213" s="172"/>
      <c r="JUP213" s="172"/>
      <c r="JUQ213" s="172"/>
      <c r="JUR213" s="172"/>
      <c r="JUS213" s="172"/>
      <c r="JUT213" s="172"/>
      <c r="JUU213" s="172"/>
      <c r="JUV213" s="172"/>
      <c r="JUW213" s="172"/>
      <c r="JUX213" s="172"/>
      <c r="JUY213" s="172"/>
      <c r="JUZ213" s="172"/>
      <c r="JVA213" s="172"/>
      <c r="JVB213" s="172"/>
      <c r="JVC213" s="172"/>
      <c r="JVD213" s="172"/>
      <c r="JVE213" s="172"/>
      <c r="JVF213" s="172"/>
      <c r="JVG213" s="172"/>
      <c r="JVH213" s="172"/>
      <c r="JVI213" s="172"/>
      <c r="JVJ213" s="172"/>
      <c r="JVK213" s="172"/>
      <c r="JVL213" s="172"/>
      <c r="JVM213" s="172"/>
      <c r="JVN213" s="172"/>
      <c r="JVO213" s="172"/>
      <c r="JVP213" s="172"/>
      <c r="JVQ213" s="172"/>
      <c r="JVR213" s="172"/>
      <c r="JVS213" s="172"/>
      <c r="JVT213" s="172"/>
      <c r="JVU213" s="172"/>
      <c r="JVV213" s="172"/>
      <c r="JVW213" s="172"/>
      <c r="JVX213" s="172"/>
      <c r="JVY213" s="172"/>
      <c r="JVZ213" s="172"/>
      <c r="JWA213" s="172"/>
      <c r="JWB213" s="172"/>
      <c r="JWC213" s="172"/>
      <c r="JWD213" s="172"/>
      <c r="JWE213" s="172"/>
      <c r="JWF213" s="172"/>
      <c r="JWG213" s="172"/>
      <c r="JWH213" s="172"/>
      <c r="JWI213" s="172"/>
      <c r="JWJ213" s="172"/>
      <c r="JWK213" s="172"/>
      <c r="JWL213" s="172"/>
      <c r="JWM213" s="172"/>
      <c r="JWN213" s="172"/>
      <c r="JWO213" s="172"/>
      <c r="JWP213" s="172"/>
      <c r="JWQ213" s="172"/>
      <c r="JWR213" s="172"/>
      <c r="JWS213" s="172"/>
      <c r="JWT213" s="172"/>
      <c r="JWU213" s="172"/>
      <c r="JWV213" s="172"/>
      <c r="JWW213" s="172"/>
      <c r="JWX213" s="172"/>
      <c r="JWY213" s="172"/>
      <c r="JWZ213" s="172"/>
      <c r="JXA213" s="172"/>
      <c r="JXB213" s="172"/>
      <c r="JXC213" s="172"/>
      <c r="JXD213" s="172"/>
      <c r="JXE213" s="172"/>
      <c r="JXF213" s="172"/>
      <c r="JXG213" s="172"/>
      <c r="JXH213" s="172"/>
      <c r="JXI213" s="172"/>
      <c r="JXJ213" s="172"/>
      <c r="JXK213" s="172"/>
      <c r="JXL213" s="172"/>
      <c r="JXM213" s="172"/>
      <c r="JXN213" s="172"/>
      <c r="JXO213" s="172"/>
      <c r="JXP213" s="172"/>
      <c r="JXQ213" s="172"/>
      <c r="JXR213" s="172"/>
      <c r="JXS213" s="172"/>
      <c r="JXT213" s="172"/>
      <c r="JXU213" s="172"/>
      <c r="JXV213" s="172"/>
      <c r="JXW213" s="172"/>
      <c r="JXX213" s="172"/>
      <c r="JXY213" s="172"/>
      <c r="JXZ213" s="172"/>
      <c r="JYA213" s="172"/>
      <c r="JYB213" s="172"/>
      <c r="JYC213" s="172"/>
      <c r="JYD213" s="172"/>
      <c r="JYE213" s="172"/>
      <c r="JYF213" s="172"/>
      <c r="JYG213" s="172"/>
      <c r="JYH213" s="172"/>
      <c r="JYI213" s="172"/>
      <c r="JYJ213" s="172"/>
      <c r="JYK213" s="172"/>
      <c r="JYL213" s="172"/>
      <c r="JYM213" s="172"/>
      <c r="JYN213" s="172"/>
      <c r="JYO213" s="172"/>
      <c r="JYP213" s="172"/>
      <c r="JYQ213" s="172"/>
      <c r="JYR213" s="172"/>
      <c r="JYS213" s="172"/>
      <c r="JYT213" s="172"/>
      <c r="JYU213" s="172"/>
      <c r="JYV213" s="172"/>
      <c r="JYW213" s="172"/>
      <c r="JYX213" s="172"/>
      <c r="JYY213" s="172"/>
      <c r="JYZ213" s="172"/>
      <c r="JZA213" s="172"/>
      <c r="JZB213" s="172"/>
      <c r="JZC213" s="172"/>
      <c r="JZD213" s="172"/>
      <c r="JZE213" s="172"/>
      <c r="JZF213" s="172"/>
      <c r="JZG213" s="172"/>
      <c r="JZH213" s="172"/>
      <c r="JZI213" s="172"/>
      <c r="JZJ213" s="172"/>
      <c r="JZK213" s="172"/>
      <c r="JZL213" s="172"/>
      <c r="JZM213" s="172"/>
      <c r="JZN213" s="172"/>
      <c r="JZO213" s="172"/>
      <c r="JZP213" s="172"/>
      <c r="JZQ213" s="172"/>
      <c r="JZR213" s="172"/>
      <c r="JZS213" s="172"/>
      <c r="JZT213" s="172"/>
      <c r="JZU213" s="172"/>
      <c r="JZV213" s="172"/>
      <c r="JZW213" s="172"/>
      <c r="JZX213" s="172"/>
      <c r="JZY213" s="172"/>
      <c r="JZZ213" s="172"/>
      <c r="KAA213" s="172"/>
      <c r="KAB213" s="172"/>
      <c r="KAC213" s="172"/>
      <c r="KAD213" s="172"/>
      <c r="KAE213" s="172"/>
      <c r="KAF213" s="172"/>
      <c r="KAG213" s="172"/>
      <c r="KAH213" s="172"/>
      <c r="KAI213" s="172"/>
      <c r="KAJ213" s="172"/>
      <c r="KAK213" s="172"/>
      <c r="KAL213" s="172"/>
      <c r="KAM213" s="172"/>
      <c r="KAN213" s="172"/>
      <c r="KAO213" s="172"/>
      <c r="KAP213" s="172"/>
      <c r="KAQ213" s="172"/>
      <c r="KAR213" s="172"/>
      <c r="KAS213" s="172"/>
      <c r="KAT213" s="172"/>
      <c r="KAU213" s="172"/>
      <c r="KAV213" s="172"/>
      <c r="KAW213" s="172"/>
      <c r="KAX213" s="172"/>
      <c r="KAY213" s="172"/>
      <c r="KAZ213" s="172"/>
      <c r="KBA213" s="172"/>
      <c r="KBB213" s="172"/>
      <c r="KBC213" s="172"/>
      <c r="KBD213" s="172"/>
      <c r="KBE213" s="172"/>
      <c r="KBF213" s="172"/>
      <c r="KBG213" s="172"/>
      <c r="KBH213" s="172"/>
      <c r="KBI213" s="172"/>
      <c r="KBJ213" s="172"/>
      <c r="KBK213" s="172"/>
      <c r="KBL213" s="172"/>
      <c r="KBM213" s="172"/>
      <c r="KBN213" s="172"/>
      <c r="KBO213" s="172"/>
      <c r="KBP213" s="172"/>
      <c r="KBQ213" s="172"/>
      <c r="KBR213" s="172"/>
      <c r="KBS213" s="172"/>
      <c r="KBT213" s="172"/>
      <c r="KBU213" s="172"/>
      <c r="KBV213" s="172"/>
      <c r="KBW213" s="172"/>
      <c r="KBX213" s="172"/>
      <c r="KBY213" s="172"/>
      <c r="KBZ213" s="172"/>
      <c r="KCA213" s="172"/>
      <c r="KCB213" s="172"/>
      <c r="KCC213" s="172"/>
      <c r="KCD213" s="172"/>
      <c r="KCE213" s="172"/>
      <c r="KCF213" s="172"/>
      <c r="KCG213" s="172"/>
      <c r="KCH213" s="172"/>
      <c r="KCI213" s="172"/>
      <c r="KCJ213" s="172"/>
      <c r="KCK213" s="172"/>
      <c r="KCL213" s="172"/>
      <c r="KCM213" s="172"/>
      <c r="KCN213" s="172"/>
      <c r="KCO213" s="172"/>
      <c r="KCP213" s="172"/>
      <c r="KCQ213" s="172"/>
      <c r="KCR213" s="172"/>
      <c r="KCS213" s="172"/>
      <c r="KCT213" s="172"/>
      <c r="KCU213" s="172"/>
      <c r="KCV213" s="172"/>
      <c r="KCW213" s="172"/>
      <c r="KCX213" s="172"/>
      <c r="KCY213" s="172"/>
      <c r="KCZ213" s="172"/>
      <c r="KDA213" s="172"/>
      <c r="KDB213" s="172"/>
      <c r="KDC213" s="172"/>
      <c r="KDD213" s="172"/>
      <c r="KDE213" s="172"/>
      <c r="KDF213" s="172"/>
      <c r="KDG213" s="172"/>
      <c r="KDH213" s="172"/>
      <c r="KDI213" s="172"/>
      <c r="KDJ213" s="172"/>
      <c r="KDK213" s="172"/>
      <c r="KDL213" s="172"/>
      <c r="KDM213" s="172"/>
      <c r="KDN213" s="172"/>
      <c r="KDO213" s="172"/>
      <c r="KDP213" s="172"/>
      <c r="KDQ213" s="172"/>
      <c r="KDR213" s="172"/>
      <c r="KDS213" s="172"/>
      <c r="KDT213" s="172"/>
      <c r="KDU213" s="172"/>
      <c r="KDV213" s="172"/>
      <c r="KDW213" s="172"/>
      <c r="KDX213" s="172"/>
      <c r="KDY213" s="172"/>
      <c r="KDZ213" s="172"/>
      <c r="KEA213" s="172"/>
      <c r="KEB213" s="172"/>
      <c r="KEC213" s="172"/>
      <c r="KED213" s="172"/>
      <c r="KEE213" s="172"/>
      <c r="KEF213" s="172"/>
      <c r="KEG213" s="172"/>
      <c r="KEH213" s="172"/>
      <c r="KEI213" s="172"/>
      <c r="KEJ213" s="172"/>
      <c r="KEK213" s="172"/>
      <c r="KEL213" s="172"/>
      <c r="KEM213" s="172"/>
      <c r="KEN213" s="172"/>
      <c r="KEO213" s="172"/>
      <c r="KEP213" s="172"/>
      <c r="KEQ213" s="172"/>
      <c r="KER213" s="172"/>
      <c r="KES213" s="172"/>
      <c r="KET213" s="172"/>
      <c r="KEU213" s="172"/>
      <c r="KEV213" s="172"/>
      <c r="KEW213" s="172"/>
      <c r="KEX213" s="172"/>
      <c r="KEY213" s="172"/>
      <c r="KEZ213" s="172"/>
      <c r="KFA213" s="172"/>
      <c r="KFB213" s="172"/>
      <c r="KFC213" s="172"/>
      <c r="KFD213" s="172"/>
      <c r="KFE213" s="172"/>
      <c r="KFF213" s="172"/>
      <c r="KFG213" s="172"/>
      <c r="KFH213" s="172"/>
      <c r="KFI213" s="172"/>
      <c r="KFJ213" s="172"/>
      <c r="KFK213" s="172"/>
      <c r="KFL213" s="172"/>
      <c r="KFM213" s="172"/>
      <c r="KFN213" s="172"/>
      <c r="KFO213" s="172"/>
      <c r="KFP213" s="172"/>
      <c r="KFQ213" s="172"/>
      <c r="KFR213" s="172"/>
      <c r="KFS213" s="172"/>
      <c r="KFT213" s="172"/>
      <c r="KFU213" s="172"/>
      <c r="KFV213" s="172"/>
      <c r="KFW213" s="172"/>
      <c r="KFX213" s="172"/>
      <c r="KFY213" s="172"/>
      <c r="KFZ213" s="172"/>
      <c r="KGA213" s="172"/>
      <c r="KGB213" s="172"/>
      <c r="KGC213" s="172"/>
      <c r="KGD213" s="172"/>
      <c r="KGE213" s="172"/>
      <c r="KGF213" s="172"/>
      <c r="KGG213" s="172"/>
      <c r="KGH213" s="172"/>
      <c r="KGI213" s="172"/>
      <c r="KGJ213" s="172"/>
      <c r="KGK213" s="172"/>
      <c r="KGL213" s="172"/>
      <c r="KGM213" s="172"/>
      <c r="KGN213" s="172"/>
      <c r="KGO213" s="172"/>
      <c r="KGP213" s="172"/>
      <c r="KGQ213" s="172"/>
      <c r="KGR213" s="172"/>
      <c r="KGS213" s="172"/>
      <c r="KGT213" s="172"/>
      <c r="KGU213" s="172"/>
      <c r="KGV213" s="172"/>
      <c r="KGW213" s="172"/>
      <c r="KGX213" s="172"/>
      <c r="KGY213" s="172"/>
      <c r="KGZ213" s="172"/>
      <c r="KHA213" s="172"/>
      <c r="KHB213" s="172"/>
      <c r="KHC213" s="172"/>
      <c r="KHD213" s="172"/>
      <c r="KHE213" s="172"/>
      <c r="KHF213" s="172"/>
      <c r="KHG213" s="172"/>
      <c r="KHH213" s="172"/>
      <c r="KHI213" s="172"/>
      <c r="KHJ213" s="172"/>
      <c r="KHK213" s="172"/>
      <c r="KHL213" s="172"/>
      <c r="KHM213" s="172"/>
      <c r="KHN213" s="172"/>
      <c r="KHO213" s="172"/>
      <c r="KHP213" s="172"/>
      <c r="KHQ213" s="172"/>
      <c r="KHR213" s="172"/>
      <c r="KHS213" s="172"/>
      <c r="KHT213" s="172"/>
      <c r="KHU213" s="172"/>
      <c r="KHV213" s="172"/>
      <c r="KHW213" s="172"/>
      <c r="KHX213" s="172"/>
      <c r="KHY213" s="172"/>
      <c r="KHZ213" s="172"/>
      <c r="KIA213" s="172"/>
      <c r="KIB213" s="172"/>
      <c r="KIC213" s="172"/>
      <c r="KID213" s="172"/>
      <c r="KIE213" s="172"/>
      <c r="KIF213" s="172"/>
      <c r="KIG213" s="172"/>
      <c r="KIH213" s="172"/>
      <c r="KII213" s="172"/>
      <c r="KIJ213" s="172"/>
      <c r="KIK213" s="172"/>
      <c r="KIL213" s="172"/>
      <c r="KIM213" s="172"/>
      <c r="KIN213" s="172"/>
      <c r="KIO213" s="172"/>
      <c r="KIP213" s="172"/>
      <c r="KIQ213" s="172"/>
      <c r="KIR213" s="172"/>
      <c r="KIS213" s="172"/>
      <c r="KIT213" s="172"/>
      <c r="KIU213" s="172"/>
      <c r="KIV213" s="172"/>
      <c r="KIW213" s="172"/>
      <c r="KIX213" s="172"/>
      <c r="KIY213" s="172"/>
      <c r="KIZ213" s="172"/>
      <c r="KJA213" s="172"/>
      <c r="KJB213" s="172"/>
      <c r="KJC213" s="172"/>
      <c r="KJD213" s="172"/>
      <c r="KJE213" s="172"/>
      <c r="KJF213" s="172"/>
      <c r="KJG213" s="172"/>
      <c r="KJH213" s="172"/>
      <c r="KJI213" s="172"/>
      <c r="KJJ213" s="172"/>
      <c r="KJK213" s="172"/>
      <c r="KJL213" s="172"/>
      <c r="KJM213" s="172"/>
      <c r="KJN213" s="172"/>
      <c r="KJO213" s="172"/>
      <c r="KJP213" s="172"/>
      <c r="KJQ213" s="172"/>
      <c r="KJR213" s="172"/>
      <c r="KJS213" s="172"/>
      <c r="KJT213" s="172"/>
      <c r="KJU213" s="172"/>
      <c r="KJV213" s="172"/>
      <c r="KJW213" s="172"/>
      <c r="KJX213" s="172"/>
      <c r="KJY213" s="172"/>
      <c r="KJZ213" s="172"/>
      <c r="KKA213" s="172"/>
      <c r="KKB213" s="172"/>
      <c r="KKC213" s="172"/>
      <c r="KKD213" s="172"/>
      <c r="KKE213" s="172"/>
      <c r="KKF213" s="172"/>
      <c r="KKG213" s="172"/>
      <c r="KKH213" s="172"/>
      <c r="KKI213" s="172"/>
      <c r="KKJ213" s="172"/>
      <c r="KKK213" s="172"/>
      <c r="KKL213" s="172"/>
      <c r="KKM213" s="172"/>
      <c r="KKN213" s="172"/>
      <c r="KKO213" s="172"/>
      <c r="KKP213" s="172"/>
      <c r="KKQ213" s="172"/>
      <c r="KKR213" s="172"/>
      <c r="KKS213" s="172"/>
      <c r="KKT213" s="172"/>
      <c r="KKU213" s="172"/>
      <c r="KKV213" s="172"/>
      <c r="KKW213" s="172"/>
      <c r="KKX213" s="172"/>
      <c r="KKY213" s="172"/>
      <c r="KKZ213" s="172"/>
      <c r="KLA213" s="172"/>
      <c r="KLB213" s="172"/>
      <c r="KLC213" s="172"/>
      <c r="KLD213" s="172"/>
      <c r="KLE213" s="172"/>
      <c r="KLF213" s="172"/>
      <c r="KLG213" s="172"/>
      <c r="KLH213" s="172"/>
      <c r="KLI213" s="172"/>
      <c r="KLJ213" s="172"/>
      <c r="KLK213" s="172"/>
      <c r="KLL213" s="172"/>
      <c r="KLM213" s="172"/>
      <c r="KLN213" s="172"/>
      <c r="KLO213" s="172"/>
      <c r="KLP213" s="172"/>
      <c r="KLQ213" s="172"/>
      <c r="KLR213" s="172"/>
      <c r="KLS213" s="172"/>
      <c r="KLT213" s="172"/>
      <c r="KLU213" s="172"/>
      <c r="KLV213" s="172"/>
      <c r="KLW213" s="172"/>
      <c r="KLX213" s="172"/>
      <c r="KLY213" s="172"/>
      <c r="KLZ213" s="172"/>
      <c r="KMA213" s="172"/>
      <c r="KMB213" s="172"/>
      <c r="KMC213" s="172"/>
      <c r="KMD213" s="172"/>
      <c r="KME213" s="172"/>
      <c r="KMF213" s="172"/>
      <c r="KMG213" s="172"/>
      <c r="KMH213" s="172"/>
      <c r="KMI213" s="172"/>
      <c r="KMJ213" s="172"/>
      <c r="KMK213" s="172"/>
      <c r="KML213" s="172"/>
      <c r="KMM213" s="172"/>
      <c r="KMN213" s="172"/>
      <c r="KMO213" s="172"/>
      <c r="KMP213" s="172"/>
      <c r="KMQ213" s="172"/>
      <c r="KMR213" s="172"/>
      <c r="KMS213" s="172"/>
      <c r="KMT213" s="172"/>
      <c r="KMU213" s="172"/>
      <c r="KMV213" s="172"/>
      <c r="KMW213" s="172"/>
      <c r="KMX213" s="172"/>
      <c r="KMY213" s="172"/>
      <c r="KMZ213" s="172"/>
      <c r="KNA213" s="172"/>
      <c r="KNB213" s="172"/>
      <c r="KNC213" s="172"/>
      <c r="KND213" s="172"/>
      <c r="KNE213" s="172"/>
      <c r="KNF213" s="172"/>
      <c r="KNG213" s="172"/>
      <c r="KNH213" s="172"/>
      <c r="KNI213" s="172"/>
      <c r="KNJ213" s="172"/>
      <c r="KNK213" s="172"/>
      <c r="KNL213" s="172"/>
      <c r="KNM213" s="172"/>
      <c r="KNN213" s="172"/>
      <c r="KNO213" s="172"/>
      <c r="KNP213" s="172"/>
      <c r="KNQ213" s="172"/>
      <c r="KNR213" s="172"/>
      <c r="KNS213" s="172"/>
      <c r="KNT213" s="172"/>
      <c r="KNU213" s="172"/>
      <c r="KNV213" s="172"/>
      <c r="KNW213" s="172"/>
      <c r="KNX213" s="172"/>
      <c r="KNY213" s="172"/>
      <c r="KNZ213" s="172"/>
      <c r="KOA213" s="172"/>
      <c r="KOB213" s="172"/>
      <c r="KOC213" s="172"/>
      <c r="KOD213" s="172"/>
      <c r="KOE213" s="172"/>
      <c r="KOF213" s="172"/>
      <c r="KOG213" s="172"/>
      <c r="KOH213" s="172"/>
      <c r="KOI213" s="172"/>
      <c r="KOJ213" s="172"/>
      <c r="KOK213" s="172"/>
      <c r="KOL213" s="172"/>
      <c r="KOM213" s="172"/>
      <c r="KON213" s="172"/>
      <c r="KOO213" s="172"/>
      <c r="KOP213" s="172"/>
      <c r="KOQ213" s="172"/>
      <c r="KOR213" s="172"/>
      <c r="KOS213" s="172"/>
      <c r="KOT213" s="172"/>
      <c r="KOU213" s="172"/>
      <c r="KOV213" s="172"/>
      <c r="KOW213" s="172"/>
      <c r="KOX213" s="172"/>
      <c r="KOY213" s="172"/>
      <c r="KOZ213" s="172"/>
      <c r="KPA213" s="172"/>
      <c r="KPB213" s="172"/>
      <c r="KPC213" s="172"/>
      <c r="KPD213" s="172"/>
      <c r="KPE213" s="172"/>
      <c r="KPF213" s="172"/>
      <c r="KPG213" s="172"/>
      <c r="KPH213" s="172"/>
      <c r="KPI213" s="172"/>
      <c r="KPJ213" s="172"/>
      <c r="KPK213" s="172"/>
      <c r="KPL213" s="172"/>
      <c r="KPM213" s="172"/>
      <c r="KPN213" s="172"/>
      <c r="KPO213" s="172"/>
      <c r="KPP213" s="172"/>
      <c r="KPQ213" s="172"/>
      <c r="KPR213" s="172"/>
      <c r="KPS213" s="172"/>
      <c r="KPT213" s="172"/>
      <c r="KPU213" s="172"/>
      <c r="KPV213" s="172"/>
      <c r="KPW213" s="172"/>
      <c r="KPX213" s="172"/>
      <c r="KPY213" s="172"/>
      <c r="KPZ213" s="172"/>
      <c r="KQA213" s="172"/>
      <c r="KQB213" s="172"/>
      <c r="KQC213" s="172"/>
      <c r="KQD213" s="172"/>
      <c r="KQE213" s="172"/>
      <c r="KQF213" s="172"/>
      <c r="KQG213" s="172"/>
      <c r="KQH213" s="172"/>
      <c r="KQI213" s="172"/>
      <c r="KQJ213" s="172"/>
      <c r="KQK213" s="172"/>
      <c r="KQL213" s="172"/>
      <c r="KQM213" s="172"/>
      <c r="KQN213" s="172"/>
      <c r="KQO213" s="172"/>
      <c r="KQP213" s="172"/>
      <c r="KQQ213" s="172"/>
      <c r="KQR213" s="172"/>
      <c r="KQS213" s="172"/>
      <c r="KQT213" s="172"/>
      <c r="KQU213" s="172"/>
      <c r="KQV213" s="172"/>
      <c r="KQW213" s="172"/>
      <c r="KQX213" s="172"/>
      <c r="KQY213" s="172"/>
      <c r="KQZ213" s="172"/>
      <c r="KRA213" s="172"/>
      <c r="KRB213" s="172"/>
      <c r="KRC213" s="172"/>
      <c r="KRD213" s="172"/>
      <c r="KRE213" s="172"/>
      <c r="KRF213" s="172"/>
      <c r="KRG213" s="172"/>
      <c r="KRH213" s="172"/>
      <c r="KRI213" s="172"/>
      <c r="KRJ213" s="172"/>
      <c r="KRK213" s="172"/>
      <c r="KRL213" s="172"/>
      <c r="KRM213" s="172"/>
      <c r="KRN213" s="172"/>
      <c r="KRO213" s="172"/>
      <c r="KRP213" s="172"/>
      <c r="KRQ213" s="172"/>
      <c r="KRR213" s="172"/>
      <c r="KRS213" s="172"/>
      <c r="KRT213" s="172"/>
      <c r="KRU213" s="172"/>
      <c r="KRV213" s="172"/>
      <c r="KRW213" s="172"/>
      <c r="KRX213" s="172"/>
      <c r="KRY213" s="172"/>
      <c r="KRZ213" s="172"/>
      <c r="KSA213" s="172"/>
      <c r="KSB213" s="172"/>
      <c r="KSC213" s="172"/>
      <c r="KSD213" s="172"/>
      <c r="KSE213" s="172"/>
      <c r="KSF213" s="172"/>
      <c r="KSG213" s="172"/>
      <c r="KSH213" s="172"/>
      <c r="KSI213" s="172"/>
      <c r="KSJ213" s="172"/>
      <c r="KSK213" s="172"/>
      <c r="KSL213" s="172"/>
      <c r="KSM213" s="172"/>
      <c r="KSN213" s="172"/>
      <c r="KSO213" s="172"/>
      <c r="KSP213" s="172"/>
      <c r="KSQ213" s="172"/>
      <c r="KSR213" s="172"/>
      <c r="KSS213" s="172"/>
      <c r="KST213" s="172"/>
      <c r="KSU213" s="172"/>
      <c r="KSV213" s="172"/>
      <c r="KSW213" s="172"/>
      <c r="KSX213" s="172"/>
      <c r="KSY213" s="172"/>
      <c r="KSZ213" s="172"/>
      <c r="KTA213" s="172"/>
      <c r="KTB213" s="172"/>
      <c r="KTC213" s="172"/>
      <c r="KTD213" s="172"/>
      <c r="KTE213" s="172"/>
      <c r="KTF213" s="172"/>
      <c r="KTG213" s="172"/>
      <c r="KTH213" s="172"/>
      <c r="KTI213" s="172"/>
      <c r="KTJ213" s="172"/>
      <c r="KTK213" s="172"/>
      <c r="KTL213" s="172"/>
      <c r="KTM213" s="172"/>
      <c r="KTN213" s="172"/>
      <c r="KTO213" s="172"/>
      <c r="KTP213" s="172"/>
      <c r="KTQ213" s="172"/>
      <c r="KTR213" s="172"/>
      <c r="KTS213" s="172"/>
      <c r="KTT213" s="172"/>
      <c r="KTU213" s="172"/>
      <c r="KTV213" s="172"/>
      <c r="KTW213" s="172"/>
      <c r="KTX213" s="172"/>
      <c r="KTY213" s="172"/>
      <c r="KTZ213" s="172"/>
      <c r="KUA213" s="172"/>
      <c r="KUB213" s="172"/>
      <c r="KUC213" s="172"/>
      <c r="KUD213" s="172"/>
      <c r="KUE213" s="172"/>
      <c r="KUF213" s="172"/>
      <c r="KUG213" s="172"/>
      <c r="KUH213" s="172"/>
      <c r="KUI213" s="172"/>
      <c r="KUJ213" s="172"/>
      <c r="KUK213" s="172"/>
      <c r="KUL213" s="172"/>
      <c r="KUM213" s="172"/>
      <c r="KUN213" s="172"/>
      <c r="KUO213" s="172"/>
      <c r="KUP213" s="172"/>
      <c r="KUQ213" s="172"/>
      <c r="KUR213" s="172"/>
      <c r="KUS213" s="172"/>
      <c r="KUT213" s="172"/>
      <c r="KUU213" s="172"/>
      <c r="KUV213" s="172"/>
      <c r="KUW213" s="172"/>
      <c r="KUX213" s="172"/>
      <c r="KUY213" s="172"/>
      <c r="KUZ213" s="172"/>
      <c r="KVA213" s="172"/>
      <c r="KVB213" s="172"/>
      <c r="KVC213" s="172"/>
      <c r="KVD213" s="172"/>
      <c r="KVE213" s="172"/>
      <c r="KVF213" s="172"/>
      <c r="KVG213" s="172"/>
      <c r="KVH213" s="172"/>
      <c r="KVI213" s="172"/>
      <c r="KVJ213" s="172"/>
      <c r="KVK213" s="172"/>
      <c r="KVL213" s="172"/>
      <c r="KVM213" s="172"/>
      <c r="KVN213" s="172"/>
      <c r="KVO213" s="172"/>
      <c r="KVP213" s="172"/>
      <c r="KVQ213" s="172"/>
      <c r="KVR213" s="172"/>
      <c r="KVS213" s="172"/>
      <c r="KVT213" s="172"/>
      <c r="KVU213" s="172"/>
      <c r="KVV213" s="172"/>
      <c r="KVW213" s="172"/>
      <c r="KVX213" s="172"/>
      <c r="KVY213" s="172"/>
      <c r="KVZ213" s="172"/>
      <c r="KWA213" s="172"/>
      <c r="KWB213" s="172"/>
      <c r="KWC213" s="172"/>
      <c r="KWD213" s="172"/>
      <c r="KWE213" s="172"/>
      <c r="KWF213" s="172"/>
      <c r="KWG213" s="172"/>
      <c r="KWH213" s="172"/>
      <c r="KWI213" s="172"/>
      <c r="KWJ213" s="172"/>
      <c r="KWK213" s="172"/>
      <c r="KWL213" s="172"/>
      <c r="KWM213" s="172"/>
      <c r="KWN213" s="172"/>
      <c r="KWO213" s="172"/>
      <c r="KWP213" s="172"/>
      <c r="KWQ213" s="172"/>
      <c r="KWR213" s="172"/>
      <c r="KWS213" s="172"/>
      <c r="KWT213" s="172"/>
      <c r="KWU213" s="172"/>
      <c r="KWV213" s="172"/>
      <c r="KWW213" s="172"/>
      <c r="KWX213" s="172"/>
      <c r="KWY213" s="172"/>
      <c r="KWZ213" s="172"/>
      <c r="KXA213" s="172"/>
      <c r="KXB213" s="172"/>
      <c r="KXC213" s="172"/>
      <c r="KXD213" s="172"/>
      <c r="KXE213" s="172"/>
      <c r="KXF213" s="172"/>
      <c r="KXG213" s="172"/>
      <c r="KXH213" s="172"/>
      <c r="KXI213" s="172"/>
      <c r="KXJ213" s="172"/>
      <c r="KXK213" s="172"/>
      <c r="KXL213" s="172"/>
      <c r="KXM213" s="172"/>
      <c r="KXN213" s="172"/>
      <c r="KXO213" s="172"/>
      <c r="KXP213" s="172"/>
      <c r="KXQ213" s="172"/>
      <c r="KXR213" s="172"/>
      <c r="KXS213" s="172"/>
      <c r="KXT213" s="172"/>
      <c r="KXU213" s="172"/>
      <c r="KXV213" s="172"/>
      <c r="KXW213" s="172"/>
      <c r="KXX213" s="172"/>
      <c r="KXY213" s="172"/>
      <c r="KXZ213" s="172"/>
      <c r="KYA213" s="172"/>
      <c r="KYB213" s="172"/>
      <c r="KYC213" s="172"/>
      <c r="KYD213" s="172"/>
      <c r="KYE213" s="172"/>
      <c r="KYF213" s="172"/>
      <c r="KYG213" s="172"/>
      <c r="KYH213" s="172"/>
      <c r="KYI213" s="172"/>
      <c r="KYJ213" s="172"/>
      <c r="KYK213" s="172"/>
      <c r="KYL213" s="172"/>
      <c r="KYM213" s="172"/>
      <c r="KYN213" s="172"/>
      <c r="KYO213" s="172"/>
      <c r="KYP213" s="172"/>
      <c r="KYQ213" s="172"/>
      <c r="KYR213" s="172"/>
      <c r="KYS213" s="172"/>
      <c r="KYT213" s="172"/>
      <c r="KYU213" s="172"/>
      <c r="KYV213" s="172"/>
      <c r="KYW213" s="172"/>
      <c r="KYX213" s="172"/>
      <c r="KYY213" s="172"/>
      <c r="KYZ213" s="172"/>
      <c r="KZA213" s="172"/>
      <c r="KZB213" s="172"/>
      <c r="KZC213" s="172"/>
      <c r="KZD213" s="172"/>
      <c r="KZE213" s="172"/>
      <c r="KZF213" s="172"/>
      <c r="KZG213" s="172"/>
      <c r="KZH213" s="172"/>
      <c r="KZI213" s="172"/>
      <c r="KZJ213" s="172"/>
      <c r="KZK213" s="172"/>
      <c r="KZL213" s="172"/>
      <c r="KZM213" s="172"/>
      <c r="KZN213" s="172"/>
      <c r="KZO213" s="172"/>
      <c r="KZP213" s="172"/>
      <c r="KZQ213" s="172"/>
      <c r="KZR213" s="172"/>
      <c r="KZS213" s="172"/>
      <c r="KZT213" s="172"/>
      <c r="KZU213" s="172"/>
      <c r="KZV213" s="172"/>
      <c r="KZW213" s="172"/>
      <c r="KZX213" s="172"/>
      <c r="KZY213" s="172"/>
      <c r="KZZ213" s="172"/>
      <c r="LAA213" s="172"/>
      <c r="LAB213" s="172"/>
      <c r="LAC213" s="172"/>
      <c r="LAD213" s="172"/>
      <c r="LAE213" s="172"/>
      <c r="LAF213" s="172"/>
      <c r="LAG213" s="172"/>
      <c r="LAH213" s="172"/>
      <c r="LAI213" s="172"/>
      <c r="LAJ213" s="172"/>
      <c r="LAK213" s="172"/>
      <c r="LAL213" s="172"/>
      <c r="LAM213" s="172"/>
      <c r="LAN213" s="172"/>
      <c r="LAO213" s="172"/>
      <c r="LAP213" s="172"/>
      <c r="LAQ213" s="172"/>
      <c r="LAR213" s="172"/>
      <c r="LAS213" s="172"/>
      <c r="LAT213" s="172"/>
      <c r="LAU213" s="172"/>
      <c r="LAV213" s="172"/>
      <c r="LAW213" s="172"/>
      <c r="LAX213" s="172"/>
      <c r="LAY213" s="172"/>
      <c r="LAZ213" s="172"/>
      <c r="LBA213" s="172"/>
      <c r="LBB213" s="172"/>
      <c r="LBC213" s="172"/>
      <c r="LBD213" s="172"/>
      <c r="LBE213" s="172"/>
      <c r="LBF213" s="172"/>
      <c r="LBG213" s="172"/>
      <c r="LBH213" s="172"/>
      <c r="LBI213" s="172"/>
      <c r="LBJ213" s="172"/>
      <c r="LBK213" s="172"/>
      <c r="LBL213" s="172"/>
      <c r="LBM213" s="172"/>
      <c r="LBN213" s="172"/>
      <c r="LBO213" s="172"/>
      <c r="LBP213" s="172"/>
      <c r="LBQ213" s="172"/>
      <c r="LBR213" s="172"/>
      <c r="LBS213" s="172"/>
      <c r="LBT213" s="172"/>
      <c r="LBU213" s="172"/>
      <c r="LBV213" s="172"/>
      <c r="LBW213" s="172"/>
      <c r="LBX213" s="172"/>
      <c r="LBY213" s="172"/>
      <c r="LBZ213" s="172"/>
      <c r="LCA213" s="172"/>
      <c r="LCB213" s="172"/>
      <c r="LCC213" s="172"/>
      <c r="LCD213" s="172"/>
      <c r="LCE213" s="172"/>
      <c r="LCF213" s="172"/>
      <c r="LCG213" s="172"/>
      <c r="LCH213" s="172"/>
      <c r="LCI213" s="172"/>
      <c r="LCJ213" s="172"/>
      <c r="LCK213" s="172"/>
      <c r="LCL213" s="172"/>
      <c r="LCM213" s="172"/>
      <c r="LCN213" s="172"/>
      <c r="LCO213" s="172"/>
      <c r="LCP213" s="172"/>
      <c r="LCQ213" s="172"/>
      <c r="LCR213" s="172"/>
      <c r="LCS213" s="172"/>
      <c r="LCT213" s="172"/>
      <c r="LCU213" s="172"/>
      <c r="LCV213" s="172"/>
      <c r="LCW213" s="172"/>
      <c r="LCX213" s="172"/>
      <c r="LCY213" s="172"/>
      <c r="LCZ213" s="172"/>
      <c r="LDA213" s="172"/>
      <c r="LDB213" s="172"/>
      <c r="LDC213" s="172"/>
      <c r="LDD213" s="172"/>
      <c r="LDE213" s="172"/>
      <c r="LDF213" s="172"/>
      <c r="LDG213" s="172"/>
      <c r="LDH213" s="172"/>
      <c r="LDI213" s="172"/>
      <c r="LDJ213" s="172"/>
      <c r="LDK213" s="172"/>
      <c r="LDL213" s="172"/>
      <c r="LDM213" s="172"/>
      <c r="LDN213" s="172"/>
      <c r="LDO213" s="172"/>
      <c r="LDP213" s="172"/>
      <c r="LDQ213" s="172"/>
      <c r="LDR213" s="172"/>
      <c r="LDS213" s="172"/>
      <c r="LDT213" s="172"/>
      <c r="LDU213" s="172"/>
      <c r="LDV213" s="172"/>
      <c r="LDW213" s="172"/>
      <c r="LDX213" s="172"/>
      <c r="LDY213" s="172"/>
      <c r="LDZ213" s="172"/>
      <c r="LEA213" s="172"/>
      <c r="LEB213" s="172"/>
      <c r="LEC213" s="172"/>
      <c r="LED213" s="172"/>
      <c r="LEE213" s="172"/>
      <c r="LEF213" s="172"/>
      <c r="LEG213" s="172"/>
      <c r="LEH213" s="172"/>
      <c r="LEI213" s="172"/>
      <c r="LEJ213" s="172"/>
      <c r="LEK213" s="172"/>
      <c r="LEL213" s="172"/>
      <c r="LEM213" s="172"/>
      <c r="LEN213" s="172"/>
      <c r="LEO213" s="172"/>
      <c r="LEP213" s="172"/>
      <c r="LEQ213" s="172"/>
      <c r="LER213" s="172"/>
      <c r="LES213" s="172"/>
      <c r="LET213" s="172"/>
      <c r="LEU213" s="172"/>
      <c r="LEV213" s="172"/>
      <c r="LEW213" s="172"/>
      <c r="LEX213" s="172"/>
      <c r="LEY213" s="172"/>
      <c r="LEZ213" s="172"/>
      <c r="LFA213" s="172"/>
      <c r="LFB213" s="172"/>
      <c r="LFC213" s="172"/>
      <c r="LFD213" s="172"/>
      <c r="LFE213" s="172"/>
      <c r="LFF213" s="172"/>
      <c r="LFG213" s="172"/>
      <c r="LFH213" s="172"/>
      <c r="LFI213" s="172"/>
      <c r="LFJ213" s="172"/>
      <c r="LFK213" s="172"/>
      <c r="LFL213" s="172"/>
      <c r="LFM213" s="172"/>
      <c r="LFN213" s="172"/>
      <c r="LFO213" s="172"/>
      <c r="LFP213" s="172"/>
      <c r="LFQ213" s="172"/>
      <c r="LFR213" s="172"/>
      <c r="LFS213" s="172"/>
      <c r="LFT213" s="172"/>
      <c r="LFU213" s="172"/>
      <c r="LFV213" s="172"/>
      <c r="LFW213" s="172"/>
      <c r="LFX213" s="172"/>
      <c r="LFY213" s="172"/>
      <c r="LFZ213" s="172"/>
      <c r="LGA213" s="172"/>
      <c r="LGB213" s="172"/>
      <c r="LGC213" s="172"/>
      <c r="LGD213" s="172"/>
      <c r="LGE213" s="172"/>
      <c r="LGF213" s="172"/>
      <c r="LGG213" s="172"/>
      <c r="LGH213" s="172"/>
      <c r="LGI213" s="172"/>
      <c r="LGJ213" s="172"/>
      <c r="LGK213" s="172"/>
      <c r="LGL213" s="172"/>
      <c r="LGM213" s="172"/>
      <c r="LGN213" s="172"/>
      <c r="LGO213" s="172"/>
      <c r="LGP213" s="172"/>
      <c r="LGQ213" s="172"/>
      <c r="LGR213" s="172"/>
      <c r="LGS213" s="172"/>
      <c r="LGT213" s="172"/>
      <c r="LGU213" s="172"/>
      <c r="LGV213" s="172"/>
      <c r="LGW213" s="172"/>
      <c r="LGX213" s="172"/>
      <c r="LGY213" s="172"/>
      <c r="LGZ213" s="172"/>
      <c r="LHA213" s="172"/>
      <c r="LHB213" s="172"/>
      <c r="LHC213" s="172"/>
      <c r="LHD213" s="172"/>
      <c r="LHE213" s="172"/>
      <c r="LHF213" s="172"/>
      <c r="LHG213" s="172"/>
      <c r="LHH213" s="172"/>
      <c r="LHI213" s="172"/>
      <c r="LHJ213" s="172"/>
      <c r="LHK213" s="172"/>
      <c r="LHL213" s="172"/>
      <c r="LHM213" s="172"/>
      <c r="LHN213" s="172"/>
      <c r="LHO213" s="172"/>
      <c r="LHP213" s="172"/>
      <c r="LHQ213" s="172"/>
      <c r="LHR213" s="172"/>
      <c r="LHS213" s="172"/>
      <c r="LHT213" s="172"/>
      <c r="LHU213" s="172"/>
      <c r="LHV213" s="172"/>
      <c r="LHW213" s="172"/>
      <c r="LHX213" s="172"/>
      <c r="LHY213" s="172"/>
      <c r="LHZ213" s="172"/>
      <c r="LIA213" s="172"/>
      <c r="LIB213" s="172"/>
      <c r="LIC213" s="172"/>
      <c r="LID213" s="172"/>
      <c r="LIE213" s="172"/>
      <c r="LIF213" s="172"/>
      <c r="LIG213" s="172"/>
      <c r="LIH213" s="172"/>
      <c r="LII213" s="172"/>
      <c r="LIJ213" s="172"/>
      <c r="LIK213" s="172"/>
      <c r="LIL213" s="172"/>
      <c r="LIM213" s="172"/>
      <c r="LIN213" s="172"/>
      <c r="LIO213" s="172"/>
      <c r="LIP213" s="172"/>
      <c r="LIQ213" s="172"/>
      <c r="LIR213" s="172"/>
      <c r="LIS213" s="172"/>
      <c r="LIT213" s="172"/>
      <c r="LIU213" s="172"/>
      <c r="LIV213" s="172"/>
      <c r="LIW213" s="172"/>
      <c r="LIX213" s="172"/>
      <c r="LIY213" s="172"/>
      <c r="LIZ213" s="172"/>
      <c r="LJA213" s="172"/>
      <c r="LJB213" s="172"/>
      <c r="LJC213" s="172"/>
      <c r="LJD213" s="172"/>
      <c r="LJE213" s="172"/>
      <c r="LJF213" s="172"/>
      <c r="LJG213" s="172"/>
      <c r="LJH213" s="172"/>
      <c r="LJI213" s="172"/>
      <c r="LJJ213" s="172"/>
      <c r="LJK213" s="172"/>
      <c r="LJL213" s="172"/>
      <c r="LJM213" s="172"/>
      <c r="LJN213" s="172"/>
      <c r="LJO213" s="172"/>
      <c r="LJP213" s="172"/>
      <c r="LJQ213" s="172"/>
      <c r="LJR213" s="172"/>
      <c r="LJS213" s="172"/>
      <c r="LJT213" s="172"/>
      <c r="LJU213" s="172"/>
      <c r="LJV213" s="172"/>
      <c r="LJW213" s="172"/>
      <c r="LJX213" s="172"/>
      <c r="LJY213" s="172"/>
      <c r="LJZ213" s="172"/>
      <c r="LKA213" s="172"/>
      <c r="LKB213" s="172"/>
      <c r="LKC213" s="172"/>
      <c r="LKD213" s="172"/>
      <c r="LKE213" s="172"/>
      <c r="LKF213" s="172"/>
      <c r="LKG213" s="172"/>
      <c r="LKH213" s="172"/>
      <c r="LKI213" s="172"/>
      <c r="LKJ213" s="172"/>
      <c r="LKK213" s="172"/>
      <c r="LKL213" s="172"/>
      <c r="LKM213" s="172"/>
      <c r="LKN213" s="172"/>
      <c r="LKO213" s="172"/>
      <c r="LKP213" s="172"/>
      <c r="LKQ213" s="172"/>
      <c r="LKR213" s="172"/>
      <c r="LKS213" s="172"/>
      <c r="LKT213" s="172"/>
      <c r="LKU213" s="172"/>
      <c r="LKV213" s="172"/>
      <c r="LKW213" s="172"/>
      <c r="LKX213" s="172"/>
      <c r="LKY213" s="172"/>
      <c r="LKZ213" s="172"/>
      <c r="LLA213" s="172"/>
      <c r="LLB213" s="172"/>
      <c r="LLC213" s="172"/>
      <c r="LLD213" s="172"/>
      <c r="LLE213" s="172"/>
      <c r="LLF213" s="172"/>
      <c r="LLG213" s="172"/>
      <c r="LLH213" s="172"/>
      <c r="LLI213" s="172"/>
      <c r="LLJ213" s="172"/>
      <c r="LLK213" s="172"/>
      <c r="LLL213" s="172"/>
      <c r="LLM213" s="172"/>
      <c r="LLN213" s="172"/>
      <c r="LLO213" s="172"/>
      <c r="LLP213" s="172"/>
      <c r="LLQ213" s="172"/>
      <c r="LLR213" s="172"/>
      <c r="LLS213" s="172"/>
      <c r="LLT213" s="172"/>
      <c r="LLU213" s="172"/>
      <c r="LLV213" s="172"/>
      <c r="LLW213" s="172"/>
      <c r="LLX213" s="172"/>
      <c r="LLY213" s="172"/>
      <c r="LLZ213" s="172"/>
      <c r="LMA213" s="172"/>
      <c r="LMB213" s="172"/>
      <c r="LMC213" s="172"/>
      <c r="LMD213" s="172"/>
      <c r="LME213" s="172"/>
      <c r="LMF213" s="172"/>
      <c r="LMG213" s="172"/>
      <c r="LMH213" s="172"/>
      <c r="LMI213" s="172"/>
      <c r="LMJ213" s="172"/>
      <c r="LMK213" s="172"/>
      <c r="LML213" s="172"/>
      <c r="LMM213" s="172"/>
      <c r="LMN213" s="172"/>
      <c r="LMO213" s="172"/>
      <c r="LMP213" s="172"/>
      <c r="LMQ213" s="172"/>
      <c r="LMR213" s="172"/>
      <c r="LMS213" s="172"/>
      <c r="LMT213" s="172"/>
      <c r="LMU213" s="172"/>
      <c r="LMV213" s="172"/>
      <c r="LMW213" s="172"/>
      <c r="LMX213" s="172"/>
      <c r="LMY213" s="172"/>
      <c r="LMZ213" s="172"/>
      <c r="LNA213" s="172"/>
      <c r="LNB213" s="172"/>
      <c r="LNC213" s="172"/>
      <c r="LND213" s="172"/>
      <c r="LNE213" s="172"/>
      <c r="LNF213" s="172"/>
      <c r="LNG213" s="172"/>
      <c r="LNH213" s="172"/>
      <c r="LNI213" s="172"/>
      <c r="LNJ213" s="172"/>
      <c r="LNK213" s="172"/>
      <c r="LNL213" s="172"/>
      <c r="LNM213" s="172"/>
      <c r="LNN213" s="172"/>
      <c r="LNO213" s="172"/>
      <c r="LNP213" s="172"/>
      <c r="LNQ213" s="172"/>
      <c r="LNR213" s="172"/>
      <c r="LNS213" s="172"/>
      <c r="LNT213" s="172"/>
      <c r="LNU213" s="172"/>
      <c r="LNV213" s="172"/>
      <c r="LNW213" s="172"/>
      <c r="LNX213" s="172"/>
      <c r="LNY213" s="172"/>
      <c r="LNZ213" s="172"/>
      <c r="LOA213" s="172"/>
      <c r="LOB213" s="172"/>
      <c r="LOC213" s="172"/>
      <c r="LOD213" s="172"/>
      <c r="LOE213" s="172"/>
      <c r="LOF213" s="172"/>
      <c r="LOG213" s="172"/>
      <c r="LOH213" s="172"/>
      <c r="LOI213" s="172"/>
      <c r="LOJ213" s="172"/>
      <c r="LOK213" s="172"/>
      <c r="LOL213" s="172"/>
      <c r="LOM213" s="172"/>
      <c r="LON213" s="172"/>
      <c r="LOO213" s="172"/>
      <c r="LOP213" s="172"/>
      <c r="LOQ213" s="172"/>
      <c r="LOR213" s="172"/>
      <c r="LOS213" s="172"/>
      <c r="LOT213" s="172"/>
      <c r="LOU213" s="172"/>
      <c r="LOV213" s="172"/>
      <c r="LOW213" s="172"/>
      <c r="LOX213" s="172"/>
      <c r="LOY213" s="172"/>
      <c r="LOZ213" s="172"/>
      <c r="LPA213" s="172"/>
      <c r="LPB213" s="172"/>
      <c r="LPC213" s="172"/>
      <c r="LPD213" s="172"/>
      <c r="LPE213" s="172"/>
      <c r="LPF213" s="172"/>
      <c r="LPG213" s="172"/>
      <c r="LPH213" s="172"/>
      <c r="LPI213" s="172"/>
      <c r="LPJ213" s="172"/>
      <c r="LPK213" s="172"/>
      <c r="LPL213" s="172"/>
      <c r="LPM213" s="172"/>
      <c r="LPN213" s="172"/>
      <c r="LPO213" s="172"/>
      <c r="LPP213" s="172"/>
      <c r="LPQ213" s="172"/>
      <c r="LPR213" s="172"/>
      <c r="LPS213" s="172"/>
      <c r="LPT213" s="172"/>
      <c r="LPU213" s="172"/>
      <c r="LPV213" s="172"/>
      <c r="LPW213" s="172"/>
      <c r="LPX213" s="172"/>
      <c r="LPY213" s="172"/>
      <c r="LPZ213" s="172"/>
      <c r="LQA213" s="172"/>
      <c r="LQB213" s="172"/>
      <c r="LQC213" s="172"/>
      <c r="LQD213" s="172"/>
      <c r="LQE213" s="172"/>
      <c r="LQF213" s="172"/>
      <c r="LQG213" s="172"/>
      <c r="LQH213" s="172"/>
      <c r="LQI213" s="172"/>
      <c r="LQJ213" s="172"/>
      <c r="LQK213" s="172"/>
      <c r="LQL213" s="172"/>
      <c r="LQM213" s="172"/>
      <c r="LQN213" s="172"/>
      <c r="LQO213" s="172"/>
      <c r="LQP213" s="172"/>
      <c r="LQQ213" s="172"/>
      <c r="LQR213" s="172"/>
      <c r="LQS213" s="172"/>
      <c r="LQT213" s="172"/>
      <c r="LQU213" s="172"/>
      <c r="LQV213" s="172"/>
      <c r="LQW213" s="172"/>
      <c r="LQX213" s="172"/>
      <c r="LQY213" s="172"/>
      <c r="LQZ213" s="172"/>
      <c r="LRA213" s="172"/>
      <c r="LRB213" s="172"/>
      <c r="LRC213" s="172"/>
      <c r="LRD213" s="172"/>
      <c r="LRE213" s="172"/>
      <c r="LRF213" s="172"/>
      <c r="LRG213" s="172"/>
      <c r="LRH213" s="172"/>
      <c r="LRI213" s="172"/>
      <c r="LRJ213" s="172"/>
      <c r="LRK213" s="172"/>
      <c r="LRL213" s="172"/>
      <c r="LRM213" s="172"/>
      <c r="LRN213" s="172"/>
      <c r="LRO213" s="172"/>
      <c r="LRP213" s="172"/>
      <c r="LRQ213" s="172"/>
      <c r="LRR213" s="172"/>
      <c r="LRS213" s="172"/>
      <c r="LRT213" s="172"/>
      <c r="LRU213" s="172"/>
      <c r="LRV213" s="172"/>
      <c r="LRW213" s="172"/>
      <c r="LRX213" s="172"/>
      <c r="LRY213" s="172"/>
      <c r="LRZ213" s="172"/>
      <c r="LSA213" s="172"/>
      <c r="LSB213" s="172"/>
      <c r="LSC213" s="172"/>
      <c r="LSD213" s="172"/>
      <c r="LSE213" s="172"/>
      <c r="LSF213" s="172"/>
      <c r="LSG213" s="172"/>
      <c r="LSH213" s="172"/>
      <c r="LSI213" s="172"/>
      <c r="LSJ213" s="172"/>
      <c r="LSK213" s="172"/>
      <c r="LSL213" s="172"/>
      <c r="LSM213" s="172"/>
      <c r="LSN213" s="172"/>
      <c r="LSO213" s="172"/>
      <c r="LSP213" s="172"/>
      <c r="LSQ213" s="172"/>
      <c r="LSR213" s="172"/>
      <c r="LSS213" s="172"/>
      <c r="LST213" s="172"/>
      <c r="LSU213" s="172"/>
      <c r="LSV213" s="172"/>
      <c r="LSW213" s="172"/>
      <c r="LSX213" s="172"/>
      <c r="LSY213" s="172"/>
      <c r="LSZ213" s="172"/>
      <c r="LTA213" s="172"/>
      <c r="LTB213" s="172"/>
      <c r="LTC213" s="172"/>
      <c r="LTD213" s="172"/>
      <c r="LTE213" s="172"/>
      <c r="LTF213" s="172"/>
      <c r="LTG213" s="172"/>
      <c r="LTH213" s="172"/>
      <c r="LTI213" s="172"/>
      <c r="LTJ213" s="172"/>
      <c r="LTK213" s="172"/>
      <c r="LTL213" s="172"/>
      <c r="LTM213" s="172"/>
      <c r="LTN213" s="172"/>
      <c r="LTO213" s="172"/>
      <c r="LTP213" s="172"/>
      <c r="LTQ213" s="172"/>
      <c r="LTR213" s="172"/>
      <c r="LTS213" s="172"/>
      <c r="LTT213" s="172"/>
      <c r="LTU213" s="172"/>
      <c r="LTV213" s="172"/>
      <c r="LTW213" s="172"/>
      <c r="LTX213" s="172"/>
      <c r="LTY213" s="172"/>
      <c r="LTZ213" s="172"/>
      <c r="LUA213" s="172"/>
      <c r="LUB213" s="172"/>
      <c r="LUC213" s="172"/>
      <c r="LUD213" s="172"/>
      <c r="LUE213" s="172"/>
      <c r="LUF213" s="172"/>
      <c r="LUG213" s="172"/>
      <c r="LUH213" s="172"/>
      <c r="LUI213" s="172"/>
      <c r="LUJ213" s="172"/>
      <c r="LUK213" s="172"/>
      <c r="LUL213" s="172"/>
      <c r="LUM213" s="172"/>
      <c r="LUN213" s="172"/>
      <c r="LUO213" s="172"/>
      <c r="LUP213" s="172"/>
      <c r="LUQ213" s="172"/>
      <c r="LUR213" s="172"/>
      <c r="LUS213" s="172"/>
      <c r="LUT213" s="172"/>
      <c r="LUU213" s="172"/>
      <c r="LUV213" s="172"/>
      <c r="LUW213" s="172"/>
      <c r="LUX213" s="172"/>
      <c r="LUY213" s="172"/>
      <c r="LUZ213" s="172"/>
      <c r="LVA213" s="172"/>
      <c r="LVB213" s="172"/>
      <c r="LVC213" s="172"/>
      <c r="LVD213" s="172"/>
      <c r="LVE213" s="172"/>
      <c r="LVF213" s="172"/>
      <c r="LVG213" s="172"/>
      <c r="LVH213" s="172"/>
      <c r="LVI213" s="172"/>
      <c r="LVJ213" s="172"/>
      <c r="LVK213" s="172"/>
      <c r="LVL213" s="172"/>
      <c r="LVM213" s="172"/>
      <c r="LVN213" s="172"/>
      <c r="LVO213" s="172"/>
      <c r="LVP213" s="172"/>
      <c r="LVQ213" s="172"/>
      <c r="LVR213" s="172"/>
      <c r="LVS213" s="172"/>
      <c r="LVT213" s="172"/>
      <c r="LVU213" s="172"/>
      <c r="LVV213" s="172"/>
      <c r="LVW213" s="172"/>
      <c r="LVX213" s="172"/>
      <c r="LVY213" s="172"/>
      <c r="LVZ213" s="172"/>
      <c r="LWA213" s="172"/>
      <c r="LWB213" s="172"/>
      <c r="LWC213" s="172"/>
      <c r="LWD213" s="172"/>
      <c r="LWE213" s="172"/>
      <c r="LWF213" s="172"/>
      <c r="LWG213" s="172"/>
      <c r="LWH213" s="172"/>
      <c r="LWI213" s="172"/>
      <c r="LWJ213" s="172"/>
      <c r="LWK213" s="172"/>
      <c r="LWL213" s="172"/>
      <c r="LWM213" s="172"/>
      <c r="LWN213" s="172"/>
      <c r="LWO213" s="172"/>
      <c r="LWP213" s="172"/>
      <c r="LWQ213" s="172"/>
      <c r="LWR213" s="172"/>
      <c r="LWS213" s="172"/>
      <c r="LWT213" s="172"/>
      <c r="LWU213" s="172"/>
      <c r="LWV213" s="172"/>
      <c r="LWW213" s="172"/>
      <c r="LWX213" s="172"/>
      <c r="LWY213" s="172"/>
      <c r="LWZ213" s="172"/>
      <c r="LXA213" s="172"/>
      <c r="LXB213" s="172"/>
      <c r="LXC213" s="172"/>
      <c r="LXD213" s="172"/>
      <c r="LXE213" s="172"/>
      <c r="LXF213" s="172"/>
      <c r="LXG213" s="172"/>
      <c r="LXH213" s="172"/>
      <c r="LXI213" s="172"/>
      <c r="LXJ213" s="172"/>
      <c r="LXK213" s="172"/>
      <c r="LXL213" s="172"/>
      <c r="LXM213" s="172"/>
      <c r="LXN213" s="172"/>
      <c r="LXO213" s="172"/>
      <c r="LXP213" s="172"/>
      <c r="LXQ213" s="172"/>
      <c r="LXR213" s="172"/>
      <c r="LXS213" s="172"/>
      <c r="LXT213" s="172"/>
      <c r="LXU213" s="172"/>
      <c r="LXV213" s="172"/>
      <c r="LXW213" s="172"/>
      <c r="LXX213" s="172"/>
      <c r="LXY213" s="172"/>
      <c r="LXZ213" s="172"/>
      <c r="LYA213" s="172"/>
      <c r="LYB213" s="172"/>
      <c r="LYC213" s="172"/>
      <c r="LYD213" s="172"/>
      <c r="LYE213" s="172"/>
      <c r="LYF213" s="172"/>
      <c r="LYG213" s="172"/>
      <c r="LYH213" s="172"/>
      <c r="LYI213" s="172"/>
      <c r="LYJ213" s="172"/>
      <c r="LYK213" s="172"/>
      <c r="LYL213" s="172"/>
      <c r="LYM213" s="172"/>
      <c r="LYN213" s="172"/>
      <c r="LYO213" s="172"/>
      <c r="LYP213" s="172"/>
      <c r="LYQ213" s="172"/>
      <c r="LYR213" s="172"/>
      <c r="LYS213" s="172"/>
      <c r="LYT213" s="172"/>
      <c r="LYU213" s="172"/>
      <c r="LYV213" s="172"/>
      <c r="LYW213" s="172"/>
      <c r="LYX213" s="172"/>
      <c r="LYY213" s="172"/>
      <c r="LYZ213" s="172"/>
      <c r="LZA213" s="172"/>
      <c r="LZB213" s="172"/>
      <c r="LZC213" s="172"/>
      <c r="LZD213" s="172"/>
      <c r="LZE213" s="172"/>
      <c r="LZF213" s="172"/>
      <c r="LZG213" s="172"/>
      <c r="LZH213" s="172"/>
      <c r="LZI213" s="172"/>
      <c r="LZJ213" s="172"/>
      <c r="LZK213" s="172"/>
      <c r="LZL213" s="172"/>
      <c r="LZM213" s="172"/>
      <c r="LZN213" s="172"/>
      <c r="LZO213" s="172"/>
      <c r="LZP213" s="172"/>
      <c r="LZQ213" s="172"/>
      <c r="LZR213" s="172"/>
      <c r="LZS213" s="172"/>
      <c r="LZT213" s="172"/>
      <c r="LZU213" s="172"/>
      <c r="LZV213" s="172"/>
      <c r="LZW213" s="172"/>
      <c r="LZX213" s="172"/>
      <c r="LZY213" s="172"/>
      <c r="LZZ213" s="172"/>
      <c r="MAA213" s="172"/>
      <c r="MAB213" s="172"/>
      <c r="MAC213" s="172"/>
      <c r="MAD213" s="172"/>
      <c r="MAE213" s="172"/>
      <c r="MAF213" s="172"/>
      <c r="MAG213" s="172"/>
      <c r="MAH213" s="172"/>
      <c r="MAI213" s="172"/>
      <c r="MAJ213" s="172"/>
      <c r="MAK213" s="172"/>
      <c r="MAL213" s="172"/>
      <c r="MAM213" s="172"/>
      <c r="MAN213" s="172"/>
      <c r="MAO213" s="172"/>
      <c r="MAP213" s="172"/>
      <c r="MAQ213" s="172"/>
      <c r="MAR213" s="172"/>
      <c r="MAS213" s="172"/>
      <c r="MAT213" s="172"/>
      <c r="MAU213" s="172"/>
      <c r="MAV213" s="172"/>
      <c r="MAW213" s="172"/>
      <c r="MAX213" s="172"/>
      <c r="MAY213" s="172"/>
      <c r="MAZ213" s="172"/>
      <c r="MBA213" s="172"/>
      <c r="MBB213" s="172"/>
      <c r="MBC213" s="172"/>
      <c r="MBD213" s="172"/>
      <c r="MBE213" s="172"/>
      <c r="MBF213" s="172"/>
      <c r="MBG213" s="172"/>
      <c r="MBH213" s="172"/>
      <c r="MBI213" s="172"/>
      <c r="MBJ213" s="172"/>
      <c r="MBK213" s="172"/>
      <c r="MBL213" s="172"/>
      <c r="MBM213" s="172"/>
      <c r="MBN213" s="172"/>
      <c r="MBO213" s="172"/>
      <c r="MBP213" s="172"/>
      <c r="MBQ213" s="172"/>
      <c r="MBR213" s="172"/>
      <c r="MBS213" s="172"/>
      <c r="MBT213" s="172"/>
      <c r="MBU213" s="172"/>
      <c r="MBV213" s="172"/>
      <c r="MBW213" s="172"/>
      <c r="MBX213" s="172"/>
      <c r="MBY213" s="172"/>
      <c r="MBZ213" s="172"/>
      <c r="MCA213" s="172"/>
      <c r="MCB213" s="172"/>
      <c r="MCC213" s="172"/>
      <c r="MCD213" s="172"/>
      <c r="MCE213" s="172"/>
      <c r="MCF213" s="172"/>
      <c r="MCG213" s="172"/>
      <c r="MCH213" s="172"/>
      <c r="MCI213" s="172"/>
      <c r="MCJ213" s="172"/>
      <c r="MCK213" s="172"/>
      <c r="MCL213" s="172"/>
      <c r="MCM213" s="172"/>
      <c r="MCN213" s="172"/>
      <c r="MCO213" s="172"/>
      <c r="MCP213" s="172"/>
      <c r="MCQ213" s="172"/>
      <c r="MCR213" s="172"/>
      <c r="MCS213" s="172"/>
      <c r="MCT213" s="172"/>
      <c r="MCU213" s="172"/>
      <c r="MCV213" s="172"/>
      <c r="MCW213" s="172"/>
      <c r="MCX213" s="172"/>
      <c r="MCY213" s="172"/>
      <c r="MCZ213" s="172"/>
      <c r="MDA213" s="172"/>
      <c r="MDB213" s="172"/>
      <c r="MDC213" s="172"/>
      <c r="MDD213" s="172"/>
      <c r="MDE213" s="172"/>
      <c r="MDF213" s="172"/>
      <c r="MDG213" s="172"/>
      <c r="MDH213" s="172"/>
      <c r="MDI213" s="172"/>
      <c r="MDJ213" s="172"/>
      <c r="MDK213" s="172"/>
      <c r="MDL213" s="172"/>
      <c r="MDM213" s="172"/>
      <c r="MDN213" s="172"/>
      <c r="MDO213" s="172"/>
      <c r="MDP213" s="172"/>
      <c r="MDQ213" s="172"/>
      <c r="MDR213" s="172"/>
      <c r="MDS213" s="172"/>
      <c r="MDT213" s="172"/>
      <c r="MDU213" s="172"/>
      <c r="MDV213" s="172"/>
      <c r="MDW213" s="172"/>
      <c r="MDX213" s="172"/>
      <c r="MDY213" s="172"/>
      <c r="MDZ213" s="172"/>
      <c r="MEA213" s="172"/>
      <c r="MEB213" s="172"/>
      <c r="MEC213" s="172"/>
      <c r="MED213" s="172"/>
      <c r="MEE213" s="172"/>
      <c r="MEF213" s="172"/>
      <c r="MEG213" s="172"/>
      <c r="MEH213" s="172"/>
      <c r="MEI213" s="172"/>
      <c r="MEJ213" s="172"/>
      <c r="MEK213" s="172"/>
      <c r="MEL213" s="172"/>
      <c r="MEM213" s="172"/>
      <c r="MEN213" s="172"/>
      <c r="MEO213" s="172"/>
      <c r="MEP213" s="172"/>
      <c r="MEQ213" s="172"/>
      <c r="MER213" s="172"/>
      <c r="MES213" s="172"/>
      <c r="MET213" s="172"/>
      <c r="MEU213" s="172"/>
      <c r="MEV213" s="172"/>
      <c r="MEW213" s="172"/>
      <c r="MEX213" s="172"/>
      <c r="MEY213" s="172"/>
      <c r="MEZ213" s="172"/>
      <c r="MFA213" s="172"/>
      <c r="MFB213" s="172"/>
      <c r="MFC213" s="172"/>
      <c r="MFD213" s="172"/>
      <c r="MFE213" s="172"/>
      <c r="MFF213" s="172"/>
      <c r="MFG213" s="172"/>
      <c r="MFH213" s="172"/>
      <c r="MFI213" s="172"/>
      <c r="MFJ213" s="172"/>
      <c r="MFK213" s="172"/>
      <c r="MFL213" s="172"/>
      <c r="MFM213" s="172"/>
      <c r="MFN213" s="172"/>
      <c r="MFO213" s="172"/>
      <c r="MFP213" s="172"/>
      <c r="MFQ213" s="172"/>
      <c r="MFR213" s="172"/>
      <c r="MFS213" s="172"/>
      <c r="MFT213" s="172"/>
      <c r="MFU213" s="172"/>
      <c r="MFV213" s="172"/>
      <c r="MFW213" s="172"/>
      <c r="MFX213" s="172"/>
      <c r="MFY213" s="172"/>
      <c r="MFZ213" s="172"/>
      <c r="MGA213" s="172"/>
      <c r="MGB213" s="172"/>
      <c r="MGC213" s="172"/>
      <c r="MGD213" s="172"/>
      <c r="MGE213" s="172"/>
      <c r="MGF213" s="172"/>
      <c r="MGG213" s="172"/>
      <c r="MGH213" s="172"/>
      <c r="MGI213" s="172"/>
      <c r="MGJ213" s="172"/>
      <c r="MGK213" s="172"/>
      <c r="MGL213" s="172"/>
      <c r="MGM213" s="172"/>
      <c r="MGN213" s="172"/>
      <c r="MGO213" s="172"/>
      <c r="MGP213" s="172"/>
      <c r="MGQ213" s="172"/>
      <c r="MGR213" s="172"/>
      <c r="MGS213" s="172"/>
      <c r="MGT213" s="172"/>
      <c r="MGU213" s="172"/>
      <c r="MGV213" s="172"/>
      <c r="MGW213" s="172"/>
      <c r="MGX213" s="172"/>
      <c r="MGY213" s="172"/>
      <c r="MGZ213" s="172"/>
      <c r="MHA213" s="172"/>
      <c r="MHB213" s="172"/>
      <c r="MHC213" s="172"/>
      <c r="MHD213" s="172"/>
      <c r="MHE213" s="172"/>
      <c r="MHF213" s="172"/>
      <c r="MHG213" s="172"/>
      <c r="MHH213" s="172"/>
      <c r="MHI213" s="172"/>
      <c r="MHJ213" s="172"/>
      <c r="MHK213" s="172"/>
      <c r="MHL213" s="172"/>
      <c r="MHM213" s="172"/>
      <c r="MHN213" s="172"/>
      <c r="MHO213" s="172"/>
      <c r="MHP213" s="172"/>
      <c r="MHQ213" s="172"/>
      <c r="MHR213" s="172"/>
      <c r="MHS213" s="172"/>
      <c r="MHT213" s="172"/>
      <c r="MHU213" s="172"/>
      <c r="MHV213" s="172"/>
      <c r="MHW213" s="172"/>
      <c r="MHX213" s="172"/>
      <c r="MHY213" s="172"/>
      <c r="MHZ213" s="172"/>
      <c r="MIA213" s="172"/>
      <c r="MIB213" s="172"/>
      <c r="MIC213" s="172"/>
      <c r="MID213" s="172"/>
      <c r="MIE213" s="172"/>
      <c r="MIF213" s="172"/>
      <c r="MIG213" s="172"/>
      <c r="MIH213" s="172"/>
      <c r="MII213" s="172"/>
      <c r="MIJ213" s="172"/>
      <c r="MIK213" s="172"/>
      <c r="MIL213" s="172"/>
      <c r="MIM213" s="172"/>
      <c r="MIN213" s="172"/>
      <c r="MIO213" s="172"/>
      <c r="MIP213" s="172"/>
      <c r="MIQ213" s="172"/>
      <c r="MIR213" s="172"/>
      <c r="MIS213" s="172"/>
      <c r="MIT213" s="172"/>
      <c r="MIU213" s="172"/>
      <c r="MIV213" s="172"/>
      <c r="MIW213" s="172"/>
      <c r="MIX213" s="172"/>
      <c r="MIY213" s="172"/>
      <c r="MIZ213" s="172"/>
      <c r="MJA213" s="172"/>
      <c r="MJB213" s="172"/>
      <c r="MJC213" s="172"/>
      <c r="MJD213" s="172"/>
      <c r="MJE213" s="172"/>
      <c r="MJF213" s="172"/>
      <c r="MJG213" s="172"/>
      <c r="MJH213" s="172"/>
      <c r="MJI213" s="172"/>
      <c r="MJJ213" s="172"/>
      <c r="MJK213" s="172"/>
      <c r="MJL213" s="172"/>
      <c r="MJM213" s="172"/>
      <c r="MJN213" s="172"/>
      <c r="MJO213" s="172"/>
      <c r="MJP213" s="172"/>
      <c r="MJQ213" s="172"/>
      <c r="MJR213" s="172"/>
      <c r="MJS213" s="172"/>
      <c r="MJT213" s="172"/>
      <c r="MJU213" s="172"/>
      <c r="MJV213" s="172"/>
      <c r="MJW213" s="172"/>
      <c r="MJX213" s="172"/>
      <c r="MJY213" s="172"/>
      <c r="MJZ213" s="172"/>
      <c r="MKA213" s="172"/>
      <c r="MKB213" s="172"/>
      <c r="MKC213" s="172"/>
      <c r="MKD213" s="172"/>
      <c r="MKE213" s="172"/>
      <c r="MKF213" s="172"/>
      <c r="MKG213" s="172"/>
      <c r="MKH213" s="172"/>
      <c r="MKI213" s="172"/>
      <c r="MKJ213" s="172"/>
      <c r="MKK213" s="172"/>
      <c r="MKL213" s="172"/>
      <c r="MKM213" s="172"/>
      <c r="MKN213" s="172"/>
      <c r="MKO213" s="172"/>
      <c r="MKP213" s="172"/>
      <c r="MKQ213" s="172"/>
      <c r="MKR213" s="172"/>
      <c r="MKS213" s="172"/>
      <c r="MKT213" s="172"/>
      <c r="MKU213" s="172"/>
      <c r="MKV213" s="172"/>
      <c r="MKW213" s="172"/>
      <c r="MKX213" s="172"/>
      <c r="MKY213" s="172"/>
      <c r="MKZ213" s="172"/>
      <c r="MLA213" s="172"/>
      <c r="MLB213" s="172"/>
      <c r="MLC213" s="172"/>
      <c r="MLD213" s="172"/>
      <c r="MLE213" s="172"/>
      <c r="MLF213" s="172"/>
      <c r="MLG213" s="172"/>
      <c r="MLH213" s="172"/>
      <c r="MLI213" s="172"/>
      <c r="MLJ213" s="172"/>
      <c r="MLK213" s="172"/>
      <c r="MLL213" s="172"/>
      <c r="MLM213" s="172"/>
      <c r="MLN213" s="172"/>
      <c r="MLO213" s="172"/>
      <c r="MLP213" s="172"/>
      <c r="MLQ213" s="172"/>
      <c r="MLR213" s="172"/>
      <c r="MLS213" s="172"/>
      <c r="MLT213" s="172"/>
      <c r="MLU213" s="172"/>
      <c r="MLV213" s="172"/>
      <c r="MLW213" s="172"/>
      <c r="MLX213" s="172"/>
      <c r="MLY213" s="172"/>
      <c r="MLZ213" s="172"/>
      <c r="MMA213" s="172"/>
      <c r="MMB213" s="172"/>
      <c r="MMC213" s="172"/>
      <c r="MMD213" s="172"/>
      <c r="MME213" s="172"/>
      <c r="MMF213" s="172"/>
      <c r="MMG213" s="172"/>
      <c r="MMH213" s="172"/>
      <c r="MMI213" s="172"/>
      <c r="MMJ213" s="172"/>
      <c r="MMK213" s="172"/>
      <c r="MML213" s="172"/>
      <c r="MMM213" s="172"/>
      <c r="MMN213" s="172"/>
      <c r="MMO213" s="172"/>
      <c r="MMP213" s="172"/>
      <c r="MMQ213" s="172"/>
      <c r="MMR213" s="172"/>
      <c r="MMS213" s="172"/>
      <c r="MMT213" s="172"/>
      <c r="MMU213" s="172"/>
      <c r="MMV213" s="172"/>
      <c r="MMW213" s="172"/>
      <c r="MMX213" s="172"/>
      <c r="MMY213" s="172"/>
      <c r="MMZ213" s="172"/>
      <c r="MNA213" s="172"/>
      <c r="MNB213" s="172"/>
      <c r="MNC213" s="172"/>
      <c r="MND213" s="172"/>
      <c r="MNE213" s="172"/>
      <c r="MNF213" s="172"/>
      <c r="MNG213" s="172"/>
      <c r="MNH213" s="172"/>
      <c r="MNI213" s="172"/>
      <c r="MNJ213" s="172"/>
      <c r="MNK213" s="172"/>
      <c r="MNL213" s="172"/>
      <c r="MNM213" s="172"/>
      <c r="MNN213" s="172"/>
      <c r="MNO213" s="172"/>
      <c r="MNP213" s="172"/>
      <c r="MNQ213" s="172"/>
      <c r="MNR213" s="172"/>
      <c r="MNS213" s="172"/>
      <c r="MNT213" s="172"/>
      <c r="MNU213" s="172"/>
      <c r="MNV213" s="172"/>
      <c r="MNW213" s="172"/>
      <c r="MNX213" s="172"/>
      <c r="MNY213" s="172"/>
      <c r="MNZ213" s="172"/>
      <c r="MOA213" s="172"/>
      <c r="MOB213" s="172"/>
      <c r="MOC213" s="172"/>
      <c r="MOD213" s="172"/>
      <c r="MOE213" s="172"/>
      <c r="MOF213" s="172"/>
      <c r="MOG213" s="172"/>
      <c r="MOH213" s="172"/>
      <c r="MOI213" s="172"/>
      <c r="MOJ213" s="172"/>
      <c r="MOK213" s="172"/>
      <c r="MOL213" s="172"/>
      <c r="MOM213" s="172"/>
      <c r="MON213" s="172"/>
      <c r="MOO213" s="172"/>
      <c r="MOP213" s="172"/>
      <c r="MOQ213" s="172"/>
      <c r="MOR213" s="172"/>
      <c r="MOS213" s="172"/>
      <c r="MOT213" s="172"/>
      <c r="MOU213" s="172"/>
      <c r="MOV213" s="172"/>
      <c r="MOW213" s="172"/>
      <c r="MOX213" s="172"/>
      <c r="MOY213" s="172"/>
      <c r="MOZ213" s="172"/>
      <c r="MPA213" s="172"/>
      <c r="MPB213" s="172"/>
      <c r="MPC213" s="172"/>
      <c r="MPD213" s="172"/>
      <c r="MPE213" s="172"/>
      <c r="MPF213" s="172"/>
      <c r="MPG213" s="172"/>
      <c r="MPH213" s="172"/>
      <c r="MPI213" s="172"/>
      <c r="MPJ213" s="172"/>
      <c r="MPK213" s="172"/>
      <c r="MPL213" s="172"/>
      <c r="MPM213" s="172"/>
      <c r="MPN213" s="172"/>
      <c r="MPO213" s="172"/>
      <c r="MPP213" s="172"/>
      <c r="MPQ213" s="172"/>
      <c r="MPR213" s="172"/>
      <c r="MPS213" s="172"/>
      <c r="MPT213" s="172"/>
      <c r="MPU213" s="172"/>
      <c r="MPV213" s="172"/>
      <c r="MPW213" s="172"/>
      <c r="MPX213" s="172"/>
      <c r="MPY213" s="172"/>
      <c r="MPZ213" s="172"/>
      <c r="MQA213" s="172"/>
      <c r="MQB213" s="172"/>
      <c r="MQC213" s="172"/>
      <c r="MQD213" s="172"/>
      <c r="MQE213" s="172"/>
      <c r="MQF213" s="172"/>
      <c r="MQG213" s="172"/>
      <c r="MQH213" s="172"/>
      <c r="MQI213" s="172"/>
      <c r="MQJ213" s="172"/>
      <c r="MQK213" s="172"/>
      <c r="MQL213" s="172"/>
      <c r="MQM213" s="172"/>
      <c r="MQN213" s="172"/>
      <c r="MQO213" s="172"/>
      <c r="MQP213" s="172"/>
      <c r="MQQ213" s="172"/>
      <c r="MQR213" s="172"/>
      <c r="MQS213" s="172"/>
      <c r="MQT213" s="172"/>
      <c r="MQU213" s="172"/>
      <c r="MQV213" s="172"/>
      <c r="MQW213" s="172"/>
      <c r="MQX213" s="172"/>
      <c r="MQY213" s="172"/>
      <c r="MQZ213" s="172"/>
      <c r="MRA213" s="172"/>
      <c r="MRB213" s="172"/>
      <c r="MRC213" s="172"/>
      <c r="MRD213" s="172"/>
      <c r="MRE213" s="172"/>
      <c r="MRF213" s="172"/>
      <c r="MRG213" s="172"/>
      <c r="MRH213" s="172"/>
      <c r="MRI213" s="172"/>
      <c r="MRJ213" s="172"/>
      <c r="MRK213" s="172"/>
      <c r="MRL213" s="172"/>
      <c r="MRM213" s="172"/>
      <c r="MRN213" s="172"/>
      <c r="MRO213" s="172"/>
      <c r="MRP213" s="172"/>
      <c r="MRQ213" s="172"/>
      <c r="MRR213" s="172"/>
      <c r="MRS213" s="172"/>
      <c r="MRT213" s="172"/>
      <c r="MRU213" s="172"/>
      <c r="MRV213" s="172"/>
      <c r="MRW213" s="172"/>
      <c r="MRX213" s="172"/>
      <c r="MRY213" s="172"/>
      <c r="MRZ213" s="172"/>
      <c r="MSA213" s="172"/>
      <c r="MSB213" s="172"/>
      <c r="MSC213" s="172"/>
      <c r="MSD213" s="172"/>
      <c r="MSE213" s="172"/>
      <c r="MSF213" s="172"/>
      <c r="MSG213" s="172"/>
      <c r="MSH213" s="172"/>
      <c r="MSI213" s="172"/>
      <c r="MSJ213" s="172"/>
      <c r="MSK213" s="172"/>
      <c r="MSL213" s="172"/>
      <c r="MSM213" s="172"/>
      <c r="MSN213" s="172"/>
      <c r="MSO213" s="172"/>
      <c r="MSP213" s="172"/>
      <c r="MSQ213" s="172"/>
      <c r="MSR213" s="172"/>
      <c r="MSS213" s="172"/>
      <c r="MST213" s="172"/>
      <c r="MSU213" s="172"/>
      <c r="MSV213" s="172"/>
      <c r="MSW213" s="172"/>
      <c r="MSX213" s="172"/>
      <c r="MSY213" s="172"/>
      <c r="MSZ213" s="172"/>
      <c r="MTA213" s="172"/>
      <c r="MTB213" s="172"/>
      <c r="MTC213" s="172"/>
      <c r="MTD213" s="172"/>
      <c r="MTE213" s="172"/>
      <c r="MTF213" s="172"/>
      <c r="MTG213" s="172"/>
      <c r="MTH213" s="172"/>
      <c r="MTI213" s="172"/>
      <c r="MTJ213" s="172"/>
      <c r="MTK213" s="172"/>
      <c r="MTL213" s="172"/>
      <c r="MTM213" s="172"/>
      <c r="MTN213" s="172"/>
      <c r="MTO213" s="172"/>
      <c r="MTP213" s="172"/>
      <c r="MTQ213" s="172"/>
      <c r="MTR213" s="172"/>
      <c r="MTS213" s="172"/>
      <c r="MTT213" s="172"/>
      <c r="MTU213" s="172"/>
      <c r="MTV213" s="172"/>
      <c r="MTW213" s="172"/>
      <c r="MTX213" s="172"/>
      <c r="MTY213" s="172"/>
      <c r="MTZ213" s="172"/>
      <c r="MUA213" s="172"/>
      <c r="MUB213" s="172"/>
      <c r="MUC213" s="172"/>
      <c r="MUD213" s="172"/>
      <c r="MUE213" s="172"/>
      <c r="MUF213" s="172"/>
      <c r="MUG213" s="172"/>
      <c r="MUH213" s="172"/>
      <c r="MUI213" s="172"/>
      <c r="MUJ213" s="172"/>
      <c r="MUK213" s="172"/>
      <c r="MUL213" s="172"/>
      <c r="MUM213" s="172"/>
      <c r="MUN213" s="172"/>
      <c r="MUO213" s="172"/>
      <c r="MUP213" s="172"/>
      <c r="MUQ213" s="172"/>
      <c r="MUR213" s="172"/>
      <c r="MUS213" s="172"/>
      <c r="MUT213" s="172"/>
      <c r="MUU213" s="172"/>
      <c r="MUV213" s="172"/>
      <c r="MUW213" s="172"/>
      <c r="MUX213" s="172"/>
      <c r="MUY213" s="172"/>
      <c r="MUZ213" s="172"/>
      <c r="MVA213" s="172"/>
      <c r="MVB213" s="172"/>
      <c r="MVC213" s="172"/>
      <c r="MVD213" s="172"/>
      <c r="MVE213" s="172"/>
      <c r="MVF213" s="172"/>
      <c r="MVG213" s="172"/>
      <c r="MVH213" s="172"/>
      <c r="MVI213" s="172"/>
      <c r="MVJ213" s="172"/>
      <c r="MVK213" s="172"/>
      <c r="MVL213" s="172"/>
      <c r="MVM213" s="172"/>
      <c r="MVN213" s="172"/>
      <c r="MVO213" s="172"/>
      <c r="MVP213" s="172"/>
      <c r="MVQ213" s="172"/>
      <c r="MVR213" s="172"/>
      <c r="MVS213" s="172"/>
      <c r="MVT213" s="172"/>
      <c r="MVU213" s="172"/>
      <c r="MVV213" s="172"/>
      <c r="MVW213" s="172"/>
      <c r="MVX213" s="172"/>
      <c r="MVY213" s="172"/>
      <c r="MVZ213" s="172"/>
      <c r="MWA213" s="172"/>
      <c r="MWB213" s="172"/>
      <c r="MWC213" s="172"/>
      <c r="MWD213" s="172"/>
      <c r="MWE213" s="172"/>
      <c r="MWF213" s="172"/>
      <c r="MWG213" s="172"/>
      <c r="MWH213" s="172"/>
      <c r="MWI213" s="172"/>
      <c r="MWJ213" s="172"/>
      <c r="MWK213" s="172"/>
      <c r="MWL213" s="172"/>
      <c r="MWM213" s="172"/>
      <c r="MWN213" s="172"/>
      <c r="MWO213" s="172"/>
      <c r="MWP213" s="172"/>
      <c r="MWQ213" s="172"/>
      <c r="MWR213" s="172"/>
      <c r="MWS213" s="172"/>
      <c r="MWT213" s="172"/>
      <c r="MWU213" s="172"/>
      <c r="MWV213" s="172"/>
      <c r="MWW213" s="172"/>
      <c r="MWX213" s="172"/>
      <c r="MWY213" s="172"/>
      <c r="MWZ213" s="172"/>
      <c r="MXA213" s="172"/>
      <c r="MXB213" s="172"/>
      <c r="MXC213" s="172"/>
      <c r="MXD213" s="172"/>
      <c r="MXE213" s="172"/>
      <c r="MXF213" s="172"/>
      <c r="MXG213" s="172"/>
      <c r="MXH213" s="172"/>
      <c r="MXI213" s="172"/>
      <c r="MXJ213" s="172"/>
      <c r="MXK213" s="172"/>
      <c r="MXL213" s="172"/>
      <c r="MXM213" s="172"/>
      <c r="MXN213" s="172"/>
      <c r="MXO213" s="172"/>
      <c r="MXP213" s="172"/>
      <c r="MXQ213" s="172"/>
      <c r="MXR213" s="172"/>
      <c r="MXS213" s="172"/>
      <c r="MXT213" s="172"/>
      <c r="MXU213" s="172"/>
      <c r="MXV213" s="172"/>
      <c r="MXW213" s="172"/>
      <c r="MXX213" s="172"/>
      <c r="MXY213" s="172"/>
      <c r="MXZ213" s="172"/>
      <c r="MYA213" s="172"/>
      <c r="MYB213" s="172"/>
      <c r="MYC213" s="172"/>
      <c r="MYD213" s="172"/>
      <c r="MYE213" s="172"/>
      <c r="MYF213" s="172"/>
      <c r="MYG213" s="172"/>
      <c r="MYH213" s="172"/>
      <c r="MYI213" s="172"/>
      <c r="MYJ213" s="172"/>
      <c r="MYK213" s="172"/>
      <c r="MYL213" s="172"/>
      <c r="MYM213" s="172"/>
      <c r="MYN213" s="172"/>
      <c r="MYO213" s="172"/>
      <c r="MYP213" s="172"/>
      <c r="MYQ213" s="172"/>
      <c r="MYR213" s="172"/>
      <c r="MYS213" s="172"/>
      <c r="MYT213" s="172"/>
      <c r="MYU213" s="172"/>
      <c r="MYV213" s="172"/>
      <c r="MYW213" s="172"/>
      <c r="MYX213" s="172"/>
      <c r="MYY213" s="172"/>
      <c r="MYZ213" s="172"/>
      <c r="MZA213" s="172"/>
      <c r="MZB213" s="172"/>
      <c r="MZC213" s="172"/>
      <c r="MZD213" s="172"/>
      <c r="MZE213" s="172"/>
      <c r="MZF213" s="172"/>
      <c r="MZG213" s="172"/>
      <c r="MZH213" s="172"/>
      <c r="MZI213" s="172"/>
      <c r="MZJ213" s="172"/>
      <c r="MZK213" s="172"/>
      <c r="MZL213" s="172"/>
      <c r="MZM213" s="172"/>
      <c r="MZN213" s="172"/>
      <c r="MZO213" s="172"/>
      <c r="MZP213" s="172"/>
      <c r="MZQ213" s="172"/>
      <c r="MZR213" s="172"/>
      <c r="MZS213" s="172"/>
      <c r="MZT213" s="172"/>
      <c r="MZU213" s="172"/>
      <c r="MZV213" s="172"/>
      <c r="MZW213" s="172"/>
      <c r="MZX213" s="172"/>
      <c r="MZY213" s="172"/>
      <c r="MZZ213" s="172"/>
      <c r="NAA213" s="172"/>
      <c r="NAB213" s="172"/>
      <c r="NAC213" s="172"/>
      <c r="NAD213" s="172"/>
      <c r="NAE213" s="172"/>
      <c r="NAF213" s="172"/>
      <c r="NAG213" s="172"/>
      <c r="NAH213" s="172"/>
      <c r="NAI213" s="172"/>
      <c r="NAJ213" s="172"/>
      <c r="NAK213" s="172"/>
      <c r="NAL213" s="172"/>
      <c r="NAM213" s="172"/>
      <c r="NAN213" s="172"/>
      <c r="NAO213" s="172"/>
      <c r="NAP213" s="172"/>
      <c r="NAQ213" s="172"/>
      <c r="NAR213" s="172"/>
      <c r="NAS213" s="172"/>
      <c r="NAT213" s="172"/>
      <c r="NAU213" s="172"/>
      <c r="NAV213" s="172"/>
      <c r="NAW213" s="172"/>
      <c r="NAX213" s="172"/>
      <c r="NAY213" s="172"/>
      <c r="NAZ213" s="172"/>
      <c r="NBA213" s="172"/>
      <c r="NBB213" s="172"/>
      <c r="NBC213" s="172"/>
      <c r="NBD213" s="172"/>
      <c r="NBE213" s="172"/>
      <c r="NBF213" s="172"/>
      <c r="NBG213" s="172"/>
      <c r="NBH213" s="172"/>
      <c r="NBI213" s="172"/>
      <c r="NBJ213" s="172"/>
      <c r="NBK213" s="172"/>
      <c r="NBL213" s="172"/>
      <c r="NBM213" s="172"/>
      <c r="NBN213" s="172"/>
      <c r="NBO213" s="172"/>
      <c r="NBP213" s="172"/>
      <c r="NBQ213" s="172"/>
      <c r="NBR213" s="172"/>
      <c r="NBS213" s="172"/>
      <c r="NBT213" s="172"/>
      <c r="NBU213" s="172"/>
      <c r="NBV213" s="172"/>
      <c r="NBW213" s="172"/>
      <c r="NBX213" s="172"/>
      <c r="NBY213" s="172"/>
      <c r="NBZ213" s="172"/>
      <c r="NCA213" s="172"/>
      <c r="NCB213" s="172"/>
      <c r="NCC213" s="172"/>
      <c r="NCD213" s="172"/>
      <c r="NCE213" s="172"/>
      <c r="NCF213" s="172"/>
      <c r="NCG213" s="172"/>
      <c r="NCH213" s="172"/>
      <c r="NCI213" s="172"/>
      <c r="NCJ213" s="172"/>
      <c r="NCK213" s="172"/>
      <c r="NCL213" s="172"/>
      <c r="NCM213" s="172"/>
      <c r="NCN213" s="172"/>
      <c r="NCO213" s="172"/>
      <c r="NCP213" s="172"/>
      <c r="NCQ213" s="172"/>
      <c r="NCR213" s="172"/>
      <c r="NCS213" s="172"/>
      <c r="NCT213" s="172"/>
      <c r="NCU213" s="172"/>
      <c r="NCV213" s="172"/>
      <c r="NCW213" s="172"/>
      <c r="NCX213" s="172"/>
      <c r="NCY213" s="172"/>
      <c r="NCZ213" s="172"/>
      <c r="NDA213" s="172"/>
      <c r="NDB213" s="172"/>
      <c r="NDC213" s="172"/>
      <c r="NDD213" s="172"/>
      <c r="NDE213" s="172"/>
      <c r="NDF213" s="172"/>
      <c r="NDG213" s="172"/>
      <c r="NDH213" s="172"/>
      <c r="NDI213" s="172"/>
      <c r="NDJ213" s="172"/>
      <c r="NDK213" s="172"/>
      <c r="NDL213" s="172"/>
      <c r="NDM213" s="172"/>
      <c r="NDN213" s="172"/>
      <c r="NDO213" s="172"/>
      <c r="NDP213" s="172"/>
      <c r="NDQ213" s="172"/>
      <c r="NDR213" s="172"/>
      <c r="NDS213" s="172"/>
      <c r="NDT213" s="172"/>
      <c r="NDU213" s="172"/>
      <c r="NDV213" s="172"/>
      <c r="NDW213" s="172"/>
      <c r="NDX213" s="172"/>
      <c r="NDY213" s="172"/>
      <c r="NDZ213" s="172"/>
      <c r="NEA213" s="172"/>
      <c r="NEB213" s="172"/>
      <c r="NEC213" s="172"/>
      <c r="NED213" s="172"/>
      <c r="NEE213" s="172"/>
      <c r="NEF213" s="172"/>
      <c r="NEG213" s="172"/>
      <c r="NEH213" s="172"/>
      <c r="NEI213" s="172"/>
      <c r="NEJ213" s="172"/>
      <c r="NEK213" s="172"/>
      <c r="NEL213" s="172"/>
      <c r="NEM213" s="172"/>
      <c r="NEN213" s="172"/>
      <c r="NEO213" s="172"/>
      <c r="NEP213" s="172"/>
      <c r="NEQ213" s="172"/>
      <c r="NER213" s="172"/>
      <c r="NES213" s="172"/>
      <c r="NET213" s="172"/>
      <c r="NEU213" s="172"/>
      <c r="NEV213" s="172"/>
      <c r="NEW213" s="172"/>
      <c r="NEX213" s="172"/>
      <c r="NEY213" s="172"/>
      <c r="NEZ213" s="172"/>
      <c r="NFA213" s="172"/>
      <c r="NFB213" s="172"/>
      <c r="NFC213" s="172"/>
      <c r="NFD213" s="172"/>
      <c r="NFE213" s="172"/>
      <c r="NFF213" s="172"/>
      <c r="NFG213" s="172"/>
      <c r="NFH213" s="172"/>
      <c r="NFI213" s="172"/>
      <c r="NFJ213" s="172"/>
      <c r="NFK213" s="172"/>
      <c r="NFL213" s="172"/>
      <c r="NFM213" s="172"/>
      <c r="NFN213" s="172"/>
      <c r="NFO213" s="172"/>
      <c r="NFP213" s="172"/>
      <c r="NFQ213" s="172"/>
      <c r="NFR213" s="172"/>
      <c r="NFS213" s="172"/>
      <c r="NFT213" s="172"/>
      <c r="NFU213" s="172"/>
      <c r="NFV213" s="172"/>
      <c r="NFW213" s="172"/>
      <c r="NFX213" s="172"/>
      <c r="NFY213" s="172"/>
      <c r="NFZ213" s="172"/>
      <c r="NGA213" s="172"/>
      <c r="NGB213" s="172"/>
      <c r="NGC213" s="172"/>
      <c r="NGD213" s="172"/>
      <c r="NGE213" s="172"/>
      <c r="NGF213" s="172"/>
      <c r="NGG213" s="172"/>
      <c r="NGH213" s="172"/>
      <c r="NGI213" s="172"/>
      <c r="NGJ213" s="172"/>
      <c r="NGK213" s="172"/>
      <c r="NGL213" s="172"/>
      <c r="NGM213" s="172"/>
      <c r="NGN213" s="172"/>
      <c r="NGO213" s="172"/>
      <c r="NGP213" s="172"/>
      <c r="NGQ213" s="172"/>
      <c r="NGR213" s="172"/>
      <c r="NGS213" s="172"/>
      <c r="NGT213" s="172"/>
      <c r="NGU213" s="172"/>
      <c r="NGV213" s="172"/>
      <c r="NGW213" s="172"/>
      <c r="NGX213" s="172"/>
      <c r="NGY213" s="172"/>
      <c r="NGZ213" s="172"/>
      <c r="NHA213" s="172"/>
      <c r="NHB213" s="172"/>
      <c r="NHC213" s="172"/>
      <c r="NHD213" s="172"/>
      <c r="NHE213" s="172"/>
      <c r="NHF213" s="172"/>
      <c r="NHG213" s="172"/>
      <c r="NHH213" s="172"/>
      <c r="NHI213" s="172"/>
      <c r="NHJ213" s="172"/>
      <c r="NHK213" s="172"/>
      <c r="NHL213" s="172"/>
      <c r="NHM213" s="172"/>
      <c r="NHN213" s="172"/>
      <c r="NHO213" s="172"/>
      <c r="NHP213" s="172"/>
      <c r="NHQ213" s="172"/>
      <c r="NHR213" s="172"/>
      <c r="NHS213" s="172"/>
      <c r="NHT213" s="172"/>
      <c r="NHU213" s="172"/>
      <c r="NHV213" s="172"/>
      <c r="NHW213" s="172"/>
      <c r="NHX213" s="172"/>
      <c r="NHY213" s="172"/>
      <c r="NHZ213" s="172"/>
      <c r="NIA213" s="172"/>
      <c r="NIB213" s="172"/>
      <c r="NIC213" s="172"/>
      <c r="NID213" s="172"/>
      <c r="NIE213" s="172"/>
      <c r="NIF213" s="172"/>
      <c r="NIG213" s="172"/>
      <c r="NIH213" s="172"/>
      <c r="NII213" s="172"/>
      <c r="NIJ213" s="172"/>
      <c r="NIK213" s="172"/>
      <c r="NIL213" s="172"/>
      <c r="NIM213" s="172"/>
      <c r="NIN213" s="172"/>
      <c r="NIO213" s="172"/>
      <c r="NIP213" s="172"/>
      <c r="NIQ213" s="172"/>
      <c r="NIR213" s="172"/>
      <c r="NIS213" s="172"/>
      <c r="NIT213" s="172"/>
      <c r="NIU213" s="172"/>
      <c r="NIV213" s="172"/>
      <c r="NIW213" s="172"/>
      <c r="NIX213" s="172"/>
      <c r="NIY213" s="172"/>
      <c r="NIZ213" s="172"/>
      <c r="NJA213" s="172"/>
      <c r="NJB213" s="172"/>
      <c r="NJC213" s="172"/>
      <c r="NJD213" s="172"/>
      <c r="NJE213" s="172"/>
      <c r="NJF213" s="172"/>
      <c r="NJG213" s="172"/>
      <c r="NJH213" s="172"/>
      <c r="NJI213" s="172"/>
      <c r="NJJ213" s="172"/>
      <c r="NJK213" s="172"/>
      <c r="NJL213" s="172"/>
      <c r="NJM213" s="172"/>
      <c r="NJN213" s="172"/>
      <c r="NJO213" s="172"/>
      <c r="NJP213" s="172"/>
      <c r="NJQ213" s="172"/>
      <c r="NJR213" s="172"/>
      <c r="NJS213" s="172"/>
      <c r="NJT213" s="172"/>
      <c r="NJU213" s="172"/>
      <c r="NJV213" s="172"/>
      <c r="NJW213" s="172"/>
      <c r="NJX213" s="172"/>
      <c r="NJY213" s="172"/>
      <c r="NJZ213" s="172"/>
      <c r="NKA213" s="172"/>
      <c r="NKB213" s="172"/>
      <c r="NKC213" s="172"/>
      <c r="NKD213" s="172"/>
      <c r="NKE213" s="172"/>
      <c r="NKF213" s="172"/>
      <c r="NKG213" s="172"/>
      <c r="NKH213" s="172"/>
      <c r="NKI213" s="172"/>
      <c r="NKJ213" s="172"/>
      <c r="NKK213" s="172"/>
      <c r="NKL213" s="172"/>
      <c r="NKM213" s="172"/>
      <c r="NKN213" s="172"/>
      <c r="NKO213" s="172"/>
      <c r="NKP213" s="172"/>
      <c r="NKQ213" s="172"/>
      <c r="NKR213" s="172"/>
      <c r="NKS213" s="172"/>
      <c r="NKT213" s="172"/>
      <c r="NKU213" s="172"/>
      <c r="NKV213" s="172"/>
      <c r="NKW213" s="172"/>
      <c r="NKX213" s="172"/>
      <c r="NKY213" s="172"/>
      <c r="NKZ213" s="172"/>
      <c r="NLA213" s="172"/>
      <c r="NLB213" s="172"/>
      <c r="NLC213" s="172"/>
      <c r="NLD213" s="172"/>
      <c r="NLE213" s="172"/>
      <c r="NLF213" s="172"/>
      <c r="NLG213" s="172"/>
      <c r="NLH213" s="172"/>
      <c r="NLI213" s="172"/>
      <c r="NLJ213" s="172"/>
      <c r="NLK213" s="172"/>
      <c r="NLL213" s="172"/>
      <c r="NLM213" s="172"/>
      <c r="NLN213" s="172"/>
      <c r="NLO213" s="172"/>
      <c r="NLP213" s="172"/>
      <c r="NLQ213" s="172"/>
      <c r="NLR213" s="172"/>
      <c r="NLS213" s="172"/>
      <c r="NLT213" s="172"/>
      <c r="NLU213" s="172"/>
      <c r="NLV213" s="172"/>
      <c r="NLW213" s="172"/>
      <c r="NLX213" s="172"/>
      <c r="NLY213" s="172"/>
      <c r="NLZ213" s="172"/>
      <c r="NMA213" s="172"/>
      <c r="NMB213" s="172"/>
      <c r="NMC213" s="172"/>
      <c r="NMD213" s="172"/>
      <c r="NME213" s="172"/>
      <c r="NMF213" s="172"/>
      <c r="NMG213" s="172"/>
      <c r="NMH213" s="172"/>
      <c r="NMI213" s="172"/>
      <c r="NMJ213" s="172"/>
      <c r="NMK213" s="172"/>
      <c r="NML213" s="172"/>
      <c r="NMM213" s="172"/>
      <c r="NMN213" s="172"/>
      <c r="NMO213" s="172"/>
      <c r="NMP213" s="172"/>
      <c r="NMQ213" s="172"/>
      <c r="NMR213" s="172"/>
      <c r="NMS213" s="172"/>
      <c r="NMT213" s="172"/>
      <c r="NMU213" s="172"/>
      <c r="NMV213" s="172"/>
      <c r="NMW213" s="172"/>
      <c r="NMX213" s="172"/>
      <c r="NMY213" s="172"/>
      <c r="NMZ213" s="172"/>
      <c r="NNA213" s="172"/>
      <c r="NNB213" s="172"/>
      <c r="NNC213" s="172"/>
      <c r="NND213" s="172"/>
      <c r="NNE213" s="172"/>
      <c r="NNF213" s="172"/>
      <c r="NNG213" s="172"/>
      <c r="NNH213" s="172"/>
      <c r="NNI213" s="172"/>
      <c r="NNJ213" s="172"/>
      <c r="NNK213" s="172"/>
      <c r="NNL213" s="172"/>
      <c r="NNM213" s="172"/>
      <c r="NNN213" s="172"/>
      <c r="NNO213" s="172"/>
      <c r="NNP213" s="172"/>
      <c r="NNQ213" s="172"/>
      <c r="NNR213" s="172"/>
      <c r="NNS213" s="172"/>
      <c r="NNT213" s="172"/>
      <c r="NNU213" s="172"/>
      <c r="NNV213" s="172"/>
      <c r="NNW213" s="172"/>
      <c r="NNX213" s="172"/>
      <c r="NNY213" s="172"/>
      <c r="NNZ213" s="172"/>
      <c r="NOA213" s="172"/>
      <c r="NOB213" s="172"/>
      <c r="NOC213" s="172"/>
      <c r="NOD213" s="172"/>
      <c r="NOE213" s="172"/>
      <c r="NOF213" s="172"/>
      <c r="NOG213" s="172"/>
      <c r="NOH213" s="172"/>
      <c r="NOI213" s="172"/>
      <c r="NOJ213" s="172"/>
      <c r="NOK213" s="172"/>
      <c r="NOL213" s="172"/>
      <c r="NOM213" s="172"/>
      <c r="NON213" s="172"/>
      <c r="NOO213" s="172"/>
      <c r="NOP213" s="172"/>
      <c r="NOQ213" s="172"/>
      <c r="NOR213" s="172"/>
      <c r="NOS213" s="172"/>
      <c r="NOT213" s="172"/>
      <c r="NOU213" s="172"/>
      <c r="NOV213" s="172"/>
      <c r="NOW213" s="172"/>
      <c r="NOX213" s="172"/>
      <c r="NOY213" s="172"/>
      <c r="NOZ213" s="172"/>
      <c r="NPA213" s="172"/>
      <c r="NPB213" s="172"/>
      <c r="NPC213" s="172"/>
      <c r="NPD213" s="172"/>
      <c r="NPE213" s="172"/>
      <c r="NPF213" s="172"/>
      <c r="NPG213" s="172"/>
      <c r="NPH213" s="172"/>
      <c r="NPI213" s="172"/>
      <c r="NPJ213" s="172"/>
      <c r="NPK213" s="172"/>
      <c r="NPL213" s="172"/>
      <c r="NPM213" s="172"/>
      <c r="NPN213" s="172"/>
      <c r="NPO213" s="172"/>
      <c r="NPP213" s="172"/>
      <c r="NPQ213" s="172"/>
      <c r="NPR213" s="172"/>
      <c r="NPS213" s="172"/>
      <c r="NPT213" s="172"/>
      <c r="NPU213" s="172"/>
      <c r="NPV213" s="172"/>
      <c r="NPW213" s="172"/>
      <c r="NPX213" s="172"/>
      <c r="NPY213" s="172"/>
      <c r="NPZ213" s="172"/>
      <c r="NQA213" s="172"/>
      <c r="NQB213" s="172"/>
      <c r="NQC213" s="172"/>
      <c r="NQD213" s="172"/>
      <c r="NQE213" s="172"/>
      <c r="NQF213" s="172"/>
      <c r="NQG213" s="172"/>
      <c r="NQH213" s="172"/>
      <c r="NQI213" s="172"/>
      <c r="NQJ213" s="172"/>
      <c r="NQK213" s="172"/>
      <c r="NQL213" s="172"/>
      <c r="NQM213" s="172"/>
      <c r="NQN213" s="172"/>
      <c r="NQO213" s="172"/>
      <c r="NQP213" s="172"/>
      <c r="NQQ213" s="172"/>
      <c r="NQR213" s="172"/>
      <c r="NQS213" s="172"/>
      <c r="NQT213" s="172"/>
      <c r="NQU213" s="172"/>
      <c r="NQV213" s="172"/>
      <c r="NQW213" s="172"/>
      <c r="NQX213" s="172"/>
      <c r="NQY213" s="172"/>
      <c r="NQZ213" s="172"/>
      <c r="NRA213" s="172"/>
      <c r="NRB213" s="172"/>
      <c r="NRC213" s="172"/>
      <c r="NRD213" s="172"/>
      <c r="NRE213" s="172"/>
      <c r="NRF213" s="172"/>
      <c r="NRG213" s="172"/>
      <c r="NRH213" s="172"/>
      <c r="NRI213" s="172"/>
      <c r="NRJ213" s="172"/>
      <c r="NRK213" s="172"/>
      <c r="NRL213" s="172"/>
      <c r="NRM213" s="172"/>
      <c r="NRN213" s="172"/>
      <c r="NRO213" s="172"/>
      <c r="NRP213" s="172"/>
      <c r="NRQ213" s="172"/>
      <c r="NRR213" s="172"/>
      <c r="NRS213" s="172"/>
      <c r="NRT213" s="172"/>
      <c r="NRU213" s="172"/>
      <c r="NRV213" s="172"/>
      <c r="NRW213" s="172"/>
      <c r="NRX213" s="172"/>
      <c r="NRY213" s="172"/>
      <c r="NRZ213" s="172"/>
      <c r="NSA213" s="172"/>
      <c r="NSB213" s="172"/>
      <c r="NSC213" s="172"/>
      <c r="NSD213" s="172"/>
      <c r="NSE213" s="172"/>
      <c r="NSF213" s="172"/>
      <c r="NSG213" s="172"/>
      <c r="NSH213" s="172"/>
      <c r="NSI213" s="172"/>
      <c r="NSJ213" s="172"/>
      <c r="NSK213" s="172"/>
      <c r="NSL213" s="172"/>
      <c r="NSM213" s="172"/>
      <c r="NSN213" s="172"/>
      <c r="NSO213" s="172"/>
      <c r="NSP213" s="172"/>
      <c r="NSQ213" s="172"/>
      <c r="NSR213" s="172"/>
      <c r="NSS213" s="172"/>
      <c r="NST213" s="172"/>
      <c r="NSU213" s="172"/>
      <c r="NSV213" s="172"/>
      <c r="NSW213" s="172"/>
      <c r="NSX213" s="172"/>
      <c r="NSY213" s="172"/>
      <c r="NSZ213" s="172"/>
      <c r="NTA213" s="172"/>
      <c r="NTB213" s="172"/>
      <c r="NTC213" s="172"/>
      <c r="NTD213" s="172"/>
      <c r="NTE213" s="172"/>
      <c r="NTF213" s="172"/>
      <c r="NTG213" s="172"/>
      <c r="NTH213" s="172"/>
      <c r="NTI213" s="172"/>
      <c r="NTJ213" s="172"/>
      <c r="NTK213" s="172"/>
      <c r="NTL213" s="172"/>
      <c r="NTM213" s="172"/>
      <c r="NTN213" s="172"/>
      <c r="NTO213" s="172"/>
      <c r="NTP213" s="172"/>
      <c r="NTQ213" s="172"/>
      <c r="NTR213" s="172"/>
      <c r="NTS213" s="172"/>
      <c r="NTT213" s="172"/>
      <c r="NTU213" s="172"/>
      <c r="NTV213" s="172"/>
      <c r="NTW213" s="172"/>
      <c r="NTX213" s="172"/>
      <c r="NTY213" s="172"/>
      <c r="NTZ213" s="172"/>
      <c r="NUA213" s="172"/>
      <c r="NUB213" s="172"/>
      <c r="NUC213" s="172"/>
      <c r="NUD213" s="172"/>
      <c r="NUE213" s="172"/>
      <c r="NUF213" s="172"/>
      <c r="NUG213" s="172"/>
      <c r="NUH213" s="172"/>
      <c r="NUI213" s="172"/>
      <c r="NUJ213" s="172"/>
      <c r="NUK213" s="172"/>
      <c r="NUL213" s="172"/>
      <c r="NUM213" s="172"/>
      <c r="NUN213" s="172"/>
      <c r="NUO213" s="172"/>
      <c r="NUP213" s="172"/>
      <c r="NUQ213" s="172"/>
      <c r="NUR213" s="172"/>
      <c r="NUS213" s="172"/>
      <c r="NUT213" s="172"/>
      <c r="NUU213" s="172"/>
      <c r="NUV213" s="172"/>
      <c r="NUW213" s="172"/>
      <c r="NUX213" s="172"/>
      <c r="NUY213" s="172"/>
      <c r="NUZ213" s="172"/>
      <c r="NVA213" s="172"/>
      <c r="NVB213" s="172"/>
      <c r="NVC213" s="172"/>
      <c r="NVD213" s="172"/>
      <c r="NVE213" s="172"/>
      <c r="NVF213" s="172"/>
      <c r="NVG213" s="172"/>
      <c r="NVH213" s="172"/>
      <c r="NVI213" s="172"/>
      <c r="NVJ213" s="172"/>
      <c r="NVK213" s="172"/>
      <c r="NVL213" s="172"/>
      <c r="NVM213" s="172"/>
      <c r="NVN213" s="172"/>
      <c r="NVO213" s="172"/>
      <c r="NVP213" s="172"/>
      <c r="NVQ213" s="172"/>
      <c r="NVR213" s="172"/>
      <c r="NVS213" s="172"/>
      <c r="NVT213" s="172"/>
      <c r="NVU213" s="172"/>
      <c r="NVV213" s="172"/>
      <c r="NVW213" s="172"/>
      <c r="NVX213" s="172"/>
      <c r="NVY213" s="172"/>
      <c r="NVZ213" s="172"/>
      <c r="NWA213" s="172"/>
      <c r="NWB213" s="172"/>
      <c r="NWC213" s="172"/>
      <c r="NWD213" s="172"/>
      <c r="NWE213" s="172"/>
      <c r="NWF213" s="172"/>
      <c r="NWG213" s="172"/>
      <c r="NWH213" s="172"/>
      <c r="NWI213" s="172"/>
      <c r="NWJ213" s="172"/>
      <c r="NWK213" s="172"/>
      <c r="NWL213" s="172"/>
      <c r="NWM213" s="172"/>
      <c r="NWN213" s="172"/>
      <c r="NWO213" s="172"/>
      <c r="NWP213" s="172"/>
      <c r="NWQ213" s="172"/>
      <c r="NWR213" s="172"/>
      <c r="NWS213" s="172"/>
      <c r="NWT213" s="172"/>
      <c r="NWU213" s="172"/>
      <c r="NWV213" s="172"/>
      <c r="NWW213" s="172"/>
      <c r="NWX213" s="172"/>
      <c r="NWY213" s="172"/>
      <c r="NWZ213" s="172"/>
      <c r="NXA213" s="172"/>
      <c r="NXB213" s="172"/>
      <c r="NXC213" s="172"/>
      <c r="NXD213" s="172"/>
      <c r="NXE213" s="172"/>
      <c r="NXF213" s="172"/>
      <c r="NXG213" s="172"/>
      <c r="NXH213" s="172"/>
      <c r="NXI213" s="172"/>
      <c r="NXJ213" s="172"/>
      <c r="NXK213" s="172"/>
      <c r="NXL213" s="172"/>
      <c r="NXM213" s="172"/>
      <c r="NXN213" s="172"/>
      <c r="NXO213" s="172"/>
      <c r="NXP213" s="172"/>
      <c r="NXQ213" s="172"/>
      <c r="NXR213" s="172"/>
      <c r="NXS213" s="172"/>
      <c r="NXT213" s="172"/>
      <c r="NXU213" s="172"/>
      <c r="NXV213" s="172"/>
      <c r="NXW213" s="172"/>
      <c r="NXX213" s="172"/>
      <c r="NXY213" s="172"/>
      <c r="NXZ213" s="172"/>
      <c r="NYA213" s="172"/>
      <c r="NYB213" s="172"/>
      <c r="NYC213" s="172"/>
      <c r="NYD213" s="172"/>
      <c r="NYE213" s="172"/>
      <c r="NYF213" s="172"/>
      <c r="NYG213" s="172"/>
      <c r="NYH213" s="172"/>
      <c r="NYI213" s="172"/>
      <c r="NYJ213" s="172"/>
      <c r="NYK213" s="172"/>
      <c r="NYL213" s="172"/>
      <c r="NYM213" s="172"/>
      <c r="NYN213" s="172"/>
      <c r="NYO213" s="172"/>
      <c r="NYP213" s="172"/>
      <c r="NYQ213" s="172"/>
      <c r="NYR213" s="172"/>
      <c r="NYS213" s="172"/>
      <c r="NYT213" s="172"/>
      <c r="NYU213" s="172"/>
      <c r="NYV213" s="172"/>
      <c r="NYW213" s="172"/>
      <c r="NYX213" s="172"/>
      <c r="NYY213" s="172"/>
      <c r="NYZ213" s="172"/>
      <c r="NZA213" s="172"/>
      <c r="NZB213" s="172"/>
      <c r="NZC213" s="172"/>
      <c r="NZD213" s="172"/>
      <c r="NZE213" s="172"/>
      <c r="NZF213" s="172"/>
      <c r="NZG213" s="172"/>
      <c r="NZH213" s="172"/>
      <c r="NZI213" s="172"/>
      <c r="NZJ213" s="172"/>
      <c r="NZK213" s="172"/>
      <c r="NZL213" s="172"/>
      <c r="NZM213" s="172"/>
      <c r="NZN213" s="172"/>
      <c r="NZO213" s="172"/>
      <c r="NZP213" s="172"/>
      <c r="NZQ213" s="172"/>
      <c r="NZR213" s="172"/>
      <c r="NZS213" s="172"/>
      <c r="NZT213" s="172"/>
      <c r="NZU213" s="172"/>
      <c r="NZV213" s="172"/>
      <c r="NZW213" s="172"/>
      <c r="NZX213" s="172"/>
      <c r="NZY213" s="172"/>
      <c r="NZZ213" s="172"/>
      <c r="OAA213" s="172"/>
      <c r="OAB213" s="172"/>
      <c r="OAC213" s="172"/>
      <c r="OAD213" s="172"/>
      <c r="OAE213" s="172"/>
      <c r="OAF213" s="172"/>
      <c r="OAG213" s="172"/>
      <c r="OAH213" s="172"/>
      <c r="OAI213" s="172"/>
      <c r="OAJ213" s="172"/>
      <c r="OAK213" s="172"/>
      <c r="OAL213" s="172"/>
      <c r="OAM213" s="172"/>
      <c r="OAN213" s="172"/>
      <c r="OAO213" s="172"/>
      <c r="OAP213" s="172"/>
      <c r="OAQ213" s="172"/>
      <c r="OAR213" s="172"/>
      <c r="OAS213" s="172"/>
      <c r="OAT213" s="172"/>
      <c r="OAU213" s="172"/>
      <c r="OAV213" s="172"/>
      <c r="OAW213" s="172"/>
      <c r="OAX213" s="172"/>
      <c r="OAY213" s="172"/>
      <c r="OAZ213" s="172"/>
      <c r="OBA213" s="172"/>
      <c r="OBB213" s="172"/>
      <c r="OBC213" s="172"/>
      <c r="OBD213" s="172"/>
      <c r="OBE213" s="172"/>
      <c r="OBF213" s="172"/>
      <c r="OBG213" s="172"/>
      <c r="OBH213" s="172"/>
      <c r="OBI213" s="172"/>
      <c r="OBJ213" s="172"/>
      <c r="OBK213" s="172"/>
      <c r="OBL213" s="172"/>
      <c r="OBM213" s="172"/>
      <c r="OBN213" s="172"/>
      <c r="OBO213" s="172"/>
      <c r="OBP213" s="172"/>
      <c r="OBQ213" s="172"/>
      <c r="OBR213" s="172"/>
      <c r="OBS213" s="172"/>
      <c r="OBT213" s="172"/>
      <c r="OBU213" s="172"/>
      <c r="OBV213" s="172"/>
      <c r="OBW213" s="172"/>
      <c r="OBX213" s="172"/>
      <c r="OBY213" s="172"/>
      <c r="OBZ213" s="172"/>
      <c r="OCA213" s="172"/>
      <c r="OCB213" s="172"/>
      <c r="OCC213" s="172"/>
      <c r="OCD213" s="172"/>
      <c r="OCE213" s="172"/>
      <c r="OCF213" s="172"/>
      <c r="OCG213" s="172"/>
      <c r="OCH213" s="172"/>
      <c r="OCI213" s="172"/>
      <c r="OCJ213" s="172"/>
      <c r="OCK213" s="172"/>
      <c r="OCL213" s="172"/>
      <c r="OCM213" s="172"/>
      <c r="OCN213" s="172"/>
      <c r="OCO213" s="172"/>
      <c r="OCP213" s="172"/>
      <c r="OCQ213" s="172"/>
      <c r="OCR213" s="172"/>
      <c r="OCS213" s="172"/>
      <c r="OCT213" s="172"/>
      <c r="OCU213" s="172"/>
      <c r="OCV213" s="172"/>
      <c r="OCW213" s="172"/>
      <c r="OCX213" s="172"/>
      <c r="OCY213" s="172"/>
      <c r="OCZ213" s="172"/>
      <c r="ODA213" s="172"/>
      <c r="ODB213" s="172"/>
      <c r="ODC213" s="172"/>
      <c r="ODD213" s="172"/>
      <c r="ODE213" s="172"/>
      <c r="ODF213" s="172"/>
      <c r="ODG213" s="172"/>
      <c r="ODH213" s="172"/>
      <c r="ODI213" s="172"/>
      <c r="ODJ213" s="172"/>
      <c r="ODK213" s="172"/>
      <c r="ODL213" s="172"/>
      <c r="ODM213" s="172"/>
      <c r="ODN213" s="172"/>
      <c r="ODO213" s="172"/>
      <c r="ODP213" s="172"/>
      <c r="ODQ213" s="172"/>
      <c r="ODR213" s="172"/>
      <c r="ODS213" s="172"/>
      <c r="ODT213" s="172"/>
      <c r="ODU213" s="172"/>
      <c r="ODV213" s="172"/>
      <c r="ODW213" s="172"/>
      <c r="ODX213" s="172"/>
      <c r="ODY213" s="172"/>
      <c r="ODZ213" s="172"/>
      <c r="OEA213" s="172"/>
      <c r="OEB213" s="172"/>
      <c r="OEC213" s="172"/>
      <c r="OED213" s="172"/>
      <c r="OEE213" s="172"/>
      <c r="OEF213" s="172"/>
      <c r="OEG213" s="172"/>
      <c r="OEH213" s="172"/>
      <c r="OEI213" s="172"/>
      <c r="OEJ213" s="172"/>
      <c r="OEK213" s="172"/>
      <c r="OEL213" s="172"/>
      <c r="OEM213" s="172"/>
      <c r="OEN213" s="172"/>
      <c r="OEO213" s="172"/>
      <c r="OEP213" s="172"/>
      <c r="OEQ213" s="172"/>
      <c r="OER213" s="172"/>
      <c r="OES213" s="172"/>
      <c r="OET213" s="172"/>
      <c r="OEU213" s="172"/>
      <c r="OEV213" s="172"/>
      <c r="OEW213" s="172"/>
      <c r="OEX213" s="172"/>
      <c r="OEY213" s="172"/>
      <c r="OEZ213" s="172"/>
      <c r="OFA213" s="172"/>
      <c r="OFB213" s="172"/>
      <c r="OFC213" s="172"/>
      <c r="OFD213" s="172"/>
      <c r="OFE213" s="172"/>
      <c r="OFF213" s="172"/>
      <c r="OFG213" s="172"/>
      <c r="OFH213" s="172"/>
      <c r="OFI213" s="172"/>
      <c r="OFJ213" s="172"/>
      <c r="OFK213" s="172"/>
      <c r="OFL213" s="172"/>
      <c r="OFM213" s="172"/>
      <c r="OFN213" s="172"/>
      <c r="OFO213" s="172"/>
      <c r="OFP213" s="172"/>
      <c r="OFQ213" s="172"/>
      <c r="OFR213" s="172"/>
      <c r="OFS213" s="172"/>
      <c r="OFT213" s="172"/>
      <c r="OFU213" s="172"/>
      <c r="OFV213" s="172"/>
      <c r="OFW213" s="172"/>
      <c r="OFX213" s="172"/>
      <c r="OFY213" s="172"/>
      <c r="OFZ213" s="172"/>
      <c r="OGA213" s="172"/>
      <c r="OGB213" s="172"/>
      <c r="OGC213" s="172"/>
      <c r="OGD213" s="172"/>
      <c r="OGE213" s="172"/>
      <c r="OGF213" s="172"/>
      <c r="OGG213" s="172"/>
      <c r="OGH213" s="172"/>
      <c r="OGI213" s="172"/>
      <c r="OGJ213" s="172"/>
      <c r="OGK213" s="172"/>
      <c r="OGL213" s="172"/>
      <c r="OGM213" s="172"/>
      <c r="OGN213" s="172"/>
      <c r="OGO213" s="172"/>
      <c r="OGP213" s="172"/>
      <c r="OGQ213" s="172"/>
      <c r="OGR213" s="172"/>
      <c r="OGS213" s="172"/>
      <c r="OGT213" s="172"/>
      <c r="OGU213" s="172"/>
      <c r="OGV213" s="172"/>
      <c r="OGW213" s="172"/>
      <c r="OGX213" s="172"/>
      <c r="OGY213" s="172"/>
      <c r="OGZ213" s="172"/>
      <c r="OHA213" s="172"/>
      <c r="OHB213" s="172"/>
      <c r="OHC213" s="172"/>
      <c r="OHD213" s="172"/>
      <c r="OHE213" s="172"/>
      <c r="OHF213" s="172"/>
      <c r="OHG213" s="172"/>
      <c r="OHH213" s="172"/>
      <c r="OHI213" s="172"/>
      <c r="OHJ213" s="172"/>
      <c r="OHK213" s="172"/>
      <c r="OHL213" s="172"/>
      <c r="OHM213" s="172"/>
      <c r="OHN213" s="172"/>
      <c r="OHO213" s="172"/>
      <c r="OHP213" s="172"/>
      <c r="OHQ213" s="172"/>
      <c r="OHR213" s="172"/>
      <c r="OHS213" s="172"/>
      <c r="OHT213" s="172"/>
      <c r="OHU213" s="172"/>
      <c r="OHV213" s="172"/>
      <c r="OHW213" s="172"/>
      <c r="OHX213" s="172"/>
      <c r="OHY213" s="172"/>
      <c r="OHZ213" s="172"/>
      <c r="OIA213" s="172"/>
      <c r="OIB213" s="172"/>
      <c r="OIC213" s="172"/>
      <c r="OID213" s="172"/>
      <c r="OIE213" s="172"/>
      <c r="OIF213" s="172"/>
      <c r="OIG213" s="172"/>
      <c r="OIH213" s="172"/>
      <c r="OII213" s="172"/>
      <c r="OIJ213" s="172"/>
      <c r="OIK213" s="172"/>
      <c r="OIL213" s="172"/>
      <c r="OIM213" s="172"/>
      <c r="OIN213" s="172"/>
      <c r="OIO213" s="172"/>
      <c r="OIP213" s="172"/>
      <c r="OIQ213" s="172"/>
      <c r="OIR213" s="172"/>
      <c r="OIS213" s="172"/>
      <c r="OIT213" s="172"/>
      <c r="OIU213" s="172"/>
      <c r="OIV213" s="172"/>
      <c r="OIW213" s="172"/>
      <c r="OIX213" s="172"/>
      <c r="OIY213" s="172"/>
      <c r="OIZ213" s="172"/>
      <c r="OJA213" s="172"/>
      <c r="OJB213" s="172"/>
      <c r="OJC213" s="172"/>
      <c r="OJD213" s="172"/>
      <c r="OJE213" s="172"/>
      <c r="OJF213" s="172"/>
      <c r="OJG213" s="172"/>
      <c r="OJH213" s="172"/>
      <c r="OJI213" s="172"/>
      <c r="OJJ213" s="172"/>
      <c r="OJK213" s="172"/>
      <c r="OJL213" s="172"/>
      <c r="OJM213" s="172"/>
      <c r="OJN213" s="172"/>
      <c r="OJO213" s="172"/>
      <c r="OJP213" s="172"/>
      <c r="OJQ213" s="172"/>
      <c r="OJR213" s="172"/>
      <c r="OJS213" s="172"/>
      <c r="OJT213" s="172"/>
      <c r="OJU213" s="172"/>
      <c r="OJV213" s="172"/>
      <c r="OJW213" s="172"/>
      <c r="OJX213" s="172"/>
      <c r="OJY213" s="172"/>
      <c r="OJZ213" s="172"/>
      <c r="OKA213" s="172"/>
      <c r="OKB213" s="172"/>
      <c r="OKC213" s="172"/>
      <c r="OKD213" s="172"/>
      <c r="OKE213" s="172"/>
      <c r="OKF213" s="172"/>
      <c r="OKG213" s="172"/>
      <c r="OKH213" s="172"/>
      <c r="OKI213" s="172"/>
      <c r="OKJ213" s="172"/>
      <c r="OKK213" s="172"/>
      <c r="OKL213" s="172"/>
      <c r="OKM213" s="172"/>
      <c r="OKN213" s="172"/>
      <c r="OKO213" s="172"/>
      <c r="OKP213" s="172"/>
      <c r="OKQ213" s="172"/>
      <c r="OKR213" s="172"/>
      <c r="OKS213" s="172"/>
      <c r="OKT213" s="172"/>
      <c r="OKU213" s="172"/>
      <c r="OKV213" s="172"/>
      <c r="OKW213" s="172"/>
      <c r="OKX213" s="172"/>
      <c r="OKY213" s="172"/>
      <c r="OKZ213" s="172"/>
      <c r="OLA213" s="172"/>
      <c r="OLB213" s="172"/>
      <c r="OLC213" s="172"/>
      <c r="OLD213" s="172"/>
      <c r="OLE213" s="172"/>
      <c r="OLF213" s="172"/>
      <c r="OLG213" s="172"/>
      <c r="OLH213" s="172"/>
      <c r="OLI213" s="172"/>
      <c r="OLJ213" s="172"/>
      <c r="OLK213" s="172"/>
      <c r="OLL213" s="172"/>
      <c r="OLM213" s="172"/>
      <c r="OLN213" s="172"/>
      <c r="OLO213" s="172"/>
      <c r="OLP213" s="172"/>
      <c r="OLQ213" s="172"/>
      <c r="OLR213" s="172"/>
      <c r="OLS213" s="172"/>
      <c r="OLT213" s="172"/>
      <c r="OLU213" s="172"/>
      <c r="OLV213" s="172"/>
      <c r="OLW213" s="172"/>
      <c r="OLX213" s="172"/>
      <c r="OLY213" s="172"/>
      <c r="OLZ213" s="172"/>
      <c r="OMA213" s="172"/>
      <c r="OMB213" s="172"/>
      <c r="OMC213" s="172"/>
      <c r="OMD213" s="172"/>
      <c r="OME213" s="172"/>
      <c r="OMF213" s="172"/>
      <c r="OMG213" s="172"/>
      <c r="OMH213" s="172"/>
      <c r="OMI213" s="172"/>
      <c r="OMJ213" s="172"/>
      <c r="OMK213" s="172"/>
      <c r="OML213" s="172"/>
      <c r="OMM213" s="172"/>
      <c r="OMN213" s="172"/>
      <c r="OMO213" s="172"/>
      <c r="OMP213" s="172"/>
      <c r="OMQ213" s="172"/>
      <c r="OMR213" s="172"/>
      <c r="OMS213" s="172"/>
      <c r="OMT213" s="172"/>
      <c r="OMU213" s="172"/>
      <c r="OMV213" s="172"/>
      <c r="OMW213" s="172"/>
      <c r="OMX213" s="172"/>
      <c r="OMY213" s="172"/>
      <c r="OMZ213" s="172"/>
      <c r="ONA213" s="172"/>
      <c r="ONB213" s="172"/>
      <c r="ONC213" s="172"/>
      <c r="OND213" s="172"/>
      <c r="ONE213" s="172"/>
      <c r="ONF213" s="172"/>
      <c r="ONG213" s="172"/>
      <c r="ONH213" s="172"/>
      <c r="ONI213" s="172"/>
      <c r="ONJ213" s="172"/>
      <c r="ONK213" s="172"/>
      <c r="ONL213" s="172"/>
      <c r="ONM213" s="172"/>
      <c r="ONN213" s="172"/>
      <c r="ONO213" s="172"/>
      <c r="ONP213" s="172"/>
      <c r="ONQ213" s="172"/>
      <c r="ONR213" s="172"/>
      <c r="ONS213" s="172"/>
      <c r="ONT213" s="172"/>
      <c r="ONU213" s="172"/>
      <c r="ONV213" s="172"/>
      <c r="ONW213" s="172"/>
      <c r="ONX213" s="172"/>
      <c r="ONY213" s="172"/>
      <c r="ONZ213" s="172"/>
      <c r="OOA213" s="172"/>
      <c r="OOB213" s="172"/>
      <c r="OOC213" s="172"/>
      <c r="OOD213" s="172"/>
      <c r="OOE213" s="172"/>
      <c r="OOF213" s="172"/>
      <c r="OOG213" s="172"/>
      <c r="OOH213" s="172"/>
      <c r="OOI213" s="172"/>
      <c r="OOJ213" s="172"/>
      <c r="OOK213" s="172"/>
      <c r="OOL213" s="172"/>
      <c r="OOM213" s="172"/>
      <c r="OON213" s="172"/>
      <c r="OOO213" s="172"/>
      <c r="OOP213" s="172"/>
      <c r="OOQ213" s="172"/>
      <c r="OOR213" s="172"/>
      <c r="OOS213" s="172"/>
      <c r="OOT213" s="172"/>
      <c r="OOU213" s="172"/>
      <c r="OOV213" s="172"/>
      <c r="OOW213" s="172"/>
      <c r="OOX213" s="172"/>
      <c r="OOY213" s="172"/>
      <c r="OOZ213" s="172"/>
      <c r="OPA213" s="172"/>
      <c r="OPB213" s="172"/>
      <c r="OPC213" s="172"/>
      <c r="OPD213" s="172"/>
      <c r="OPE213" s="172"/>
      <c r="OPF213" s="172"/>
      <c r="OPG213" s="172"/>
      <c r="OPH213" s="172"/>
      <c r="OPI213" s="172"/>
      <c r="OPJ213" s="172"/>
      <c r="OPK213" s="172"/>
      <c r="OPL213" s="172"/>
      <c r="OPM213" s="172"/>
      <c r="OPN213" s="172"/>
      <c r="OPO213" s="172"/>
      <c r="OPP213" s="172"/>
      <c r="OPQ213" s="172"/>
      <c r="OPR213" s="172"/>
      <c r="OPS213" s="172"/>
      <c r="OPT213" s="172"/>
      <c r="OPU213" s="172"/>
      <c r="OPV213" s="172"/>
      <c r="OPW213" s="172"/>
      <c r="OPX213" s="172"/>
      <c r="OPY213" s="172"/>
      <c r="OPZ213" s="172"/>
      <c r="OQA213" s="172"/>
      <c r="OQB213" s="172"/>
      <c r="OQC213" s="172"/>
      <c r="OQD213" s="172"/>
      <c r="OQE213" s="172"/>
      <c r="OQF213" s="172"/>
      <c r="OQG213" s="172"/>
      <c r="OQH213" s="172"/>
      <c r="OQI213" s="172"/>
      <c r="OQJ213" s="172"/>
      <c r="OQK213" s="172"/>
      <c r="OQL213" s="172"/>
      <c r="OQM213" s="172"/>
      <c r="OQN213" s="172"/>
      <c r="OQO213" s="172"/>
      <c r="OQP213" s="172"/>
      <c r="OQQ213" s="172"/>
      <c r="OQR213" s="172"/>
      <c r="OQS213" s="172"/>
      <c r="OQT213" s="172"/>
      <c r="OQU213" s="172"/>
      <c r="OQV213" s="172"/>
      <c r="OQW213" s="172"/>
      <c r="OQX213" s="172"/>
      <c r="OQY213" s="172"/>
      <c r="OQZ213" s="172"/>
      <c r="ORA213" s="172"/>
      <c r="ORB213" s="172"/>
      <c r="ORC213" s="172"/>
      <c r="ORD213" s="172"/>
      <c r="ORE213" s="172"/>
      <c r="ORF213" s="172"/>
      <c r="ORG213" s="172"/>
      <c r="ORH213" s="172"/>
      <c r="ORI213" s="172"/>
      <c r="ORJ213" s="172"/>
      <c r="ORK213" s="172"/>
      <c r="ORL213" s="172"/>
      <c r="ORM213" s="172"/>
      <c r="ORN213" s="172"/>
      <c r="ORO213" s="172"/>
      <c r="ORP213" s="172"/>
      <c r="ORQ213" s="172"/>
      <c r="ORR213" s="172"/>
      <c r="ORS213" s="172"/>
      <c r="ORT213" s="172"/>
      <c r="ORU213" s="172"/>
      <c r="ORV213" s="172"/>
      <c r="ORW213" s="172"/>
      <c r="ORX213" s="172"/>
      <c r="ORY213" s="172"/>
      <c r="ORZ213" s="172"/>
      <c r="OSA213" s="172"/>
      <c r="OSB213" s="172"/>
      <c r="OSC213" s="172"/>
      <c r="OSD213" s="172"/>
      <c r="OSE213" s="172"/>
      <c r="OSF213" s="172"/>
      <c r="OSG213" s="172"/>
      <c r="OSH213" s="172"/>
      <c r="OSI213" s="172"/>
      <c r="OSJ213" s="172"/>
      <c r="OSK213" s="172"/>
      <c r="OSL213" s="172"/>
      <c r="OSM213" s="172"/>
      <c r="OSN213" s="172"/>
      <c r="OSO213" s="172"/>
      <c r="OSP213" s="172"/>
      <c r="OSQ213" s="172"/>
      <c r="OSR213" s="172"/>
      <c r="OSS213" s="172"/>
      <c r="OST213" s="172"/>
      <c r="OSU213" s="172"/>
      <c r="OSV213" s="172"/>
      <c r="OSW213" s="172"/>
      <c r="OSX213" s="172"/>
      <c r="OSY213" s="172"/>
      <c r="OSZ213" s="172"/>
      <c r="OTA213" s="172"/>
      <c r="OTB213" s="172"/>
      <c r="OTC213" s="172"/>
      <c r="OTD213" s="172"/>
      <c r="OTE213" s="172"/>
      <c r="OTF213" s="172"/>
      <c r="OTG213" s="172"/>
      <c r="OTH213" s="172"/>
      <c r="OTI213" s="172"/>
      <c r="OTJ213" s="172"/>
      <c r="OTK213" s="172"/>
      <c r="OTL213" s="172"/>
      <c r="OTM213" s="172"/>
      <c r="OTN213" s="172"/>
      <c r="OTO213" s="172"/>
      <c r="OTP213" s="172"/>
      <c r="OTQ213" s="172"/>
      <c r="OTR213" s="172"/>
      <c r="OTS213" s="172"/>
      <c r="OTT213" s="172"/>
      <c r="OTU213" s="172"/>
      <c r="OTV213" s="172"/>
      <c r="OTW213" s="172"/>
      <c r="OTX213" s="172"/>
      <c r="OTY213" s="172"/>
      <c r="OTZ213" s="172"/>
      <c r="OUA213" s="172"/>
      <c r="OUB213" s="172"/>
      <c r="OUC213" s="172"/>
      <c r="OUD213" s="172"/>
      <c r="OUE213" s="172"/>
      <c r="OUF213" s="172"/>
      <c r="OUG213" s="172"/>
      <c r="OUH213" s="172"/>
      <c r="OUI213" s="172"/>
      <c r="OUJ213" s="172"/>
      <c r="OUK213" s="172"/>
      <c r="OUL213" s="172"/>
      <c r="OUM213" s="172"/>
      <c r="OUN213" s="172"/>
      <c r="OUO213" s="172"/>
      <c r="OUP213" s="172"/>
      <c r="OUQ213" s="172"/>
      <c r="OUR213" s="172"/>
      <c r="OUS213" s="172"/>
      <c r="OUT213" s="172"/>
      <c r="OUU213" s="172"/>
      <c r="OUV213" s="172"/>
      <c r="OUW213" s="172"/>
      <c r="OUX213" s="172"/>
      <c r="OUY213" s="172"/>
      <c r="OUZ213" s="172"/>
      <c r="OVA213" s="172"/>
      <c r="OVB213" s="172"/>
      <c r="OVC213" s="172"/>
      <c r="OVD213" s="172"/>
      <c r="OVE213" s="172"/>
      <c r="OVF213" s="172"/>
      <c r="OVG213" s="172"/>
      <c r="OVH213" s="172"/>
      <c r="OVI213" s="172"/>
      <c r="OVJ213" s="172"/>
      <c r="OVK213" s="172"/>
      <c r="OVL213" s="172"/>
      <c r="OVM213" s="172"/>
      <c r="OVN213" s="172"/>
      <c r="OVO213" s="172"/>
      <c r="OVP213" s="172"/>
      <c r="OVQ213" s="172"/>
      <c r="OVR213" s="172"/>
      <c r="OVS213" s="172"/>
      <c r="OVT213" s="172"/>
      <c r="OVU213" s="172"/>
      <c r="OVV213" s="172"/>
      <c r="OVW213" s="172"/>
      <c r="OVX213" s="172"/>
      <c r="OVY213" s="172"/>
      <c r="OVZ213" s="172"/>
      <c r="OWA213" s="172"/>
      <c r="OWB213" s="172"/>
      <c r="OWC213" s="172"/>
      <c r="OWD213" s="172"/>
      <c r="OWE213" s="172"/>
      <c r="OWF213" s="172"/>
      <c r="OWG213" s="172"/>
      <c r="OWH213" s="172"/>
      <c r="OWI213" s="172"/>
      <c r="OWJ213" s="172"/>
      <c r="OWK213" s="172"/>
      <c r="OWL213" s="172"/>
      <c r="OWM213" s="172"/>
      <c r="OWN213" s="172"/>
      <c r="OWO213" s="172"/>
      <c r="OWP213" s="172"/>
      <c r="OWQ213" s="172"/>
      <c r="OWR213" s="172"/>
      <c r="OWS213" s="172"/>
      <c r="OWT213" s="172"/>
      <c r="OWU213" s="172"/>
      <c r="OWV213" s="172"/>
      <c r="OWW213" s="172"/>
      <c r="OWX213" s="172"/>
      <c r="OWY213" s="172"/>
      <c r="OWZ213" s="172"/>
      <c r="OXA213" s="172"/>
      <c r="OXB213" s="172"/>
      <c r="OXC213" s="172"/>
      <c r="OXD213" s="172"/>
      <c r="OXE213" s="172"/>
      <c r="OXF213" s="172"/>
      <c r="OXG213" s="172"/>
      <c r="OXH213" s="172"/>
      <c r="OXI213" s="172"/>
      <c r="OXJ213" s="172"/>
      <c r="OXK213" s="172"/>
      <c r="OXL213" s="172"/>
      <c r="OXM213" s="172"/>
      <c r="OXN213" s="172"/>
      <c r="OXO213" s="172"/>
      <c r="OXP213" s="172"/>
      <c r="OXQ213" s="172"/>
      <c r="OXR213" s="172"/>
      <c r="OXS213" s="172"/>
      <c r="OXT213" s="172"/>
      <c r="OXU213" s="172"/>
      <c r="OXV213" s="172"/>
      <c r="OXW213" s="172"/>
      <c r="OXX213" s="172"/>
      <c r="OXY213" s="172"/>
      <c r="OXZ213" s="172"/>
      <c r="OYA213" s="172"/>
      <c r="OYB213" s="172"/>
      <c r="OYC213" s="172"/>
      <c r="OYD213" s="172"/>
      <c r="OYE213" s="172"/>
      <c r="OYF213" s="172"/>
      <c r="OYG213" s="172"/>
      <c r="OYH213" s="172"/>
      <c r="OYI213" s="172"/>
      <c r="OYJ213" s="172"/>
      <c r="OYK213" s="172"/>
      <c r="OYL213" s="172"/>
      <c r="OYM213" s="172"/>
      <c r="OYN213" s="172"/>
      <c r="OYO213" s="172"/>
      <c r="OYP213" s="172"/>
      <c r="OYQ213" s="172"/>
      <c r="OYR213" s="172"/>
      <c r="OYS213" s="172"/>
      <c r="OYT213" s="172"/>
      <c r="OYU213" s="172"/>
      <c r="OYV213" s="172"/>
      <c r="OYW213" s="172"/>
      <c r="OYX213" s="172"/>
      <c r="OYY213" s="172"/>
      <c r="OYZ213" s="172"/>
      <c r="OZA213" s="172"/>
      <c r="OZB213" s="172"/>
      <c r="OZC213" s="172"/>
      <c r="OZD213" s="172"/>
      <c r="OZE213" s="172"/>
      <c r="OZF213" s="172"/>
      <c r="OZG213" s="172"/>
      <c r="OZH213" s="172"/>
      <c r="OZI213" s="172"/>
      <c r="OZJ213" s="172"/>
      <c r="OZK213" s="172"/>
      <c r="OZL213" s="172"/>
      <c r="OZM213" s="172"/>
      <c r="OZN213" s="172"/>
      <c r="OZO213" s="172"/>
      <c r="OZP213" s="172"/>
      <c r="OZQ213" s="172"/>
      <c r="OZR213" s="172"/>
      <c r="OZS213" s="172"/>
      <c r="OZT213" s="172"/>
      <c r="OZU213" s="172"/>
      <c r="OZV213" s="172"/>
      <c r="OZW213" s="172"/>
      <c r="OZX213" s="172"/>
      <c r="OZY213" s="172"/>
      <c r="OZZ213" s="172"/>
      <c r="PAA213" s="172"/>
      <c r="PAB213" s="172"/>
      <c r="PAC213" s="172"/>
      <c r="PAD213" s="172"/>
      <c r="PAE213" s="172"/>
      <c r="PAF213" s="172"/>
      <c r="PAG213" s="172"/>
      <c r="PAH213" s="172"/>
      <c r="PAI213" s="172"/>
      <c r="PAJ213" s="172"/>
      <c r="PAK213" s="172"/>
      <c r="PAL213" s="172"/>
      <c r="PAM213" s="172"/>
      <c r="PAN213" s="172"/>
      <c r="PAO213" s="172"/>
      <c r="PAP213" s="172"/>
      <c r="PAQ213" s="172"/>
      <c r="PAR213" s="172"/>
      <c r="PAS213" s="172"/>
      <c r="PAT213" s="172"/>
      <c r="PAU213" s="172"/>
      <c r="PAV213" s="172"/>
      <c r="PAW213" s="172"/>
      <c r="PAX213" s="172"/>
      <c r="PAY213" s="172"/>
      <c r="PAZ213" s="172"/>
      <c r="PBA213" s="172"/>
      <c r="PBB213" s="172"/>
      <c r="PBC213" s="172"/>
      <c r="PBD213" s="172"/>
      <c r="PBE213" s="172"/>
      <c r="PBF213" s="172"/>
      <c r="PBG213" s="172"/>
      <c r="PBH213" s="172"/>
      <c r="PBI213" s="172"/>
      <c r="PBJ213" s="172"/>
      <c r="PBK213" s="172"/>
      <c r="PBL213" s="172"/>
      <c r="PBM213" s="172"/>
      <c r="PBN213" s="172"/>
      <c r="PBO213" s="172"/>
      <c r="PBP213" s="172"/>
      <c r="PBQ213" s="172"/>
      <c r="PBR213" s="172"/>
      <c r="PBS213" s="172"/>
      <c r="PBT213" s="172"/>
      <c r="PBU213" s="172"/>
      <c r="PBV213" s="172"/>
      <c r="PBW213" s="172"/>
      <c r="PBX213" s="172"/>
      <c r="PBY213" s="172"/>
      <c r="PBZ213" s="172"/>
      <c r="PCA213" s="172"/>
      <c r="PCB213" s="172"/>
      <c r="PCC213" s="172"/>
      <c r="PCD213" s="172"/>
      <c r="PCE213" s="172"/>
      <c r="PCF213" s="172"/>
      <c r="PCG213" s="172"/>
      <c r="PCH213" s="172"/>
      <c r="PCI213" s="172"/>
      <c r="PCJ213" s="172"/>
      <c r="PCK213" s="172"/>
      <c r="PCL213" s="172"/>
      <c r="PCM213" s="172"/>
      <c r="PCN213" s="172"/>
      <c r="PCO213" s="172"/>
      <c r="PCP213" s="172"/>
      <c r="PCQ213" s="172"/>
      <c r="PCR213" s="172"/>
      <c r="PCS213" s="172"/>
      <c r="PCT213" s="172"/>
      <c r="PCU213" s="172"/>
      <c r="PCV213" s="172"/>
      <c r="PCW213" s="172"/>
      <c r="PCX213" s="172"/>
      <c r="PCY213" s="172"/>
      <c r="PCZ213" s="172"/>
      <c r="PDA213" s="172"/>
      <c r="PDB213" s="172"/>
      <c r="PDC213" s="172"/>
      <c r="PDD213" s="172"/>
      <c r="PDE213" s="172"/>
      <c r="PDF213" s="172"/>
      <c r="PDG213" s="172"/>
      <c r="PDH213" s="172"/>
      <c r="PDI213" s="172"/>
      <c r="PDJ213" s="172"/>
      <c r="PDK213" s="172"/>
      <c r="PDL213" s="172"/>
      <c r="PDM213" s="172"/>
      <c r="PDN213" s="172"/>
      <c r="PDO213" s="172"/>
      <c r="PDP213" s="172"/>
      <c r="PDQ213" s="172"/>
      <c r="PDR213" s="172"/>
      <c r="PDS213" s="172"/>
      <c r="PDT213" s="172"/>
      <c r="PDU213" s="172"/>
      <c r="PDV213" s="172"/>
      <c r="PDW213" s="172"/>
      <c r="PDX213" s="172"/>
      <c r="PDY213" s="172"/>
      <c r="PDZ213" s="172"/>
      <c r="PEA213" s="172"/>
      <c r="PEB213" s="172"/>
      <c r="PEC213" s="172"/>
      <c r="PED213" s="172"/>
      <c r="PEE213" s="172"/>
      <c r="PEF213" s="172"/>
      <c r="PEG213" s="172"/>
      <c r="PEH213" s="172"/>
      <c r="PEI213" s="172"/>
      <c r="PEJ213" s="172"/>
      <c r="PEK213" s="172"/>
      <c r="PEL213" s="172"/>
      <c r="PEM213" s="172"/>
      <c r="PEN213" s="172"/>
      <c r="PEO213" s="172"/>
      <c r="PEP213" s="172"/>
      <c r="PEQ213" s="172"/>
      <c r="PER213" s="172"/>
      <c r="PES213" s="172"/>
      <c r="PET213" s="172"/>
      <c r="PEU213" s="172"/>
      <c r="PEV213" s="172"/>
      <c r="PEW213" s="172"/>
      <c r="PEX213" s="172"/>
      <c r="PEY213" s="172"/>
      <c r="PEZ213" s="172"/>
      <c r="PFA213" s="172"/>
      <c r="PFB213" s="172"/>
      <c r="PFC213" s="172"/>
      <c r="PFD213" s="172"/>
      <c r="PFE213" s="172"/>
      <c r="PFF213" s="172"/>
      <c r="PFG213" s="172"/>
      <c r="PFH213" s="172"/>
      <c r="PFI213" s="172"/>
      <c r="PFJ213" s="172"/>
      <c r="PFK213" s="172"/>
      <c r="PFL213" s="172"/>
      <c r="PFM213" s="172"/>
      <c r="PFN213" s="172"/>
      <c r="PFO213" s="172"/>
      <c r="PFP213" s="172"/>
      <c r="PFQ213" s="172"/>
      <c r="PFR213" s="172"/>
      <c r="PFS213" s="172"/>
      <c r="PFT213" s="172"/>
      <c r="PFU213" s="172"/>
      <c r="PFV213" s="172"/>
      <c r="PFW213" s="172"/>
      <c r="PFX213" s="172"/>
      <c r="PFY213" s="172"/>
      <c r="PFZ213" s="172"/>
      <c r="PGA213" s="172"/>
      <c r="PGB213" s="172"/>
      <c r="PGC213" s="172"/>
      <c r="PGD213" s="172"/>
      <c r="PGE213" s="172"/>
      <c r="PGF213" s="172"/>
      <c r="PGG213" s="172"/>
      <c r="PGH213" s="172"/>
      <c r="PGI213" s="172"/>
      <c r="PGJ213" s="172"/>
      <c r="PGK213" s="172"/>
      <c r="PGL213" s="172"/>
      <c r="PGM213" s="172"/>
      <c r="PGN213" s="172"/>
      <c r="PGO213" s="172"/>
      <c r="PGP213" s="172"/>
      <c r="PGQ213" s="172"/>
      <c r="PGR213" s="172"/>
      <c r="PGS213" s="172"/>
      <c r="PGT213" s="172"/>
      <c r="PGU213" s="172"/>
      <c r="PGV213" s="172"/>
      <c r="PGW213" s="172"/>
      <c r="PGX213" s="172"/>
      <c r="PGY213" s="172"/>
      <c r="PGZ213" s="172"/>
      <c r="PHA213" s="172"/>
      <c r="PHB213" s="172"/>
      <c r="PHC213" s="172"/>
      <c r="PHD213" s="172"/>
      <c r="PHE213" s="172"/>
      <c r="PHF213" s="172"/>
      <c r="PHG213" s="172"/>
      <c r="PHH213" s="172"/>
      <c r="PHI213" s="172"/>
      <c r="PHJ213" s="172"/>
      <c r="PHK213" s="172"/>
      <c r="PHL213" s="172"/>
      <c r="PHM213" s="172"/>
      <c r="PHN213" s="172"/>
      <c r="PHO213" s="172"/>
      <c r="PHP213" s="172"/>
      <c r="PHQ213" s="172"/>
      <c r="PHR213" s="172"/>
      <c r="PHS213" s="172"/>
      <c r="PHT213" s="172"/>
      <c r="PHU213" s="172"/>
      <c r="PHV213" s="172"/>
      <c r="PHW213" s="172"/>
      <c r="PHX213" s="172"/>
      <c r="PHY213" s="172"/>
      <c r="PHZ213" s="172"/>
      <c r="PIA213" s="172"/>
      <c r="PIB213" s="172"/>
      <c r="PIC213" s="172"/>
      <c r="PID213" s="172"/>
      <c r="PIE213" s="172"/>
      <c r="PIF213" s="172"/>
      <c r="PIG213" s="172"/>
      <c r="PIH213" s="172"/>
      <c r="PII213" s="172"/>
      <c r="PIJ213" s="172"/>
      <c r="PIK213" s="172"/>
      <c r="PIL213" s="172"/>
      <c r="PIM213" s="172"/>
      <c r="PIN213" s="172"/>
      <c r="PIO213" s="172"/>
      <c r="PIP213" s="172"/>
      <c r="PIQ213" s="172"/>
      <c r="PIR213" s="172"/>
      <c r="PIS213" s="172"/>
      <c r="PIT213" s="172"/>
      <c r="PIU213" s="172"/>
      <c r="PIV213" s="172"/>
      <c r="PIW213" s="172"/>
      <c r="PIX213" s="172"/>
      <c r="PIY213" s="172"/>
      <c r="PIZ213" s="172"/>
      <c r="PJA213" s="172"/>
      <c r="PJB213" s="172"/>
      <c r="PJC213" s="172"/>
      <c r="PJD213" s="172"/>
      <c r="PJE213" s="172"/>
      <c r="PJF213" s="172"/>
      <c r="PJG213" s="172"/>
      <c r="PJH213" s="172"/>
      <c r="PJI213" s="172"/>
      <c r="PJJ213" s="172"/>
      <c r="PJK213" s="172"/>
      <c r="PJL213" s="172"/>
      <c r="PJM213" s="172"/>
      <c r="PJN213" s="172"/>
      <c r="PJO213" s="172"/>
      <c r="PJP213" s="172"/>
      <c r="PJQ213" s="172"/>
      <c r="PJR213" s="172"/>
      <c r="PJS213" s="172"/>
      <c r="PJT213" s="172"/>
      <c r="PJU213" s="172"/>
      <c r="PJV213" s="172"/>
      <c r="PJW213" s="172"/>
      <c r="PJX213" s="172"/>
      <c r="PJY213" s="172"/>
      <c r="PJZ213" s="172"/>
      <c r="PKA213" s="172"/>
      <c r="PKB213" s="172"/>
      <c r="PKC213" s="172"/>
      <c r="PKD213" s="172"/>
      <c r="PKE213" s="172"/>
      <c r="PKF213" s="172"/>
      <c r="PKG213" s="172"/>
      <c r="PKH213" s="172"/>
      <c r="PKI213" s="172"/>
      <c r="PKJ213" s="172"/>
      <c r="PKK213" s="172"/>
      <c r="PKL213" s="172"/>
      <c r="PKM213" s="172"/>
      <c r="PKN213" s="172"/>
      <c r="PKO213" s="172"/>
      <c r="PKP213" s="172"/>
      <c r="PKQ213" s="172"/>
      <c r="PKR213" s="172"/>
      <c r="PKS213" s="172"/>
      <c r="PKT213" s="172"/>
      <c r="PKU213" s="172"/>
      <c r="PKV213" s="172"/>
      <c r="PKW213" s="172"/>
      <c r="PKX213" s="172"/>
      <c r="PKY213" s="172"/>
      <c r="PKZ213" s="172"/>
      <c r="PLA213" s="172"/>
      <c r="PLB213" s="172"/>
      <c r="PLC213" s="172"/>
      <c r="PLD213" s="172"/>
      <c r="PLE213" s="172"/>
      <c r="PLF213" s="172"/>
      <c r="PLG213" s="172"/>
      <c r="PLH213" s="172"/>
      <c r="PLI213" s="172"/>
      <c r="PLJ213" s="172"/>
      <c r="PLK213" s="172"/>
      <c r="PLL213" s="172"/>
      <c r="PLM213" s="172"/>
      <c r="PLN213" s="172"/>
      <c r="PLO213" s="172"/>
      <c r="PLP213" s="172"/>
      <c r="PLQ213" s="172"/>
      <c r="PLR213" s="172"/>
      <c r="PLS213" s="172"/>
      <c r="PLT213" s="172"/>
      <c r="PLU213" s="172"/>
      <c r="PLV213" s="172"/>
      <c r="PLW213" s="172"/>
      <c r="PLX213" s="172"/>
      <c r="PLY213" s="172"/>
      <c r="PLZ213" s="172"/>
      <c r="PMA213" s="172"/>
      <c r="PMB213" s="172"/>
      <c r="PMC213" s="172"/>
      <c r="PMD213" s="172"/>
      <c r="PME213" s="172"/>
      <c r="PMF213" s="172"/>
      <c r="PMG213" s="172"/>
      <c r="PMH213" s="172"/>
      <c r="PMI213" s="172"/>
      <c r="PMJ213" s="172"/>
      <c r="PMK213" s="172"/>
      <c r="PML213" s="172"/>
      <c r="PMM213" s="172"/>
      <c r="PMN213" s="172"/>
      <c r="PMO213" s="172"/>
      <c r="PMP213" s="172"/>
      <c r="PMQ213" s="172"/>
      <c r="PMR213" s="172"/>
      <c r="PMS213" s="172"/>
      <c r="PMT213" s="172"/>
      <c r="PMU213" s="172"/>
      <c r="PMV213" s="172"/>
      <c r="PMW213" s="172"/>
      <c r="PMX213" s="172"/>
      <c r="PMY213" s="172"/>
      <c r="PMZ213" s="172"/>
      <c r="PNA213" s="172"/>
      <c r="PNB213" s="172"/>
      <c r="PNC213" s="172"/>
      <c r="PND213" s="172"/>
      <c r="PNE213" s="172"/>
      <c r="PNF213" s="172"/>
      <c r="PNG213" s="172"/>
      <c r="PNH213" s="172"/>
      <c r="PNI213" s="172"/>
      <c r="PNJ213" s="172"/>
      <c r="PNK213" s="172"/>
      <c r="PNL213" s="172"/>
      <c r="PNM213" s="172"/>
      <c r="PNN213" s="172"/>
      <c r="PNO213" s="172"/>
      <c r="PNP213" s="172"/>
      <c r="PNQ213" s="172"/>
      <c r="PNR213" s="172"/>
      <c r="PNS213" s="172"/>
      <c r="PNT213" s="172"/>
      <c r="PNU213" s="172"/>
      <c r="PNV213" s="172"/>
      <c r="PNW213" s="172"/>
      <c r="PNX213" s="172"/>
      <c r="PNY213" s="172"/>
      <c r="PNZ213" s="172"/>
      <c r="POA213" s="172"/>
      <c r="POB213" s="172"/>
      <c r="POC213" s="172"/>
      <c r="POD213" s="172"/>
      <c r="POE213" s="172"/>
      <c r="POF213" s="172"/>
      <c r="POG213" s="172"/>
      <c r="POH213" s="172"/>
      <c r="POI213" s="172"/>
      <c r="POJ213" s="172"/>
      <c r="POK213" s="172"/>
      <c r="POL213" s="172"/>
      <c r="POM213" s="172"/>
      <c r="PON213" s="172"/>
      <c r="POO213" s="172"/>
      <c r="POP213" s="172"/>
      <c r="POQ213" s="172"/>
      <c r="POR213" s="172"/>
      <c r="POS213" s="172"/>
      <c r="POT213" s="172"/>
      <c r="POU213" s="172"/>
      <c r="POV213" s="172"/>
      <c r="POW213" s="172"/>
      <c r="POX213" s="172"/>
      <c r="POY213" s="172"/>
      <c r="POZ213" s="172"/>
      <c r="PPA213" s="172"/>
      <c r="PPB213" s="172"/>
      <c r="PPC213" s="172"/>
      <c r="PPD213" s="172"/>
      <c r="PPE213" s="172"/>
      <c r="PPF213" s="172"/>
      <c r="PPG213" s="172"/>
      <c r="PPH213" s="172"/>
      <c r="PPI213" s="172"/>
      <c r="PPJ213" s="172"/>
      <c r="PPK213" s="172"/>
      <c r="PPL213" s="172"/>
      <c r="PPM213" s="172"/>
      <c r="PPN213" s="172"/>
      <c r="PPO213" s="172"/>
      <c r="PPP213" s="172"/>
      <c r="PPQ213" s="172"/>
      <c r="PPR213" s="172"/>
      <c r="PPS213" s="172"/>
      <c r="PPT213" s="172"/>
      <c r="PPU213" s="172"/>
      <c r="PPV213" s="172"/>
      <c r="PPW213" s="172"/>
      <c r="PPX213" s="172"/>
      <c r="PPY213" s="172"/>
      <c r="PPZ213" s="172"/>
      <c r="PQA213" s="172"/>
      <c r="PQB213" s="172"/>
      <c r="PQC213" s="172"/>
      <c r="PQD213" s="172"/>
      <c r="PQE213" s="172"/>
      <c r="PQF213" s="172"/>
      <c r="PQG213" s="172"/>
      <c r="PQH213" s="172"/>
      <c r="PQI213" s="172"/>
      <c r="PQJ213" s="172"/>
      <c r="PQK213" s="172"/>
      <c r="PQL213" s="172"/>
      <c r="PQM213" s="172"/>
      <c r="PQN213" s="172"/>
      <c r="PQO213" s="172"/>
      <c r="PQP213" s="172"/>
      <c r="PQQ213" s="172"/>
      <c r="PQR213" s="172"/>
      <c r="PQS213" s="172"/>
      <c r="PQT213" s="172"/>
      <c r="PQU213" s="172"/>
      <c r="PQV213" s="172"/>
      <c r="PQW213" s="172"/>
      <c r="PQX213" s="172"/>
      <c r="PQY213" s="172"/>
      <c r="PQZ213" s="172"/>
      <c r="PRA213" s="172"/>
      <c r="PRB213" s="172"/>
      <c r="PRC213" s="172"/>
      <c r="PRD213" s="172"/>
      <c r="PRE213" s="172"/>
      <c r="PRF213" s="172"/>
      <c r="PRG213" s="172"/>
      <c r="PRH213" s="172"/>
      <c r="PRI213" s="172"/>
      <c r="PRJ213" s="172"/>
      <c r="PRK213" s="172"/>
      <c r="PRL213" s="172"/>
      <c r="PRM213" s="172"/>
      <c r="PRN213" s="172"/>
      <c r="PRO213" s="172"/>
      <c r="PRP213" s="172"/>
      <c r="PRQ213" s="172"/>
      <c r="PRR213" s="172"/>
      <c r="PRS213" s="172"/>
      <c r="PRT213" s="172"/>
      <c r="PRU213" s="172"/>
      <c r="PRV213" s="172"/>
      <c r="PRW213" s="172"/>
      <c r="PRX213" s="172"/>
      <c r="PRY213" s="172"/>
      <c r="PRZ213" s="172"/>
      <c r="PSA213" s="172"/>
      <c r="PSB213" s="172"/>
      <c r="PSC213" s="172"/>
      <c r="PSD213" s="172"/>
      <c r="PSE213" s="172"/>
      <c r="PSF213" s="172"/>
      <c r="PSG213" s="172"/>
      <c r="PSH213" s="172"/>
      <c r="PSI213" s="172"/>
      <c r="PSJ213" s="172"/>
      <c r="PSK213" s="172"/>
      <c r="PSL213" s="172"/>
      <c r="PSM213" s="172"/>
      <c r="PSN213" s="172"/>
      <c r="PSO213" s="172"/>
      <c r="PSP213" s="172"/>
      <c r="PSQ213" s="172"/>
      <c r="PSR213" s="172"/>
      <c r="PSS213" s="172"/>
      <c r="PST213" s="172"/>
      <c r="PSU213" s="172"/>
      <c r="PSV213" s="172"/>
      <c r="PSW213" s="172"/>
      <c r="PSX213" s="172"/>
      <c r="PSY213" s="172"/>
      <c r="PSZ213" s="172"/>
      <c r="PTA213" s="172"/>
      <c r="PTB213" s="172"/>
      <c r="PTC213" s="172"/>
      <c r="PTD213" s="172"/>
      <c r="PTE213" s="172"/>
      <c r="PTF213" s="172"/>
      <c r="PTG213" s="172"/>
      <c r="PTH213" s="172"/>
      <c r="PTI213" s="172"/>
      <c r="PTJ213" s="172"/>
      <c r="PTK213" s="172"/>
      <c r="PTL213" s="172"/>
      <c r="PTM213" s="172"/>
      <c r="PTN213" s="172"/>
      <c r="PTO213" s="172"/>
      <c r="PTP213" s="172"/>
      <c r="PTQ213" s="172"/>
      <c r="PTR213" s="172"/>
      <c r="PTS213" s="172"/>
      <c r="PTT213" s="172"/>
      <c r="PTU213" s="172"/>
      <c r="PTV213" s="172"/>
      <c r="PTW213" s="172"/>
      <c r="PTX213" s="172"/>
      <c r="PTY213" s="172"/>
      <c r="PTZ213" s="172"/>
      <c r="PUA213" s="172"/>
      <c r="PUB213" s="172"/>
      <c r="PUC213" s="172"/>
      <c r="PUD213" s="172"/>
      <c r="PUE213" s="172"/>
      <c r="PUF213" s="172"/>
      <c r="PUG213" s="172"/>
      <c r="PUH213" s="172"/>
      <c r="PUI213" s="172"/>
      <c r="PUJ213" s="172"/>
      <c r="PUK213" s="172"/>
      <c r="PUL213" s="172"/>
      <c r="PUM213" s="172"/>
      <c r="PUN213" s="172"/>
      <c r="PUO213" s="172"/>
      <c r="PUP213" s="172"/>
      <c r="PUQ213" s="172"/>
      <c r="PUR213" s="172"/>
      <c r="PUS213" s="172"/>
      <c r="PUT213" s="172"/>
      <c r="PUU213" s="172"/>
      <c r="PUV213" s="172"/>
      <c r="PUW213" s="172"/>
      <c r="PUX213" s="172"/>
      <c r="PUY213" s="172"/>
      <c r="PUZ213" s="172"/>
      <c r="PVA213" s="172"/>
      <c r="PVB213" s="172"/>
      <c r="PVC213" s="172"/>
      <c r="PVD213" s="172"/>
      <c r="PVE213" s="172"/>
      <c r="PVF213" s="172"/>
      <c r="PVG213" s="172"/>
      <c r="PVH213" s="172"/>
      <c r="PVI213" s="172"/>
      <c r="PVJ213" s="172"/>
      <c r="PVK213" s="172"/>
      <c r="PVL213" s="172"/>
      <c r="PVM213" s="172"/>
      <c r="PVN213" s="172"/>
      <c r="PVO213" s="172"/>
      <c r="PVP213" s="172"/>
      <c r="PVQ213" s="172"/>
      <c r="PVR213" s="172"/>
      <c r="PVS213" s="172"/>
      <c r="PVT213" s="172"/>
      <c r="PVU213" s="172"/>
      <c r="PVV213" s="172"/>
      <c r="PVW213" s="172"/>
      <c r="PVX213" s="172"/>
      <c r="PVY213" s="172"/>
      <c r="PVZ213" s="172"/>
      <c r="PWA213" s="172"/>
      <c r="PWB213" s="172"/>
      <c r="PWC213" s="172"/>
      <c r="PWD213" s="172"/>
      <c r="PWE213" s="172"/>
      <c r="PWF213" s="172"/>
      <c r="PWG213" s="172"/>
      <c r="PWH213" s="172"/>
      <c r="PWI213" s="172"/>
      <c r="PWJ213" s="172"/>
      <c r="PWK213" s="172"/>
      <c r="PWL213" s="172"/>
      <c r="PWM213" s="172"/>
      <c r="PWN213" s="172"/>
      <c r="PWO213" s="172"/>
      <c r="PWP213" s="172"/>
      <c r="PWQ213" s="172"/>
      <c r="PWR213" s="172"/>
      <c r="PWS213" s="172"/>
      <c r="PWT213" s="172"/>
      <c r="PWU213" s="172"/>
      <c r="PWV213" s="172"/>
      <c r="PWW213" s="172"/>
      <c r="PWX213" s="172"/>
      <c r="PWY213" s="172"/>
      <c r="PWZ213" s="172"/>
      <c r="PXA213" s="172"/>
      <c r="PXB213" s="172"/>
      <c r="PXC213" s="172"/>
      <c r="PXD213" s="172"/>
      <c r="PXE213" s="172"/>
      <c r="PXF213" s="172"/>
      <c r="PXG213" s="172"/>
      <c r="PXH213" s="172"/>
      <c r="PXI213" s="172"/>
      <c r="PXJ213" s="172"/>
      <c r="PXK213" s="172"/>
      <c r="PXL213" s="172"/>
      <c r="PXM213" s="172"/>
      <c r="PXN213" s="172"/>
      <c r="PXO213" s="172"/>
      <c r="PXP213" s="172"/>
      <c r="PXQ213" s="172"/>
      <c r="PXR213" s="172"/>
      <c r="PXS213" s="172"/>
      <c r="PXT213" s="172"/>
      <c r="PXU213" s="172"/>
      <c r="PXV213" s="172"/>
      <c r="PXW213" s="172"/>
      <c r="PXX213" s="172"/>
      <c r="PXY213" s="172"/>
      <c r="PXZ213" s="172"/>
      <c r="PYA213" s="172"/>
      <c r="PYB213" s="172"/>
      <c r="PYC213" s="172"/>
      <c r="PYD213" s="172"/>
      <c r="PYE213" s="172"/>
      <c r="PYF213" s="172"/>
      <c r="PYG213" s="172"/>
      <c r="PYH213" s="172"/>
      <c r="PYI213" s="172"/>
      <c r="PYJ213" s="172"/>
      <c r="PYK213" s="172"/>
      <c r="PYL213" s="172"/>
      <c r="PYM213" s="172"/>
      <c r="PYN213" s="172"/>
      <c r="PYO213" s="172"/>
      <c r="PYP213" s="172"/>
      <c r="PYQ213" s="172"/>
      <c r="PYR213" s="172"/>
      <c r="PYS213" s="172"/>
      <c r="PYT213" s="172"/>
      <c r="PYU213" s="172"/>
      <c r="PYV213" s="172"/>
      <c r="PYW213" s="172"/>
      <c r="PYX213" s="172"/>
      <c r="PYY213" s="172"/>
      <c r="PYZ213" s="172"/>
      <c r="PZA213" s="172"/>
      <c r="PZB213" s="172"/>
      <c r="PZC213" s="172"/>
      <c r="PZD213" s="172"/>
      <c r="PZE213" s="172"/>
      <c r="PZF213" s="172"/>
      <c r="PZG213" s="172"/>
      <c r="PZH213" s="172"/>
      <c r="PZI213" s="172"/>
      <c r="PZJ213" s="172"/>
      <c r="PZK213" s="172"/>
      <c r="PZL213" s="172"/>
      <c r="PZM213" s="172"/>
      <c r="PZN213" s="172"/>
      <c r="PZO213" s="172"/>
      <c r="PZP213" s="172"/>
      <c r="PZQ213" s="172"/>
      <c r="PZR213" s="172"/>
      <c r="PZS213" s="172"/>
      <c r="PZT213" s="172"/>
      <c r="PZU213" s="172"/>
      <c r="PZV213" s="172"/>
      <c r="PZW213" s="172"/>
      <c r="PZX213" s="172"/>
      <c r="PZY213" s="172"/>
      <c r="PZZ213" s="172"/>
      <c r="QAA213" s="172"/>
      <c r="QAB213" s="172"/>
      <c r="QAC213" s="172"/>
      <c r="QAD213" s="172"/>
      <c r="QAE213" s="172"/>
      <c r="QAF213" s="172"/>
      <c r="QAG213" s="172"/>
      <c r="QAH213" s="172"/>
      <c r="QAI213" s="172"/>
      <c r="QAJ213" s="172"/>
      <c r="QAK213" s="172"/>
      <c r="QAL213" s="172"/>
      <c r="QAM213" s="172"/>
      <c r="QAN213" s="172"/>
      <c r="QAO213" s="172"/>
      <c r="QAP213" s="172"/>
      <c r="QAQ213" s="172"/>
      <c r="QAR213" s="172"/>
      <c r="QAS213" s="172"/>
      <c r="QAT213" s="172"/>
      <c r="QAU213" s="172"/>
      <c r="QAV213" s="172"/>
      <c r="QAW213" s="172"/>
      <c r="QAX213" s="172"/>
      <c r="QAY213" s="172"/>
      <c r="QAZ213" s="172"/>
      <c r="QBA213" s="172"/>
      <c r="QBB213" s="172"/>
      <c r="QBC213" s="172"/>
      <c r="QBD213" s="172"/>
      <c r="QBE213" s="172"/>
      <c r="QBF213" s="172"/>
      <c r="QBG213" s="172"/>
      <c r="QBH213" s="172"/>
      <c r="QBI213" s="172"/>
      <c r="QBJ213" s="172"/>
      <c r="QBK213" s="172"/>
      <c r="QBL213" s="172"/>
      <c r="QBM213" s="172"/>
      <c r="QBN213" s="172"/>
      <c r="QBO213" s="172"/>
      <c r="QBP213" s="172"/>
      <c r="QBQ213" s="172"/>
      <c r="QBR213" s="172"/>
      <c r="QBS213" s="172"/>
      <c r="QBT213" s="172"/>
      <c r="QBU213" s="172"/>
      <c r="QBV213" s="172"/>
      <c r="QBW213" s="172"/>
      <c r="QBX213" s="172"/>
      <c r="QBY213" s="172"/>
      <c r="QBZ213" s="172"/>
      <c r="QCA213" s="172"/>
      <c r="QCB213" s="172"/>
      <c r="QCC213" s="172"/>
      <c r="QCD213" s="172"/>
      <c r="QCE213" s="172"/>
      <c r="QCF213" s="172"/>
      <c r="QCG213" s="172"/>
      <c r="QCH213" s="172"/>
      <c r="QCI213" s="172"/>
      <c r="QCJ213" s="172"/>
      <c r="QCK213" s="172"/>
      <c r="QCL213" s="172"/>
      <c r="QCM213" s="172"/>
      <c r="QCN213" s="172"/>
      <c r="QCO213" s="172"/>
      <c r="QCP213" s="172"/>
      <c r="QCQ213" s="172"/>
      <c r="QCR213" s="172"/>
      <c r="QCS213" s="172"/>
      <c r="QCT213" s="172"/>
      <c r="QCU213" s="172"/>
      <c r="QCV213" s="172"/>
      <c r="QCW213" s="172"/>
      <c r="QCX213" s="172"/>
      <c r="QCY213" s="172"/>
      <c r="QCZ213" s="172"/>
      <c r="QDA213" s="172"/>
      <c r="QDB213" s="172"/>
      <c r="QDC213" s="172"/>
      <c r="QDD213" s="172"/>
      <c r="QDE213" s="172"/>
      <c r="QDF213" s="172"/>
      <c r="QDG213" s="172"/>
      <c r="QDH213" s="172"/>
      <c r="QDI213" s="172"/>
      <c r="QDJ213" s="172"/>
      <c r="QDK213" s="172"/>
      <c r="QDL213" s="172"/>
      <c r="QDM213" s="172"/>
      <c r="QDN213" s="172"/>
      <c r="QDO213" s="172"/>
      <c r="QDP213" s="172"/>
      <c r="QDQ213" s="172"/>
      <c r="QDR213" s="172"/>
      <c r="QDS213" s="172"/>
      <c r="QDT213" s="172"/>
      <c r="QDU213" s="172"/>
      <c r="QDV213" s="172"/>
      <c r="QDW213" s="172"/>
      <c r="QDX213" s="172"/>
      <c r="QDY213" s="172"/>
      <c r="QDZ213" s="172"/>
      <c r="QEA213" s="172"/>
      <c r="QEB213" s="172"/>
      <c r="QEC213" s="172"/>
      <c r="QED213" s="172"/>
      <c r="QEE213" s="172"/>
      <c r="QEF213" s="172"/>
      <c r="QEG213" s="172"/>
      <c r="QEH213" s="172"/>
      <c r="QEI213" s="172"/>
      <c r="QEJ213" s="172"/>
      <c r="QEK213" s="172"/>
      <c r="QEL213" s="172"/>
      <c r="QEM213" s="172"/>
      <c r="QEN213" s="172"/>
      <c r="QEO213" s="172"/>
      <c r="QEP213" s="172"/>
      <c r="QEQ213" s="172"/>
      <c r="QER213" s="172"/>
      <c r="QES213" s="172"/>
      <c r="QET213" s="172"/>
      <c r="QEU213" s="172"/>
      <c r="QEV213" s="172"/>
      <c r="QEW213" s="172"/>
      <c r="QEX213" s="172"/>
      <c r="QEY213" s="172"/>
      <c r="QEZ213" s="172"/>
      <c r="QFA213" s="172"/>
      <c r="QFB213" s="172"/>
      <c r="QFC213" s="172"/>
      <c r="QFD213" s="172"/>
      <c r="QFE213" s="172"/>
      <c r="QFF213" s="172"/>
      <c r="QFG213" s="172"/>
      <c r="QFH213" s="172"/>
      <c r="QFI213" s="172"/>
      <c r="QFJ213" s="172"/>
      <c r="QFK213" s="172"/>
      <c r="QFL213" s="172"/>
      <c r="QFM213" s="172"/>
      <c r="QFN213" s="172"/>
      <c r="QFO213" s="172"/>
      <c r="QFP213" s="172"/>
      <c r="QFQ213" s="172"/>
      <c r="QFR213" s="172"/>
      <c r="QFS213" s="172"/>
      <c r="QFT213" s="172"/>
      <c r="QFU213" s="172"/>
      <c r="QFV213" s="172"/>
      <c r="QFW213" s="172"/>
      <c r="QFX213" s="172"/>
      <c r="QFY213" s="172"/>
      <c r="QFZ213" s="172"/>
      <c r="QGA213" s="172"/>
      <c r="QGB213" s="172"/>
      <c r="QGC213" s="172"/>
      <c r="QGD213" s="172"/>
      <c r="QGE213" s="172"/>
      <c r="QGF213" s="172"/>
      <c r="QGG213" s="172"/>
      <c r="QGH213" s="172"/>
      <c r="QGI213" s="172"/>
      <c r="QGJ213" s="172"/>
      <c r="QGK213" s="172"/>
      <c r="QGL213" s="172"/>
      <c r="QGM213" s="172"/>
      <c r="QGN213" s="172"/>
      <c r="QGO213" s="172"/>
      <c r="QGP213" s="172"/>
      <c r="QGQ213" s="172"/>
      <c r="QGR213" s="172"/>
      <c r="QGS213" s="172"/>
      <c r="QGT213" s="172"/>
      <c r="QGU213" s="172"/>
      <c r="QGV213" s="172"/>
      <c r="QGW213" s="172"/>
      <c r="QGX213" s="172"/>
      <c r="QGY213" s="172"/>
      <c r="QGZ213" s="172"/>
      <c r="QHA213" s="172"/>
      <c r="QHB213" s="172"/>
      <c r="QHC213" s="172"/>
      <c r="QHD213" s="172"/>
      <c r="QHE213" s="172"/>
      <c r="QHF213" s="172"/>
      <c r="QHG213" s="172"/>
      <c r="QHH213" s="172"/>
      <c r="QHI213" s="172"/>
      <c r="QHJ213" s="172"/>
      <c r="QHK213" s="172"/>
      <c r="QHL213" s="172"/>
      <c r="QHM213" s="172"/>
      <c r="QHN213" s="172"/>
      <c r="QHO213" s="172"/>
      <c r="QHP213" s="172"/>
      <c r="QHQ213" s="172"/>
      <c r="QHR213" s="172"/>
      <c r="QHS213" s="172"/>
      <c r="QHT213" s="172"/>
      <c r="QHU213" s="172"/>
      <c r="QHV213" s="172"/>
      <c r="QHW213" s="172"/>
      <c r="QHX213" s="172"/>
      <c r="QHY213" s="172"/>
      <c r="QHZ213" s="172"/>
      <c r="QIA213" s="172"/>
      <c r="QIB213" s="172"/>
      <c r="QIC213" s="172"/>
      <c r="QID213" s="172"/>
      <c r="QIE213" s="172"/>
      <c r="QIF213" s="172"/>
      <c r="QIG213" s="172"/>
      <c r="QIH213" s="172"/>
      <c r="QII213" s="172"/>
      <c r="QIJ213" s="172"/>
      <c r="QIK213" s="172"/>
      <c r="QIL213" s="172"/>
      <c r="QIM213" s="172"/>
      <c r="QIN213" s="172"/>
      <c r="QIO213" s="172"/>
      <c r="QIP213" s="172"/>
      <c r="QIQ213" s="172"/>
      <c r="QIR213" s="172"/>
      <c r="QIS213" s="172"/>
      <c r="QIT213" s="172"/>
      <c r="QIU213" s="172"/>
      <c r="QIV213" s="172"/>
      <c r="QIW213" s="172"/>
      <c r="QIX213" s="172"/>
      <c r="QIY213" s="172"/>
      <c r="QIZ213" s="172"/>
      <c r="QJA213" s="172"/>
      <c r="QJB213" s="172"/>
      <c r="QJC213" s="172"/>
      <c r="QJD213" s="172"/>
      <c r="QJE213" s="172"/>
      <c r="QJF213" s="172"/>
      <c r="QJG213" s="172"/>
      <c r="QJH213" s="172"/>
      <c r="QJI213" s="172"/>
      <c r="QJJ213" s="172"/>
      <c r="QJK213" s="172"/>
      <c r="QJL213" s="172"/>
      <c r="QJM213" s="172"/>
      <c r="QJN213" s="172"/>
      <c r="QJO213" s="172"/>
      <c r="QJP213" s="172"/>
      <c r="QJQ213" s="172"/>
      <c r="QJR213" s="172"/>
      <c r="QJS213" s="172"/>
      <c r="QJT213" s="172"/>
      <c r="QJU213" s="172"/>
      <c r="QJV213" s="172"/>
      <c r="QJW213" s="172"/>
      <c r="QJX213" s="172"/>
      <c r="QJY213" s="172"/>
      <c r="QJZ213" s="172"/>
      <c r="QKA213" s="172"/>
      <c r="QKB213" s="172"/>
      <c r="QKC213" s="172"/>
      <c r="QKD213" s="172"/>
      <c r="QKE213" s="172"/>
      <c r="QKF213" s="172"/>
      <c r="QKG213" s="172"/>
      <c r="QKH213" s="172"/>
      <c r="QKI213" s="172"/>
      <c r="QKJ213" s="172"/>
      <c r="QKK213" s="172"/>
      <c r="QKL213" s="172"/>
      <c r="QKM213" s="172"/>
      <c r="QKN213" s="172"/>
      <c r="QKO213" s="172"/>
      <c r="QKP213" s="172"/>
      <c r="QKQ213" s="172"/>
      <c r="QKR213" s="172"/>
      <c r="QKS213" s="172"/>
      <c r="QKT213" s="172"/>
      <c r="QKU213" s="172"/>
      <c r="QKV213" s="172"/>
      <c r="QKW213" s="172"/>
      <c r="QKX213" s="172"/>
      <c r="QKY213" s="172"/>
      <c r="QKZ213" s="172"/>
      <c r="QLA213" s="172"/>
      <c r="QLB213" s="172"/>
      <c r="QLC213" s="172"/>
      <c r="QLD213" s="172"/>
      <c r="QLE213" s="172"/>
      <c r="QLF213" s="172"/>
      <c r="QLG213" s="172"/>
      <c r="QLH213" s="172"/>
      <c r="QLI213" s="172"/>
      <c r="QLJ213" s="172"/>
      <c r="QLK213" s="172"/>
      <c r="QLL213" s="172"/>
      <c r="QLM213" s="172"/>
      <c r="QLN213" s="172"/>
      <c r="QLO213" s="172"/>
      <c r="QLP213" s="172"/>
      <c r="QLQ213" s="172"/>
      <c r="QLR213" s="172"/>
      <c r="QLS213" s="172"/>
      <c r="QLT213" s="172"/>
      <c r="QLU213" s="172"/>
      <c r="QLV213" s="172"/>
      <c r="QLW213" s="172"/>
      <c r="QLX213" s="172"/>
      <c r="QLY213" s="172"/>
      <c r="QLZ213" s="172"/>
      <c r="QMA213" s="172"/>
      <c r="QMB213" s="172"/>
      <c r="QMC213" s="172"/>
      <c r="QMD213" s="172"/>
      <c r="QME213" s="172"/>
      <c r="QMF213" s="172"/>
      <c r="QMG213" s="172"/>
      <c r="QMH213" s="172"/>
      <c r="QMI213" s="172"/>
      <c r="QMJ213" s="172"/>
      <c r="QMK213" s="172"/>
      <c r="QML213" s="172"/>
      <c r="QMM213" s="172"/>
      <c r="QMN213" s="172"/>
      <c r="QMO213" s="172"/>
      <c r="QMP213" s="172"/>
      <c r="QMQ213" s="172"/>
      <c r="QMR213" s="172"/>
      <c r="QMS213" s="172"/>
      <c r="QMT213" s="172"/>
      <c r="QMU213" s="172"/>
      <c r="QMV213" s="172"/>
      <c r="QMW213" s="172"/>
      <c r="QMX213" s="172"/>
      <c r="QMY213" s="172"/>
      <c r="QMZ213" s="172"/>
      <c r="QNA213" s="172"/>
      <c r="QNB213" s="172"/>
      <c r="QNC213" s="172"/>
      <c r="QND213" s="172"/>
      <c r="QNE213" s="172"/>
      <c r="QNF213" s="172"/>
      <c r="QNG213" s="172"/>
      <c r="QNH213" s="172"/>
      <c r="QNI213" s="172"/>
      <c r="QNJ213" s="172"/>
      <c r="QNK213" s="172"/>
      <c r="QNL213" s="172"/>
      <c r="QNM213" s="172"/>
      <c r="QNN213" s="172"/>
      <c r="QNO213" s="172"/>
      <c r="QNP213" s="172"/>
      <c r="QNQ213" s="172"/>
      <c r="QNR213" s="172"/>
      <c r="QNS213" s="172"/>
      <c r="QNT213" s="172"/>
      <c r="QNU213" s="172"/>
      <c r="QNV213" s="172"/>
      <c r="QNW213" s="172"/>
      <c r="QNX213" s="172"/>
      <c r="QNY213" s="172"/>
      <c r="QNZ213" s="172"/>
      <c r="QOA213" s="172"/>
      <c r="QOB213" s="172"/>
      <c r="QOC213" s="172"/>
      <c r="QOD213" s="172"/>
      <c r="QOE213" s="172"/>
      <c r="QOF213" s="172"/>
      <c r="QOG213" s="172"/>
      <c r="QOH213" s="172"/>
      <c r="QOI213" s="172"/>
      <c r="QOJ213" s="172"/>
      <c r="QOK213" s="172"/>
      <c r="QOL213" s="172"/>
      <c r="QOM213" s="172"/>
      <c r="QON213" s="172"/>
      <c r="QOO213" s="172"/>
      <c r="QOP213" s="172"/>
      <c r="QOQ213" s="172"/>
      <c r="QOR213" s="172"/>
      <c r="QOS213" s="172"/>
      <c r="QOT213" s="172"/>
      <c r="QOU213" s="172"/>
      <c r="QOV213" s="172"/>
      <c r="QOW213" s="172"/>
      <c r="QOX213" s="172"/>
      <c r="QOY213" s="172"/>
      <c r="QOZ213" s="172"/>
      <c r="QPA213" s="172"/>
      <c r="QPB213" s="172"/>
      <c r="QPC213" s="172"/>
      <c r="QPD213" s="172"/>
      <c r="QPE213" s="172"/>
      <c r="QPF213" s="172"/>
      <c r="QPG213" s="172"/>
      <c r="QPH213" s="172"/>
      <c r="QPI213" s="172"/>
      <c r="QPJ213" s="172"/>
      <c r="QPK213" s="172"/>
      <c r="QPL213" s="172"/>
      <c r="QPM213" s="172"/>
      <c r="QPN213" s="172"/>
      <c r="QPO213" s="172"/>
      <c r="QPP213" s="172"/>
      <c r="QPQ213" s="172"/>
      <c r="QPR213" s="172"/>
      <c r="QPS213" s="172"/>
      <c r="QPT213" s="172"/>
      <c r="QPU213" s="172"/>
      <c r="QPV213" s="172"/>
      <c r="QPW213" s="172"/>
      <c r="QPX213" s="172"/>
      <c r="QPY213" s="172"/>
      <c r="QPZ213" s="172"/>
      <c r="QQA213" s="172"/>
      <c r="QQB213" s="172"/>
      <c r="QQC213" s="172"/>
      <c r="QQD213" s="172"/>
      <c r="QQE213" s="172"/>
      <c r="QQF213" s="172"/>
      <c r="QQG213" s="172"/>
      <c r="QQH213" s="172"/>
      <c r="QQI213" s="172"/>
      <c r="QQJ213" s="172"/>
      <c r="QQK213" s="172"/>
      <c r="QQL213" s="172"/>
      <c r="QQM213" s="172"/>
      <c r="QQN213" s="172"/>
      <c r="QQO213" s="172"/>
      <c r="QQP213" s="172"/>
      <c r="QQQ213" s="172"/>
      <c r="QQR213" s="172"/>
      <c r="QQS213" s="172"/>
      <c r="QQT213" s="172"/>
      <c r="QQU213" s="172"/>
      <c r="QQV213" s="172"/>
      <c r="QQW213" s="172"/>
      <c r="QQX213" s="172"/>
      <c r="QQY213" s="172"/>
      <c r="QQZ213" s="172"/>
      <c r="QRA213" s="172"/>
      <c r="QRB213" s="172"/>
      <c r="QRC213" s="172"/>
      <c r="QRD213" s="172"/>
      <c r="QRE213" s="172"/>
      <c r="QRF213" s="172"/>
      <c r="QRG213" s="172"/>
      <c r="QRH213" s="172"/>
      <c r="QRI213" s="172"/>
      <c r="QRJ213" s="172"/>
      <c r="QRK213" s="172"/>
      <c r="QRL213" s="172"/>
      <c r="QRM213" s="172"/>
      <c r="QRN213" s="172"/>
      <c r="QRO213" s="172"/>
      <c r="QRP213" s="172"/>
      <c r="QRQ213" s="172"/>
      <c r="QRR213" s="172"/>
      <c r="QRS213" s="172"/>
      <c r="QRT213" s="172"/>
      <c r="QRU213" s="172"/>
      <c r="QRV213" s="172"/>
      <c r="QRW213" s="172"/>
      <c r="QRX213" s="172"/>
      <c r="QRY213" s="172"/>
      <c r="QRZ213" s="172"/>
      <c r="QSA213" s="172"/>
      <c r="QSB213" s="172"/>
      <c r="QSC213" s="172"/>
      <c r="QSD213" s="172"/>
      <c r="QSE213" s="172"/>
      <c r="QSF213" s="172"/>
      <c r="QSG213" s="172"/>
      <c r="QSH213" s="172"/>
      <c r="QSI213" s="172"/>
      <c r="QSJ213" s="172"/>
      <c r="QSK213" s="172"/>
      <c r="QSL213" s="172"/>
      <c r="QSM213" s="172"/>
      <c r="QSN213" s="172"/>
      <c r="QSO213" s="172"/>
      <c r="QSP213" s="172"/>
      <c r="QSQ213" s="172"/>
      <c r="QSR213" s="172"/>
      <c r="QSS213" s="172"/>
      <c r="QST213" s="172"/>
      <c r="QSU213" s="172"/>
      <c r="QSV213" s="172"/>
      <c r="QSW213" s="172"/>
      <c r="QSX213" s="172"/>
      <c r="QSY213" s="172"/>
      <c r="QSZ213" s="172"/>
      <c r="QTA213" s="172"/>
      <c r="QTB213" s="172"/>
      <c r="QTC213" s="172"/>
      <c r="QTD213" s="172"/>
      <c r="QTE213" s="172"/>
      <c r="QTF213" s="172"/>
      <c r="QTG213" s="172"/>
      <c r="QTH213" s="172"/>
      <c r="QTI213" s="172"/>
      <c r="QTJ213" s="172"/>
      <c r="QTK213" s="172"/>
      <c r="QTL213" s="172"/>
      <c r="QTM213" s="172"/>
      <c r="QTN213" s="172"/>
      <c r="QTO213" s="172"/>
      <c r="QTP213" s="172"/>
      <c r="QTQ213" s="172"/>
      <c r="QTR213" s="172"/>
      <c r="QTS213" s="172"/>
      <c r="QTT213" s="172"/>
      <c r="QTU213" s="172"/>
      <c r="QTV213" s="172"/>
      <c r="QTW213" s="172"/>
      <c r="QTX213" s="172"/>
      <c r="QTY213" s="172"/>
      <c r="QTZ213" s="172"/>
      <c r="QUA213" s="172"/>
      <c r="QUB213" s="172"/>
      <c r="QUC213" s="172"/>
      <c r="QUD213" s="172"/>
      <c r="QUE213" s="172"/>
      <c r="QUF213" s="172"/>
      <c r="QUG213" s="172"/>
      <c r="QUH213" s="172"/>
      <c r="QUI213" s="172"/>
      <c r="QUJ213" s="172"/>
      <c r="QUK213" s="172"/>
      <c r="QUL213" s="172"/>
      <c r="QUM213" s="172"/>
      <c r="QUN213" s="172"/>
      <c r="QUO213" s="172"/>
      <c r="QUP213" s="172"/>
      <c r="QUQ213" s="172"/>
      <c r="QUR213" s="172"/>
      <c r="QUS213" s="172"/>
      <c r="QUT213" s="172"/>
      <c r="QUU213" s="172"/>
      <c r="QUV213" s="172"/>
      <c r="QUW213" s="172"/>
      <c r="QUX213" s="172"/>
      <c r="QUY213" s="172"/>
      <c r="QUZ213" s="172"/>
      <c r="QVA213" s="172"/>
      <c r="QVB213" s="172"/>
      <c r="QVC213" s="172"/>
      <c r="QVD213" s="172"/>
      <c r="QVE213" s="172"/>
      <c r="QVF213" s="172"/>
      <c r="QVG213" s="172"/>
      <c r="QVH213" s="172"/>
      <c r="QVI213" s="172"/>
      <c r="QVJ213" s="172"/>
      <c r="QVK213" s="172"/>
      <c r="QVL213" s="172"/>
      <c r="QVM213" s="172"/>
      <c r="QVN213" s="172"/>
      <c r="QVO213" s="172"/>
      <c r="QVP213" s="172"/>
      <c r="QVQ213" s="172"/>
      <c r="QVR213" s="172"/>
      <c r="QVS213" s="172"/>
      <c r="QVT213" s="172"/>
      <c r="QVU213" s="172"/>
      <c r="QVV213" s="172"/>
      <c r="QVW213" s="172"/>
      <c r="QVX213" s="172"/>
      <c r="QVY213" s="172"/>
      <c r="QVZ213" s="172"/>
      <c r="QWA213" s="172"/>
      <c r="QWB213" s="172"/>
      <c r="QWC213" s="172"/>
      <c r="QWD213" s="172"/>
      <c r="QWE213" s="172"/>
      <c r="QWF213" s="172"/>
      <c r="QWG213" s="172"/>
      <c r="QWH213" s="172"/>
      <c r="QWI213" s="172"/>
      <c r="QWJ213" s="172"/>
      <c r="QWK213" s="172"/>
      <c r="QWL213" s="172"/>
      <c r="QWM213" s="172"/>
      <c r="QWN213" s="172"/>
      <c r="QWO213" s="172"/>
      <c r="QWP213" s="172"/>
      <c r="QWQ213" s="172"/>
      <c r="QWR213" s="172"/>
      <c r="QWS213" s="172"/>
      <c r="QWT213" s="172"/>
      <c r="QWU213" s="172"/>
      <c r="QWV213" s="172"/>
      <c r="QWW213" s="172"/>
      <c r="QWX213" s="172"/>
      <c r="QWY213" s="172"/>
      <c r="QWZ213" s="172"/>
      <c r="QXA213" s="172"/>
      <c r="QXB213" s="172"/>
      <c r="QXC213" s="172"/>
      <c r="QXD213" s="172"/>
      <c r="QXE213" s="172"/>
      <c r="QXF213" s="172"/>
      <c r="QXG213" s="172"/>
      <c r="QXH213" s="172"/>
      <c r="QXI213" s="172"/>
      <c r="QXJ213" s="172"/>
      <c r="QXK213" s="172"/>
      <c r="QXL213" s="172"/>
      <c r="QXM213" s="172"/>
      <c r="QXN213" s="172"/>
      <c r="QXO213" s="172"/>
      <c r="QXP213" s="172"/>
      <c r="QXQ213" s="172"/>
      <c r="QXR213" s="172"/>
      <c r="QXS213" s="172"/>
      <c r="QXT213" s="172"/>
      <c r="QXU213" s="172"/>
      <c r="QXV213" s="172"/>
      <c r="QXW213" s="172"/>
      <c r="QXX213" s="172"/>
      <c r="QXY213" s="172"/>
      <c r="QXZ213" s="172"/>
      <c r="QYA213" s="172"/>
      <c r="QYB213" s="172"/>
      <c r="QYC213" s="172"/>
      <c r="QYD213" s="172"/>
      <c r="QYE213" s="172"/>
      <c r="QYF213" s="172"/>
      <c r="QYG213" s="172"/>
      <c r="QYH213" s="172"/>
      <c r="QYI213" s="172"/>
      <c r="QYJ213" s="172"/>
      <c r="QYK213" s="172"/>
      <c r="QYL213" s="172"/>
      <c r="QYM213" s="172"/>
      <c r="QYN213" s="172"/>
      <c r="QYO213" s="172"/>
      <c r="QYP213" s="172"/>
      <c r="QYQ213" s="172"/>
      <c r="QYR213" s="172"/>
      <c r="QYS213" s="172"/>
      <c r="QYT213" s="172"/>
      <c r="QYU213" s="172"/>
      <c r="QYV213" s="172"/>
      <c r="QYW213" s="172"/>
      <c r="QYX213" s="172"/>
      <c r="QYY213" s="172"/>
      <c r="QYZ213" s="172"/>
      <c r="QZA213" s="172"/>
      <c r="QZB213" s="172"/>
      <c r="QZC213" s="172"/>
      <c r="QZD213" s="172"/>
      <c r="QZE213" s="172"/>
      <c r="QZF213" s="172"/>
      <c r="QZG213" s="172"/>
      <c r="QZH213" s="172"/>
      <c r="QZI213" s="172"/>
      <c r="QZJ213" s="172"/>
      <c r="QZK213" s="172"/>
      <c r="QZL213" s="172"/>
      <c r="QZM213" s="172"/>
      <c r="QZN213" s="172"/>
      <c r="QZO213" s="172"/>
      <c r="QZP213" s="172"/>
      <c r="QZQ213" s="172"/>
      <c r="QZR213" s="172"/>
      <c r="QZS213" s="172"/>
      <c r="QZT213" s="172"/>
      <c r="QZU213" s="172"/>
      <c r="QZV213" s="172"/>
      <c r="QZW213" s="172"/>
      <c r="QZX213" s="172"/>
      <c r="QZY213" s="172"/>
      <c r="QZZ213" s="172"/>
      <c r="RAA213" s="172"/>
      <c r="RAB213" s="172"/>
      <c r="RAC213" s="172"/>
      <c r="RAD213" s="172"/>
      <c r="RAE213" s="172"/>
      <c r="RAF213" s="172"/>
      <c r="RAG213" s="172"/>
      <c r="RAH213" s="172"/>
      <c r="RAI213" s="172"/>
      <c r="RAJ213" s="172"/>
      <c r="RAK213" s="172"/>
      <c r="RAL213" s="172"/>
      <c r="RAM213" s="172"/>
      <c r="RAN213" s="172"/>
      <c r="RAO213" s="172"/>
      <c r="RAP213" s="172"/>
      <c r="RAQ213" s="172"/>
      <c r="RAR213" s="172"/>
      <c r="RAS213" s="172"/>
      <c r="RAT213" s="172"/>
      <c r="RAU213" s="172"/>
      <c r="RAV213" s="172"/>
      <c r="RAW213" s="172"/>
      <c r="RAX213" s="172"/>
      <c r="RAY213" s="172"/>
      <c r="RAZ213" s="172"/>
      <c r="RBA213" s="172"/>
      <c r="RBB213" s="172"/>
      <c r="RBC213" s="172"/>
      <c r="RBD213" s="172"/>
      <c r="RBE213" s="172"/>
      <c r="RBF213" s="172"/>
      <c r="RBG213" s="172"/>
      <c r="RBH213" s="172"/>
      <c r="RBI213" s="172"/>
      <c r="RBJ213" s="172"/>
      <c r="RBK213" s="172"/>
      <c r="RBL213" s="172"/>
      <c r="RBM213" s="172"/>
      <c r="RBN213" s="172"/>
      <c r="RBO213" s="172"/>
      <c r="RBP213" s="172"/>
      <c r="RBQ213" s="172"/>
      <c r="RBR213" s="172"/>
      <c r="RBS213" s="172"/>
      <c r="RBT213" s="172"/>
      <c r="RBU213" s="172"/>
      <c r="RBV213" s="172"/>
      <c r="RBW213" s="172"/>
      <c r="RBX213" s="172"/>
      <c r="RBY213" s="172"/>
      <c r="RBZ213" s="172"/>
      <c r="RCA213" s="172"/>
      <c r="RCB213" s="172"/>
      <c r="RCC213" s="172"/>
      <c r="RCD213" s="172"/>
      <c r="RCE213" s="172"/>
      <c r="RCF213" s="172"/>
      <c r="RCG213" s="172"/>
      <c r="RCH213" s="172"/>
      <c r="RCI213" s="172"/>
      <c r="RCJ213" s="172"/>
      <c r="RCK213" s="172"/>
      <c r="RCL213" s="172"/>
      <c r="RCM213" s="172"/>
      <c r="RCN213" s="172"/>
      <c r="RCO213" s="172"/>
      <c r="RCP213" s="172"/>
      <c r="RCQ213" s="172"/>
      <c r="RCR213" s="172"/>
      <c r="RCS213" s="172"/>
      <c r="RCT213" s="172"/>
      <c r="RCU213" s="172"/>
      <c r="RCV213" s="172"/>
      <c r="RCW213" s="172"/>
      <c r="RCX213" s="172"/>
      <c r="RCY213" s="172"/>
      <c r="RCZ213" s="172"/>
      <c r="RDA213" s="172"/>
      <c r="RDB213" s="172"/>
      <c r="RDC213" s="172"/>
      <c r="RDD213" s="172"/>
      <c r="RDE213" s="172"/>
      <c r="RDF213" s="172"/>
      <c r="RDG213" s="172"/>
      <c r="RDH213" s="172"/>
      <c r="RDI213" s="172"/>
      <c r="RDJ213" s="172"/>
      <c r="RDK213" s="172"/>
      <c r="RDL213" s="172"/>
      <c r="RDM213" s="172"/>
      <c r="RDN213" s="172"/>
      <c r="RDO213" s="172"/>
      <c r="RDP213" s="172"/>
      <c r="RDQ213" s="172"/>
      <c r="RDR213" s="172"/>
      <c r="RDS213" s="172"/>
      <c r="RDT213" s="172"/>
      <c r="RDU213" s="172"/>
      <c r="RDV213" s="172"/>
      <c r="RDW213" s="172"/>
      <c r="RDX213" s="172"/>
      <c r="RDY213" s="172"/>
      <c r="RDZ213" s="172"/>
      <c r="REA213" s="172"/>
      <c r="REB213" s="172"/>
      <c r="REC213" s="172"/>
      <c r="RED213" s="172"/>
      <c r="REE213" s="172"/>
      <c r="REF213" s="172"/>
      <c r="REG213" s="172"/>
      <c r="REH213" s="172"/>
      <c r="REI213" s="172"/>
      <c r="REJ213" s="172"/>
      <c r="REK213" s="172"/>
      <c r="REL213" s="172"/>
      <c r="REM213" s="172"/>
      <c r="REN213" s="172"/>
      <c r="REO213" s="172"/>
      <c r="REP213" s="172"/>
      <c r="REQ213" s="172"/>
      <c r="RER213" s="172"/>
      <c r="RES213" s="172"/>
      <c r="RET213" s="172"/>
      <c r="REU213" s="172"/>
      <c r="REV213" s="172"/>
      <c r="REW213" s="172"/>
      <c r="REX213" s="172"/>
      <c r="REY213" s="172"/>
      <c r="REZ213" s="172"/>
      <c r="RFA213" s="172"/>
      <c r="RFB213" s="172"/>
      <c r="RFC213" s="172"/>
      <c r="RFD213" s="172"/>
      <c r="RFE213" s="172"/>
      <c r="RFF213" s="172"/>
      <c r="RFG213" s="172"/>
      <c r="RFH213" s="172"/>
      <c r="RFI213" s="172"/>
      <c r="RFJ213" s="172"/>
      <c r="RFK213" s="172"/>
      <c r="RFL213" s="172"/>
      <c r="RFM213" s="172"/>
      <c r="RFN213" s="172"/>
      <c r="RFO213" s="172"/>
      <c r="RFP213" s="172"/>
      <c r="RFQ213" s="172"/>
      <c r="RFR213" s="172"/>
      <c r="RFS213" s="172"/>
      <c r="RFT213" s="172"/>
      <c r="RFU213" s="172"/>
      <c r="RFV213" s="172"/>
      <c r="RFW213" s="172"/>
      <c r="RFX213" s="172"/>
      <c r="RFY213" s="172"/>
      <c r="RFZ213" s="172"/>
      <c r="RGA213" s="172"/>
      <c r="RGB213" s="172"/>
      <c r="RGC213" s="172"/>
      <c r="RGD213" s="172"/>
      <c r="RGE213" s="172"/>
      <c r="RGF213" s="172"/>
      <c r="RGG213" s="172"/>
      <c r="RGH213" s="172"/>
      <c r="RGI213" s="172"/>
      <c r="RGJ213" s="172"/>
      <c r="RGK213" s="172"/>
      <c r="RGL213" s="172"/>
      <c r="RGM213" s="172"/>
      <c r="RGN213" s="172"/>
      <c r="RGO213" s="172"/>
      <c r="RGP213" s="172"/>
      <c r="RGQ213" s="172"/>
      <c r="RGR213" s="172"/>
      <c r="RGS213" s="172"/>
      <c r="RGT213" s="172"/>
      <c r="RGU213" s="172"/>
      <c r="RGV213" s="172"/>
      <c r="RGW213" s="172"/>
      <c r="RGX213" s="172"/>
      <c r="RGY213" s="172"/>
      <c r="RGZ213" s="172"/>
      <c r="RHA213" s="172"/>
      <c r="RHB213" s="172"/>
      <c r="RHC213" s="172"/>
      <c r="RHD213" s="172"/>
      <c r="RHE213" s="172"/>
      <c r="RHF213" s="172"/>
      <c r="RHG213" s="172"/>
      <c r="RHH213" s="172"/>
      <c r="RHI213" s="172"/>
      <c r="RHJ213" s="172"/>
      <c r="RHK213" s="172"/>
      <c r="RHL213" s="172"/>
      <c r="RHM213" s="172"/>
      <c r="RHN213" s="172"/>
      <c r="RHO213" s="172"/>
      <c r="RHP213" s="172"/>
      <c r="RHQ213" s="172"/>
      <c r="RHR213" s="172"/>
      <c r="RHS213" s="172"/>
      <c r="RHT213" s="172"/>
      <c r="RHU213" s="172"/>
      <c r="RHV213" s="172"/>
      <c r="RHW213" s="172"/>
      <c r="RHX213" s="172"/>
      <c r="RHY213" s="172"/>
      <c r="RHZ213" s="172"/>
      <c r="RIA213" s="172"/>
      <c r="RIB213" s="172"/>
      <c r="RIC213" s="172"/>
      <c r="RID213" s="172"/>
      <c r="RIE213" s="172"/>
      <c r="RIF213" s="172"/>
      <c r="RIG213" s="172"/>
      <c r="RIH213" s="172"/>
      <c r="RII213" s="172"/>
      <c r="RIJ213" s="172"/>
      <c r="RIK213" s="172"/>
      <c r="RIL213" s="172"/>
      <c r="RIM213" s="172"/>
      <c r="RIN213" s="172"/>
      <c r="RIO213" s="172"/>
      <c r="RIP213" s="172"/>
      <c r="RIQ213" s="172"/>
      <c r="RIR213" s="172"/>
      <c r="RIS213" s="172"/>
      <c r="RIT213" s="172"/>
      <c r="RIU213" s="172"/>
      <c r="RIV213" s="172"/>
      <c r="RIW213" s="172"/>
      <c r="RIX213" s="172"/>
      <c r="RIY213" s="172"/>
      <c r="RIZ213" s="172"/>
      <c r="RJA213" s="172"/>
      <c r="RJB213" s="172"/>
      <c r="RJC213" s="172"/>
      <c r="RJD213" s="172"/>
      <c r="RJE213" s="172"/>
      <c r="RJF213" s="172"/>
      <c r="RJG213" s="172"/>
      <c r="RJH213" s="172"/>
      <c r="RJI213" s="172"/>
      <c r="RJJ213" s="172"/>
      <c r="RJK213" s="172"/>
      <c r="RJL213" s="172"/>
      <c r="RJM213" s="172"/>
      <c r="RJN213" s="172"/>
      <c r="RJO213" s="172"/>
      <c r="RJP213" s="172"/>
      <c r="RJQ213" s="172"/>
      <c r="RJR213" s="172"/>
      <c r="RJS213" s="172"/>
      <c r="RJT213" s="172"/>
      <c r="RJU213" s="172"/>
      <c r="RJV213" s="172"/>
      <c r="RJW213" s="172"/>
      <c r="RJX213" s="172"/>
      <c r="RJY213" s="172"/>
      <c r="RJZ213" s="172"/>
      <c r="RKA213" s="172"/>
      <c r="RKB213" s="172"/>
      <c r="RKC213" s="172"/>
      <c r="RKD213" s="172"/>
      <c r="RKE213" s="172"/>
      <c r="RKF213" s="172"/>
      <c r="RKG213" s="172"/>
      <c r="RKH213" s="172"/>
      <c r="RKI213" s="172"/>
      <c r="RKJ213" s="172"/>
      <c r="RKK213" s="172"/>
      <c r="RKL213" s="172"/>
      <c r="RKM213" s="172"/>
      <c r="RKN213" s="172"/>
      <c r="RKO213" s="172"/>
      <c r="RKP213" s="172"/>
      <c r="RKQ213" s="172"/>
      <c r="RKR213" s="172"/>
      <c r="RKS213" s="172"/>
      <c r="RKT213" s="172"/>
      <c r="RKU213" s="172"/>
      <c r="RKV213" s="172"/>
      <c r="RKW213" s="172"/>
      <c r="RKX213" s="172"/>
      <c r="RKY213" s="172"/>
      <c r="RKZ213" s="172"/>
      <c r="RLA213" s="172"/>
      <c r="RLB213" s="172"/>
      <c r="RLC213" s="172"/>
      <c r="RLD213" s="172"/>
      <c r="RLE213" s="172"/>
      <c r="RLF213" s="172"/>
      <c r="RLG213" s="172"/>
      <c r="RLH213" s="172"/>
      <c r="RLI213" s="172"/>
      <c r="RLJ213" s="172"/>
      <c r="RLK213" s="172"/>
      <c r="RLL213" s="172"/>
      <c r="RLM213" s="172"/>
      <c r="RLN213" s="172"/>
      <c r="RLO213" s="172"/>
      <c r="RLP213" s="172"/>
      <c r="RLQ213" s="172"/>
      <c r="RLR213" s="172"/>
      <c r="RLS213" s="172"/>
      <c r="RLT213" s="172"/>
      <c r="RLU213" s="172"/>
      <c r="RLV213" s="172"/>
      <c r="RLW213" s="172"/>
      <c r="RLX213" s="172"/>
      <c r="RLY213" s="172"/>
      <c r="RLZ213" s="172"/>
      <c r="RMA213" s="172"/>
      <c r="RMB213" s="172"/>
      <c r="RMC213" s="172"/>
      <c r="RMD213" s="172"/>
      <c r="RME213" s="172"/>
      <c r="RMF213" s="172"/>
      <c r="RMG213" s="172"/>
      <c r="RMH213" s="172"/>
      <c r="RMI213" s="172"/>
      <c r="RMJ213" s="172"/>
      <c r="RMK213" s="172"/>
      <c r="RML213" s="172"/>
      <c r="RMM213" s="172"/>
      <c r="RMN213" s="172"/>
      <c r="RMO213" s="172"/>
      <c r="RMP213" s="172"/>
      <c r="RMQ213" s="172"/>
      <c r="RMR213" s="172"/>
      <c r="RMS213" s="172"/>
      <c r="RMT213" s="172"/>
      <c r="RMU213" s="172"/>
      <c r="RMV213" s="172"/>
      <c r="RMW213" s="172"/>
      <c r="RMX213" s="172"/>
      <c r="RMY213" s="172"/>
      <c r="RMZ213" s="172"/>
      <c r="RNA213" s="172"/>
      <c r="RNB213" s="172"/>
      <c r="RNC213" s="172"/>
      <c r="RND213" s="172"/>
      <c r="RNE213" s="172"/>
      <c r="RNF213" s="172"/>
      <c r="RNG213" s="172"/>
      <c r="RNH213" s="172"/>
      <c r="RNI213" s="172"/>
      <c r="RNJ213" s="172"/>
      <c r="RNK213" s="172"/>
      <c r="RNL213" s="172"/>
      <c r="RNM213" s="172"/>
      <c r="RNN213" s="172"/>
      <c r="RNO213" s="172"/>
      <c r="RNP213" s="172"/>
      <c r="RNQ213" s="172"/>
      <c r="RNR213" s="172"/>
      <c r="RNS213" s="172"/>
      <c r="RNT213" s="172"/>
      <c r="RNU213" s="172"/>
      <c r="RNV213" s="172"/>
      <c r="RNW213" s="172"/>
      <c r="RNX213" s="172"/>
      <c r="RNY213" s="172"/>
      <c r="RNZ213" s="172"/>
      <c r="ROA213" s="172"/>
      <c r="ROB213" s="172"/>
      <c r="ROC213" s="172"/>
      <c r="ROD213" s="172"/>
      <c r="ROE213" s="172"/>
      <c r="ROF213" s="172"/>
      <c r="ROG213" s="172"/>
      <c r="ROH213" s="172"/>
      <c r="ROI213" s="172"/>
      <c r="ROJ213" s="172"/>
      <c r="ROK213" s="172"/>
      <c r="ROL213" s="172"/>
      <c r="ROM213" s="172"/>
      <c r="RON213" s="172"/>
      <c r="ROO213" s="172"/>
      <c r="ROP213" s="172"/>
      <c r="ROQ213" s="172"/>
      <c r="ROR213" s="172"/>
      <c r="ROS213" s="172"/>
      <c r="ROT213" s="172"/>
      <c r="ROU213" s="172"/>
      <c r="ROV213" s="172"/>
      <c r="ROW213" s="172"/>
      <c r="ROX213" s="172"/>
      <c r="ROY213" s="172"/>
      <c r="ROZ213" s="172"/>
      <c r="RPA213" s="172"/>
      <c r="RPB213" s="172"/>
      <c r="RPC213" s="172"/>
      <c r="RPD213" s="172"/>
      <c r="RPE213" s="172"/>
      <c r="RPF213" s="172"/>
      <c r="RPG213" s="172"/>
      <c r="RPH213" s="172"/>
      <c r="RPI213" s="172"/>
      <c r="RPJ213" s="172"/>
      <c r="RPK213" s="172"/>
      <c r="RPL213" s="172"/>
      <c r="RPM213" s="172"/>
      <c r="RPN213" s="172"/>
      <c r="RPO213" s="172"/>
      <c r="RPP213" s="172"/>
      <c r="RPQ213" s="172"/>
      <c r="RPR213" s="172"/>
      <c r="RPS213" s="172"/>
      <c r="RPT213" s="172"/>
      <c r="RPU213" s="172"/>
      <c r="RPV213" s="172"/>
      <c r="RPW213" s="172"/>
      <c r="RPX213" s="172"/>
      <c r="RPY213" s="172"/>
      <c r="RPZ213" s="172"/>
      <c r="RQA213" s="172"/>
      <c r="RQB213" s="172"/>
      <c r="RQC213" s="172"/>
      <c r="RQD213" s="172"/>
      <c r="RQE213" s="172"/>
      <c r="RQF213" s="172"/>
      <c r="RQG213" s="172"/>
      <c r="RQH213" s="172"/>
      <c r="RQI213" s="172"/>
      <c r="RQJ213" s="172"/>
      <c r="RQK213" s="172"/>
      <c r="RQL213" s="172"/>
      <c r="RQM213" s="172"/>
      <c r="RQN213" s="172"/>
      <c r="RQO213" s="172"/>
      <c r="RQP213" s="172"/>
      <c r="RQQ213" s="172"/>
      <c r="RQR213" s="172"/>
      <c r="RQS213" s="172"/>
      <c r="RQT213" s="172"/>
      <c r="RQU213" s="172"/>
      <c r="RQV213" s="172"/>
      <c r="RQW213" s="172"/>
      <c r="RQX213" s="172"/>
      <c r="RQY213" s="172"/>
      <c r="RQZ213" s="172"/>
      <c r="RRA213" s="172"/>
      <c r="RRB213" s="172"/>
      <c r="RRC213" s="172"/>
      <c r="RRD213" s="172"/>
      <c r="RRE213" s="172"/>
      <c r="RRF213" s="172"/>
      <c r="RRG213" s="172"/>
      <c r="RRH213" s="172"/>
      <c r="RRI213" s="172"/>
      <c r="RRJ213" s="172"/>
      <c r="RRK213" s="172"/>
      <c r="RRL213" s="172"/>
      <c r="RRM213" s="172"/>
      <c r="RRN213" s="172"/>
      <c r="RRO213" s="172"/>
      <c r="RRP213" s="172"/>
      <c r="RRQ213" s="172"/>
      <c r="RRR213" s="172"/>
      <c r="RRS213" s="172"/>
      <c r="RRT213" s="172"/>
      <c r="RRU213" s="172"/>
      <c r="RRV213" s="172"/>
      <c r="RRW213" s="172"/>
      <c r="RRX213" s="172"/>
      <c r="RRY213" s="172"/>
      <c r="RRZ213" s="172"/>
      <c r="RSA213" s="172"/>
      <c r="RSB213" s="172"/>
      <c r="RSC213" s="172"/>
      <c r="RSD213" s="172"/>
      <c r="RSE213" s="172"/>
      <c r="RSF213" s="172"/>
      <c r="RSG213" s="172"/>
      <c r="RSH213" s="172"/>
      <c r="RSI213" s="172"/>
      <c r="RSJ213" s="172"/>
      <c r="RSK213" s="172"/>
      <c r="RSL213" s="172"/>
      <c r="RSM213" s="172"/>
      <c r="RSN213" s="172"/>
      <c r="RSO213" s="172"/>
      <c r="RSP213" s="172"/>
      <c r="RSQ213" s="172"/>
      <c r="RSR213" s="172"/>
      <c r="RSS213" s="172"/>
      <c r="RST213" s="172"/>
      <c r="RSU213" s="172"/>
      <c r="RSV213" s="172"/>
      <c r="RSW213" s="172"/>
      <c r="RSX213" s="172"/>
      <c r="RSY213" s="172"/>
      <c r="RSZ213" s="172"/>
      <c r="RTA213" s="172"/>
      <c r="RTB213" s="172"/>
      <c r="RTC213" s="172"/>
      <c r="RTD213" s="172"/>
      <c r="RTE213" s="172"/>
      <c r="RTF213" s="172"/>
      <c r="RTG213" s="172"/>
      <c r="RTH213" s="172"/>
      <c r="RTI213" s="172"/>
      <c r="RTJ213" s="172"/>
      <c r="RTK213" s="172"/>
      <c r="RTL213" s="172"/>
      <c r="RTM213" s="172"/>
      <c r="RTN213" s="172"/>
      <c r="RTO213" s="172"/>
      <c r="RTP213" s="172"/>
      <c r="RTQ213" s="172"/>
      <c r="RTR213" s="172"/>
      <c r="RTS213" s="172"/>
      <c r="RTT213" s="172"/>
      <c r="RTU213" s="172"/>
      <c r="RTV213" s="172"/>
      <c r="RTW213" s="172"/>
      <c r="RTX213" s="172"/>
      <c r="RTY213" s="172"/>
      <c r="RTZ213" s="172"/>
      <c r="RUA213" s="172"/>
      <c r="RUB213" s="172"/>
      <c r="RUC213" s="172"/>
      <c r="RUD213" s="172"/>
      <c r="RUE213" s="172"/>
      <c r="RUF213" s="172"/>
      <c r="RUG213" s="172"/>
      <c r="RUH213" s="172"/>
      <c r="RUI213" s="172"/>
      <c r="RUJ213" s="172"/>
      <c r="RUK213" s="172"/>
      <c r="RUL213" s="172"/>
      <c r="RUM213" s="172"/>
      <c r="RUN213" s="172"/>
      <c r="RUO213" s="172"/>
      <c r="RUP213" s="172"/>
      <c r="RUQ213" s="172"/>
      <c r="RUR213" s="172"/>
      <c r="RUS213" s="172"/>
      <c r="RUT213" s="172"/>
      <c r="RUU213" s="172"/>
      <c r="RUV213" s="172"/>
      <c r="RUW213" s="172"/>
      <c r="RUX213" s="172"/>
      <c r="RUY213" s="172"/>
      <c r="RUZ213" s="172"/>
      <c r="RVA213" s="172"/>
      <c r="RVB213" s="172"/>
      <c r="RVC213" s="172"/>
      <c r="RVD213" s="172"/>
      <c r="RVE213" s="172"/>
      <c r="RVF213" s="172"/>
      <c r="RVG213" s="172"/>
      <c r="RVH213" s="172"/>
      <c r="RVI213" s="172"/>
      <c r="RVJ213" s="172"/>
      <c r="RVK213" s="172"/>
      <c r="RVL213" s="172"/>
      <c r="RVM213" s="172"/>
      <c r="RVN213" s="172"/>
      <c r="RVO213" s="172"/>
      <c r="RVP213" s="172"/>
      <c r="RVQ213" s="172"/>
      <c r="RVR213" s="172"/>
      <c r="RVS213" s="172"/>
      <c r="RVT213" s="172"/>
      <c r="RVU213" s="172"/>
      <c r="RVV213" s="172"/>
      <c r="RVW213" s="172"/>
      <c r="RVX213" s="172"/>
      <c r="RVY213" s="172"/>
      <c r="RVZ213" s="172"/>
      <c r="RWA213" s="172"/>
      <c r="RWB213" s="172"/>
      <c r="RWC213" s="172"/>
      <c r="RWD213" s="172"/>
      <c r="RWE213" s="172"/>
      <c r="RWF213" s="172"/>
      <c r="RWG213" s="172"/>
      <c r="RWH213" s="172"/>
      <c r="RWI213" s="172"/>
      <c r="RWJ213" s="172"/>
      <c r="RWK213" s="172"/>
      <c r="RWL213" s="172"/>
      <c r="RWM213" s="172"/>
      <c r="RWN213" s="172"/>
      <c r="RWO213" s="172"/>
      <c r="RWP213" s="172"/>
      <c r="RWQ213" s="172"/>
      <c r="RWR213" s="172"/>
      <c r="RWS213" s="172"/>
      <c r="RWT213" s="172"/>
      <c r="RWU213" s="172"/>
      <c r="RWV213" s="172"/>
      <c r="RWW213" s="172"/>
      <c r="RWX213" s="172"/>
      <c r="RWY213" s="172"/>
      <c r="RWZ213" s="172"/>
      <c r="RXA213" s="172"/>
      <c r="RXB213" s="172"/>
      <c r="RXC213" s="172"/>
      <c r="RXD213" s="172"/>
      <c r="RXE213" s="172"/>
      <c r="RXF213" s="172"/>
      <c r="RXG213" s="172"/>
      <c r="RXH213" s="172"/>
      <c r="RXI213" s="172"/>
      <c r="RXJ213" s="172"/>
      <c r="RXK213" s="172"/>
      <c r="RXL213" s="172"/>
      <c r="RXM213" s="172"/>
      <c r="RXN213" s="172"/>
      <c r="RXO213" s="172"/>
      <c r="RXP213" s="172"/>
      <c r="RXQ213" s="172"/>
      <c r="RXR213" s="172"/>
      <c r="RXS213" s="172"/>
      <c r="RXT213" s="172"/>
      <c r="RXU213" s="172"/>
      <c r="RXV213" s="172"/>
      <c r="RXW213" s="172"/>
      <c r="RXX213" s="172"/>
      <c r="RXY213" s="172"/>
      <c r="RXZ213" s="172"/>
      <c r="RYA213" s="172"/>
      <c r="RYB213" s="172"/>
      <c r="RYC213" s="172"/>
      <c r="RYD213" s="172"/>
      <c r="RYE213" s="172"/>
      <c r="RYF213" s="172"/>
      <c r="RYG213" s="172"/>
      <c r="RYH213" s="172"/>
      <c r="RYI213" s="172"/>
      <c r="RYJ213" s="172"/>
      <c r="RYK213" s="172"/>
      <c r="RYL213" s="172"/>
      <c r="RYM213" s="172"/>
      <c r="RYN213" s="172"/>
      <c r="RYO213" s="172"/>
      <c r="RYP213" s="172"/>
      <c r="RYQ213" s="172"/>
      <c r="RYR213" s="172"/>
      <c r="RYS213" s="172"/>
      <c r="RYT213" s="172"/>
      <c r="RYU213" s="172"/>
      <c r="RYV213" s="172"/>
      <c r="RYW213" s="172"/>
      <c r="RYX213" s="172"/>
      <c r="RYY213" s="172"/>
      <c r="RYZ213" s="172"/>
      <c r="RZA213" s="172"/>
      <c r="RZB213" s="172"/>
      <c r="RZC213" s="172"/>
      <c r="RZD213" s="172"/>
      <c r="RZE213" s="172"/>
      <c r="RZF213" s="172"/>
      <c r="RZG213" s="172"/>
      <c r="RZH213" s="172"/>
      <c r="RZI213" s="172"/>
      <c r="RZJ213" s="172"/>
      <c r="RZK213" s="172"/>
      <c r="RZL213" s="172"/>
      <c r="RZM213" s="172"/>
      <c r="RZN213" s="172"/>
      <c r="RZO213" s="172"/>
      <c r="RZP213" s="172"/>
      <c r="RZQ213" s="172"/>
      <c r="RZR213" s="172"/>
      <c r="RZS213" s="172"/>
      <c r="RZT213" s="172"/>
      <c r="RZU213" s="172"/>
      <c r="RZV213" s="172"/>
      <c r="RZW213" s="172"/>
      <c r="RZX213" s="172"/>
      <c r="RZY213" s="172"/>
      <c r="RZZ213" s="172"/>
      <c r="SAA213" s="172"/>
      <c r="SAB213" s="172"/>
      <c r="SAC213" s="172"/>
      <c r="SAD213" s="172"/>
      <c r="SAE213" s="172"/>
      <c r="SAF213" s="172"/>
      <c r="SAG213" s="172"/>
      <c r="SAH213" s="172"/>
      <c r="SAI213" s="172"/>
      <c r="SAJ213" s="172"/>
      <c r="SAK213" s="172"/>
      <c r="SAL213" s="172"/>
      <c r="SAM213" s="172"/>
      <c r="SAN213" s="172"/>
      <c r="SAO213" s="172"/>
      <c r="SAP213" s="172"/>
      <c r="SAQ213" s="172"/>
      <c r="SAR213" s="172"/>
      <c r="SAS213" s="172"/>
      <c r="SAT213" s="172"/>
      <c r="SAU213" s="172"/>
      <c r="SAV213" s="172"/>
      <c r="SAW213" s="172"/>
      <c r="SAX213" s="172"/>
      <c r="SAY213" s="172"/>
      <c r="SAZ213" s="172"/>
      <c r="SBA213" s="172"/>
      <c r="SBB213" s="172"/>
      <c r="SBC213" s="172"/>
      <c r="SBD213" s="172"/>
      <c r="SBE213" s="172"/>
      <c r="SBF213" s="172"/>
      <c r="SBG213" s="172"/>
      <c r="SBH213" s="172"/>
      <c r="SBI213" s="172"/>
      <c r="SBJ213" s="172"/>
      <c r="SBK213" s="172"/>
      <c r="SBL213" s="172"/>
      <c r="SBM213" s="172"/>
      <c r="SBN213" s="172"/>
      <c r="SBO213" s="172"/>
      <c r="SBP213" s="172"/>
      <c r="SBQ213" s="172"/>
      <c r="SBR213" s="172"/>
      <c r="SBS213" s="172"/>
      <c r="SBT213" s="172"/>
      <c r="SBU213" s="172"/>
      <c r="SBV213" s="172"/>
      <c r="SBW213" s="172"/>
      <c r="SBX213" s="172"/>
      <c r="SBY213" s="172"/>
      <c r="SBZ213" s="172"/>
      <c r="SCA213" s="172"/>
      <c r="SCB213" s="172"/>
      <c r="SCC213" s="172"/>
      <c r="SCD213" s="172"/>
      <c r="SCE213" s="172"/>
      <c r="SCF213" s="172"/>
      <c r="SCG213" s="172"/>
      <c r="SCH213" s="172"/>
      <c r="SCI213" s="172"/>
      <c r="SCJ213" s="172"/>
      <c r="SCK213" s="172"/>
      <c r="SCL213" s="172"/>
      <c r="SCM213" s="172"/>
      <c r="SCN213" s="172"/>
      <c r="SCO213" s="172"/>
      <c r="SCP213" s="172"/>
      <c r="SCQ213" s="172"/>
      <c r="SCR213" s="172"/>
      <c r="SCS213" s="172"/>
      <c r="SCT213" s="172"/>
      <c r="SCU213" s="172"/>
      <c r="SCV213" s="172"/>
      <c r="SCW213" s="172"/>
      <c r="SCX213" s="172"/>
      <c r="SCY213" s="172"/>
      <c r="SCZ213" s="172"/>
      <c r="SDA213" s="172"/>
      <c r="SDB213" s="172"/>
      <c r="SDC213" s="172"/>
      <c r="SDD213" s="172"/>
      <c r="SDE213" s="172"/>
      <c r="SDF213" s="172"/>
      <c r="SDG213" s="172"/>
      <c r="SDH213" s="172"/>
      <c r="SDI213" s="172"/>
      <c r="SDJ213" s="172"/>
      <c r="SDK213" s="172"/>
      <c r="SDL213" s="172"/>
      <c r="SDM213" s="172"/>
      <c r="SDN213" s="172"/>
      <c r="SDO213" s="172"/>
      <c r="SDP213" s="172"/>
      <c r="SDQ213" s="172"/>
      <c r="SDR213" s="172"/>
      <c r="SDS213" s="172"/>
      <c r="SDT213" s="172"/>
      <c r="SDU213" s="172"/>
      <c r="SDV213" s="172"/>
      <c r="SDW213" s="172"/>
      <c r="SDX213" s="172"/>
      <c r="SDY213" s="172"/>
      <c r="SDZ213" s="172"/>
      <c r="SEA213" s="172"/>
      <c r="SEB213" s="172"/>
      <c r="SEC213" s="172"/>
      <c r="SED213" s="172"/>
      <c r="SEE213" s="172"/>
      <c r="SEF213" s="172"/>
      <c r="SEG213" s="172"/>
      <c r="SEH213" s="172"/>
      <c r="SEI213" s="172"/>
      <c r="SEJ213" s="172"/>
      <c r="SEK213" s="172"/>
      <c r="SEL213" s="172"/>
      <c r="SEM213" s="172"/>
      <c r="SEN213" s="172"/>
      <c r="SEO213" s="172"/>
      <c r="SEP213" s="172"/>
      <c r="SEQ213" s="172"/>
      <c r="SER213" s="172"/>
      <c r="SES213" s="172"/>
      <c r="SET213" s="172"/>
      <c r="SEU213" s="172"/>
      <c r="SEV213" s="172"/>
      <c r="SEW213" s="172"/>
      <c r="SEX213" s="172"/>
      <c r="SEY213" s="172"/>
      <c r="SEZ213" s="172"/>
      <c r="SFA213" s="172"/>
      <c r="SFB213" s="172"/>
      <c r="SFC213" s="172"/>
      <c r="SFD213" s="172"/>
      <c r="SFE213" s="172"/>
      <c r="SFF213" s="172"/>
      <c r="SFG213" s="172"/>
      <c r="SFH213" s="172"/>
      <c r="SFI213" s="172"/>
      <c r="SFJ213" s="172"/>
      <c r="SFK213" s="172"/>
      <c r="SFL213" s="172"/>
      <c r="SFM213" s="172"/>
      <c r="SFN213" s="172"/>
      <c r="SFO213" s="172"/>
      <c r="SFP213" s="172"/>
      <c r="SFQ213" s="172"/>
      <c r="SFR213" s="172"/>
      <c r="SFS213" s="172"/>
      <c r="SFT213" s="172"/>
      <c r="SFU213" s="172"/>
      <c r="SFV213" s="172"/>
      <c r="SFW213" s="172"/>
      <c r="SFX213" s="172"/>
      <c r="SFY213" s="172"/>
      <c r="SFZ213" s="172"/>
      <c r="SGA213" s="172"/>
      <c r="SGB213" s="172"/>
      <c r="SGC213" s="172"/>
      <c r="SGD213" s="172"/>
      <c r="SGE213" s="172"/>
      <c r="SGF213" s="172"/>
      <c r="SGG213" s="172"/>
      <c r="SGH213" s="172"/>
      <c r="SGI213" s="172"/>
      <c r="SGJ213" s="172"/>
      <c r="SGK213" s="172"/>
      <c r="SGL213" s="172"/>
      <c r="SGM213" s="172"/>
      <c r="SGN213" s="172"/>
      <c r="SGO213" s="172"/>
      <c r="SGP213" s="172"/>
      <c r="SGQ213" s="172"/>
      <c r="SGR213" s="172"/>
      <c r="SGS213" s="172"/>
      <c r="SGT213" s="172"/>
      <c r="SGU213" s="172"/>
      <c r="SGV213" s="172"/>
      <c r="SGW213" s="172"/>
      <c r="SGX213" s="172"/>
      <c r="SGY213" s="172"/>
      <c r="SGZ213" s="172"/>
      <c r="SHA213" s="172"/>
      <c r="SHB213" s="172"/>
      <c r="SHC213" s="172"/>
      <c r="SHD213" s="172"/>
      <c r="SHE213" s="172"/>
      <c r="SHF213" s="172"/>
      <c r="SHG213" s="172"/>
      <c r="SHH213" s="172"/>
      <c r="SHI213" s="172"/>
      <c r="SHJ213" s="172"/>
      <c r="SHK213" s="172"/>
      <c r="SHL213" s="172"/>
      <c r="SHM213" s="172"/>
      <c r="SHN213" s="172"/>
      <c r="SHO213" s="172"/>
      <c r="SHP213" s="172"/>
      <c r="SHQ213" s="172"/>
      <c r="SHR213" s="172"/>
      <c r="SHS213" s="172"/>
      <c r="SHT213" s="172"/>
      <c r="SHU213" s="172"/>
      <c r="SHV213" s="172"/>
      <c r="SHW213" s="172"/>
      <c r="SHX213" s="172"/>
      <c r="SHY213" s="172"/>
      <c r="SHZ213" s="172"/>
      <c r="SIA213" s="172"/>
      <c r="SIB213" s="172"/>
      <c r="SIC213" s="172"/>
      <c r="SID213" s="172"/>
      <c r="SIE213" s="172"/>
      <c r="SIF213" s="172"/>
      <c r="SIG213" s="172"/>
      <c r="SIH213" s="172"/>
      <c r="SII213" s="172"/>
      <c r="SIJ213" s="172"/>
      <c r="SIK213" s="172"/>
      <c r="SIL213" s="172"/>
      <c r="SIM213" s="172"/>
      <c r="SIN213" s="172"/>
      <c r="SIO213" s="172"/>
      <c r="SIP213" s="172"/>
      <c r="SIQ213" s="172"/>
      <c r="SIR213" s="172"/>
      <c r="SIS213" s="172"/>
      <c r="SIT213" s="172"/>
      <c r="SIU213" s="172"/>
      <c r="SIV213" s="172"/>
      <c r="SIW213" s="172"/>
      <c r="SIX213" s="172"/>
      <c r="SIY213" s="172"/>
      <c r="SIZ213" s="172"/>
      <c r="SJA213" s="172"/>
      <c r="SJB213" s="172"/>
      <c r="SJC213" s="172"/>
      <c r="SJD213" s="172"/>
      <c r="SJE213" s="172"/>
      <c r="SJF213" s="172"/>
      <c r="SJG213" s="172"/>
      <c r="SJH213" s="172"/>
      <c r="SJI213" s="172"/>
      <c r="SJJ213" s="172"/>
      <c r="SJK213" s="172"/>
      <c r="SJL213" s="172"/>
      <c r="SJM213" s="172"/>
      <c r="SJN213" s="172"/>
      <c r="SJO213" s="172"/>
      <c r="SJP213" s="172"/>
      <c r="SJQ213" s="172"/>
      <c r="SJR213" s="172"/>
      <c r="SJS213" s="172"/>
      <c r="SJT213" s="172"/>
      <c r="SJU213" s="172"/>
      <c r="SJV213" s="172"/>
      <c r="SJW213" s="172"/>
      <c r="SJX213" s="172"/>
      <c r="SJY213" s="172"/>
      <c r="SJZ213" s="172"/>
      <c r="SKA213" s="172"/>
      <c r="SKB213" s="172"/>
      <c r="SKC213" s="172"/>
      <c r="SKD213" s="172"/>
      <c r="SKE213" s="172"/>
      <c r="SKF213" s="172"/>
      <c r="SKG213" s="172"/>
      <c r="SKH213" s="172"/>
      <c r="SKI213" s="172"/>
      <c r="SKJ213" s="172"/>
      <c r="SKK213" s="172"/>
      <c r="SKL213" s="172"/>
      <c r="SKM213" s="172"/>
      <c r="SKN213" s="172"/>
      <c r="SKO213" s="172"/>
      <c r="SKP213" s="172"/>
      <c r="SKQ213" s="172"/>
      <c r="SKR213" s="172"/>
      <c r="SKS213" s="172"/>
      <c r="SKT213" s="172"/>
      <c r="SKU213" s="172"/>
      <c r="SKV213" s="172"/>
      <c r="SKW213" s="172"/>
      <c r="SKX213" s="172"/>
      <c r="SKY213" s="172"/>
      <c r="SKZ213" s="172"/>
      <c r="SLA213" s="172"/>
      <c r="SLB213" s="172"/>
      <c r="SLC213" s="172"/>
      <c r="SLD213" s="172"/>
      <c r="SLE213" s="172"/>
      <c r="SLF213" s="172"/>
      <c r="SLG213" s="172"/>
      <c r="SLH213" s="172"/>
      <c r="SLI213" s="172"/>
      <c r="SLJ213" s="172"/>
      <c r="SLK213" s="172"/>
      <c r="SLL213" s="172"/>
      <c r="SLM213" s="172"/>
      <c r="SLN213" s="172"/>
      <c r="SLO213" s="172"/>
      <c r="SLP213" s="172"/>
      <c r="SLQ213" s="172"/>
      <c r="SLR213" s="172"/>
      <c r="SLS213" s="172"/>
      <c r="SLT213" s="172"/>
      <c r="SLU213" s="172"/>
      <c r="SLV213" s="172"/>
      <c r="SLW213" s="172"/>
      <c r="SLX213" s="172"/>
      <c r="SLY213" s="172"/>
      <c r="SLZ213" s="172"/>
      <c r="SMA213" s="172"/>
      <c r="SMB213" s="172"/>
      <c r="SMC213" s="172"/>
      <c r="SMD213" s="172"/>
      <c r="SME213" s="172"/>
      <c r="SMF213" s="172"/>
      <c r="SMG213" s="172"/>
      <c r="SMH213" s="172"/>
      <c r="SMI213" s="172"/>
      <c r="SMJ213" s="172"/>
      <c r="SMK213" s="172"/>
      <c r="SML213" s="172"/>
      <c r="SMM213" s="172"/>
      <c r="SMN213" s="172"/>
      <c r="SMO213" s="172"/>
      <c r="SMP213" s="172"/>
      <c r="SMQ213" s="172"/>
      <c r="SMR213" s="172"/>
      <c r="SMS213" s="172"/>
      <c r="SMT213" s="172"/>
      <c r="SMU213" s="172"/>
      <c r="SMV213" s="172"/>
      <c r="SMW213" s="172"/>
      <c r="SMX213" s="172"/>
      <c r="SMY213" s="172"/>
      <c r="SMZ213" s="172"/>
      <c r="SNA213" s="172"/>
      <c r="SNB213" s="172"/>
      <c r="SNC213" s="172"/>
      <c r="SND213" s="172"/>
      <c r="SNE213" s="172"/>
      <c r="SNF213" s="172"/>
      <c r="SNG213" s="172"/>
      <c r="SNH213" s="172"/>
      <c r="SNI213" s="172"/>
      <c r="SNJ213" s="172"/>
      <c r="SNK213" s="172"/>
      <c r="SNL213" s="172"/>
      <c r="SNM213" s="172"/>
      <c r="SNN213" s="172"/>
      <c r="SNO213" s="172"/>
      <c r="SNP213" s="172"/>
      <c r="SNQ213" s="172"/>
      <c r="SNR213" s="172"/>
      <c r="SNS213" s="172"/>
      <c r="SNT213" s="172"/>
      <c r="SNU213" s="172"/>
      <c r="SNV213" s="172"/>
      <c r="SNW213" s="172"/>
      <c r="SNX213" s="172"/>
      <c r="SNY213" s="172"/>
      <c r="SNZ213" s="172"/>
      <c r="SOA213" s="172"/>
      <c r="SOB213" s="172"/>
      <c r="SOC213" s="172"/>
      <c r="SOD213" s="172"/>
      <c r="SOE213" s="172"/>
      <c r="SOF213" s="172"/>
      <c r="SOG213" s="172"/>
      <c r="SOH213" s="172"/>
      <c r="SOI213" s="172"/>
      <c r="SOJ213" s="172"/>
      <c r="SOK213" s="172"/>
      <c r="SOL213" s="172"/>
      <c r="SOM213" s="172"/>
      <c r="SON213" s="172"/>
      <c r="SOO213" s="172"/>
      <c r="SOP213" s="172"/>
      <c r="SOQ213" s="172"/>
      <c r="SOR213" s="172"/>
      <c r="SOS213" s="172"/>
      <c r="SOT213" s="172"/>
      <c r="SOU213" s="172"/>
      <c r="SOV213" s="172"/>
      <c r="SOW213" s="172"/>
      <c r="SOX213" s="172"/>
      <c r="SOY213" s="172"/>
      <c r="SOZ213" s="172"/>
      <c r="SPA213" s="172"/>
      <c r="SPB213" s="172"/>
      <c r="SPC213" s="172"/>
      <c r="SPD213" s="172"/>
      <c r="SPE213" s="172"/>
      <c r="SPF213" s="172"/>
      <c r="SPG213" s="172"/>
      <c r="SPH213" s="172"/>
      <c r="SPI213" s="172"/>
      <c r="SPJ213" s="172"/>
      <c r="SPK213" s="172"/>
      <c r="SPL213" s="172"/>
      <c r="SPM213" s="172"/>
      <c r="SPN213" s="172"/>
      <c r="SPO213" s="172"/>
      <c r="SPP213" s="172"/>
      <c r="SPQ213" s="172"/>
      <c r="SPR213" s="172"/>
      <c r="SPS213" s="172"/>
      <c r="SPT213" s="172"/>
      <c r="SPU213" s="172"/>
      <c r="SPV213" s="172"/>
      <c r="SPW213" s="172"/>
      <c r="SPX213" s="172"/>
      <c r="SPY213" s="172"/>
      <c r="SPZ213" s="172"/>
      <c r="SQA213" s="172"/>
      <c r="SQB213" s="172"/>
      <c r="SQC213" s="172"/>
      <c r="SQD213" s="172"/>
      <c r="SQE213" s="172"/>
      <c r="SQF213" s="172"/>
      <c r="SQG213" s="172"/>
      <c r="SQH213" s="172"/>
      <c r="SQI213" s="172"/>
      <c r="SQJ213" s="172"/>
      <c r="SQK213" s="172"/>
      <c r="SQL213" s="172"/>
      <c r="SQM213" s="172"/>
      <c r="SQN213" s="172"/>
      <c r="SQO213" s="172"/>
      <c r="SQP213" s="172"/>
      <c r="SQQ213" s="172"/>
      <c r="SQR213" s="172"/>
      <c r="SQS213" s="172"/>
      <c r="SQT213" s="172"/>
      <c r="SQU213" s="172"/>
      <c r="SQV213" s="172"/>
      <c r="SQW213" s="172"/>
      <c r="SQX213" s="172"/>
      <c r="SQY213" s="172"/>
      <c r="SQZ213" s="172"/>
      <c r="SRA213" s="172"/>
      <c r="SRB213" s="172"/>
      <c r="SRC213" s="172"/>
      <c r="SRD213" s="172"/>
      <c r="SRE213" s="172"/>
      <c r="SRF213" s="172"/>
      <c r="SRG213" s="172"/>
      <c r="SRH213" s="172"/>
      <c r="SRI213" s="172"/>
      <c r="SRJ213" s="172"/>
      <c r="SRK213" s="172"/>
      <c r="SRL213" s="172"/>
      <c r="SRM213" s="172"/>
      <c r="SRN213" s="172"/>
      <c r="SRO213" s="172"/>
      <c r="SRP213" s="172"/>
      <c r="SRQ213" s="172"/>
      <c r="SRR213" s="172"/>
      <c r="SRS213" s="172"/>
      <c r="SRT213" s="172"/>
      <c r="SRU213" s="172"/>
      <c r="SRV213" s="172"/>
      <c r="SRW213" s="172"/>
      <c r="SRX213" s="172"/>
      <c r="SRY213" s="172"/>
      <c r="SRZ213" s="172"/>
      <c r="SSA213" s="172"/>
      <c r="SSB213" s="172"/>
      <c r="SSC213" s="172"/>
      <c r="SSD213" s="172"/>
      <c r="SSE213" s="172"/>
      <c r="SSF213" s="172"/>
      <c r="SSG213" s="172"/>
      <c r="SSH213" s="172"/>
      <c r="SSI213" s="172"/>
      <c r="SSJ213" s="172"/>
      <c r="SSK213" s="172"/>
      <c r="SSL213" s="172"/>
      <c r="SSM213" s="172"/>
      <c r="SSN213" s="172"/>
      <c r="SSO213" s="172"/>
      <c r="SSP213" s="172"/>
      <c r="SSQ213" s="172"/>
      <c r="SSR213" s="172"/>
      <c r="SSS213" s="172"/>
      <c r="SST213" s="172"/>
      <c r="SSU213" s="172"/>
      <c r="SSV213" s="172"/>
      <c r="SSW213" s="172"/>
      <c r="SSX213" s="172"/>
      <c r="SSY213" s="172"/>
      <c r="SSZ213" s="172"/>
      <c r="STA213" s="172"/>
      <c r="STB213" s="172"/>
      <c r="STC213" s="172"/>
      <c r="STD213" s="172"/>
      <c r="STE213" s="172"/>
      <c r="STF213" s="172"/>
      <c r="STG213" s="172"/>
      <c r="STH213" s="172"/>
      <c r="STI213" s="172"/>
      <c r="STJ213" s="172"/>
      <c r="STK213" s="172"/>
      <c r="STL213" s="172"/>
      <c r="STM213" s="172"/>
      <c r="STN213" s="172"/>
      <c r="STO213" s="172"/>
      <c r="STP213" s="172"/>
      <c r="STQ213" s="172"/>
      <c r="STR213" s="172"/>
      <c r="STS213" s="172"/>
      <c r="STT213" s="172"/>
      <c r="STU213" s="172"/>
      <c r="STV213" s="172"/>
      <c r="STW213" s="172"/>
      <c r="STX213" s="172"/>
      <c r="STY213" s="172"/>
      <c r="STZ213" s="172"/>
      <c r="SUA213" s="172"/>
      <c r="SUB213" s="172"/>
      <c r="SUC213" s="172"/>
      <c r="SUD213" s="172"/>
      <c r="SUE213" s="172"/>
      <c r="SUF213" s="172"/>
      <c r="SUG213" s="172"/>
      <c r="SUH213" s="172"/>
      <c r="SUI213" s="172"/>
      <c r="SUJ213" s="172"/>
      <c r="SUK213" s="172"/>
      <c r="SUL213" s="172"/>
      <c r="SUM213" s="172"/>
      <c r="SUN213" s="172"/>
      <c r="SUO213" s="172"/>
      <c r="SUP213" s="172"/>
      <c r="SUQ213" s="172"/>
      <c r="SUR213" s="172"/>
      <c r="SUS213" s="172"/>
      <c r="SUT213" s="172"/>
      <c r="SUU213" s="172"/>
      <c r="SUV213" s="172"/>
      <c r="SUW213" s="172"/>
      <c r="SUX213" s="172"/>
      <c r="SUY213" s="172"/>
      <c r="SUZ213" s="172"/>
      <c r="SVA213" s="172"/>
      <c r="SVB213" s="172"/>
      <c r="SVC213" s="172"/>
      <c r="SVD213" s="172"/>
      <c r="SVE213" s="172"/>
      <c r="SVF213" s="172"/>
      <c r="SVG213" s="172"/>
      <c r="SVH213" s="172"/>
      <c r="SVI213" s="172"/>
      <c r="SVJ213" s="172"/>
      <c r="SVK213" s="172"/>
      <c r="SVL213" s="172"/>
      <c r="SVM213" s="172"/>
      <c r="SVN213" s="172"/>
      <c r="SVO213" s="172"/>
      <c r="SVP213" s="172"/>
      <c r="SVQ213" s="172"/>
      <c r="SVR213" s="172"/>
      <c r="SVS213" s="172"/>
      <c r="SVT213" s="172"/>
      <c r="SVU213" s="172"/>
      <c r="SVV213" s="172"/>
      <c r="SVW213" s="172"/>
      <c r="SVX213" s="172"/>
      <c r="SVY213" s="172"/>
      <c r="SVZ213" s="172"/>
      <c r="SWA213" s="172"/>
      <c r="SWB213" s="172"/>
      <c r="SWC213" s="172"/>
      <c r="SWD213" s="172"/>
      <c r="SWE213" s="172"/>
      <c r="SWF213" s="172"/>
      <c r="SWG213" s="172"/>
      <c r="SWH213" s="172"/>
      <c r="SWI213" s="172"/>
      <c r="SWJ213" s="172"/>
      <c r="SWK213" s="172"/>
      <c r="SWL213" s="172"/>
      <c r="SWM213" s="172"/>
      <c r="SWN213" s="172"/>
      <c r="SWO213" s="172"/>
      <c r="SWP213" s="172"/>
      <c r="SWQ213" s="172"/>
      <c r="SWR213" s="172"/>
      <c r="SWS213" s="172"/>
      <c r="SWT213" s="172"/>
      <c r="SWU213" s="172"/>
      <c r="SWV213" s="172"/>
      <c r="SWW213" s="172"/>
      <c r="SWX213" s="172"/>
      <c r="SWY213" s="172"/>
      <c r="SWZ213" s="172"/>
      <c r="SXA213" s="172"/>
      <c r="SXB213" s="172"/>
      <c r="SXC213" s="172"/>
      <c r="SXD213" s="172"/>
      <c r="SXE213" s="172"/>
      <c r="SXF213" s="172"/>
      <c r="SXG213" s="172"/>
      <c r="SXH213" s="172"/>
      <c r="SXI213" s="172"/>
      <c r="SXJ213" s="172"/>
      <c r="SXK213" s="172"/>
      <c r="SXL213" s="172"/>
      <c r="SXM213" s="172"/>
      <c r="SXN213" s="172"/>
      <c r="SXO213" s="172"/>
      <c r="SXP213" s="172"/>
      <c r="SXQ213" s="172"/>
      <c r="SXR213" s="172"/>
      <c r="SXS213" s="172"/>
      <c r="SXT213" s="172"/>
      <c r="SXU213" s="172"/>
      <c r="SXV213" s="172"/>
      <c r="SXW213" s="172"/>
      <c r="SXX213" s="172"/>
      <c r="SXY213" s="172"/>
      <c r="SXZ213" s="172"/>
      <c r="SYA213" s="172"/>
      <c r="SYB213" s="172"/>
      <c r="SYC213" s="172"/>
      <c r="SYD213" s="172"/>
      <c r="SYE213" s="172"/>
      <c r="SYF213" s="172"/>
      <c r="SYG213" s="172"/>
      <c r="SYH213" s="172"/>
      <c r="SYI213" s="172"/>
      <c r="SYJ213" s="172"/>
      <c r="SYK213" s="172"/>
      <c r="SYL213" s="172"/>
      <c r="SYM213" s="172"/>
      <c r="SYN213" s="172"/>
      <c r="SYO213" s="172"/>
      <c r="SYP213" s="172"/>
      <c r="SYQ213" s="172"/>
      <c r="SYR213" s="172"/>
      <c r="SYS213" s="172"/>
      <c r="SYT213" s="172"/>
      <c r="SYU213" s="172"/>
      <c r="SYV213" s="172"/>
      <c r="SYW213" s="172"/>
      <c r="SYX213" s="172"/>
      <c r="SYY213" s="172"/>
      <c r="SYZ213" s="172"/>
      <c r="SZA213" s="172"/>
      <c r="SZB213" s="172"/>
      <c r="SZC213" s="172"/>
      <c r="SZD213" s="172"/>
      <c r="SZE213" s="172"/>
      <c r="SZF213" s="172"/>
      <c r="SZG213" s="172"/>
      <c r="SZH213" s="172"/>
      <c r="SZI213" s="172"/>
      <c r="SZJ213" s="172"/>
      <c r="SZK213" s="172"/>
      <c r="SZL213" s="172"/>
      <c r="SZM213" s="172"/>
      <c r="SZN213" s="172"/>
      <c r="SZO213" s="172"/>
      <c r="SZP213" s="172"/>
      <c r="SZQ213" s="172"/>
      <c r="SZR213" s="172"/>
      <c r="SZS213" s="172"/>
      <c r="SZT213" s="172"/>
      <c r="SZU213" s="172"/>
      <c r="SZV213" s="172"/>
      <c r="SZW213" s="172"/>
      <c r="SZX213" s="172"/>
      <c r="SZY213" s="172"/>
      <c r="SZZ213" s="172"/>
      <c r="TAA213" s="172"/>
      <c r="TAB213" s="172"/>
      <c r="TAC213" s="172"/>
      <c r="TAD213" s="172"/>
      <c r="TAE213" s="172"/>
      <c r="TAF213" s="172"/>
      <c r="TAG213" s="172"/>
      <c r="TAH213" s="172"/>
      <c r="TAI213" s="172"/>
      <c r="TAJ213" s="172"/>
      <c r="TAK213" s="172"/>
      <c r="TAL213" s="172"/>
      <c r="TAM213" s="172"/>
      <c r="TAN213" s="172"/>
      <c r="TAO213" s="172"/>
      <c r="TAP213" s="172"/>
      <c r="TAQ213" s="172"/>
      <c r="TAR213" s="172"/>
      <c r="TAS213" s="172"/>
      <c r="TAT213" s="172"/>
      <c r="TAU213" s="172"/>
      <c r="TAV213" s="172"/>
      <c r="TAW213" s="172"/>
      <c r="TAX213" s="172"/>
      <c r="TAY213" s="172"/>
      <c r="TAZ213" s="172"/>
      <c r="TBA213" s="172"/>
      <c r="TBB213" s="172"/>
      <c r="TBC213" s="172"/>
      <c r="TBD213" s="172"/>
      <c r="TBE213" s="172"/>
      <c r="TBF213" s="172"/>
      <c r="TBG213" s="172"/>
      <c r="TBH213" s="172"/>
      <c r="TBI213" s="172"/>
      <c r="TBJ213" s="172"/>
      <c r="TBK213" s="172"/>
      <c r="TBL213" s="172"/>
      <c r="TBM213" s="172"/>
      <c r="TBN213" s="172"/>
      <c r="TBO213" s="172"/>
      <c r="TBP213" s="172"/>
      <c r="TBQ213" s="172"/>
      <c r="TBR213" s="172"/>
      <c r="TBS213" s="172"/>
      <c r="TBT213" s="172"/>
      <c r="TBU213" s="172"/>
      <c r="TBV213" s="172"/>
      <c r="TBW213" s="172"/>
      <c r="TBX213" s="172"/>
      <c r="TBY213" s="172"/>
      <c r="TBZ213" s="172"/>
      <c r="TCA213" s="172"/>
      <c r="TCB213" s="172"/>
      <c r="TCC213" s="172"/>
      <c r="TCD213" s="172"/>
      <c r="TCE213" s="172"/>
      <c r="TCF213" s="172"/>
      <c r="TCG213" s="172"/>
      <c r="TCH213" s="172"/>
      <c r="TCI213" s="172"/>
      <c r="TCJ213" s="172"/>
      <c r="TCK213" s="172"/>
      <c r="TCL213" s="172"/>
      <c r="TCM213" s="172"/>
      <c r="TCN213" s="172"/>
      <c r="TCO213" s="172"/>
      <c r="TCP213" s="172"/>
      <c r="TCQ213" s="172"/>
      <c r="TCR213" s="172"/>
      <c r="TCS213" s="172"/>
      <c r="TCT213" s="172"/>
      <c r="TCU213" s="172"/>
      <c r="TCV213" s="172"/>
      <c r="TCW213" s="172"/>
      <c r="TCX213" s="172"/>
      <c r="TCY213" s="172"/>
      <c r="TCZ213" s="172"/>
      <c r="TDA213" s="172"/>
      <c r="TDB213" s="172"/>
      <c r="TDC213" s="172"/>
      <c r="TDD213" s="172"/>
      <c r="TDE213" s="172"/>
      <c r="TDF213" s="172"/>
      <c r="TDG213" s="172"/>
      <c r="TDH213" s="172"/>
      <c r="TDI213" s="172"/>
      <c r="TDJ213" s="172"/>
      <c r="TDK213" s="172"/>
      <c r="TDL213" s="172"/>
      <c r="TDM213" s="172"/>
      <c r="TDN213" s="172"/>
      <c r="TDO213" s="172"/>
      <c r="TDP213" s="172"/>
      <c r="TDQ213" s="172"/>
      <c r="TDR213" s="172"/>
      <c r="TDS213" s="172"/>
      <c r="TDT213" s="172"/>
      <c r="TDU213" s="172"/>
      <c r="TDV213" s="172"/>
      <c r="TDW213" s="172"/>
      <c r="TDX213" s="172"/>
      <c r="TDY213" s="172"/>
      <c r="TDZ213" s="172"/>
      <c r="TEA213" s="172"/>
      <c r="TEB213" s="172"/>
      <c r="TEC213" s="172"/>
      <c r="TED213" s="172"/>
      <c r="TEE213" s="172"/>
      <c r="TEF213" s="172"/>
      <c r="TEG213" s="172"/>
      <c r="TEH213" s="172"/>
      <c r="TEI213" s="172"/>
      <c r="TEJ213" s="172"/>
      <c r="TEK213" s="172"/>
      <c r="TEL213" s="172"/>
      <c r="TEM213" s="172"/>
      <c r="TEN213" s="172"/>
      <c r="TEO213" s="172"/>
      <c r="TEP213" s="172"/>
      <c r="TEQ213" s="172"/>
      <c r="TER213" s="172"/>
      <c r="TES213" s="172"/>
      <c r="TET213" s="172"/>
      <c r="TEU213" s="172"/>
      <c r="TEV213" s="172"/>
      <c r="TEW213" s="172"/>
      <c r="TEX213" s="172"/>
      <c r="TEY213" s="172"/>
      <c r="TEZ213" s="172"/>
      <c r="TFA213" s="172"/>
      <c r="TFB213" s="172"/>
      <c r="TFC213" s="172"/>
      <c r="TFD213" s="172"/>
      <c r="TFE213" s="172"/>
      <c r="TFF213" s="172"/>
      <c r="TFG213" s="172"/>
      <c r="TFH213" s="172"/>
      <c r="TFI213" s="172"/>
      <c r="TFJ213" s="172"/>
      <c r="TFK213" s="172"/>
      <c r="TFL213" s="172"/>
      <c r="TFM213" s="172"/>
      <c r="TFN213" s="172"/>
      <c r="TFO213" s="172"/>
      <c r="TFP213" s="172"/>
      <c r="TFQ213" s="172"/>
      <c r="TFR213" s="172"/>
      <c r="TFS213" s="172"/>
      <c r="TFT213" s="172"/>
      <c r="TFU213" s="172"/>
      <c r="TFV213" s="172"/>
      <c r="TFW213" s="172"/>
      <c r="TFX213" s="172"/>
      <c r="TFY213" s="172"/>
      <c r="TFZ213" s="172"/>
      <c r="TGA213" s="172"/>
      <c r="TGB213" s="172"/>
      <c r="TGC213" s="172"/>
      <c r="TGD213" s="172"/>
      <c r="TGE213" s="172"/>
      <c r="TGF213" s="172"/>
      <c r="TGG213" s="172"/>
      <c r="TGH213" s="172"/>
      <c r="TGI213" s="172"/>
      <c r="TGJ213" s="172"/>
      <c r="TGK213" s="172"/>
      <c r="TGL213" s="172"/>
      <c r="TGM213" s="172"/>
      <c r="TGN213" s="172"/>
      <c r="TGO213" s="172"/>
      <c r="TGP213" s="172"/>
      <c r="TGQ213" s="172"/>
      <c r="TGR213" s="172"/>
      <c r="TGS213" s="172"/>
      <c r="TGT213" s="172"/>
      <c r="TGU213" s="172"/>
      <c r="TGV213" s="172"/>
      <c r="TGW213" s="172"/>
      <c r="TGX213" s="172"/>
      <c r="TGY213" s="172"/>
      <c r="TGZ213" s="172"/>
      <c r="THA213" s="172"/>
      <c r="THB213" s="172"/>
      <c r="THC213" s="172"/>
      <c r="THD213" s="172"/>
      <c r="THE213" s="172"/>
      <c r="THF213" s="172"/>
      <c r="THG213" s="172"/>
      <c r="THH213" s="172"/>
      <c r="THI213" s="172"/>
      <c r="THJ213" s="172"/>
      <c r="THK213" s="172"/>
      <c r="THL213" s="172"/>
      <c r="THM213" s="172"/>
      <c r="THN213" s="172"/>
      <c r="THO213" s="172"/>
      <c r="THP213" s="172"/>
      <c r="THQ213" s="172"/>
      <c r="THR213" s="172"/>
      <c r="THS213" s="172"/>
      <c r="THT213" s="172"/>
      <c r="THU213" s="172"/>
      <c r="THV213" s="172"/>
      <c r="THW213" s="172"/>
      <c r="THX213" s="172"/>
      <c r="THY213" s="172"/>
      <c r="THZ213" s="172"/>
      <c r="TIA213" s="172"/>
      <c r="TIB213" s="172"/>
      <c r="TIC213" s="172"/>
      <c r="TID213" s="172"/>
      <c r="TIE213" s="172"/>
      <c r="TIF213" s="172"/>
      <c r="TIG213" s="172"/>
      <c r="TIH213" s="172"/>
      <c r="TII213" s="172"/>
      <c r="TIJ213" s="172"/>
      <c r="TIK213" s="172"/>
      <c r="TIL213" s="172"/>
      <c r="TIM213" s="172"/>
      <c r="TIN213" s="172"/>
      <c r="TIO213" s="172"/>
      <c r="TIP213" s="172"/>
      <c r="TIQ213" s="172"/>
      <c r="TIR213" s="172"/>
      <c r="TIS213" s="172"/>
      <c r="TIT213" s="172"/>
      <c r="TIU213" s="172"/>
      <c r="TIV213" s="172"/>
      <c r="TIW213" s="172"/>
      <c r="TIX213" s="172"/>
      <c r="TIY213" s="172"/>
      <c r="TIZ213" s="172"/>
      <c r="TJA213" s="172"/>
      <c r="TJB213" s="172"/>
      <c r="TJC213" s="172"/>
      <c r="TJD213" s="172"/>
      <c r="TJE213" s="172"/>
      <c r="TJF213" s="172"/>
      <c r="TJG213" s="172"/>
      <c r="TJH213" s="172"/>
      <c r="TJI213" s="172"/>
      <c r="TJJ213" s="172"/>
      <c r="TJK213" s="172"/>
      <c r="TJL213" s="172"/>
      <c r="TJM213" s="172"/>
      <c r="TJN213" s="172"/>
      <c r="TJO213" s="172"/>
      <c r="TJP213" s="172"/>
      <c r="TJQ213" s="172"/>
      <c r="TJR213" s="172"/>
      <c r="TJS213" s="172"/>
      <c r="TJT213" s="172"/>
      <c r="TJU213" s="172"/>
      <c r="TJV213" s="172"/>
      <c r="TJW213" s="172"/>
      <c r="TJX213" s="172"/>
      <c r="TJY213" s="172"/>
      <c r="TJZ213" s="172"/>
      <c r="TKA213" s="172"/>
      <c r="TKB213" s="172"/>
      <c r="TKC213" s="172"/>
      <c r="TKD213" s="172"/>
      <c r="TKE213" s="172"/>
      <c r="TKF213" s="172"/>
      <c r="TKG213" s="172"/>
      <c r="TKH213" s="172"/>
      <c r="TKI213" s="172"/>
      <c r="TKJ213" s="172"/>
      <c r="TKK213" s="172"/>
      <c r="TKL213" s="172"/>
      <c r="TKM213" s="172"/>
      <c r="TKN213" s="172"/>
      <c r="TKO213" s="172"/>
      <c r="TKP213" s="172"/>
      <c r="TKQ213" s="172"/>
      <c r="TKR213" s="172"/>
      <c r="TKS213" s="172"/>
      <c r="TKT213" s="172"/>
      <c r="TKU213" s="172"/>
      <c r="TKV213" s="172"/>
      <c r="TKW213" s="172"/>
      <c r="TKX213" s="172"/>
      <c r="TKY213" s="172"/>
      <c r="TKZ213" s="172"/>
      <c r="TLA213" s="172"/>
      <c r="TLB213" s="172"/>
      <c r="TLC213" s="172"/>
      <c r="TLD213" s="172"/>
      <c r="TLE213" s="172"/>
      <c r="TLF213" s="172"/>
      <c r="TLG213" s="172"/>
      <c r="TLH213" s="172"/>
      <c r="TLI213" s="172"/>
      <c r="TLJ213" s="172"/>
      <c r="TLK213" s="172"/>
      <c r="TLL213" s="172"/>
      <c r="TLM213" s="172"/>
      <c r="TLN213" s="172"/>
      <c r="TLO213" s="172"/>
      <c r="TLP213" s="172"/>
      <c r="TLQ213" s="172"/>
      <c r="TLR213" s="172"/>
      <c r="TLS213" s="172"/>
      <c r="TLT213" s="172"/>
      <c r="TLU213" s="172"/>
      <c r="TLV213" s="172"/>
      <c r="TLW213" s="172"/>
      <c r="TLX213" s="172"/>
      <c r="TLY213" s="172"/>
      <c r="TLZ213" s="172"/>
      <c r="TMA213" s="172"/>
      <c r="TMB213" s="172"/>
      <c r="TMC213" s="172"/>
      <c r="TMD213" s="172"/>
      <c r="TME213" s="172"/>
      <c r="TMF213" s="172"/>
      <c r="TMG213" s="172"/>
      <c r="TMH213" s="172"/>
      <c r="TMI213" s="172"/>
      <c r="TMJ213" s="172"/>
      <c r="TMK213" s="172"/>
      <c r="TML213" s="172"/>
      <c r="TMM213" s="172"/>
      <c r="TMN213" s="172"/>
      <c r="TMO213" s="172"/>
      <c r="TMP213" s="172"/>
      <c r="TMQ213" s="172"/>
      <c r="TMR213" s="172"/>
      <c r="TMS213" s="172"/>
      <c r="TMT213" s="172"/>
      <c r="TMU213" s="172"/>
      <c r="TMV213" s="172"/>
      <c r="TMW213" s="172"/>
      <c r="TMX213" s="172"/>
      <c r="TMY213" s="172"/>
      <c r="TMZ213" s="172"/>
      <c r="TNA213" s="172"/>
      <c r="TNB213" s="172"/>
      <c r="TNC213" s="172"/>
      <c r="TND213" s="172"/>
      <c r="TNE213" s="172"/>
      <c r="TNF213" s="172"/>
      <c r="TNG213" s="172"/>
      <c r="TNH213" s="172"/>
      <c r="TNI213" s="172"/>
      <c r="TNJ213" s="172"/>
      <c r="TNK213" s="172"/>
      <c r="TNL213" s="172"/>
      <c r="TNM213" s="172"/>
      <c r="TNN213" s="172"/>
      <c r="TNO213" s="172"/>
      <c r="TNP213" s="172"/>
      <c r="TNQ213" s="172"/>
      <c r="TNR213" s="172"/>
      <c r="TNS213" s="172"/>
      <c r="TNT213" s="172"/>
      <c r="TNU213" s="172"/>
      <c r="TNV213" s="172"/>
      <c r="TNW213" s="172"/>
      <c r="TNX213" s="172"/>
      <c r="TNY213" s="172"/>
      <c r="TNZ213" s="172"/>
      <c r="TOA213" s="172"/>
      <c r="TOB213" s="172"/>
      <c r="TOC213" s="172"/>
      <c r="TOD213" s="172"/>
      <c r="TOE213" s="172"/>
      <c r="TOF213" s="172"/>
      <c r="TOG213" s="172"/>
      <c r="TOH213" s="172"/>
      <c r="TOI213" s="172"/>
      <c r="TOJ213" s="172"/>
      <c r="TOK213" s="172"/>
      <c r="TOL213" s="172"/>
      <c r="TOM213" s="172"/>
      <c r="TON213" s="172"/>
      <c r="TOO213" s="172"/>
      <c r="TOP213" s="172"/>
      <c r="TOQ213" s="172"/>
      <c r="TOR213" s="172"/>
      <c r="TOS213" s="172"/>
      <c r="TOT213" s="172"/>
      <c r="TOU213" s="172"/>
      <c r="TOV213" s="172"/>
      <c r="TOW213" s="172"/>
      <c r="TOX213" s="172"/>
      <c r="TOY213" s="172"/>
      <c r="TOZ213" s="172"/>
      <c r="TPA213" s="172"/>
      <c r="TPB213" s="172"/>
      <c r="TPC213" s="172"/>
      <c r="TPD213" s="172"/>
      <c r="TPE213" s="172"/>
      <c r="TPF213" s="172"/>
      <c r="TPG213" s="172"/>
      <c r="TPH213" s="172"/>
      <c r="TPI213" s="172"/>
      <c r="TPJ213" s="172"/>
      <c r="TPK213" s="172"/>
      <c r="TPL213" s="172"/>
      <c r="TPM213" s="172"/>
      <c r="TPN213" s="172"/>
      <c r="TPO213" s="172"/>
      <c r="TPP213" s="172"/>
      <c r="TPQ213" s="172"/>
      <c r="TPR213" s="172"/>
      <c r="TPS213" s="172"/>
      <c r="TPT213" s="172"/>
      <c r="TPU213" s="172"/>
      <c r="TPV213" s="172"/>
      <c r="TPW213" s="172"/>
      <c r="TPX213" s="172"/>
      <c r="TPY213" s="172"/>
      <c r="TPZ213" s="172"/>
      <c r="TQA213" s="172"/>
      <c r="TQB213" s="172"/>
      <c r="TQC213" s="172"/>
      <c r="TQD213" s="172"/>
      <c r="TQE213" s="172"/>
      <c r="TQF213" s="172"/>
      <c r="TQG213" s="172"/>
      <c r="TQH213" s="172"/>
      <c r="TQI213" s="172"/>
      <c r="TQJ213" s="172"/>
      <c r="TQK213" s="172"/>
      <c r="TQL213" s="172"/>
      <c r="TQM213" s="172"/>
      <c r="TQN213" s="172"/>
      <c r="TQO213" s="172"/>
      <c r="TQP213" s="172"/>
      <c r="TQQ213" s="172"/>
      <c r="TQR213" s="172"/>
      <c r="TQS213" s="172"/>
      <c r="TQT213" s="172"/>
      <c r="TQU213" s="172"/>
      <c r="TQV213" s="172"/>
      <c r="TQW213" s="172"/>
      <c r="TQX213" s="172"/>
      <c r="TQY213" s="172"/>
      <c r="TQZ213" s="172"/>
      <c r="TRA213" s="172"/>
      <c r="TRB213" s="172"/>
      <c r="TRC213" s="172"/>
      <c r="TRD213" s="172"/>
      <c r="TRE213" s="172"/>
      <c r="TRF213" s="172"/>
      <c r="TRG213" s="172"/>
      <c r="TRH213" s="172"/>
      <c r="TRI213" s="172"/>
      <c r="TRJ213" s="172"/>
      <c r="TRK213" s="172"/>
      <c r="TRL213" s="172"/>
      <c r="TRM213" s="172"/>
      <c r="TRN213" s="172"/>
      <c r="TRO213" s="172"/>
      <c r="TRP213" s="172"/>
      <c r="TRQ213" s="172"/>
      <c r="TRR213" s="172"/>
      <c r="TRS213" s="172"/>
      <c r="TRT213" s="172"/>
      <c r="TRU213" s="172"/>
      <c r="TRV213" s="172"/>
      <c r="TRW213" s="172"/>
      <c r="TRX213" s="172"/>
      <c r="TRY213" s="172"/>
      <c r="TRZ213" s="172"/>
      <c r="TSA213" s="172"/>
      <c r="TSB213" s="172"/>
      <c r="TSC213" s="172"/>
      <c r="TSD213" s="172"/>
      <c r="TSE213" s="172"/>
      <c r="TSF213" s="172"/>
      <c r="TSG213" s="172"/>
      <c r="TSH213" s="172"/>
      <c r="TSI213" s="172"/>
      <c r="TSJ213" s="172"/>
      <c r="TSK213" s="172"/>
      <c r="TSL213" s="172"/>
      <c r="TSM213" s="172"/>
      <c r="TSN213" s="172"/>
      <c r="TSO213" s="172"/>
      <c r="TSP213" s="172"/>
      <c r="TSQ213" s="172"/>
      <c r="TSR213" s="172"/>
      <c r="TSS213" s="172"/>
      <c r="TST213" s="172"/>
      <c r="TSU213" s="172"/>
      <c r="TSV213" s="172"/>
      <c r="TSW213" s="172"/>
      <c r="TSX213" s="172"/>
      <c r="TSY213" s="172"/>
      <c r="TSZ213" s="172"/>
      <c r="TTA213" s="172"/>
      <c r="TTB213" s="172"/>
      <c r="TTC213" s="172"/>
      <c r="TTD213" s="172"/>
      <c r="TTE213" s="172"/>
      <c r="TTF213" s="172"/>
      <c r="TTG213" s="172"/>
      <c r="TTH213" s="172"/>
      <c r="TTI213" s="172"/>
      <c r="TTJ213" s="172"/>
      <c r="TTK213" s="172"/>
      <c r="TTL213" s="172"/>
      <c r="TTM213" s="172"/>
      <c r="TTN213" s="172"/>
      <c r="TTO213" s="172"/>
      <c r="TTP213" s="172"/>
      <c r="TTQ213" s="172"/>
      <c r="TTR213" s="172"/>
      <c r="TTS213" s="172"/>
      <c r="TTT213" s="172"/>
      <c r="TTU213" s="172"/>
      <c r="TTV213" s="172"/>
      <c r="TTW213" s="172"/>
      <c r="TTX213" s="172"/>
      <c r="TTY213" s="172"/>
      <c r="TTZ213" s="172"/>
      <c r="TUA213" s="172"/>
      <c r="TUB213" s="172"/>
      <c r="TUC213" s="172"/>
      <c r="TUD213" s="172"/>
      <c r="TUE213" s="172"/>
      <c r="TUF213" s="172"/>
      <c r="TUG213" s="172"/>
      <c r="TUH213" s="172"/>
      <c r="TUI213" s="172"/>
      <c r="TUJ213" s="172"/>
      <c r="TUK213" s="172"/>
      <c r="TUL213" s="172"/>
      <c r="TUM213" s="172"/>
      <c r="TUN213" s="172"/>
      <c r="TUO213" s="172"/>
      <c r="TUP213" s="172"/>
      <c r="TUQ213" s="172"/>
      <c r="TUR213" s="172"/>
      <c r="TUS213" s="172"/>
      <c r="TUT213" s="172"/>
      <c r="TUU213" s="172"/>
      <c r="TUV213" s="172"/>
      <c r="TUW213" s="172"/>
      <c r="TUX213" s="172"/>
      <c r="TUY213" s="172"/>
      <c r="TUZ213" s="172"/>
      <c r="TVA213" s="172"/>
      <c r="TVB213" s="172"/>
      <c r="TVC213" s="172"/>
      <c r="TVD213" s="172"/>
      <c r="TVE213" s="172"/>
      <c r="TVF213" s="172"/>
      <c r="TVG213" s="172"/>
      <c r="TVH213" s="172"/>
      <c r="TVI213" s="172"/>
      <c r="TVJ213" s="172"/>
      <c r="TVK213" s="172"/>
      <c r="TVL213" s="172"/>
      <c r="TVM213" s="172"/>
      <c r="TVN213" s="172"/>
      <c r="TVO213" s="172"/>
      <c r="TVP213" s="172"/>
      <c r="TVQ213" s="172"/>
      <c r="TVR213" s="172"/>
      <c r="TVS213" s="172"/>
      <c r="TVT213" s="172"/>
      <c r="TVU213" s="172"/>
      <c r="TVV213" s="172"/>
      <c r="TVW213" s="172"/>
      <c r="TVX213" s="172"/>
      <c r="TVY213" s="172"/>
      <c r="TVZ213" s="172"/>
      <c r="TWA213" s="172"/>
      <c r="TWB213" s="172"/>
      <c r="TWC213" s="172"/>
      <c r="TWD213" s="172"/>
      <c r="TWE213" s="172"/>
      <c r="TWF213" s="172"/>
      <c r="TWG213" s="172"/>
      <c r="TWH213" s="172"/>
      <c r="TWI213" s="172"/>
      <c r="TWJ213" s="172"/>
      <c r="TWK213" s="172"/>
      <c r="TWL213" s="172"/>
      <c r="TWM213" s="172"/>
      <c r="TWN213" s="172"/>
      <c r="TWO213" s="172"/>
      <c r="TWP213" s="172"/>
      <c r="TWQ213" s="172"/>
      <c r="TWR213" s="172"/>
      <c r="TWS213" s="172"/>
      <c r="TWT213" s="172"/>
      <c r="TWU213" s="172"/>
      <c r="TWV213" s="172"/>
      <c r="TWW213" s="172"/>
      <c r="TWX213" s="172"/>
      <c r="TWY213" s="172"/>
      <c r="TWZ213" s="172"/>
      <c r="TXA213" s="172"/>
      <c r="TXB213" s="172"/>
      <c r="TXC213" s="172"/>
      <c r="TXD213" s="172"/>
      <c r="TXE213" s="172"/>
      <c r="TXF213" s="172"/>
      <c r="TXG213" s="172"/>
      <c r="TXH213" s="172"/>
      <c r="TXI213" s="172"/>
      <c r="TXJ213" s="172"/>
      <c r="TXK213" s="172"/>
      <c r="TXL213" s="172"/>
      <c r="TXM213" s="172"/>
      <c r="TXN213" s="172"/>
      <c r="TXO213" s="172"/>
      <c r="TXP213" s="172"/>
      <c r="TXQ213" s="172"/>
      <c r="TXR213" s="172"/>
      <c r="TXS213" s="172"/>
      <c r="TXT213" s="172"/>
      <c r="TXU213" s="172"/>
      <c r="TXV213" s="172"/>
      <c r="TXW213" s="172"/>
      <c r="TXX213" s="172"/>
      <c r="TXY213" s="172"/>
      <c r="TXZ213" s="172"/>
      <c r="TYA213" s="172"/>
      <c r="TYB213" s="172"/>
      <c r="TYC213" s="172"/>
      <c r="TYD213" s="172"/>
      <c r="TYE213" s="172"/>
      <c r="TYF213" s="172"/>
      <c r="TYG213" s="172"/>
      <c r="TYH213" s="172"/>
      <c r="TYI213" s="172"/>
      <c r="TYJ213" s="172"/>
      <c r="TYK213" s="172"/>
      <c r="TYL213" s="172"/>
      <c r="TYM213" s="172"/>
      <c r="TYN213" s="172"/>
      <c r="TYO213" s="172"/>
      <c r="TYP213" s="172"/>
      <c r="TYQ213" s="172"/>
      <c r="TYR213" s="172"/>
      <c r="TYS213" s="172"/>
      <c r="TYT213" s="172"/>
      <c r="TYU213" s="172"/>
      <c r="TYV213" s="172"/>
      <c r="TYW213" s="172"/>
      <c r="TYX213" s="172"/>
      <c r="TYY213" s="172"/>
      <c r="TYZ213" s="172"/>
      <c r="TZA213" s="172"/>
      <c r="TZB213" s="172"/>
      <c r="TZC213" s="172"/>
      <c r="TZD213" s="172"/>
      <c r="TZE213" s="172"/>
      <c r="TZF213" s="172"/>
      <c r="TZG213" s="172"/>
      <c r="TZH213" s="172"/>
      <c r="TZI213" s="172"/>
      <c r="TZJ213" s="172"/>
      <c r="TZK213" s="172"/>
      <c r="TZL213" s="172"/>
      <c r="TZM213" s="172"/>
      <c r="TZN213" s="172"/>
      <c r="TZO213" s="172"/>
      <c r="TZP213" s="172"/>
      <c r="TZQ213" s="172"/>
      <c r="TZR213" s="172"/>
      <c r="TZS213" s="172"/>
      <c r="TZT213" s="172"/>
      <c r="TZU213" s="172"/>
      <c r="TZV213" s="172"/>
      <c r="TZW213" s="172"/>
      <c r="TZX213" s="172"/>
      <c r="TZY213" s="172"/>
      <c r="TZZ213" s="172"/>
      <c r="UAA213" s="172"/>
      <c r="UAB213" s="172"/>
      <c r="UAC213" s="172"/>
      <c r="UAD213" s="172"/>
      <c r="UAE213" s="172"/>
      <c r="UAF213" s="172"/>
      <c r="UAG213" s="172"/>
      <c r="UAH213" s="172"/>
      <c r="UAI213" s="172"/>
      <c r="UAJ213" s="172"/>
      <c r="UAK213" s="172"/>
      <c r="UAL213" s="172"/>
      <c r="UAM213" s="172"/>
      <c r="UAN213" s="172"/>
      <c r="UAO213" s="172"/>
      <c r="UAP213" s="172"/>
      <c r="UAQ213" s="172"/>
      <c r="UAR213" s="172"/>
      <c r="UAS213" s="172"/>
      <c r="UAT213" s="172"/>
      <c r="UAU213" s="172"/>
      <c r="UAV213" s="172"/>
      <c r="UAW213" s="172"/>
      <c r="UAX213" s="172"/>
      <c r="UAY213" s="172"/>
      <c r="UAZ213" s="172"/>
      <c r="UBA213" s="172"/>
      <c r="UBB213" s="172"/>
      <c r="UBC213" s="172"/>
      <c r="UBD213" s="172"/>
      <c r="UBE213" s="172"/>
      <c r="UBF213" s="172"/>
      <c r="UBG213" s="172"/>
      <c r="UBH213" s="172"/>
      <c r="UBI213" s="172"/>
      <c r="UBJ213" s="172"/>
      <c r="UBK213" s="172"/>
      <c r="UBL213" s="172"/>
      <c r="UBM213" s="172"/>
      <c r="UBN213" s="172"/>
      <c r="UBO213" s="172"/>
      <c r="UBP213" s="172"/>
      <c r="UBQ213" s="172"/>
      <c r="UBR213" s="172"/>
      <c r="UBS213" s="172"/>
      <c r="UBT213" s="172"/>
      <c r="UBU213" s="172"/>
      <c r="UBV213" s="172"/>
      <c r="UBW213" s="172"/>
      <c r="UBX213" s="172"/>
      <c r="UBY213" s="172"/>
      <c r="UBZ213" s="172"/>
      <c r="UCA213" s="172"/>
      <c r="UCB213" s="172"/>
      <c r="UCC213" s="172"/>
      <c r="UCD213" s="172"/>
      <c r="UCE213" s="172"/>
      <c r="UCF213" s="172"/>
      <c r="UCG213" s="172"/>
      <c r="UCH213" s="172"/>
      <c r="UCI213" s="172"/>
      <c r="UCJ213" s="172"/>
      <c r="UCK213" s="172"/>
      <c r="UCL213" s="172"/>
      <c r="UCM213" s="172"/>
      <c r="UCN213" s="172"/>
      <c r="UCO213" s="172"/>
      <c r="UCP213" s="172"/>
      <c r="UCQ213" s="172"/>
      <c r="UCR213" s="172"/>
      <c r="UCS213" s="172"/>
      <c r="UCT213" s="172"/>
      <c r="UCU213" s="172"/>
      <c r="UCV213" s="172"/>
      <c r="UCW213" s="172"/>
      <c r="UCX213" s="172"/>
      <c r="UCY213" s="172"/>
      <c r="UCZ213" s="172"/>
      <c r="UDA213" s="172"/>
      <c r="UDB213" s="172"/>
      <c r="UDC213" s="172"/>
      <c r="UDD213" s="172"/>
      <c r="UDE213" s="172"/>
      <c r="UDF213" s="172"/>
      <c r="UDG213" s="172"/>
      <c r="UDH213" s="172"/>
      <c r="UDI213" s="172"/>
      <c r="UDJ213" s="172"/>
      <c r="UDK213" s="172"/>
      <c r="UDL213" s="172"/>
      <c r="UDM213" s="172"/>
      <c r="UDN213" s="172"/>
      <c r="UDO213" s="172"/>
      <c r="UDP213" s="172"/>
      <c r="UDQ213" s="172"/>
      <c r="UDR213" s="172"/>
      <c r="UDS213" s="172"/>
      <c r="UDT213" s="172"/>
      <c r="UDU213" s="172"/>
      <c r="UDV213" s="172"/>
      <c r="UDW213" s="172"/>
      <c r="UDX213" s="172"/>
      <c r="UDY213" s="172"/>
      <c r="UDZ213" s="172"/>
      <c r="UEA213" s="172"/>
      <c r="UEB213" s="172"/>
      <c r="UEC213" s="172"/>
      <c r="UED213" s="172"/>
      <c r="UEE213" s="172"/>
      <c r="UEF213" s="172"/>
      <c r="UEG213" s="172"/>
      <c r="UEH213" s="172"/>
      <c r="UEI213" s="172"/>
      <c r="UEJ213" s="172"/>
      <c r="UEK213" s="172"/>
      <c r="UEL213" s="172"/>
      <c r="UEM213" s="172"/>
      <c r="UEN213" s="172"/>
      <c r="UEO213" s="172"/>
      <c r="UEP213" s="172"/>
      <c r="UEQ213" s="172"/>
      <c r="UER213" s="172"/>
      <c r="UES213" s="172"/>
      <c r="UET213" s="172"/>
      <c r="UEU213" s="172"/>
      <c r="UEV213" s="172"/>
      <c r="UEW213" s="172"/>
      <c r="UEX213" s="172"/>
      <c r="UEY213" s="172"/>
      <c r="UEZ213" s="172"/>
      <c r="UFA213" s="172"/>
      <c r="UFB213" s="172"/>
      <c r="UFC213" s="172"/>
      <c r="UFD213" s="172"/>
      <c r="UFE213" s="172"/>
      <c r="UFF213" s="172"/>
      <c r="UFG213" s="172"/>
      <c r="UFH213" s="172"/>
      <c r="UFI213" s="172"/>
      <c r="UFJ213" s="172"/>
      <c r="UFK213" s="172"/>
      <c r="UFL213" s="172"/>
      <c r="UFM213" s="172"/>
      <c r="UFN213" s="172"/>
      <c r="UFO213" s="172"/>
      <c r="UFP213" s="172"/>
      <c r="UFQ213" s="172"/>
      <c r="UFR213" s="172"/>
      <c r="UFS213" s="172"/>
      <c r="UFT213" s="172"/>
      <c r="UFU213" s="172"/>
      <c r="UFV213" s="172"/>
      <c r="UFW213" s="172"/>
      <c r="UFX213" s="172"/>
      <c r="UFY213" s="172"/>
      <c r="UFZ213" s="172"/>
      <c r="UGA213" s="172"/>
      <c r="UGB213" s="172"/>
      <c r="UGC213" s="172"/>
      <c r="UGD213" s="172"/>
      <c r="UGE213" s="172"/>
      <c r="UGF213" s="172"/>
      <c r="UGG213" s="172"/>
      <c r="UGH213" s="172"/>
      <c r="UGI213" s="172"/>
      <c r="UGJ213" s="172"/>
      <c r="UGK213" s="172"/>
      <c r="UGL213" s="172"/>
      <c r="UGM213" s="172"/>
      <c r="UGN213" s="172"/>
      <c r="UGO213" s="172"/>
      <c r="UGP213" s="172"/>
      <c r="UGQ213" s="172"/>
      <c r="UGR213" s="172"/>
      <c r="UGS213" s="172"/>
      <c r="UGT213" s="172"/>
      <c r="UGU213" s="172"/>
      <c r="UGV213" s="172"/>
      <c r="UGW213" s="172"/>
      <c r="UGX213" s="172"/>
      <c r="UGY213" s="172"/>
      <c r="UGZ213" s="172"/>
      <c r="UHA213" s="172"/>
      <c r="UHB213" s="172"/>
      <c r="UHC213" s="172"/>
      <c r="UHD213" s="172"/>
      <c r="UHE213" s="172"/>
      <c r="UHF213" s="172"/>
      <c r="UHG213" s="172"/>
      <c r="UHH213" s="172"/>
      <c r="UHI213" s="172"/>
      <c r="UHJ213" s="172"/>
      <c r="UHK213" s="172"/>
      <c r="UHL213" s="172"/>
      <c r="UHM213" s="172"/>
      <c r="UHN213" s="172"/>
      <c r="UHO213" s="172"/>
      <c r="UHP213" s="172"/>
      <c r="UHQ213" s="172"/>
      <c r="UHR213" s="172"/>
      <c r="UHS213" s="172"/>
      <c r="UHT213" s="172"/>
      <c r="UHU213" s="172"/>
      <c r="UHV213" s="172"/>
      <c r="UHW213" s="172"/>
      <c r="UHX213" s="172"/>
      <c r="UHY213" s="172"/>
      <c r="UHZ213" s="172"/>
      <c r="UIA213" s="172"/>
      <c r="UIB213" s="172"/>
      <c r="UIC213" s="172"/>
      <c r="UID213" s="172"/>
      <c r="UIE213" s="172"/>
      <c r="UIF213" s="172"/>
      <c r="UIG213" s="172"/>
      <c r="UIH213" s="172"/>
      <c r="UII213" s="172"/>
      <c r="UIJ213" s="172"/>
      <c r="UIK213" s="172"/>
      <c r="UIL213" s="172"/>
      <c r="UIM213" s="172"/>
      <c r="UIN213" s="172"/>
      <c r="UIO213" s="172"/>
      <c r="UIP213" s="172"/>
      <c r="UIQ213" s="172"/>
      <c r="UIR213" s="172"/>
      <c r="UIS213" s="172"/>
      <c r="UIT213" s="172"/>
      <c r="UIU213" s="172"/>
      <c r="UIV213" s="172"/>
      <c r="UIW213" s="172"/>
      <c r="UIX213" s="172"/>
      <c r="UIY213" s="172"/>
      <c r="UIZ213" s="172"/>
      <c r="UJA213" s="172"/>
      <c r="UJB213" s="172"/>
      <c r="UJC213" s="172"/>
      <c r="UJD213" s="172"/>
      <c r="UJE213" s="172"/>
      <c r="UJF213" s="172"/>
      <c r="UJG213" s="172"/>
      <c r="UJH213" s="172"/>
      <c r="UJI213" s="172"/>
      <c r="UJJ213" s="172"/>
      <c r="UJK213" s="172"/>
      <c r="UJL213" s="172"/>
      <c r="UJM213" s="172"/>
      <c r="UJN213" s="172"/>
      <c r="UJO213" s="172"/>
      <c r="UJP213" s="172"/>
      <c r="UJQ213" s="172"/>
      <c r="UJR213" s="172"/>
      <c r="UJS213" s="172"/>
      <c r="UJT213" s="172"/>
      <c r="UJU213" s="172"/>
      <c r="UJV213" s="172"/>
      <c r="UJW213" s="172"/>
      <c r="UJX213" s="172"/>
      <c r="UJY213" s="172"/>
      <c r="UJZ213" s="172"/>
      <c r="UKA213" s="172"/>
      <c r="UKB213" s="172"/>
      <c r="UKC213" s="172"/>
      <c r="UKD213" s="172"/>
      <c r="UKE213" s="172"/>
      <c r="UKF213" s="172"/>
      <c r="UKG213" s="172"/>
      <c r="UKH213" s="172"/>
      <c r="UKI213" s="172"/>
      <c r="UKJ213" s="172"/>
      <c r="UKK213" s="172"/>
      <c r="UKL213" s="172"/>
      <c r="UKM213" s="172"/>
      <c r="UKN213" s="172"/>
      <c r="UKO213" s="172"/>
      <c r="UKP213" s="172"/>
      <c r="UKQ213" s="172"/>
      <c r="UKR213" s="172"/>
      <c r="UKS213" s="172"/>
      <c r="UKT213" s="172"/>
      <c r="UKU213" s="172"/>
      <c r="UKV213" s="172"/>
      <c r="UKW213" s="172"/>
      <c r="UKX213" s="172"/>
      <c r="UKY213" s="172"/>
      <c r="UKZ213" s="172"/>
      <c r="ULA213" s="172"/>
      <c r="ULB213" s="172"/>
      <c r="ULC213" s="172"/>
      <c r="ULD213" s="172"/>
      <c r="ULE213" s="172"/>
      <c r="ULF213" s="172"/>
      <c r="ULG213" s="172"/>
      <c r="ULH213" s="172"/>
      <c r="ULI213" s="172"/>
      <c r="ULJ213" s="172"/>
      <c r="ULK213" s="172"/>
      <c r="ULL213" s="172"/>
      <c r="ULM213" s="172"/>
      <c r="ULN213" s="172"/>
      <c r="ULO213" s="172"/>
      <c r="ULP213" s="172"/>
      <c r="ULQ213" s="172"/>
      <c r="ULR213" s="172"/>
      <c r="ULS213" s="172"/>
      <c r="ULT213" s="172"/>
      <c r="ULU213" s="172"/>
      <c r="ULV213" s="172"/>
      <c r="ULW213" s="172"/>
      <c r="ULX213" s="172"/>
      <c r="ULY213" s="172"/>
      <c r="ULZ213" s="172"/>
      <c r="UMA213" s="172"/>
      <c r="UMB213" s="172"/>
      <c r="UMC213" s="172"/>
      <c r="UMD213" s="172"/>
      <c r="UME213" s="172"/>
      <c r="UMF213" s="172"/>
      <c r="UMG213" s="172"/>
      <c r="UMH213" s="172"/>
      <c r="UMI213" s="172"/>
      <c r="UMJ213" s="172"/>
      <c r="UMK213" s="172"/>
      <c r="UML213" s="172"/>
      <c r="UMM213" s="172"/>
      <c r="UMN213" s="172"/>
      <c r="UMO213" s="172"/>
      <c r="UMP213" s="172"/>
      <c r="UMQ213" s="172"/>
      <c r="UMR213" s="172"/>
      <c r="UMS213" s="172"/>
      <c r="UMT213" s="172"/>
      <c r="UMU213" s="172"/>
      <c r="UMV213" s="172"/>
      <c r="UMW213" s="172"/>
      <c r="UMX213" s="172"/>
      <c r="UMY213" s="172"/>
      <c r="UMZ213" s="172"/>
      <c r="UNA213" s="172"/>
      <c r="UNB213" s="172"/>
      <c r="UNC213" s="172"/>
      <c r="UND213" s="172"/>
      <c r="UNE213" s="172"/>
      <c r="UNF213" s="172"/>
      <c r="UNG213" s="172"/>
      <c r="UNH213" s="172"/>
      <c r="UNI213" s="172"/>
      <c r="UNJ213" s="172"/>
      <c r="UNK213" s="172"/>
      <c r="UNL213" s="172"/>
      <c r="UNM213" s="172"/>
      <c r="UNN213" s="172"/>
      <c r="UNO213" s="172"/>
      <c r="UNP213" s="172"/>
      <c r="UNQ213" s="172"/>
      <c r="UNR213" s="172"/>
      <c r="UNS213" s="172"/>
      <c r="UNT213" s="172"/>
      <c r="UNU213" s="172"/>
      <c r="UNV213" s="172"/>
      <c r="UNW213" s="172"/>
      <c r="UNX213" s="172"/>
      <c r="UNY213" s="172"/>
      <c r="UNZ213" s="172"/>
      <c r="UOA213" s="172"/>
      <c r="UOB213" s="172"/>
      <c r="UOC213" s="172"/>
      <c r="UOD213" s="172"/>
      <c r="UOE213" s="172"/>
      <c r="UOF213" s="172"/>
      <c r="UOG213" s="172"/>
      <c r="UOH213" s="172"/>
      <c r="UOI213" s="172"/>
      <c r="UOJ213" s="172"/>
      <c r="UOK213" s="172"/>
      <c r="UOL213" s="172"/>
      <c r="UOM213" s="172"/>
      <c r="UON213" s="172"/>
      <c r="UOO213" s="172"/>
      <c r="UOP213" s="172"/>
      <c r="UOQ213" s="172"/>
      <c r="UOR213" s="172"/>
      <c r="UOS213" s="172"/>
      <c r="UOT213" s="172"/>
      <c r="UOU213" s="172"/>
      <c r="UOV213" s="172"/>
      <c r="UOW213" s="172"/>
      <c r="UOX213" s="172"/>
      <c r="UOY213" s="172"/>
      <c r="UOZ213" s="172"/>
      <c r="UPA213" s="172"/>
      <c r="UPB213" s="172"/>
      <c r="UPC213" s="172"/>
      <c r="UPD213" s="172"/>
      <c r="UPE213" s="172"/>
      <c r="UPF213" s="172"/>
      <c r="UPG213" s="172"/>
      <c r="UPH213" s="172"/>
      <c r="UPI213" s="172"/>
      <c r="UPJ213" s="172"/>
      <c r="UPK213" s="172"/>
      <c r="UPL213" s="172"/>
      <c r="UPM213" s="172"/>
      <c r="UPN213" s="172"/>
      <c r="UPO213" s="172"/>
      <c r="UPP213" s="172"/>
      <c r="UPQ213" s="172"/>
      <c r="UPR213" s="172"/>
      <c r="UPS213" s="172"/>
      <c r="UPT213" s="172"/>
      <c r="UPU213" s="172"/>
      <c r="UPV213" s="172"/>
      <c r="UPW213" s="172"/>
      <c r="UPX213" s="172"/>
      <c r="UPY213" s="172"/>
      <c r="UPZ213" s="172"/>
      <c r="UQA213" s="172"/>
      <c r="UQB213" s="172"/>
      <c r="UQC213" s="172"/>
      <c r="UQD213" s="172"/>
      <c r="UQE213" s="172"/>
      <c r="UQF213" s="172"/>
      <c r="UQG213" s="172"/>
      <c r="UQH213" s="172"/>
      <c r="UQI213" s="172"/>
      <c r="UQJ213" s="172"/>
      <c r="UQK213" s="172"/>
      <c r="UQL213" s="172"/>
      <c r="UQM213" s="172"/>
      <c r="UQN213" s="172"/>
      <c r="UQO213" s="172"/>
      <c r="UQP213" s="172"/>
      <c r="UQQ213" s="172"/>
      <c r="UQR213" s="172"/>
      <c r="UQS213" s="172"/>
      <c r="UQT213" s="172"/>
      <c r="UQU213" s="172"/>
      <c r="UQV213" s="172"/>
      <c r="UQW213" s="172"/>
      <c r="UQX213" s="172"/>
      <c r="UQY213" s="172"/>
      <c r="UQZ213" s="172"/>
      <c r="URA213" s="172"/>
      <c r="URB213" s="172"/>
      <c r="URC213" s="172"/>
      <c r="URD213" s="172"/>
      <c r="URE213" s="172"/>
      <c r="URF213" s="172"/>
      <c r="URG213" s="172"/>
      <c r="URH213" s="172"/>
      <c r="URI213" s="172"/>
      <c r="URJ213" s="172"/>
      <c r="URK213" s="172"/>
      <c r="URL213" s="172"/>
      <c r="URM213" s="172"/>
      <c r="URN213" s="172"/>
      <c r="URO213" s="172"/>
      <c r="URP213" s="172"/>
      <c r="URQ213" s="172"/>
      <c r="URR213" s="172"/>
      <c r="URS213" s="172"/>
      <c r="URT213" s="172"/>
      <c r="URU213" s="172"/>
      <c r="URV213" s="172"/>
      <c r="URW213" s="172"/>
      <c r="URX213" s="172"/>
      <c r="URY213" s="172"/>
      <c r="URZ213" s="172"/>
      <c r="USA213" s="172"/>
      <c r="USB213" s="172"/>
      <c r="USC213" s="172"/>
      <c r="USD213" s="172"/>
      <c r="USE213" s="172"/>
      <c r="USF213" s="172"/>
      <c r="USG213" s="172"/>
      <c r="USH213" s="172"/>
      <c r="USI213" s="172"/>
      <c r="USJ213" s="172"/>
      <c r="USK213" s="172"/>
      <c r="USL213" s="172"/>
      <c r="USM213" s="172"/>
      <c r="USN213" s="172"/>
      <c r="USO213" s="172"/>
      <c r="USP213" s="172"/>
      <c r="USQ213" s="172"/>
      <c r="USR213" s="172"/>
      <c r="USS213" s="172"/>
      <c r="UST213" s="172"/>
      <c r="USU213" s="172"/>
      <c r="USV213" s="172"/>
      <c r="USW213" s="172"/>
      <c r="USX213" s="172"/>
      <c r="USY213" s="172"/>
      <c r="USZ213" s="172"/>
      <c r="UTA213" s="172"/>
      <c r="UTB213" s="172"/>
      <c r="UTC213" s="172"/>
      <c r="UTD213" s="172"/>
      <c r="UTE213" s="172"/>
      <c r="UTF213" s="172"/>
      <c r="UTG213" s="172"/>
      <c r="UTH213" s="172"/>
      <c r="UTI213" s="172"/>
      <c r="UTJ213" s="172"/>
      <c r="UTK213" s="172"/>
      <c r="UTL213" s="172"/>
      <c r="UTM213" s="172"/>
      <c r="UTN213" s="172"/>
      <c r="UTO213" s="172"/>
      <c r="UTP213" s="172"/>
      <c r="UTQ213" s="172"/>
      <c r="UTR213" s="172"/>
      <c r="UTS213" s="172"/>
      <c r="UTT213" s="172"/>
      <c r="UTU213" s="172"/>
      <c r="UTV213" s="172"/>
      <c r="UTW213" s="172"/>
      <c r="UTX213" s="172"/>
      <c r="UTY213" s="172"/>
      <c r="UTZ213" s="172"/>
      <c r="UUA213" s="172"/>
      <c r="UUB213" s="172"/>
      <c r="UUC213" s="172"/>
      <c r="UUD213" s="172"/>
      <c r="UUE213" s="172"/>
      <c r="UUF213" s="172"/>
      <c r="UUG213" s="172"/>
      <c r="UUH213" s="172"/>
      <c r="UUI213" s="172"/>
      <c r="UUJ213" s="172"/>
      <c r="UUK213" s="172"/>
      <c r="UUL213" s="172"/>
      <c r="UUM213" s="172"/>
      <c r="UUN213" s="172"/>
      <c r="UUO213" s="172"/>
      <c r="UUP213" s="172"/>
      <c r="UUQ213" s="172"/>
      <c r="UUR213" s="172"/>
      <c r="UUS213" s="172"/>
      <c r="UUT213" s="172"/>
      <c r="UUU213" s="172"/>
      <c r="UUV213" s="172"/>
      <c r="UUW213" s="172"/>
      <c r="UUX213" s="172"/>
      <c r="UUY213" s="172"/>
      <c r="UUZ213" s="172"/>
      <c r="UVA213" s="172"/>
      <c r="UVB213" s="172"/>
      <c r="UVC213" s="172"/>
      <c r="UVD213" s="172"/>
      <c r="UVE213" s="172"/>
      <c r="UVF213" s="172"/>
      <c r="UVG213" s="172"/>
      <c r="UVH213" s="172"/>
      <c r="UVI213" s="172"/>
      <c r="UVJ213" s="172"/>
      <c r="UVK213" s="172"/>
      <c r="UVL213" s="172"/>
      <c r="UVM213" s="172"/>
      <c r="UVN213" s="172"/>
      <c r="UVO213" s="172"/>
      <c r="UVP213" s="172"/>
      <c r="UVQ213" s="172"/>
      <c r="UVR213" s="172"/>
      <c r="UVS213" s="172"/>
      <c r="UVT213" s="172"/>
      <c r="UVU213" s="172"/>
      <c r="UVV213" s="172"/>
      <c r="UVW213" s="172"/>
      <c r="UVX213" s="172"/>
      <c r="UVY213" s="172"/>
      <c r="UVZ213" s="172"/>
      <c r="UWA213" s="172"/>
      <c r="UWB213" s="172"/>
      <c r="UWC213" s="172"/>
      <c r="UWD213" s="172"/>
      <c r="UWE213" s="172"/>
      <c r="UWF213" s="172"/>
      <c r="UWG213" s="172"/>
      <c r="UWH213" s="172"/>
      <c r="UWI213" s="172"/>
      <c r="UWJ213" s="172"/>
      <c r="UWK213" s="172"/>
      <c r="UWL213" s="172"/>
      <c r="UWM213" s="172"/>
      <c r="UWN213" s="172"/>
      <c r="UWO213" s="172"/>
      <c r="UWP213" s="172"/>
      <c r="UWQ213" s="172"/>
      <c r="UWR213" s="172"/>
      <c r="UWS213" s="172"/>
      <c r="UWT213" s="172"/>
      <c r="UWU213" s="172"/>
      <c r="UWV213" s="172"/>
      <c r="UWW213" s="172"/>
      <c r="UWX213" s="172"/>
      <c r="UWY213" s="172"/>
      <c r="UWZ213" s="172"/>
      <c r="UXA213" s="172"/>
      <c r="UXB213" s="172"/>
      <c r="UXC213" s="172"/>
      <c r="UXD213" s="172"/>
      <c r="UXE213" s="172"/>
      <c r="UXF213" s="172"/>
      <c r="UXG213" s="172"/>
      <c r="UXH213" s="172"/>
      <c r="UXI213" s="172"/>
      <c r="UXJ213" s="172"/>
      <c r="UXK213" s="172"/>
      <c r="UXL213" s="172"/>
      <c r="UXM213" s="172"/>
      <c r="UXN213" s="172"/>
      <c r="UXO213" s="172"/>
      <c r="UXP213" s="172"/>
      <c r="UXQ213" s="172"/>
      <c r="UXR213" s="172"/>
      <c r="UXS213" s="172"/>
      <c r="UXT213" s="172"/>
      <c r="UXU213" s="172"/>
      <c r="UXV213" s="172"/>
      <c r="UXW213" s="172"/>
      <c r="UXX213" s="172"/>
      <c r="UXY213" s="172"/>
      <c r="UXZ213" s="172"/>
      <c r="UYA213" s="172"/>
      <c r="UYB213" s="172"/>
      <c r="UYC213" s="172"/>
      <c r="UYD213" s="172"/>
      <c r="UYE213" s="172"/>
      <c r="UYF213" s="172"/>
      <c r="UYG213" s="172"/>
      <c r="UYH213" s="172"/>
      <c r="UYI213" s="172"/>
      <c r="UYJ213" s="172"/>
      <c r="UYK213" s="172"/>
      <c r="UYL213" s="172"/>
      <c r="UYM213" s="172"/>
      <c r="UYN213" s="172"/>
      <c r="UYO213" s="172"/>
      <c r="UYP213" s="172"/>
      <c r="UYQ213" s="172"/>
      <c r="UYR213" s="172"/>
      <c r="UYS213" s="172"/>
      <c r="UYT213" s="172"/>
      <c r="UYU213" s="172"/>
      <c r="UYV213" s="172"/>
      <c r="UYW213" s="172"/>
      <c r="UYX213" s="172"/>
      <c r="UYY213" s="172"/>
      <c r="UYZ213" s="172"/>
      <c r="UZA213" s="172"/>
      <c r="UZB213" s="172"/>
      <c r="UZC213" s="172"/>
      <c r="UZD213" s="172"/>
      <c r="UZE213" s="172"/>
      <c r="UZF213" s="172"/>
      <c r="UZG213" s="172"/>
      <c r="UZH213" s="172"/>
      <c r="UZI213" s="172"/>
      <c r="UZJ213" s="172"/>
      <c r="UZK213" s="172"/>
      <c r="UZL213" s="172"/>
      <c r="UZM213" s="172"/>
      <c r="UZN213" s="172"/>
      <c r="UZO213" s="172"/>
      <c r="UZP213" s="172"/>
      <c r="UZQ213" s="172"/>
      <c r="UZR213" s="172"/>
      <c r="UZS213" s="172"/>
      <c r="UZT213" s="172"/>
      <c r="UZU213" s="172"/>
      <c r="UZV213" s="172"/>
      <c r="UZW213" s="172"/>
      <c r="UZX213" s="172"/>
      <c r="UZY213" s="172"/>
      <c r="UZZ213" s="172"/>
      <c r="VAA213" s="172"/>
      <c r="VAB213" s="172"/>
      <c r="VAC213" s="172"/>
      <c r="VAD213" s="172"/>
      <c r="VAE213" s="172"/>
      <c r="VAF213" s="172"/>
      <c r="VAG213" s="172"/>
      <c r="VAH213" s="172"/>
      <c r="VAI213" s="172"/>
      <c r="VAJ213" s="172"/>
      <c r="VAK213" s="172"/>
      <c r="VAL213" s="172"/>
      <c r="VAM213" s="172"/>
      <c r="VAN213" s="172"/>
      <c r="VAO213" s="172"/>
      <c r="VAP213" s="172"/>
      <c r="VAQ213" s="172"/>
      <c r="VAR213" s="172"/>
      <c r="VAS213" s="172"/>
      <c r="VAT213" s="172"/>
      <c r="VAU213" s="172"/>
      <c r="VAV213" s="172"/>
      <c r="VAW213" s="172"/>
      <c r="VAX213" s="172"/>
      <c r="VAY213" s="172"/>
      <c r="VAZ213" s="172"/>
      <c r="VBA213" s="172"/>
      <c r="VBB213" s="172"/>
      <c r="VBC213" s="172"/>
      <c r="VBD213" s="172"/>
      <c r="VBE213" s="172"/>
      <c r="VBF213" s="172"/>
      <c r="VBG213" s="172"/>
      <c r="VBH213" s="172"/>
      <c r="VBI213" s="172"/>
      <c r="VBJ213" s="172"/>
      <c r="VBK213" s="172"/>
      <c r="VBL213" s="172"/>
      <c r="VBM213" s="172"/>
      <c r="VBN213" s="172"/>
      <c r="VBO213" s="172"/>
      <c r="VBP213" s="172"/>
      <c r="VBQ213" s="172"/>
      <c r="VBR213" s="172"/>
      <c r="VBS213" s="172"/>
      <c r="VBT213" s="172"/>
      <c r="VBU213" s="172"/>
      <c r="VBV213" s="172"/>
      <c r="VBW213" s="172"/>
      <c r="VBX213" s="172"/>
      <c r="VBY213" s="172"/>
      <c r="VBZ213" s="172"/>
      <c r="VCA213" s="172"/>
      <c r="VCB213" s="172"/>
      <c r="VCC213" s="172"/>
      <c r="VCD213" s="172"/>
      <c r="VCE213" s="172"/>
      <c r="VCF213" s="172"/>
      <c r="VCG213" s="172"/>
      <c r="VCH213" s="172"/>
      <c r="VCI213" s="172"/>
      <c r="VCJ213" s="172"/>
      <c r="VCK213" s="172"/>
      <c r="VCL213" s="172"/>
      <c r="VCM213" s="172"/>
      <c r="VCN213" s="172"/>
      <c r="VCO213" s="172"/>
      <c r="VCP213" s="172"/>
      <c r="VCQ213" s="172"/>
      <c r="VCR213" s="172"/>
      <c r="VCS213" s="172"/>
      <c r="VCT213" s="172"/>
      <c r="VCU213" s="172"/>
      <c r="VCV213" s="172"/>
      <c r="VCW213" s="172"/>
      <c r="VCX213" s="172"/>
      <c r="VCY213" s="172"/>
      <c r="VCZ213" s="172"/>
      <c r="VDA213" s="172"/>
      <c r="VDB213" s="172"/>
      <c r="VDC213" s="172"/>
      <c r="VDD213" s="172"/>
      <c r="VDE213" s="172"/>
      <c r="VDF213" s="172"/>
      <c r="VDG213" s="172"/>
      <c r="VDH213" s="172"/>
      <c r="VDI213" s="172"/>
      <c r="VDJ213" s="172"/>
      <c r="VDK213" s="172"/>
      <c r="VDL213" s="172"/>
      <c r="VDM213" s="172"/>
      <c r="VDN213" s="172"/>
      <c r="VDO213" s="172"/>
      <c r="VDP213" s="172"/>
      <c r="VDQ213" s="172"/>
      <c r="VDR213" s="172"/>
      <c r="VDS213" s="172"/>
      <c r="VDT213" s="172"/>
      <c r="VDU213" s="172"/>
      <c r="VDV213" s="172"/>
      <c r="VDW213" s="172"/>
      <c r="VDX213" s="172"/>
      <c r="VDY213" s="172"/>
      <c r="VDZ213" s="172"/>
      <c r="VEA213" s="172"/>
      <c r="VEB213" s="172"/>
      <c r="VEC213" s="172"/>
      <c r="VED213" s="172"/>
      <c r="VEE213" s="172"/>
      <c r="VEF213" s="172"/>
      <c r="VEG213" s="172"/>
      <c r="VEH213" s="172"/>
      <c r="VEI213" s="172"/>
      <c r="VEJ213" s="172"/>
      <c r="VEK213" s="172"/>
      <c r="VEL213" s="172"/>
      <c r="VEM213" s="172"/>
      <c r="VEN213" s="172"/>
      <c r="VEO213" s="172"/>
      <c r="VEP213" s="172"/>
      <c r="VEQ213" s="172"/>
      <c r="VER213" s="172"/>
      <c r="VES213" s="172"/>
      <c r="VET213" s="172"/>
      <c r="VEU213" s="172"/>
      <c r="VEV213" s="172"/>
      <c r="VEW213" s="172"/>
      <c r="VEX213" s="172"/>
      <c r="VEY213" s="172"/>
      <c r="VEZ213" s="172"/>
      <c r="VFA213" s="172"/>
      <c r="VFB213" s="172"/>
      <c r="VFC213" s="172"/>
      <c r="VFD213" s="172"/>
      <c r="VFE213" s="172"/>
      <c r="VFF213" s="172"/>
      <c r="VFG213" s="172"/>
      <c r="VFH213" s="172"/>
      <c r="VFI213" s="172"/>
      <c r="VFJ213" s="172"/>
      <c r="VFK213" s="172"/>
      <c r="VFL213" s="172"/>
      <c r="VFM213" s="172"/>
      <c r="VFN213" s="172"/>
      <c r="VFO213" s="172"/>
      <c r="VFP213" s="172"/>
      <c r="VFQ213" s="172"/>
      <c r="VFR213" s="172"/>
      <c r="VFS213" s="172"/>
      <c r="VFT213" s="172"/>
      <c r="VFU213" s="172"/>
      <c r="VFV213" s="172"/>
      <c r="VFW213" s="172"/>
      <c r="VFX213" s="172"/>
      <c r="VFY213" s="172"/>
      <c r="VFZ213" s="172"/>
      <c r="VGA213" s="172"/>
      <c r="VGB213" s="172"/>
      <c r="VGC213" s="172"/>
      <c r="VGD213" s="172"/>
      <c r="VGE213" s="172"/>
      <c r="VGF213" s="172"/>
      <c r="VGG213" s="172"/>
      <c r="VGH213" s="172"/>
      <c r="VGI213" s="172"/>
      <c r="VGJ213" s="172"/>
      <c r="VGK213" s="172"/>
      <c r="VGL213" s="172"/>
      <c r="VGM213" s="172"/>
      <c r="VGN213" s="172"/>
      <c r="VGO213" s="172"/>
      <c r="VGP213" s="172"/>
      <c r="VGQ213" s="172"/>
      <c r="VGR213" s="172"/>
      <c r="VGS213" s="172"/>
      <c r="VGT213" s="172"/>
      <c r="VGU213" s="172"/>
      <c r="VGV213" s="172"/>
      <c r="VGW213" s="172"/>
      <c r="VGX213" s="172"/>
      <c r="VGY213" s="172"/>
      <c r="VGZ213" s="172"/>
      <c r="VHA213" s="172"/>
      <c r="VHB213" s="172"/>
      <c r="VHC213" s="172"/>
      <c r="VHD213" s="172"/>
      <c r="VHE213" s="172"/>
      <c r="VHF213" s="172"/>
      <c r="VHG213" s="172"/>
      <c r="VHH213" s="172"/>
      <c r="VHI213" s="172"/>
      <c r="VHJ213" s="172"/>
      <c r="VHK213" s="172"/>
      <c r="VHL213" s="172"/>
      <c r="VHM213" s="172"/>
      <c r="VHN213" s="172"/>
      <c r="VHO213" s="172"/>
      <c r="VHP213" s="172"/>
      <c r="VHQ213" s="172"/>
      <c r="VHR213" s="172"/>
      <c r="VHS213" s="172"/>
      <c r="VHT213" s="172"/>
      <c r="VHU213" s="172"/>
      <c r="VHV213" s="172"/>
      <c r="VHW213" s="172"/>
      <c r="VHX213" s="172"/>
      <c r="VHY213" s="172"/>
      <c r="VHZ213" s="172"/>
      <c r="VIA213" s="172"/>
      <c r="VIB213" s="172"/>
      <c r="VIC213" s="172"/>
      <c r="VID213" s="172"/>
      <c r="VIE213" s="172"/>
      <c r="VIF213" s="172"/>
      <c r="VIG213" s="172"/>
      <c r="VIH213" s="172"/>
      <c r="VII213" s="172"/>
      <c r="VIJ213" s="172"/>
      <c r="VIK213" s="172"/>
      <c r="VIL213" s="172"/>
      <c r="VIM213" s="172"/>
      <c r="VIN213" s="172"/>
      <c r="VIO213" s="172"/>
      <c r="VIP213" s="172"/>
      <c r="VIQ213" s="172"/>
      <c r="VIR213" s="172"/>
      <c r="VIS213" s="172"/>
      <c r="VIT213" s="172"/>
      <c r="VIU213" s="172"/>
      <c r="VIV213" s="172"/>
      <c r="VIW213" s="172"/>
      <c r="VIX213" s="172"/>
      <c r="VIY213" s="172"/>
      <c r="VIZ213" s="172"/>
      <c r="VJA213" s="172"/>
      <c r="VJB213" s="172"/>
      <c r="VJC213" s="172"/>
      <c r="VJD213" s="172"/>
      <c r="VJE213" s="172"/>
      <c r="VJF213" s="172"/>
      <c r="VJG213" s="172"/>
      <c r="VJH213" s="172"/>
      <c r="VJI213" s="172"/>
      <c r="VJJ213" s="172"/>
      <c r="VJK213" s="172"/>
      <c r="VJL213" s="172"/>
      <c r="VJM213" s="172"/>
      <c r="VJN213" s="172"/>
      <c r="VJO213" s="172"/>
      <c r="VJP213" s="172"/>
      <c r="VJQ213" s="172"/>
      <c r="VJR213" s="172"/>
      <c r="VJS213" s="172"/>
      <c r="VJT213" s="172"/>
      <c r="VJU213" s="172"/>
      <c r="VJV213" s="172"/>
      <c r="VJW213" s="172"/>
      <c r="VJX213" s="172"/>
      <c r="VJY213" s="172"/>
      <c r="VJZ213" s="172"/>
      <c r="VKA213" s="172"/>
      <c r="VKB213" s="172"/>
      <c r="VKC213" s="172"/>
      <c r="VKD213" s="172"/>
      <c r="VKE213" s="172"/>
      <c r="VKF213" s="172"/>
      <c r="VKG213" s="172"/>
      <c r="VKH213" s="172"/>
      <c r="VKI213" s="172"/>
      <c r="VKJ213" s="172"/>
      <c r="VKK213" s="172"/>
      <c r="VKL213" s="172"/>
      <c r="VKM213" s="172"/>
      <c r="VKN213" s="172"/>
      <c r="VKO213" s="172"/>
      <c r="VKP213" s="172"/>
      <c r="VKQ213" s="172"/>
      <c r="VKR213" s="172"/>
      <c r="VKS213" s="172"/>
      <c r="VKT213" s="172"/>
      <c r="VKU213" s="172"/>
      <c r="VKV213" s="172"/>
      <c r="VKW213" s="172"/>
      <c r="VKX213" s="172"/>
      <c r="VKY213" s="172"/>
      <c r="VKZ213" s="172"/>
      <c r="VLA213" s="172"/>
      <c r="VLB213" s="172"/>
      <c r="VLC213" s="172"/>
      <c r="VLD213" s="172"/>
      <c r="VLE213" s="172"/>
      <c r="VLF213" s="172"/>
      <c r="VLG213" s="172"/>
      <c r="VLH213" s="172"/>
      <c r="VLI213" s="172"/>
      <c r="VLJ213" s="172"/>
      <c r="VLK213" s="172"/>
      <c r="VLL213" s="172"/>
      <c r="VLM213" s="172"/>
      <c r="VLN213" s="172"/>
      <c r="VLO213" s="172"/>
      <c r="VLP213" s="172"/>
      <c r="VLQ213" s="172"/>
      <c r="VLR213" s="172"/>
      <c r="VLS213" s="172"/>
      <c r="VLT213" s="172"/>
      <c r="VLU213" s="172"/>
      <c r="VLV213" s="172"/>
      <c r="VLW213" s="172"/>
      <c r="VLX213" s="172"/>
      <c r="VLY213" s="172"/>
      <c r="VLZ213" s="172"/>
      <c r="VMA213" s="172"/>
      <c r="VMB213" s="172"/>
      <c r="VMC213" s="172"/>
      <c r="VMD213" s="172"/>
      <c r="VME213" s="172"/>
      <c r="VMF213" s="172"/>
      <c r="VMG213" s="172"/>
      <c r="VMH213" s="172"/>
      <c r="VMI213" s="172"/>
      <c r="VMJ213" s="172"/>
      <c r="VMK213" s="172"/>
      <c r="VML213" s="172"/>
      <c r="VMM213" s="172"/>
      <c r="VMN213" s="172"/>
      <c r="VMO213" s="172"/>
      <c r="VMP213" s="172"/>
      <c r="VMQ213" s="172"/>
      <c r="VMR213" s="172"/>
      <c r="VMS213" s="172"/>
      <c r="VMT213" s="172"/>
      <c r="VMU213" s="172"/>
      <c r="VMV213" s="172"/>
      <c r="VMW213" s="172"/>
      <c r="VMX213" s="172"/>
      <c r="VMY213" s="172"/>
      <c r="VMZ213" s="172"/>
      <c r="VNA213" s="172"/>
      <c r="VNB213" s="172"/>
      <c r="VNC213" s="172"/>
      <c r="VND213" s="172"/>
      <c r="VNE213" s="172"/>
      <c r="VNF213" s="172"/>
      <c r="VNG213" s="172"/>
      <c r="VNH213" s="172"/>
      <c r="VNI213" s="172"/>
      <c r="VNJ213" s="172"/>
      <c r="VNK213" s="172"/>
      <c r="VNL213" s="172"/>
      <c r="VNM213" s="172"/>
      <c r="VNN213" s="172"/>
      <c r="VNO213" s="172"/>
      <c r="VNP213" s="172"/>
      <c r="VNQ213" s="172"/>
      <c r="VNR213" s="172"/>
      <c r="VNS213" s="172"/>
      <c r="VNT213" s="172"/>
      <c r="VNU213" s="172"/>
      <c r="VNV213" s="172"/>
      <c r="VNW213" s="172"/>
      <c r="VNX213" s="172"/>
      <c r="VNY213" s="172"/>
      <c r="VNZ213" s="172"/>
      <c r="VOA213" s="172"/>
      <c r="VOB213" s="172"/>
      <c r="VOC213" s="172"/>
      <c r="VOD213" s="172"/>
      <c r="VOE213" s="172"/>
      <c r="VOF213" s="172"/>
      <c r="VOG213" s="172"/>
      <c r="VOH213" s="172"/>
      <c r="VOI213" s="172"/>
      <c r="VOJ213" s="172"/>
      <c r="VOK213" s="172"/>
      <c r="VOL213" s="172"/>
      <c r="VOM213" s="172"/>
      <c r="VON213" s="172"/>
      <c r="VOO213" s="172"/>
      <c r="VOP213" s="172"/>
      <c r="VOQ213" s="172"/>
      <c r="VOR213" s="172"/>
      <c r="VOS213" s="172"/>
      <c r="VOT213" s="172"/>
      <c r="VOU213" s="172"/>
      <c r="VOV213" s="172"/>
      <c r="VOW213" s="172"/>
      <c r="VOX213" s="172"/>
      <c r="VOY213" s="172"/>
      <c r="VOZ213" s="172"/>
      <c r="VPA213" s="172"/>
      <c r="VPB213" s="172"/>
      <c r="VPC213" s="172"/>
      <c r="VPD213" s="172"/>
      <c r="VPE213" s="172"/>
      <c r="VPF213" s="172"/>
      <c r="VPG213" s="172"/>
      <c r="VPH213" s="172"/>
      <c r="VPI213" s="172"/>
      <c r="VPJ213" s="172"/>
      <c r="VPK213" s="172"/>
      <c r="VPL213" s="172"/>
      <c r="VPM213" s="172"/>
      <c r="VPN213" s="172"/>
      <c r="VPO213" s="172"/>
      <c r="VPP213" s="172"/>
      <c r="VPQ213" s="172"/>
      <c r="VPR213" s="172"/>
      <c r="VPS213" s="172"/>
      <c r="VPT213" s="172"/>
      <c r="VPU213" s="172"/>
      <c r="VPV213" s="172"/>
      <c r="VPW213" s="172"/>
      <c r="VPX213" s="172"/>
      <c r="VPY213" s="172"/>
      <c r="VPZ213" s="172"/>
      <c r="VQA213" s="172"/>
      <c r="VQB213" s="172"/>
      <c r="VQC213" s="172"/>
      <c r="VQD213" s="172"/>
      <c r="VQE213" s="172"/>
      <c r="VQF213" s="172"/>
      <c r="VQG213" s="172"/>
      <c r="VQH213" s="172"/>
      <c r="VQI213" s="172"/>
      <c r="VQJ213" s="172"/>
      <c r="VQK213" s="172"/>
      <c r="VQL213" s="172"/>
      <c r="VQM213" s="172"/>
      <c r="VQN213" s="172"/>
      <c r="VQO213" s="172"/>
      <c r="VQP213" s="172"/>
      <c r="VQQ213" s="172"/>
      <c r="VQR213" s="172"/>
      <c r="VQS213" s="172"/>
      <c r="VQT213" s="172"/>
      <c r="VQU213" s="172"/>
      <c r="VQV213" s="172"/>
      <c r="VQW213" s="172"/>
      <c r="VQX213" s="172"/>
      <c r="VQY213" s="172"/>
      <c r="VQZ213" s="172"/>
      <c r="VRA213" s="172"/>
      <c r="VRB213" s="172"/>
      <c r="VRC213" s="172"/>
      <c r="VRD213" s="172"/>
      <c r="VRE213" s="172"/>
      <c r="VRF213" s="172"/>
      <c r="VRG213" s="172"/>
      <c r="VRH213" s="172"/>
      <c r="VRI213" s="172"/>
      <c r="VRJ213" s="172"/>
      <c r="VRK213" s="172"/>
      <c r="VRL213" s="172"/>
      <c r="VRM213" s="172"/>
      <c r="VRN213" s="172"/>
      <c r="VRO213" s="172"/>
      <c r="VRP213" s="172"/>
      <c r="VRQ213" s="172"/>
      <c r="VRR213" s="172"/>
      <c r="VRS213" s="172"/>
      <c r="VRT213" s="172"/>
      <c r="VRU213" s="172"/>
      <c r="VRV213" s="172"/>
      <c r="VRW213" s="172"/>
      <c r="VRX213" s="172"/>
      <c r="VRY213" s="172"/>
      <c r="VRZ213" s="172"/>
      <c r="VSA213" s="172"/>
      <c r="VSB213" s="172"/>
      <c r="VSC213" s="172"/>
      <c r="VSD213" s="172"/>
      <c r="VSE213" s="172"/>
      <c r="VSF213" s="172"/>
      <c r="VSG213" s="172"/>
      <c r="VSH213" s="172"/>
      <c r="VSI213" s="172"/>
      <c r="VSJ213" s="172"/>
      <c r="VSK213" s="172"/>
      <c r="VSL213" s="172"/>
      <c r="VSM213" s="172"/>
      <c r="VSN213" s="172"/>
      <c r="VSO213" s="172"/>
      <c r="VSP213" s="172"/>
      <c r="VSQ213" s="172"/>
      <c r="VSR213" s="172"/>
      <c r="VSS213" s="172"/>
      <c r="VST213" s="172"/>
      <c r="VSU213" s="172"/>
      <c r="VSV213" s="172"/>
      <c r="VSW213" s="172"/>
      <c r="VSX213" s="172"/>
      <c r="VSY213" s="172"/>
      <c r="VSZ213" s="172"/>
      <c r="VTA213" s="172"/>
      <c r="VTB213" s="172"/>
      <c r="VTC213" s="172"/>
      <c r="VTD213" s="172"/>
      <c r="VTE213" s="172"/>
      <c r="VTF213" s="172"/>
      <c r="VTG213" s="172"/>
      <c r="VTH213" s="172"/>
      <c r="VTI213" s="172"/>
      <c r="VTJ213" s="172"/>
      <c r="VTK213" s="172"/>
      <c r="VTL213" s="172"/>
      <c r="VTM213" s="172"/>
      <c r="VTN213" s="172"/>
      <c r="VTO213" s="172"/>
      <c r="VTP213" s="172"/>
      <c r="VTQ213" s="172"/>
      <c r="VTR213" s="172"/>
      <c r="VTS213" s="172"/>
      <c r="VTT213" s="172"/>
      <c r="VTU213" s="172"/>
      <c r="VTV213" s="172"/>
      <c r="VTW213" s="172"/>
      <c r="VTX213" s="172"/>
      <c r="VTY213" s="172"/>
      <c r="VTZ213" s="172"/>
      <c r="VUA213" s="172"/>
      <c r="VUB213" s="172"/>
      <c r="VUC213" s="172"/>
      <c r="VUD213" s="172"/>
      <c r="VUE213" s="172"/>
      <c r="VUF213" s="172"/>
      <c r="VUG213" s="172"/>
      <c r="VUH213" s="172"/>
      <c r="VUI213" s="172"/>
      <c r="VUJ213" s="172"/>
      <c r="VUK213" s="172"/>
      <c r="VUL213" s="172"/>
      <c r="VUM213" s="172"/>
      <c r="VUN213" s="172"/>
      <c r="VUO213" s="172"/>
      <c r="VUP213" s="172"/>
      <c r="VUQ213" s="172"/>
      <c r="VUR213" s="172"/>
      <c r="VUS213" s="172"/>
      <c r="VUT213" s="172"/>
      <c r="VUU213" s="172"/>
      <c r="VUV213" s="172"/>
      <c r="VUW213" s="172"/>
      <c r="VUX213" s="172"/>
      <c r="VUY213" s="172"/>
      <c r="VUZ213" s="172"/>
      <c r="VVA213" s="172"/>
      <c r="VVB213" s="172"/>
      <c r="VVC213" s="172"/>
      <c r="VVD213" s="172"/>
      <c r="VVE213" s="172"/>
      <c r="VVF213" s="172"/>
      <c r="VVG213" s="172"/>
      <c r="VVH213" s="172"/>
      <c r="VVI213" s="172"/>
      <c r="VVJ213" s="172"/>
      <c r="VVK213" s="172"/>
      <c r="VVL213" s="172"/>
      <c r="VVM213" s="172"/>
      <c r="VVN213" s="172"/>
      <c r="VVO213" s="172"/>
      <c r="VVP213" s="172"/>
      <c r="VVQ213" s="172"/>
      <c r="VVR213" s="172"/>
      <c r="VVS213" s="172"/>
      <c r="VVT213" s="172"/>
      <c r="VVU213" s="172"/>
      <c r="VVV213" s="172"/>
      <c r="VVW213" s="172"/>
      <c r="VVX213" s="172"/>
      <c r="VVY213" s="172"/>
      <c r="VVZ213" s="172"/>
      <c r="VWA213" s="172"/>
      <c r="VWB213" s="172"/>
      <c r="VWC213" s="172"/>
      <c r="VWD213" s="172"/>
      <c r="VWE213" s="172"/>
      <c r="VWF213" s="172"/>
      <c r="VWG213" s="172"/>
      <c r="VWH213" s="172"/>
      <c r="VWI213" s="172"/>
      <c r="VWJ213" s="172"/>
      <c r="VWK213" s="172"/>
      <c r="VWL213" s="172"/>
      <c r="VWM213" s="172"/>
      <c r="VWN213" s="172"/>
      <c r="VWO213" s="172"/>
      <c r="VWP213" s="172"/>
      <c r="VWQ213" s="172"/>
      <c r="VWR213" s="172"/>
      <c r="VWS213" s="172"/>
      <c r="VWT213" s="172"/>
      <c r="VWU213" s="172"/>
      <c r="VWV213" s="172"/>
      <c r="VWW213" s="172"/>
      <c r="VWX213" s="172"/>
      <c r="VWY213" s="172"/>
      <c r="VWZ213" s="172"/>
      <c r="VXA213" s="172"/>
      <c r="VXB213" s="172"/>
      <c r="VXC213" s="172"/>
      <c r="VXD213" s="172"/>
      <c r="VXE213" s="172"/>
      <c r="VXF213" s="172"/>
      <c r="VXG213" s="172"/>
      <c r="VXH213" s="172"/>
      <c r="VXI213" s="172"/>
      <c r="VXJ213" s="172"/>
      <c r="VXK213" s="172"/>
      <c r="VXL213" s="172"/>
      <c r="VXM213" s="172"/>
      <c r="VXN213" s="172"/>
      <c r="VXO213" s="172"/>
      <c r="VXP213" s="172"/>
      <c r="VXQ213" s="172"/>
      <c r="VXR213" s="172"/>
      <c r="VXS213" s="172"/>
      <c r="VXT213" s="172"/>
      <c r="VXU213" s="172"/>
      <c r="VXV213" s="172"/>
      <c r="VXW213" s="172"/>
      <c r="VXX213" s="172"/>
      <c r="VXY213" s="172"/>
      <c r="VXZ213" s="172"/>
      <c r="VYA213" s="172"/>
      <c r="VYB213" s="172"/>
      <c r="VYC213" s="172"/>
      <c r="VYD213" s="172"/>
      <c r="VYE213" s="172"/>
      <c r="VYF213" s="172"/>
      <c r="VYG213" s="172"/>
      <c r="VYH213" s="172"/>
      <c r="VYI213" s="172"/>
      <c r="VYJ213" s="172"/>
      <c r="VYK213" s="172"/>
      <c r="VYL213" s="172"/>
      <c r="VYM213" s="172"/>
      <c r="VYN213" s="172"/>
      <c r="VYO213" s="172"/>
      <c r="VYP213" s="172"/>
      <c r="VYQ213" s="172"/>
      <c r="VYR213" s="172"/>
      <c r="VYS213" s="172"/>
      <c r="VYT213" s="172"/>
      <c r="VYU213" s="172"/>
      <c r="VYV213" s="172"/>
      <c r="VYW213" s="172"/>
      <c r="VYX213" s="172"/>
      <c r="VYY213" s="172"/>
      <c r="VYZ213" s="172"/>
      <c r="VZA213" s="172"/>
      <c r="VZB213" s="172"/>
      <c r="VZC213" s="172"/>
      <c r="VZD213" s="172"/>
      <c r="VZE213" s="172"/>
      <c r="VZF213" s="172"/>
      <c r="VZG213" s="172"/>
      <c r="VZH213" s="172"/>
      <c r="VZI213" s="172"/>
      <c r="VZJ213" s="172"/>
      <c r="VZK213" s="172"/>
      <c r="VZL213" s="172"/>
      <c r="VZM213" s="172"/>
      <c r="VZN213" s="172"/>
      <c r="VZO213" s="172"/>
      <c r="VZP213" s="172"/>
      <c r="VZQ213" s="172"/>
      <c r="VZR213" s="172"/>
      <c r="VZS213" s="172"/>
      <c r="VZT213" s="172"/>
      <c r="VZU213" s="172"/>
      <c r="VZV213" s="172"/>
      <c r="VZW213" s="172"/>
      <c r="VZX213" s="172"/>
      <c r="VZY213" s="172"/>
      <c r="VZZ213" s="172"/>
      <c r="WAA213" s="172"/>
      <c r="WAB213" s="172"/>
      <c r="WAC213" s="172"/>
      <c r="WAD213" s="172"/>
      <c r="WAE213" s="172"/>
      <c r="WAF213" s="172"/>
      <c r="WAG213" s="172"/>
      <c r="WAH213" s="172"/>
      <c r="WAI213" s="172"/>
      <c r="WAJ213" s="172"/>
      <c r="WAK213" s="172"/>
      <c r="WAL213" s="172"/>
      <c r="WAM213" s="172"/>
      <c r="WAN213" s="172"/>
      <c r="WAO213" s="172"/>
      <c r="WAP213" s="172"/>
      <c r="WAQ213" s="172"/>
      <c r="WAR213" s="172"/>
      <c r="WAS213" s="172"/>
      <c r="WAT213" s="172"/>
      <c r="WAU213" s="172"/>
      <c r="WAV213" s="172"/>
      <c r="WAW213" s="172"/>
      <c r="WAX213" s="172"/>
      <c r="WAY213" s="172"/>
      <c r="WAZ213" s="172"/>
      <c r="WBA213" s="172"/>
      <c r="WBB213" s="172"/>
      <c r="WBC213" s="172"/>
      <c r="WBD213" s="172"/>
      <c r="WBE213" s="172"/>
      <c r="WBF213" s="172"/>
      <c r="WBG213" s="172"/>
      <c r="WBH213" s="172"/>
      <c r="WBI213" s="172"/>
      <c r="WBJ213" s="172"/>
      <c r="WBK213" s="172"/>
      <c r="WBL213" s="172"/>
      <c r="WBM213" s="172"/>
      <c r="WBN213" s="172"/>
      <c r="WBO213" s="172"/>
      <c r="WBP213" s="172"/>
      <c r="WBQ213" s="172"/>
      <c r="WBR213" s="172"/>
      <c r="WBS213" s="172"/>
      <c r="WBT213" s="172"/>
      <c r="WBU213" s="172"/>
      <c r="WBV213" s="172"/>
      <c r="WBW213" s="172"/>
      <c r="WBX213" s="172"/>
      <c r="WBY213" s="172"/>
      <c r="WBZ213" s="172"/>
      <c r="WCA213" s="172"/>
      <c r="WCB213" s="172"/>
      <c r="WCC213" s="172"/>
      <c r="WCD213" s="172"/>
      <c r="WCE213" s="172"/>
      <c r="WCF213" s="172"/>
      <c r="WCG213" s="172"/>
      <c r="WCH213" s="172"/>
      <c r="WCI213" s="172"/>
      <c r="WCJ213" s="172"/>
      <c r="WCK213" s="172"/>
      <c r="WCL213" s="172"/>
      <c r="WCM213" s="172"/>
      <c r="WCN213" s="172"/>
      <c r="WCO213" s="172"/>
      <c r="WCP213" s="172"/>
      <c r="WCQ213" s="172"/>
      <c r="WCR213" s="172"/>
      <c r="WCS213" s="172"/>
      <c r="WCT213" s="172"/>
      <c r="WCU213" s="172"/>
      <c r="WCV213" s="172"/>
      <c r="WCW213" s="172"/>
      <c r="WCX213" s="172"/>
      <c r="WCY213" s="172"/>
      <c r="WCZ213" s="172"/>
      <c r="WDA213" s="172"/>
      <c r="WDB213" s="172"/>
      <c r="WDC213" s="172"/>
      <c r="WDD213" s="172"/>
      <c r="WDE213" s="172"/>
      <c r="WDF213" s="172"/>
      <c r="WDG213" s="172"/>
      <c r="WDH213" s="172"/>
      <c r="WDI213" s="172"/>
      <c r="WDJ213" s="172"/>
      <c r="WDK213" s="172"/>
      <c r="WDL213" s="172"/>
      <c r="WDM213" s="172"/>
      <c r="WDN213" s="172"/>
      <c r="WDO213" s="172"/>
      <c r="WDP213" s="172"/>
      <c r="WDQ213" s="172"/>
      <c r="WDR213" s="172"/>
      <c r="WDS213" s="172"/>
      <c r="WDT213" s="172"/>
      <c r="WDU213" s="172"/>
      <c r="WDV213" s="172"/>
      <c r="WDW213" s="172"/>
      <c r="WDX213" s="172"/>
      <c r="WDY213" s="172"/>
      <c r="WDZ213" s="172"/>
      <c r="WEA213" s="172"/>
      <c r="WEB213" s="172"/>
      <c r="WEC213" s="172"/>
      <c r="WED213" s="172"/>
      <c r="WEE213" s="172"/>
      <c r="WEF213" s="172"/>
      <c r="WEG213" s="172"/>
      <c r="WEH213" s="172"/>
      <c r="WEI213" s="172"/>
      <c r="WEJ213" s="172"/>
      <c r="WEK213" s="172"/>
      <c r="WEL213" s="172"/>
      <c r="WEM213" s="172"/>
      <c r="WEN213" s="172"/>
      <c r="WEO213" s="172"/>
      <c r="WEP213" s="172"/>
      <c r="WEQ213" s="172"/>
      <c r="WER213" s="172"/>
      <c r="WES213" s="172"/>
      <c r="WET213" s="172"/>
      <c r="WEU213" s="172"/>
      <c r="WEV213" s="172"/>
      <c r="WEW213" s="172"/>
      <c r="WEX213" s="172"/>
      <c r="WEY213" s="172"/>
      <c r="WEZ213" s="172"/>
      <c r="WFA213" s="172"/>
      <c r="WFB213" s="172"/>
      <c r="WFC213" s="172"/>
      <c r="WFD213" s="172"/>
      <c r="WFE213" s="172"/>
      <c r="WFF213" s="172"/>
      <c r="WFG213" s="172"/>
      <c r="WFH213" s="172"/>
      <c r="WFI213" s="172"/>
      <c r="WFJ213" s="172"/>
      <c r="WFK213" s="172"/>
      <c r="WFL213" s="172"/>
      <c r="WFM213" s="172"/>
      <c r="WFN213" s="172"/>
      <c r="WFO213" s="172"/>
      <c r="WFP213" s="172"/>
      <c r="WFQ213" s="172"/>
      <c r="WFR213" s="172"/>
      <c r="WFS213" s="172"/>
      <c r="WFT213" s="172"/>
      <c r="WFU213" s="172"/>
      <c r="WFV213" s="172"/>
      <c r="WFW213" s="172"/>
      <c r="WFX213" s="172"/>
      <c r="WFY213" s="172"/>
      <c r="WFZ213" s="172"/>
      <c r="WGA213" s="172"/>
      <c r="WGB213" s="172"/>
      <c r="WGC213" s="172"/>
      <c r="WGD213" s="172"/>
      <c r="WGE213" s="172"/>
      <c r="WGF213" s="172"/>
      <c r="WGG213" s="172"/>
      <c r="WGH213" s="172"/>
      <c r="WGI213" s="172"/>
      <c r="WGJ213" s="172"/>
      <c r="WGK213" s="172"/>
      <c r="WGL213" s="172"/>
      <c r="WGM213" s="172"/>
      <c r="WGN213" s="172"/>
      <c r="WGO213" s="172"/>
      <c r="WGP213" s="172"/>
      <c r="WGQ213" s="172"/>
      <c r="WGR213" s="172"/>
      <c r="WGS213" s="172"/>
      <c r="WGT213" s="172"/>
      <c r="WGU213" s="172"/>
      <c r="WGV213" s="172"/>
      <c r="WGW213" s="172"/>
      <c r="WGX213" s="172"/>
      <c r="WGY213" s="172"/>
      <c r="WGZ213" s="172"/>
      <c r="WHA213" s="172"/>
      <c r="WHB213" s="172"/>
      <c r="WHC213" s="172"/>
      <c r="WHD213" s="172"/>
      <c r="WHE213" s="172"/>
      <c r="WHF213" s="172"/>
      <c r="WHG213" s="172"/>
      <c r="WHH213" s="172"/>
      <c r="WHI213" s="172"/>
      <c r="WHJ213" s="172"/>
      <c r="WHK213" s="172"/>
      <c r="WHL213" s="172"/>
      <c r="WHM213" s="172"/>
      <c r="WHN213" s="172"/>
      <c r="WHO213" s="172"/>
      <c r="WHP213" s="172"/>
      <c r="WHQ213" s="172"/>
      <c r="WHR213" s="172"/>
      <c r="WHS213" s="172"/>
      <c r="WHT213" s="172"/>
      <c r="WHU213" s="172"/>
      <c r="WHV213" s="172"/>
      <c r="WHW213" s="172"/>
      <c r="WHX213" s="172"/>
      <c r="WHY213" s="172"/>
      <c r="WHZ213" s="172"/>
      <c r="WIA213" s="172"/>
      <c r="WIB213" s="172"/>
      <c r="WIC213" s="172"/>
      <c r="WID213" s="172"/>
      <c r="WIE213" s="172"/>
      <c r="WIF213" s="172"/>
      <c r="WIG213" s="172"/>
      <c r="WIH213" s="172"/>
      <c r="WII213" s="172"/>
      <c r="WIJ213" s="172"/>
      <c r="WIK213" s="172"/>
      <c r="WIL213" s="172"/>
      <c r="WIM213" s="172"/>
      <c r="WIN213" s="172"/>
      <c r="WIO213" s="172"/>
      <c r="WIP213" s="172"/>
      <c r="WIQ213" s="172"/>
      <c r="WIR213" s="172"/>
      <c r="WIS213" s="172"/>
      <c r="WIT213" s="172"/>
      <c r="WIU213" s="172"/>
      <c r="WIV213" s="172"/>
      <c r="WIW213" s="172"/>
      <c r="WIX213" s="172"/>
      <c r="WIY213" s="172"/>
      <c r="WIZ213" s="172"/>
      <c r="WJA213" s="172"/>
      <c r="WJB213" s="172"/>
      <c r="WJC213" s="172"/>
      <c r="WJD213" s="172"/>
      <c r="WJE213" s="172"/>
      <c r="WJF213" s="172"/>
      <c r="WJG213" s="172"/>
      <c r="WJH213" s="172"/>
      <c r="WJI213" s="172"/>
      <c r="WJJ213" s="172"/>
      <c r="WJK213" s="172"/>
      <c r="WJL213" s="172"/>
      <c r="WJM213" s="172"/>
      <c r="WJN213" s="172"/>
      <c r="WJO213" s="172"/>
      <c r="WJP213" s="172"/>
      <c r="WJQ213" s="172"/>
      <c r="WJR213" s="172"/>
      <c r="WJS213" s="172"/>
      <c r="WJT213" s="172"/>
      <c r="WJU213" s="172"/>
      <c r="WJV213" s="172"/>
      <c r="WJW213" s="172"/>
      <c r="WJX213" s="172"/>
      <c r="WJY213" s="172"/>
      <c r="WJZ213" s="172"/>
      <c r="WKA213" s="172"/>
      <c r="WKB213" s="172"/>
      <c r="WKC213" s="172"/>
      <c r="WKD213" s="172"/>
      <c r="WKE213" s="172"/>
      <c r="WKF213" s="172"/>
      <c r="WKG213" s="172"/>
      <c r="WKH213" s="172"/>
      <c r="WKI213" s="172"/>
      <c r="WKJ213" s="172"/>
      <c r="WKK213" s="172"/>
      <c r="WKL213" s="172"/>
      <c r="WKM213" s="172"/>
      <c r="WKN213" s="172"/>
      <c r="WKO213" s="172"/>
      <c r="WKP213" s="172"/>
      <c r="WKQ213" s="172"/>
      <c r="WKR213" s="172"/>
      <c r="WKS213" s="172"/>
      <c r="WKT213" s="172"/>
      <c r="WKU213" s="172"/>
      <c r="WKV213" s="172"/>
      <c r="WKW213" s="172"/>
      <c r="WKX213" s="172"/>
      <c r="WKY213" s="172"/>
      <c r="WKZ213" s="172"/>
      <c r="WLA213" s="172"/>
      <c r="WLB213" s="172"/>
      <c r="WLC213" s="172"/>
      <c r="WLD213" s="172"/>
      <c r="WLE213" s="172"/>
      <c r="WLF213" s="172"/>
      <c r="WLG213" s="172"/>
      <c r="WLH213" s="172"/>
      <c r="WLI213" s="172"/>
      <c r="WLJ213" s="172"/>
      <c r="WLK213" s="172"/>
      <c r="WLL213" s="172"/>
      <c r="WLM213" s="172"/>
      <c r="WLN213" s="172"/>
      <c r="WLO213" s="172"/>
      <c r="WLP213" s="172"/>
      <c r="WLQ213" s="172"/>
      <c r="WLR213" s="172"/>
      <c r="WLS213" s="172"/>
      <c r="WLT213" s="172"/>
      <c r="WLU213" s="172"/>
      <c r="WLV213" s="172"/>
      <c r="WLW213" s="172"/>
      <c r="WLX213" s="172"/>
      <c r="WLY213" s="172"/>
      <c r="WLZ213" s="172"/>
      <c r="WMA213" s="172"/>
      <c r="WMB213" s="172"/>
      <c r="WMC213" s="172"/>
      <c r="WMD213" s="172"/>
      <c r="WME213" s="172"/>
      <c r="WMF213" s="172"/>
      <c r="WMG213" s="172"/>
      <c r="WMH213" s="172"/>
      <c r="WMI213" s="172"/>
      <c r="WMJ213" s="172"/>
      <c r="WMK213" s="172"/>
      <c r="WML213" s="172"/>
      <c r="WMM213" s="172"/>
      <c r="WMN213" s="172"/>
      <c r="WMO213" s="172"/>
      <c r="WMP213" s="172"/>
      <c r="WMQ213" s="172"/>
      <c r="WMR213" s="172"/>
      <c r="WMS213" s="172"/>
      <c r="WMT213" s="172"/>
      <c r="WMU213" s="172"/>
      <c r="WMV213" s="172"/>
      <c r="WMW213" s="172"/>
      <c r="WMX213" s="172"/>
      <c r="WMY213" s="172"/>
      <c r="WMZ213" s="172"/>
      <c r="WNA213" s="172"/>
      <c r="WNB213" s="172"/>
      <c r="WNC213" s="172"/>
      <c r="WND213" s="172"/>
      <c r="WNE213" s="172"/>
      <c r="WNF213" s="172"/>
      <c r="WNG213" s="172"/>
      <c r="WNH213" s="172"/>
      <c r="WNI213" s="172"/>
      <c r="WNJ213" s="172"/>
      <c r="WNK213" s="172"/>
      <c r="WNL213" s="172"/>
      <c r="WNM213" s="172"/>
      <c r="WNN213" s="172"/>
      <c r="WNO213" s="172"/>
      <c r="WNP213" s="172"/>
      <c r="WNQ213" s="172"/>
      <c r="WNR213" s="172"/>
      <c r="WNS213" s="172"/>
      <c r="WNT213" s="172"/>
      <c r="WNU213" s="172"/>
      <c r="WNV213" s="172"/>
      <c r="WNW213" s="172"/>
      <c r="WNX213" s="172"/>
      <c r="WNY213" s="172"/>
      <c r="WNZ213" s="172"/>
      <c r="WOA213" s="172"/>
      <c r="WOB213" s="172"/>
      <c r="WOC213" s="172"/>
      <c r="WOD213" s="172"/>
      <c r="WOE213" s="172"/>
      <c r="WOF213" s="172"/>
      <c r="WOG213" s="172"/>
      <c r="WOH213" s="172"/>
      <c r="WOI213" s="172"/>
      <c r="WOJ213" s="172"/>
      <c r="WOK213" s="172"/>
      <c r="WOL213" s="172"/>
      <c r="WOM213" s="172"/>
      <c r="WON213" s="172"/>
      <c r="WOO213" s="172"/>
      <c r="WOP213" s="172"/>
      <c r="WOQ213" s="172"/>
      <c r="WOR213" s="172"/>
      <c r="WOS213" s="172"/>
      <c r="WOT213" s="172"/>
      <c r="WOU213" s="172"/>
      <c r="WOV213" s="172"/>
      <c r="WOW213" s="172"/>
      <c r="WOX213" s="172"/>
      <c r="WOY213" s="172"/>
      <c r="WOZ213" s="172"/>
      <c r="WPA213" s="172"/>
      <c r="WPB213" s="172"/>
      <c r="WPC213" s="172"/>
      <c r="WPD213" s="172"/>
      <c r="WPE213" s="172"/>
      <c r="WPF213" s="172"/>
      <c r="WPG213" s="172"/>
      <c r="WPH213" s="172"/>
      <c r="WPI213" s="172"/>
      <c r="WPJ213" s="172"/>
      <c r="WPK213" s="172"/>
      <c r="WPL213" s="172"/>
      <c r="WPM213" s="172"/>
      <c r="WPN213" s="172"/>
      <c r="WPO213" s="172"/>
      <c r="WPP213" s="172"/>
      <c r="WPQ213" s="172"/>
      <c r="WPR213" s="172"/>
      <c r="WPS213" s="172"/>
      <c r="WPT213" s="172"/>
      <c r="WPU213" s="172"/>
      <c r="WPV213" s="172"/>
      <c r="WPW213" s="172"/>
      <c r="WPX213" s="172"/>
      <c r="WPY213" s="172"/>
      <c r="WPZ213" s="172"/>
      <c r="WQA213" s="172"/>
      <c r="WQB213" s="172"/>
      <c r="WQC213" s="172"/>
      <c r="WQD213" s="172"/>
      <c r="WQE213" s="172"/>
      <c r="WQF213" s="172"/>
      <c r="WQG213" s="172"/>
      <c r="WQH213" s="172"/>
      <c r="WQI213" s="172"/>
      <c r="WQJ213" s="172"/>
      <c r="WQK213" s="172"/>
      <c r="WQL213" s="172"/>
      <c r="WQM213" s="172"/>
      <c r="WQN213" s="172"/>
      <c r="WQO213" s="172"/>
      <c r="WQP213" s="172"/>
      <c r="WQQ213" s="172"/>
      <c r="WQR213" s="172"/>
      <c r="WQS213" s="172"/>
      <c r="WQT213" s="172"/>
      <c r="WQU213" s="172"/>
      <c r="WQV213" s="172"/>
      <c r="WQW213" s="172"/>
      <c r="WQX213" s="172"/>
      <c r="WQY213" s="172"/>
      <c r="WQZ213" s="172"/>
      <c r="WRA213" s="172"/>
      <c r="WRB213" s="172"/>
      <c r="WRC213" s="172"/>
      <c r="WRD213" s="172"/>
      <c r="WRE213" s="172"/>
      <c r="WRF213" s="172"/>
      <c r="WRG213" s="172"/>
      <c r="WRH213" s="172"/>
      <c r="WRI213" s="172"/>
      <c r="WRJ213" s="172"/>
      <c r="WRK213" s="172"/>
      <c r="WRL213" s="172"/>
      <c r="WRM213" s="172"/>
      <c r="WRN213" s="172"/>
      <c r="WRO213" s="172"/>
      <c r="WRP213" s="172"/>
      <c r="WRQ213" s="172"/>
      <c r="WRR213" s="172"/>
      <c r="WRS213" s="172"/>
      <c r="WRT213" s="172"/>
      <c r="WRU213" s="172"/>
      <c r="WRV213" s="172"/>
      <c r="WRW213" s="172"/>
      <c r="WRX213" s="172"/>
      <c r="WRY213" s="172"/>
      <c r="WRZ213" s="172"/>
      <c r="WSA213" s="172"/>
      <c r="WSB213" s="172"/>
      <c r="WSC213" s="172"/>
      <c r="WSD213" s="172"/>
      <c r="WSE213" s="172"/>
      <c r="WSF213" s="172"/>
      <c r="WSG213" s="172"/>
      <c r="WSH213" s="172"/>
      <c r="WSI213" s="172"/>
      <c r="WSJ213" s="172"/>
      <c r="WSK213" s="172"/>
      <c r="WSL213" s="172"/>
      <c r="WSM213" s="172"/>
      <c r="WSN213" s="172"/>
      <c r="WSO213" s="172"/>
      <c r="WSP213" s="172"/>
      <c r="WSQ213" s="172"/>
      <c r="WSR213" s="172"/>
      <c r="WSS213" s="172"/>
      <c r="WST213" s="172"/>
      <c r="WSU213" s="172"/>
      <c r="WSV213" s="172"/>
      <c r="WSW213" s="172"/>
      <c r="WSX213" s="172"/>
      <c r="WSY213" s="172"/>
      <c r="WSZ213" s="172"/>
      <c r="WTA213" s="172"/>
      <c r="WTB213" s="172"/>
      <c r="WTC213" s="172"/>
      <c r="WTD213" s="172"/>
      <c r="WTE213" s="172"/>
      <c r="WTF213" s="172"/>
      <c r="WTG213" s="172"/>
      <c r="WTH213" s="172"/>
      <c r="WTI213" s="172"/>
      <c r="WTJ213" s="172"/>
      <c r="WTK213" s="172"/>
      <c r="WTL213" s="172"/>
      <c r="WTM213" s="172"/>
      <c r="WTN213" s="172"/>
      <c r="WTO213" s="172"/>
      <c r="WTP213" s="172"/>
      <c r="WTQ213" s="172"/>
      <c r="WTR213" s="172"/>
      <c r="WTS213" s="172"/>
      <c r="WTT213" s="172"/>
      <c r="WTU213" s="172"/>
      <c r="WTV213" s="172"/>
      <c r="WTW213" s="172"/>
      <c r="WTX213" s="172"/>
      <c r="WTY213" s="172"/>
      <c r="WTZ213" s="172"/>
      <c r="WUA213" s="172"/>
      <c r="WUB213" s="172"/>
      <c r="WUC213" s="172"/>
      <c r="WUD213" s="172"/>
      <c r="WUE213" s="172"/>
      <c r="WUF213" s="172"/>
      <c r="WUG213" s="172"/>
      <c r="WUH213" s="172"/>
      <c r="WUI213" s="172"/>
      <c r="WUJ213" s="172"/>
      <c r="WUK213" s="172"/>
      <c r="WUL213" s="172"/>
      <c r="WUM213" s="172"/>
      <c r="WUN213" s="172"/>
      <c r="WUO213" s="172"/>
      <c r="WUP213" s="172"/>
      <c r="WUQ213" s="172"/>
      <c r="WUR213" s="172"/>
      <c r="WUS213" s="172"/>
      <c r="WUT213" s="172"/>
      <c r="WUU213" s="172"/>
      <c r="WUV213" s="172"/>
      <c r="WUW213" s="172"/>
      <c r="WUX213" s="172"/>
      <c r="WUY213" s="172"/>
      <c r="WUZ213" s="172"/>
      <c r="WVA213" s="172"/>
      <c r="WVB213" s="172"/>
      <c r="WVC213" s="172"/>
      <c r="WVD213" s="172"/>
      <c r="WVE213" s="172"/>
      <c r="WVF213" s="172"/>
      <c r="WVG213" s="172"/>
      <c r="WVH213" s="172"/>
      <c r="WVI213" s="172"/>
      <c r="WVJ213" s="172"/>
      <c r="WVK213" s="172"/>
      <c r="WVL213" s="172"/>
      <c r="WVM213" s="172"/>
      <c r="WVN213" s="172"/>
      <c r="WVO213" s="172"/>
      <c r="WVP213" s="172"/>
      <c r="WVQ213" s="172"/>
      <c r="WVR213" s="172"/>
      <c r="WVS213" s="172"/>
      <c r="WVT213" s="172"/>
      <c r="WVU213" s="172"/>
      <c r="WVV213" s="172"/>
      <c r="WVW213" s="172"/>
      <c r="WVX213" s="172"/>
      <c r="WVY213" s="172"/>
      <c r="WVZ213" s="172"/>
      <c r="WWA213" s="172"/>
      <c r="WWB213" s="172"/>
      <c r="WWC213" s="172"/>
      <c r="WWD213" s="172"/>
      <c r="WWE213" s="172"/>
      <c r="WWF213" s="172"/>
      <c r="WWG213" s="172"/>
      <c r="WWH213" s="172"/>
      <c r="WWI213" s="172"/>
      <c r="WWJ213" s="172"/>
      <c r="WWK213" s="172"/>
      <c r="WWL213" s="172"/>
      <c r="WWM213" s="172"/>
      <c r="WWN213" s="172"/>
      <c r="WWO213" s="172"/>
      <c r="WWP213" s="172"/>
      <c r="WWQ213" s="172"/>
      <c r="WWR213" s="172"/>
      <c r="WWS213" s="172"/>
      <c r="WWT213" s="172"/>
      <c r="WWU213" s="172"/>
      <c r="WWV213" s="172"/>
      <c r="WWW213" s="172"/>
      <c r="WWX213" s="172"/>
      <c r="WWY213" s="172"/>
      <c r="WWZ213" s="172"/>
      <c r="WXA213" s="172"/>
      <c r="WXB213" s="172"/>
      <c r="WXC213" s="172"/>
      <c r="WXD213" s="172"/>
      <c r="WXE213" s="172"/>
      <c r="WXF213" s="172"/>
      <c r="WXG213" s="172"/>
      <c r="WXH213" s="172"/>
      <c r="WXI213" s="172"/>
      <c r="WXJ213" s="172"/>
      <c r="WXK213" s="172"/>
      <c r="WXL213" s="172"/>
      <c r="WXM213" s="172"/>
      <c r="WXN213" s="172"/>
      <c r="WXO213" s="172"/>
      <c r="WXP213" s="172"/>
      <c r="WXQ213" s="172"/>
      <c r="WXR213" s="172"/>
      <c r="WXS213" s="172"/>
      <c r="WXT213" s="172"/>
      <c r="WXU213" s="172"/>
      <c r="WXV213" s="172"/>
      <c r="WXW213" s="172"/>
      <c r="WXX213" s="172"/>
      <c r="WXY213" s="172"/>
      <c r="WXZ213" s="172"/>
      <c r="WYA213" s="172"/>
      <c r="WYB213" s="172"/>
      <c r="WYC213" s="172"/>
      <c r="WYD213" s="172"/>
      <c r="WYE213" s="172"/>
      <c r="WYF213" s="172"/>
      <c r="WYG213" s="172"/>
      <c r="WYH213" s="172"/>
      <c r="WYI213" s="172"/>
      <c r="WYJ213" s="172"/>
      <c r="WYK213" s="172"/>
      <c r="WYL213" s="172"/>
      <c r="WYM213" s="172"/>
      <c r="WYN213" s="172"/>
      <c r="WYO213" s="172"/>
      <c r="WYP213" s="172"/>
      <c r="WYQ213" s="172"/>
      <c r="WYR213" s="172"/>
      <c r="WYS213" s="172"/>
      <c r="WYT213" s="172"/>
      <c r="WYU213" s="172"/>
      <c r="WYV213" s="172"/>
      <c r="WYW213" s="172"/>
      <c r="WYX213" s="172"/>
      <c r="WYY213" s="172"/>
      <c r="WYZ213" s="172"/>
      <c r="WZA213" s="172"/>
      <c r="WZB213" s="172"/>
      <c r="WZC213" s="172"/>
      <c r="WZD213" s="172"/>
      <c r="WZE213" s="172"/>
      <c r="WZF213" s="172"/>
      <c r="WZG213" s="172"/>
      <c r="WZH213" s="172"/>
      <c r="WZI213" s="172"/>
      <c r="WZJ213" s="172"/>
      <c r="WZK213" s="172"/>
      <c r="WZL213" s="172"/>
      <c r="WZM213" s="172"/>
      <c r="WZN213" s="172"/>
      <c r="WZO213" s="172"/>
      <c r="WZP213" s="172"/>
      <c r="WZQ213" s="172"/>
      <c r="WZR213" s="172"/>
      <c r="WZS213" s="172"/>
      <c r="WZT213" s="172"/>
      <c r="WZU213" s="172"/>
      <c r="WZV213" s="172"/>
      <c r="WZW213" s="172"/>
      <c r="WZX213" s="172"/>
      <c r="WZY213" s="172"/>
      <c r="WZZ213" s="172"/>
      <c r="XAA213" s="172"/>
      <c r="XAB213" s="172"/>
      <c r="XAC213" s="172"/>
      <c r="XAD213" s="172"/>
      <c r="XAE213" s="172"/>
      <c r="XAF213" s="172"/>
      <c r="XAG213" s="172"/>
      <c r="XAH213" s="172"/>
      <c r="XAI213" s="172"/>
      <c r="XAJ213" s="172"/>
      <c r="XAK213" s="172"/>
      <c r="XAL213" s="172"/>
      <c r="XAM213" s="172"/>
      <c r="XAN213" s="172"/>
      <c r="XAO213" s="172"/>
      <c r="XAP213" s="172"/>
      <c r="XAQ213" s="172"/>
      <c r="XAR213" s="172"/>
      <c r="XAS213" s="172"/>
      <c r="XAT213" s="172"/>
      <c r="XAU213" s="172"/>
      <c r="XAV213" s="172"/>
      <c r="XAW213" s="172"/>
      <c r="XAX213" s="172"/>
      <c r="XAY213" s="172"/>
      <c r="XAZ213" s="172"/>
      <c r="XBA213" s="172"/>
      <c r="XBB213" s="172"/>
      <c r="XBC213" s="172"/>
      <c r="XBD213" s="172"/>
      <c r="XBE213" s="172"/>
      <c r="XBF213" s="172"/>
      <c r="XBG213" s="172"/>
      <c r="XBH213" s="172"/>
      <c r="XBI213" s="172"/>
      <c r="XBJ213" s="172"/>
      <c r="XBK213" s="172"/>
      <c r="XBL213" s="172"/>
      <c r="XBM213" s="172"/>
      <c r="XBN213" s="172"/>
      <c r="XBO213" s="172"/>
      <c r="XBP213" s="172"/>
      <c r="XBQ213" s="172"/>
      <c r="XBR213" s="172"/>
      <c r="XBS213" s="172"/>
      <c r="XBT213" s="172"/>
      <c r="XBU213" s="172"/>
      <c r="XBV213" s="172"/>
      <c r="XBW213" s="172"/>
      <c r="XBX213" s="172"/>
      <c r="XBY213" s="172"/>
      <c r="XBZ213" s="172"/>
      <c r="XCA213" s="172"/>
      <c r="XCB213" s="172"/>
      <c r="XCC213" s="172"/>
      <c r="XCD213" s="172"/>
      <c r="XCE213" s="172"/>
      <c r="XCF213" s="172"/>
      <c r="XCG213" s="172"/>
      <c r="XCH213" s="172"/>
      <c r="XCI213" s="172"/>
      <c r="XCJ213" s="172"/>
      <c r="XCK213" s="172"/>
      <c r="XCL213" s="172"/>
      <c r="XCM213" s="172"/>
      <c r="XCN213" s="172"/>
      <c r="XCO213" s="172"/>
      <c r="XCP213" s="172"/>
      <c r="XCQ213" s="172"/>
      <c r="XCR213" s="172"/>
      <c r="XCS213" s="172"/>
      <c r="XCT213" s="172"/>
      <c r="XCU213" s="172"/>
      <c r="XCV213" s="172"/>
      <c r="XCW213" s="172"/>
      <c r="XCX213" s="172"/>
      <c r="XCY213" s="172"/>
      <c r="XCZ213" s="172"/>
      <c r="XDA213" s="172"/>
      <c r="XDB213" s="172"/>
      <c r="XDC213" s="172"/>
      <c r="XDD213" s="172"/>
      <c r="XDE213" s="172"/>
      <c r="XDF213" s="172"/>
      <c r="XDG213" s="172"/>
      <c r="XDH213" s="172"/>
      <c r="XDI213" s="172"/>
      <c r="XDJ213" s="172"/>
      <c r="XDK213" s="172"/>
      <c r="XDL213" s="172"/>
      <c r="XDM213" s="172"/>
      <c r="XDN213" s="172"/>
      <c r="XDO213" s="172"/>
      <c r="XDP213" s="172"/>
      <c r="XDQ213" s="172"/>
      <c r="XDR213" s="172"/>
      <c r="XDS213" s="172"/>
      <c r="XDT213" s="172"/>
      <c r="XDU213" s="172"/>
      <c r="XDV213" s="172"/>
      <c r="XDW213" s="172"/>
      <c r="XDX213" s="172"/>
      <c r="XDY213" s="172"/>
      <c r="XDZ213" s="172"/>
      <c r="XEA213" s="172"/>
      <c r="XEB213" s="172"/>
      <c r="XEC213" s="172"/>
      <c r="XED213" s="172"/>
      <c r="XEE213" s="172"/>
      <c r="XEF213" s="172"/>
      <c r="XEG213" s="172"/>
      <c r="XEH213" s="172"/>
      <c r="XEI213" s="172"/>
      <c r="XEJ213" s="172"/>
      <c r="XEK213" s="172"/>
      <c r="XEL213" s="172"/>
      <c r="XEM213" s="172"/>
      <c r="XEN213" s="172"/>
      <c r="XEO213" s="172"/>
      <c r="XEP213" s="172"/>
      <c r="XEQ213" s="172"/>
      <c r="XER213" s="172"/>
      <c r="XES213" s="172"/>
      <c r="XET213" s="172"/>
      <c r="XEU213" s="172"/>
      <c r="XEV213" s="172"/>
      <c r="XEW213" s="172"/>
      <c r="XEX213" s="172"/>
      <c r="XEY213" s="172"/>
      <c r="XEZ213" s="172"/>
      <c r="XFA213" s="172"/>
      <c r="XFB213" s="172"/>
      <c r="XFC213" s="172"/>
      <c r="XFD213" s="172"/>
    </row>
    <row r="214" spans="1:16384">
      <c r="A214" s="5" t="s">
        <v>437</v>
      </c>
      <c r="B214" s="5" t="str">
        <f t="shared" si="201"/>
        <v>9302-05411</v>
      </c>
      <c r="C214" s="5" t="str">
        <f t="shared" si="202"/>
        <v>9302</v>
      </c>
      <c r="D214" s="1">
        <f>SUM($F214:K214)</f>
        <v>5455.2700000000013</v>
      </c>
      <c r="E214" s="2">
        <f t="shared" si="203"/>
        <v>6.1929272801053738E-3</v>
      </c>
      <c r="F214" s="22">
        <f>'Div 2 history'!B215</f>
        <v>2241.54</v>
      </c>
      <c r="G214" s="22">
        <f>'Div 2 history'!C215</f>
        <v>470.51000000000005</v>
      </c>
      <c r="H214" s="22">
        <f>'Div 2 history'!D215</f>
        <v>6131.42</v>
      </c>
      <c r="I214" s="22">
        <f>'Div 2 history'!E215</f>
        <v>418.09000000000003</v>
      </c>
      <c r="J214" s="22">
        <f>'Div 2 history'!F215</f>
        <v>-4716.9399999999996</v>
      </c>
      <c r="K214" s="22">
        <f>'Div 2 history'!G215</f>
        <v>910.65</v>
      </c>
      <c r="L214" s="1">
        <f t="shared" si="198"/>
        <v>1540.3729333786171</v>
      </c>
      <c r="M214" s="1">
        <f t="shared" si="198"/>
        <v>1497.0100565633193</v>
      </c>
      <c r="N214" s="1">
        <f t="shared" si="198"/>
        <v>1733.4064766995014</v>
      </c>
      <c r="O214" s="1">
        <f t="shared" si="198"/>
        <v>1712.653763727877</v>
      </c>
      <c r="P214" s="1">
        <f t="shared" si="198"/>
        <v>1508.0146746840753</v>
      </c>
      <c r="Q214" s="1">
        <f t="shared" si="198"/>
        <v>1645.0146119745662</v>
      </c>
      <c r="R214" s="1">
        <f t="shared" si="198"/>
        <v>1487.7018732053295</v>
      </c>
      <c r="S214" s="1">
        <f t="shared" si="198"/>
        <v>1509.5629065041016</v>
      </c>
      <c r="T214" s="1">
        <f t="shared" si="198"/>
        <v>1691.1085697203905</v>
      </c>
      <c r="U214" s="1">
        <f t="shared" si="198"/>
        <v>1518.2515834780895</v>
      </c>
      <c r="V214" s="1">
        <f t="shared" si="199"/>
        <v>1587.7733851245523</v>
      </c>
      <c r="W214" s="1">
        <f t="shared" si="199"/>
        <v>1712.536098109555</v>
      </c>
      <c r="X214" s="1">
        <f t="shared" si="199"/>
        <v>1630.907123630486</v>
      </c>
      <c r="Y214" s="1">
        <f t="shared" si="199"/>
        <v>1514.0403929276179</v>
      </c>
      <c r="Z214" s="1">
        <f t="shared" si="199"/>
        <v>1883.3308395675811</v>
      </c>
      <c r="AA214" s="1">
        <f t="shared" si="199"/>
        <v>1712.653763727877</v>
      </c>
      <c r="AB214" s="1">
        <f t="shared" si="199"/>
        <v>1508.0146746840753</v>
      </c>
      <c r="AC214" s="1">
        <f t="shared" si="199"/>
        <v>1645.0146119745662</v>
      </c>
      <c r="AD214" s="1">
        <f t="shared" si="199"/>
        <v>1487.7018732053295</v>
      </c>
      <c r="AE214" s="1">
        <f t="shared" si="199"/>
        <v>1509.5629065041016</v>
      </c>
      <c r="AF214" s="1">
        <f t="shared" si="199"/>
        <v>1691.1085697203905</v>
      </c>
    </row>
    <row r="215" spans="1:16384">
      <c r="A215" s="5" t="s">
        <v>259</v>
      </c>
      <c r="B215" s="5" t="str">
        <f t="shared" si="201"/>
        <v>8560-05411</v>
      </c>
      <c r="C215" s="5" t="str">
        <f t="shared" si="202"/>
        <v>8560</v>
      </c>
      <c r="D215" s="1">
        <f>SUM($F215:K215)</f>
        <v>0</v>
      </c>
      <c r="E215" s="2">
        <f t="shared" si="203"/>
        <v>0</v>
      </c>
      <c r="F215" s="22">
        <f>'Div 2 history'!B216</f>
        <v>0</v>
      </c>
      <c r="G215" s="22">
        <f>'Div 2 history'!C216</f>
        <v>0</v>
      </c>
      <c r="H215" s="22">
        <f>'Div 2 history'!D216</f>
        <v>0</v>
      </c>
      <c r="I215" s="22">
        <f>'Div 2 history'!E216</f>
        <v>0</v>
      </c>
      <c r="J215" s="22">
        <f>'Div 2 history'!F216</f>
        <v>0</v>
      </c>
      <c r="K215" s="22">
        <f>'Div 2 history'!G216</f>
        <v>0</v>
      </c>
      <c r="L215" s="1">
        <f t="shared" si="198"/>
        <v>0</v>
      </c>
      <c r="M215" s="1">
        <f t="shared" si="198"/>
        <v>0</v>
      </c>
      <c r="N215" s="1">
        <f t="shared" si="198"/>
        <v>0</v>
      </c>
      <c r="O215" s="1">
        <f t="shared" si="198"/>
        <v>0</v>
      </c>
      <c r="P215" s="1">
        <f t="shared" si="198"/>
        <v>0</v>
      </c>
      <c r="Q215" s="1">
        <f t="shared" si="198"/>
        <v>0</v>
      </c>
      <c r="R215" s="1">
        <f t="shared" si="198"/>
        <v>0</v>
      </c>
      <c r="S215" s="1">
        <f t="shared" si="198"/>
        <v>0</v>
      </c>
      <c r="T215" s="1">
        <f t="shared" si="198"/>
        <v>0</v>
      </c>
      <c r="U215" s="1">
        <f t="shared" si="198"/>
        <v>0</v>
      </c>
      <c r="V215" s="1">
        <f t="shared" si="199"/>
        <v>0</v>
      </c>
      <c r="W215" s="1">
        <f t="shared" si="199"/>
        <v>0</v>
      </c>
      <c r="X215" s="1">
        <f t="shared" si="199"/>
        <v>0</v>
      </c>
      <c r="Y215" s="1">
        <f t="shared" si="199"/>
        <v>0</v>
      </c>
      <c r="Z215" s="1">
        <f t="shared" si="199"/>
        <v>0</v>
      </c>
      <c r="AA215" s="1">
        <f t="shared" si="199"/>
        <v>0</v>
      </c>
      <c r="AB215" s="1">
        <f t="shared" si="199"/>
        <v>0</v>
      </c>
      <c r="AC215" s="1">
        <f t="shared" si="199"/>
        <v>0</v>
      </c>
      <c r="AD215" s="1">
        <f t="shared" si="199"/>
        <v>0</v>
      </c>
      <c r="AE215" s="1">
        <f t="shared" si="199"/>
        <v>0</v>
      </c>
      <c r="AF215" s="1">
        <f t="shared" si="199"/>
        <v>0</v>
      </c>
    </row>
    <row r="216" spans="1:16384">
      <c r="A216" s="5" t="s">
        <v>260</v>
      </c>
      <c r="B216" s="5" t="str">
        <f t="shared" si="201"/>
        <v>8700-05411</v>
      </c>
      <c r="C216" s="5" t="str">
        <f t="shared" si="202"/>
        <v>8700</v>
      </c>
      <c r="D216" s="1">
        <f>SUM($F216:K216)</f>
        <v>0</v>
      </c>
      <c r="E216" s="2">
        <f t="shared" si="203"/>
        <v>0</v>
      </c>
      <c r="F216" s="22">
        <f>'Div 2 history'!B217</f>
        <v>0</v>
      </c>
      <c r="G216" s="22">
        <f>'Div 2 history'!C217</f>
        <v>0</v>
      </c>
      <c r="H216" s="22">
        <f>'Div 2 history'!D217</f>
        <v>0</v>
      </c>
      <c r="I216" s="22">
        <f>'Div 2 history'!E217</f>
        <v>0</v>
      </c>
      <c r="J216" s="22">
        <f>'Div 2 history'!F217</f>
        <v>0</v>
      </c>
      <c r="K216" s="22">
        <f>'Div 2 history'!G217</f>
        <v>0</v>
      </c>
      <c r="L216" s="1">
        <f t="shared" si="198"/>
        <v>0</v>
      </c>
      <c r="M216" s="1">
        <f t="shared" si="198"/>
        <v>0</v>
      </c>
      <c r="N216" s="1">
        <f t="shared" si="198"/>
        <v>0</v>
      </c>
      <c r="O216" s="1">
        <f t="shared" si="198"/>
        <v>0</v>
      </c>
      <c r="P216" s="1">
        <f t="shared" si="198"/>
        <v>0</v>
      </c>
      <c r="Q216" s="1">
        <f t="shared" si="198"/>
        <v>0</v>
      </c>
      <c r="R216" s="1">
        <f t="shared" si="198"/>
        <v>0</v>
      </c>
      <c r="S216" s="1">
        <f t="shared" si="198"/>
        <v>0</v>
      </c>
      <c r="T216" s="1">
        <f t="shared" si="198"/>
        <v>0</v>
      </c>
      <c r="U216" s="1">
        <f t="shared" si="198"/>
        <v>0</v>
      </c>
      <c r="V216" s="1">
        <f t="shared" si="199"/>
        <v>0</v>
      </c>
      <c r="W216" s="1">
        <f t="shared" si="199"/>
        <v>0</v>
      </c>
      <c r="X216" s="1">
        <f t="shared" si="199"/>
        <v>0</v>
      </c>
      <c r="Y216" s="1">
        <f t="shared" si="199"/>
        <v>0</v>
      </c>
      <c r="Z216" s="1">
        <f t="shared" si="199"/>
        <v>0</v>
      </c>
      <c r="AA216" s="1">
        <f t="shared" si="199"/>
        <v>0</v>
      </c>
      <c r="AB216" s="1">
        <f t="shared" si="199"/>
        <v>0</v>
      </c>
      <c r="AC216" s="1">
        <f t="shared" si="199"/>
        <v>0</v>
      </c>
      <c r="AD216" s="1">
        <f t="shared" si="199"/>
        <v>0</v>
      </c>
      <c r="AE216" s="1">
        <f t="shared" si="199"/>
        <v>0</v>
      </c>
      <c r="AF216" s="1">
        <f t="shared" si="199"/>
        <v>0</v>
      </c>
    </row>
    <row r="217" spans="1:16384">
      <c r="A217" s="5" t="s">
        <v>388</v>
      </c>
      <c r="B217" s="5" t="str">
        <f t="shared" si="201"/>
        <v>9210-05412</v>
      </c>
      <c r="C217" s="5" t="str">
        <f t="shared" si="202"/>
        <v>9210</v>
      </c>
      <c r="D217" s="1">
        <f>SUM($F217:K217)</f>
        <v>3047.2999999999997</v>
      </c>
      <c r="E217" s="2">
        <f t="shared" si="203"/>
        <v>3.4593534876669893E-3</v>
      </c>
      <c r="F217" s="22">
        <f>'Div 2 history'!B218</f>
        <v>410.85</v>
      </c>
      <c r="G217" s="22">
        <f>'Div 2 history'!C218</f>
        <v>1065.6799999999998</v>
      </c>
      <c r="H217" s="22">
        <f>'Div 2 history'!D218</f>
        <v>277.85000000000002</v>
      </c>
      <c r="I217" s="22">
        <f>'Div 2 history'!E218</f>
        <v>358.52</v>
      </c>
      <c r="J217" s="22">
        <f>'Div 2 history'!F218</f>
        <v>92.5</v>
      </c>
      <c r="K217" s="22">
        <f>'Div 2 history'!G218</f>
        <v>841.9</v>
      </c>
      <c r="L217" s="1">
        <f t="shared" si="198"/>
        <v>860.44841774736312</v>
      </c>
      <c r="M217" s="1">
        <f t="shared" si="198"/>
        <v>836.22602462671887</v>
      </c>
      <c r="N217" s="1">
        <f t="shared" si="198"/>
        <v>968.27646595794306</v>
      </c>
      <c r="O217" s="1">
        <f t="shared" si="198"/>
        <v>956.68405307307569</v>
      </c>
      <c r="P217" s="1">
        <f t="shared" si="198"/>
        <v>842.37317642660776</v>
      </c>
      <c r="Q217" s="1">
        <f t="shared" si="198"/>
        <v>918.90099428077679</v>
      </c>
      <c r="R217" s="1">
        <f t="shared" si="198"/>
        <v>831.02649698706</v>
      </c>
      <c r="S217" s="1">
        <f t="shared" si="198"/>
        <v>843.23801479852455</v>
      </c>
      <c r="T217" s="1">
        <f t="shared" si="198"/>
        <v>944.64896228948214</v>
      </c>
      <c r="U217" s="1">
        <f t="shared" si="198"/>
        <v>848.09148774172127</v>
      </c>
      <c r="V217" s="1">
        <f t="shared" si="199"/>
        <v>886.92618999427089</v>
      </c>
      <c r="W217" s="1">
        <f t="shared" si="199"/>
        <v>956.61832535680992</v>
      </c>
      <c r="X217" s="1">
        <f t="shared" si="199"/>
        <v>911.02058703587136</v>
      </c>
      <c r="Y217" s="1">
        <f t="shared" si="199"/>
        <v>845.73912737010767</v>
      </c>
      <c r="Z217" s="1">
        <f t="shared" si="199"/>
        <v>1052.0238351931778</v>
      </c>
      <c r="AA217" s="1">
        <f t="shared" si="199"/>
        <v>956.68405307307569</v>
      </c>
      <c r="AB217" s="1">
        <f t="shared" si="199"/>
        <v>842.37317642660776</v>
      </c>
      <c r="AC217" s="1">
        <f t="shared" si="199"/>
        <v>918.90099428077679</v>
      </c>
      <c r="AD217" s="1">
        <f t="shared" si="199"/>
        <v>831.02649698706</v>
      </c>
      <c r="AE217" s="1">
        <f t="shared" si="199"/>
        <v>843.23801479852455</v>
      </c>
      <c r="AF217" s="1">
        <f t="shared" si="199"/>
        <v>944.64896228948214</v>
      </c>
    </row>
    <row r="218" spans="1:16384">
      <c r="A218" s="5" t="s">
        <v>438</v>
      </c>
      <c r="B218" s="5" t="str">
        <f t="shared" si="201"/>
        <v>9302-05412</v>
      </c>
      <c r="C218" s="5" t="str">
        <f t="shared" si="202"/>
        <v>9302</v>
      </c>
      <c r="D218" s="1">
        <f>SUM($F218:K218)</f>
        <v>575.5</v>
      </c>
      <c r="E218" s="2">
        <f t="shared" si="203"/>
        <v>6.5331865328400638E-4</v>
      </c>
      <c r="F218" s="22">
        <f>'Div 2 history'!B219</f>
        <v>0</v>
      </c>
      <c r="G218" s="22">
        <f>'Div 2 history'!C219</f>
        <v>0</v>
      </c>
      <c r="H218" s="22">
        <f>'Div 2 history'!D219</f>
        <v>0</v>
      </c>
      <c r="I218" s="22">
        <f>'Div 2 history'!E219</f>
        <v>0</v>
      </c>
      <c r="J218" s="22">
        <f>'Div 2 history'!F219</f>
        <v>575.5</v>
      </c>
      <c r="K218" s="22">
        <f>'Div 2 history'!G219</f>
        <v>0</v>
      </c>
      <c r="L218" s="1">
        <f t="shared" si="198"/>
        <v>162.50059541679767</v>
      </c>
      <c r="M218" s="1">
        <f t="shared" si="198"/>
        <v>157.92605820650306</v>
      </c>
      <c r="N218" s="1">
        <f t="shared" si="198"/>
        <v>182.86453783966013</v>
      </c>
      <c r="O218" s="1">
        <f t="shared" si="198"/>
        <v>180.67524449301189</v>
      </c>
      <c r="P218" s="1">
        <f t="shared" si="198"/>
        <v>159.08698291389518</v>
      </c>
      <c r="Q218" s="1">
        <f t="shared" si="198"/>
        <v>173.53969816184397</v>
      </c>
      <c r="R218" s="1">
        <f t="shared" si="198"/>
        <v>156.94409773112366</v>
      </c>
      <c r="S218" s="1">
        <f t="shared" si="198"/>
        <v>159.25031257721619</v>
      </c>
      <c r="T218" s="1">
        <f t="shared" si="198"/>
        <v>178.40234889823682</v>
      </c>
      <c r="U218" s="1">
        <f t="shared" si="198"/>
        <v>160.16691864777366</v>
      </c>
      <c r="V218" s="1">
        <f t="shared" si="199"/>
        <v>167.50107384953992</v>
      </c>
      <c r="W218" s="1">
        <f t="shared" si="199"/>
        <v>180.66283143859948</v>
      </c>
      <c r="X218" s="1">
        <f t="shared" si="199"/>
        <v>172.05143826966301</v>
      </c>
      <c r="Y218" s="1">
        <f t="shared" si="199"/>
        <v>159.72266196354053</v>
      </c>
      <c r="Z218" s="1">
        <f t="shared" si="199"/>
        <v>198.68070657751909</v>
      </c>
      <c r="AA218" s="1">
        <f t="shared" si="199"/>
        <v>180.67524449301189</v>
      </c>
      <c r="AB218" s="1">
        <f t="shared" si="199"/>
        <v>159.08698291389518</v>
      </c>
      <c r="AC218" s="1">
        <f t="shared" si="199"/>
        <v>173.53969816184397</v>
      </c>
      <c r="AD218" s="1">
        <f t="shared" si="199"/>
        <v>156.94409773112366</v>
      </c>
      <c r="AE218" s="1">
        <f t="shared" si="199"/>
        <v>159.25031257721619</v>
      </c>
      <c r="AF218" s="1">
        <f t="shared" si="199"/>
        <v>178.40234889823682</v>
      </c>
    </row>
    <row r="219" spans="1:16384">
      <c r="A219" s="5" t="s">
        <v>553</v>
      </c>
      <c r="B219" s="5" t="str">
        <f t="shared" si="201"/>
        <v>8560-05413</v>
      </c>
      <c r="C219" s="5" t="str">
        <f t="shared" si="202"/>
        <v>8560</v>
      </c>
      <c r="D219" s="1">
        <f>SUM($F219:K219)</f>
        <v>0</v>
      </c>
      <c r="E219" s="2">
        <f t="shared" si="203"/>
        <v>0</v>
      </c>
      <c r="F219" s="22">
        <f>'Div 2 history'!B220</f>
        <v>0</v>
      </c>
      <c r="G219" s="22">
        <f>'Div 2 history'!C220</f>
        <v>0</v>
      </c>
      <c r="H219" s="22">
        <f>'Div 2 history'!D220</f>
        <v>0</v>
      </c>
      <c r="I219" s="22">
        <f>'Div 2 history'!E220</f>
        <v>0</v>
      </c>
      <c r="J219" s="22">
        <f>'Div 2 history'!F220</f>
        <v>0</v>
      </c>
      <c r="K219" s="22">
        <f>'Div 2 history'!G220</f>
        <v>0</v>
      </c>
      <c r="L219" s="1">
        <f t="shared" si="198"/>
        <v>0</v>
      </c>
      <c r="M219" s="1">
        <f t="shared" si="198"/>
        <v>0</v>
      </c>
      <c r="N219" s="1">
        <f t="shared" si="198"/>
        <v>0</v>
      </c>
      <c r="O219" s="1">
        <f t="shared" si="198"/>
        <v>0</v>
      </c>
      <c r="P219" s="1">
        <f t="shared" si="198"/>
        <v>0</v>
      </c>
      <c r="Q219" s="1">
        <f t="shared" si="198"/>
        <v>0</v>
      </c>
      <c r="R219" s="1">
        <f t="shared" si="198"/>
        <v>0</v>
      </c>
      <c r="S219" s="1">
        <f t="shared" si="198"/>
        <v>0</v>
      </c>
      <c r="T219" s="1">
        <f t="shared" si="198"/>
        <v>0</v>
      </c>
      <c r="U219" s="1">
        <f t="shared" si="198"/>
        <v>0</v>
      </c>
      <c r="V219" s="1">
        <f t="shared" si="199"/>
        <v>0</v>
      </c>
      <c r="W219" s="1">
        <f t="shared" si="199"/>
        <v>0</v>
      </c>
      <c r="X219" s="1">
        <f t="shared" si="199"/>
        <v>0</v>
      </c>
      <c r="Y219" s="1">
        <f t="shared" si="199"/>
        <v>0</v>
      </c>
      <c r="Z219" s="1">
        <f t="shared" si="199"/>
        <v>0</v>
      </c>
      <c r="AA219" s="1">
        <f t="shared" si="199"/>
        <v>0</v>
      </c>
      <c r="AB219" s="1">
        <f t="shared" si="199"/>
        <v>0</v>
      </c>
      <c r="AC219" s="1">
        <f t="shared" si="199"/>
        <v>0</v>
      </c>
      <c r="AD219" s="1">
        <f t="shared" si="199"/>
        <v>0</v>
      </c>
      <c r="AE219" s="1">
        <f t="shared" si="199"/>
        <v>0</v>
      </c>
      <c r="AF219" s="1">
        <f t="shared" si="199"/>
        <v>0</v>
      </c>
    </row>
    <row r="220" spans="1:16384">
      <c r="A220" s="5" t="s">
        <v>269</v>
      </c>
      <c r="B220" s="5" t="str">
        <f t="shared" si="201"/>
        <v>8700-05413</v>
      </c>
      <c r="C220" s="5" t="str">
        <f t="shared" si="202"/>
        <v>8700</v>
      </c>
      <c r="D220" s="1">
        <f>SUM($F220:K220)</f>
        <v>204.91</v>
      </c>
      <c r="E220" s="2">
        <f t="shared" si="203"/>
        <v>2.3261776758371112E-4</v>
      </c>
      <c r="F220" s="22">
        <f>'Div 2 history'!B221</f>
        <v>0</v>
      </c>
      <c r="G220" s="22">
        <f>'Div 2 history'!C221</f>
        <v>204.91</v>
      </c>
      <c r="H220" s="22">
        <f>'Div 2 history'!D221</f>
        <v>0</v>
      </c>
      <c r="I220" s="22">
        <f>'Div 2 history'!E221</f>
        <v>0</v>
      </c>
      <c r="J220" s="22">
        <f>'Div 2 history'!F221</f>
        <v>0</v>
      </c>
      <c r="K220" s="22">
        <f>'Div 2 history'!G221</f>
        <v>0</v>
      </c>
      <c r="L220" s="1">
        <f t="shared" si="198"/>
        <v>57.859247622686382</v>
      </c>
      <c r="M220" s="1">
        <f t="shared" si="198"/>
        <v>56.230458014065235</v>
      </c>
      <c r="N220" s="1">
        <f t="shared" si="198"/>
        <v>65.109943438270648</v>
      </c>
      <c r="O220" s="1">
        <f t="shared" si="198"/>
        <v>64.330433273784649</v>
      </c>
      <c r="P220" s="1">
        <f t="shared" si="198"/>
        <v>56.643811761748509</v>
      </c>
      <c r="Q220" s="1">
        <f t="shared" si="198"/>
        <v>61.789782016235357</v>
      </c>
      <c r="R220" s="1">
        <f t="shared" si="198"/>
        <v>55.880825484073931</v>
      </c>
      <c r="S220" s="1">
        <f t="shared" si="198"/>
        <v>56.701966203644432</v>
      </c>
      <c r="T220" s="1">
        <f t="shared" si="198"/>
        <v>63.521156060360916</v>
      </c>
      <c r="U220" s="1">
        <f t="shared" si="198"/>
        <v>57.028328931564381</v>
      </c>
      <c r="V220" s="1">
        <f t="shared" si="199"/>
        <v>59.639695990459124</v>
      </c>
      <c r="W220" s="1">
        <f t="shared" si="199"/>
        <v>64.326013536200563</v>
      </c>
      <c r="X220" s="1">
        <f t="shared" si="199"/>
        <v>61.259878741679664</v>
      </c>
      <c r="Y220" s="1">
        <f t="shared" si="199"/>
        <v>56.870148849607453</v>
      </c>
      <c r="Z220" s="1">
        <f t="shared" si="199"/>
        <v>70.741378948391727</v>
      </c>
      <c r="AA220" s="1">
        <f t="shared" si="199"/>
        <v>64.330433273784649</v>
      </c>
      <c r="AB220" s="1">
        <f t="shared" si="199"/>
        <v>56.643811761748509</v>
      </c>
      <c r="AC220" s="1">
        <f t="shared" si="199"/>
        <v>61.789782016235357</v>
      </c>
      <c r="AD220" s="1">
        <f t="shared" si="199"/>
        <v>55.880825484073931</v>
      </c>
      <c r="AE220" s="1">
        <f t="shared" si="199"/>
        <v>56.701966203644432</v>
      </c>
      <c r="AF220" s="1">
        <f t="shared" si="199"/>
        <v>63.521156060360916</v>
      </c>
    </row>
    <row r="221" spans="1:16384">
      <c r="A221" s="5" t="s">
        <v>483</v>
      </c>
      <c r="B221" s="5" t="str">
        <f t="shared" si="201"/>
        <v>9010-05413</v>
      </c>
      <c r="C221" s="5" t="str">
        <f t="shared" si="202"/>
        <v>9010</v>
      </c>
      <c r="D221" s="1">
        <f>SUM($F221:K221)</f>
        <v>0</v>
      </c>
      <c r="E221" s="2">
        <f t="shared" si="203"/>
        <v>0</v>
      </c>
      <c r="F221" s="22">
        <f>'Div 2 history'!B222</f>
        <v>0</v>
      </c>
      <c r="G221" s="22">
        <f>'Div 2 history'!C222</f>
        <v>0</v>
      </c>
      <c r="H221" s="22">
        <f>'Div 2 history'!D222</f>
        <v>0</v>
      </c>
      <c r="I221" s="22">
        <f>'Div 2 history'!E222</f>
        <v>0</v>
      </c>
      <c r="J221" s="22">
        <f>'Div 2 history'!F222</f>
        <v>0</v>
      </c>
      <c r="K221" s="22">
        <f>'Div 2 history'!G222</f>
        <v>0</v>
      </c>
      <c r="L221" s="1">
        <f t="shared" si="198"/>
        <v>0</v>
      </c>
      <c r="M221" s="1">
        <f t="shared" si="198"/>
        <v>0</v>
      </c>
      <c r="N221" s="1">
        <f t="shared" si="198"/>
        <v>0</v>
      </c>
      <c r="O221" s="1">
        <f t="shared" si="198"/>
        <v>0</v>
      </c>
      <c r="P221" s="1">
        <f t="shared" si="198"/>
        <v>0</v>
      </c>
      <c r="Q221" s="1">
        <f t="shared" si="198"/>
        <v>0</v>
      </c>
      <c r="R221" s="1">
        <f t="shared" si="198"/>
        <v>0</v>
      </c>
      <c r="S221" s="1">
        <f t="shared" si="198"/>
        <v>0</v>
      </c>
      <c r="T221" s="1">
        <f t="shared" si="198"/>
        <v>0</v>
      </c>
      <c r="U221" s="1">
        <f t="shared" si="198"/>
        <v>0</v>
      </c>
      <c r="V221" s="1">
        <f t="shared" si="199"/>
        <v>0</v>
      </c>
      <c r="W221" s="1">
        <f t="shared" si="199"/>
        <v>0</v>
      </c>
      <c r="X221" s="1">
        <f t="shared" si="199"/>
        <v>0</v>
      </c>
      <c r="Y221" s="1">
        <f t="shared" si="199"/>
        <v>0</v>
      </c>
      <c r="Z221" s="1">
        <f t="shared" si="199"/>
        <v>0</v>
      </c>
      <c r="AA221" s="1">
        <f t="shared" si="199"/>
        <v>0</v>
      </c>
      <c r="AB221" s="1">
        <f t="shared" si="199"/>
        <v>0</v>
      </c>
      <c r="AC221" s="1">
        <f t="shared" si="199"/>
        <v>0</v>
      </c>
      <c r="AD221" s="1">
        <f t="shared" si="199"/>
        <v>0</v>
      </c>
      <c r="AE221" s="1">
        <f t="shared" si="199"/>
        <v>0</v>
      </c>
      <c r="AF221" s="1">
        <f t="shared" si="199"/>
        <v>0</v>
      </c>
    </row>
    <row r="222" spans="1:16384">
      <c r="A222" s="5" t="s">
        <v>484</v>
      </c>
      <c r="B222" s="5" t="str">
        <f t="shared" si="201"/>
        <v>9200-05413</v>
      </c>
      <c r="C222" s="5" t="str">
        <f t="shared" si="202"/>
        <v>9200</v>
      </c>
      <c r="D222" s="1">
        <f>SUM($F222:K222)</f>
        <v>0</v>
      </c>
      <c r="E222" s="2">
        <f t="shared" si="203"/>
        <v>0</v>
      </c>
      <c r="F222" s="22">
        <f>'Div 2 history'!B223</f>
        <v>0</v>
      </c>
      <c r="G222" s="22">
        <f>'Div 2 history'!C223</f>
        <v>0</v>
      </c>
      <c r="H222" s="22">
        <f>'Div 2 history'!D223</f>
        <v>0</v>
      </c>
      <c r="I222" s="22">
        <f>'Div 2 history'!E223</f>
        <v>0</v>
      </c>
      <c r="J222" s="22">
        <f>'Div 2 history'!F223</f>
        <v>0</v>
      </c>
      <c r="K222" s="22">
        <f>'Div 2 history'!G223</f>
        <v>0</v>
      </c>
      <c r="L222" s="1">
        <f t="shared" si="198"/>
        <v>0</v>
      </c>
      <c r="M222" s="1">
        <f t="shared" si="198"/>
        <v>0</v>
      </c>
      <c r="N222" s="1">
        <f t="shared" si="198"/>
        <v>0</v>
      </c>
      <c r="O222" s="1">
        <f t="shared" si="198"/>
        <v>0</v>
      </c>
      <c r="P222" s="1">
        <f t="shared" si="198"/>
        <v>0</v>
      </c>
      <c r="Q222" s="1">
        <f t="shared" si="198"/>
        <v>0</v>
      </c>
      <c r="R222" s="1">
        <f t="shared" si="198"/>
        <v>0</v>
      </c>
      <c r="S222" s="1">
        <f t="shared" si="198"/>
        <v>0</v>
      </c>
      <c r="T222" s="1">
        <f t="shared" si="198"/>
        <v>0</v>
      </c>
      <c r="U222" s="1">
        <f t="shared" si="198"/>
        <v>0</v>
      </c>
      <c r="V222" s="1">
        <f t="shared" si="199"/>
        <v>0</v>
      </c>
      <c r="W222" s="1">
        <f t="shared" si="199"/>
        <v>0</v>
      </c>
      <c r="X222" s="1">
        <f t="shared" si="199"/>
        <v>0</v>
      </c>
      <c r="Y222" s="1">
        <f t="shared" si="199"/>
        <v>0</v>
      </c>
      <c r="Z222" s="1">
        <f t="shared" si="199"/>
        <v>0</v>
      </c>
      <c r="AA222" s="1">
        <f t="shared" si="199"/>
        <v>0</v>
      </c>
      <c r="AB222" s="1">
        <f t="shared" si="199"/>
        <v>0</v>
      </c>
      <c r="AC222" s="1">
        <f t="shared" si="199"/>
        <v>0</v>
      </c>
      <c r="AD222" s="1">
        <f t="shared" si="199"/>
        <v>0</v>
      </c>
      <c r="AE222" s="1">
        <f t="shared" si="199"/>
        <v>0</v>
      </c>
      <c r="AF222" s="1">
        <f t="shared" si="199"/>
        <v>0</v>
      </c>
    </row>
    <row r="223" spans="1:16384">
      <c r="A223" s="5" t="s">
        <v>268</v>
      </c>
      <c r="B223" s="5" t="str">
        <f t="shared" si="201"/>
        <v>9210-05413</v>
      </c>
      <c r="C223" s="5" t="str">
        <f t="shared" si="202"/>
        <v>9210</v>
      </c>
      <c r="D223" s="1">
        <f>SUM($F223:K223)</f>
        <v>268631.86</v>
      </c>
      <c r="E223" s="2">
        <f t="shared" si="203"/>
        <v>0.30495604692333228</v>
      </c>
      <c r="F223" s="22">
        <f>'Div 2 history'!B224</f>
        <v>27121.469999999998</v>
      </c>
      <c r="G223" s="22">
        <f>'Div 2 history'!C224</f>
        <v>38860.31</v>
      </c>
      <c r="H223" s="22">
        <f>'Div 2 history'!D224</f>
        <v>36788.47</v>
      </c>
      <c r="I223" s="22">
        <f>'Div 2 history'!E224</f>
        <v>49316.99</v>
      </c>
      <c r="J223" s="22">
        <f>'Div 2 history'!F224</f>
        <v>62210.930000000008</v>
      </c>
      <c r="K223" s="22">
        <f>'Div 2 history'!G224</f>
        <v>54333.69</v>
      </c>
      <c r="L223" s="1">
        <f t="shared" si="198"/>
        <v>75852.019457726899</v>
      </c>
      <c r="M223" s="1">
        <f t="shared" si="198"/>
        <v>73716.717217169731</v>
      </c>
      <c r="N223" s="1">
        <f t="shared" si="198"/>
        <v>85357.499440327156</v>
      </c>
      <c r="O223" s="1">
        <f t="shared" si="198"/>
        <v>84335.581206103452</v>
      </c>
      <c r="P223" s="1">
        <f t="shared" si="198"/>
        <v>74258.613591568865</v>
      </c>
      <c r="Q223" s="1">
        <f t="shared" si="198"/>
        <v>81004.851261606818</v>
      </c>
      <c r="R223" s="1">
        <f t="shared" si="198"/>
        <v>73258.357757660342</v>
      </c>
      <c r="S223" s="1">
        <f t="shared" si="198"/>
        <v>74334.852603299703</v>
      </c>
      <c r="T223" s="1">
        <f t="shared" si="198"/>
        <v>83274.639118857172</v>
      </c>
      <c r="U223" s="1">
        <f t="shared" si="198"/>
        <v>74762.705937133127</v>
      </c>
      <c r="V223" s="1">
        <f t="shared" si="199"/>
        <v>78186.142519894463</v>
      </c>
      <c r="W223" s="1">
        <f t="shared" si="199"/>
        <v>84329.787041211908</v>
      </c>
      <c r="X223" s="1">
        <f t="shared" si="199"/>
        <v>80310.161386715467</v>
      </c>
      <c r="Y223" s="1">
        <f t="shared" si="199"/>
        <v>74555.335825225266</v>
      </c>
      <c r="Z223" s="1">
        <f t="shared" si="199"/>
        <v>92740.169859310481</v>
      </c>
      <c r="AA223" s="1">
        <f t="shared" si="199"/>
        <v>84335.581206103452</v>
      </c>
      <c r="AB223" s="1">
        <f t="shared" si="199"/>
        <v>74258.613591568865</v>
      </c>
      <c r="AC223" s="1">
        <f t="shared" si="199"/>
        <v>81004.851261606818</v>
      </c>
      <c r="AD223" s="1">
        <f t="shared" si="199"/>
        <v>73258.357757660342</v>
      </c>
      <c r="AE223" s="1">
        <f t="shared" si="199"/>
        <v>74334.852603299703</v>
      </c>
      <c r="AF223" s="1">
        <f t="shared" si="199"/>
        <v>83274.639118857172</v>
      </c>
    </row>
    <row r="224" spans="1:16384">
      <c r="A224" s="5" t="s">
        <v>439</v>
      </c>
      <c r="B224" s="5" t="str">
        <f t="shared" si="201"/>
        <v>9302-05413</v>
      </c>
      <c r="C224" s="5" t="str">
        <f t="shared" si="202"/>
        <v>9302</v>
      </c>
      <c r="D224" s="1">
        <f>SUM($F224:K224)</f>
        <v>10857.76</v>
      </c>
      <c r="E224" s="2">
        <f t="shared" si="203"/>
        <v>1.2325937690496879E-2</v>
      </c>
      <c r="F224" s="22">
        <f>'Div 2 history'!B225</f>
        <v>639.25</v>
      </c>
      <c r="G224" s="22">
        <f>'Div 2 history'!C225</f>
        <v>537.12</v>
      </c>
      <c r="H224" s="22">
        <f>'Div 2 history'!D225</f>
        <v>1447.8400000000001</v>
      </c>
      <c r="I224" s="22">
        <f>'Div 2 history'!E225</f>
        <v>3195.2000000000003</v>
      </c>
      <c r="J224" s="22">
        <f>'Div 2 history'!F225</f>
        <v>3042.77</v>
      </c>
      <c r="K224" s="22">
        <f>'Div 2 history'!G225</f>
        <v>1995.58</v>
      </c>
      <c r="L224" s="1">
        <f t="shared" ref="L224:AA234" si="204">$E224*L$237</f>
        <v>3065.8426844356027</v>
      </c>
      <c r="M224" s="1">
        <f t="shared" si="204"/>
        <v>2979.5364687267434</v>
      </c>
      <c r="N224" s="1">
        <f t="shared" si="204"/>
        <v>3450.04216224839</v>
      </c>
      <c r="O224" s="1">
        <f t="shared" si="204"/>
        <v>3408.7375198026843</v>
      </c>
      <c r="P224" s="1">
        <f t="shared" si="204"/>
        <v>3001.439234757906</v>
      </c>
      <c r="Q224" s="1">
        <f t="shared" si="204"/>
        <v>3274.1136283470773</v>
      </c>
      <c r="R224" s="1">
        <f t="shared" si="204"/>
        <v>2961.0101591330763</v>
      </c>
      <c r="S224" s="1">
        <f t="shared" si="204"/>
        <v>3004.5207191805303</v>
      </c>
      <c r="T224" s="1">
        <f t="shared" si="204"/>
        <v>3365.8555825774456</v>
      </c>
      <c r="U224" s="1">
        <f t="shared" si="204"/>
        <v>3021.8140097602973</v>
      </c>
      <c r="V224" s="1">
        <f t="shared" si="204"/>
        <v>3160.184986273815</v>
      </c>
      <c r="W224" s="1">
        <f t="shared" si="204"/>
        <v>3408.5033269865648</v>
      </c>
      <c r="X224" s="1">
        <f t="shared" si="204"/>
        <v>3246.0351422881254</v>
      </c>
      <c r="Y224" s="1">
        <f t="shared" si="204"/>
        <v>3013.4323721307592</v>
      </c>
      <c r="Z224" s="1">
        <f t="shared" si="204"/>
        <v>3748.4403625527784</v>
      </c>
      <c r="AA224" s="1">
        <f t="shared" si="204"/>
        <v>3408.7375198026843</v>
      </c>
      <c r="AB224" s="1">
        <f t="shared" ref="V224:AF234" si="205">$E224*AB$237</f>
        <v>3001.439234757906</v>
      </c>
      <c r="AC224" s="1">
        <f t="shared" si="205"/>
        <v>3274.1136283470773</v>
      </c>
      <c r="AD224" s="1">
        <f t="shared" si="205"/>
        <v>2961.0101591330763</v>
      </c>
      <c r="AE224" s="1">
        <f t="shared" si="205"/>
        <v>3004.5207191805303</v>
      </c>
      <c r="AF224" s="1">
        <f t="shared" si="205"/>
        <v>3365.8555825774456</v>
      </c>
    </row>
    <row r="225" spans="1:38">
      <c r="A225" s="5" t="s">
        <v>879</v>
      </c>
      <c r="B225" s="5" t="str">
        <f t="shared" si="201"/>
        <v>9030-05413</v>
      </c>
      <c r="C225" s="5" t="str">
        <f t="shared" si="202"/>
        <v>9030</v>
      </c>
      <c r="D225" s="1">
        <f>SUM($F225:K225)</f>
        <v>225.75</v>
      </c>
      <c r="E225" s="2">
        <f t="shared" si="203"/>
        <v>2.5627573584511632E-4</v>
      </c>
      <c r="F225" s="22">
        <f>'Div 2 history'!B226</f>
        <v>0</v>
      </c>
      <c r="G225" s="22">
        <f>'Div 2 history'!C226</f>
        <v>217.75</v>
      </c>
      <c r="H225" s="22">
        <f>'Div 2 history'!D226</f>
        <v>0</v>
      </c>
      <c r="I225" s="22">
        <f>'Div 2 history'!E226</f>
        <v>8</v>
      </c>
      <c r="J225" s="22">
        <f>'Div 2 history'!F226</f>
        <v>0</v>
      </c>
      <c r="K225" s="22">
        <f>'Div 2 history'!G226</f>
        <v>0</v>
      </c>
      <c r="L225" s="1">
        <f t="shared" si="204"/>
        <v>63.743717489734273</v>
      </c>
      <c r="M225" s="1">
        <f t="shared" si="204"/>
        <v>61.949274787346766</v>
      </c>
      <c r="N225" s="1">
        <f t="shared" si="204"/>
        <v>71.731832176026543</v>
      </c>
      <c r="O225" s="1">
        <f t="shared" si="204"/>
        <v>70.873043343696665</v>
      </c>
      <c r="P225" s="1">
        <f t="shared" si="204"/>
        <v>62.404667928430655</v>
      </c>
      <c r="Q225" s="1">
        <f t="shared" si="204"/>
        <v>68.073999756796312</v>
      </c>
      <c r="R225" s="1">
        <f t="shared" si="204"/>
        <v>61.564083514858673</v>
      </c>
      <c r="S225" s="1">
        <f t="shared" si="204"/>
        <v>62.468736862391928</v>
      </c>
      <c r="T225" s="1">
        <f t="shared" si="204"/>
        <v>69.981460058691511</v>
      </c>
      <c r="U225" s="1">
        <f t="shared" si="204"/>
        <v>62.828291719782627</v>
      </c>
      <c r="V225" s="1">
        <f t="shared" si="205"/>
        <v>65.705243130379912</v>
      </c>
      <c r="W225" s="1">
        <f t="shared" si="205"/>
        <v>70.868174104715607</v>
      </c>
      <c r="X225" s="1">
        <f t="shared" si="205"/>
        <v>67.490203630541131</v>
      </c>
      <c r="Y225" s="1">
        <f t="shared" si="205"/>
        <v>62.654024219407951</v>
      </c>
      <c r="Z225" s="1">
        <f t="shared" si="205"/>
        <v>77.936002623588081</v>
      </c>
      <c r="AA225" s="1">
        <f t="shared" si="205"/>
        <v>70.873043343696665</v>
      </c>
      <c r="AB225" s="1">
        <f t="shared" si="205"/>
        <v>62.404667928430655</v>
      </c>
      <c r="AC225" s="1">
        <f t="shared" si="205"/>
        <v>68.073999756796312</v>
      </c>
      <c r="AD225" s="1">
        <f t="shared" si="205"/>
        <v>61.564083514858673</v>
      </c>
      <c r="AE225" s="1">
        <f t="shared" si="205"/>
        <v>62.468736862391928</v>
      </c>
      <c r="AF225" s="1">
        <f t="shared" si="205"/>
        <v>69.981460058691511</v>
      </c>
    </row>
    <row r="226" spans="1:38">
      <c r="A226" s="5" t="s">
        <v>880</v>
      </c>
      <c r="B226" s="5" t="str">
        <f t="shared" si="201"/>
        <v>9100-05413</v>
      </c>
      <c r="C226" s="5" t="str">
        <f t="shared" si="202"/>
        <v>9100</v>
      </c>
      <c r="D226" s="1">
        <f>SUM($F226:K226)</f>
        <v>16.16</v>
      </c>
      <c r="E226" s="2">
        <f t="shared" si="203"/>
        <v>1.8345142375446642E-5</v>
      </c>
      <c r="F226" s="22">
        <f>'Div 2 history'!B227</f>
        <v>0</v>
      </c>
      <c r="G226" s="22">
        <f>'Div 2 history'!C227</f>
        <v>0</v>
      </c>
      <c r="H226" s="22">
        <f>'Div 2 history'!D227</f>
        <v>16.16</v>
      </c>
      <c r="I226" s="22">
        <f>'Div 2 history'!E227</f>
        <v>0</v>
      </c>
      <c r="J226" s="22">
        <f>'Div 2 history'!F227</f>
        <v>0</v>
      </c>
      <c r="K226" s="22">
        <f>'Div 2 history'!G227</f>
        <v>0</v>
      </c>
      <c r="L226" s="1">
        <f t="shared" si="204"/>
        <v>4.5630054247357954</v>
      </c>
      <c r="M226" s="1">
        <f t="shared" si="204"/>
        <v>4.4345527378229184</v>
      </c>
      <c r="N226" s="1">
        <f t="shared" si="204"/>
        <v>5.1348235125784667</v>
      </c>
      <c r="O226" s="1">
        <f t="shared" si="204"/>
        <v>5.0733483075709325</v>
      </c>
      <c r="P226" s="1">
        <f t="shared" si="204"/>
        <v>4.4671514229166744</v>
      </c>
      <c r="Q226" s="1">
        <f t="shared" si="204"/>
        <v>4.8729826625463044</v>
      </c>
      <c r="R226" s="1">
        <f t="shared" si="204"/>
        <v>4.40697935592521</v>
      </c>
      <c r="S226" s="1">
        <f t="shared" si="204"/>
        <v>4.4717377085105365</v>
      </c>
      <c r="T226" s="1">
        <f t="shared" si="204"/>
        <v>5.0095255572467536</v>
      </c>
      <c r="U226" s="1">
        <f t="shared" si="204"/>
        <v>4.4974759432632876</v>
      </c>
      <c r="V226" s="1">
        <f t="shared" si="205"/>
        <v>4.7034185115700522</v>
      </c>
      <c r="W226" s="1">
        <f t="shared" si="205"/>
        <v>5.072999749865799</v>
      </c>
      <c r="X226" s="1">
        <f t="shared" si="205"/>
        <v>4.8311924282150374</v>
      </c>
      <c r="Y226" s="1">
        <f t="shared" si="205"/>
        <v>4.4850012464479843</v>
      </c>
      <c r="Z226" s="1">
        <f t="shared" si="205"/>
        <v>5.5789404314382427</v>
      </c>
      <c r="AA226" s="1">
        <f t="shared" si="205"/>
        <v>5.0733483075709325</v>
      </c>
      <c r="AB226" s="1">
        <f t="shared" si="205"/>
        <v>4.4671514229166744</v>
      </c>
      <c r="AC226" s="1">
        <f t="shared" si="205"/>
        <v>4.8729826625463044</v>
      </c>
      <c r="AD226" s="1">
        <f t="shared" si="205"/>
        <v>4.40697935592521</v>
      </c>
      <c r="AE226" s="1">
        <f t="shared" si="205"/>
        <v>4.4717377085105365</v>
      </c>
      <c r="AF226" s="1">
        <f t="shared" si="205"/>
        <v>5.0095255572467536</v>
      </c>
    </row>
    <row r="227" spans="1:38">
      <c r="A227" s="5" t="s">
        <v>882</v>
      </c>
      <c r="B227" s="5" t="str">
        <f t="shared" si="201"/>
        <v>9100-05414</v>
      </c>
      <c r="C227" s="5" t="str">
        <f t="shared" si="202"/>
        <v>9100</v>
      </c>
      <c r="D227" s="1">
        <f>SUM($F227:K227)</f>
        <v>111.87</v>
      </c>
      <c r="E227" s="2">
        <f t="shared" si="203"/>
        <v>1.2699697262012475E-4</v>
      </c>
      <c r="F227" s="22">
        <f>'Div 2 history'!B228</f>
        <v>0</v>
      </c>
      <c r="G227" s="22">
        <f>'Div 2 history'!C228</f>
        <v>0</v>
      </c>
      <c r="H227" s="22">
        <f>'Div 2 history'!D228</f>
        <v>111.87</v>
      </c>
      <c r="I227" s="22">
        <f>'Div 2 history'!E228</f>
        <v>0</v>
      </c>
      <c r="J227" s="22">
        <f>'Div 2 history'!F228</f>
        <v>0</v>
      </c>
      <c r="K227" s="22">
        <f>'Div 2 history'!G228</f>
        <v>0</v>
      </c>
      <c r="L227" s="1">
        <f t="shared" si="204"/>
        <v>31.588082726806526</v>
      </c>
      <c r="M227" s="1">
        <f t="shared" si="204"/>
        <v>30.698849924520413</v>
      </c>
      <c r="N227" s="1">
        <f t="shared" si="204"/>
        <v>35.546578363375815</v>
      </c>
      <c r="O227" s="1">
        <f t="shared" si="204"/>
        <v>35.12100712673022</v>
      </c>
      <c r="P227" s="1">
        <f t="shared" si="204"/>
        <v>30.924519163470819</v>
      </c>
      <c r="Q227" s="1">
        <f t="shared" si="204"/>
        <v>33.733946191773214</v>
      </c>
      <c r="R227" s="1">
        <f t="shared" si="204"/>
        <v>30.50796909327681</v>
      </c>
      <c r="S227" s="1">
        <f t="shared" si="204"/>
        <v>30.956268406625849</v>
      </c>
      <c r="T227" s="1">
        <f t="shared" si="204"/>
        <v>34.679184658984802</v>
      </c>
      <c r="U227" s="1">
        <f t="shared" si="204"/>
        <v>31.134445159211886</v>
      </c>
      <c r="V227" s="1">
        <f t="shared" si="205"/>
        <v>32.560113173845401</v>
      </c>
      <c r="W227" s="1">
        <f t="shared" si="205"/>
        <v>35.118594184250433</v>
      </c>
      <c r="X227" s="1">
        <f t="shared" si="205"/>
        <v>33.444647088144571</v>
      </c>
      <c r="Y227" s="1">
        <f t="shared" si="205"/>
        <v>31.048087217830201</v>
      </c>
      <c r="Z227" s="1">
        <f t="shared" si="205"/>
        <v>38.621043692140859</v>
      </c>
      <c r="AA227" s="1">
        <f t="shared" si="205"/>
        <v>35.12100712673022</v>
      </c>
      <c r="AB227" s="1">
        <f t="shared" si="205"/>
        <v>30.924519163470819</v>
      </c>
      <c r="AC227" s="1">
        <f t="shared" si="205"/>
        <v>33.733946191773214</v>
      </c>
      <c r="AD227" s="1">
        <f t="shared" si="205"/>
        <v>30.50796909327681</v>
      </c>
      <c r="AE227" s="1">
        <f t="shared" si="205"/>
        <v>30.956268406625849</v>
      </c>
      <c r="AF227" s="1">
        <f t="shared" si="205"/>
        <v>34.679184658984802</v>
      </c>
    </row>
    <row r="228" spans="1:38">
      <c r="A228" s="5" t="s">
        <v>485</v>
      </c>
      <c r="B228" s="5" t="str">
        <f t="shared" si="201"/>
        <v>9200-05414</v>
      </c>
      <c r="C228" s="5" t="str">
        <f t="shared" si="202"/>
        <v>9200</v>
      </c>
      <c r="D228" s="1">
        <f>SUM($F228:K228)</f>
        <v>0</v>
      </c>
      <c r="E228" s="2">
        <f t="shared" si="203"/>
        <v>0</v>
      </c>
      <c r="F228" s="22">
        <f>'Div 2 history'!B229</f>
        <v>0</v>
      </c>
      <c r="G228" s="22">
        <f>'Div 2 history'!C229</f>
        <v>0</v>
      </c>
      <c r="H228" s="22">
        <f>'Div 2 history'!D229</f>
        <v>0</v>
      </c>
      <c r="I228" s="22">
        <f>'Div 2 history'!E229</f>
        <v>0</v>
      </c>
      <c r="J228" s="22">
        <f>'Div 2 history'!F229</f>
        <v>0</v>
      </c>
      <c r="K228" s="22">
        <f>'Div 2 history'!G229</f>
        <v>0</v>
      </c>
      <c r="L228" s="1">
        <f t="shared" si="204"/>
        <v>0</v>
      </c>
      <c r="M228" s="1">
        <f t="shared" si="204"/>
        <v>0</v>
      </c>
      <c r="N228" s="1">
        <f t="shared" si="204"/>
        <v>0</v>
      </c>
      <c r="O228" s="1">
        <f t="shared" si="204"/>
        <v>0</v>
      </c>
      <c r="P228" s="1">
        <f t="shared" si="204"/>
        <v>0</v>
      </c>
      <c r="Q228" s="1">
        <f t="shared" si="204"/>
        <v>0</v>
      </c>
      <c r="R228" s="1">
        <f t="shared" si="204"/>
        <v>0</v>
      </c>
      <c r="S228" s="1">
        <f t="shared" si="204"/>
        <v>0</v>
      </c>
      <c r="T228" s="1">
        <f t="shared" si="204"/>
        <v>0</v>
      </c>
      <c r="U228" s="1">
        <f t="shared" si="204"/>
        <v>0</v>
      </c>
      <c r="V228" s="1">
        <f t="shared" si="205"/>
        <v>0</v>
      </c>
      <c r="W228" s="1">
        <f t="shared" si="205"/>
        <v>0</v>
      </c>
      <c r="X228" s="1">
        <f t="shared" si="205"/>
        <v>0</v>
      </c>
      <c r="Y228" s="1">
        <f t="shared" si="205"/>
        <v>0</v>
      </c>
      <c r="Z228" s="1">
        <f t="shared" si="205"/>
        <v>0</v>
      </c>
      <c r="AA228" s="1">
        <f t="shared" si="205"/>
        <v>0</v>
      </c>
      <c r="AB228" s="1">
        <f t="shared" si="205"/>
        <v>0</v>
      </c>
      <c r="AC228" s="1">
        <f t="shared" si="205"/>
        <v>0</v>
      </c>
      <c r="AD228" s="1">
        <f t="shared" si="205"/>
        <v>0</v>
      </c>
      <c r="AE228" s="1">
        <f t="shared" si="205"/>
        <v>0</v>
      </c>
      <c r="AF228" s="1">
        <f t="shared" si="205"/>
        <v>0</v>
      </c>
    </row>
    <row r="229" spans="1:38">
      <c r="A229" s="5" t="s">
        <v>278</v>
      </c>
      <c r="B229" s="5" t="str">
        <f t="shared" si="201"/>
        <v>9210-05414</v>
      </c>
      <c r="C229" s="5" t="str">
        <f t="shared" si="202"/>
        <v>9210</v>
      </c>
      <c r="D229" s="1">
        <f>SUM($F229:K229)</f>
        <v>174619.58000000002</v>
      </c>
      <c r="E229" s="2">
        <f t="shared" si="203"/>
        <v>0.19823150102974602</v>
      </c>
      <c r="F229" s="22">
        <f>'Div 2 history'!B230</f>
        <v>11929.27</v>
      </c>
      <c r="G229" s="22">
        <f>'Div 2 history'!C230</f>
        <v>19408.310000000001</v>
      </c>
      <c r="H229" s="22">
        <f>'Div 2 history'!D230</f>
        <v>17452.329999999998</v>
      </c>
      <c r="I229" s="22">
        <f>'Div 2 history'!E230</f>
        <v>28599.58</v>
      </c>
      <c r="J229" s="22">
        <f>'Div 2 history'!F230</f>
        <v>47753.740000000013</v>
      </c>
      <c r="K229" s="22">
        <f>'Div 2 history'!G230</f>
        <v>49476.35</v>
      </c>
      <c r="L229" s="1">
        <f t="shared" si="204"/>
        <v>49306.317500314748</v>
      </c>
      <c r="M229" s="1">
        <f t="shared" si="204"/>
        <v>47918.300530104469</v>
      </c>
      <c r="N229" s="1">
        <f t="shared" si="204"/>
        <v>55485.193387411928</v>
      </c>
      <c r="O229" s="1">
        <f t="shared" si="204"/>
        <v>54820.912788474459</v>
      </c>
      <c r="P229" s="1">
        <f t="shared" si="204"/>
        <v>48270.551068447538</v>
      </c>
      <c r="Q229" s="1">
        <f t="shared" si="204"/>
        <v>52655.828334227575</v>
      </c>
      <c r="R229" s="1">
        <f t="shared" si="204"/>
        <v>47620.351745069973</v>
      </c>
      <c r="S229" s="1">
        <f t="shared" si="204"/>
        <v>48320.108943704974</v>
      </c>
      <c r="T229" s="1">
        <f t="shared" si="204"/>
        <v>54131.265396391973</v>
      </c>
      <c r="U229" s="1">
        <f t="shared" si="204"/>
        <v>48598.227739649708</v>
      </c>
      <c r="V229" s="1">
        <f t="shared" si="205"/>
        <v>50823.574570209639</v>
      </c>
      <c r="W229" s="1">
        <f t="shared" si="205"/>
        <v>54817.146389954898</v>
      </c>
      <c r="X229" s="1">
        <f t="shared" si="205"/>
        <v>52204.256974881813</v>
      </c>
      <c r="Y229" s="1">
        <f t="shared" si="205"/>
        <v>48463.430318949482</v>
      </c>
      <c r="Z229" s="1">
        <f t="shared" si="205"/>
        <v>60284.172956854258</v>
      </c>
      <c r="AA229" s="1">
        <f t="shared" si="205"/>
        <v>54820.912788474459</v>
      </c>
      <c r="AB229" s="1">
        <f t="shared" si="205"/>
        <v>48270.551068447538</v>
      </c>
      <c r="AC229" s="1">
        <f t="shared" si="205"/>
        <v>52655.828334227575</v>
      </c>
      <c r="AD229" s="1">
        <f t="shared" si="205"/>
        <v>47620.351745069973</v>
      </c>
      <c r="AE229" s="1">
        <f t="shared" si="205"/>
        <v>48320.108943704974</v>
      </c>
      <c r="AF229" s="1">
        <f t="shared" si="205"/>
        <v>54131.265396391973</v>
      </c>
    </row>
    <row r="230" spans="1:38">
      <c r="A230" s="5" t="s">
        <v>440</v>
      </c>
      <c r="B230" s="5" t="str">
        <f t="shared" si="201"/>
        <v>9302-05414</v>
      </c>
      <c r="C230" s="5" t="str">
        <f t="shared" si="202"/>
        <v>9302</v>
      </c>
      <c r="D230" s="1">
        <f>SUM($F230:K230)</f>
        <v>2684.4500000000003</v>
      </c>
      <c r="E230" s="2">
        <f t="shared" si="203"/>
        <v>3.0474391986242419E-3</v>
      </c>
      <c r="F230" s="22">
        <f>'Div 2 history'!B231</f>
        <v>0</v>
      </c>
      <c r="G230" s="22">
        <f>'Div 2 history'!C231</f>
        <v>303.02</v>
      </c>
      <c r="H230" s="22">
        <f>'Div 2 history'!D231</f>
        <v>762.07</v>
      </c>
      <c r="I230" s="22">
        <f>'Div 2 history'!E231</f>
        <v>0</v>
      </c>
      <c r="J230" s="22">
        <f>'Div 2 history'!F231</f>
        <v>1281.68</v>
      </c>
      <c r="K230" s="22">
        <f>'Div 2 history'!G231</f>
        <v>337.68</v>
      </c>
      <c r="L230" s="1">
        <f t="shared" si="204"/>
        <v>757.99256883861437</v>
      </c>
      <c r="M230" s="1">
        <f t="shared" si="204"/>
        <v>736.65439956984744</v>
      </c>
      <c r="N230" s="1">
        <f t="shared" si="204"/>
        <v>852.98124865973193</v>
      </c>
      <c r="O230" s="1">
        <f t="shared" si="204"/>
        <v>842.76917476848973</v>
      </c>
      <c r="P230" s="1">
        <f t="shared" si="204"/>
        <v>742.06959388915038</v>
      </c>
      <c r="Q230" s="1">
        <f t="shared" si="204"/>
        <v>809.48504384111573</v>
      </c>
      <c r="R230" s="1">
        <f t="shared" si="204"/>
        <v>732.07399331766283</v>
      </c>
      <c r="S230" s="1">
        <f t="shared" si="204"/>
        <v>742.83145368880639</v>
      </c>
      <c r="T230" s="1">
        <f t="shared" si="204"/>
        <v>832.16713379647592</v>
      </c>
      <c r="U230" s="1">
        <f t="shared" si="204"/>
        <v>747.10701088447627</v>
      </c>
      <c r="V230" s="1">
        <f t="shared" si="205"/>
        <v>781.31756332823193</v>
      </c>
      <c r="W230" s="1">
        <f t="shared" si="205"/>
        <v>842.71127342371585</v>
      </c>
      <c r="X230" s="1">
        <f t="shared" si="205"/>
        <v>802.54297734664976</v>
      </c>
      <c r="Y230" s="1">
        <f t="shared" si="205"/>
        <v>745.03475222941177</v>
      </c>
      <c r="Z230" s="1">
        <f t="shared" si="205"/>
        <v>926.75659908257387</v>
      </c>
      <c r="AA230" s="1">
        <f t="shared" si="205"/>
        <v>842.76917476848973</v>
      </c>
      <c r="AB230" s="1">
        <f t="shared" si="205"/>
        <v>742.06959388915038</v>
      </c>
      <c r="AC230" s="1">
        <f t="shared" si="205"/>
        <v>809.48504384111573</v>
      </c>
      <c r="AD230" s="1">
        <f t="shared" si="205"/>
        <v>732.07399331766283</v>
      </c>
      <c r="AE230" s="1">
        <f t="shared" si="205"/>
        <v>742.83145368880639</v>
      </c>
      <c r="AF230" s="1">
        <f t="shared" si="205"/>
        <v>832.16713379647592</v>
      </c>
    </row>
    <row r="231" spans="1:38">
      <c r="A231" s="5" t="s">
        <v>279</v>
      </c>
      <c r="B231" s="5" t="str">
        <f t="shared" si="201"/>
        <v>8560-05414</v>
      </c>
      <c r="C231" s="5" t="str">
        <f t="shared" si="202"/>
        <v>8560</v>
      </c>
      <c r="D231" s="1">
        <f>SUM($F231:K231)</f>
        <v>0</v>
      </c>
      <c r="E231" s="2">
        <f t="shared" si="203"/>
        <v>0</v>
      </c>
      <c r="F231" s="22">
        <f>'Div 2 history'!B232</f>
        <v>0</v>
      </c>
      <c r="G231" s="22">
        <f>'Div 2 history'!C232</f>
        <v>0</v>
      </c>
      <c r="H231" s="22">
        <f>'Div 2 history'!D232</f>
        <v>0</v>
      </c>
      <c r="I231" s="22">
        <f>'Div 2 history'!E232</f>
        <v>0</v>
      </c>
      <c r="J231" s="22">
        <f>'Div 2 history'!F232</f>
        <v>0</v>
      </c>
      <c r="K231" s="22">
        <f>'Div 2 history'!G232</f>
        <v>0</v>
      </c>
      <c r="L231" s="1">
        <f t="shared" si="204"/>
        <v>0</v>
      </c>
      <c r="M231" s="1">
        <f t="shared" si="204"/>
        <v>0</v>
      </c>
      <c r="N231" s="1">
        <f t="shared" si="204"/>
        <v>0</v>
      </c>
      <c r="O231" s="1">
        <f t="shared" si="204"/>
        <v>0</v>
      </c>
      <c r="P231" s="1">
        <f t="shared" si="204"/>
        <v>0</v>
      </c>
      <c r="Q231" s="1">
        <f t="shared" si="204"/>
        <v>0</v>
      </c>
      <c r="R231" s="1">
        <f t="shared" si="204"/>
        <v>0</v>
      </c>
      <c r="S231" s="1">
        <f t="shared" si="204"/>
        <v>0</v>
      </c>
      <c r="T231" s="1">
        <f t="shared" si="204"/>
        <v>0</v>
      </c>
      <c r="U231" s="1">
        <f t="shared" si="204"/>
        <v>0</v>
      </c>
      <c r="V231" s="1">
        <f t="shared" si="205"/>
        <v>0</v>
      </c>
      <c r="W231" s="1">
        <f t="shared" si="205"/>
        <v>0</v>
      </c>
      <c r="X231" s="1">
        <f t="shared" si="205"/>
        <v>0</v>
      </c>
      <c r="Y231" s="1">
        <f t="shared" si="205"/>
        <v>0</v>
      </c>
      <c r="Z231" s="1">
        <f t="shared" si="205"/>
        <v>0</v>
      </c>
      <c r="AA231" s="1">
        <f t="shared" si="205"/>
        <v>0</v>
      </c>
      <c r="AB231" s="1">
        <f t="shared" si="205"/>
        <v>0</v>
      </c>
      <c r="AC231" s="1">
        <f t="shared" si="205"/>
        <v>0</v>
      </c>
      <c r="AD231" s="1">
        <f t="shared" si="205"/>
        <v>0</v>
      </c>
      <c r="AE231" s="1">
        <f t="shared" si="205"/>
        <v>0</v>
      </c>
      <c r="AF231" s="1">
        <f t="shared" si="205"/>
        <v>0</v>
      </c>
    </row>
    <row r="232" spans="1:38">
      <c r="A232" s="5" t="s">
        <v>280</v>
      </c>
      <c r="B232" s="5" t="str">
        <f t="shared" si="201"/>
        <v>8700-05414</v>
      </c>
      <c r="C232" s="5" t="str">
        <f t="shared" si="202"/>
        <v>8700</v>
      </c>
      <c r="D232" s="1">
        <f>SUM($F232:K232)</f>
        <v>0</v>
      </c>
      <c r="E232" s="2">
        <f t="shared" si="203"/>
        <v>0</v>
      </c>
      <c r="F232" s="22">
        <f>'Div 2 history'!B233</f>
        <v>0</v>
      </c>
      <c r="G232" s="22">
        <f>'Div 2 history'!C233</f>
        <v>0</v>
      </c>
      <c r="H232" s="22">
        <f>'Div 2 history'!D233</f>
        <v>0</v>
      </c>
      <c r="I232" s="22">
        <f>'Div 2 history'!E233</f>
        <v>0</v>
      </c>
      <c r="J232" s="22">
        <f>'Div 2 history'!F233</f>
        <v>0</v>
      </c>
      <c r="K232" s="22">
        <f>'Div 2 history'!G233</f>
        <v>0</v>
      </c>
      <c r="L232" s="1">
        <f t="shared" si="204"/>
        <v>0</v>
      </c>
      <c r="M232" s="1">
        <f t="shared" si="204"/>
        <v>0</v>
      </c>
      <c r="N232" s="1">
        <f t="shared" si="204"/>
        <v>0</v>
      </c>
      <c r="O232" s="1">
        <f t="shared" si="204"/>
        <v>0</v>
      </c>
      <c r="P232" s="1">
        <f t="shared" si="204"/>
        <v>0</v>
      </c>
      <c r="Q232" s="1">
        <f t="shared" si="204"/>
        <v>0</v>
      </c>
      <c r="R232" s="1">
        <f t="shared" si="204"/>
        <v>0</v>
      </c>
      <c r="S232" s="1">
        <f t="shared" si="204"/>
        <v>0</v>
      </c>
      <c r="T232" s="1">
        <f t="shared" si="204"/>
        <v>0</v>
      </c>
      <c r="U232" s="1">
        <f t="shared" si="204"/>
        <v>0</v>
      </c>
      <c r="V232" s="1">
        <f t="shared" si="205"/>
        <v>0</v>
      </c>
      <c r="W232" s="1">
        <f t="shared" si="205"/>
        <v>0</v>
      </c>
      <c r="X232" s="1">
        <f t="shared" si="205"/>
        <v>0</v>
      </c>
      <c r="Y232" s="1">
        <f t="shared" si="205"/>
        <v>0</v>
      </c>
      <c r="Z232" s="1">
        <f t="shared" si="205"/>
        <v>0</v>
      </c>
      <c r="AA232" s="1">
        <f t="shared" si="205"/>
        <v>0</v>
      </c>
      <c r="AB232" s="1">
        <f t="shared" si="205"/>
        <v>0</v>
      </c>
      <c r="AC232" s="1">
        <f t="shared" si="205"/>
        <v>0</v>
      </c>
      <c r="AD232" s="1">
        <f t="shared" si="205"/>
        <v>0</v>
      </c>
      <c r="AE232" s="1">
        <f t="shared" si="205"/>
        <v>0</v>
      </c>
      <c r="AF232" s="1">
        <f t="shared" si="205"/>
        <v>0</v>
      </c>
    </row>
    <row r="233" spans="1:38">
      <c r="A233" s="5" t="s">
        <v>486</v>
      </c>
      <c r="B233" s="5" t="str">
        <f t="shared" si="201"/>
        <v>9010-05414</v>
      </c>
      <c r="C233" s="5" t="str">
        <f t="shared" si="202"/>
        <v>9010</v>
      </c>
      <c r="D233" s="1">
        <f>SUM($F233:K233)</f>
        <v>0</v>
      </c>
      <c r="E233" s="2">
        <f t="shared" si="203"/>
        <v>0</v>
      </c>
      <c r="F233" s="22">
        <f>'Div 2 history'!B234</f>
        <v>0</v>
      </c>
      <c r="G233" s="22">
        <f>'Div 2 history'!C234</f>
        <v>0</v>
      </c>
      <c r="H233" s="22">
        <f>'Div 2 history'!D234</f>
        <v>0</v>
      </c>
      <c r="I233" s="22">
        <f>'Div 2 history'!E234</f>
        <v>0</v>
      </c>
      <c r="J233" s="22">
        <f>'Div 2 history'!F234</f>
        <v>0</v>
      </c>
      <c r="K233" s="22">
        <f>'Div 2 history'!G234</f>
        <v>0</v>
      </c>
      <c r="L233" s="1">
        <f t="shared" si="204"/>
        <v>0</v>
      </c>
      <c r="M233" s="1">
        <f t="shared" si="204"/>
        <v>0</v>
      </c>
      <c r="N233" s="1">
        <f t="shared" si="204"/>
        <v>0</v>
      </c>
      <c r="O233" s="1">
        <f t="shared" si="204"/>
        <v>0</v>
      </c>
      <c r="P233" s="1">
        <f t="shared" si="204"/>
        <v>0</v>
      </c>
      <c r="Q233" s="1">
        <f t="shared" si="204"/>
        <v>0</v>
      </c>
      <c r="R233" s="1">
        <f t="shared" si="204"/>
        <v>0</v>
      </c>
      <c r="S233" s="1">
        <f t="shared" si="204"/>
        <v>0</v>
      </c>
      <c r="T233" s="1">
        <f t="shared" si="204"/>
        <v>0</v>
      </c>
      <c r="U233" s="1">
        <f t="shared" si="204"/>
        <v>0</v>
      </c>
      <c r="V233" s="1">
        <f t="shared" si="205"/>
        <v>0</v>
      </c>
      <c r="W233" s="1">
        <f t="shared" si="205"/>
        <v>0</v>
      </c>
      <c r="X233" s="1">
        <f t="shared" si="205"/>
        <v>0</v>
      </c>
      <c r="Y233" s="1">
        <f t="shared" si="205"/>
        <v>0</v>
      </c>
      <c r="Z233" s="1">
        <f t="shared" si="205"/>
        <v>0</v>
      </c>
      <c r="AA233" s="1">
        <f t="shared" si="205"/>
        <v>0</v>
      </c>
      <c r="AB233" s="1">
        <f t="shared" si="205"/>
        <v>0</v>
      </c>
      <c r="AC233" s="1">
        <f t="shared" si="205"/>
        <v>0</v>
      </c>
      <c r="AD233" s="1">
        <f t="shared" si="205"/>
        <v>0</v>
      </c>
      <c r="AE233" s="1">
        <f t="shared" si="205"/>
        <v>0</v>
      </c>
      <c r="AF233" s="1">
        <f t="shared" si="205"/>
        <v>0</v>
      </c>
    </row>
    <row r="234" spans="1:38">
      <c r="A234" s="5" t="s">
        <v>881</v>
      </c>
      <c r="B234" s="5" t="str">
        <f t="shared" si="201"/>
        <v>8210-05419</v>
      </c>
      <c r="C234" s="5" t="str">
        <f t="shared" si="202"/>
        <v>8210</v>
      </c>
      <c r="D234" s="1">
        <f>SUM($F234:K234)</f>
        <v>1500</v>
      </c>
      <c r="E234" s="2">
        <f t="shared" si="203"/>
        <v>1.7028288096021017E-3</v>
      </c>
      <c r="F234" s="22">
        <f>'Div 2 history'!B235</f>
        <v>0</v>
      </c>
      <c r="G234" s="22">
        <f>'Div 2 history'!C235</f>
        <v>1500</v>
      </c>
      <c r="H234" s="22">
        <f>'Div 2 history'!D235</f>
        <v>0</v>
      </c>
      <c r="I234" s="22">
        <f>'Div 2 history'!E235</f>
        <v>0</v>
      </c>
      <c r="J234" s="22">
        <f>'Div 2 history'!F235</f>
        <v>0</v>
      </c>
      <c r="K234" s="22">
        <f>'Div 2 history'!G235</f>
        <v>0</v>
      </c>
      <c r="L234" s="1">
        <f t="shared" si="204"/>
        <v>423.5462956128523</v>
      </c>
      <c r="M234" s="1">
        <f t="shared" si="204"/>
        <v>411.62308828801838</v>
      </c>
      <c r="N234" s="1">
        <f t="shared" si="204"/>
        <v>476.62346960814978</v>
      </c>
      <c r="O234" s="1">
        <f t="shared" si="204"/>
        <v>470.91723151957916</v>
      </c>
      <c r="P234" s="1">
        <f t="shared" si="204"/>
        <v>414.64895633508735</v>
      </c>
      <c r="Q234" s="1">
        <f t="shared" si="204"/>
        <v>452.31893526110503</v>
      </c>
      <c r="R234" s="1">
        <f t="shared" si="204"/>
        <v>409.06367783959246</v>
      </c>
      <c r="S234" s="1">
        <f t="shared" si="204"/>
        <v>415.07466353748788</v>
      </c>
      <c r="T234" s="1">
        <f t="shared" si="204"/>
        <v>464.99309009097345</v>
      </c>
      <c r="U234" s="1">
        <f t="shared" si="204"/>
        <v>417.46373235735962</v>
      </c>
      <c r="V234" s="1">
        <f t="shared" si="205"/>
        <v>436.57968857395281</v>
      </c>
      <c r="W234" s="1">
        <f t="shared" si="205"/>
        <v>470.88487777219672</v>
      </c>
      <c r="X234" s="1">
        <f t="shared" si="205"/>
        <v>448.43989123283143</v>
      </c>
      <c r="Y234" s="1">
        <f t="shared" si="205"/>
        <v>416.30580876683024</v>
      </c>
      <c r="Z234" s="1">
        <f t="shared" si="205"/>
        <v>517.84719351221304</v>
      </c>
      <c r="AA234" s="1">
        <f t="shared" si="205"/>
        <v>470.91723151957916</v>
      </c>
      <c r="AB234" s="1">
        <f t="shared" si="205"/>
        <v>414.64895633508735</v>
      </c>
      <c r="AC234" s="1">
        <f t="shared" si="205"/>
        <v>452.31893526110503</v>
      </c>
      <c r="AD234" s="1">
        <f t="shared" si="205"/>
        <v>409.06367783959246</v>
      </c>
      <c r="AE234" s="1">
        <f t="shared" si="205"/>
        <v>415.07466353748788</v>
      </c>
      <c r="AF234" s="1">
        <f t="shared" si="205"/>
        <v>464.99309009097345</v>
      </c>
    </row>
    <row r="235" spans="1:38">
      <c r="A235" s="5" t="s">
        <v>284</v>
      </c>
      <c r="B235" s="5" t="str">
        <f t="shared" si="121"/>
        <v>9210-05419</v>
      </c>
      <c r="C235" s="5" t="str">
        <f t="shared" si="197"/>
        <v>9210</v>
      </c>
      <c r="D235" s="1">
        <f>SUM($F235:K235)</f>
        <v>98634.86</v>
      </c>
      <c r="E235" s="2">
        <f>D235/$D$237</f>
        <v>0.11197218749271332</v>
      </c>
      <c r="F235" s="22">
        <f>'Div 2 history'!B236</f>
        <v>7889.23</v>
      </c>
      <c r="G235" s="22">
        <f>'Div 2 history'!C236</f>
        <v>23215.06</v>
      </c>
      <c r="H235" s="22">
        <f>'Div 2 history'!D236</f>
        <v>28493.919999999998</v>
      </c>
      <c r="I235" s="22">
        <f>'Div 2 history'!E236</f>
        <v>11931.32</v>
      </c>
      <c r="J235" s="22">
        <f>'Div 2 history'!F236</f>
        <v>11748.689999999999</v>
      </c>
      <c r="K235" s="22">
        <f>'Div 2 history'!G236</f>
        <v>15356.64</v>
      </c>
      <c r="L235" s="1">
        <f t="shared" ref="L235:U236" si="206">$E235*L$237</f>
        <v>27850.953047528204</v>
      </c>
      <c r="M235" s="1">
        <f t="shared" si="206"/>
        <v>27066.923790704226</v>
      </c>
      <c r="N235" s="1">
        <f t="shared" si="206"/>
        <v>31341.126131676072</v>
      </c>
      <c r="O235" s="1">
        <f t="shared" si="206"/>
        <v>30965.903468347522</v>
      </c>
      <c r="P235" s="1">
        <f t="shared" si="206"/>
        <v>27265.894504838307</v>
      </c>
      <c r="Q235" s="1">
        <f t="shared" si="206"/>
        <v>29742.943236552106</v>
      </c>
      <c r="R235" s="1">
        <f t="shared" si="206"/>
        <v>26898.625729862208</v>
      </c>
      <c r="S235" s="1">
        <f t="shared" si="206"/>
        <v>27293.887551711483</v>
      </c>
      <c r="T235" s="1">
        <f t="shared" si="206"/>
        <v>30576.352228060372</v>
      </c>
      <c r="U235" s="1">
        <f t="shared" si="206"/>
        <v>27450.984530763762</v>
      </c>
      <c r="V235" s="1">
        <f t="shared" ref="V235:AF236" si="207">$E235*V$237</f>
        <v>28707.984307556962</v>
      </c>
      <c r="W235" s="1">
        <f t="shared" si="207"/>
        <v>30963.77599678516</v>
      </c>
      <c r="X235" s="1">
        <f t="shared" si="207"/>
        <v>29487.870593443706</v>
      </c>
      <c r="Y235" s="1">
        <f t="shared" si="207"/>
        <v>27374.843443268717</v>
      </c>
      <c r="Z235" s="1">
        <f t="shared" si="207"/>
        <v>34051.856955646697</v>
      </c>
      <c r="AA235" s="1">
        <f t="shared" si="207"/>
        <v>30965.903468347522</v>
      </c>
      <c r="AB235" s="1">
        <f t="shared" si="207"/>
        <v>27265.894504838307</v>
      </c>
      <c r="AC235" s="1">
        <f t="shared" si="207"/>
        <v>29742.943236552106</v>
      </c>
      <c r="AD235" s="1">
        <f t="shared" si="207"/>
        <v>26898.625729862208</v>
      </c>
      <c r="AE235" s="1">
        <f t="shared" si="207"/>
        <v>27293.887551711483</v>
      </c>
      <c r="AF235" s="1">
        <f t="shared" si="207"/>
        <v>30576.352228060372</v>
      </c>
    </row>
    <row r="236" spans="1:38">
      <c r="A236" s="5" t="s">
        <v>285</v>
      </c>
      <c r="B236" s="5" t="str">
        <f t="shared" si="121"/>
        <v>8700-05419</v>
      </c>
      <c r="C236" s="5" t="str">
        <f t="shared" si="197"/>
        <v>8700</v>
      </c>
      <c r="D236" s="1">
        <f>SUM($F236:K236)</f>
        <v>0</v>
      </c>
      <c r="E236" s="2">
        <f>D236/$D$237</f>
        <v>0</v>
      </c>
      <c r="F236" s="22">
        <f>'Div 2 history'!B237</f>
        <v>0</v>
      </c>
      <c r="G236" s="22">
        <f>'Div 2 history'!C237</f>
        <v>0</v>
      </c>
      <c r="H236" s="22">
        <f>'Div 2 history'!D237</f>
        <v>0</v>
      </c>
      <c r="I236" s="22">
        <f>'Div 2 history'!E237</f>
        <v>0</v>
      </c>
      <c r="J236" s="22">
        <f>'Div 2 history'!F237</f>
        <v>0</v>
      </c>
      <c r="K236" s="22">
        <f>'Div 2 history'!G237</f>
        <v>0</v>
      </c>
      <c r="L236" s="1">
        <f t="shared" si="206"/>
        <v>0</v>
      </c>
      <c r="M236" s="1">
        <f t="shared" si="206"/>
        <v>0</v>
      </c>
      <c r="N236" s="1">
        <f t="shared" si="206"/>
        <v>0</v>
      </c>
      <c r="O236" s="1">
        <f t="shared" si="206"/>
        <v>0</v>
      </c>
      <c r="P236" s="1">
        <f t="shared" si="206"/>
        <v>0</v>
      </c>
      <c r="Q236" s="1">
        <f t="shared" si="206"/>
        <v>0</v>
      </c>
      <c r="R236" s="1">
        <f t="shared" si="206"/>
        <v>0</v>
      </c>
      <c r="S236" s="1">
        <f t="shared" si="206"/>
        <v>0</v>
      </c>
      <c r="T236" s="1">
        <f t="shared" si="206"/>
        <v>0</v>
      </c>
      <c r="U236" s="1">
        <f t="shared" si="206"/>
        <v>0</v>
      </c>
      <c r="V236" s="1">
        <f t="shared" si="207"/>
        <v>0</v>
      </c>
      <c r="W236" s="1">
        <f t="shared" si="207"/>
        <v>0</v>
      </c>
      <c r="X236" s="1">
        <f t="shared" si="207"/>
        <v>0</v>
      </c>
      <c r="Y236" s="1">
        <f t="shared" si="207"/>
        <v>0</v>
      </c>
      <c r="Z236" s="1">
        <f t="shared" si="207"/>
        <v>0</v>
      </c>
      <c r="AA236" s="1">
        <f t="shared" si="207"/>
        <v>0</v>
      </c>
      <c r="AB236" s="1">
        <f t="shared" si="207"/>
        <v>0</v>
      </c>
      <c r="AC236" s="1">
        <f t="shared" si="207"/>
        <v>0</v>
      </c>
      <c r="AD236" s="1">
        <f t="shared" si="207"/>
        <v>0</v>
      </c>
      <c r="AE236" s="1">
        <f t="shared" si="207"/>
        <v>0</v>
      </c>
      <c r="AF236" s="1">
        <f t="shared" si="207"/>
        <v>0</v>
      </c>
    </row>
    <row r="237" spans="1:38">
      <c r="A237" s="9" t="s">
        <v>34</v>
      </c>
      <c r="B237" s="5"/>
      <c r="C237" s="5"/>
      <c r="D237" s="31">
        <f t="shared" ref="D237:K237" si="208">SUM(D208:D236)</f>
        <v>880887.14</v>
      </c>
      <c r="E237" s="32">
        <f t="shared" si="208"/>
        <v>1</v>
      </c>
      <c r="F237" s="31">
        <f t="shared" si="208"/>
        <v>80517.31</v>
      </c>
      <c r="G237" s="31">
        <f t="shared" si="208"/>
        <v>129152.53000000001</v>
      </c>
      <c r="H237" s="31">
        <f t="shared" si="208"/>
        <v>144854.39000000001</v>
      </c>
      <c r="I237" s="31">
        <f t="shared" si="208"/>
        <v>153993.57999999999</v>
      </c>
      <c r="J237" s="31">
        <f t="shared" si="208"/>
        <v>180169.22</v>
      </c>
      <c r="K237" s="31">
        <f t="shared" si="208"/>
        <v>192200.11</v>
      </c>
      <c r="L237" s="31">
        <f>'Div 2 history'!H238</f>
        <v>248730.99000000002</v>
      </c>
      <c r="M237" s="31">
        <f>'Div 2 history'!I238</f>
        <v>241728.99000000002</v>
      </c>
      <c r="N237" s="31">
        <f>'Div 2 history'!J238</f>
        <v>279900.99</v>
      </c>
      <c r="O237" s="31">
        <f>'Div 002 FY18 Budget '!C98</f>
        <v>276549.95549999998</v>
      </c>
      <c r="P237" s="31">
        <f>'Div 002 FY18 Budget '!D98</f>
        <v>243505.95550000001</v>
      </c>
      <c r="Q237" s="31">
        <f>'Div 002 FY18 Budget '!E98</f>
        <v>265627.95549999998</v>
      </c>
      <c r="R237" s="31">
        <f>'Div 002 FY18 Budget '!F98</f>
        <v>240225.95550000001</v>
      </c>
      <c r="S237" s="31">
        <f>'Div 002 FY18 Budget '!G98</f>
        <v>243755.95550000001</v>
      </c>
      <c r="T237" s="31">
        <f>'Div 002 FY18 Budget '!H98</f>
        <v>273070.95549999998</v>
      </c>
      <c r="U237" s="31">
        <f>'Div 002 FY18 Budget '!I98</f>
        <v>245158.95550000001</v>
      </c>
      <c r="V237" s="31">
        <f>'Div 002 FY18 Budget '!J98</f>
        <v>256384.95550000001</v>
      </c>
      <c r="W237" s="31">
        <f>'Div 002 FY18 Budget '!K98</f>
        <v>276530.95549999998</v>
      </c>
      <c r="X237" s="31">
        <f>'Div 002 FY18 Budget '!L98</f>
        <v>263349.95549999998</v>
      </c>
      <c r="Y237" s="31">
        <f>'Div 002 FY18 Budget '!M98</f>
        <v>244478.95550000001</v>
      </c>
      <c r="Z237" s="31">
        <f>'Div 002 FY18 Budget '!N98</f>
        <v>304109.95549999998</v>
      </c>
      <c r="AA237" s="37">
        <f t="shared" ref="AA237" si="209">O237*(1+AA$3)</f>
        <v>276549.95549999998</v>
      </c>
      <c r="AB237" s="37">
        <f t="shared" ref="AB237" si="210">P237*(1+AB$3)</f>
        <v>243505.95550000001</v>
      </c>
      <c r="AC237" s="37">
        <f t="shared" ref="AC237" si="211">Q237*(1+AC$3)</f>
        <v>265627.95549999998</v>
      </c>
      <c r="AD237" s="37">
        <f t="shared" ref="AD237" si="212">R237*(1+AD$3)</f>
        <v>240225.95550000001</v>
      </c>
      <c r="AE237" s="37">
        <f t="shared" ref="AE237" si="213">S237*(1+AE$3)</f>
        <v>243755.95550000001</v>
      </c>
      <c r="AF237" s="37">
        <f t="shared" ref="AF237" si="214">T237*(1+AF$3)</f>
        <v>273070.95549999998</v>
      </c>
      <c r="AH237" s="15">
        <f>SUM(F237:Q237)</f>
        <v>2436931.9765000003</v>
      </c>
      <c r="AI237" s="15">
        <f>SUM(U237:AF237)</f>
        <v>3132750.4660000005</v>
      </c>
      <c r="AK237" s="15">
        <f>AH237*$AK$6</f>
        <v>133257.41278870302</v>
      </c>
      <c r="AL237" s="15">
        <f>AI237*$AL$6</f>
        <v>162934.84778333578</v>
      </c>
    </row>
    <row r="238" spans="1:38">
      <c r="B238" s="5" t="str">
        <f t="shared" ref="B238:B276" si="215">RIGHT(A238,10)</f>
        <v/>
      </c>
      <c r="C238" s="5" t="s">
        <v>462</v>
      </c>
      <c r="F238" s="1">
        <f>F237-'Div 2 history'!B238</f>
        <v>0</v>
      </c>
      <c r="G238" s="1">
        <f>G237-'Div 2 history'!C238</f>
        <v>0</v>
      </c>
      <c r="H238" s="1">
        <f>H237-'Div 2 history'!D238</f>
        <v>0</v>
      </c>
      <c r="I238" s="1">
        <f>I237-'Div 2 history'!E238</f>
        <v>0</v>
      </c>
      <c r="J238" s="1">
        <f>J237-'Div 2 history'!F238</f>
        <v>0</v>
      </c>
      <c r="K238" s="1">
        <f>K237-'Div 2 history'!G238</f>
        <v>0</v>
      </c>
      <c r="L238" s="1">
        <f>L237-'Div 2 history'!H238</f>
        <v>0</v>
      </c>
      <c r="M238" s="1">
        <f>M237-'Div 2 history'!I238</f>
        <v>0</v>
      </c>
      <c r="N238" s="1">
        <f>N237-'Div 2 history'!J238</f>
        <v>0</v>
      </c>
      <c r="O238" s="1">
        <f t="shared" ref="O238:AF238" si="216">O237-SUM(O208:O236)</f>
        <v>0</v>
      </c>
      <c r="P238" s="1">
        <f t="shared" si="216"/>
        <v>0</v>
      </c>
      <c r="Q238" s="1">
        <f t="shared" si="216"/>
        <v>0</v>
      </c>
      <c r="R238" s="1">
        <f t="shared" si="216"/>
        <v>0</v>
      </c>
      <c r="S238" s="1">
        <f t="shared" si="216"/>
        <v>0</v>
      </c>
      <c r="T238" s="1">
        <f t="shared" si="216"/>
        <v>0</v>
      </c>
      <c r="U238" s="1">
        <f t="shared" si="216"/>
        <v>0</v>
      </c>
      <c r="V238" s="1">
        <f t="shared" si="216"/>
        <v>0</v>
      </c>
      <c r="W238" s="1">
        <f t="shared" si="216"/>
        <v>0</v>
      </c>
      <c r="X238" s="1">
        <f t="shared" si="216"/>
        <v>0</v>
      </c>
      <c r="Y238" s="1">
        <f t="shared" si="216"/>
        <v>0</v>
      </c>
      <c r="Z238" s="1">
        <f t="shared" si="216"/>
        <v>0</v>
      </c>
      <c r="AA238" s="1">
        <f t="shared" si="216"/>
        <v>0</v>
      </c>
      <c r="AB238" s="1">
        <f t="shared" si="216"/>
        <v>0</v>
      </c>
      <c r="AC238" s="1">
        <f t="shared" si="216"/>
        <v>0</v>
      </c>
      <c r="AD238" s="1">
        <f t="shared" si="216"/>
        <v>0</v>
      </c>
      <c r="AE238" s="1">
        <f t="shared" si="216"/>
        <v>0</v>
      </c>
      <c r="AF238" s="1">
        <f t="shared" si="216"/>
        <v>0</v>
      </c>
    </row>
    <row r="239" spans="1:38">
      <c r="A239" s="5" t="s">
        <v>391</v>
      </c>
      <c r="B239" s="5" t="str">
        <f t="shared" si="215"/>
        <v>9210-05420</v>
      </c>
      <c r="C239" s="5" t="str">
        <f t="shared" ref="C239:C254" si="217">LEFT(B239,4)</f>
        <v>9210</v>
      </c>
      <c r="D239" s="1">
        <f>SUM($F239:K239)</f>
        <v>214227.19</v>
      </c>
      <c r="E239" s="2">
        <f>D239/$D$257</f>
        <v>0.36776821182957775</v>
      </c>
      <c r="F239" s="22">
        <f>'Div 2 history'!B240</f>
        <v>21996.09</v>
      </c>
      <c r="G239" s="22">
        <f>'Div 2 history'!C240</f>
        <v>35211.17</v>
      </c>
      <c r="H239" s="22">
        <f>'Div 2 history'!D240</f>
        <v>37202.85</v>
      </c>
      <c r="I239" s="22">
        <f>'Div 2 history'!E240</f>
        <v>18737.57</v>
      </c>
      <c r="J239" s="22">
        <f>'Div 2 history'!F240</f>
        <v>13846.48</v>
      </c>
      <c r="K239" s="22">
        <f>'Div 2 history'!G240</f>
        <v>87233.03</v>
      </c>
      <c r="L239" s="1">
        <f t="shared" ref="L239:AF239" si="218">$E239*L$257</f>
        <v>90332.026246600552</v>
      </c>
      <c r="M239" s="1">
        <f t="shared" si="218"/>
        <v>33977.064306895212</v>
      </c>
      <c r="N239" s="1">
        <f t="shared" si="218"/>
        <v>39104.488716223183</v>
      </c>
      <c r="O239" s="1">
        <f t="shared" si="218"/>
        <v>38198.306628640006</v>
      </c>
      <c r="P239" s="1">
        <f t="shared" si="218"/>
        <v>27894.912406022555</v>
      </c>
      <c r="Q239" s="1">
        <f t="shared" si="218"/>
        <v>31204.826312488756</v>
      </c>
      <c r="R239" s="1">
        <f t="shared" si="218"/>
        <v>36881.696430290118</v>
      </c>
      <c r="S239" s="1">
        <f t="shared" si="218"/>
        <v>27968.09828017664</v>
      </c>
      <c r="T239" s="1">
        <f t="shared" si="218"/>
        <v>35468.73096044088</v>
      </c>
      <c r="U239" s="1">
        <f t="shared" si="218"/>
        <v>40650.952833331459</v>
      </c>
      <c r="V239" s="1">
        <f t="shared" si="218"/>
        <v>32660.452894910224</v>
      </c>
      <c r="W239" s="1">
        <f t="shared" si="218"/>
        <v>33626.579987386525</v>
      </c>
      <c r="X239" s="1">
        <f t="shared" si="218"/>
        <v>36543.349675406906</v>
      </c>
      <c r="Y239" s="1">
        <f t="shared" si="218"/>
        <v>27360.912962446007</v>
      </c>
      <c r="Z239" s="1">
        <f t="shared" si="218"/>
        <v>83685.350140569499</v>
      </c>
      <c r="AA239" s="1">
        <f t="shared" si="218"/>
        <v>38198.306628640006</v>
      </c>
      <c r="AB239" s="1">
        <f t="shared" si="218"/>
        <v>27894.912406022555</v>
      </c>
      <c r="AC239" s="1">
        <f t="shared" si="218"/>
        <v>31204.826312488756</v>
      </c>
      <c r="AD239" s="1">
        <f t="shared" si="218"/>
        <v>36881.696430290118</v>
      </c>
      <c r="AE239" s="1">
        <f t="shared" si="218"/>
        <v>27968.09828017664</v>
      </c>
      <c r="AF239" s="1">
        <f t="shared" si="218"/>
        <v>35468.73096044088</v>
      </c>
    </row>
    <row r="240" spans="1:38">
      <c r="A240" s="5" t="s">
        <v>441</v>
      </c>
      <c r="B240" s="5" t="str">
        <f t="shared" si="215"/>
        <v>9302-05420</v>
      </c>
      <c r="C240" s="5" t="str">
        <f t="shared" si="217"/>
        <v>9302</v>
      </c>
      <c r="D240" s="1">
        <f>SUM($F240:K240)</f>
        <v>4626</v>
      </c>
      <c r="E240" s="2">
        <f>D240/$D$257</f>
        <v>7.941549099923435E-3</v>
      </c>
      <c r="F240" s="22">
        <f>'Div 2 history'!B241</f>
        <v>512</v>
      </c>
      <c r="G240" s="22">
        <f>'Div 2 history'!C241</f>
        <v>0</v>
      </c>
      <c r="H240" s="22">
        <f>'Div 2 history'!D241</f>
        <v>0</v>
      </c>
      <c r="I240" s="22">
        <f>'Div 2 history'!E241</f>
        <v>0</v>
      </c>
      <c r="J240" s="22">
        <f>'Div 2 history'!F241</f>
        <v>2739</v>
      </c>
      <c r="K240" s="22">
        <f>'Div 2 history'!G241</f>
        <v>1375</v>
      </c>
      <c r="L240" s="1">
        <f t="shared" ref="L240:U250" si="219">$E240*L$257</f>
        <v>1950.6205230847409</v>
      </c>
      <c r="M240" s="1">
        <f t="shared" si="219"/>
        <v>733.6972467579734</v>
      </c>
      <c r="N240" s="1">
        <f t="shared" si="219"/>
        <v>844.41832430910586</v>
      </c>
      <c r="O240" s="1">
        <f t="shared" si="219"/>
        <v>824.85032111978251</v>
      </c>
      <c r="P240" s="1">
        <f t="shared" si="219"/>
        <v>602.35988153632763</v>
      </c>
      <c r="Q240" s="1">
        <f t="shared" si="219"/>
        <v>673.83382343563846</v>
      </c>
      <c r="R240" s="1">
        <f t="shared" si="219"/>
        <v>796.41957534205665</v>
      </c>
      <c r="S240" s="1">
        <f t="shared" si="219"/>
        <v>603.94024980721235</v>
      </c>
      <c r="T240" s="1">
        <f t="shared" si="219"/>
        <v>765.90814370015084</v>
      </c>
      <c r="U240" s="1">
        <f t="shared" si="219"/>
        <v>877.81251206717195</v>
      </c>
      <c r="V240" s="1">
        <f t="shared" ref="V240:AF250" si="220">$E240*V$257</f>
        <v>705.26647477313543</v>
      </c>
      <c r="W240" s="1">
        <f t="shared" si="220"/>
        <v>726.12892425863436</v>
      </c>
      <c r="X240" s="1">
        <f t="shared" si="220"/>
        <v>789.11335017012709</v>
      </c>
      <c r="Y240" s="1">
        <f t="shared" si="220"/>
        <v>590.8287522432388</v>
      </c>
      <c r="Z240" s="1">
        <f t="shared" si="220"/>
        <v>1807.0928799947126</v>
      </c>
      <c r="AA240" s="1">
        <f t="shared" si="220"/>
        <v>824.85032111978251</v>
      </c>
      <c r="AB240" s="1">
        <f t="shared" si="220"/>
        <v>602.35988153632763</v>
      </c>
      <c r="AC240" s="1">
        <f t="shared" si="220"/>
        <v>673.83382343563846</v>
      </c>
      <c r="AD240" s="1">
        <f t="shared" si="220"/>
        <v>796.41957534205665</v>
      </c>
      <c r="AE240" s="1">
        <f t="shared" si="220"/>
        <v>603.94024980721235</v>
      </c>
      <c r="AF240" s="1">
        <f t="shared" si="220"/>
        <v>765.90814370015084</v>
      </c>
    </row>
    <row r="241" spans="1:32">
      <c r="A241" s="5" t="s">
        <v>290</v>
      </c>
      <c r="B241" s="5" t="str">
        <f t="shared" si="215"/>
        <v>9210-05421</v>
      </c>
      <c r="C241" s="5" t="str">
        <f t="shared" si="217"/>
        <v>9210</v>
      </c>
      <c r="D241" s="1">
        <f>SUM($F241:K241)</f>
        <v>99910.32</v>
      </c>
      <c r="E241" s="2">
        <f>D241/$D$257</f>
        <v>0.171518095950943</v>
      </c>
      <c r="F241" s="22">
        <f>'Div 2 history'!B242</f>
        <v>20312.27</v>
      </c>
      <c r="G241" s="22">
        <f>'Div 2 history'!C242</f>
        <v>12215.810000000001</v>
      </c>
      <c r="H241" s="22">
        <f>'Div 2 history'!D242</f>
        <v>26669.51</v>
      </c>
      <c r="I241" s="22">
        <f>'Div 2 history'!E242</f>
        <v>19573</v>
      </c>
      <c r="J241" s="22">
        <f>'Div 2 history'!F242</f>
        <v>13295.300000000001</v>
      </c>
      <c r="K241" s="22">
        <f>'Div 2 history'!G242</f>
        <v>7844.43</v>
      </c>
      <c r="L241" s="1">
        <f t="shared" si="219"/>
        <v>42128.646921738829</v>
      </c>
      <c r="M241" s="1">
        <f t="shared" si="219"/>
        <v>15846.071488696083</v>
      </c>
      <c r="N241" s="1">
        <f t="shared" si="219"/>
        <v>18237.376782444131</v>
      </c>
      <c r="O241" s="1">
        <f t="shared" si="219"/>
        <v>17814.755628011291</v>
      </c>
      <c r="P241" s="1">
        <f t="shared" si="219"/>
        <v>13009.504651849671</v>
      </c>
      <c r="Q241" s="1">
        <f t="shared" si="219"/>
        <v>14553.167515408159</v>
      </c>
      <c r="R241" s="1">
        <f t="shared" si="219"/>
        <v>17200.720844506915</v>
      </c>
      <c r="S241" s="1">
        <f t="shared" si="219"/>
        <v>13043.636752943909</v>
      </c>
      <c r="T241" s="1">
        <f t="shared" si="219"/>
        <v>16541.748319863393</v>
      </c>
      <c r="U241" s="1">
        <f t="shared" si="219"/>
        <v>18958.609809908128</v>
      </c>
      <c r="V241" s="1">
        <f t="shared" si="220"/>
        <v>15232.03613918199</v>
      </c>
      <c r="W241" s="1">
        <f t="shared" si="220"/>
        <v>15682.614177245117</v>
      </c>
      <c r="X241" s="1">
        <f t="shared" si="220"/>
        <v>17042.924196232045</v>
      </c>
      <c r="Y241" s="1">
        <f t="shared" si="220"/>
        <v>12760.460376528901</v>
      </c>
      <c r="Z241" s="1">
        <f t="shared" si="220"/>
        <v>39028.799807607727</v>
      </c>
      <c r="AA241" s="1">
        <f t="shared" si="220"/>
        <v>17814.755628011291</v>
      </c>
      <c r="AB241" s="1">
        <f t="shared" si="220"/>
        <v>13009.504651849671</v>
      </c>
      <c r="AC241" s="1">
        <f t="shared" si="220"/>
        <v>14553.167515408159</v>
      </c>
      <c r="AD241" s="1">
        <f t="shared" si="220"/>
        <v>17200.720844506915</v>
      </c>
      <c r="AE241" s="1">
        <f t="shared" si="220"/>
        <v>13043.636752943909</v>
      </c>
      <c r="AF241" s="1">
        <f t="shared" si="220"/>
        <v>16541.748319863393</v>
      </c>
    </row>
    <row r="242" spans="1:32">
      <c r="A242" s="5" t="s">
        <v>883</v>
      </c>
      <c r="B242" s="5" t="str">
        <f t="shared" ref="B242:B250" si="221">RIGHT(A242,10)</f>
        <v>9230-05421</v>
      </c>
      <c r="C242" s="5" t="str">
        <f t="shared" ref="C242:C250" si="222">LEFT(B242,4)</f>
        <v>9230</v>
      </c>
      <c r="D242" s="1">
        <f>SUM($F242:K242)</f>
        <v>9875</v>
      </c>
      <c r="E242" s="2">
        <f t="shared" ref="E242:E250" si="223">D242/$D$257</f>
        <v>1.6952615080359688E-2</v>
      </c>
      <c r="F242" s="22">
        <f>'Div 2 history'!B243</f>
        <v>9875</v>
      </c>
      <c r="G242" s="22">
        <f>'Div 2 history'!C243</f>
        <v>0</v>
      </c>
      <c r="H242" s="22">
        <f>'Div 2 history'!D243</f>
        <v>0</v>
      </c>
      <c r="I242" s="22">
        <f>'Div 2 history'!E243</f>
        <v>0</v>
      </c>
      <c r="J242" s="22">
        <f>'Div 2 history'!F243</f>
        <v>0</v>
      </c>
      <c r="K242" s="22">
        <f>'Div 2 history'!G243</f>
        <v>0</v>
      </c>
      <c r="L242" s="1">
        <f t="shared" si="219"/>
        <v>4163.9381032126712</v>
      </c>
      <c r="M242" s="1">
        <f t="shared" si="219"/>
        <v>1566.2041313737541</v>
      </c>
      <c r="N242" s="1">
        <f t="shared" si="219"/>
        <v>1802.557490824129</v>
      </c>
      <c r="O242" s="1">
        <f t="shared" si="219"/>
        <v>1760.7861913224929</v>
      </c>
      <c r="P242" s="1">
        <f t="shared" si="219"/>
        <v>1285.841727231136</v>
      </c>
      <c r="Q242" s="1">
        <f t="shared" si="219"/>
        <v>1438.415262954373</v>
      </c>
      <c r="R242" s="1">
        <f t="shared" si="219"/>
        <v>1700.0958293348053</v>
      </c>
      <c r="S242" s="1">
        <f t="shared" si="219"/>
        <v>1289.2152976321274</v>
      </c>
      <c r="T242" s="1">
        <f t="shared" si="219"/>
        <v>1634.9638821960634</v>
      </c>
      <c r="U242" s="1">
        <f t="shared" si="219"/>
        <v>1873.8431812934118</v>
      </c>
      <c r="V242" s="1">
        <f t="shared" si="220"/>
        <v>1505.5137134424367</v>
      </c>
      <c r="W242" s="1">
        <f t="shared" si="220"/>
        <v>1550.0482332585416</v>
      </c>
      <c r="X242" s="1">
        <f t="shared" si="220"/>
        <v>1684.4994234608744</v>
      </c>
      <c r="Y242" s="1">
        <f t="shared" si="220"/>
        <v>1261.2265301344537</v>
      </c>
      <c r="Z242" s="1">
        <f t="shared" si="220"/>
        <v>3857.5534349217005</v>
      </c>
      <c r="AA242" s="1">
        <f t="shared" si="220"/>
        <v>1760.7861913224929</v>
      </c>
      <c r="AB242" s="1">
        <f t="shared" si="220"/>
        <v>1285.841727231136</v>
      </c>
      <c r="AC242" s="1">
        <f t="shared" si="220"/>
        <v>1438.415262954373</v>
      </c>
      <c r="AD242" s="1">
        <f t="shared" si="220"/>
        <v>1700.0958293348053</v>
      </c>
      <c r="AE242" s="1">
        <f t="shared" si="220"/>
        <v>1289.2152976321274</v>
      </c>
      <c r="AF242" s="1">
        <f t="shared" si="220"/>
        <v>1634.9638821960634</v>
      </c>
    </row>
    <row r="243" spans="1:32">
      <c r="A243" s="5" t="s">
        <v>884</v>
      </c>
      <c r="B243" s="5" t="str">
        <f t="shared" si="221"/>
        <v>9302-05421</v>
      </c>
      <c r="C243" s="5" t="str">
        <f t="shared" si="222"/>
        <v>9302</v>
      </c>
      <c r="D243" s="1">
        <f>SUM($F243:K243)</f>
        <v>373</v>
      </c>
      <c r="E243" s="2">
        <f t="shared" si="223"/>
        <v>6.4033675189611777E-4</v>
      </c>
      <c r="F243" s="22">
        <f>'Div 2 history'!B244</f>
        <v>0</v>
      </c>
      <c r="G243" s="22">
        <f>'Div 2 history'!C244</f>
        <v>0</v>
      </c>
      <c r="H243" s="22">
        <f>'Div 2 history'!D244</f>
        <v>0</v>
      </c>
      <c r="I243" s="22">
        <f>'Div 2 history'!E244</f>
        <v>0</v>
      </c>
      <c r="J243" s="22">
        <f>'Div 2 history'!F244</f>
        <v>0</v>
      </c>
      <c r="K243" s="22">
        <f>'Div 2 history'!G244</f>
        <v>373</v>
      </c>
      <c r="L243" s="1">
        <f t="shared" si="219"/>
        <v>157.28090253147604</v>
      </c>
      <c r="M243" s="1">
        <f t="shared" si="219"/>
        <v>59.158900354674451</v>
      </c>
      <c r="N243" s="1">
        <f t="shared" si="219"/>
        <v>68.086475349610126</v>
      </c>
      <c r="O243" s="1">
        <f t="shared" si="219"/>
        <v>66.508683479826814</v>
      </c>
      <c r="P243" s="1">
        <f t="shared" si="219"/>
        <v>48.569009038705182</v>
      </c>
      <c r="Q243" s="1">
        <f t="shared" si="219"/>
        <v>54.332039805770236</v>
      </c>
      <c r="R243" s="1">
        <f t="shared" si="219"/>
        <v>64.21627790803872</v>
      </c>
      <c r="S243" s="1">
        <f t="shared" si="219"/>
        <v>48.696436052332508</v>
      </c>
      <c r="T243" s="1">
        <f t="shared" si="219"/>
        <v>61.756104107253826</v>
      </c>
      <c r="U243" s="1">
        <f t="shared" si="219"/>
        <v>70.779089278222017</v>
      </c>
      <c r="V243" s="1">
        <f t="shared" si="220"/>
        <v>56.86649266977507</v>
      </c>
      <c r="W243" s="1">
        <f t="shared" si="220"/>
        <v>58.548657317006175</v>
      </c>
      <c r="X243" s="1">
        <f t="shared" si="220"/>
        <v>63.627168096294284</v>
      </c>
      <c r="Y243" s="1">
        <f t="shared" si="220"/>
        <v>47.639240074952014</v>
      </c>
      <c r="Z243" s="1">
        <f t="shared" si="220"/>
        <v>145.70809430134625</v>
      </c>
      <c r="AA243" s="1">
        <f t="shared" si="220"/>
        <v>66.508683479826814</v>
      </c>
      <c r="AB243" s="1">
        <f t="shared" si="220"/>
        <v>48.569009038705182</v>
      </c>
      <c r="AC243" s="1">
        <f t="shared" si="220"/>
        <v>54.332039805770236</v>
      </c>
      <c r="AD243" s="1">
        <f t="shared" si="220"/>
        <v>64.21627790803872</v>
      </c>
      <c r="AE243" s="1">
        <f t="shared" si="220"/>
        <v>48.696436052332508</v>
      </c>
      <c r="AF243" s="1">
        <f t="shared" si="220"/>
        <v>61.756104107253826</v>
      </c>
    </row>
    <row r="244" spans="1:32">
      <c r="A244" s="5" t="s">
        <v>392</v>
      </c>
      <c r="B244" s="5" t="str">
        <f t="shared" si="221"/>
        <v>9210-05424</v>
      </c>
      <c r="C244" s="5" t="str">
        <f t="shared" si="222"/>
        <v>9210</v>
      </c>
      <c r="D244" s="1">
        <f>SUM($F244:K244)</f>
        <v>42414.530000000006</v>
      </c>
      <c r="E244" s="2">
        <f t="shared" si="223"/>
        <v>7.2813893762467691E-2</v>
      </c>
      <c r="F244" s="22">
        <f>'Div 2 history'!B245</f>
        <v>13925.210000000001</v>
      </c>
      <c r="G244" s="22">
        <f>'Div 2 history'!C245</f>
        <v>8834.1</v>
      </c>
      <c r="H244" s="22">
        <f>'Div 2 history'!D245</f>
        <v>26818.23</v>
      </c>
      <c r="I244" s="22">
        <f>'Div 2 history'!E245</f>
        <v>3295.8999999999996</v>
      </c>
      <c r="J244" s="22">
        <f>'Div 2 history'!F245</f>
        <v>7045.72</v>
      </c>
      <c r="K244" s="22">
        <f>'Div 2 history'!G245</f>
        <v>-17504.629999999997</v>
      </c>
      <c r="L244" s="1">
        <f t="shared" si="219"/>
        <v>17884.706592086779</v>
      </c>
      <c r="M244" s="1">
        <f t="shared" si="219"/>
        <v>6727.0695813950424</v>
      </c>
      <c r="N244" s="1">
        <f t="shared" si="219"/>
        <v>7742.2408882313666</v>
      </c>
      <c r="O244" s="1">
        <f t="shared" si="219"/>
        <v>7562.8272137147969</v>
      </c>
      <c r="P244" s="1">
        <f t="shared" si="219"/>
        <v>5522.8731660655021</v>
      </c>
      <c r="Q244" s="1">
        <f t="shared" si="219"/>
        <v>6178.1982099277111</v>
      </c>
      <c r="R244" s="1">
        <f t="shared" si="219"/>
        <v>7302.1534740451625</v>
      </c>
      <c r="S244" s="1">
        <f t="shared" si="219"/>
        <v>5537.3631309242337</v>
      </c>
      <c r="T244" s="1">
        <f t="shared" si="219"/>
        <v>7022.4024942097622</v>
      </c>
      <c r="U244" s="1">
        <f t="shared" si="219"/>
        <v>8048.4230712166936</v>
      </c>
      <c r="V244" s="1">
        <f t="shared" si="220"/>
        <v>6466.395601439559</v>
      </c>
      <c r="W244" s="1">
        <f t="shared" si="220"/>
        <v>6657.6777003535608</v>
      </c>
      <c r="X244" s="1">
        <f t="shared" si="220"/>
        <v>7235.1646917836924</v>
      </c>
      <c r="Y244" s="1">
        <f t="shared" si="220"/>
        <v>5417.1473923223994</v>
      </c>
      <c r="Z244" s="1">
        <f t="shared" si="220"/>
        <v>16568.740849831851</v>
      </c>
      <c r="AA244" s="1">
        <f t="shared" si="220"/>
        <v>7562.8272137147969</v>
      </c>
      <c r="AB244" s="1">
        <f t="shared" si="220"/>
        <v>5522.8731660655021</v>
      </c>
      <c r="AC244" s="1">
        <f t="shared" si="220"/>
        <v>6178.1982099277111</v>
      </c>
      <c r="AD244" s="1">
        <f t="shared" si="220"/>
        <v>7302.1534740451625</v>
      </c>
      <c r="AE244" s="1">
        <f t="shared" si="220"/>
        <v>5537.3631309242337</v>
      </c>
      <c r="AF244" s="1">
        <f t="shared" si="220"/>
        <v>7022.4024942097622</v>
      </c>
    </row>
    <row r="245" spans="1:32">
      <c r="A245" s="5" t="s">
        <v>744</v>
      </c>
      <c r="B245" s="5" t="str">
        <f t="shared" si="221"/>
        <v>9230-05424</v>
      </c>
      <c r="C245" s="5" t="str">
        <f t="shared" si="222"/>
        <v>9230</v>
      </c>
      <c r="D245" s="1">
        <f>SUM($F245:K245)</f>
        <v>0</v>
      </c>
      <c r="E245" s="2">
        <f t="shared" si="223"/>
        <v>0</v>
      </c>
      <c r="F245" s="22">
        <f>'Div 2 history'!B246</f>
        <v>0</v>
      </c>
      <c r="G245" s="22">
        <f>'Div 2 history'!C246</f>
        <v>0</v>
      </c>
      <c r="H245" s="22">
        <f>'Div 2 history'!D246</f>
        <v>0</v>
      </c>
      <c r="I245" s="22">
        <f>'Div 2 history'!E246</f>
        <v>0</v>
      </c>
      <c r="J245" s="22">
        <f>'Div 2 history'!F246</f>
        <v>0</v>
      </c>
      <c r="K245" s="22">
        <f>'Div 2 history'!G246</f>
        <v>0</v>
      </c>
      <c r="L245" s="1">
        <f t="shared" si="219"/>
        <v>0</v>
      </c>
      <c r="M245" s="1">
        <f t="shared" si="219"/>
        <v>0</v>
      </c>
      <c r="N245" s="1">
        <f t="shared" si="219"/>
        <v>0</v>
      </c>
      <c r="O245" s="1">
        <f t="shared" si="219"/>
        <v>0</v>
      </c>
      <c r="P245" s="1">
        <f t="shared" si="219"/>
        <v>0</v>
      </c>
      <c r="Q245" s="1">
        <f t="shared" si="219"/>
        <v>0</v>
      </c>
      <c r="R245" s="1">
        <f t="shared" si="219"/>
        <v>0</v>
      </c>
      <c r="S245" s="1">
        <f t="shared" si="219"/>
        <v>0</v>
      </c>
      <c r="T245" s="1">
        <f t="shared" si="219"/>
        <v>0</v>
      </c>
      <c r="U245" s="1">
        <f t="shared" si="219"/>
        <v>0</v>
      </c>
      <c r="V245" s="1">
        <f t="shared" si="220"/>
        <v>0</v>
      </c>
      <c r="W245" s="1">
        <f t="shared" si="220"/>
        <v>0</v>
      </c>
      <c r="X245" s="1">
        <f t="shared" si="220"/>
        <v>0</v>
      </c>
      <c r="Y245" s="1">
        <f t="shared" si="220"/>
        <v>0</v>
      </c>
      <c r="Z245" s="1">
        <f t="shared" si="220"/>
        <v>0</v>
      </c>
      <c r="AA245" s="1">
        <f t="shared" si="220"/>
        <v>0</v>
      </c>
      <c r="AB245" s="1">
        <f t="shared" si="220"/>
        <v>0</v>
      </c>
      <c r="AC245" s="1">
        <f t="shared" si="220"/>
        <v>0</v>
      </c>
      <c r="AD245" s="1">
        <f t="shared" si="220"/>
        <v>0</v>
      </c>
      <c r="AE245" s="1">
        <f t="shared" si="220"/>
        <v>0</v>
      </c>
      <c r="AF245" s="1">
        <f t="shared" si="220"/>
        <v>0</v>
      </c>
    </row>
    <row r="246" spans="1:32">
      <c r="A246" s="5" t="s">
        <v>443</v>
      </c>
      <c r="B246" s="5" t="str">
        <f t="shared" si="221"/>
        <v>9302-05424</v>
      </c>
      <c r="C246" s="5" t="str">
        <f t="shared" si="222"/>
        <v>9302</v>
      </c>
      <c r="D246" s="1">
        <f>SUM($F246:K246)</f>
        <v>13710.54</v>
      </c>
      <c r="E246" s="2">
        <f t="shared" si="223"/>
        <v>2.3537165282417692E-2</v>
      </c>
      <c r="F246" s="22">
        <f>'Div 2 history'!B247</f>
        <v>506.64</v>
      </c>
      <c r="G246" s="22">
        <f>'Div 2 history'!C247</f>
        <v>507.7</v>
      </c>
      <c r="H246" s="22">
        <f>'Div 2 history'!D247</f>
        <v>3613.36</v>
      </c>
      <c r="I246" s="22">
        <f>'Div 2 history'!E247</f>
        <v>4473.93</v>
      </c>
      <c r="J246" s="22">
        <f>'Div 2 history'!F247</f>
        <v>2570.58</v>
      </c>
      <c r="K246" s="22">
        <f>'Div 2 history'!G247</f>
        <v>2038.33</v>
      </c>
      <c r="L246" s="1">
        <f t="shared" si="219"/>
        <v>5781.2496123160963</v>
      </c>
      <c r="M246" s="1">
        <f t="shared" si="219"/>
        <v>2174.5320902648214</v>
      </c>
      <c r="N246" s="1">
        <f t="shared" si="219"/>
        <v>2502.6872486322886</v>
      </c>
      <c r="O246" s="1">
        <f t="shared" si="219"/>
        <v>2444.6915957037663</v>
      </c>
      <c r="P246" s="1">
        <f t="shared" si="219"/>
        <v>1785.2743731515523</v>
      </c>
      <c r="Q246" s="1">
        <f t="shared" si="219"/>
        <v>1997.1088606933113</v>
      </c>
      <c r="R246" s="1">
        <f t="shared" si="219"/>
        <v>2360.4285439927107</v>
      </c>
      <c r="S246" s="1">
        <f t="shared" si="219"/>
        <v>1789.9582690427533</v>
      </c>
      <c r="T246" s="1">
        <f t="shared" si="219"/>
        <v>2269.998754977662</v>
      </c>
      <c r="U246" s="1">
        <f t="shared" si="219"/>
        <v>2601.6609509722098</v>
      </c>
      <c r="V246" s="1">
        <f t="shared" si="220"/>
        <v>2090.2689608811206</v>
      </c>
      <c r="W246" s="1">
        <f t="shared" si="220"/>
        <v>2152.101094078032</v>
      </c>
      <c r="X246" s="1">
        <f t="shared" si="220"/>
        <v>2338.7743519328865</v>
      </c>
      <c r="Y246" s="1">
        <f t="shared" si="220"/>
        <v>1751.0984091614816</v>
      </c>
      <c r="Z246" s="1">
        <f t="shared" si="220"/>
        <v>5355.8623464943157</v>
      </c>
      <c r="AA246" s="1">
        <f t="shared" si="220"/>
        <v>2444.6915957037663</v>
      </c>
      <c r="AB246" s="1">
        <f t="shared" si="220"/>
        <v>1785.2743731515523</v>
      </c>
      <c r="AC246" s="1">
        <f t="shared" si="220"/>
        <v>1997.1088606933113</v>
      </c>
      <c r="AD246" s="1">
        <f t="shared" si="220"/>
        <v>2360.4285439927107</v>
      </c>
      <c r="AE246" s="1">
        <f t="shared" si="220"/>
        <v>1789.9582690427533</v>
      </c>
      <c r="AF246" s="1">
        <f t="shared" si="220"/>
        <v>2269.998754977662</v>
      </c>
    </row>
    <row r="247" spans="1:32">
      <c r="A247" s="5" t="s">
        <v>885</v>
      </c>
      <c r="B247" s="5" t="str">
        <f t="shared" si="221"/>
        <v>8740-05426</v>
      </c>
      <c r="C247" s="5" t="str">
        <f t="shared" si="222"/>
        <v>8740</v>
      </c>
      <c r="D247" s="1">
        <f>SUM($F247:K247)</f>
        <v>3.85</v>
      </c>
      <c r="E247" s="2">
        <f t="shared" si="223"/>
        <v>6.6093739806971943E-6</v>
      </c>
      <c r="F247" s="22">
        <f>'Div 2 history'!B248</f>
        <v>0</v>
      </c>
      <c r="G247" s="22">
        <f>'Div 2 history'!C248</f>
        <v>0</v>
      </c>
      <c r="H247" s="22">
        <f>'Div 2 history'!D248</f>
        <v>0</v>
      </c>
      <c r="I247" s="22">
        <f>'Div 2 history'!E248</f>
        <v>3.85</v>
      </c>
      <c r="J247" s="22">
        <f>'Div 2 history'!F248</f>
        <v>0</v>
      </c>
      <c r="K247" s="22">
        <f>'Div 2 history'!G248</f>
        <v>0</v>
      </c>
      <c r="L247" s="1">
        <f t="shared" si="219"/>
        <v>1.6234087794803829</v>
      </c>
      <c r="M247" s="1">
        <f t="shared" si="219"/>
        <v>0.61062135754824842</v>
      </c>
      <c r="N247" s="1">
        <f t="shared" si="219"/>
        <v>0.70276924958712872</v>
      </c>
      <c r="O247" s="1">
        <f t="shared" si="219"/>
        <v>0.68648373028775667</v>
      </c>
      <c r="P247" s="1">
        <f t="shared" si="219"/>
        <v>0.50131550884454412</v>
      </c>
      <c r="Q247" s="1">
        <f t="shared" si="219"/>
        <v>0.56079987467081882</v>
      </c>
      <c r="R247" s="1">
        <f t="shared" si="219"/>
        <v>0.66282217143686073</v>
      </c>
      <c r="S247" s="1">
        <f t="shared" si="219"/>
        <v>0.50263077426670277</v>
      </c>
      <c r="T247" s="1">
        <f t="shared" si="219"/>
        <v>0.63742895660302212</v>
      </c>
      <c r="U247" s="1">
        <f t="shared" si="219"/>
        <v>0.73056164536502632</v>
      </c>
      <c r="V247" s="1">
        <f t="shared" si="220"/>
        <v>0.58695977688641832</v>
      </c>
      <c r="W247" s="1">
        <f t="shared" si="220"/>
        <v>0.60432260233370982</v>
      </c>
      <c r="X247" s="1">
        <f t="shared" si="220"/>
        <v>0.65674154737461932</v>
      </c>
      <c r="Y247" s="1">
        <f t="shared" si="220"/>
        <v>0.49171869782457178</v>
      </c>
      <c r="Z247" s="1">
        <f t="shared" si="220"/>
        <v>1.5039575417163085</v>
      </c>
      <c r="AA247" s="1">
        <f t="shared" si="220"/>
        <v>0.68648373028775667</v>
      </c>
      <c r="AB247" s="1">
        <f t="shared" si="220"/>
        <v>0.50131550884454412</v>
      </c>
      <c r="AC247" s="1">
        <f t="shared" si="220"/>
        <v>0.56079987467081882</v>
      </c>
      <c r="AD247" s="1">
        <f t="shared" si="220"/>
        <v>0.66282217143686073</v>
      </c>
      <c r="AE247" s="1">
        <f t="shared" si="220"/>
        <v>0.50263077426670277</v>
      </c>
      <c r="AF247" s="1">
        <f t="shared" si="220"/>
        <v>0.63742895660302212</v>
      </c>
    </row>
    <row r="248" spans="1:32">
      <c r="A248" s="5" t="s">
        <v>444</v>
      </c>
      <c r="B248" s="5" t="str">
        <f t="shared" si="221"/>
        <v>9210-05426</v>
      </c>
      <c r="C248" s="5" t="str">
        <f t="shared" si="222"/>
        <v>9210</v>
      </c>
      <c r="D248" s="1">
        <f>SUM($F248:K248)</f>
        <v>122873.01000000001</v>
      </c>
      <c r="E248" s="2">
        <f t="shared" si="223"/>
        <v>0.21093861694128474</v>
      </c>
      <c r="F248" s="22">
        <f>'Div 2 history'!B249</f>
        <v>18014.09</v>
      </c>
      <c r="G248" s="22">
        <f>'Div 2 history'!C249</f>
        <v>-2146.4299999999985</v>
      </c>
      <c r="H248" s="22">
        <f>'Div 2 history'!D249</f>
        <v>5459.85</v>
      </c>
      <c r="I248" s="22">
        <f>'Div 2 history'!E249</f>
        <v>10334.030000000001</v>
      </c>
      <c r="J248" s="22">
        <f>'Div 2 history'!F249</f>
        <v>59118.400000000001</v>
      </c>
      <c r="K248" s="22">
        <f>'Div 2 history'!G249</f>
        <v>32093.07</v>
      </c>
      <c r="L248" s="1">
        <f t="shared" si="219"/>
        <v>51811.200829917114</v>
      </c>
      <c r="M248" s="1">
        <f t="shared" si="219"/>
        <v>19488.021862919351</v>
      </c>
      <c r="N248" s="1">
        <f t="shared" si="219"/>
        <v>22428.928060314745</v>
      </c>
      <c r="O248" s="1">
        <f t="shared" si="219"/>
        <v>21909.174612073984</v>
      </c>
      <c r="P248" s="1">
        <f t="shared" si="219"/>
        <v>15999.518319846951</v>
      </c>
      <c r="Q248" s="1">
        <f t="shared" si="219"/>
        <v>17897.965872318513</v>
      </c>
      <c r="R248" s="1">
        <f t="shared" si="219"/>
        <v>21154.014363424183</v>
      </c>
      <c r="S248" s="1">
        <f t="shared" si="219"/>
        <v>16041.495104618267</v>
      </c>
      <c r="T248" s="1">
        <f t="shared" si="219"/>
        <v>20343.58819713577</v>
      </c>
      <c r="U248" s="1">
        <f t="shared" si="219"/>
        <v>23315.924248455412</v>
      </c>
      <c r="V248" s="1">
        <f t="shared" si="220"/>
        <v>18732.860918172119</v>
      </c>
      <c r="W248" s="1">
        <f t="shared" si="220"/>
        <v>19286.996664876875</v>
      </c>
      <c r="X248" s="1">
        <f t="shared" si="220"/>
        <v>20959.950835838201</v>
      </c>
      <c r="Y248" s="1">
        <f t="shared" si="220"/>
        <v>15693.235448048204</v>
      </c>
      <c r="Z248" s="1">
        <f t="shared" si="220"/>
        <v>47998.906509839842</v>
      </c>
      <c r="AA248" s="1">
        <f t="shared" si="220"/>
        <v>21909.174612073984</v>
      </c>
      <c r="AB248" s="1">
        <f t="shared" si="220"/>
        <v>15999.518319846951</v>
      </c>
      <c r="AC248" s="1">
        <f t="shared" si="220"/>
        <v>17897.965872318513</v>
      </c>
      <c r="AD248" s="1">
        <f t="shared" si="220"/>
        <v>21154.014363424183</v>
      </c>
      <c r="AE248" s="1">
        <f t="shared" si="220"/>
        <v>16041.495104618267</v>
      </c>
      <c r="AF248" s="1">
        <f t="shared" si="220"/>
        <v>20343.58819713577</v>
      </c>
    </row>
    <row r="249" spans="1:32">
      <c r="A249" s="5" t="s">
        <v>445</v>
      </c>
      <c r="B249" s="5" t="str">
        <f t="shared" si="221"/>
        <v>9230-05426</v>
      </c>
      <c r="C249" s="5" t="str">
        <f t="shared" si="222"/>
        <v>9230</v>
      </c>
      <c r="D249" s="1">
        <f>SUM($F249:K249)</f>
        <v>0</v>
      </c>
      <c r="E249" s="2">
        <f t="shared" si="223"/>
        <v>0</v>
      </c>
      <c r="F249" s="22">
        <f>'Div 2 history'!B250</f>
        <v>0</v>
      </c>
      <c r="G249" s="22">
        <f>'Div 2 history'!C250</f>
        <v>0</v>
      </c>
      <c r="H249" s="22">
        <f>'Div 2 history'!D250</f>
        <v>0</v>
      </c>
      <c r="I249" s="22">
        <f>'Div 2 history'!E250</f>
        <v>0</v>
      </c>
      <c r="J249" s="22">
        <f>'Div 2 history'!F250</f>
        <v>0</v>
      </c>
      <c r="K249" s="22">
        <f>'Div 2 history'!G250</f>
        <v>0</v>
      </c>
      <c r="L249" s="1">
        <f t="shared" si="219"/>
        <v>0</v>
      </c>
      <c r="M249" s="1">
        <f t="shared" si="219"/>
        <v>0</v>
      </c>
      <c r="N249" s="1">
        <f t="shared" si="219"/>
        <v>0</v>
      </c>
      <c r="O249" s="1">
        <f t="shared" si="219"/>
        <v>0</v>
      </c>
      <c r="P249" s="1">
        <f t="shared" si="219"/>
        <v>0</v>
      </c>
      <c r="Q249" s="1">
        <f t="shared" si="219"/>
        <v>0</v>
      </c>
      <c r="R249" s="1">
        <f t="shared" si="219"/>
        <v>0</v>
      </c>
      <c r="S249" s="1">
        <f t="shared" si="219"/>
        <v>0</v>
      </c>
      <c r="T249" s="1">
        <f t="shared" si="219"/>
        <v>0</v>
      </c>
      <c r="U249" s="1">
        <f t="shared" si="219"/>
        <v>0</v>
      </c>
      <c r="V249" s="1">
        <f t="shared" si="220"/>
        <v>0</v>
      </c>
      <c r="W249" s="1">
        <f t="shared" si="220"/>
        <v>0</v>
      </c>
      <c r="X249" s="1">
        <f t="shared" si="220"/>
        <v>0</v>
      </c>
      <c r="Y249" s="1">
        <f t="shared" si="220"/>
        <v>0</v>
      </c>
      <c r="Z249" s="1">
        <f t="shared" si="220"/>
        <v>0</v>
      </c>
      <c r="AA249" s="1">
        <f t="shared" si="220"/>
        <v>0</v>
      </c>
      <c r="AB249" s="1">
        <f t="shared" si="220"/>
        <v>0</v>
      </c>
      <c r="AC249" s="1">
        <f t="shared" si="220"/>
        <v>0</v>
      </c>
      <c r="AD249" s="1">
        <f t="shared" si="220"/>
        <v>0</v>
      </c>
      <c r="AE249" s="1">
        <f t="shared" si="220"/>
        <v>0</v>
      </c>
      <c r="AF249" s="1">
        <f t="shared" si="220"/>
        <v>0</v>
      </c>
    </row>
    <row r="250" spans="1:32">
      <c r="A250" s="5" t="s">
        <v>886</v>
      </c>
      <c r="B250" s="5" t="str">
        <f t="shared" si="221"/>
        <v>9200-05427</v>
      </c>
      <c r="C250" s="5" t="str">
        <f t="shared" si="222"/>
        <v>9200</v>
      </c>
      <c r="D250" s="1">
        <f>SUM($F250:K250)</f>
        <v>12347.57</v>
      </c>
      <c r="E250" s="2">
        <f t="shared" si="223"/>
        <v>2.1197326722814873E-2</v>
      </c>
      <c r="F250" s="22">
        <f>'Div 2 history'!B251</f>
        <v>0</v>
      </c>
      <c r="G250" s="22">
        <f>'Div 2 history'!C251</f>
        <v>0</v>
      </c>
      <c r="H250" s="22">
        <f>'Div 2 history'!D251</f>
        <v>0</v>
      </c>
      <c r="I250" s="22">
        <f>'Div 2 history'!E251</f>
        <v>0</v>
      </c>
      <c r="J250" s="22">
        <f>'Div 2 history'!F251</f>
        <v>2007.18</v>
      </c>
      <c r="K250" s="22">
        <f>'Div 2 history'!G251</f>
        <v>10340.39</v>
      </c>
      <c r="L250" s="1">
        <f t="shared" si="219"/>
        <v>5206.5333878567772</v>
      </c>
      <c r="M250" s="1">
        <f t="shared" si="219"/>
        <v>1958.3610274862406</v>
      </c>
      <c r="N250" s="1">
        <f t="shared" si="219"/>
        <v>2253.8941566557255</v>
      </c>
      <c r="O250" s="1">
        <f t="shared" si="219"/>
        <v>2201.6638736595314</v>
      </c>
      <c r="P250" s="1">
        <f t="shared" si="219"/>
        <v>1607.79956819315</v>
      </c>
      <c r="Q250" s="1">
        <f t="shared" si="219"/>
        <v>1798.5755086984839</v>
      </c>
      <c r="R250" s="1">
        <f t="shared" si="219"/>
        <v>2125.7774439918544</v>
      </c>
      <c r="S250" s="1">
        <f t="shared" si="219"/>
        <v>1612.0178362109903</v>
      </c>
      <c r="T250" s="1">
        <f t="shared" si="219"/>
        <v>2044.3373147227994</v>
      </c>
      <c r="U250" s="1">
        <f t="shared" si="219"/>
        <v>2343.0288455739837</v>
      </c>
      <c r="V250" s="1">
        <f t="shared" si="220"/>
        <v>1882.4745278673852</v>
      </c>
      <c r="W250" s="1">
        <f t="shared" si="220"/>
        <v>1938.1599051682199</v>
      </c>
      <c r="X250" s="1">
        <f t="shared" si="220"/>
        <v>2106.2759034068645</v>
      </c>
      <c r="Y250" s="1">
        <f t="shared" si="220"/>
        <v>1577.0210497916228</v>
      </c>
      <c r="Z250" s="1">
        <f t="shared" si="220"/>
        <v>4823.4340320441661</v>
      </c>
      <c r="AA250" s="1">
        <f t="shared" si="220"/>
        <v>2201.6638736595314</v>
      </c>
      <c r="AB250" s="1">
        <f t="shared" si="220"/>
        <v>1607.79956819315</v>
      </c>
      <c r="AC250" s="1">
        <f t="shared" si="220"/>
        <v>1798.5755086984839</v>
      </c>
      <c r="AD250" s="1">
        <f t="shared" si="220"/>
        <v>2125.7774439918544</v>
      </c>
      <c r="AE250" s="1">
        <f t="shared" si="220"/>
        <v>1612.0178362109903</v>
      </c>
      <c r="AF250" s="1">
        <f t="shared" si="220"/>
        <v>2044.3373147227994</v>
      </c>
    </row>
    <row r="251" spans="1:32">
      <c r="A251" s="5" t="s">
        <v>446</v>
      </c>
      <c r="B251" s="5" t="str">
        <f t="shared" si="215"/>
        <v>9210-05427</v>
      </c>
      <c r="C251" s="5" t="str">
        <f t="shared" si="217"/>
        <v>9210</v>
      </c>
      <c r="D251" s="1">
        <f>SUM($F251:K251)</f>
        <v>57496.959999999999</v>
      </c>
      <c r="E251" s="2">
        <f>D251/$D$257</f>
        <v>9.870621075147723E-2</v>
      </c>
      <c r="F251" s="22">
        <f>'Div 2 history'!B252</f>
        <v>13960</v>
      </c>
      <c r="G251" s="22">
        <f>'Div 2 history'!C252</f>
        <v>0</v>
      </c>
      <c r="H251" s="22">
        <f>'Div 2 history'!D252</f>
        <v>875</v>
      </c>
      <c r="I251" s="22">
        <f>'Div 2 history'!E252</f>
        <v>31170</v>
      </c>
      <c r="J251" s="22">
        <f>'Div 2 history'!F252</f>
        <v>6846.96</v>
      </c>
      <c r="K251" s="22">
        <f>'Div 2 history'!G252</f>
        <v>4645</v>
      </c>
      <c r="L251" s="1">
        <f t="shared" ref="L251:U254" si="224">$E251*L$257</f>
        <v>24244.433677255165</v>
      </c>
      <c r="M251" s="1">
        <f t="shared" si="224"/>
        <v>9119.1874727525537</v>
      </c>
      <c r="N251" s="1">
        <f t="shared" si="224"/>
        <v>10495.34946304965</v>
      </c>
      <c r="O251" s="1">
        <f t="shared" si="224"/>
        <v>10252.137034027515</v>
      </c>
      <c r="P251" s="1">
        <f t="shared" si="224"/>
        <v>7486.7838336141285</v>
      </c>
      <c r="Q251" s="1">
        <f t="shared" si="224"/>
        <v>8375.1397303774247</v>
      </c>
      <c r="R251" s="1">
        <f t="shared" si="224"/>
        <v>9898.7687995372271</v>
      </c>
      <c r="S251" s="1">
        <f t="shared" si="224"/>
        <v>7506.4263695536729</v>
      </c>
      <c r="T251" s="1">
        <f t="shared" si="224"/>
        <v>9519.5395378300509</v>
      </c>
      <c r="U251" s="1">
        <f t="shared" si="224"/>
        <v>10910.408753529116</v>
      </c>
      <c r="V251" s="1">
        <f t="shared" ref="V251:AF254" si="225">$E251*V$257</f>
        <v>8765.8189125317713</v>
      </c>
      <c r="W251" s="1">
        <f t="shared" si="225"/>
        <v>9025.1201281759022</v>
      </c>
      <c r="X251" s="1">
        <f t="shared" si="225"/>
        <v>9807.9590856458672</v>
      </c>
      <c r="Y251" s="1">
        <f t="shared" si="225"/>
        <v>7343.462415602984</v>
      </c>
      <c r="Z251" s="1">
        <f t="shared" si="225"/>
        <v>22460.516004613226</v>
      </c>
      <c r="AA251" s="1">
        <f t="shared" si="225"/>
        <v>10252.137034027515</v>
      </c>
      <c r="AB251" s="1">
        <f t="shared" si="225"/>
        <v>7486.7838336141285</v>
      </c>
      <c r="AC251" s="1">
        <f t="shared" si="225"/>
        <v>8375.1397303774247</v>
      </c>
      <c r="AD251" s="1">
        <f t="shared" si="225"/>
        <v>9898.7687995372271</v>
      </c>
      <c r="AE251" s="1">
        <f t="shared" si="225"/>
        <v>7506.4263695536729</v>
      </c>
      <c r="AF251" s="1">
        <f t="shared" si="225"/>
        <v>9519.5395378300509</v>
      </c>
    </row>
    <row r="252" spans="1:32">
      <c r="A252" s="5" t="s">
        <v>746</v>
      </c>
      <c r="B252" s="5" t="str">
        <f t="shared" si="215"/>
        <v>9230-05427</v>
      </c>
      <c r="C252" s="5" t="str">
        <f t="shared" si="217"/>
        <v>9230</v>
      </c>
      <c r="D252" s="1">
        <f>SUM($F252:K252)</f>
        <v>0</v>
      </c>
      <c r="E252" s="2">
        <f>D252/$D$257</f>
        <v>0</v>
      </c>
      <c r="F252" s="22">
        <f>'Div 2 history'!B253</f>
        <v>0</v>
      </c>
      <c r="G252" s="22">
        <f>'Div 2 history'!C253</f>
        <v>0</v>
      </c>
      <c r="H252" s="22">
        <f>'Div 2 history'!D253</f>
        <v>0</v>
      </c>
      <c r="I252" s="22">
        <f>'Div 2 history'!E253</f>
        <v>0</v>
      </c>
      <c r="J252" s="22">
        <f>'Div 2 history'!F253</f>
        <v>0</v>
      </c>
      <c r="K252" s="22">
        <f>'Div 2 history'!G253</f>
        <v>0</v>
      </c>
      <c r="L252" s="1">
        <f t="shared" si="224"/>
        <v>0</v>
      </c>
      <c r="M252" s="1">
        <f t="shared" si="224"/>
        <v>0</v>
      </c>
      <c r="N252" s="1">
        <f t="shared" si="224"/>
        <v>0</v>
      </c>
      <c r="O252" s="1">
        <f t="shared" si="224"/>
        <v>0</v>
      </c>
      <c r="P252" s="1">
        <f t="shared" si="224"/>
        <v>0</v>
      </c>
      <c r="Q252" s="1">
        <f t="shared" si="224"/>
        <v>0</v>
      </c>
      <c r="R252" s="1">
        <f t="shared" si="224"/>
        <v>0</v>
      </c>
      <c r="S252" s="1">
        <f t="shared" si="224"/>
        <v>0</v>
      </c>
      <c r="T252" s="1">
        <f t="shared" si="224"/>
        <v>0</v>
      </c>
      <c r="U252" s="1">
        <f t="shared" si="224"/>
        <v>0</v>
      </c>
      <c r="V252" s="1">
        <f t="shared" si="225"/>
        <v>0</v>
      </c>
      <c r="W252" s="1">
        <f t="shared" si="225"/>
        <v>0</v>
      </c>
      <c r="X252" s="1">
        <f t="shared" si="225"/>
        <v>0</v>
      </c>
      <c r="Y252" s="1">
        <f t="shared" si="225"/>
        <v>0</v>
      </c>
      <c r="Z252" s="1">
        <f t="shared" si="225"/>
        <v>0</v>
      </c>
      <c r="AA252" s="1">
        <f t="shared" si="225"/>
        <v>0</v>
      </c>
      <c r="AB252" s="1">
        <f t="shared" si="225"/>
        <v>0</v>
      </c>
      <c r="AC252" s="1">
        <f t="shared" si="225"/>
        <v>0</v>
      </c>
      <c r="AD252" s="1">
        <f t="shared" si="225"/>
        <v>0</v>
      </c>
      <c r="AE252" s="1">
        <f t="shared" si="225"/>
        <v>0</v>
      </c>
      <c r="AF252" s="1">
        <f t="shared" si="225"/>
        <v>0</v>
      </c>
    </row>
    <row r="253" spans="1:32">
      <c r="A253" s="5" t="s">
        <v>447</v>
      </c>
      <c r="B253" s="5" t="str">
        <f t="shared" si="215"/>
        <v>9210-05428</v>
      </c>
      <c r="C253" s="5" t="str">
        <f t="shared" si="217"/>
        <v>9210</v>
      </c>
      <c r="D253" s="1">
        <f>SUM($F253:K253)</f>
        <v>708</v>
      </c>
      <c r="E253" s="2">
        <f>D253/$D$257</f>
        <v>1.215438124242497E-3</v>
      </c>
      <c r="F253" s="22">
        <f>'Div 2 history'!B254</f>
        <v>0</v>
      </c>
      <c r="G253" s="22">
        <f>'Div 2 history'!C254</f>
        <v>0</v>
      </c>
      <c r="H253" s="22">
        <f>'Div 2 history'!D254</f>
        <v>0</v>
      </c>
      <c r="I253" s="22">
        <f>'Div 2 history'!E254</f>
        <v>0</v>
      </c>
      <c r="J253" s="22">
        <f>'Div 2 history'!F254</f>
        <v>708</v>
      </c>
      <c r="K253" s="22">
        <f>'Div 2 history'!G254</f>
        <v>0</v>
      </c>
      <c r="L253" s="1">
        <f t="shared" si="224"/>
        <v>298.53854957717169</v>
      </c>
      <c r="M253" s="1">
        <f t="shared" si="224"/>
        <v>112.29088860887269</v>
      </c>
      <c r="N253" s="1">
        <f t="shared" si="224"/>
        <v>129.2365269370616</v>
      </c>
      <c r="O253" s="1">
        <f t="shared" si="224"/>
        <v>126.24168338798226</v>
      </c>
      <c r="P253" s="1">
        <f t="shared" si="224"/>
        <v>92.189968899204473</v>
      </c>
      <c r="Q253" s="1">
        <f t="shared" si="224"/>
        <v>103.12891201738694</v>
      </c>
      <c r="R253" s="1">
        <f t="shared" si="224"/>
        <v>121.89041490319413</v>
      </c>
      <c r="S253" s="1">
        <f t="shared" si="224"/>
        <v>92.431841085928724</v>
      </c>
      <c r="T253" s="1">
        <f t="shared" si="224"/>
        <v>117.22070162985446</v>
      </c>
      <c r="U253" s="1">
        <f t="shared" si="224"/>
        <v>134.34744023855549</v>
      </c>
      <c r="V253" s="1">
        <f t="shared" si="225"/>
        <v>107.93961611313875</v>
      </c>
      <c r="W253" s="1">
        <f t="shared" si="225"/>
        <v>111.13257206552379</v>
      </c>
      <c r="X253" s="1">
        <f t="shared" si="225"/>
        <v>120.77221182889103</v>
      </c>
      <c r="Y253" s="1">
        <f t="shared" si="225"/>
        <v>90.425152742804372</v>
      </c>
      <c r="Z253" s="1">
        <f t="shared" si="225"/>
        <v>276.5719323467913</v>
      </c>
      <c r="AA253" s="1">
        <f t="shared" si="225"/>
        <v>126.24168338798226</v>
      </c>
      <c r="AB253" s="1">
        <f t="shared" si="225"/>
        <v>92.189968899204473</v>
      </c>
      <c r="AC253" s="1">
        <f t="shared" si="225"/>
        <v>103.12891201738694</v>
      </c>
      <c r="AD253" s="1">
        <f t="shared" si="225"/>
        <v>121.89041490319413</v>
      </c>
      <c r="AE253" s="1">
        <f t="shared" si="225"/>
        <v>92.431841085928724</v>
      </c>
      <c r="AF253" s="1">
        <f t="shared" si="225"/>
        <v>117.22070162985446</v>
      </c>
    </row>
    <row r="254" spans="1:32">
      <c r="A254" s="5" t="s">
        <v>748</v>
      </c>
      <c r="B254" s="5" t="str">
        <f t="shared" si="215"/>
        <v>8700-05429</v>
      </c>
      <c r="C254" s="5" t="str">
        <f t="shared" si="217"/>
        <v>8700</v>
      </c>
      <c r="D254" s="1">
        <f>SUM($F254:K254)</f>
        <v>0</v>
      </c>
      <c r="E254" s="2">
        <f>D254/$D$257</f>
        <v>0</v>
      </c>
      <c r="F254" s="22">
        <f>'Div 2 history'!B255</f>
        <v>0</v>
      </c>
      <c r="G254" s="22">
        <f>'Div 2 history'!C255</f>
        <v>0</v>
      </c>
      <c r="H254" s="22">
        <f>'Div 2 history'!D255</f>
        <v>0</v>
      </c>
      <c r="I254" s="22">
        <f>'Div 2 history'!E255</f>
        <v>0</v>
      </c>
      <c r="J254" s="22">
        <f>'Div 2 history'!F255</f>
        <v>0</v>
      </c>
      <c r="K254" s="22">
        <f>'Div 2 history'!G255</f>
        <v>0</v>
      </c>
      <c r="L254" s="1">
        <f t="shared" si="224"/>
        <v>0</v>
      </c>
      <c r="M254" s="1">
        <f t="shared" si="224"/>
        <v>0</v>
      </c>
      <c r="N254" s="1">
        <f t="shared" si="224"/>
        <v>0</v>
      </c>
      <c r="O254" s="1">
        <f t="shared" si="224"/>
        <v>0</v>
      </c>
      <c r="P254" s="1">
        <f t="shared" si="224"/>
        <v>0</v>
      </c>
      <c r="Q254" s="1">
        <f t="shared" si="224"/>
        <v>0</v>
      </c>
      <c r="R254" s="1">
        <f t="shared" si="224"/>
        <v>0</v>
      </c>
      <c r="S254" s="1">
        <f t="shared" si="224"/>
        <v>0</v>
      </c>
      <c r="T254" s="1">
        <f t="shared" si="224"/>
        <v>0</v>
      </c>
      <c r="U254" s="1">
        <f t="shared" si="224"/>
        <v>0</v>
      </c>
      <c r="V254" s="1">
        <f t="shared" si="225"/>
        <v>0</v>
      </c>
      <c r="W254" s="1">
        <f t="shared" si="225"/>
        <v>0</v>
      </c>
      <c r="X254" s="1">
        <f t="shared" si="225"/>
        <v>0</v>
      </c>
      <c r="Y254" s="1">
        <f t="shared" si="225"/>
        <v>0</v>
      </c>
      <c r="Z254" s="1">
        <f t="shared" si="225"/>
        <v>0</v>
      </c>
      <c r="AA254" s="1">
        <f t="shared" si="225"/>
        <v>0</v>
      </c>
      <c r="AB254" s="1">
        <f t="shared" si="225"/>
        <v>0</v>
      </c>
      <c r="AC254" s="1">
        <f t="shared" si="225"/>
        <v>0</v>
      </c>
      <c r="AD254" s="1">
        <f t="shared" si="225"/>
        <v>0</v>
      </c>
      <c r="AE254" s="1">
        <f t="shared" si="225"/>
        <v>0</v>
      </c>
      <c r="AF254" s="1">
        <f t="shared" si="225"/>
        <v>0</v>
      </c>
    </row>
    <row r="255" spans="1:32">
      <c r="A255" s="5" t="s">
        <v>448</v>
      </c>
      <c r="B255" s="5" t="str">
        <f t="shared" ref="B255:B256" si="226">RIGHT(A255,10)</f>
        <v>9210-05429</v>
      </c>
      <c r="C255" s="5" t="str">
        <f t="shared" ref="C255:C256" si="227">LEFT(B255,4)</f>
        <v>9210</v>
      </c>
      <c r="D255" s="1">
        <f>SUM($F255:K255)</f>
        <v>3940.03</v>
      </c>
      <c r="E255" s="2">
        <f t="shared" ref="E255:E256" si="228">D255/$D$257</f>
        <v>6.7639303286146412E-3</v>
      </c>
      <c r="F255" s="22">
        <f>'Div 2 history'!B256</f>
        <v>0</v>
      </c>
      <c r="G255" s="22">
        <f>'Div 2 history'!C256</f>
        <v>0</v>
      </c>
      <c r="H255" s="22">
        <f>'Div 2 history'!D256</f>
        <v>3215.03</v>
      </c>
      <c r="I255" s="22">
        <f>'Div 2 history'!E256</f>
        <v>0</v>
      </c>
      <c r="J255" s="22">
        <f>'Div 2 history'!F256</f>
        <v>0</v>
      </c>
      <c r="K255" s="22">
        <f>'Div 2 history'!G256</f>
        <v>725</v>
      </c>
      <c r="L255" s="1">
        <f t="shared" ref="L255:AB256" si="229">$E255*L$257</f>
        <v>1661.3712450431412</v>
      </c>
      <c r="M255" s="1">
        <f t="shared" si="229"/>
        <v>624.90038113787671</v>
      </c>
      <c r="N255" s="1">
        <f t="shared" si="229"/>
        <v>719.20309777942202</v>
      </c>
      <c r="O255" s="1">
        <f t="shared" si="229"/>
        <v>702.53675112874555</v>
      </c>
      <c r="P255" s="1">
        <f t="shared" si="229"/>
        <v>513.03847904227769</v>
      </c>
      <c r="Q255" s="1">
        <f t="shared" si="229"/>
        <v>573.91385199980948</v>
      </c>
      <c r="R255" s="1">
        <f t="shared" si="229"/>
        <v>678.32188055230506</v>
      </c>
      <c r="S255" s="1">
        <f t="shared" si="229"/>
        <v>514.38450117767206</v>
      </c>
      <c r="T255" s="1">
        <f t="shared" si="229"/>
        <v>652.33486022976763</v>
      </c>
      <c r="U255" s="1">
        <f t="shared" si="229"/>
        <v>747.64540249027652</v>
      </c>
      <c r="V255" s="1">
        <f t="shared" si="229"/>
        <v>600.68548824046627</v>
      </c>
      <c r="W255" s="1">
        <f t="shared" si="229"/>
        <v>618.45433321373685</v>
      </c>
      <c r="X255" s="1">
        <f t="shared" si="229"/>
        <v>672.0990646499796</v>
      </c>
      <c r="Y255" s="1">
        <f t="shared" si="229"/>
        <v>503.21725220512923</v>
      </c>
      <c r="Z255" s="1">
        <f t="shared" si="229"/>
        <v>1539.1267098931187</v>
      </c>
      <c r="AA255" s="1">
        <f t="shared" si="229"/>
        <v>702.53675112874555</v>
      </c>
      <c r="AB255" s="1">
        <f t="shared" si="229"/>
        <v>513.03847904227769</v>
      </c>
      <c r="AC255" s="1">
        <f t="shared" ref="AC255:AF256" si="230">$E255*AC$257</f>
        <v>573.91385199980948</v>
      </c>
      <c r="AD255" s="1">
        <f t="shared" si="230"/>
        <v>678.32188055230506</v>
      </c>
      <c r="AE255" s="1">
        <f t="shared" si="230"/>
        <v>514.38450117767206</v>
      </c>
      <c r="AF255" s="1">
        <f t="shared" si="230"/>
        <v>652.33486022976763</v>
      </c>
    </row>
    <row r="256" spans="1:32">
      <c r="A256" s="113" t="s">
        <v>803</v>
      </c>
      <c r="B256" s="5" t="str">
        <f t="shared" si="226"/>
        <v>9210-05425</v>
      </c>
      <c r="C256" s="5" t="str">
        <f t="shared" si="227"/>
        <v>9210</v>
      </c>
      <c r="D256" s="1">
        <f>SUM($F256:K256)</f>
        <v>0</v>
      </c>
      <c r="E256" s="2">
        <f t="shared" si="228"/>
        <v>0</v>
      </c>
      <c r="F256" s="22">
        <f>'Div 2 history'!B257</f>
        <v>0</v>
      </c>
      <c r="G256" s="22">
        <f>'Div 2 history'!C257</f>
        <v>0</v>
      </c>
      <c r="H256" s="22">
        <f>'Div 2 history'!D257</f>
        <v>0</v>
      </c>
      <c r="I256" s="22">
        <f>'Div 2 history'!E257</f>
        <v>0</v>
      </c>
      <c r="J256" s="22">
        <f>'Div 2 history'!F257</f>
        <v>0</v>
      </c>
      <c r="K256" s="22">
        <f>'Div 2 history'!G257</f>
        <v>0</v>
      </c>
      <c r="L256" s="1">
        <f t="shared" si="229"/>
        <v>0</v>
      </c>
      <c r="M256" s="1">
        <f t="shared" si="229"/>
        <v>0</v>
      </c>
      <c r="N256" s="1">
        <f t="shared" si="229"/>
        <v>0</v>
      </c>
      <c r="O256" s="1">
        <f t="shared" si="229"/>
        <v>0</v>
      </c>
      <c r="P256" s="1">
        <f t="shared" si="229"/>
        <v>0</v>
      </c>
      <c r="Q256" s="1">
        <f t="shared" si="229"/>
        <v>0</v>
      </c>
      <c r="R256" s="1">
        <f t="shared" si="229"/>
        <v>0</v>
      </c>
      <c r="S256" s="1">
        <f t="shared" si="229"/>
        <v>0</v>
      </c>
      <c r="T256" s="1">
        <f t="shared" si="229"/>
        <v>0</v>
      </c>
      <c r="U256" s="1">
        <f t="shared" si="229"/>
        <v>0</v>
      </c>
      <c r="V256" s="1">
        <f t="shared" si="229"/>
        <v>0</v>
      </c>
      <c r="W256" s="1">
        <f t="shared" si="229"/>
        <v>0</v>
      </c>
      <c r="X256" s="1">
        <f t="shared" si="229"/>
        <v>0</v>
      </c>
      <c r="Y256" s="1">
        <f t="shared" si="229"/>
        <v>0</v>
      </c>
      <c r="Z256" s="1">
        <f t="shared" si="229"/>
        <v>0</v>
      </c>
      <c r="AA256" s="1">
        <f t="shared" si="229"/>
        <v>0</v>
      </c>
      <c r="AB256" s="1">
        <f t="shared" si="229"/>
        <v>0</v>
      </c>
      <c r="AC256" s="1">
        <f t="shared" si="230"/>
        <v>0</v>
      </c>
      <c r="AD256" s="1">
        <f t="shared" si="230"/>
        <v>0</v>
      </c>
      <c r="AE256" s="1">
        <f t="shared" si="230"/>
        <v>0</v>
      </c>
      <c r="AF256" s="1">
        <f t="shared" si="230"/>
        <v>0</v>
      </c>
    </row>
    <row r="257" spans="1:38">
      <c r="A257" s="9" t="s">
        <v>36</v>
      </c>
      <c r="B257" s="5"/>
      <c r="C257" s="5"/>
      <c r="D257" s="31">
        <f>SUM(D239:D256)</f>
        <v>582506</v>
      </c>
      <c r="E257" s="32">
        <f>SUM(E239:E256)</f>
        <v>1</v>
      </c>
      <c r="F257" s="31">
        <f>SUM(F239:F256)</f>
        <v>99101.3</v>
      </c>
      <c r="G257" s="31">
        <f t="shared" ref="G257:K257" si="231">SUM(G239:G256)</f>
        <v>54622.349999999991</v>
      </c>
      <c r="H257" s="31">
        <f t="shared" si="231"/>
        <v>103853.83</v>
      </c>
      <c r="I257" s="31">
        <f t="shared" si="231"/>
        <v>87588.28</v>
      </c>
      <c r="J257" s="31">
        <f t="shared" si="231"/>
        <v>108177.62000000001</v>
      </c>
      <c r="K257" s="31">
        <f t="shared" si="231"/>
        <v>129162.61999999998</v>
      </c>
      <c r="L257" s="31">
        <f>'Div 2 history'!H258</f>
        <v>245622.16999999998</v>
      </c>
      <c r="M257" s="31">
        <f>'Div 2 history'!I258</f>
        <v>92387.17</v>
      </c>
      <c r="N257" s="31">
        <f>'Div 2 history'!J258</f>
        <v>106329.17</v>
      </c>
      <c r="O257" s="31">
        <f>'Div 002 FY18 Budget '!C112</f>
        <v>103865.1667</v>
      </c>
      <c r="P257" s="31">
        <f>'Div 002 FY18 Budget '!D112</f>
        <v>75849.166700000002</v>
      </c>
      <c r="Q257" s="31">
        <f>'Div 002 FY18 Budget '!E112</f>
        <v>84849.166700000002</v>
      </c>
      <c r="R257" s="31">
        <f>'Div 002 FY18 Budget '!F112</f>
        <v>100285.1667</v>
      </c>
      <c r="S257" s="31">
        <f>'Div 002 FY18 Budget '!G112</f>
        <v>76048.166700000002</v>
      </c>
      <c r="T257" s="31">
        <f>'Div 002 FY18 Budget '!H112</f>
        <v>96443.166700000002</v>
      </c>
      <c r="U257" s="31">
        <f>'Div 002 FY18 Budget '!I112</f>
        <v>110534.1667</v>
      </c>
      <c r="V257" s="31">
        <f>'Div 002 FY18 Budget '!J112</f>
        <v>88807.166700000002</v>
      </c>
      <c r="W257" s="31">
        <f>'Div 002 FY18 Budget '!K112</f>
        <v>91434.166700000002</v>
      </c>
      <c r="X257" s="31">
        <f>'Div 002 FY18 Budget '!L112</f>
        <v>99365.166700000002</v>
      </c>
      <c r="Y257" s="31">
        <f>'Div 002 FY18 Budget '!M112</f>
        <v>74397.166700000002</v>
      </c>
      <c r="Z257" s="31">
        <f>'Div 002 FY18 Budget '!N112</f>
        <v>227549.1667</v>
      </c>
      <c r="AA257" s="37">
        <f t="shared" ref="AA257" si="232">O257*(1+AA$3)</f>
        <v>103865.1667</v>
      </c>
      <c r="AB257" s="37">
        <f t="shared" ref="AB257" si="233">P257*(1+AB$3)</f>
        <v>75849.166700000002</v>
      </c>
      <c r="AC257" s="37">
        <f t="shared" ref="AC257" si="234">Q257*(1+AC$3)</f>
        <v>84849.166700000002</v>
      </c>
      <c r="AD257" s="37">
        <f t="shared" ref="AD257" si="235">R257*(1+AD$3)</f>
        <v>100285.1667</v>
      </c>
      <c r="AE257" s="37">
        <f t="shared" ref="AE257" si="236">S257*(1+AE$3)</f>
        <v>76048.166700000002</v>
      </c>
      <c r="AF257" s="37">
        <f t="shared" ref="AF257" si="237">T257*(1+AF$3)</f>
        <v>96443.166700000002</v>
      </c>
      <c r="AH257" s="15">
        <f>SUM(F257:Q257)</f>
        <v>1291408.0100999998</v>
      </c>
      <c r="AI257" s="15">
        <f>SUM(U257:AF257)</f>
        <v>1229427.0003999998</v>
      </c>
      <c r="AK257" s="15">
        <f>AH257*$AK$6</f>
        <v>70617.354911848612</v>
      </c>
      <c r="AL257" s="15">
        <f>AI257*$AL$6</f>
        <v>63942.692961009372</v>
      </c>
    </row>
    <row r="258" spans="1:38">
      <c r="B258" s="5" t="str">
        <f t="shared" si="215"/>
        <v/>
      </c>
      <c r="C258" s="5" t="s">
        <v>462</v>
      </c>
      <c r="F258" s="1">
        <f>F257-'Div 2 history'!B258</f>
        <v>0</v>
      </c>
      <c r="G258" s="1">
        <f>G257-'Div 2 history'!C258</f>
        <v>0</v>
      </c>
      <c r="H258" s="1">
        <f>H257-'Div 2 history'!D258</f>
        <v>0</v>
      </c>
      <c r="I258" s="1">
        <f>I257-'Div 2 history'!E258</f>
        <v>0</v>
      </c>
      <c r="J258" s="1">
        <f>J257-'Div 2 history'!F258</f>
        <v>0</v>
      </c>
      <c r="K258" s="1">
        <f>K257-'Div 2 history'!G258</f>
        <v>0</v>
      </c>
      <c r="L258" s="1">
        <f>L257-'Div 2 history'!H258</f>
        <v>0</v>
      </c>
      <c r="M258" s="1">
        <f>M257-'Div 2 history'!I258</f>
        <v>0</v>
      </c>
      <c r="N258" s="1">
        <f>N257-'Div 2 history'!J258</f>
        <v>0</v>
      </c>
      <c r="O258" s="1">
        <f t="shared" ref="O258:AF258" si="238">O257-SUM(O239:O256)</f>
        <v>0</v>
      </c>
      <c r="P258" s="1">
        <f t="shared" si="238"/>
        <v>0</v>
      </c>
      <c r="Q258" s="1">
        <f t="shared" si="238"/>
        <v>0</v>
      </c>
      <c r="R258" s="1">
        <f t="shared" si="238"/>
        <v>0</v>
      </c>
      <c r="S258" s="1">
        <f t="shared" si="238"/>
        <v>0</v>
      </c>
      <c r="T258" s="1">
        <f t="shared" si="238"/>
        <v>0</v>
      </c>
      <c r="U258" s="1">
        <f t="shared" si="238"/>
        <v>0</v>
      </c>
      <c r="V258" s="1">
        <f t="shared" si="238"/>
        <v>0</v>
      </c>
      <c r="W258" s="1">
        <f t="shared" si="238"/>
        <v>0</v>
      </c>
      <c r="X258" s="1">
        <f t="shared" si="238"/>
        <v>0</v>
      </c>
      <c r="Y258" s="1">
        <f t="shared" si="238"/>
        <v>0</v>
      </c>
      <c r="Z258" s="1">
        <f t="shared" si="238"/>
        <v>0</v>
      </c>
      <c r="AA258" s="1">
        <f t="shared" si="238"/>
        <v>0</v>
      </c>
      <c r="AB258" s="1">
        <f t="shared" si="238"/>
        <v>0</v>
      </c>
      <c r="AC258" s="1">
        <f t="shared" si="238"/>
        <v>0</v>
      </c>
      <c r="AD258" s="1">
        <f t="shared" si="238"/>
        <v>0</v>
      </c>
      <c r="AE258" s="1">
        <f t="shared" si="238"/>
        <v>0</v>
      </c>
      <c r="AF258" s="1">
        <f t="shared" si="238"/>
        <v>0</v>
      </c>
    </row>
    <row r="259" spans="1:38">
      <c r="A259" s="5" t="s">
        <v>889</v>
      </c>
      <c r="B259" s="5" t="str">
        <f t="shared" ref="B259" si="239">RIGHT(A259,10)</f>
        <v>9230-05430</v>
      </c>
      <c r="C259" s="5" t="str">
        <f t="shared" ref="C259" si="240">LEFT(B259,4)</f>
        <v>9230</v>
      </c>
      <c r="D259" s="1">
        <f>SUM($F259:K259)</f>
        <v>80000</v>
      </c>
      <c r="E259" s="2">
        <f>D259/$D$272</f>
        <v>1.3935230279445208E-2</v>
      </c>
      <c r="F259" s="22">
        <f>'Div 2 history'!B260</f>
        <v>0</v>
      </c>
      <c r="G259" s="22">
        <f>'Div 2 history'!C260</f>
        <v>0</v>
      </c>
      <c r="H259" s="22">
        <f>'Div 2 history'!D260</f>
        <v>0</v>
      </c>
      <c r="I259" s="22">
        <f>'Div 2 history'!E260</f>
        <v>0</v>
      </c>
      <c r="J259" s="22">
        <f>'Div 2 history'!F260</f>
        <v>80000</v>
      </c>
      <c r="K259" s="22">
        <f>'Div 2 history'!G260</f>
        <v>0</v>
      </c>
      <c r="L259" s="1">
        <f t="shared" ref="L259:AF271" si="241">$E259*L$272</f>
        <v>15149.110909402134</v>
      </c>
      <c r="M259" s="1">
        <f t="shared" si="241"/>
        <v>14382.673244032647</v>
      </c>
      <c r="N259" s="1">
        <f t="shared" si="241"/>
        <v>194735.78079629145</v>
      </c>
      <c r="O259" s="1">
        <f t="shared" si="241"/>
        <v>15493.309787392784</v>
      </c>
      <c r="P259" s="1">
        <f t="shared" si="241"/>
        <v>15554.017642639066</v>
      </c>
      <c r="Q259" s="1">
        <f t="shared" si="241"/>
        <v>16322.281659288978</v>
      </c>
      <c r="R259" s="1">
        <f t="shared" si="241"/>
        <v>15966.886000746219</v>
      </c>
      <c r="S259" s="1">
        <f t="shared" si="241"/>
        <v>15040.957673896241</v>
      </c>
      <c r="T259" s="1">
        <f t="shared" si="241"/>
        <v>15519.0699900442</v>
      </c>
      <c r="U259" s="1">
        <f t="shared" si="241"/>
        <v>17448.689315906497</v>
      </c>
      <c r="V259" s="1">
        <f t="shared" si="241"/>
        <v>14982.510298339846</v>
      </c>
      <c r="W259" s="1">
        <f t="shared" si="241"/>
        <v>15469.973014653009</v>
      </c>
      <c r="X259" s="1">
        <f t="shared" si="241"/>
        <v>15712.323391488895</v>
      </c>
      <c r="Y259" s="1">
        <f t="shared" si="241"/>
        <v>15004.009571614975</v>
      </c>
      <c r="Z259" s="1">
        <f t="shared" si="241"/>
        <v>17056.037558622833</v>
      </c>
      <c r="AA259" s="1">
        <f t="shared" si="241"/>
        <v>15493.309787392784</v>
      </c>
      <c r="AB259" s="1">
        <f t="shared" si="241"/>
        <v>15554.017642639066</v>
      </c>
      <c r="AC259" s="1">
        <f t="shared" si="241"/>
        <v>16322.281659288978</v>
      </c>
      <c r="AD259" s="1">
        <f t="shared" si="241"/>
        <v>15966.886000746219</v>
      </c>
      <c r="AE259" s="1">
        <f t="shared" si="241"/>
        <v>15040.957673896241</v>
      </c>
      <c r="AF259" s="1">
        <f t="shared" si="241"/>
        <v>15519.0699900442</v>
      </c>
    </row>
    <row r="260" spans="1:38">
      <c r="A260" s="5" t="s">
        <v>749</v>
      </c>
      <c r="B260" s="5" t="str">
        <f t="shared" si="215"/>
        <v>9210-05430</v>
      </c>
      <c r="C260" s="5" t="str">
        <f t="shared" ref="C260" si="242">LEFT(B260,4)</f>
        <v>9210</v>
      </c>
      <c r="D260" s="1">
        <f>SUM($F260:K260)</f>
        <v>0</v>
      </c>
      <c r="E260" s="2">
        <f>D260/$D$272</f>
        <v>0</v>
      </c>
      <c r="F260" s="22">
        <f>'Div 2 history'!B261</f>
        <v>0</v>
      </c>
      <c r="G260" s="22">
        <f>'Div 2 history'!C261</f>
        <v>0</v>
      </c>
      <c r="H260" s="22">
        <f>'Div 2 history'!D261</f>
        <v>0</v>
      </c>
      <c r="I260" s="22">
        <f>'Div 2 history'!E261</f>
        <v>0</v>
      </c>
      <c r="J260" s="22">
        <f>'Div 2 history'!F261</f>
        <v>0</v>
      </c>
      <c r="K260" s="22">
        <f>'Div 2 history'!G261</f>
        <v>0</v>
      </c>
      <c r="L260" s="1">
        <f t="shared" si="241"/>
        <v>0</v>
      </c>
      <c r="M260" s="1">
        <f t="shared" si="241"/>
        <v>0</v>
      </c>
      <c r="N260" s="1">
        <f t="shared" si="241"/>
        <v>0</v>
      </c>
      <c r="O260" s="1">
        <f t="shared" si="241"/>
        <v>0</v>
      </c>
      <c r="P260" s="1">
        <f t="shared" si="241"/>
        <v>0</v>
      </c>
      <c r="Q260" s="1">
        <f t="shared" si="241"/>
        <v>0</v>
      </c>
      <c r="R260" s="1">
        <f t="shared" si="241"/>
        <v>0</v>
      </c>
      <c r="S260" s="1">
        <f t="shared" si="241"/>
        <v>0</v>
      </c>
      <c r="T260" s="1">
        <f t="shared" si="241"/>
        <v>0</v>
      </c>
      <c r="U260" s="1">
        <f t="shared" si="241"/>
        <v>0</v>
      </c>
      <c r="V260" s="1">
        <f t="shared" si="241"/>
        <v>0</v>
      </c>
      <c r="W260" s="1">
        <f t="shared" si="241"/>
        <v>0</v>
      </c>
      <c r="X260" s="1">
        <f t="shared" si="241"/>
        <v>0</v>
      </c>
      <c r="Y260" s="1">
        <f t="shared" si="241"/>
        <v>0</v>
      </c>
      <c r="Z260" s="1">
        <f t="shared" si="241"/>
        <v>0</v>
      </c>
      <c r="AA260" s="1">
        <f t="shared" si="241"/>
        <v>0</v>
      </c>
      <c r="AB260" s="1">
        <f t="shared" si="241"/>
        <v>0</v>
      </c>
      <c r="AC260" s="1">
        <f t="shared" si="241"/>
        <v>0</v>
      </c>
      <c r="AD260" s="1">
        <f t="shared" si="241"/>
        <v>0</v>
      </c>
      <c r="AE260" s="1">
        <f t="shared" si="241"/>
        <v>0</v>
      </c>
      <c r="AF260" s="1">
        <f t="shared" si="241"/>
        <v>0</v>
      </c>
    </row>
    <row r="261" spans="1:38">
      <c r="A261" s="5" t="s">
        <v>887</v>
      </c>
      <c r="B261" s="5" t="str">
        <f t="shared" ref="B261:B263" si="243">RIGHT(A261,10)</f>
        <v>8800-06111</v>
      </c>
      <c r="C261" s="5" t="str">
        <f t="shared" ref="C261:C263" si="244">LEFT(B261,4)</f>
        <v>8800</v>
      </c>
      <c r="D261" s="1">
        <f>SUM($F261:K261)</f>
        <v>97</v>
      </c>
      <c r="E261" s="2">
        <f t="shared" ref="E261:E271" si="245">D261/$D$272</f>
        <v>1.6896466713827316E-5</v>
      </c>
      <c r="F261" s="22">
        <f>'Div 2 history'!B262</f>
        <v>89.61</v>
      </c>
      <c r="G261" s="22">
        <f>'Div 2 history'!C262</f>
        <v>7.39</v>
      </c>
      <c r="H261" s="22">
        <f>'Div 2 history'!D262</f>
        <v>0</v>
      </c>
      <c r="I261" s="22">
        <f>'Div 2 history'!E262</f>
        <v>0</v>
      </c>
      <c r="J261" s="22">
        <f>'Div 2 history'!F262</f>
        <v>0</v>
      </c>
      <c r="K261" s="22">
        <f>'Div 2 history'!G262</f>
        <v>0</v>
      </c>
      <c r="L261" s="1">
        <f t="shared" si="241"/>
        <v>18.36829697765009</v>
      </c>
      <c r="M261" s="1">
        <f t="shared" si="241"/>
        <v>17.438991308389586</v>
      </c>
      <c r="N261" s="1">
        <f t="shared" si="241"/>
        <v>236.1171342155034</v>
      </c>
      <c r="O261" s="1">
        <f t="shared" si="241"/>
        <v>18.78563811721375</v>
      </c>
      <c r="P261" s="1">
        <f t="shared" si="241"/>
        <v>18.85924639169987</v>
      </c>
      <c r="Q261" s="1">
        <f t="shared" si="241"/>
        <v>19.790766511887888</v>
      </c>
      <c r="R261" s="1">
        <f t="shared" si="241"/>
        <v>19.359849275904793</v>
      </c>
      <c r="S261" s="1">
        <f t="shared" si="241"/>
        <v>18.237161179599195</v>
      </c>
      <c r="T261" s="1">
        <f t="shared" si="241"/>
        <v>18.816872362928592</v>
      </c>
      <c r="U261" s="1">
        <f t="shared" si="241"/>
        <v>21.15653579553663</v>
      </c>
      <c r="V261" s="1">
        <f t="shared" si="241"/>
        <v>18.166293736737067</v>
      </c>
      <c r="W261" s="1">
        <f t="shared" si="241"/>
        <v>18.757342280266776</v>
      </c>
      <c r="X261" s="1">
        <f t="shared" si="241"/>
        <v>19.051192112180289</v>
      </c>
      <c r="Y261" s="1">
        <f t="shared" si="241"/>
        <v>18.192361605583159</v>
      </c>
      <c r="Z261" s="1">
        <f t="shared" si="241"/>
        <v>20.680445539830188</v>
      </c>
      <c r="AA261" s="1">
        <f t="shared" si="241"/>
        <v>18.78563811721375</v>
      </c>
      <c r="AB261" s="1">
        <f t="shared" si="241"/>
        <v>18.85924639169987</v>
      </c>
      <c r="AC261" s="1">
        <f t="shared" si="241"/>
        <v>19.790766511887888</v>
      </c>
      <c r="AD261" s="1">
        <f t="shared" si="241"/>
        <v>19.359849275904793</v>
      </c>
      <c r="AE261" s="1">
        <f t="shared" si="241"/>
        <v>18.237161179599195</v>
      </c>
      <c r="AF261" s="1">
        <f t="shared" si="241"/>
        <v>18.816872362928592</v>
      </c>
    </row>
    <row r="262" spans="1:38">
      <c r="A262" s="5" t="s">
        <v>888</v>
      </c>
      <c r="B262" s="5" t="str">
        <f t="shared" si="243"/>
        <v>9100-06111</v>
      </c>
      <c r="C262" s="5" t="str">
        <f t="shared" si="244"/>
        <v>9100</v>
      </c>
      <c r="D262" s="1">
        <f>SUM($F262:K262)</f>
        <v>10825</v>
      </c>
      <c r="E262" s="2">
        <f t="shared" si="245"/>
        <v>1.8856108471874298E-3</v>
      </c>
      <c r="F262" s="22">
        <f>'Div 2 history'!B263</f>
        <v>10825</v>
      </c>
      <c r="G262" s="22">
        <f>'Div 2 history'!C263</f>
        <v>0</v>
      </c>
      <c r="H262" s="22">
        <f>'Div 2 history'!D263</f>
        <v>0</v>
      </c>
      <c r="I262" s="22">
        <f>'Div 2 history'!E263</f>
        <v>0</v>
      </c>
      <c r="J262" s="22">
        <f>'Div 2 history'!F263</f>
        <v>0</v>
      </c>
      <c r="K262" s="22">
        <f>'Div 2 history'!G263</f>
        <v>0</v>
      </c>
      <c r="L262" s="1">
        <f t="shared" si="241"/>
        <v>2049.8640699284765</v>
      </c>
      <c r="M262" s="1">
        <f t="shared" si="241"/>
        <v>1946.1554733331677</v>
      </c>
      <c r="N262" s="1">
        <f t="shared" si="241"/>
        <v>26350.185338998188</v>
      </c>
      <c r="O262" s="1">
        <f t="shared" si="241"/>
        <v>2096.4384806065859</v>
      </c>
      <c r="P262" s="1">
        <f t="shared" si="241"/>
        <v>2104.6530122695985</v>
      </c>
      <c r="Q262" s="1">
        <f t="shared" si="241"/>
        <v>2208.60873702254</v>
      </c>
      <c r="R262" s="1">
        <f t="shared" si="241"/>
        <v>2160.5192619759728</v>
      </c>
      <c r="S262" s="1">
        <f t="shared" si="241"/>
        <v>2035.2295852490852</v>
      </c>
      <c r="T262" s="1">
        <f t="shared" si="241"/>
        <v>2099.9241580278558</v>
      </c>
      <c r="U262" s="1">
        <f t="shared" si="241"/>
        <v>2361.0257730585981</v>
      </c>
      <c r="V262" s="1">
        <f t="shared" si="241"/>
        <v>2027.3209247441107</v>
      </c>
      <c r="W262" s="1">
        <f t="shared" si="241"/>
        <v>2093.2807235452356</v>
      </c>
      <c r="X262" s="1">
        <f t="shared" si="241"/>
        <v>2126.0737589108412</v>
      </c>
      <c r="Y262" s="1">
        <f t="shared" si="241"/>
        <v>2030.2300451591514</v>
      </c>
      <c r="Z262" s="1">
        <f t="shared" si="241"/>
        <v>2307.8950821511521</v>
      </c>
      <c r="AA262" s="1">
        <f t="shared" si="241"/>
        <v>2096.4384806065859</v>
      </c>
      <c r="AB262" s="1">
        <f t="shared" si="241"/>
        <v>2104.6530122695985</v>
      </c>
      <c r="AC262" s="1">
        <f t="shared" si="241"/>
        <v>2208.60873702254</v>
      </c>
      <c r="AD262" s="1">
        <f t="shared" si="241"/>
        <v>2160.5192619759728</v>
      </c>
      <c r="AE262" s="1">
        <f t="shared" si="241"/>
        <v>2035.2295852490852</v>
      </c>
      <c r="AF262" s="1">
        <f t="shared" si="241"/>
        <v>2099.9241580278558</v>
      </c>
    </row>
    <row r="263" spans="1:38">
      <c r="A263" s="5" t="s">
        <v>393</v>
      </c>
      <c r="B263" s="5" t="str">
        <f t="shared" si="243"/>
        <v>9200-06111</v>
      </c>
      <c r="C263" s="5" t="str">
        <f t="shared" si="244"/>
        <v>9200</v>
      </c>
      <c r="D263" s="1">
        <f>SUM($F263:K263)</f>
        <v>132941.97</v>
      </c>
      <c r="E263" s="2">
        <f t="shared" si="245"/>
        <v>2.3157212071913708E-2</v>
      </c>
      <c r="F263" s="22">
        <f>'Div 2 history'!B264</f>
        <v>1575</v>
      </c>
      <c r="G263" s="22">
        <f>'Div 2 history'!C264</f>
        <v>20129.939999999999</v>
      </c>
      <c r="H263" s="22">
        <f>'Div 2 history'!D264</f>
        <v>21650</v>
      </c>
      <c r="I263" s="22">
        <f>'Div 2 history'!E264</f>
        <v>1650</v>
      </c>
      <c r="J263" s="22">
        <f>'Div 2 history'!F264</f>
        <v>56824.22</v>
      </c>
      <c r="K263" s="22">
        <f>'Div 2 history'!G264</f>
        <v>31112.81</v>
      </c>
      <c r="L263" s="1">
        <f t="shared" si="241"/>
        <v>25174.408100555142</v>
      </c>
      <c r="M263" s="1">
        <f t="shared" si="241"/>
        <v>23900.761436599889</v>
      </c>
      <c r="N263" s="1">
        <f t="shared" si="241"/>
        <v>323606.97910683946</v>
      </c>
      <c r="O263" s="1">
        <f t="shared" si="241"/>
        <v>25746.389061953476</v>
      </c>
      <c r="P263" s="1">
        <f t="shared" si="241"/>
        <v>25847.271835339921</v>
      </c>
      <c r="Q263" s="1">
        <f t="shared" si="241"/>
        <v>27123.953483509322</v>
      </c>
      <c r="R263" s="1">
        <f t="shared" si="241"/>
        <v>26533.365996307799</v>
      </c>
      <c r="S263" s="1">
        <f t="shared" si="241"/>
        <v>24994.681798179801</v>
      </c>
      <c r="T263" s="1">
        <f t="shared" si="241"/>
        <v>25789.196713054454</v>
      </c>
      <c r="U263" s="1">
        <f t="shared" si="241"/>
        <v>28995.789144682029</v>
      </c>
      <c r="V263" s="1">
        <f t="shared" si="241"/>
        <v>24897.55543258234</v>
      </c>
      <c r="W263" s="1">
        <f t="shared" si="241"/>
        <v>25707.608605185127</v>
      </c>
      <c r="X263" s="1">
        <f t="shared" si="241"/>
        <v>26110.340311770189</v>
      </c>
      <c r="Y263" s="1">
        <f t="shared" si="241"/>
        <v>24933.282379366887</v>
      </c>
      <c r="Z263" s="1">
        <f t="shared" si="241"/>
        <v>28343.290417966378</v>
      </c>
      <c r="AA263" s="1">
        <f t="shared" si="241"/>
        <v>25746.389061953476</v>
      </c>
      <c r="AB263" s="1">
        <f t="shared" si="241"/>
        <v>25847.271835339921</v>
      </c>
      <c r="AC263" s="1">
        <f t="shared" si="241"/>
        <v>27123.953483509322</v>
      </c>
      <c r="AD263" s="1">
        <f t="shared" si="241"/>
        <v>26533.365996307799</v>
      </c>
      <c r="AE263" s="1">
        <f t="shared" si="241"/>
        <v>24994.681798179801</v>
      </c>
      <c r="AF263" s="1">
        <f t="shared" si="241"/>
        <v>25789.196713054454</v>
      </c>
    </row>
    <row r="264" spans="1:38">
      <c r="A264" s="5" t="s">
        <v>394</v>
      </c>
      <c r="B264" s="5" t="str">
        <f t="shared" ref="B264:B271" si="246">RIGHT(A264,10)</f>
        <v>9210-06111</v>
      </c>
      <c r="C264" s="5" t="str">
        <f t="shared" ref="C264:C271" si="247">LEFT(B264,4)</f>
        <v>9210</v>
      </c>
      <c r="D264" s="1">
        <f>SUM($F264:K264)</f>
        <v>961140.32000000007</v>
      </c>
      <c r="E264" s="2">
        <f t="shared" si="245"/>
        <v>0.16742139612574572</v>
      </c>
      <c r="F264" s="22">
        <f>'Div 2 history'!B265</f>
        <v>164644.56000000003</v>
      </c>
      <c r="G264" s="22">
        <f>'Div 2 history'!C265</f>
        <v>170919.25</v>
      </c>
      <c r="H264" s="22">
        <f>'Div 2 history'!D265</f>
        <v>165024.44</v>
      </c>
      <c r="I264" s="22">
        <f>'Div 2 history'!E265</f>
        <v>236330.22</v>
      </c>
      <c r="J264" s="22">
        <f>'Div 2 history'!F265</f>
        <v>125794.62000000001</v>
      </c>
      <c r="K264" s="22">
        <f>'Div 2 history'!G265</f>
        <v>98427.23000000001</v>
      </c>
      <c r="L264" s="1">
        <f t="shared" si="241"/>
        <v>182005.26633972823</v>
      </c>
      <c r="M264" s="1">
        <f t="shared" si="241"/>
        <v>172797.08955281222</v>
      </c>
      <c r="N264" s="1">
        <f t="shared" si="241"/>
        <v>2339605.1333749681</v>
      </c>
      <c r="O264" s="1">
        <f t="shared" si="241"/>
        <v>186140.5590864229</v>
      </c>
      <c r="P264" s="1">
        <f t="shared" si="241"/>
        <v>186869.91867914697</v>
      </c>
      <c r="Q264" s="1">
        <f t="shared" si="241"/>
        <v>196100.03771423924</v>
      </c>
      <c r="R264" s="1">
        <f t="shared" si="241"/>
        <v>191830.22400200929</v>
      </c>
      <c r="S264" s="1">
        <f t="shared" si="241"/>
        <v>180705.88589743862</v>
      </c>
      <c r="T264" s="1">
        <f t="shared" si="241"/>
        <v>186450.0487041685</v>
      </c>
      <c r="U264" s="1">
        <f t="shared" si="241"/>
        <v>209632.98540838691</v>
      </c>
      <c r="V264" s="1">
        <f t="shared" si="241"/>
        <v>180003.68428187069</v>
      </c>
      <c r="W264" s="1">
        <f t="shared" si="241"/>
        <v>185860.18517118698</v>
      </c>
      <c r="X264" s="1">
        <f t="shared" si="241"/>
        <v>188771.84415548906</v>
      </c>
      <c r="Y264" s="1">
        <f t="shared" si="241"/>
        <v>180261.98201181352</v>
      </c>
      <c r="Z264" s="1">
        <f t="shared" si="241"/>
        <v>204915.56746283462</v>
      </c>
      <c r="AA264" s="1">
        <f t="shared" si="241"/>
        <v>186140.5590864229</v>
      </c>
      <c r="AB264" s="1">
        <f t="shared" si="241"/>
        <v>186869.91867914697</v>
      </c>
      <c r="AC264" s="1">
        <f t="shared" si="241"/>
        <v>196100.03771423924</v>
      </c>
      <c r="AD264" s="1">
        <f t="shared" si="241"/>
        <v>191830.22400200929</v>
      </c>
      <c r="AE264" s="1">
        <f t="shared" si="241"/>
        <v>180705.88589743862</v>
      </c>
      <c r="AF264" s="1">
        <f t="shared" si="241"/>
        <v>186450.0487041685</v>
      </c>
    </row>
    <row r="265" spans="1:38">
      <c r="A265" s="5" t="s">
        <v>354</v>
      </c>
      <c r="B265" s="5" t="str">
        <f t="shared" si="246"/>
        <v>9230-06111</v>
      </c>
      <c r="C265" s="5" t="str">
        <f t="shared" si="247"/>
        <v>9230</v>
      </c>
      <c r="D265" s="1">
        <f>SUM($F265:K265)</f>
        <v>4397479.67</v>
      </c>
      <c r="E265" s="2">
        <f t="shared" si="245"/>
        <v>0.76599864813285901</v>
      </c>
      <c r="F265" s="22">
        <f>'Div 2 history'!B266</f>
        <v>688472.95000000007</v>
      </c>
      <c r="G265" s="22">
        <f>'Div 2 history'!C266</f>
        <v>745112.52000000014</v>
      </c>
      <c r="H265" s="22">
        <f>'Div 2 history'!D266</f>
        <v>660499</v>
      </c>
      <c r="I265" s="22">
        <f>'Div 2 history'!E266</f>
        <v>744760.69000000006</v>
      </c>
      <c r="J265" s="22">
        <f>'Div 2 history'!F266</f>
        <v>703836.10000000021</v>
      </c>
      <c r="K265" s="22">
        <f>'Div 2 history'!G266</f>
        <v>854798.40999999992</v>
      </c>
      <c r="L265" s="1">
        <f t="shared" si="241"/>
        <v>832723.84053338866</v>
      </c>
      <c r="M265" s="1">
        <f t="shared" si="241"/>
        <v>790593.91488608147</v>
      </c>
      <c r="N265" s="1">
        <f t="shared" si="241"/>
        <v>10704332.96341585</v>
      </c>
      <c r="O265" s="1">
        <f t="shared" si="241"/>
        <v>851643.93513839738</v>
      </c>
      <c r="P265" s="1">
        <f t="shared" si="241"/>
        <v>854980.9546290827</v>
      </c>
      <c r="Q265" s="1">
        <f t="shared" si="241"/>
        <v>897211.2720592143</v>
      </c>
      <c r="R265" s="1">
        <f t="shared" si="241"/>
        <v>877675.70726861374</v>
      </c>
      <c r="S265" s="1">
        <f t="shared" si="241"/>
        <v>826778.81985361513</v>
      </c>
      <c r="T265" s="1">
        <f t="shared" si="241"/>
        <v>853059.93473158078</v>
      </c>
      <c r="U265" s="1">
        <f t="shared" si="241"/>
        <v>959128.20668556285</v>
      </c>
      <c r="V265" s="1">
        <f t="shared" si="241"/>
        <v>823566.05553143891</v>
      </c>
      <c r="W265" s="1">
        <f t="shared" si="241"/>
        <v>850361.14784231526</v>
      </c>
      <c r="X265" s="1">
        <f t="shared" si="241"/>
        <v>863682.78353172343</v>
      </c>
      <c r="Y265" s="1">
        <f t="shared" si="241"/>
        <v>824747.83824577823</v>
      </c>
      <c r="Z265" s="1">
        <f t="shared" si="241"/>
        <v>937544.7301850043</v>
      </c>
      <c r="AA265" s="1">
        <f t="shared" si="241"/>
        <v>851643.93513839738</v>
      </c>
      <c r="AB265" s="1">
        <f t="shared" si="241"/>
        <v>854980.9546290827</v>
      </c>
      <c r="AC265" s="1">
        <f t="shared" si="241"/>
        <v>897211.2720592143</v>
      </c>
      <c r="AD265" s="1">
        <f t="shared" si="241"/>
        <v>877675.70726861374</v>
      </c>
      <c r="AE265" s="1">
        <f t="shared" si="241"/>
        <v>826778.81985361513</v>
      </c>
      <c r="AF265" s="1">
        <f t="shared" si="241"/>
        <v>853059.93473158078</v>
      </c>
    </row>
    <row r="266" spans="1:38">
      <c r="A266" s="5" t="s">
        <v>449</v>
      </c>
      <c r="B266" s="5" t="str">
        <f t="shared" si="246"/>
        <v>9302-06111</v>
      </c>
      <c r="C266" s="5" t="str">
        <f t="shared" si="247"/>
        <v>9302</v>
      </c>
      <c r="D266" s="1">
        <f>SUM($F266:K266)</f>
        <v>77870.48</v>
      </c>
      <c r="E266" s="2">
        <f t="shared" si="245"/>
        <v>1.3564288384636657E-2</v>
      </c>
      <c r="F266" s="22">
        <f>'Div 2 history'!B267</f>
        <v>2940.18</v>
      </c>
      <c r="G266" s="22">
        <f>'Div 2 history'!C267</f>
        <v>37674.019999999997</v>
      </c>
      <c r="H266" s="22">
        <f>'Div 2 history'!D267</f>
        <v>13591.23</v>
      </c>
      <c r="I266" s="22">
        <f>'Div 2 history'!E267</f>
        <v>6695.48</v>
      </c>
      <c r="J266" s="22">
        <f>'Div 2 history'!F267</f>
        <v>6884.52</v>
      </c>
      <c r="K266" s="22">
        <f>'Div 2 history'!G267</f>
        <v>10085.049999999999</v>
      </c>
      <c r="L266" s="1">
        <f t="shared" si="241"/>
        <v>14745.856726104759</v>
      </c>
      <c r="M266" s="1">
        <f t="shared" si="241"/>
        <v>13999.820864949743</v>
      </c>
      <c r="N266" s="1">
        <f t="shared" si="241"/>
        <v>189552.10904727498</v>
      </c>
      <c r="O266" s="1">
        <f t="shared" si="241"/>
        <v>15080.893374162175</v>
      </c>
      <c r="P266" s="1">
        <f t="shared" si="241"/>
        <v>15139.985247009658</v>
      </c>
      <c r="Q266" s="1">
        <f t="shared" si="241"/>
        <v>15887.798843800365</v>
      </c>
      <c r="R266" s="1">
        <f t="shared" si="241"/>
        <v>15541.863462292356</v>
      </c>
      <c r="S266" s="1">
        <f t="shared" si="241"/>
        <v>14640.582421574798</v>
      </c>
      <c r="T266" s="1">
        <f t="shared" si="241"/>
        <v>15105.967865979213</v>
      </c>
      <c r="U266" s="1">
        <f t="shared" si="241"/>
        <v>16984.222655006382</v>
      </c>
      <c r="V266" s="1">
        <f t="shared" si="241"/>
        <v>14583.690856708339</v>
      </c>
      <c r="W266" s="1">
        <f t="shared" si="241"/>
        <v>15058.177802975961</v>
      </c>
      <c r="X266" s="1">
        <f t="shared" si="241"/>
        <v>15294.077055130854</v>
      </c>
      <c r="Y266" s="1">
        <f t="shared" si="241"/>
        <v>14604.617840828158</v>
      </c>
      <c r="Z266" s="1">
        <f t="shared" si="241"/>
        <v>16602.022894849852</v>
      </c>
      <c r="AA266" s="1">
        <f t="shared" si="241"/>
        <v>15080.893374162175</v>
      </c>
      <c r="AB266" s="1">
        <f t="shared" si="241"/>
        <v>15139.985247009658</v>
      </c>
      <c r="AC266" s="1">
        <f t="shared" si="241"/>
        <v>15887.798843800365</v>
      </c>
      <c r="AD266" s="1">
        <f t="shared" si="241"/>
        <v>15541.863462292356</v>
      </c>
      <c r="AE266" s="1">
        <f t="shared" si="241"/>
        <v>14640.582421574798</v>
      </c>
      <c r="AF266" s="1">
        <f t="shared" si="241"/>
        <v>15105.967865979213</v>
      </c>
      <c r="AG266" s="40"/>
    </row>
    <row r="267" spans="1:38">
      <c r="A267" s="5" t="s">
        <v>450</v>
      </c>
      <c r="B267" s="5" t="str">
        <f t="shared" si="246"/>
        <v>9310-06111</v>
      </c>
      <c r="C267" s="5" t="str">
        <f t="shared" si="247"/>
        <v>9310</v>
      </c>
      <c r="D267" s="1">
        <f>SUM($F267:K267)</f>
        <v>37310.04</v>
      </c>
      <c r="E267" s="2">
        <f t="shared" si="245"/>
        <v>6.4990499891913987E-3</v>
      </c>
      <c r="F267" s="22">
        <f>'Div 2 history'!B268</f>
        <v>6400.76</v>
      </c>
      <c r="G267" s="22">
        <f>'Div 2 history'!C268</f>
        <v>5090.84</v>
      </c>
      <c r="H267" s="22">
        <f>'Div 2 history'!D268</f>
        <v>6945.42</v>
      </c>
      <c r="I267" s="22">
        <f>'Div 2 history'!E268</f>
        <v>6231.06</v>
      </c>
      <c r="J267" s="22">
        <f>'Div 2 history'!F268</f>
        <v>6504.47</v>
      </c>
      <c r="K267" s="22">
        <f>'Div 2 history'!G268</f>
        <v>6137.49</v>
      </c>
      <c r="L267" s="1">
        <f t="shared" si="241"/>
        <v>7065.1741749278754</v>
      </c>
      <c r="M267" s="1">
        <f t="shared" si="241"/>
        <v>6707.7264255223481</v>
      </c>
      <c r="N267" s="1">
        <f t="shared" si="241"/>
        <v>90819.997136760823</v>
      </c>
      <c r="O267" s="1">
        <f t="shared" si="241"/>
        <v>7225.7000987502033</v>
      </c>
      <c r="P267" s="1">
        <f t="shared" si="241"/>
        <v>7254.0127550946163</v>
      </c>
      <c r="Q267" s="1">
        <f t="shared" si="241"/>
        <v>7612.3122699917267</v>
      </c>
      <c r="R267" s="1">
        <f t="shared" si="241"/>
        <v>7446.5644420410181</v>
      </c>
      <c r="S267" s="1">
        <f t="shared" si="241"/>
        <v>7014.7341556421961</v>
      </c>
      <c r="T267" s="1">
        <f t="shared" si="241"/>
        <v>7237.7140261418581</v>
      </c>
      <c r="U267" s="1">
        <f t="shared" si="241"/>
        <v>8137.6412040505502</v>
      </c>
      <c r="V267" s="1">
        <f t="shared" si="241"/>
        <v>6987.4757316433952</v>
      </c>
      <c r="W267" s="1">
        <f t="shared" si="241"/>
        <v>7214.8163996953044</v>
      </c>
      <c r="X267" s="1">
        <f t="shared" si="241"/>
        <v>7327.8426778673293</v>
      </c>
      <c r="Y267" s="1">
        <f t="shared" si="241"/>
        <v>6997.5024659667197</v>
      </c>
      <c r="Z267" s="1">
        <f t="shared" si="241"/>
        <v>7954.518044421503</v>
      </c>
      <c r="AA267" s="1">
        <f t="shared" si="241"/>
        <v>7225.7000987502033</v>
      </c>
      <c r="AB267" s="1">
        <f t="shared" si="241"/>
        <v>7254.0127550946163</v>
      </c>
      <c r="AC267" s="1">
        <f t="shared" si="241"/>
        <v>7612.3122699917267</v>
      </c>
      <c r="AD267" s="1">
        <f t="shared" si="241"/>
        <v>7446.5644420410181</v>
      </c>
      <c r="AE267" s="1">
        <f t="shared" si="241"/>
        <v>7014.7341556421961</v>
      </c>
      <c r="AF267" s="1">
        <f t="shared" si="241"/>
        <v>7237.7140261418581</v>
      </c>
    </row>
    <row r="268" spans="1:38">
      <c r="A268" s="5" t="s">
        <v>487</v>
      </c>
      <c r="B268" s="5" t="str">
        <f t="shared" si="246"/>
        <v>9320-06111</v>
      </c>
      <c r="C268" s="5" t="str">
        <f t="shared" si="247"/>
        <v>9320</v>
      </c>
      <c r="D268" s="1">
        <f>SUM($F268:K268)</f>
        <v>-3992</v>
      </c>
      <c r="E268" s="2">
        <f t="shared" si="245"/>
        <v>-6.9536799094431587E-4</v>
      </c>
      <c r="F268" s="22">
        <f>'Div 2 history'!B269</f>
        <v>-3992</v>
      </c>
      <c r="G268" s="22">
        <f>'Div 2 history'!C269</f>
        <v>0</v>
      </c>
      <c r="H268" s="22">
        <f>'Div 2 history'!D269</f>
        <v>0</v>
      </c>
      <c r="I268" s="22">
        <f>'Div 2 history'!E269</f>
        <v>0</v>
      </c>
      <c r="J268" s="22">
        <f>'Div 2 history'!F269</f>
        <v>0</v>
      </c>
      <c r="K268" s="22">
        <f>'Div 2 history'!G269</f>
        <v>0</v>
      </c>
      <c r="L268" s="1">
        <f t="shared" si="241"/>
        <v>-755.94063437916645</v>
      </c>
      <c r="M268" s="1">
        <f t="shared" si="241"/>
        <v>-717.69539487722909</v>
      </c>
      <c r="N268" s="1">
        <f t="shared" si="241"/>
        <v>-9717.3154617349428</v>
      </c>
      <c r="O268" s="1">
        <f t="shared" si="241"/>
        <v>-773.11615839089984</v>
      </c>
      <c r="P268" s="1">
        <f t="shared" si="241"/>
        <v>-776.1454803676894</v>
      </c>
      <c r="Q268" s="1">
        <f t="shared" si="241"/>
        <v>-814.48185479851998</v>
      </c>
      <c r="R268" s="1">
        <f t="shared" si="241"/>
        <v>-796.74761143723629</v>
      </c>
      <c r="S268" s="1">
        <f t="shared" si="241"/>
        <v>-750.54378792742239</v>
      </c>
      <c r="T268" s="1">
        <f t="shared" si="241"/>
        <v>-774.40159250320551</v>
      </c>
      <c r="U268" s="1">
        <f t="shared" si="241"/>
        <v>-870.68959686373421</v>
      </c>
      <c r="V268" s="1">
        <f t="shared" si="241"/>
        <v>-747.62726388715839</v>
      </c>
      <c r="W268" s="1">
        <f t="shared" si="241"/>
        <v>-771.95165343118515</v>
      </c>
      <c r="X268" s="1">
        <f t="shared" si="241"/>
        <v>-784.04493723529595</v>
      </c>
      <c r="Y268" s="1">
        <f t="shared" si="241"/>
        <v>-748.70007762358728</v>
      </c>
      <c r="Z268" s="1">
        <f t="shared" si="241"/>
        <v>-851.0962741752794</v>
      </c>
      <c r="AA268" s="1">
        <f t="shared" si="241"/>
        <v>-773.11615839089984</v>
      </c>
      <c r="AB268" s="1">
        <f t="shared" si="241"/>
        <v>-776.1454803676894</v>
      </c>
      <c r="AC268" s="1">
        <f t="shared" si="241"/>
        <v>-814.48185479851998</v>
      </c>
      <c r="AD268" s="1">
        <f t="shared" si="241"/>
        <v>-796.74761143723629</v>
      </c>
      <c r="AE268" s="1">
        <f t="shared" si="241"/>
        <v>-750.54378792742239</v>
      </c>
      <c r="AF268" s="1">
        <f t="shared" si="241"/>
        <v>-774.40159250320551</v>
      </c>
    </row>
    <row r="269" spans="1:38">
      <c r="A269" s="5" t="s">
        <v>754</v>
      </c>
      <c r="B269" s="5" t="str">
        <f t="shared" si="246"/>
        <v>9210-06112</v>
      </c>
      <c r="C269" s="5" t="str">
        <f t="shared" si="247"/>
        <v>9210</v>
      </c>
      <c r="D269" s="1">
        <f>SUM($F269:K269)</f>
        <v>0</v>
      </c>
      <c r="E269" s="2">
        <f t="shared" si="245"/>
        <v>0</v>
      </c>
      <c r="F269" s="22">
        <f>'Div 2 history'!B270</f>
        <v>0</v>
      </c>
      <c r="G269" s="22">
        <f>'Div 2 history'!C270</f>
        <v>0</v>
      </c>
      <c r="H269" s="22">
        <f>'Div 2 history'!D270</f>
        <v>0</v>
      </c>
      <c r="I269" s="22">
        <f>'Div 2 history'!E270</f>
        <v>0</v>
      </c>
      <c r="J269" s="22">
        <f>'Div 2 history'!F270</f>
        <v>0</v>
      </c>
      <c r="K269" s="22">
        <f>'Div 2 history'!G270</f>
        <v>0</v>
      </c>
      <c r="L269" s="1">
        <f t="shared" si="241"/>
        <v>0</v>
      </c>
      <c r="M269" s="1">
        <f t="shared" si="241"/>
        <v>0</v>
      </c>
      <c r="N269" s="1">
        <f t="shared" si="241"/>
        <v>0</v>
      </c>
      <c r="O269" s="1">
        <f t="shared" si="241"/>
        <v>0</v>
      </c>
      <c r="P269" s="1">
        <f t="shared" si="241"/>
        <v>0</v>
      </c>
      <c r="Q269" s="1">
        <f t="shared" si="241"/>
        <v>0</v>
      </c>
      <c r="R269" s="1">
        <f t="shared" si="241"/>
        <v>0</v>
      </c>
      <c r="S269" s="1">
        <f t="shared" si="241"/>
        <v>0</v>
      </c>
      <c r="T269" s="1">
        <f t="shared" si="241"/>
        <v>0</v>
      </c>
      <c r="U269" s="1">
        <f t="shared" si="241"/>
        <v>0</v>
      </c>
      <c r="V269" s="1">
        <f t="shared" si="241"/>
        <v>0</v>
      </c>
      <c r="W269" s="1">
        <f t="shared" si="241"/>
        <v>0</v>
      </c>
      <c r="X269" s="1">
        <f t="shared" si="241"/>
        <v>0</v>
      </c>
      <c r="Y269" s="1">
        <f t="shared" si="241"/>
        <v>0</v>
      </c>
      <c r="Z269" s="1">
        <f t="shared" si="241"/>
        <v>0</v>
      </c>
      <c r="AA269" s="1">
        <f t="shared" si="241"/>
        <v>0</v>
      </c>
      <c r="AB269" s="1">
        <f t="shared" si="241"/>
        <v>0</v>
      </c>
      <c r="AC269" s="1">
        <f t="shared" si="241"/>
        <v>0</v>
      </c>
      <c r="AD269" s="1">
        <f t="shared" si="241"/>
        <v>0</v>
      </c>
      <c r="AE269" s="1">
        <f t="shared" si="241"/>
        <v>0</v>
      </c>
      <c r="AF269" s="1">
        <f t="shared" si="241"/>
        <v>0</v>
      </c>
    </row>
    <row r="270" spans="1:38">
      <c r="A270" s="5" t="s">
        <v>451</v>
      </c>
      <c r="B270" s="5" t="str">
        <f t="shared" si="246"/>
        <v>9302-06121</v>
      </c>
      <c r="C270" s="5" t="str">
        <f t="shared" si="247"/>
        <v>9302</v>
      </c>
      <c r="D270" s="1">
        <f>SUM($F270:K270)</f>
        <v>0</v>
      </c>
      <c r="E270" s="2">
        <f t="shared" si="245"/>
        <v>0</v>
      </c>
      <c r="F270" s="22">
        <f>'Div 2 history'!B271</f>
        <v>0</v>
      </c>
      <c r="G270" s="22">
        <f>'Div 2 history'!C271</f>
        <v>0</v>
      </c>
      <c r="H270" s="22">
        <f>'Div 2 history'!D271</f>
        <v>0</v>
      </c>
      <c r="I270" s="22">
        <f>'Div 2 history'!E271</f>
        <v>0</v>
      </c>
      <c r="J270" s="22">
        <f>'Div 2 history'!F271</f>
        <v>0</v>
      </c>
      <c r="K270" s="22">
        <f>'Div 2 history'!G271</f>
        <v>0</v>
      </c>
      <c r="L270" s="1">
        <f t="shared" si="241"/>
        <v>0</v>
      </c>
      <c r="M270" s="1">
        <f t="shared" si="241"/>
        <v>0</v>
      </c>
      <c r="N270" s="1">
        <f t="shared" si="241"/>
        <v>0</v>
      </c>
      <c r="O270" s="1">
        <f t="shared" si="241"/>
        <v>0</v>
      </c>
      <c r="P270" s="1">
        <f t="shared" si="241"/>
        <v>0</v>
      </c>
      <c r="Q270" s="1">
        <f t="shared" si="241"/>
        <v>0</v>
      </c>
      <c r="R270" s="1">
        <f t="shared" si="241"/>
        <v>0</v>
      </c>
      <c r="S270" s="1">
        <f t="shared" si="241"/>
        <v>0</v>
      </c>
      <c r="T270" s="1">
        <f t="shared" si="241"/>
        <v>0</v>
      </c>
      <c r="U270" s="1">
        <f t="shared" si="241"/>
        <v>0</v>
      </c>
      <c r="V270" s="1">
        <f t="shared" si="241"/>
        <v>0</v>
      </c>
      <c r="W270" s="1">
        <f t="shared" si="241"/>
        <v>0</v>
      </c>
      <c r="X270" s="1">
        <f t="shared" si="241"/>
        <v>0</v>
      </c>
      <c r="Y270" s="1">
        <f t="shared" si="241"/>
        <v>0</v>
      </c>
      <c r="Z270" s="1">
        <f t="shared" si="241"/>
        <v>0</v>
      </c>
      <c r="AA270" s="1">
        <f t="shared" si="241"/>
        <v>0</v>
      </c>
      <c r="AB270" s="1">
        <f t="shared" si="241"/>
        <v>0</v>
      </c>
      <c r="AC270" s="1">
        <f t="shared" si="241"/>
        <v>0</v>
      </c>
      <c r="AD270" s="1">
        <f t="shared" si="241"/>
        <v>0</v>
      </c>
      <c r="AE270" s="1">
        <f t="shared" si="241"/>
        <v>0</v>
      </c>
      <c r="AF270" s="1">
        <f t="shared" si="241"/>
        <v>0</v>
      </c>
    </row>
    <row r="271" spans="1:38">
      <c r="A271" s="5" t="s">
        <v>302</v>
      </c>
      <c r="B271" s="5" t="str">
        <f t="shared" si="246"/>
        <v>9230-06121</v>
      </c>
      <c r="C271" s="5" t="str">
        <f t="shared" si="247"/>
        <v>9230</v>
      </c>
      <c r="D271" s="1">
        <f>SUM($F271:K271)</f>
        <v>47172.729999999996</v>
      </c>
      <c r="E271" s="2">
        <f t="shared" si="245"/>
        <v>8.2170356932511658E-3</v>
      </c>
      <c r="F271" s="22">
        <f>'Div 2 history'!B272</f>
        <v>724</v>
      </c>
      <c r="G271" s="22">
        <f>'Div 2 history'!C272</f>
        <v>9465.02</v>
      </c>
      <c r="H271" s="22">
        <f>'Div 2 history'!D272</f>
        <v>1237.9000000000001</v>
      </c>
      <c r="I271" s="22">
        <f>'Div 2 history'!E272</f>
        <v>14317.5</v>
      </c>
      <c r="J271" s="22">
        <f>'Div 2 history'!F272</f>
        <v>3471.8</v>
      </c>
      <c r="K271" s="22">
        <f>'Div 2 history'!G272</f>
        <v>17956.509999999998</v>
      </c>
      <c r="L271" s="1">
        <f t="shared" si="241"/>
        <v>8932.8114833660147</v>
      </c>
      <c r="M271" s="1">
        <f t="shared" si="241"/>
        <v>8480.8745202372011</v>
      </c>
      <c r="N271" s="1">
        <f t="shared" si="241"/>
        <v>114827.73011053301</v>
      </c>
      <c r="O271" s="1">
        <f t="shared" ref="O271:AF271" si="248">$E271*O$272</f>
        <v>9135.7714925879627</v>
      </c>
      <c r="P271" s="1">
        <f t="shared" si="248"/>
        <v>9171.5684333931131</v>
      </c>
      <c r="Q271" s="1">
        <f t="shared" si="248"/>
        <v>9624.5823212198848</v>
      </c>
      <c r="R271" s="1">
        <f t="shared" si="248"/>
        <v>9415.0200281747639</v>
      </c>
      <c r="S271" s="1">
        <f t="shared" si="248"/>
        <v>8869.0379411516915</v>
      </c>
      <c r="T271" s="1">
        <f t="shared" si="248"/>
        <v>9150.9612311432193</v>
      </c>
      <c r="U271" s="1">
        <f t="shared" si="248"/>
        <v>10288.778874414273</v>
      </c>
      <c r="V271" s="1">
        <f t="shared" si="248"/>
        <v>8834.5739128225614</v>
      </c>
      <c r="W271" s="1">
        <f t="shared" si="248"/>
        <v>9122.0107515939035</v>
      </c>
      <c r="X271" s="1">
        <f t="shared" si="248"/>
        <v>9264.9148627423729</v>
      </c>
      <c r="Y271" s="1">
        <f t="shared" si="248"/>
        <v>8847.2511554901102</v>
      </c>
      <c r="Z271" s="1">
        <f t="shared" si="248"/>
        <v>10057.248182784675</v>
      </c>
      <c r="AA271" s="1">
        <f t="shared" si="248"/>
        <v>9135.7714925879627</v>
      </c>
      <c r="AB271" s="1">
        <f t="shared" si="248"/>
        <v>9171.5684333931131</v>
      </c>
      <c r="AC271" s="1">
        <f t="shared" si="248"/>
        <v>9624.5823212198848</v>
      </c>
      <c r="AD271" s="1">
        <f t="shared" si="248"/>
        <v>9415.0200281747639</v>
      </c>
      <c r="AE271" s="1">
        <f t="shared" si="248"/>
        <v>8869.0379411516915</v>
      </c>
      <c r="AF271" s="1">
        <f t="shared" si="248"/>
        <v>9150.9612311432193</v>
      </c>
    </row>
    <row r="272" spans="1:38">
      <c r="A272" s="9" t="s">
        <v>37</v>
      </c>
      <c r="B272" s="5"/>
      <c r="C272" s="5"/>
      <c r="D272" s="31">
        <f>SUM(D259:D271)</f>
        <v>5740845.2100000009</v>
      </c>
      <c r="E272" s="31">
        <f t="shared" ref="E272:K272" si="249">SUM(E259:E271)</f>
        <v>0.99999999999999978</v>
      </c>
      <c r="F272" s="31">
        <f t="shared" si="249"/>
        <v>871680.06000000017</v>
      </c>
      <c r="G272" s="31">
        <f t="shared" si="249"/>
        <v>988398.9800000001</v>
      </c>
      <c r="H272" s="31">
        <f t="shared" si="249"/>
        <v>868947.99</v>
      </c>
      <c r="I272" s="31">
        <f t="shared" si="249"/>
        <v>1009984.9500000001</v>
      </c>
      <c r="J272" s="31">
        <f t="shared" si="249"/>
        <v>983315.73000000021</v>
      </c>
      <c r="K272" s="31">
        <f t="shared" si="249"/>
        <v>1018517.5</v>
      </c>
      <c r="L272" s="31">
        <f>'Div 2 history'!H273</f>
        <v>1087108.76</v>
      </c>
      <c r="M272" s="31">
        <f>'Div 2 history'!I273</f>
        <v>1032108.76</v>
      </c>
      <c r="N272" s="31">
        <f>'Div 2 history'!J273</f>
        <v>13974349.68</v>
      </c>
      <c r="O272" s="31">
        <f>'Div 002 FY18 Budget '!C116</f>
        <v>1111808.666</v>
      </c>
      <c r="P272" s="31">
        <f>'Div 002 FY18 Budget '!D116</f>
        <v>1116165.0959999999</v>
      </c>
      <c r="Q272" s="31">
        <f>'Div 002 FY18 Budget '!E116</f>
        <v>1171296.156</v>
      </c>
      <c r="R272" s="31">
        <f>'Div 002 FY18 Budget '!F116</f>
        <v>1145792.7627000001</v>
      </c>
      <c r="S272" s="31">
        <f>'Div 002 FY18 Budget '!G116</f>
        <v>1079347.6226999999</v>
      </c>
      <c r="T272" s="31">
        <f>'Div 002 FY18 Budget '!H116</f>
        <v>1113657.2327000001</v>
      </c>
      <c r="U272" s="31">
        <f>'Div 002 FY18 Budget '!I116</f>
        <v>1252127.8060000001</v>
      </c>
      <c r="V272" s="31">
        <f>'Div 002 FY18 Budget '!J116</f>
        <v>1075153.406</v>
      </c>
      <c r="W272" s="31">
        <f>'Div 002 FY18 Budget '!K116</f>
        <v>1110134.0060000001</v>
      </c>
      <c r="X272" s="31">
        <f>'Div 002 FY18 Budget '!L116</f>
        <v>1127525.206</v>
      </c>
      <c r="Y272" s="31">
        <f>'Div 002 FY18 Budget '!M116</f>
        <v>1076696.206</v>
      </c>
      <c r="Z272" s="31">
        <f>'Div 002 FY18 Budget '!N116</f>
        <v>1223950.8940000001</v>
      </c>
      <c r="AA272" s="37">
        <f t="shared" ref="AA272" si="250">O272*(1+AA$3)</f>
        <v>1111808.666</v>
      </c>
      <c r="AB272" s="37">
        <f t="shared" ref="AB272" si="251">P272*(1+AB$3)</f>
        <v>1116165.0959999999</v>
      </c>
      <c r="AC272" s="37">
        <f t="shared" ref="AC272" si="252">Q272*(1+AC$3)</f>
        <v>1171296.156</v>
      </c>
      <c r="AD272" s="37">
        <f t="shared" ref="AD272" si="253">R272*(1+AD$3)</f>
        <v>1145792.7627000001</v>
      </c>
      <c r="AE272" s="37">
        <f t="shared" ref="AE272" si="254">S272*(1+AE$3)</f>
        <v>1079347.6226999999</v>
      </c>
      <c r="AF272" s="37">
        <f t="shared" ref="AF272" si="255">T272*(1+AF$3)</f>
        <v>1113657.2327000001</v>
      </c>
      <c r="AH272" s="15">
        <f>SUM(F272:Q272)</f>
        <v>25233682.328000002</v>
      </c>
      <c r="AI272" s="15">
        <f>SUM(U272:AF272)</f>
        <v>13603655.060100002</v>
      </c>
      <c r="AK272" s="15">
        <f>AH272*$AK$6</f>
        <v>1379839.5911693585</v>
      </c>
      <c r="AL272" s="15">
        <f>AI272*$AL$6</f>
        <v>707528.25370879669</v>
      </c>
    </row>
    <row r="273" spans="1:38">
      <c r="B273" s="5" t="str">
        <f t="shared" si="215"/>
        <v/>
      </c>
      <c r="C273" s="5" t="s">
        <v>462</v>
      </c>
      <c r="F273" s="1">
        <f>F272-'Div 2 history'!B273</f>
        <v>0</v>
      </c>
      <c r="G273" s="1">
        <f>G272-'Div 2 history'!C273</f>
        <v>0</v>
      </c>
      <c r="H273" s="1">
        <f>H272-'Div 2 history'!D273</f>
        <v>0</v>
      </c>
      <c r="I273" s="1">
        <f>I272-'Div 2 history'!E273</f>
        <v>0</v>
      </c>
      <c r="J273" s="1">
        <f>J272-'Div 2 history'!F273</f>
        <v>0</v>
      </c>
      <c r="K273" s="1">
        <f>K272-'Div 2 history'!G273</f>
        <v>0</v>
      </c>
      <c r="L273" s="1">
        <f>L272-'Div 2 history'!H273</f>
        <v>0</v>
      </c>
      <c r="M273" s="1">
        <f>M272-'Div 2 history'!I273</f>
        <v>0</v>
      </c>
      <c r="N273" s="1">
        <f>N272-'Div 2 history'!J273</f>
        <v>0</v>
      </c>
      <c r="O273" s="1">
        <f>O272-SUM(O259:O271)</f>
        <v>0</v>
      </c>
      <c r="P273" s="1">
        <f t="shared" ref="P273:AF273" si="256">P272-SUM(P259:P271)</f>
        <v>0</v>
      </c>
      <c r="Q273" s="1">
        <f t="shared" si="256"/>
        <v>0</v>
      </c>
      <c r="R273" s="1">
        <f t="shared" si="256"/>
        <v>0</v>
      </c>
      <c r="S273" s="1">
        <f t="shared" si="256"/>
        <v>0</v>
      </c>
      <c r="T273" s="1">
        <f t="shared" si="256"/>
        <v>0</v>
      </c>
      <c r="U273" s="1">
        <f t="shared" si="256"/>
        <v>0</v>
      </c>
      <c r="V273" s="1">
        <f t="shared" si="256"/>
        <v>0</v>
      </c>
      <c r="W273" s="1">
        <f t="shared" si="256"/>
        <v>0</v>
      </c>
      <c r="X273" s="1">
        <f t="shared" si="256"/>
        <v>0</v>
      </c>
      <c r="Y273" s="1">
        <f t="shared" si="256"/>
        <v>0</v>
      </c>
      <c r="Z273" s="1">
        <f t="shared" si="256"/>
        <v>0</v>
      </c>
      <c r="AA273" s="1">
        <f t="shared" si="256"/>
        <v>0</v>
      </c>
      <c r="AB273" s="1">
        <f t="shared" si="256"/>
        <v>0</v>
      </c>
      <c r="AC273" s="1">
        <f t="shared" si="256"/>
        <v>0</v>
      </c>
      <c r="AD273" s="1">
        <f t="shared" si="256"/>
        <v>0</v>
      </c>
      <c r="AE273" s="1">
        <f t="shared" si="256"/>
        <v>0</v>
      </c>
      <c r="AF273" s="1">
        <f t="shared" si="256"/>
        <v>0</v>
      </c>
    </row>
    <row r="274" spans="1:38">
      <c r="A274" s="5" t="s">
        <v>356</v>
      </c>
      <c r="B274" s="5" t="str">
        <f t="shared" si="215"/>
        <v>9200-04863</v>
      </c>
      <c r="C274" s="5" t="str">
        <f t="shared" ref="C274:C276" si="257">LEFT(B274,4)</f>
        <v>9200</v>
      </c>
      <c r="D274" s="1">
        <f>SUM($F274:K274)</f>
        <v>-34848875.129999995</v>
      </c>
      <c r="E274" s="2">
        <f>D274/$D$277</f>
        <v>0.99860276006378723</v>
      </c>
      <c r="F274" s="22">
        <f>'Div 2 history'!B275</f>
        <v>-4366082.9000000004</v>
      </c>
      <c r="G274" s="22">
        <f>'Div 2 history'!C275</f>
        <v>-5668400.1699999999</v>
      </c>
      <c r="H274" s="22">
        <f>'Div 2 history'!D275</f>
        <v>-9094461.4299999997</v>
      </c>
      <c r="I274" s="22">
        <f>'Div 2 history'!E275</f>
        <v>-3857672.11</v>
      </c>
      <c r="J274" s="22">
        <f>'Div 2 history'!F275</f>
        <v>-4925893.43</v>
      </c>
      <c r="K274" s="22">
        <f>'Div 2 history'!G275</f>
        <v>-6936365.0899999999</v>
      </c>
      <c r="L274" s="1">
        <f t="shared" ref="L274:V276" si="258">$E274*L$277</f>
        <v>-5337786.7257836703</v>
      </c>
      <c r="M274" s="1">
        <f t="shared" si="258"/>
        <v>-4747611.4959832113</v>
      </c>
      <c r="N274" s="1">
        <f t="shared" si="258"/>
        <v>-4656745.6350367274</v>
      </c>
      <c r="O274" s="1">
        <f t="shared" si="258"/>
        <v>-5336855.3334164964</v>
      </c>
      <c r="P274" s="1">
        <f t="shared" si="258"/>
        <v>-5384855.6824706327</v>
      </c>
      <c r="Q274" s="1">
        <f t="shared" si="258"/>
        <v>-5324925.7045928696</v>
      </c>
      <c r="R274" s="1">
        <f t="shared" si="258"/>
        <v>-5604001.9294491475</v>
      </c>
      <c r="S274" s="1">
        <f t="shared" si="258"/>
        <v>-5225503.4414211456</v>
      </c>
      <c r="T274" s="1">
        <f t="shared" si="258"/>
        <v>-6125232.5437073139</v>
      </c>
      <c r="U274" s="1">
        <f t="shared" si="258"/>
        <v>-5414404.8078836584</v>
      </c>
      <c r="V274" s="1">
        <f t="shared" si="258"/>
        <v>-6316100.5235942602</v>
      </c>
      <c r="W274" s="1">
        <f t="shared" ref="W274:AF276" si="259">$E274*W$277</f>
        <v>-5300391.0368759725</v>
      </c>
      <c r="X274" s="1">
        <f t="shared" si="259"/>
        <v>-5683918.7414495945</v>
      </c>
      <c r="Y274" s="1">
        <f t="shared" si="259"/>
        <v>-5230081.2885206155</v>
      </c>
      <c r="Z274" s="1">
        <f t="shared" si="259"/>
        <v>-5090965.8029051404</v>
      </c>
      <c r="AA274" s="1">
        <f t="shared" si="259"/>
        <v>-5336855.3334164964</v>
      </c>
      <c r="AB274" s="1">
        <f t="shared" si="259"/>
        <v>-5384855.6824706327</v>
      </c>
      <c r="AC274" s="1">
        <f t="shared" si="259"/>
        <v>-5324925.7045928696</v>
      </c>
      <c r="AD274" s="1">
        <f t="shared" si="259"/>
        <v>-5604001.9294491475</v>
      </c>
      <c r="AE274" s="1">
        <f t="shared" si="259"/>
        <v>-5225503.4414211456</v>
      </c>
      <c r="AF274" s="1">
        <f t="shared" si="259"/>
        <v>-6125232.5437073139</v>
      </c>
    </row>
    <row r="275" spans="1:38">
      <c r="A275" s="5" t="s">
        <v>305</v>
      </c>
      <c r="B275" s="5" t="str">
        <f t="shared" si="215"/>
        <v>9210-07590</v>
      </c>
      <c r="C275" s="5" t="str">
        <f t="shared" si="257"/>
        <v>9210</v>
      </c>
      <c r="D275" s="1">
        <f>SUM($F275:K275)</f>
        <v>-48760.369999999988</v>
      </c>
      <c r="E275" s="2">
        <f>D275/$D$277</f>
        <v>1.3972399362128702E-3</v>
      </c>
      <c r="F275" s="22">
        <f>'Div 2 history'!B276</f>
        <v>1308.53</v>
      </c>
      <c r="G275" s="22">
        <f>'Div 2 history'!C276</f>
        <v>4076.9100000000008</v>
      </c>
      <c r="H275" s="22">
        <f>'Div 2 history'!D276</f>
        <v>-94593</v>
      </c>
      <c r="I275" s="22">
        <f>'Div 2 history'!E276</f>
        <v>9546.32</v>
      </c>
      <c r="J275" s="22">
        <f>'Div 2 history'!F276</f>
        <v>41755.130000000005</v>
      </c>
      <c r="K275" s="22">
        <f>'Div 2 history'!G276</f>
        <v>-10854.26</v>
      </c>
      <c r="L275" s="1">
        <f t="shared" si="258"/>
        <v>-7468.6042163307047</v>
      </c>
      <c r="M275" s="1">
        <f t="shared" si="258"/>
        <v>-6642.8340167889619</v>
      </c>
      <c r="N275" s="1">
        <f t="shared" si="258"/>
        <v>-6515.6949632731448</v>
      </c>
      <c r="O275" s="1">
        <f t="shared" si="258"/>
        <v>-7467.3010168366282</v>
      </c>
      <c r="P275" s="1">
        <f t="shared" si="258"/>
        <v>-7534.4628627004558</v>
      </c>
      <c r="Q275" s="1">
        <f t="shared" si="258"/>
        <v>-7450.6091404637818</v>
      </c>
      <c r="R275" s="1">
        <f t="shared" si="258"/>
        <v>-7841.0911841863599</v>
      </c>
      <c r="S275" s="1">
        <f t="shared" si="258"/>
        <v>-7311.4980121875842</v>
      </c>
      <c r="T275" s="1">
        <f t="shared" si="258"/>
        <v>-8570.394426019735</v>
      </c>
      <c r="U275" s="1">
        <f t="shared" si="258"/>
        <v>-7575.8078496746612</v>
      </c>
      <c r="V275" s="1">
        <f t="shared" si="258"/>
        <v>-8837.4559390735158</v>
      </c>
      <c r="W275" s="1">
        <f t="shared" si="259"/>
        <v>-7416.2803573613082</v>
      </c>
      <c r="X275" s="1">
        <f t="shared" si="259"/>
        <v>-7952.9103837394505</v>
      </c>
      <c r="Y275" s="1">
        <f t="shared" si="259"/>
        <v>-7317.9033127185448</v>
      </c>
      <c r="Z275" s="1">
        <f t="shared" si="259"/>
        <v>-7123.2536281581179</v>
      </c>
      <c r="AA275" s="1">
        <f t="shared" si="259"/>
        <v>-7467.3010168366282</v>
      </c>
      <c r="AB275" s="1">
        <f t="shared" si="259"/>
        <v>-7534.4628627004558</v>
      </c>
      <c r="AC275" s="1">
        <f t="shared" si="259"/>
        <v>-7450.6091404637818</v>
      </c>
      <c r="AD275" s="1">
        <f t="shared" si="259"/>
        <v>-7841.0911841863599</v>
      </c>
      <c r="AE275" s="1">
        <f t="shared" si="259"/>
        <v>-7311.4980121875842</v>
      </c>
      <c r="AF275" s="1">
        <f t="shared" si="259"/>
        <v>-8570.394426019735</v>
      </c>
    </row>
    <row r="276" spans="1:38">
      <c r="A276" s="5" t="s">
        <v>452</v>
      </c>
      <c r="B276" s="5" t="str">
        <f t="shared" si="215"/>
        <v>9302-07590</v>
      </c>
      <c r="C276" s="5" t="str">
        <f t="shared" si="257"/>
        <v>9302</v>
      </c>
      <c r="D276" s="1">
        <f>SUM($F276:K276)</f>
        <v>0</v>
      </c>
      <c r="E276" s="2">
        <f>D276/$D$277</f>
        <v>0</v>
      </c>
      <c r="F276" s="22">
        <f>'Div 2 history'!B277</f>
        <v>0</v>
      </c>
      <c r="G276" s="22">
        <f>'Div 2 history'!C277</f>
        <v>0</v>
      </c>
      <c r="H276" s="22">
        <f>'Div 2 history'!D277</f>
        <v>0</v>
      </c>
      <c r="I276" s="22">
        <f>'Div 2 history'!E277</f>
        <v>0</v>
      </c>
      <c r="J276" s="22">
        <f>'Div 2 history'!F277</f>
        <v>0</v>
      </c>
      <c r="K276" s="22">
        <f>'Div 2 history'!G277</f>
        <v>0</v>
      </c>
      <c r="L276" s="1">
        <f t="shared" si="258"/>
        <v>0</v>
      </c>
      <c r="M276" s="1">
        <f t="shared" si="258"/>
        <v>0</v>
      </c>
      <c r="N276" s="1">
        <f t="shared" si="258"/>
        <v>0</v>
      </c>
      <c r="O276" s="1">
        <f t="shared" si="258"/>
        <v>0</v>
      </c>
      <c r="P276" s="1">
        <f t="shared" si="258"/>
        <v>0</v>
      </c>
      <c r="Q276" s="1">
        <f t="shared" si="258"/>
        <v>0</v>
      </c>
      <c r="R276" s="1">
        <f t="shared" si="258"/>
        <v>0</v>
      </c>
      <c r="S276" s="1">
        <f t="shared" si="258"/>
        <v>0</v>
      </c>
      <c r="T276" s="1">
        <f t="shared" si="258"/>
        <v>0</v>
      </c>
      <c r="U276" s="1">
        <f t="shared" si="258"/>
        <v>0</v>
      </c>
      <c r="V276" s="1">
        <f t="shared" si="258"/>
        <v>0</v>
      </c>
      <c r="W276" s="1">
        <f t="shared" si="259"/>
        <v>0</v>
      </c>
      <c r="X276" s="1">
        <f t="shared" si="259"/>
        <v>0</v>
      </c>
      <c r="Y276" s="1">
        <f t="shared" si="259"/>
        <v>0</v>
      </c>
      <c r="Z276" s="1">
        <f t="shared" si="259"/>
        <v>0</v>
      </c>
      <c r="AA276" s="1">
        <f t="shared" si="259"/>
        <v>0</v>
      </c>
      <c r="AB276" s="1">
        <f t="shared" si="259"/>
        <v>0</v>
      </c>
      <c r="AC276" s="1">
        <f t="shared" si="259"/>
        <v>0</v>
      </c>
      <c r="AD276" s="1">
        <f t="shared" si="259"/>
        <v>0</v>
      </c>
      <c r="AE276" s="1">
        <f t="shared" si="259"/>
        <v>0</v>
      </c>
      <c r="AF276" s="1">
        <f t="shared" si="259"/>
        <v>0</v>
      </c>
    </row>
    <row r="277" spans="1:38">
      <c r="A277" s="9" t="s">
        <v>39</v>
      </c>
      <c r="B277" s="9"/>
      <c r="C277" s="9"/>
      <c r="D277" s="31">
        <f>SUM(D274:D276)</f>
        <v>-34897635.499999993</v>
      </c>
      <c r="E277" s="36">
        <f>SUM(E274:E276)</f>
        <v>1</v>
      </c>
      <c r="F277" s="31">
        <f>SUM(F274:F276)</f>
        <v>-4364774.37</v>
      </c>
      <c r="G277" s="31">
        <f t="shared" ref="G277:K277" si="260">SUM(G274:G276)</f>
        <v>-5664323.2599999998</v>
      </c>
      <c r="H277" s="31">
        <f t="shared" si="260"/>
        <v>-9189054.4299999997</v>
      </c>
      <c r="I277" s="31">
        <f t="shared" si="260"/>
        <v>-3848125.79</v>
      </c>
      <c r="J277" s="31">
        <f t="shared" si="260"/>
        <v>-4884138.3</v>
      </c>
      <c r="K277" s="31">
        <f t="shared" si="260"/>
        <v>-6947219.3499999996</v>
      </c>
      <c r="L277" s="31">
        <f>'Div 2 history'!H278</f>
        <v>-5345255.33</v>
      </c>
      <c r="M277" s="31">
        <f>'Div 2 history'!I278</f>
        <v>-4754254.33</v>
      </c>
      <c r="N277" s="31">
        <f>'Div 2 history'!J278</f>
        <v>-4663261.33</v>
      </c>
      <c r="O277" s="31">
        <f>'Div 002 FY18 Budget '!C120</f>
        <v>-5344322.6344333328</v>
      </c>
      <c r="P277" s="31">
        <f>'Div 002 FY18 Budget '!D120</f>
        <v>-5392390.1453333329</v>
      </c>
      <c r="Q277" s="31">
        <f>'Div 002 FY18 Budget '!E120</f>
        <v>-5332376.3137333328</v>
      </c>
      <c r="R277" s="31">
        <f>'Div 002 FY18 Budget '!F120</f>
        <v>-5611843.0206333334</v>
      </c>
      <c r="S277" s="31">
        <f>'Div 002 FY18 Budget '!G120</f>
        <v>-5232814.9394333325</v>
      </c>
      <c r="T277" s="31">
        <f>'Div 002 FY18 Budget '!H120</f>
        <v>-6133802.9381333329</v>
      </c>
      <c r="U277" s="31">
        <f>'Div 002 FY18 Budget '!I120</f>
        <v>-5421980.6157333329</v>
      </c>
      <c r="V277" s="31">
        <f>'Div 002 FY18 Budget '!J120</f>
        <v>-6324937.9795333333</v>
      </c>
      <c r="W277" s="31">
        <f>'Div 002 FY18 Budget '!K120</f>
        <v>-5307807.3172333334</v>
      </c>
      <c r="X277" s="31">
        <f>'Div 002 FY18 Budget '!L120</f>
        <v>-5691871.6518333331</v>
      </c>
      <c r="Y277" s="31">
        <f>'Div 002 FY18 Budget '!M120</f>
        <v>-5237399.1918333331</v>
      </c>
      <c r="Z277" s="31">
        <f>'Div 002 FY18 Budget '!N120</f>
        <v>-5098089.0565332985</v>
      </c>
      <c r="AA277" s="37">
        <f t="shared" ref="AA277" si="261">O277*(1+AA$3)</f>
        <v>-5344322.6344333328</v>
      </c>
      <c r="AB277" s="37">
        <f t="shared" ref="AB277" si="262">P277*(1+AB$3)</f>
        <v>-5392390.1453333329</v>
      </c>
      <c r="AC277" s="37">
        <f t="shared" ref="AC277" si="263">Q277*(1+AC$3)</f>
        <v>-5332376.3137333328</v>
      </c>
      <c r="AD277" s="37">
        <f t="shared" ref="AD277" si="264">R277*(1+AD$3)</f>
        <v>-5611843.0206333334</v>
      </c>
      <c r="AE277" s="37">
        <f t="shared" ref="AE277" si="265">S277*(1+AE$3)</f>
        <v>-5232814.9394333325</v>
      </c>
      <c r="AF277" s="37">
        <f t="shared" ref="AF277" si="266">T277*(1+AF$3)</f>
        <v>-6133802.9381333329</v>
      </c>
      <c r="AH277" s="15">
        <f>SUM(F277:Q277)</f>
        <v>-65729495.58349999</v>
      </c>
      <c r="AI277" s="15">
        <f>SUM(U277:AF277)</f>
        <v>-66129635.804399967</v>
      </c>
      <c r="AK277" s="15">
        <f>AH277*$AK$6</f>
        <v>-3594249.9051383305</v>
      </c>
      <c r="AL277" s="15">
        <f>AI277*$AL$6</f>
        <v>-3439412.8293004422</v>
      </c>
    </row>
    <row r="278" spans="1:38">
      <c r="F278" s="1">
        <f>F277-'Div 2 history'!B278</f>
        <v>0</v>
      </c>
      <c r="G278" s="1">
        <f>G277-'Div 2 history'!C278</f>
        <v>0</v>
      </c>
      <c r="H278" s="1">
        <f>H277-'Div 2 history'!D278</f>
        <v>0</v>
      </c>
      <c r="I278" s="1">
        <f>I277-'Div 2 history'!E278</f>
        <v>0</v>
      </c>
      <c r="J278" s="1">
        <f>J277-'Div 2 history'!F278</f>
        <v>0</v>
      </c>
      <c r="K278" s="1">
        <f>K277-'Div 2 history'!G278</f>
        <v>0</v>
      </c>
      <c r="L278" s="1">
        <f>L277-'Div 2 history'!H278</f>
        <v>0</v>
      </c>
      <c r="M278" s="1">
        <f t="shared" ref="M278" si="267">M277-SUM(M274:M276)</f>
        <v>0</v>
      </c>
      <c r="N278" s="1">
        <f t="shared" ref="N278:AF278" si="268">N277-SUM(N274:N276)</f>
        <v>0</v>
      </c>
      <c r="O278" s="1">
        <f t="shared" si="268"/>
        <v>0</v>
      </c>
      <c r="P278" s="1">
        <f t="shared" si="268"/>
        <v>0</v>
      </c>
      <c r="Q278" s="1">
        <f t="shared" si="268"/>
        <v>0</v>
      </c>
      <c r="R278" s="1">
        <f t="shared" si="268"/>
        <v>0</v>
      </c>
      <c r="S278" s="1">
        <f t="shared" si="268"/>
        <v>0</v>
      </c>
      <c r="T278" s="1">
        <f t="shared" si="268"/>
        <v>0</v>
      </c>
      <c r="U278" s="1">
        <f t="shared" si="268"/>
        <v>0</v>
      </c>
      <c r="V278" s="1">
        <f t="shared" si="268"/>
        <v>0</v>
      </c>
      <c r="W278" s="1">
        <f t="shared" si="268"/>
        <v>0</v>
      </c>
      <c r="X278" s="1">
        <f t="shared" si="268"/>
        <v>0</v>
      </c>
      <c r="Y278" s="1">
        <f t="shared" si="268"/>
        <v>0</v>
      </c>
      <c r="Z278" s="1">
        <f t="shared" si="268"/>
        <v>0</v>
      </c>
      <c r="AA278" s="1">
        <f t="shared" si="268"/>
        <v>0</v>
      </c>
      <c r="AB278" s="1">
        <f t="shared" si="268"/>
        <v>0</v>
      </c>
      <c r="AC278" s="1">
        <f t="shared" si="268"/>
        <v>0</v>
      </c>
      <c r="AD278" s="1">
        <f t="shared" si="268"/>
        <v>0</v>
      </c>
      <c r="AE278" s="1">
        <f t="shared" si="268"/>
        <v>0</v>
      </c>
      <c r="AF278" s="1">
        <f t="shared" si="268"/>
        <v>0</v>
      </c>
    </row>
    <row r="279" spans="1:38">
      <c r="A279" s="9" t="s">
        <v>124</v>
      </c>
      <c r="B279" s="9"/>
      <c r="C279" s="9"/>
      <c r="F279" s="50">
        <f t="shared" ref="F279:AF279" si="269">F33+F86+F62+F94+F104+F113+F131+F143+F157+F168+F190+F199+F206+F237+F257+F272+F277</f>
        <v>9529525.8800000027</v>
      </c>
      <c r="G279" s="50">
        <f t="shared" si="269"/>
        <v>10394287.429999996</v>
      </c>
      <c r="H279" s="50">
        <f t="shared" si="269"/>
        <v>6871530.9800000023</v>
      </c>
      <c r="I279" s="50">
        <f t="shared" si="269"/>
        <v>8670163.1899999976</v>
      </c>
      <c r="J279" s="50">
        <f t="shared" si="269"/>
        <v>11606011.900000002</v>
      </c>
      <c r="K279" s="50">
        <f t="shared" si="269"/>
        <v>1962052.3600000013</v>
      </c>
      <c r="L279" s="50">
        <f t="shared" si="269"/>
        <v>9254552.0800000001</v>
      </c>
      <c r="M279" s="50">
        <f>M33+M86+M62+M94+M104+M113+M131+M143+M157+M168+M190+M199+M206+M237+M257+M272+M277</f>
        <v>7991396.0199999996</v>
      </c>
      <c r="N279" s="50">
        <f t="shared" si="269"/>
        <v>20713014.310000002</v>
      </c>
      <c r="O279" s="16">
        <f t="shared" si="269"/>
        <v>8551321.3532726374</v>
      </c>
      <c r="P279" s="16">
        <f t="shared" si="269"/>
        <v>8530737.4914911184</v>
      </c>
      <c r="Q279" s="16">
        <f t="shared" si="269"/>
        <v>8603953.6960281022</v>
      </c>
      <c r="R279" s="16">
        <f t="shared" si="269"/>
        <v>8776882.1359171011</v>
      </c>
      <c r="S279" s="16">
        <f t="shared" si="269"/>
        <v>8168520.0786847677</v>
      </c>
      <c r="T279" s="16">
        <f t="shared" si="269"/>
        <v>10775810.774511073</v>
      </c>
      <c r="U279" s="44">
        <f t="shared" si="269"/>
        <v>8149412.0779545922</v>
      </c>
      <c r="V279" s="44">
        <f t="shared" si="269"/>
        <v>11290391.094896808</v>
      </c>
      <c r="W279" s="44">
        <f t="shared" si="269"/>
        <v>8345078.4831524622</v>
      </c>
      <c r="X279" s="44">
        <f t="shared" si="269"/>
        <v>9582779.1766251232</v>
      </c>
      <c r="Y279" s="44">
        <f t="shared" si="269"/>
        <v>7929889.0864029462</v>
      </c>
      <c r="Z279" s="44">
        <f t="shared" si="269"/>
        <v>7842749.0782723697</v>
      </c>
      <c r="AA279" s="44">
        <f t="shared" si="269"/>
        <v>8614674.3972411677</v>
      </c>
      <c r="AB279" s="44">
        <f t="shared" si="269"/>
        <v>8594391.0521940868</v>
      </c>
      <c r="AC279" s="44">
        <f t="shared" si="269"/>
        <v>8663954.3290609568</v>
      </c>
      <c r="AD279" s="44">
        <f t="shared" si="269"/>
        <v>8843933.6049652249</v>
      </c>
      <c r="AE279" s="44">
        <f t="shared" si="269"/>
        <v>8225187.8621448707</v>
      </c>
      <c r="AF279" s="44">
        <f t="shared" si="269"/>
        <v>10839628.965703387</v>
      </c>
      <c r="AH279" s="15">
        <f>SUM(F279:Q279)</f>
        <v>112678546.69079185</v>
      </c>
      <c r="AI279" s="15">
        <f>SUM(U279:AF279)</f>
        <v>106922069.20861399</v>
      </c>
      <c r="AK279" s="15">
        <f>SUM(AK8:AK277)</f>
        <v>6161539.080122944</v>
      </c>
      <c r="AL279" s="15">
        <f>SUM(AL8:AL277)</f>
        <v>5561033.7498182375</v>
      </c>
    </row>
    <row r="280" spans="1:38">
      <c r="A280" s="9"/>
      <c r="B280" s="9"/>
      <c r="C280" s="9"/>
      <c r="F280" s="50">
        <f>F279-'Div 2 history'!B280</f>
        <v>0</v>
      </c>
      <c r="G280" s="50">
        <f>G279-'Div 2 history'!C280</f>
        <v>0</v>
      </c>
      <c r="H280" s="50">
        <f>H279-'Div 2 history'!D280</f>
        <v>0</v>
      </c>
      <c r="I280" s="50">
        <f>I279-'Div 2 history'!E280</f>
        <v>0</v>
      </c>
      <c r="J280" s="50">
        <f>J279-'Div 2 history'!F280</f>
        <v>0</v>
      </c>
      <c r="K280" s="50">
        <f>K279-'Div 2 history'!G280</f>
        <v>0</v>
      </c>
      <c r="L280" s="1">
        <f>L279-'Div 2 history'!H280</f>
        <v>0</v>
      </c>
      <c r="M280" s="1">
        <f>M279-'Div 2 history'!I280</f>
        <v>0</v>
      </c>
      <c r="N280" s="1">
        <f>N279-'Div 2 history'!J280</f>
        <v>0</v>
      </c>
      <c r="O280" s="1">
        <f>O279-'Div 002 FY18 Budget '!C121</f>
        <v>0</v>
      </c>
      <c r="P280" s="1">
        <f>P279-'Div 002 FY18 Budget '!D121</f>
        <v>0</v>
      </c>
      <c r="Q280" s="1">
        <f>Q279-'Div 002 FY18 Budget '!E121</f>
        <v>0</v>
      </c>
      <c r="R280" s="1">
        <f>R279-'Div 002 FY18 Budget '!F121</f>
        <v>0</v>
      </c>
      <c r="S280" s="1">
        <f>S279-'Div 002 FY18 Budget '!G121</f>
        <v>0</v>
      </c>
      <c r="T280" s="1">
        <f>T279-'Div 002 FY18 Budget '!H121</f>
        <v>0</v>
      </c>
      <c r="U280" s="1">
        <f>U279-'Div 002 FY18 Budget '!I121</f>
        <v>0</v>
      </c>
      <c r="V280" s="1">
        <f>V279-'Div 002 FY18 Budget '!J121</f>
        <v>0</v>
      </c>
      <c r="W280" s="1">
        <f>W279-'Div 002 FY18 Budget '!K121</f>
        <v>0</v>
      </c>
      <c r="X280" s="1">
        <f>X279-'Div 002 FY18 Budget '!L121</f>
        <v>0</v>
      </c>
      <c r="Y280" s="1">
        <f>Y279-'Div 002 FY18 Budget '!M121</f>
        <v>0</v>
      </c>
      <c r="Z280" s="1">
        <f>Z279-'Div 002 FY18 Budget '!N121</f>
        <v>0</v>
      </c>
      <c r="AA280" s="1"/>
      <c r="AB280" s="1"/>
      <c r="AC280" s="1"/>
      <c r="AD280" s="1"/>
      <c r="AE280" s="1"/>
      <c r="AF280" s="1"/>
      <c r="AH280" s="15">
        <f>SUM(AH8:AH277)</f>
        <v>112736568.57276565</v>
      </c>
      <c r="AI280" s="15">
        <f>SUM(AI8:AI277)</f>
        <v>106977136.85394019</v>
      </c>
      <c r="AJ280" s="62" t="s">
        <v>580</v>
      </c>
      <c r="AK280" s="2">
        <f>AK279/AH279</f>
        <v>5.4682450751084001E-2</v>
      </c>
      <c r="AL280" s="2">
        <f>AL279/AI279</f>
        <v>5.201015834222391E-2</v>
      </c>
    </row>
    <row r="281" spans="1:38">
      <c r="F281" s="15">
        <f t="shared" ref="F281:AF281" si="270">F279-F368</f>
        <v>0</v>
      </c>
      <c r="G281" s="15">
        <f t="shared" si="270"/>
        <v>0</v>
      </c>
      <c r="H281" s="15">
        <f t="shared" si="270"/>
        <v>0</v>
      </c>
      <c r="I281" s="15">
        <f t="shared" si="270"/>
        <v>0</v>
      </c>
      <c r="J281" s="15">
        <f t="shared" si="270"/>
        <v>0</v>
      </c>
      <c r="K281" s="15">
        <f t="shared" si="270"/>
        <v>0</v>
      </c>
      <c r="L281" s="15">
        <f t="shared" si="270"/>
        <v>0</v>
      </c>
      <c r="M281" s="19">
        <f t="shared" ref="M281" si="271">M279-M368</f>
        <v>0</v>
      </c>
      <c r="N281" s="19">
        <f t="shared" si="270"/>
        <v>0</v>
      </c>
      <c r="O281" s="19">
        <f t="shared" si="270"/>
        <v>0</v>
      </c>
      <c r="P281" s="19">
        <f t="shared" si="270"/>
        <v>0</v>
      </c>
      <c r="Q281" s="19">
        <f t="shared" si="270"/>
        <v>0</v>
      </c>
      <c r="R281" s="19">
        <f t="shared" si="270"/>
        <v>0</v>
      </c>
      <c r="S281" s="19">
        <f t="shared" si="270"/>
        <v>0</v>
      </c>
      <c r="T281" s="19">
        <f t="shared" si="270"/>
        <v>0</v>
      </c>
      <c r="U281" s="15">
        <f t="shared" si="270"/>
        <v>0</v>
      </c>
      <c r="V281" s="15">
        <f t="shared" si="270"/>
        <v>0</v>
      </c>
      <c r="W281" s="15">
        <f t="shared" si="270"/>
        <v>0</v>
      </c>
      <c r="X281" s="15">
        <f t="shared" si="270"/>
        <v>0</v>
      </c>
      <c r="Y281" s="15">
        <f t="shared" si="270"/>
        <v>0</v>
      </c>
      <c r="Z281" s="15">
        <f t="shared" si="270"/>
        <v>0</v>
      </c>
      <c r="AA281" s="15">
        <f t="shared" si="270"/>
        <v>0</v>
      </c>
      <c r="AB281" s="15">
        <f t="shared" si="270"/>
        <v>0</v>
      </c>
      <c r="AC281" s="15">
        <f t="shared" si="270"/>
        <v>0</v>
      </c>
      <c r="AD281" s="15">
        <f t="shared" si="270"/>
        <v>0</v>
      </c>
      <c r="AE281" s="15">
        <f t="shared" si="270"/>
        <v>0</v>
      </c>
      <c r="AF281" s="15">
        <f t="shared" si="270"/>
        <v>0</v>
      </c>
    </row>
    <row r="282" spans="1:38">
      <c r="F282" s="15"/>
      <c r="G282" s="15"/>
      <c r="H282" s="15"/>
      <c r="I282" s="15"/>
      <c r="J282" s="15"/>
      <c r="K282" s="15"/>
      <c r="L282" s="15"/>
      <c r="M282" s="15"/>
      <c r="N282" s="19"/>
      <c r="O282" s="19"/>
      <c r="P282" s="19"/>
      <c r="Q282" s="19"/>
      <c r="R282" s="19"/>
      <c r="S282" s="19"/>
      <c r="T282" s="19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</row>
    <row r="283" spans="1:38">
      <c r="A283" s="40" t="s">
        <v>591</v>
      </c>
      <c r="F283" s="22">
        <f>F279</f>
        <v>9529525.8800000027</v>
      </c>
      <c r="G283" s="22">
        <f t="shared" ref="G283:AF283" si="272">G279</f>
        <v>10394287.429999996</v>
      </c>
      <c r="H283" s="22">
        <f t="shared" si="272"/>
        <v>6871530.9800000023</v>
      </c>
      <c r="I283" s="22">
        <f t="shared" si="272"/>
        <v>8670163.1899999976</v>
      </c>
      <c r="J283" s="22">
        <f t="shared" si="272"/>
        <v>11606011.900000002</v>
      </c>
      <c r="K283" s="22">
        <f t="shared" si="272"/>
        <v>1962052.3600000013</v>
      </c>
      <c r="L283" s="22">
        <f t="shared" si="272"/>
        <v>9254552.0800000001</v>
      </c>
      <c r="M283" s="22">
        <f t="shared" si="272"/>
        <v>7991396.0199999996</v>
      </c>
      <c r="N283" s="22">
        <f t="shared" si="272"/>
        <v>20713014.310000002</v>
      </c>
      <c r="O283" s="22">
        <f t="shared" si="272"/>
        <v>8551321.3532726374</v>
      </c>
      <c r="P283" s="22">
        <f t="shared" si="272"/>
        <v>8530737.4914911184</v>
      </c>
      <c r="Q283" s="22">
        <f t="shared" si="272"/>
        <v>8603953.6960281022</v>
      </c>
      <c r="R283" s="22">
        <f t="shared" si="272"/>
        <v>8776882.1359171011</v>
      </c>
      <c r="S283" s="22">
        <f t="shared" si="272"/>
        <v>8168520.0786847677</v>
      </c>
      <c r="T283" s="22">
        <f t="shared" si="272"/>
        <v>10775810.774511073</v>
      </c>
      <c r="U283" s="22">
        <f t="shared" si="272"/>
        <v>8149412.0779545922</v>
      </c>
      <c r="V283" s="22">
        <f t="shared" si="272"/>
        <v>11290391.094896808</v>
      </c>
      <c r="W283" s="22">
        <f t="shared" si="272"/>
        <v>8345078.4831524622</v>
      </c>
      <c r="X283" s="22">
        <f t="shared" si="272"/>
        <v>9582779.1766251232</v>
      </c>
      <c r="Y283" s="22">
        <f t="shared" si="272"/>
        <v>7929889.0864029462</v>
      </c>
      <c r="Z283" s="22">
        <f t="shared" si="272"/>
        <v>7842749.0782723697</v>
      </c>
      <c r="AA283" s="22">
        <f t="shared" si="272"/>
        <v>8614674.3972411677</v>
      </c>
      <c r="AB283" s="22">
        <f t="shared" si="272"/>
        <v>8594391.0521940868</v>
      </c>
      <c r="AC283" s="22">
        <f t="shared" si="272"/>
        <v>8663954.3290609568</v>
      </c>
      <c r="AD283" s="22">
        <f t="shared" si="272"/>
        <v>8843933.6049652249</v>
      </c>
      <c r="AE283" s="22">
        <f t="shared" si="272"/>
        <v>8225187.8621448707</v>
      </c>
      <c r="AF283" s="22">
        <f t="shared" si="272"/>
        <v>10839628.965703387</v>
      </c>
    </row>
    <row r="284" spans="1:38">
      <c r="A284" s="40" t="s">
        <v>592</v>
      </c>
      <c r="F284" s="22">
        <f>'Div 12 forecast'!F164</f>
        <v>4104410.060000001</v>
      </c>
      <c r="G284" s="22">
        <f>'Div 12 forecast'!G164</f>
        <v>3692373.3800000004</v>
      </c>
      <c r="H284" s="22">
        <f>'Div 12 forecast'!H164</f>
        <v>4255879.6700000009</v>
      </c>
      <c r="I284" s="22">
        <f>'Div 12 forecast'!I164</f>
        <v>3612620.4</v>
      </c>
      <c r="J284" s="22">
        <f>'Div 12 forecast'!J164</f>
        <v>4095686.54</v>
      </c>
      <c r="K284" s="22">
        <f>'Div 12 forecast'!K164</f>
        <v>4117575.2299999995</v>
      </c>
      <c r="L284" s="22">
        <f>'Div 12 forecast'!L164</f>
        <v>3924136.89</v>
      </c>
      <c r="M284" s="22">
        <f>'Div 12 forecast'!M164</f>
        <v>4180992.8899999997</v>
      </c>
      <c r="N284" s="22">
        <f>'Div 12 forecast'!N164</f>
        <v>3839066.2899999996</v>
      </c>
      <c r="O284" s="22">
        <f>'Div 12 forecast'!O164</f>
        <v>3962203.4759000004</v>
      </c>
      <c r="P284" s="22">
        <f>'Div 12 forecast'!P164</f>
        <v>3907270.1835000003</v>
      </c>
      <c r="Q284" s="22">
        <f>'Div 12 forecast'!Q164</f>
        <v>3760952.8256000001</v>
      </c>
      <c r="R284" s="22">
        <f>'Div 12 forecast'!R164</f>
        <v>4192953.7772000004</v>
      </c>
      <c r="S284" s="22">
        <f>'Div 12 forecast'!S164</f>
        <v>3673711.3922999995</v>
      </c>
      <c r="T284" s="22">
        <f>'Div 12 forecast'!T164</f>
        <v>4009067.7420999995</v>
      </c>
      <c r="U284" s="22">
        <f>'Div 12 forecast'!U164</f>
        <v>3907670.4829000002</v>
      </c>
      <c r="V284" s="22">
        <f>'Div 12 forecast'!V164</f>
        <v>4194183.1487000003</v>
      </c>
      <c r="W284" s="22">
        <f>'Div 12 forecast'!W164</f>
        <v>3893524.4294999992</v>
      </c>
      <c r="X284" s="22">
        <f>'Div 12 forecast'!X164</f>
        <v>3977652.7278</v>
      </c>
      <c r="Y284" s="22">
        <f>'Div 12 forecast'!Y164</f>
        <v>4067299.7336999997</v>
      </c>
      <c r="Z284" s="22">
        <f>'Div 12 forecast'!Z164</f>
        <v>3611820.8709</v>
      </c>
      <c r="AA284" s="22">
        <f>'Div 12 forecast'!AA164</f>
        <v>4091130.5630900287</v>
      </c>
      <c r="AB284" s="22">
        <f>'Div 12 forecast'!AB164</f>
        <v>4036197.2706900286</v>
      </c>
      <c r="AC284" s="22">
        <f>'Div 12 forecast'!AC164</f>
        <v>3884057.4690350574</v>
      </c>
      <c r="AD284" s="22">
        <f>'Div 12 forecast'!AD164</f>
        <v>4330596.873187772</v>
      </c>
      <c r="AE284" s="22">
        <f>'Div 12 forecast'!AE164</f>
        <v>3793887.1603926583</v>
      </c>
      <c r="AF284" s="22">
        <f>'Div 12 forecast'!AF164</f>
        <v>4140888.3959770007</v>
      </c>
    </row>
    <row r="285" spans="1:38">
      <c r="A285" s="40" t="s">
        <v>593</v>
      </c>
      <c r="F285" s="22">
        <f>-F274</f>
        <v>4366082.9000000004</v>
      </c>
      <c r="G285" s="22">
        <f t="shared" ref="G285:AF285" si="273">-G274</f>
        <v>5668400.1699999999</v>
      </c>
      <c r="H285" s="22">
        <f t="shared" si="273"/>
        <v>9094461.4299999997</v>
      </c>
      <c r="I285" s="22">
        <f t="shared" si="273"/>
        <v>3857672.11</v>
      </c>
      <c r="J285" s="22">
        <f t="shared" si="273"/>
        <v>4925893.43</v>
      </c>
      <c r="K285" s="22">
        <f t="shared" si="273"/>
        <v>6936365.0899999999</v>
      </c>
      <c r="L285" s="22">
        <f t="shared" si="273"/>
        <v>5337786.7257836703</v>
      </c>
      <c r="M285" s="22">
        <f t="shared" si="273"/>
        <v>4747611.4959832113</v>
      </c>
      <c r="N285" s="22">
        <f t="shared" si="273"/>
        <v>4656745.6350367274</v>
      </c>
      <c r="O285" s="22">
        <f t="shared" si="273"/>
        <v>5336855.3334164964</v>
      </c>
      <c r="P285" s="22">
        <f t="shared" si="273"/>
        <v>5384855.6824706327</v>
      </c>
      <c r="Q285" s="22">
        <f t="shared" si="273"/>
        <v>5324925.7045928696</v>
      </c>
      <c r="R285" s="22">
        <f t="shared" si="273"/>
        <v>5604001.9294491475</v>
      </c>
      <c r="S285" s="22">
        <f t="shared" si="273"/>
        <v>5225503.4414211456</v>
      </c>
      <c r="T285" s="22">
        <f t="shared" si="273"/>
        <v>6125232.5437073139</v>
      </c>
      <c r="U285" s="22">
        <f t="shared" si="273"/>
        <v>5414404.8078836584</v>
      </c>
      <c r="V285" s="22">
        <f t="shared" si="273"/>
        <v>6316100.5235942602</v>
      </c>
      <c r="W285" s="22">
        <f t="shared" si="273"/>
        <v>5300391.0368759725</v>
      </c>
      <c r="X285" s="22">
        <f t="shared" si="273"/>
        <v>5683918.7414495945</v>
      </c>
      <c r="Y285" s="22">
        <f t="shared" si="273"/>
        <v>5230081.2885206155</v>
      </c>
      <c r="Z285" s="22">
        <f t="shared" si="273"/>
        <v>5090965.8029051404</v>
      </c>
      <c r="AA285" s="22">
        <f t="shared" si="273"/>
        <v>5336855.3334164964</v>
      </c>
      <c r="AB285" s="22">
        <f t="shared" si="273"/>
        <v>5384855.6824706327</v>
      </c>
      <c r="AC285" s="22">
        <f t="shared" si="273"/>
        <v>5324925.7045928696</v>
      </c>
      <c r="AD285" s="22">
        <f t="shared" si="273"/>
        <v>5604001.9294491475</v>
      </c>
      <c r="AE285" s="22">
        <f t="shared" si="273"/>
        <v>5225503.4414211456</v>
      </c>
      <c r="AF285" s="22">
        <f t="shared" si="273"/>
        <v>6125232.5437073139</v>
      </c>
    </row>
    <row r="286" spans="1:38">
      <c r="A286" s="40" t="s">
        <v>594</v>
      </c>
      <c r="F286" s="22">
        <f>SUM(F283:F285)</f>
        <v>18000018.840000004</v>
      </c>
      <c r="G286" s="22">
        <f t="shared" ref="G286:AF286" si="274">SUM(G283:G285)</f>
        <v>19755060.979999997</v>
      </c>
      <c r="H286" s="22">
        <f t="shared" si="274"/>
        <v>20221872.080000002</v>
      </c>
      <c r="I286" s="22">
        <f t="shared" si="274"/>
        <v>16140455.699999997</v>
      </c>
      <c r="J286" s="22">
        <f t="shared" si="274"/>
        <v>20627591.870000001</v>
      </c>
      <c r="K286" s="22">
        <f t="shared" si="274"/>
        <v>13015992.68</v>
      </c>
      <c r="L286" s="22">
        <f t="shared" si="274"/>
        <v>18516475.695783671</v>
      </c>
      <c r="M286" s="22">
        <f t="shared" si="274"/>
        <v>16920000.40598321</v>
      </c>
      <c r="N286" s="22">
        <f t="shared" si="274"/>
        <v>29208826.235036731</v>
      </c>
      <c r="O286" s="22">
        <f t="shared" si="274"/>
        <v>17850380.162589133</v>
      </c>
      <c r="P286" s="22">
        <f t="shared" si="274"/>
        <v>17822863.357461751</v>
      </c>
      <c r="Q286" s="22">
        <f t="shared" si="274"/>
        <v>17689832.226220973</v>
      </c>
      <c r="R286" s="22">
        <f t="shared" si="274"/>
        <v>18573837.842566248</v>
      </c>
      <c r="S286" s="22">
        <f t="shared" si="274"/>
        <v>17067734.912405916</v>
      </c>
      <c r="T286" s="22">
        <f t="shared" si="274"/>
        <v>20910111.060318388</v>
      </c>
      <c r="U286" s="22">
        <f t="shared" si="274"/>
        <v>17471487.368738249</v>
      </c>
      <c r="V286" s="22">
        <f t="shared" si="274"/>
        <v>21800674.767191067</v>
      </c>
      <c r="W286" s="22">
        <f t="shared" si="274"/>
        <v>17538993.949528433</v>
      </c>
      <c r="X286" s="22">
        <f t="shared" si="274"/>
        <v>19244350.645874716</v>
      </c>
      <c r="Y286" s="22">
        <f t="shared" si="274"/>
        <v>17227270.108623561</v>
      </c>
      <c r="Z286" s="22">
        <f t="shared" si="274"/>
        <v>16545535.752077511</v>
      </c>
      <c r="AA286" s="22">
        <f t="shared" si="274"/>
        <v>18042660.293747693</v>
      </c>
      <c r="AB286" s="22">
        <f t="shared" si="274"/>
        <v>18015444.005354747</v>
      </c>
      <c r="AC286" s="22">
        <f t="shared" si="274"/>
        <v>17872937.502688885</v>
      </c>
      <c r="AD286" s="22">
        <f t="shared" si="274"/>
        <v>18778532.407602146</v>
      </c>
      <c r="AE286" s="22">
        <f t="shared" si="274"/>
        <v>17244578.463958673</v>
      </c>
      <c r="AF286" s="22">
        <f t="shared" si="274"/>
        <v>21105749.905387703</v>
      </c>
    </row>
    <row r="287" spans="1:38">
      <c r="A287" s="40" t="s">
        <v>595</v>
      </c>
      <c r="F287" s="2">
        <f>F285/F286</f>
        <v>0.24255990723174151</v>
      </c>
      <c r="G287" s="2">
        <f t="shared" ref="G287:AF287" si="275">G285/G286</f>
        <v>0.28693407606985788</v>
      </c>
      <c r="H287" s="2">
        <f t="shared" si="275"/>
        <v>0.44973390168928407</v>
      </c>
      <c r="I287" s="2">
        <f t="shared" si="275"/>
        <v>0.23900639372901972</v>
      </c>
      <c r="J287" s="2">
        <f t="shared" si="275"/>
        <v>0.23880118731474589</v>
      </c>
      <c r="K287" s="2">
        <f t="shared" si="275"/>
        <v>0.53291095504826302</v>
      </c>
      <c r="L287" s="2">
        <f t="shared" si="275"/>
        <v>0.2882722832077122</v>
      </c>
      <c r="M287" s="2">
        <f t="shared" si="275"/>
        <v>0.28059168924749983</v>
      </c>
      <c r="N287" s="2">
        <f t="shared" si="275"/>
        <v>0.15942939978364631</v>
      </c>
      <c r="O287" s="2">
        <f t="shared" si="275"/>
        <v>0.2989771245657552</v>
      </c>
      <c r="P287" s="2">
        <f t="shared" si="275"/>
        <v>0.30213190633121245</v>
      </c>
      <c r="Q287" s="2">
        <f t="shared" si="275"/>
        <v>0.30101617903984035</v>
      </c>
      <c r="R287" s="2">
        <f t="shared" si="275"/>
        <v>0.30171480858986938</v>
      </c>
      <c r="S287" s="2">
        <f t="shared" si="275"/>
        <v>0.30616267877601716</v>
      </c>
      <c r="T287" s="2">
        <f t="shared" si="275"/>
        <v>0.29293161217738878</v>
      </c>
      <c r="U287" s="2">
        <f t="shared" si="275"/>
        <v>0.30989947756661285</v>
      </c>
      <c r="V287" s="2">
        <f t="shared" si="275"/>
        <v>0.28972041420936556</v>
      </c>
      <c r="W287" s="2">
        <f t="shared" si="275"/>
        <v>0.30220610441675205</v>
      </c>
      <c r="X287" s="2">
        <f t="shared" si="275"/>
        <v>0.29535518480422296</v>
      </c>
      <c r="Y287" s="2">
        <f t="shared" si="275"/>
        <v>0.3035931552441708</v>
      </c>
      <c r="Z287" s="2">
        <f t="shared" si="275"/>
        <v>0.30769422514867206</v>
      </c>
      <c r="AA287" s="2">
        <f t="shared" si="275"/>
        <v>0.29579093362777947</v>
      </c>
      <c r="AB287" s="2">
        <f t="shared" si="275"/>
        <v>0.29890219085747133</v>
      </c>
      <c r="AC287" s="2">
        <f t="shared" si="275"/>
        <v>0.29793231827682293</v>
      </c>
      <c r="AD287" s="2">
        <f t="shared" si="275"/>
        <v>0.29842597961385253</v>
      </c>
      <c r="AE287" s="2">
        <f t="shared" si="275"/>
        <v>0.30302297341407886</v>
      </c>
      <c r="AF287" s="2">
        <f t="shared" si="275"/>
        <v>0.29021629514067704</v>
      </c>
    </row>
    <row r="288" spans="1:38" ht="15">
      <c r="C288" s="64"/>
      <c r="V288"/>
    </row>
    <row r="289" spans="1:35" ht="15">
      <c r="A289" s="51" t="s">
        <v>578</v>
      </c>
      <c r="C289" s="64"/>
      <c r="D289" s="20">
        <v>1</v>
      </c>
      <c r="E289" s="20">
        <v>2</v>
      </c>
      <c r="F289" s="20">
        <v>3</v>
      </c>
      <c r="G289" s="20">
        <v>4</v>
      </c>
      <c r="H289" s="20">
        <v>5</v>
      </c>
      <c r="I289" s="20">
        <v>6</v>
      </c>
      <c r="J289" s="20">
        <v>7</v>
      </c>
      <c r="K289" s="20">
        <v>8</v>
      </c>
      <c r="L289" s="20">
        <v>9</v>
      </c>
      <c r="M289" s="20">
        <v>10</v>
      </c>
      <c r="N289" s="20">
        <v>11</v>
      </c>
      <c r="O289" s="20">
        <v>12</v>
      </c>
      <c r="P289" s="20">
        <v>13</v>
      </c>
      <c r="Q289" s="20">
        <v>14</v>
      </c>
      <c r="R289" s="20">
        <v>15</v>
      </c>
      <c r="S289" s="20">
        <v>16</v>
      </c>
      <c r="T289" s="20">
        <v>17</v>
      </c>
      <c r="U289" s="20">
        <v>18</v>
      </c>
      <c r="V289" s="20">
        <v>19</v>
      </c>
      <c r="W289" s="20">
        <v>20</v>
      </c>
      <c r="X289" s="20">
        <v>21</v>
      </c>
      <c r="Y289" s="20">
        <v>22</v>
      </c>
      <c r="Z289" s="20">
        <v>23</v>
      </c>
      <c r="AA289" s="20">
        <v>24</v>
      </c>
      <c r="AB289" s="20">
        <v>25</v>
      </c>
      <c r="AC289" s="20">
        <v>26</v>
      </c>
      <c r="AD289" s="20">
        <v>27</v>
      </c>
      <c r="AE289" s="20">
        <v>28</v>
      </c>
      <c r="AF289" s="20">
        <v>29</v>
      </c>
    </row>
    <row r="290" spans="1:35">
      <c r="C290" s="14"/>
      <c r="D290" s="13">
        <v>8140</v>
      </c>
      <c r="E290" s="2"/>
      <c r="F290" s="4">
        <f t="shared" ref="F290:O299" si="276">SUMIF($C$9:$C$279,$D290,F$9:F$279)</f>
        <v>0</v>
      </c>
      <c r="G290" s="4">
        <f t="shared" si="276"/>
        <v>0</v>
      </c>
      <c r="H290" s="4">
        <f t="shared" si="276"/>
        <v>0</v>
      </c>
      <c r="I290" s="4">
        <f t="shared" si="276"/>
        <v>0</v>
      </c>
      <c r="J290" s="4">
        <f t="shared" si="276"/>
        <v>0</v>
      </c>
      <c r="K290" s="4">
        <f t="shared" si="276"/>
        <v>0</v>
      </c>
      <c r="L290" s="4">
        <f t="shared" si="276"/>
        <v>0</v>
      </c>
      <c r="M290" s="4">
        <f t="shared" si="276"/>
        <v>0</v>
      </c>
      <c r="N290" s="4">
        <f t="shared" si="276"/>
        <v>0</v>
      </c>
      <c r="O290" s="4">
        <f t="shared" si="276"/>
        <v>0</v>
      </c>
      <c r="P290" s="4">
        <f t="shared" ref="P290:Y299" si="277">SUMIF($C$9:$C$279,$D290,P$9:P$279)</f>
        <v>0</v>
      </c>
      <c r="Q290" s="4">
        <f t="shared" si="277"/>
        <v>0</v>
      </c>
      <c r="R290" s="4">
        <f t="shared" si="277"/>
        <v>0</v>
      </c>
      <c r="S290" s="4">
        <f t="shared" si="277"/>
        <v>0</v>
      </c>
      <c r="T290" s="4">
        <f t="shared" si="277"/>
        <v>0</v>
      </c>
      <c r="U290" s="4">
        <f t="shared" si="277"/>
        <v>0</v>
      </c>
      <c r="V290" s="4">
        <f t="shared" si="277"/>
        <v>0</v>
      </c>
      <c r="W290" s="4">
        <f t="shared" si="277"/>
        <v>0</v>
      </c>
      <c r="X290" s="4">
        <f t="shared" si="277"/>
        <v>0</v>
      </c>
      <c r="Y290" s="4">
        <f t="shared" si="277"/>
        <v>0</v>
      </c>
      <c r="Z290" s="4">
        <f t="shared" ref="Z290:AF299" si="278">SUMIF($C$9:$C$279,$D290,Z$9:Z$279)</f>
        <v>0</v>
      </c>
      <c r="AA290" s="4">
        <f t="shared" si="278"/>
        <v>0</v>
      </c>
      <c r="AB290" s="4">
        <f t="shared" si="278"/>
        <v>0</v>
      </c>
      <c r="AC290" s="4">
        <f t="shared" si="278"/>
        <v>0</v>
      </c>
      <c r="AD290" s="4">
        <f t="shared" si="278"/>
        <v>0</v>
      </c>
      <c r="AE290" s="4">
        <f t="shared" si="278"/>
        <v>0</v>
      </c>
      <c r="AF290" s="4">
        <f t="shared" si="278"/>
        <v>0</v>
      </c>
      <c r="AH290" s="15">
        <f>SUM(F290:Q290)</f>
        <v>0</v>
      </c>
      <c r="AI290" s="15">
        <f>SUM(U290:AF290)</f>
        <v>0</v>
      </c>
    </row>
    <row r="291" spans="1:35">
      <c r="D291" s="14">
        <v>8150</v>
      </c>
      <c r="E291" s="2"/>
      <c r="F291" s="4">
        <f t="shared" si="276"/>
        <v>0</v>
      </c>
      <c r="G291" s="4">
        <f t="shared" si="276"/>
        <v>0</v>
      </c>
      <c r="H291" s="4">
        <f t="shared" si="276"/>
        <v>0</v>
      </c>
      <c r="I291" s="4">
        <f t="shared" si="276"/>
        <v>0</v>
      </c>
      <c r="J291" s="4">
        <f t="shared" si="276"/>
        <v>0</v>
      </c>
      <c r="K291" s="4">
        <f t="shared" si="276"/>
        <v>0</v>
      </c>
      <c r="L291" s="4">
        <f t="shared" si="276"/>
        <v>0</v>
      </c>
      <c r="M291" s="4">
        <f t="shared" si="276"/>
        <v>0</v>
      </c>
      <c r="N291" s="4">
        <f t="shared" si="276"/>
        <v>0</v>
      </c>
      <c r="O291" s="4">
        <f t="shared" si="276"/>
        <v>0</v>
      </c>
      <c r="P291" s="4">
        <f t="shared" si="277"/>
        <v>0</v>
      </c>
      <c r="Q291" s="4">
        <f t="shared" si="277"/>
        <v>0</v>
      </c>
      <c r="R291" s="4">
        <f t="shared" si="277"/>
        <v>0</v>
      </c>
      <c r="S291" s="4">
        <f t="shared" si="277"/>
        <v>0</v>
      </c>
      <c r="T291" s="4">
        <f t="shared" si="277"/>
        <v>0</v>
      </c>
      <c r="U291" s="4">
        <f t="shared" si="277"/>
        <v>0</v>
      </c>
      <c r="V291" s="4">
        <f t="shared" si="277"/>
        <v>0</v>
      </c>
      <c r="W291" s="4">
        <f t="shared" si="277"/>
        <v>0</v>
      </c>
      <c r="X291" s="4">
        <f t="shared" si="277"/>
        <v>0</v>
      </c>
      <c r="Y291" s="4">
        <f t="shared" si="277"/>
        <v>0</v>
      </c>
      <c r="Z291" s="4">
        <f t="shared" si="278"/>
        <v>0</v>
      </c>
      <c r="AA291" s="4">
        <f t="shared" si="278"/>
        <v>0</v>
      </c>
      <c r="AB291" s="4">
        <f t="shared" si="278"/>
        <v>0</v>
      </c>
      <c r="AC291" s="4">
        <f t="shared" si="278"/>
        <v>0</v>
      </c>
      <c r="AD291" s="4">
        <f t="shared" si="278"/>
        <v>0</v>
      </c>
      <c r="AE291" s="4">
        <f t="shared" si="278"/>
        <v>0</v>
      </c>
      <c r="AF291" s="4">
        <f t="shared" si="278"/>
        <v>0</v>
      </c>
      <c r="AH291" s="15">
        <f t="shared" ref="AH291:AH353" si="279">SUM(F291:Q291)</f>
        <v>0</v>
      </c>
      <c r="AI291" s="15">
        <f t="shared" ref="AI291:AI353" si="280">SUM(U291:AF291)</f>
        <v>0</v>
      </c>
    </row>
    <row r="292" spans="1:35">
      <c r="D292" s="13">
        <v>8160</v>
      </c>
      <c r="E292" s="2"/>
      <c r="F292" s="4">
        <f t="shared" si="276"/>
        <v>0</v>
      </c>
      <c r="G292" s="4">
        <f t="shared" si="276"/>
        <v>0</v>
      </c>
      <c r="H292" s="4">
        <f t="shared" si="276"/>
        <v>0</v>
      </c>
      <c r="I292" s="4">
        <f t="shared" si="276"/>
        <v>0</v>
      </c>
      <c r="J292" s="4">
        <f t="shared" si="276"/>
        <v>0</v>
      </c>
      <c r="K292" s="4">
        <f t="shared" si="276"/>
        <v>0</v>
      </c>
      <c r="L292" s="4">
        <f t="shared" si="276"/>
        <v>0</v>
      </c>
      <c r="M292" s="4">
        <f t="shared" si="276"/>
        <v>0</v>
      </c>
      <c r="N292" s="4">
        <f t="shared" si="276"/>
        <v>0</v>
      </c>
      <c r="O292" s="4">
        <f t="shared" si="276"/>
        <v>0</v>
      </c>
      <c r="P292" s="4">
        <f t="shared" si="277"/>
        <v>0</v>
      </c>
      <c r="Q292" s="4">
        <f t="shared" si="277"/>
        <v>0</v>
      </c>
      <c r="R292" s="4">
        <f t="shared" si="277"/>
        <v>0</v>
      </c>
      <c r="S292" s="4">
        <f t="shared" si="277"/>
        <v>0</v>
      </c>
      <c r="T292" s="4">
        <f t="shared" si="277"/>
        <v>0</v>
      </c>
      <c r="U292" s="4">
        <f t="shared" si="277"/>
        <v>0</v>
      </c>
      <c r="V292" s="4">
        <f t="shared" si="277"/>
        <v>0</v>
      </c>
      <c r="W292" s="4">
        <f t="shared" si="277"/>
        <v>0</v>
      </c>
      <c r="X292" s="4">
        <f t="shared" si="277"/>
        <v>0</v>
      </c>
      <c r="Y292" s="4">
        <f t="shared" si="277"/>
        <v>0</v>
      </c>
      <c r="Z292" s="4">
        <f t="shared" si="278"/>
        <v>0</v>
      </c>
      <c r="AA292" s="4">
        <f t="shared" si="278"/>
        <v>0</v>
      </c>
      <c r="AB292" s="4">
        <f t="shared" si="278"/>
        <v>0</v>
      </c>
      <c r="AC292" s="4">
        <f t="shared" si="278"/>
        <v>0</v>
      </c>
      <c r="AD292" s="4">
        <f t="shared" si="278"/>
        <v>0</v>
      </c>
      <c r="AE292" s="4">
        <f t="shared" si="278"/>
        <v>0</v>
      </c>
      <c r="AF292" s="4">
        <f t="shared" si="278"/>
        <v>0</v>
      </c>
      <c r="AH292" s="15">
        <f t="shared" si="279"/>
        <v>0</v>
      </c>
      <c r="AI292" s="15">
        <f t="shared" si="280"/>
        <v>0</v>
      </c>
    </row>
    <row r="293" spans="1:35">
      <c r="D293" s="13">
        <v>8170</v>
      </c>
      <c r="E293" s="2"/>
      <c r="F293" s="4">
        <f t="shared" si="276"/>
        <v>0</v>
      </c>
      <c r="G293" s="4">
        <f t="shared" si="276"/>
        <v>0</v>
      </c>
      <c r="H293" s="4">
        <f t="shared" si="276"/>
        <v>0</v>
      </c>
      <c r="I293" s="4">
        <f t="shared" si="276"/>
        <v>0</v>
      </c>
      <c r="J293" s="4">
        <f t="shared" si="276"/>
        <v>0</v>
      </c>
      <c r="K293" s="4">
        <f t="shared" si="276"/>
        <v>0</v>
      </c>
      <c r="L293" s="4">
        <f t="shared" si="276"/>
        <v>0</v>
      </c>
      <c r="M293" s="4">
        <f t="shared" si="276"/>
        <v>0</v>
      </c>
      <c r="N293" s="4">
        <f t="shared" si="276"/>
        <v>0</v>
      </c>
      <c r="O293" s="4">
        <f t="shared" si="276"/>
        <v>0</v>
      </c>
      <c r="P293" s="4">
        <f t="shared" si="277"/>
        <v>0</v>
      </c>
      <c r="Q293" s="4">
        <f t="shared" si="277"/>
        <v>0</v>
      </c>
      <c r="R293" s="4">
        <f t="shared" si="277"/>
        <v>0</v>
      </c>
      <c r="S293" s="4">
        <f t="shared" si="277"/>
        <v>0</v>
      </c>
      <c r="T293" s="4">
        <f t="shared" si="277"/>
        <v>0</v>
      </c>
      <c r="U293" s="4">
        <f t="shared" si="277"/>
        <v>0</v>
      </c>
      <c r="V293" s="4">
        <f t="shared" si="277"/>
        <v>0</v>
      </c>
      <c r="W293" s="4">
        <f t="shared" si="277"/>
        <v>0</v>
      </c>
      <c r="X293" s="4">
        <f t="shared" si="277"/>
        <v>0</v>
      </c>
      <c r="Y293" s="4">
        <f t="shared" si="277"/>
        <v>0</v>
      </c>
      <c r="Z293" s="4">
        <f t="shared" si="278"/>
        <v>0</v>
      </c>
      <c r="AA293" s="4">
        <f t="shared" si="278"/>
        <v>0</v>
      </c>
      <c r="AB293" s="4">
        <f t="shared" si="278"/>
        <v>0</v>
      </c>
      <c r="AC293" s="4">
        <f t="shared" si="278"/>
        <v>0</v>
      </c>
      <c r="AD293" s="4">
        <f t="shared" si="278"/>
        <v>0</v>
      </c>
      <c r="AE293" s="4">
        <f t="shared" si="278"/>
        <v>0</v>
      </c>
      <c r="AF293" s="4">
        <f t="shared" si="278"/>
        <v>0</v>
      </c>
      <c r="AH293" s="15">
        <f t="shared" si="279"/>
        <v>0</v>
      </c>
      <c r="AI293" s="15">
        <f t="shared" si="280"/>
        <v>0</v>
      </c>
    </row>
    <row r="294" spans="1:35">
      <c r="D294" s="13">
        <v>8180</v>
      </c>
      <c r="E294" s="2"/>
      <c r="F294" s="4">
        <f t="shared" si="276"/>
        <v>0</v>
      </c>
      <c r="G294" s="4">
        <f t="shared" si="276"/>
        <v>0</v>
      </c>
      <c r="H294" s="4">
        <f t="shared" si="276"/>
        <v>0</v>
      </c>
      <c r="I294" s="4">
        <f t="shared" si="276"/>
        <v>0</v>
      </c>
      <c r="J294" s="4">
        <f t="shared" si="276"/>
        <v>0</v>
      </c>
      <c r="K294" s="4">
        <f t="shared" si="276"/>
        <v>0</v>
      </c>
      <c r="L294" s="4">
        <f t="shared" si="276"/>
        <v>0</v>
      </c>
      <c r="M294" s="4">
        <f t="shared" si="276"/>
        <v>0</v>
      </c>
      <c r="N294" s="4">
        <f t="shared" si="276"/>
        <v>0</v>
      </c>
      <c r="O294" s="4">
        <f t="shared" si="276"/>
        <v>0</v>
      </c>
      <c r="P294" s="4">
        <f t="shared" si="277"/>
        <v>0</v>
      </c>
      <c r="Q294" s="4">
        <f t="shared" si="277"/>
        <v>0</v>
      </c>
      <c r="R294" s="4">
        <f t="shared" si="277"/>
        <v>0</v>
      </c>
      <c r="S294" s="4">
        <f t="shared" si="277"/>
        <v>0</v>
      </c>
      <c r="T294" s="4">
        <f t="shared" si="277"/>
        <v>0</v>
      </c>
      <c r="U294" s="4">
        <f t="shared" si="277"/>
        <v>0</v>
      </c>
      <c r="V294" s="4">
        <f t="shared" si="277"/>
        <v>0</v>
      </c>
      <c r="W294" s="4">
        <f t="shared" si="277"/>
        <v>0</v>
      </c>
      <c r="X294" s="4">
        <f t="shared" si="277"/>
        <v>0</v>
      </c>
      <c r="Y294" s="4">
        <f t="shared" si="277"/>
        <v>0</v>
      </c>
      <c r="Z294" s="4">
        <f t="shared" si="278"/>
        <v>0</v>
      </c>
      <c r="AA294" s="4">
        <f t="shared" si="278"/>
        <v>0</v>
      </c>
      <c r="AB294" s="4">
        <f t="shared" si="278"/>
        <v>0</v>
      </c>
      <c r="AC294" s="4">
        <f t="shared" si="278"/>
        <v>0</v>
      </c>
      <c r="AD294" s="4">
        <f t="shared" si="278"/>
        <v>0</v>
      </c>
      <c r="AE294" s="4">
        <f t="shared" si="278"/>
        <v>0</v>
      </c>
      <c r="AF294" s="4">
        <f t="shared" si="278"/>
        <v>0</v>
      </c>
      <c r="AH294" s="15">
        <f t="shared" si="279"/>
        <v>0</v>
      </c>
      <c r="AI294" s="15">
        <f t="shared" si="280"/>
        <v>0</v>
      </c>
    </row>
    <row r="295" spans="1:35">
      <c r="D295" s="13">
        <v>8190</v>
      </c>
      <c r="E295" s="2"/>
      <c r="F295" s="4">
        <f t="shared" si="276"/>
        <v>0</v>
      </c>
      <c r="G295" s="4">
        <f t="shared" si="276"/>
        <v>0</v>
      </c>
      <c r="H295" s="4">
        <f t="shared" si="276"/>
        <v>0</v>
      </c>
      <c r="I295" s="4">
        <f t="shared" si="276"/>
        <v>0</v>
      </c>
      <c r="J295" s="4">
        <f t="shared" si="276"/>
        <v>0</v>
      </c>
      <c r="K295" s="4">
        <f t="shared" si="276"/>
        <v>0</v>
      </c>
      <c r="L295" s="4">
        <f t="shared" si="276"/>
        <v>0</v>
      </c>
      <c r="M295" s="4">
        <f t="shared" si="276"/>
        <v>0</v>
      </c>
      <c r="N295" s="4">
        <f t="shared" si="276"/>
        <v>0</v>
      </c>
      <c r="O295" s="4">
        <f t="shared" si="276"/>
        <v>0</v>
      </c>
      <c r="P295" s="4">
        <f t="shared" si="277"/>
        <v>0</v>
      </c>
      <c r="Q295" s="4">
        <f t="shared" si="277"/>
        <v>0</v>
      </c>
      <c r="R295" s="4">
        <f t="shared" si="277"/>
        <v>0</v>
      </c>
      <c r="S295" s="4">
        <f t="shared" si="277"/>
        <v>0</v>
      </c>
      <c r="T295" s="4">
        <f t="shared" si="277"/>
        <v>0</v>
      </c>
      <c r="U295" s="4">
        <f t="shared" si="277"/>
        <v>0</v>
      </c>
      <c r="V295" s="4">
        <f t="shared" si="277"/>
        <v>0</v>
      </c>
      <c r="W295" s="4">
        <f t="shared" si="277"/>
        <v>0</v>
      </c>
      <c r="X295" s="4">
        <f t="shared" si="277"/>
        <v>0</v>
      </c>
      <c r="Y295" s="4">
        <f t="shared" si="277"/>
        <v>0</v>
      </c>
      <c r="Z295" s="4">
        <f t="shared" si="278"/>
        <v>0</v>
      </c>
      <c r="AA295" s="4">
        <f t="shared" si="278"/>
        <v>0</v>
      </c>
      <c r="AB295" s="4">
        <f t="shared" si="278"/>
        <v>0</v>
      </c>
      <c r="AC295" s="4">
        <f t="shared" si="278"/>
        <v>0</v>
      </c>
      <c r="AD295" s="4">
        <f t="shared" si="278"/>
        <v>0</v>
      </c>
      <c r="AE295" s="4">
        <f t="shared" si="278"/>
        <v>0</v>
      </c>
      <c r="AF295" s="4">
        <f t="shared" si="278"/>
        <v>0</v>
      </c>
      <c r="AH295" s="15">
        <f t="shared" si="279"/>
        <v>0</v>
      </c>
      <c r="AI295" s="15">
        <f t="shared" si="280"/>
        <v>0</v>
      </c>
    </row>
    <row r="296" spans="1:35">
      <c r="D296" s="13">
        <v>8200</v>
      </c>
      <c r="E296" s="2"/>
      <c r="F296" s="4">
        <f t="shared" si="276"/>
        <v>0</v>
      </c>
      <c r="G296" s="4">
        <f t="shared" si="276"/>
        <v>0</v>
      </c>
      <c r="H296" s="4">
        <f t="shared" si="276"/>
        <v>0</v>
      </c>
      <c r="I296" s="4">
        <f t="shared" si="276"/>
        <v>0</v>
      </c>
      <c r="J296" s="4">
        <f t="shared" si="276"/>
        <v>0</v>
      </c>
      <c r="K296" s="4">
        <f t="shared" si="276"/>
        <v>0</v>
      </c>
      <c r="L296" s="4">
        <f t="shared" si="276"/>
        <v>0</v>
      </c>
      <c r="M296" s="4">
        <f t="shared" si="276"/>
        <v>0</v>
      </c>
      <c r="N296" s="4">
        <f t="shared" si="276"/>
        <v>0</v>
      </c>
      <c r="O296" s="4">
        <f t="shared" si="276"/>
        <v>0</v>
      </c>
      <c r="P296" s="4">
        <f t="shared" si="277"/>
        <v>0</v>
      </c>
      <c r="Q296" s="4">
        <f t="shared" si="277"/>
        <v>0</v>
      </c>
      <c r="R296" s="4">
        <f t="shared" si="277"/>
        <v>0</v>
      </c>
      <c r="S296" s="4">
        <f t="shared" si="277"/>
        <v>0</v>
      </c>
      <c r="T296" s="4">
        <f t="shared" si="277"/>
        <v>0</v>
      </c>
      <c r="U296" s="4">
        <f t="shared" si="277"/>
        <v>0</v>
      </c>
      <c r="V296" s="4">
        <f t="shared" si="277"/>
        <v>0</v>
      </c>
      <c r="W296" s="4">
        <f t="shared" si="277"/>
        <v>0</v>
      </c>
      <c r="X296" s="4">
        <f t="shared" si="277"/>
        <v>0</v>
      </c>
      <c r="Y296" s="4">
        <f t="shared" si="277"/>
        <v>0</v>
      </c>
      <c r="Z296" s="4">
        <f t="shared" si="278"/>
        <v>0</v>
      </c>
      <c r="AA296" s="4">
        <f t="shared" si="278"/>
        <v>0</v>
      </c>
      <c r="AB296" s="4">
        <f t="shared" si="278"/>
        <v>0</v>
      </c>
      <c r="AC296" s="4">
        <f t="shared" si="278"/>
        <v>0</v>
      </c>
      <c r="AD296" s="4">
        <f t="shared" si="278"/>
        <v>0</v>
      </c>
      <c r="AE296" s="4">
        <f t="shared" si="278"/>
        <v>0</v>
      </c>
      <c r="AF296" s="4">
        <f t="shared" si="278"/>
        <v>0</v>
      </c>
      <c r="AH296" s="15">
        <f t="shared" si="279"/>
        <v>0</v>
      </c>
      <c r="AI296" s="15">
        <f t="shared" si="280"/>
        <v>0</v>
      </c>
    </row>
    <row r="297" spans="1:35">
      <c r="D297" s="13">
        <v>8210</v>
      </c>
      <c r="E297" s="2"/>
      <c r="F297" s="4">
        <f t="shared" si="276"/>
        <v>0</v>
      </c>
      <c r="G297" s="4">
        <f t="shared" si="276"/>
        <v>1500</v>
      </c>
      <c r="H297" s="4">
        <f t="shared" si="276"/>
        <v>0</v>
      </c>
      <c r="I297" s="4">
        <f t="shared" si="276"/>
        <v>0</v>
      </c>
      <c r="J297" s="4">
        <f t="shared" si="276"/>
        <v>0</v>
      </c>
      <c r="K297" s="4">
        <f t="shared" si="276"/>
        <v>0</v>
      </c>
      <c r="L297" s="4">
        <f t="shared" si="276"/>
        <v>423.5462956128523</v>
      </c>
      <c r="M297" s="4">
        <f t="shared" si="276"/>
        <v>411.62308828801838</v>
      </c>
      <c r="N297" s="4">
        <f t="shared" si="276"/>
        <v>476.62346960814978</v>
      </c>
      <c r="O297" s="4">
        <f t="shared" si="276"/>
        <v>470.91723151957916</v>
      </c>
      <c r="P297" s="4">
        <f t="shared" si="277"/>
        <v>414.64895633508735</v>
      </c>
      <c r="Q297" s="4">
        <f t="shared" si="277"/>
        <v>452.31893526110503</v>
      </c>
      <c r="R297" s="4">
        <f t="shared" si="277"/>
        <v>409.06367783959246</v>
      </c>
      <c r="S297" s="4">
        <f t="shared" si="277"/>
        <v>415.07466353748788</v>
      </c>
      <c r="T297" s="4">
        <f t="shared" si="277"/>
        <v>464.99309009097345</v>
      </c>
      <c r="U297" s="4">
        <f t="shared" si="277"/>
        <v>417.46373235735962</v>
      </c>
      <c r="V297" s="4">
        <f t="shared" si="277"/>
        <v>436.57968857395281</v>
      </c>
      <c r="W297" s="4">
        <f t="shared" si="277"/>
        <v>470.88487777219672</v>
      </c>
      <c r="X297" s="4">
        <f t="shared" si="277"/>
        <v>448.43989123283143</v>
      </c>
      <c r="Y297" s="4">
        <f t="shared" si="277"/>
        <v>416.30580876683024</v>
      </c>
      <c r="Z297" s="4">
        <f t="shared" si="278"/>
        <v>517.84719351221304</v>
      </c>
      <c r="AA297" s="4">
        <f t="shared" si="278"/>
        <v>470.91723151957916</v>
      </c>
      <c r="AB297" s="4">
        <f t="shared" si="278"/>
        <v>414.64895633508735</v>
      </c>
      <c r="AC297" s="4">
        <f t="shared" si="278"/>
        <v>452.31893526110503</v>
      </c>
      <c r="AD297" s="4">
        <f t="shared" si="278"/>
        <v>409.06367783959246</v>
      </c>
      <c r="AE297" s="4">
        <f t="shared" si="278"/>
        <v>415.07466353748788</v>
      </c>
      <c r="AF297" s="4">
        <f t="shared" si="278"/>
        <v>464.99309009097345</v>
      </c>
      <c r="AH297" s="15">
        <f t="shared" si="279"/>
        <v>4149.6779766247919</v>
      </c>
      <c r="AI297" s="15">
        <f t="shared" si="280"/>
        <v>5334.5377467992093</v>
      </c>
    </row>
    <row r="298" spans="1:35">
      <c r="D298" s="13">
        <v>8240</v>
      </c>
      <c r="E298" s="2"/>
      <c r="F298" s="4">
        <f t="shared" si="276"/>
        <v>0</v>
      </c>
      <c r="G298" s="4">
        <f t="shared" si="276"/>
        <v>0</v>
      </c>
      <c r="H298" s="4">
        <f t="shared" si="276"/>
        <v>0</v>
      </c>
      <c r="I298" s="4">
        <f t="shared" si="276"/>
        <v>0</v>
      </c>
      <c r="J298" s="4">
        <f t="shared" si="276"/>
        <v>0</v>
      </c>
      <c r="K298" s="4">
        <f t="shared" si="276"/>
        <v>0</v>
      </c>
      <c r="L298" s="4">
        <f t="shared" si="276"/>
        <v>0</v>
      </c>
      <c r="M298" s="4">
        <f t="shared" si="276"/>
        <v>0</v>
      </c>
      <c r="N298" s="4">
        <f t="shared" si="276"/>
        <v>0</v>
      </c>
      <c r="O298" s="4">
        <f t="shared" si="276"/>
        <v>0</v>
      </c>
      <c r="P298" s="4">
        <f t="shared" si="277"/>
        <v>0</v>
      </c>
      <c r="Q298" s="4">
        <f t="shared" si="277"/>
        <v>0</v>
      </c>
      <c r="R298" s="4">
        <f t="shared" si="277"/>
        <v>0</v>
      </c>
      <c r="S298" s="4">
        <f t="shared" si="277"/>
        <v>0</v>
      </c>
      <c r="T298" s="4">
        <f t="shared" si="277"/>
        <v>0</v>
      </c>
      <c r="U298" s="4">
        <f t="shared" si="277"/>
        <v>0</v>
      </c>
      <c r="V298" s="4">
        <f t="shared" si="277"/>
        <v>0</v>
      </c>
      <c r="W298" s="4">
        <f t="shared" si="277"/>
        <v>0</v>
      </c>
      <c r="X298" s="4">
        <f t="shared" si="277"/>
        <v>0</v>
      </c>
      <c r="Y298" s="4">
        <f t="shared" si="277"/>
        <v>0</v>
      </c>
      <c r="Z298" s="4">
        <f t="shared" si="278"/>
        <v>0</v>
      </c>
      <c r="AA298" s="4">
        <f t="shared" si="278"/>
        <v>0</v>
      </c>
      <c r="AB298" s="4">
        <f t="shared" si="278"/>
        <v>0</v>
      </c>
      <c r="AC298" s="4">
        <f t="shared" si="278"/>
        <v>0</v>
      </c>
      <c r="AD298" s="4">
        <f t="shared" si="278"/>
        <v>0</v>
      </c>
      <c r="AE298" s="4">
        <f t="shared" si="278"/>
        <v>0</v>
      </c>
      <c r="AF298" s="4">
        <f t="shared" si="278"/>
        <v>0</v>
      </c>
      <c r="AH298" s="15">
        <f t="shared" si="279"/>
        <v>0</v>
      </c>
      <c r="AI298" s="15">
        <f t="shared" si="280"/>
        <v>0</v>
      </c>
    </row>
    <row r="299" spans="1:35">
      <c r="D299" s="13">
        <v>8250</v>
      </c>
      <c r="E299" s="2"/>
      <c r="F299" s="4">
        <f t="shared" si="276"/>
        <v>0</v>
      </c>
      <c r="G299" s="4">
        <f t="shared" si="276"/>
        <v>0</v>
      </c>
      <c r="H299" s="4">
        <f t="shared" si="276"/>
        <v>0</v>
      </c>
      <c r="I299" s="4">
        <f t="shared" si="276"/>
        <v>0</v>
      </c>
      <c r="J299" s="4">
        <f t="shared" si="276"/>
        <v>0</v>
      </c>
      <c r="K299" s="4">
        <f t="shared" si="276"/>
        <v>0</v>
      </c>
      <c r="L299" s="4">
        <f t="shared" si="276"/>
        <v>0</v>
      </c>
      <c r="M299" s="4">
        <f t="shared" si="276"/>
        <v>0</v>
      </c>
      <c r="N299" s="4">
        <f t="shared" si="276"/>
        <v>0</v>
      </c>
      <c r="O299" s="4">
        <f t="shared" si="276"/>
        <v>0</v>
      </c>
      <c r="P299" s="4">
        <f t="shared" si="277"/>
        <v>0</v>
      </c>
      <c r="Q299" s="4">
        <f t="shared" si="277"/>
        <v>0</v>
      </c>
      <c r="R299" s="4">
        <f t="shared" si="277"/>
        <v>0</v>
      </c>
      <c r="S299" s="4">
        <f t="shared" si="277"/>
        <v>0</v>
      </c>
      <c r="T299" s="4">
        <f t="shared" si="277"/>
        <v>0</v>
      </c>
      <c r="U299" s="4">
        <f t="shared" si="277"/>
        <v>0</v>
      </c>
      <c r="V299" s="4">
        <f t="shared" si="277"/>
        <v>0</v>
      </c>
      <c r="W299" s="4">
        <f t="shared" si="277"/>
        <v>0</v>
      </c>
      <c r="X299" s="4">
        <f t="shared" si="277"/>
        <v>0</v>
      </c>
      <c r="Y299" s="4">
        <f t="shared" si="277"/>
        <v>0</v>
      </c>
      <c r="Z299" s="4">
        <f t="shared" si="278"/>
        <v>0</v>
      </c>
      <c r="AA299" s="4">
        <f t="shared" si="278"/>
        <v>0</v>
      </c>
      <c r="AB299" s="4">
        <f t="shared" si="278"/>
        <v>0</v>
      </c>
      <c r="AC299" s="4">
        <f t="shared" si="278"/>
        <v>0</v>
      </c>
      <c r="AD299" s="4">
        <f t="shared" si="278"/>
        <v>0</v>
      </c>
      <c r="AE299" s="4">
        <f t="shared" si="278"/>
        <v>0</v>
      </c>
      <c r="AF299" s="4">
        <f t="shared" si="278"/>
        <v>0</v>
      </c>
      <c r="AH299" s="15">
        <f t="shared" si="279"/>
        <v>0</v>
      </c>
      <c r="AI299" s="15">
        <f t="shared" si="280"/>
        <v>0</v>
      </c>
    </row>
    <row r="300" spans="1:35">
      <c r="D300" s="13">
        <v>8310</v>
      </c>
      <c r="E300" s="2"/>
      <c r="F300" s="4">
        <f t="shared" ref="F300:O308" si="281">SUMIF($C$9:$C$279,$D300,F$9:F$279)</f>
        <v>0</v>
      </c>
      <c r="G300" s="4">
        <f t="shared" si="281"/>
        <v>0</v>
      </c>
      <c r="H300" s="4">
        <f t="shared" si="281"/>
        <v>0</v>
      </c>
      <c r="I300" s="4">
        <f t="shared" si="281"/>
        <v>0</v>
      </c>
      <c r="J300" s="4">
        <f t="shared" si="281"/>
        <v>0</v>
      </c>
      <c r="K300" s="4">
        <f t="shared" si="281"/>
        <v>0</v>
      </c>
      <c r="L300" s="4">
        <f t="shared" si="281"/>
        <v>0</v>
      </c>
      <c r="M300" s="4">
        <f t="shared" si="281"/>
        <v>0</v>
      </c>
      <c r="N300" s="4">
        <f t="shared" si="281"/>
        <v>0</v>
      </c>
      <c r="O300" s="4">
        <f t="shared" si="281"/>
        <v>0</v>
      </c>
      <c r="P300" s="4">
        <f t="shared" ref="P300:Y308" si="282">SUMIF($C$9:$C$279,$D300,P$9:P$279)</f>
        <v>0</v>
      </c>
      <c r="Q300" s="4">
        <f t="shared" si="282"/>
        <v>0</v>
      </c>
      <c r="R300" s="4">
        <f t="shared" si="282"/>
        <v>0</v>
      </c>
      <c r="S300" s="4">
        <f t="shared" si="282"/>
        <v>0</v>
      </c>
      <c r="T300" s="4">
        <f t="shared" si="282"/>
        <v>0</v>
      </c>
      <c r="U300" s="4">
        <f t="shared" si="282"/>
        <v>0</v>
      </c>
      <c r="V300" s="4">
        <f t="shared" si="282"/>
        <v>0</v>
      </c>
      <c r="W300" s="4">
        <f t="shared" si="282"/>
        <v>0</v>
      </c>
      <c r="X300" s="4">
        <f t="shared" si="282"/>
        <v>0</v>
      </c>
      <c r="Y300" s="4">
        <f t="shared" si="282"/>
        <v>0</v>
      </c>
      <c r="Z300" s="4">
        <f t="shared" ref="Z300:AF308" si="283">SUMIF($C$9:$C$279,$D300,Z$9:Z$279)</f>
        <v>0</v>
      </c>
      <c r="AA300" s="4">
        <f t="shared" si="283"/>
        <v>0</v>
      </c>
      <c r="AB300" s="4">
        <f t="shared" si="283"/>
        <v>0</v>
      </c>
      <c r="AC300" s="4">
        <f t="shared" si="283"/>
        <v>0</v>
      </c>
      <c r="AD300" s="4">
        <f t="shared" si="283"/>
        <v>0</v>
      </c>
      <c r="AE300" s="4">
        <f t="shared" si="283"/>
        <v>0</v>
      </c>
      <c r="AF300" s="4">
        <f t="shared" si="283"/>
        <v>0</v>
      </c>
      <c r="AH300" s="15">
        <f t="shared" si="279"/>
        <v>0</v>
      </c>
      <c r="AI300" s="15">
        <f t="shared" si="280"/>
        <v>0</v>
      </c>
    </row>
    <row r="301" spans="1:35">
      <c r="D301" s="13">
        <v>8320</v>
      </c>
      <c r="E301" s="2"/>
      <c r="F301" s="4">
        <f t="shared" si="281"/>
        <v>0</v>
      </c>
      <c r="G301" s="4">
        <f t="shared" si="281"/>
        <v>0</v>
      </c>
      <c r="H301" s="4">
        <f t="shared" si="281"/>
        <v>0</v>
      </c>
      <c r="I301" s="4">
        <f t="shared" si="281"/>
        <v>0</v>
      </c>
      <c r="J301" s="4">
        <f t="shared" si="281"/>
        <v>0</v>
      </c>
      <c r="K301" s="4">
        <f t="shared" si="281"/>
        <v>0</v>
      </c>
      <c r="L301" s="4">
        <f t="shared" si="281"/>
        <v>0</v>
      </c>
      <c r="M301" s="4">
        <f t="shared" si="281"/>
        <v>0</v>
      </c>
      <c r="N301" s="4">
        <f t="shared" si="281"/>
        <v>0</v>
      </c>
      <c r="O301" s="4">
        <f t="shared" si="281"/>
        <v>0</v>
      </c>
      <c r="P301" s="4">
        <f t="shared" si="282"/>
        <v>0</v>
      </c>
      <c r="Q301" s="4">
        <f t="shared" si="282"/>
        <v>0</v>
      </c>
      <c r="R301" s="4">
        <f t="shared" si="282"/>
        <v>0</v>
      </c>
      <c r="S301" s="4">
        <f t="shared" si="282"/>
        <v>0</v>
      </c>
      <c r="T301" s="4">
        <f t="shared" si="282"/>
        <v>0</v>
      </c>
      <c r="U301" s="4">
        <f t="shared" si="282"/>
        <v>0</v>
      </c>
      <c r="V301" s="4">
        <f t="shared" si="282"/>
        <v>0</v>
      </c>
      <c r="W301" s="4">
        <f t="shared" si="282"/>
        <v>0</v>
      </c>
      <c r="X301" s="4">
        <f t="shared" si="282"/>
        <v>0</v>
      </c>
      <c r="Y301" s="4">
        <f t="shared" si="282"/>
        <v>0</v>
      </c>
      <c r="Z301" s="4">
        <f t="shared" si="283"/>
        <v>0</v>
      </c>
      <c r="AA301" s="4">
        <f t="shared" si="283"/>
        <v>0</v>
      </c>
      <c r="AB301" s="4">
        <f t="shared" si="283"/>
        <v>0</v>
      </c>
      <c r="AC301" s="4">
        <f t="shared" si="283"/>
        <v>0</v>
      </c>
      <c r="AD301" s="4">
        <f t="shared" si="283"/>
        <v>0</v>
      </c>
      <c r="AE301" s="4">
        <f t="shared" si="283"/>
        <v>0</v>
      </c>
      <c r="AF301" s="4">
        <f t="shared" si="283"/>
        <v>0</v>
      </c>
      <c r="AH301" s="15">
        <f t="shared" si="279"/>
        <v>0</v>
      </c>
      <c r="AI301" s="15">
        <f t="shared" si="280"/>
        <v>0</v>
      </c>
    </row>
    <row r="302" spans="1:35">
      <c r="D302" s="13">
        <v>8340</v>
      </c>
      <c r="E302" s="2"/>
      <c r="F302" s="4">
        <f t="shared" si="281"/>
        <v>0</v>
      </c>
      <c r="G302" s="4">
        <f t="shared" si="281"/>
        <v>0</v>
      </c>
      <c r="H302" s="4">
        <f t="shared" si="281"/>
        <v>0</v>
      </c>
      <c r="I302" s="4">
        <f t="shared" si="281"/>
        <v>0</v>
      </c>
      <c r="J302" s="4">
        <f t="shared" si="281"/>
        <v>0</v>
      </c>
      <c r="K302" s="4">
        <f t="shared" si="281"/>
        <v>0</v>
      </c>
      <c r="L302" s="4">
        <f t="shared" si="281"/>
        <v>0</v>
      </c>
      <c r="M302" s="4">
        <f t="shared" si="281"/>
        <v>0</v>
      </c>
      <c r="N302" s="4">
        <f t="shared" si="281"/>
        <v>0</v>
      </c>
      <c r="O302" s="4">
        <f t="shared" si="281"/>
        <v>0</v>
      </c>
      <c r="P302" s="4">
        <f t="shared" si="282"/>
        <v>0</v>
      </c>
      <c r="Q302" s="4">
        <f t="shared" si="282"/>
        <v>0</v>
      </c>
      <c r="R302" s="4">
        <f t="shared" si="282"/>
        <v>0</v>
      </c>
      <c r="S302" s="4">
        <f t="shared" si="282"/>
        <v>0</v>
      </c>
      <c r="T302" s="4">
        <f t="shared" si="282"/>
        <v>0</v>
      </c>
      <c r="U302" s="4">
        <f t="shared" si="282"/>
        <v>0</v>
      </c>
      <c r="V302" s="4">
        <f t="shared" si="282"/>
        <v>0</v>
      </c>
      <c r="W302" s="4">
        <f t="shared" si="282"/>
        <v>0</v>
      </c>
      <c r="X302" s="4">
        <f t="shared" si="282"/>
        <v>0</v>
      </c>
      <c r="Y302" s="4">
        <f t="shared" si="282"/>
        <v>0</v>
      </c>
      <c r="Z302" s="4">
        <f t="shared" si="283"/>
        <v>0</v>
      </c>
      <c r="AA302" s="4">
        <f t="shared" si="283"/>
        <v>0</v>
      </c>
      <c r="AB302" s="4">
        <f t="shared" si="283"/>
        <v>0</v>
      </c>
      <c r="AC302" s="4">
        <f t="shared" si="283"/>
        <v>0</v>
      </c>
      <c r="AD302" s="4">
        <f t="shared" si="283"/>
        <v>0</v>
      </c>
      <c r="AE302" s="4">
        <f t="shared" si="283"/>
        <v>0</v>
      </c>
      <c r="AF302" s="4">
        <f t="shared" si="283"/>
        <v>0</v>
      </c>
      <c r="AH302" s="15">
        <f t="shared" si="279"/>
        <v>0</v>
      </c>
      <c r="AI302" s="15">
        <f t="shared" si="280"/>
        <v>0</v>
      </c>
    </row>
    <row r="303" spans="1:35">
      <c r="D303" s="13">
        <v>8350</v>
      </c>
      <c r="E303" s="2"/>
      <c r="F303" s="4">
        <f t="shared" si="281"/>
        <v>0</v>
      </c>
      <c r="G303" s="4">
        <f t="shared" si="281"/>
        <v>0</v>
      </c>
      <c r="H303" s="4">
        <f t="shared" si="281"/>
        <v>0</v>
      </c>
      <c r="I303" s="4">
        <f t="shared" si="281"/>
        <v>0</v>
      </c>
      <c r="J303" s="4">
        <f t="shared" si="281"/>
        <v>0</v>
      </c>
      <c r="K303" s="4">
        <f t="shared" si="281"/>
        <v>0</v>
      </c>
      <c r="L303" s="4">
        <f t="shared" si="281"/>
        <v>0</v>
      </c>
      <c r="M303" s="4">
        <f t="shared" si="281"/>
        <v>0</v>
      </c>
      <c r="N303" s="4">
        <f t="shared" si="281"/>
        <v>0</v>
      </c>
      <c r="O303" s="4">
        <f t="shared" si="281"/>
        <v>0</v>
      </c>
      <c r="P303" s="4">
        <f t="shared" si="282"/>
        <v>0</v>
      </c>
      <c r="Q303" s="4">
        <f t="shared" si="282"/>
        <v>0</v>
      </c>
      <c r="R303" s="4">
        <f t="shared" si="282"/>
        <v>0</v>
      </c>
      <c r="S303" s="4">
        <f t="shared" si="282"/>
        <v>0</v>
      </c>
      <c r="T303" s="4">
        <f t="shared" si="282"/>
        <v>0</v>
      </c>
      <c r="U303" s="4">
        <f t="shared" si="282"/>
        <v>0</v>
      </c>
      <c r="V303" s="4">
        <f t="shared" si="282"/>
        <v>0</v>
      </c>
      <c r="W303" s="4">
        <f t="shared" si="282"/>
        <v>0</v>
      </c>
      <c r="X303" s="4">
        <f t="shared" si="282"/>
        <v>0</v>
      </c>
      <c r="Y303" s="4">
        <f t="shared" si="282"/>
        <v>0</v>
      </c>
      <c r="Z303" s="4">
        <f t="shared" si="283"/>
        <v>0</v>
      </c>
      <c r="AA303" s="4">
        <f t="shared" si="283"/>
        <v>0</v>
      </c>
      <c r="AB303" s="4">
        <f t="shared" si="283"/>
        <v>0</v>
      </c>
      <c r="AC303" s="4">
        <f t="shared" si="283"/>
        <v>0</v>
      </c>
      <c r="AD303" s="4">
        <f t="shared" si="283"/>
        <v>0</v>
      </c>
      <c r="AE303" s="4">
        <f t="shared" si="283"/>
        <v>0</v>
      </c>
      <c r="AF303" s="4">
        <f t="shared" si="283"/>
        <v>0</v>
      </c>
      <c r="AH303" s="15">
        <f t="shared" si="279"/>
        <v>0</v>
      </c>
      <c r="AI303" s="15">
        <f t="shared" si="280"/>
        <v>0</v>
      </c>
    </row>
    <row r="304" spans="1:35">
      <c r="D304" s="13">
        <v>8360</v>
      </c>
      <c r="E304" s="2"/>
      <c r="F304" s="4">
        <f t="shared" si="281"/>
        <v>0</v>
      </c>
      <c r="G304" s="4">
        <f t="shared" si="281"/>
        <v>0</v>
      </c>
      <c r="H304" s="4">
        <f t="shared" si="281"/>
        <v>0</v>
      </c>
      <c r="I304" s="4">
        <f t="shared" si="281"/>
        <v>0</v>
      </c>
      <c r="J304" s="4">
        <f t="shared" si="281"/>
        <v>0</v>
      </c>
      <c r="K304" s="4">
        <f t="shared" si="281"/>
        <v>0</v>
      </c>
      <c r="L304" s="4">
        <f t="shared" si="281"/>
        <v>0</v>
      </c>
      <c r="M304" s="4">
        <f t="shared" si="281"/>
        <v>0</v>
      </c>
      <c r="N304" s="4">
        <f t="shared" si="281"/>
        <v>0</v>
      </c>
      <c r="O304" s="4">
        <f t="shared" si="281"/>
        <v>0</v>
      </c>
      <c r="P304" s="4">
        <f t="shared" si="282"/>
        <v>0</v>
      </c>
      <c r="Q304" s="4">
        <f t="shared" si="282"/>
        <v>0</v>
      </c>
      <c r="R304" s="4">
        <f t="shared" si="282"/>
        <v>0</v>
      </c>
      <c r="S304" s="4">
        <f t="shared" si="282"/>
        <v>0</v>
      </c>
      <c r="T304" s="4">
        <f t="shared" si="282"/>
        <v>0</v>
      </c>
      <c r="U304" s="4">
        <f t="shared" si="282"/>
        <v>0</v>
      </c>
      <c r="V304" s="4">
        <f t="shared" si="282"/>
        <v>0</v>
      </c>
      <c r="W304" s="4">
        <f t="shared" si="282"/>
        <v>0</v>
      </c>
      <c r="X304" s="4">
        <f t="shared" si="282"/>
        <v>0</v>
      </c>
      <c r="Y304" s="4">
        <f t="shared" si="282"/>
        <v>0</v>
      </c>
      <c r="Z304" s="4">
        <f t="shared" si="283"/>
        <v>0</v>
      </c>
      <c r="AA304" s="4">
        <f t="shared" si="283"/>
        <v>0</v>
      </c>
      <c r="AB304" s="4">
        <f t="shared" si="283"/>
        <v>0</v>
      </c>
      <c r="AC304" s="4">
        <f t="shared" si="283"/>
        <v>0</v>
      </c>
      <c r="AD304" s="4">
        <f t="shared" si="283"/>
        <v>0</v>
      </c>
      <c r="AE304" s="4">
        <f t="shared" si="283"/>
        <v>0</v>
      </c>
      <c r="AF304" s="4">
        <f t="shared" si="283"/>
        <v>0</v>
      </c>
      <c r="AH304" s="15">
        <f t="shared" si="279"/>
        <v>0</v>
      </c>
      <c r="AI304" s="15">
        <f t="shared" si="280"/>
        <v>0</v>
      </c>
    </row>
    <row r="305" spans="3:35">
      <c r="D305" s="14">
        <v>8400</v>
      </c>
      <c r="E305" s="2"/>
      <c r="F305" s="4">
        <f t="shared" si="281"/>
        <v>0</v>
      </c>
      <c r="G305" s="4">
        <f t="shared" si="281"/>
        <v>0</v>
      </c>
      <c r="H305" s="4">
        <f t="shared" si="281"/>
        <v>0</v>
      </c>
      <c r="I305" s="4">
        <f t="shared" si="281"/>
        <v>0</v>
      </c>
      <c r="J305" s="4">
        <f t="shared" si="281"/>
        <v>0</v>
      </c>
      <c r="K305" s="4">
        <f t="shared" si="281"/>
        <v>0</v>
      </c>
      <c r="L305" s="4">
        <f t="shared" si="281"/>
        <v>0</v>
      </c>
      <c r="M305" s="4">
        <f t="shared" si="281"/>
        <v>0</v>
      </c>
      <c r="N305" s="4">
        <f t="shared" si="281"/>
        <v>0</v>
      </c>
      <c r="O305" s="4">
        <f t="shared" si="281"/>
        <v>0</v>
      </c>
      <c r="P305" s="4">
        <f t="shared" si="282"/>
        <v>0</v>
      </c>
      <c r="Q305" s="4">
        <f t="shared" si="282"/>
        <v>0</v>
      </c>
      <c r="R305" s="4">
        <f t="shared" si="282"/>
        <v>0</v>
      </c>
      <c r="S305" s="4">
        <f t="shared" si="282"/>
        <v>0</v>
      </c>
      <c r="T305" s="4">
        <f t="shared" si="282"/>
        <v>0</v>
      </c>
      <c r="U305" s="4">
        <f t="shared" si="282"/>
        <v>0</v>
      </c>
      <c r="V305" s="4">
        <f t="shared" si="282"/>
        <v>0</v>
      </c>
      <c r="W305" s="4">
        <f t="shared" si="282"/>
        <v>0</v>
      </c>
      <c r="X305" s="4">
        <f t="shared" si="282"/>
        <v>0</v>
      </c>
      <c r="Y305" s="4">
        <f t="shared" si="282"/>
        <v>0</v>
      </c>
      <c r="Z305" s="4">
        <f t="shared" si="283"/>
        <v>0</v>
      </c>
      <c r="AA305" s="4">
        <f t="shared" si="283"/>
        <v>0</v>
      </c>
      <c r="AB305" s="4">
        <f t="shared" si="283"/>
        <v>0</v>
      </c>
      <c r="AC305" s="4">
        <f t="shared" si="283"/>
        <v>0</v>
      </c>
      <c r="AD305" s="4">
        <f t="shared" si="283"/>
        <v>0</v>
      </c>
      <c r="AE305" s="4">
        <f t="shared" si="283"/>
        <v>0</v>
      </c>
      <c r="AF305" s="4">
        <f t="shared" si="283"/>
        <v>0</v>
      </c>
      <c r="AH305" s="15">
        <f t="shared" si="279"/>
        <v>0</v>
      </c>
      <c r="AI305" s="15">
        <f t="shared" si="280"/>
        <v>0</v>
      </c>
    </row>
    <row r="306" spans="3:35">
      <c r="D306" s="13">
        <v>8410</v>
      </c>
      <c r="E306" s="2"/>
      <c r="F306" s="4">
        <f t="shared" si="281"/>
        <v>0</v>
      </c>
      <c r="G306" s="4">
        <f t="shared" si="281"/>
        <v>0</v>
      </c>
      <c r="H306" s="4">
        <f t="shared" si="281"/>
        <v>0</v>
      </c>
      <c r="I306" s="4">
        <f t="shared" si="281"/>
        <v>0</v>
      </c>
      <c r="J306" s="4">
        <f t="shared" si="281"/>
        <v>0</v>
      </c>
      <c r="K306" s="4">
        <f t="shared" si="281"/>
        <v>0</v>
      </c>
      <c r="L306" s="4">
        <f t="shared" si="281"/>
        <v>0</v>
      </c>
      <c r="M306" s="4">
        <f t="shared" si="281"/>
        <v>0</v>
      </c>
      <c r="N306" s="4">
        <f t="shared" si="281"/>
        <v>0</v>
      </c>
      <c r="O306" s="4">
        <f t="shared" si="281"/>
        <v>0</v>
      </c>
      <c r="P306" s="4">
        <f t="shared" si="282"/>
        <v>0</v>
      </c>
      <c r="Q306" s="4">
        <f t="shared" si="282"/>
        <v>0</v>
      </c>
      <c r="R306" s="4">
        <f t="shared" si="282"/>
        <v>0</v>
      </c>
      <c r="S306" s="4">
        <f t="shared" si="282"/>
        <v>0</v>
      </c>
      <c r="T306" s="4">
        <f t="shared" si="282"/>
        <v>0</v>
      </c>
      <c r="U306" s="4">
        <f t="shared" si="282"/>
        <v>0</v>
      </c>
      <c r="V306" s="4">
        <f t="shared" si="282"/>
        <v>0</v>
      </c>
      <c r="W306" s="4">
        <f t="shared" si="282"/>
        <v>0</v>
      </c>
      <c r="X306" s="4">
        <f t="shared" si="282"/>
        <v>0</v>
      </c>
      <c r="Y306" s="4">
        <f t="shared" si="282"/>
        <v>0</v>
      </c>
      <c r="Z306" s="4">
        <f t="shared" si="283"/>
        <v>0</v>
      </c>
      <c r="AA306" s="4">
        <f t="shared" si="283"/>
        <v>0</v>
      </c>
      <c r="AB306" s="4">
        <f t="shared" si="283"/>
        <v>0</v>
      </c>
      <c r="AC306" s="4">
        <f t="shared" si="283"/>
        <v>0</v>
      </c>
      <c r="AD306" s="4">
        <f t="shared" si="283"/>
        <v>0</v>
      </c>
      <c r="AE306" s="4">
        <f t="shared" si="283"/>
        <v>0</v>
      </c>
      <c r="AF306" s="4">
        <f t="shared" si="283"/>
        <v>0</v>
      </c>
      <c r="AH306" s="15">
        <f t="shared" si="279"/>
        <v>0</v>
      </c>
      <c r="AI306" s="15">
        <f t="shared" si="280"/>
        <v>0</v>
      </c>
    </row>
    <row r="307" spans="3:35">
      <c r="D307" s="13">
        <v>8470</v>
      </c>
      <c r="E307" s="2"/>
      <c r="F307" s="4">
        <f t="shared" si="281"/>
        <v>0</v>
      </c>
      <c r="G307" s="4">
        <f t="shared" si="281"/>
        <v>0</v>
      </c>
      <c r="H307" s="4">
        <f t="shared" si="281"/>
        <v>0</v>
      </c>
      <c r="I307" s="4">
        <f t="shared" si="281"/>
        <v>0</v>
      </c>
      <c r="J307" s="4">
        <f t="shared" si="281"/>
        <v>0</v>
      </c>
      <c r="K307" s="4">
        <f t="shared" si="281"/>
        <v>0</v>
      </c>
      <c r="L307" s="4">
        <f t="shared" si="281"/>
        <v>0</v>
      </c>
      <c r="M307" s="4">
        <f t="shared" si="281"/>
        <v>0</v>
      </c>
      <c r="N307" s="4">
        <f t="shared" si="281"/>
        <v>0</v>
      </c>
      <c r="O307" s="4">
        <f t="shared" si="281"/>
        <v>0</v>
      </c>
      <c r="P307" s="4">
        <f t="shared" si="282"/>
        <v>0</v>
      </c>
      <c r="Q307" s="4">
        <f t="shared" si="282"/>
        <v>0</v>
      </c>
      <c r="R307" s="4">
        <f t="shared" si="282"/>
        <v>0</v>
      </c>
      <c r="S307" s="4">
        <f t="shared" si="282"/>
        <v>0</v>
      </c>
      <c r="T307" s="4">
        <f t="shared" si="282"/>
        <v>0</v>
      </c>
      <c r="U307" s="4">
        <f t="shared" si="282"/>
        <v>0</v>
      </c>
      <c r="V307" s="4">
        <f t="shared" si="282"/>
        <v>0</v>
      </c>
      <c r="W307" s="4">
        <f t="shared" si="282"/>
        <v>0</v>
      </c>
      <c r="X307" s="4">
        <f t="shared" si="282"/>
        <v>0</v>
      </c>
      <c r="Y307" s="4">
        <f t="shared" si="282"/>
        <v>0</v>
      </c>
      <c r="Z307" s="4">
        <f t="shared" si="283"/>
        <v>0</v>
      </c>
      <c r="AA307" s="4">
        <f t="shared" si="283"/>
        <v>0</v>
      </c>
      <c r="AB307" s="4">
        <f t="shared" si="283"/>
        <v>0</v>
      </c>
      <c r="AC307" s="4">
        <f t="shared" si="283"/>
        <v>0</v>
      </c>
      <c r="AD307" s="4">
        <f t="shared" si="283"/>
        <v>0</v>
      </c>
      <c r="AE307" s="4">
        <f t="shared" si="283"/>
        <v>0</v>
      </c>
      <c r="AF307" s="4">
        <f t="shared" si="283"/>
        <v>0</v>
      </c>
      <c r="AH307" s="15">
        <f t="shared" si="279"/>
        <v>0</v>
      </c>
      <c r="AI307" s="15">
        <f t="shared" si="280"/>
        <v>0</v>
      </c>
    </row>
    <row r="308" spans="3:35">
      <c r="D308" s="13">
        <v>8500</v>
      </c>
      <c r="E308" s="2"/>
      <c r="F308" s="4">
        <f t="shared" si="281"/>
        <v>0</v>
      </c>
      <c r="G308" s="4">
        <f t="shared" si="281"/>
        <v>0</v>
      </c>
      <c r="H308" s="4">
        <f t="shared" si="281"/>
        <v>0</v>
      </c>
      <c r="I308" s="4">
        <f t="shared" si="281"/>
        <v>0</v>
      </c>
      <c r="J308" s="4">
        <f t="shared" si="281"/>
        <v>0</v>
      </c>
      <c r="K308" s="4">
        <f t="shared" si="281"/>
        <v>0</v>
      </c>
      <c r="L308" s="4">
        <f t="shared" si="281"/>
        <v>0</v>
      </c>
      <c r="M308" s="4">
        <f t="shared" si="281"/>
        <v>0</v>
      </c>
      <c r="N308" s="4">
        <f t="shared" si="281"/>
        <v>0</v>
      </c>
      <c r="O308" s="4">
        <f t="shared" si="281"/>
        <v>0</v>
      </c>
      <c r="P308" s="4">
        <f t="shared" si="282"/>
        <v>0</v>
      </c>
      <c r="Q308" s="4">
        <f t="shared" si="282"/>
        <v>0</v>
      </c>
      <c r="R308" s="4">
        <f t="shared" si="282"/>
        <v>0</v>
      </c>
      <c r="S308" s="4">
        <f t="shared" si="282"/>
        <v>0</v>
      </c>
      <c r="T308" s="4">
        <f t="shared" si="282"/>
        <v>0</v>
      </c>
      <c r="U308" s="4">
        <f t="shared" si="282"/>
        <v>0</v>
      </c>
      <c r="V308" s="4">
        <f t="shared" si="282"/>
        <v>0</v>
      </c>
      <c r="W308" s="4">
        <f t="shared" si="282"/>
        <v>0</v>
      </c>
      <c r="X308" s="4">
        <f t="shared" si="282"/>
        <v>0</v>
      </c>
      <c r="Y308" s="4">
        <f t="shared" si="282"/>
        <v>0</v>
      </c>
      <c r="Z308" s="4">
        <f t="shared" si="283"/>
        <v>0</v>
      </c>
      <c r="AA308" s="4">
        <f t="shared" si="283"/>
        <v>0</v>
      </c>
      <c r="AB308" s="4">
        <f t="shared" si="283"/>
        <v>0</v>
      </c>
      <c r="AC308" s="4">
        <f t="shared" si="283"/>
        <v>0</v>
      </c>
      <c r="AD308" s="4">
        <f t="shared" si="283"/>
        <v>0</v>
      </c>
      <c r="AE308" s="4">
        <f t="shared" si="283"/>
        <v>0</v>
      </c>
      <c r="AF308" s="4">
        <f t="shared" si="283"/>
        <v>0</v>
      </c>
      <c r="AH308" s="15">
        <f t="shared" si="279"/>
        <v>0</v>
      </c>
      <c r="AI308" s="15">
        <f t="shared" si="280"/>
        <v>0</v>
      </c>
    </row>
    <row r="309" spans="3:35">
      <c r="C309" s="14"/>
      <c r="D309" s="13">
        <v>8560</v>
      </c>
      <c r="E309" s="2"/>
      <c r="F309" s="4">
        <f>SUMIF($C$9:$C$276,$D309,F$9:F$276)</f>
        <v>0</v>
      </c>
      <c r="G309" s="4">
        <f>SUMIF($C$9:$C$276,$D309,G$9:G$276)</f>
        <v>0</v>
      </c>
      <c r="H309" s="4">
        <f>SUMIF($C$9:$C$276,$D309,H$9:H$276)</f>
        <v>0</v>
      </c>
      <c r="I309" s="4">
        <f>SUMIF($C$9:$C$276,$D309,I$9:I$276)</f>
        <v>0</v>
      </c>
      <c r="J309" s="4">
        <f t="shared" ref="J309:S318" si="284">SUMIF($C$9:$C$279,$D309,J$9:J$279)</f>
        <v>0</v>
      </c>
      <c r="K309" s="4">
        <f t="shared" si="284"/>
        <v>0</v>
      </c>
      <c r="L309" s="4">
        <f t="shared" si="284"/>
        <v>0</v>
      </c>
      <c r="M309" s="4">
        <f t="shared" si="284"/>
        <v>0</v>
      </c>
      <c r="N309" s="4">
        <f t="shared" si="284"/>
        <v>0</v>
      </c>
      <c r="O309" s="4">
        <f t="shared" si="284"/>
        <v>0</v>
      </c>
      <c r="P309" s="4">
        <f t="shared" si="284"/>
        <v>0</v>
      </c>
      <c r="Q309" s="4">
        <f t="shared" si="284"/>
        <v>0</v>
      </c>
      <c r="R309" s="4">
        <f t="shared" si="284"/>
        <v>0</v>
      </c>
      <c r="S309" s="4">
        <f t="shared" si="284"/>
        <v>0</v>
      </c>
      <c r="T309" s="4">
        <f t="shared" ref="T309:AF318" si="285">SUMIF($C$9:$C$279,$D309,T$9:T$279)</f>
        <v>0</v>
      </c>
      <c r="U309" s="4">
        <f t="shared" si="285"/>
        <v>0</v>
      </c>
      <c r="V309" s="4">
        <f t="shared" si="285"/>
        <v>0</v>
      </c>
      <c r="W309" s="4">
        <f t="shared" si="285"/>
        <v>0</v>
      </c>
      <c r="X309" s="4">
        <f t="shared" si="285"/>
        <v>0</v>
      </c>
      <c r="Y309" s="4">
        <f t="shared" si="285"/>
        <v>0</v>
      </c>
      <c r="Z309" s="4">
        <f t="shared" si="285"/>
        <v>0</v>
      </c>
      <c r="AA309" s="4">
        <f t="shared" si="285"/>
        <v>0</v>
      </c>
      <c r="AB309" s="4">
        <f t="shared" si="285"/>
        <v>0</v>
      </c>
      <c r="AC309" s="4">
        <f t="shared" si="285"/>
        <v>0</v>
      </c>
      <c r="AD309" s="4">
        <f t="shared" si="285"/>
        <v>0</v>
      </c>
      <c r="AE309" s="4">
        <f t="shared" si="285"/>
        <v>0</v>
      </c>
      <c r="AF309" s="4">
        <f t="shared" si="285"/>
        <v>0</v>
      </c>
      <c r="AH309" s="15">
        <f t="shared" si="279"/>
        <v>0</v>
      </c>
      <c r="AI309" s="15">
        <f t="shared" si="280"/>
        <v>0</v>
      </c>
    </row>
    <row r="310" spans="3:35">
      <c r="D310" s="13">
        <v>8570</v>
      </c>
      <c r="E310" s="2"/>
      <c r="F310" s="4">
        <f t="shared" ref="F310:I329" si="286">SUMIF($C$9:$C$279,$D310,F$9:F$279)</f>
        <v>0</v>
      </c>
      <c r="G310" s="4">
        <f t="shared" si="286"/>
        <v>0</v>
      </c>
      <c r="H310" s="4">
        <f t="shared" si="286"/>
        <v>0</v>
      </c>
      <c r="I310" s="4">
        <f t="shared" si="286"/>
        <v>0</v>
      </c>
      <c r="J310" s="4">
        <f t="shared" si="284"/>
        <v>0</v>
      </c>
      <c r="K310" s="4">
        <f t="shared" si="284"/>
        <v>0</v>
      </c>
      <c r="L310" s="4">
        <f t="shared" si="284"/>
        <v>0</v>
      </c>
      <c r="M310" s="4">
        <f t="shared" si="284"/>
        <v>0</v>
      </c>
      <c r="N310" s="4">
        <f t="shared" si="284"/>
        <v>0</v>
      </c>
      <c r="O310" s="4">
        <f t="shared" si="284"/>
        <v>0</v>
      </c>
      <c r="P310" s="4">
        <f t="shared" si="284"/>
        <v>0</v>
      </c>
      <c r="Q310" s="4">
        <f t="shared" si="284"/>
        <v>0</v>
      </c>
      <c r="R310" s="4">
        <f t="shared" si="284"/>
        <v>0</v>
      </c>
      <c r="S310" s="4">
        <f t="shared" si="284"/>
        <v>0</v>
      </c>
      <c r="T310" s="4">
        <f t="shared" si="285"/>
        <v>0</v>
      </c>
      <c r="U310" s="4">
        <f t="shared" si="285"/>
        <v>0</v>
      </c>
      <c r="V310" s="4">
        <f t="shared" si="285"/>
        <v>0</v>
      </c>
      <c r="W310" s="4">
        <f t="shared" si="285"/>
        <v>0</v>
      </c>
      <c r="X310" s="4">
        <f t="shared" si="285"/>
        <v>0</v>
      </c>
      <c r="Y310" s="4">
        <f t="shared" si="285"/>
        <v>0</v>
      </c>
      <c r="Z310" s="4">
        <f t="shared" si="285"/>
        <v>0</v>
      </c>
      <c r="AA310" s="4">
        <f t="shared" si="285"/>
        <v>0</v>
      </c>
      <c r="AB310" s="4">
        <f t="shared" si="285"/>
        <v>0</v>
      </c>
      <c r="AC310" s="4">
        <f t="shared" si="285"/>
        <v>0</v>
      </c>
      <c r="AD310" s="4">
        <f t="shared" si="285"/>
        <v>0</v>
      </c>
      <c r="AE310" s="4">
        <f t="shared" si="285"/>
        <v>0</v>
      </c>
      <c r="AF310" s="4">
        <f t="shared" si="285"/>
        <v>0</v>
      </c>
      <c r="AH310" s="15">
        <f t="shared" si="279"/>
        <v>0</v>
      </c>
      <c r="AI310" s="15">
        <f t="shared" si="280"/>
        <v>0</v>
      </c>
    </row>
    <row r="311" spans="3:35">
      <c r="D311" s="13">
        <v>8580</v>
      </c>
      <c r="E311" s="2"/>
      <c r="F311" s="4">
        <f t="shared" si="286"/>
        <v>0</v>
      </c>
      <c r="G311" s="4">
        <f t="shared" si="286"/>
        <v>0</v>
      </c>
      <c r="H311" s="4">
        <f t="shared" si="286"/>
        <v>0</v>
      </c>
      <c r="I311" s="4">
        <f t="shared" si="286"/>
        <v>0</v>
      </c>
      <c r="J311" s="4">
        <f t="shared" si="284"/>
        <v>0</v>
      </c>
      <c r="K311" s="4">
        <f t="shared" si="284"/>
        <v>0</v>
      </c>
      <c r="L311" s="4">
        <f t="shared" si="284"/>
        <v>0</v>
      </c>
      <c r="M311" s="4">
        <f t="shared" si="284"/>
        <v>0</v>
      </c>
      <c r="N311" s="4">
        <f t="shared" si="284"/>
        <v>0</v>
      </c>
      <c r="O311" s="4">
        <f t="shared" si="284"/>
        <v>0</v>
      </c>
      <c r="P311" s="4">
        <f t="shared" si="284"/>
        <v>0</v>
      </c>
      <c r="Q311" s="4">
        <f t="shared" si="284"/>
        <v>0</v>
      </c>
      <c r="R311" s="4">
        <f t="shared" si="284"/>
        <v>0</v>
      </c>
      <c r="S311" s="4">
        <f t="shared" si="284"/>
        <v>0</v>
      </c>
      <c r="T311" s="4">
        <f t="shared" si="285"/>
        <v>0</v>
      </c>
      <c r="U311" s="4">
        <f t="shared" si="285"/>
        <v>0</v>
      </c>
      <c r="V311" s="4">
        <f t="shared" si="285"/>
        <v>0</v>
      </c>
      <c r="W311" s="4">
        <f t="shared" si="285"/>
        <v>0</v>
      </c>
      <c r="X311" s="4">
        <f t="shared" si="285"/>
        <v>0</v>
      </c>
      <c r="Y311" s="4">
        <f t="shared" si="285"/>
        <v>0</v>
      </c>
      <c r="Z311" s="4">
        <f t="shared" si="285"/>
        <v>0</v>
      </c>
      <c r="AA311" s="4">
        <f t="shared" si="285"/>
        <v>0</v>
      </c>
      <c r="AB311" s="4">
        <f t="shared" si="285"/>
        <v>0</v>
      </c>
      <c r="AC311" s="4">
        <f t="shared" si="285"/>
        <v>0</v>
      </c>
      <c r="AD311" s="4">
        <f t="shared" si="285"/>
        <v>0</v>
      </c>
      <c r="AE311" s="4">
        <f t="shared" si="285"/>
        <v>0</v>
      </c>
      <c r="AF311" s="4">
        <f t="shared" si="285"/>
        <v>0</v>
      </c>
      <c r="AH311" s="15">
        <f t="shared" si="279"/>
        <v>0</v>
      </c>
      <c r="AI311" s="15">
        <f t="shared" si="280"/>
        <v>0</v>
      </c>
    </row>
    <row r="312" spans="3:35">
      <c r="D312" s="13">
        <v>8590</v>
      </c>
      <c r="E312" s="2"/>
      <c r="F312" s="4">
        <f t="shared" si="286"/>
        <v>0</v>
      </c>
      <c r="G312" s="4">
        <f t="shared" si="286"/>
        <v>0</v>
      </c>
      <c r="H312" s="4">
        <f t="shared" si="286"/>
        <v>0</v>
      </c>
      <c r="I312" s="4">
        <f t="shared" si="286"/>
        <v>0</v>
      </c>
      <c r="J312" s="4">
        <f t="shared" si="284"/>
        <v>0</v>
      </c>
      <c r="K312" s="4">
        <f t="shared" si="284"/>
        <v>0</v>
      </c>
      <c r="L312" s="4">
        <f t="shared" si="284"/>
        <v>0</v>
      </c>
      <c r="M312" s="4">
        <f t="shared" si="284"/>
        <v>0</v>
      </c>
      <c r="N312" s="4">
        <f t="shared" si="284"/>
        <v>0</v>
      </c>
      <c r="O312" s="4">
        <f t="shared" si="284"/>
        <v>0</v>
      </c>
      <c r="P312" s="4">
        <f t="shared" si="284"/>
        <v>0</v>
      </c>
      <c r="Q312" s="4">
        <f t="shared" si="284"/>
        <v>0</v>
      </c>
      <c r="R312" s="4">
        <f t="shared" si="284"/>
        <v>0</v>
      </c>
      <c r="S312" s="4">
        <f t="shared" si="284"/>
        <v>0</v>
      </c>
      <c r="T312" s="4">
        <f t="shared" si="285"/>
        <v>0</v>
      </c>
      <c r="U312" s="4">
        <f t="shared" si="285"/>
        <v>0</v>
      </c>
      <c r="V312" s="4">
        <f t="shared" si="285"/>
        <v>0</v>
      </c>
      <c r="W312" s="4">
        <f t="shared" si="285"/>
        <v>0</v>
      </c>
      <c r="X312" s="4">
        <f t="shared" si="285"/>
        <v>0</v>
      </c>
      <c r="Y312" s="4">
        <f t="shared" si="285"/>
        <v>0</v>
      </c>
      <c r="Z312" s="4">
        <f t="shared" si="285"/>
        <v>0</v>
      </c>
      <c r="AA312" s="4">
        <f t="shared" si="285"/>
        <v>0</v>
      </c>
      <c r="AB312" s="4">
        <f t="shared" si="285"/>
        <v>0</v>
      </c>
      <c r="AC312" s="4">
        <f t="shared" si="285"/>
        <v>0</v>
      </c>
      <c r="AD312" s="4">
        <f t="shared" si="285"/>
        <v>0</v>
      </c>
      <c r="AE312" s="4">
        <f t="shared" si="285"/>
        <v>0</v>
      </c>
      <c r="AF312" s="4">
        <f t="shared" si="285"/>
        <v>0</v>
      </c>
      <c r="AH312" s="15">
        <f t="shared" si="279"/>
        <v>0</v>
      </c>
      <c r="AI312" s="15">
        <f t="shared" si="280"/>
        <v>0</v>
      </c>
    </row>
    <row r="313" spans="3:35">
      <c r="D313" s="14">
        <v>8600</v>
      </c>
      <c r="E313" s="2"/>
      <c r="F313" s="4">
        <f t="shared" si="286"/>
        <v>0</v>
      </c>
      <c r="G313" s="4">
        <f t="shared" si="286"/>
        <v>0</v>
      </c>
      <c r="H313" s="4">
        <f t="shared" si="286"/>
        <v>0</v>
      </c>
      <c r="I313" s="4">
        <f t="shared" si="286"/>
        <v>0</v>
      </c>
      <c r="J313" s="4">
        <f t="shared" si="284"/>
        <v>0</v>
      </c>
      <c r="K313" s="4">
        <f t="shared" si="284"/>
        <v>0</v>
      </c>
      <c r="L313" s="4">
        <f t="shared" si="284"/>
        <v>0</v>
      </c>
      <c r="M313" s="4">
        <f t="shared" si="284"/>
        <v>0</v>
      </c>
      <c r="N313" s="4">
        <f t="shared" si="284"/>
        <v>0</v>
      </c>
      <c r="O313" s="4">
        <f t="shared" si="284"/>
        <v>0</v>
      </c>
      <c r="P313" s="4">
        <f t="shared" si="284"/>
        <v>0</v>
      </c>
      <c r="Q313" s="4">
        <f t="shared" si="284"/>
        <v>0</v>
      </c>
      <c r="R313" s="4">
        <f t="shared" si="284"/>
        <v>0</v>
      </c>
      <c r="S313" s="4">
        <f t="shared" si="284"/>
        <v>0</v>
      </c>
      <c r="T313" s="4">
        <f t="shared" si="285"/>
        <v>0</v>
      </c>
      <c r="U313" s="4">
        <f t="shared" si="285"/>
        <v>0</v>
      </c>
      <c r="V313" s="4">
        <f t="shared" si="285"/>
        <v>0</v>
      </c>
      <c r="W313" s="4">
        <f t="shared" si="285"/>
        <v>0</v>
      </c>
      <c r="X313" s="4">
        <f t="shared" si="285"/>
        <v>0</v>
      </c>
      <c r="Y313" s="4">
        <f t="shared" si="285"/>
        <v>0</v>
      </c>
      <c r="Z313" s="4">
        <f t="shared" si="285"/>
        <v>0</v>
      </c>
      <c r="AA313" s="4">
        <f t="shared" si="285"/>
        <v>0</v>
      </c>
      <c r="AB313" s="4">
        <f t="shared" si="285"/>
        <v>0</v>
      </c>
      <c r="AC313" s="4">
        <f t="shared" si="285"/>
        <v>0</v>
      </c>
      <c r="AD313" s="4">
        <f t="shared" si="285"/>
        <v>0</v>
      </c>
      <c r="AE313" s="4">
        <f t="shared" si="285"/>
        <v>0</v>
      </c>
      <c r="AF313" s="4">
        <f t="shared" si="285"/>
        <v>0</v>
      </c>
      <c r="AH313" s="15">
        <f t="shared" si="279"/>
        <v>0</v>
      </c>
      <c r="AI313" s="15">
        <f t="shared" si="280"/>
        <v>0</v>
      </c>
    </row>
    <row r="314" spans="3:35">
      <c r="D314" s="13">
        <v>8620</v>
      </c>
      <c r="E314" s="2"/>
      <c r="F314" s="4">
        <f t="shared" si="286"/>
        <v>0</v>
      </c>
      <c r="G314" s="4">
        <f t="shared" si="286"/>
        <v>0</v>
      </c>
      <c r="H314" s="4">
        <f t="shared" si="286"/>
        <v>0</v>
      </c>
      <c r="I314" s="4">
        <f t="shared" si="286"/>
        <v>0</v>
      </c>
      <c r="J314" s="4">
        <f t="shared" si="284"/>
        <v>0</v>
      </c>
      <c r="K314" s="4">
        <f t="shared" si="284"/>
        <v>0</v>
      </c>
      <c r="L314" s="4">
        <f t="shared" si="284"/>
        <v>0</v>
      </c>
      <c r="M314" s="4">
        <f t="shared" si="284"/>
        <v>0</v>
      </c>
      <c r="N314" s="4">
        <f t="shared" si="284"/>
        <v>0</v>
      </c>
      <c r="O314" s="4">
        <f t="shared" si="284"/>
        <v>0</v>
      </c>
      <c r="P314" s="4">
        <f t="shared" si="284"/>
        <v>0</v>
      </c>
      <c r="Q314" s="4">
        <f t="shared" si="284"/>
        <v>0</v>
      </c>
      <c r="R314" s="4">
        <f t="shared" si="284"/>
        <v>0</v>
      </c>
      <c r="S314" s="4">
        <f t="shared" si="284"/>
        <v>0</v>
      </c>
      <c r="T314" s="4">
        <f t="shared" si="285"/>
        <v>0</v>
      </c>
      <c r="U314" s="4">
        <f t="shared" si="285"/>
        <v>0</v>
      </c>
      <c r="V314" s="4">
        <f t="shared" si="285"/>
        <v>0</v>
      </c>
      <c r="W314" s="4">
        <f t="shared" si="285"/>
        <v>0</v>
      </c>
      <c r="X314" s="4">
        <f t="shared" si="285"/>
        <v>0</v>
      </c>
      <c r="Y314" s="4">
        <f t="shared" si="285"/>
        <v>0</v>
      </c>
      <c r="Z314" s="4">
        <f t="shared" si="285"/>
        <v>0</v>
      </c>
      <c r="AA314" s="4">
        <f t="shared" si="285"/>
        <v>0</v>
      </c>
      <c r="AB314" s="4">
        <f t="shared" si="285"/>
        <v>0</v>
      </c>
      <c r="AC314" s="4">
        <f t="shared" si="285"/>
        <v>0</v>
      </c>
      <c r="AD314" s="4">
        <f t="shared" si="285"/>
        <v>0</v>
      </c>
      <c r="AE314" s="4">
        <f t="shared" si="285"/>
        <v>0</v>
      </c>
      <c r="AF314" s="4">
        <f t="shared" si="285"/>
        <v>0</v>
      </c>
      <c r="AH314" s="15">
        <f t="shared" si="279"/>
        <v>0</v>
      </c>
      <c r="AI314" s="15">
        <f t="shared" si="280"/>
        <v>0</v>
      </c>
    </row>
    <row r="315" spans="3:35">
      <c r="D315" s="13">
        <v>8630</v>
      </c>
      <c r="E315" s="2"/>
      <c r="F315" s="4">
        <f t="shared" si="286"/>
        <v>0</v>
      </c>
      <c r="G315" s="4">
        <f t="shared" si="286"/>
        <v>0</v>
      </c>
      <c r="H315" s="4">
        <f t="shared" si="286"/>
        <v>0</v>
      </c>
      <c r="I315" s="4">
        <f t="shared" si="286"/>
        <v>0</v>
      </c>
      <c r="J315" s="4">
        <f t="shared" si="284"/>
        <v>0</v>
      </c>
      <c r="K315" s="4">
        <f t="shared" si="284"/>
        <v>0</v>
      </c>
      <c r="L315" s="4">
        <f t="shared" si="284"/>
        <v>0</v>
      </c>
      <c r="M315" s="4">
        <f t="shared" si="284"/>
        <v>0</v>
      </c>
      <c r="N315" s="4">
        <f t="shared" si="284"/>
        <v>0</v>
      </c>
      <c r="O315" s="4">
        <f t="shared" si="284"/>
        <v>0</v>
      </c>
      <c r="P315" s="4">
        <f t="shared" si="284"/>
        <v>0</v>
      </c>
      <c r="Q315" s="4">
        <f t="shared" si="284"/>
        <v>0</v>
      </c>
      <c r="R315" s="4">
        <f t="shared" si="284"/>
        <v>0</v>
      </c>
      <c r="S315" s="4">
        <f t="shared" si="284"/>
        <v>0</v>
      </c>
      <c r="T315" s="4">
        <f t="shared" si="285"/>
        <v>0</v>
      </c>
      <c r="U315" s="4">
        <f t="shared" si="285"/>
        <v>0</v>
      </c>
      <c r="V315" s="4">
        <f t="shared" si="285"/>
        <v>0</v>
      </c>
      <c r="W315" s="4">
        <f t="shared" si="285"/>
        <v>0</v>
      </c>
      <c r="X315" s="4">
        <f t="shared" si="285"/>
        <v>0</v>
      </c>
      <c r="Y315" s="4">
        <f t="shared" si="285"/>
        <v>0</v>
      </c>
      <c r="Z315" s="4">
        <f t="shared" si="285"/>
        <v>0</v>
      </c>
      <c r="AA315" s="4">
        <f t="shared" si="285"/>
        <v>0</v>
      </c>
      <c r="AB315" s="4">
        <f t="shared" si="285"/>
        <v>0</v>
      </c>
      <c r="AC315" s="4">
        <f t="shared" si="285"/>
        <v>0</v>
      </c>
      <c r="AD315" s="4">
        <f t="shared" si="285"/>
        <v>0</v>
      </c>
      <c r="AE315" s="4">
        <f t="shared" si="285"/>
        <v>0</v>
      </c>
      <c r="AF315" s="4">
        <f t="shared" si="285"/>
        <v>0</v>
      </c>
      <c r="AH315" s="15">
        <f t="shared" si="279"/>
        <v>0</v>
      </c>
      <c r="AI315" s="15">
        <f t="shared" si="280"/>
        <v>0</v>
      </c>
    </row>
    <row r="316" spans="3:35">
      <c r="D316" s="13">
        <v>8640</v>
      </c>
      <c r="E316" s="2"/>
      <c r="F316" s="4">
        <f t="shared" si="286"/>
        <v>0</v>
      </c>
      <c r="G316" s="4">
        <f t="shared" si="286"/>
        <v>0</v>
      </c>
      <c r="H316" s="4">
        <f t="shared" si="286"/>
        <v>0</v>
      </c>
      <c r="I316" s="4">
        <f t="shared" si="286"/>
        <v>0</v>
      </c>
      <c r="J316" s="4">
        <f t="shared" si="284"/>
        <v>0</v>
      </c>
      <c r="K316" s="4">
        <f t="shared" si="284"/>
        <v>0</v>
      </c>
      <c r="L316" s="4">
        <f t="shared" si="284"/>
        <v>0</v>
      </c>
      <c r="M316" s="4">
        <f t="shared" si="284"/>
        <v>0</v>
      </c>
      <c r="N316" s="4">
        <f t="shared" si="284"/>
        <v>0</v>
      </c>
      <c r="O316" s="4">
        <f t="shared" si="284"/>
        <v>0</v>
      </c>
      <c r="P316" s="4">
        <f t="shared" si="284"/>
        <v>0</v>
      </c>
      <c r="Q316" s="4">
        <f t="shared" si="284"/>
        <v>0</v>
      </c>
      <c r="R316" s="4">
        <f t="shared" si="284"/>
        <v>0</v>
      </c>
      <c r="S316" s="4">
        <f t="shared" si="284"/>
        <v>0</v>
      </c>
      <c r="T316" s="4">
        <f t="shared" si="285"/>
        <v>0</v>
      </c>
      <c r="U316" s="4">
        <f t="shared" si="285"/>
        <v>0</v>
      </c>
      <c r="V316" s="4">
        <f t="shared" si="285"/>
        <v>0</v>
      </c>
      <c r="W316" s="4">
        <f t="shared" si="285"/>
        <v>0</v>
      </c>
      <c r="X316" s="4">
        <f t="shared" si="285"/>
        <v>0</v>
      </c>
      <c r="Y316" s="4">
        <f t="shared" si="285"/>
        <v>0</v>
      </c>
      <c r="Z316" s="4">
        <f t="shared" si="285"/>
        <v>0</v>
      </c>
      <c r="AA316" s="4">
        <f t="shared" si="285"/>
        <v>0</v>
      </c>
      <c r="AB316" s="4">
        <f t="shared" si="285"/>
        <v>0</v>
      </c>
      <c r="AC316" s="4">
        <f t="shared" si="285"/>
        <v>0</v>
      </c>
      <c r="AD316" s="4">
        <f t="shared" si="285"/>
        <v>0</v>
      </c>
      <c r="AE316" s="4">
        <f t="shared" si="285"/>
        <v>0</v>
      </c>
      <c r="AF316" s="4">
        <f t="shared" si="285"/>
        <v>0</v>
      </c>
      <c r="AH316" s="15">
        <f t="shared" si="279"/>
        <v>0</v>
      </c>
      <c r="AI316" s="15">
        <f t="shared" si="280"/>
        <v>0</v>
      </c>
    </row>
    <row r="317" spans="3:35">
      <c r="D317" s="13">
        <v>8650</v>
      </c>
      <c r="E317" s="2"/>
      <c r="F317" s="4">
        <f t="shared" si="286"/>
        <v>0</v>
      </c>
      <c r="G317" s="4">
        <f t="shared" si="286"/>
        <v>0</v>
      </c>
      <c r="H317" s="4">
        <f t="shared" si="286"/>
        <v>0</v>
      </c>
      <c r="I317" s="4">
        <f t="shared" si="286"/>
        <v>0</v>
      </c>
      <c r="J317" s="4">
        <f t="shared" si="284"/>
        <v>0</v>
      </c>
      <c r="K317" s="4">
        <f t="shared" si="284"/>
        <v>0</v>
      </c>
      <c r="L317" s="4">
        <f t="shared" si="284"/>
        <v>0</v>
      </c>
      <c r="M317" s="4">
        <f t="shared" si="284"/>
        <v>0</v>
      </c>
      <c r="N317" s="4">
        <f t="shared" si="284"/>
        <v>0</v>
      </c>
      <c r="O317" s="4">
        <f t="shared" si="284"/>
        <v>0</v>
      </c>
      <c r="P317" s="4">
        <f t="shared" si="284"/>
        <v>0</v>
      </c>
      <c r="Q317" s="4">
        <f t="shared" si="284"/>
        <v>0</v>
      </c>
      <c r="R317" s="4">
        <f t="shared" si="284"/>
        <v>0</v>
      </c>
      <c r="S317" s="4">
        <f t="shared" si="284"/>
        <v>0</v>
      </c>
      <c r="T317" s="4">
        <f t="shared" si="285"/>
        <v>0</v>
      </c>
      <c r="U317" s="4">
        <f t="shared" si="285"/>
        <v>0</v>
      </c>
      <c r="V317" s="4">
        <f t="shared" si="285"/>
        <v>0</v>
      </c>
      <c r="W317" s="4">
        <f t="shared" si="285"/>
        <v>0</v>
      </c>
      <c r="X317" s="4">
        <f t="shared" si="285"/>
        <v>0</v>
      </c>
      <c r="Y317" s="4">
        <f t="shared" si="285"/>
        <v>0</v>
      </c>
      <c r="Z317" s="4">
        <f t="shared" si="285"/>
        <v>0</v>
      </c>
      <c r="AA317" s="4">
        <f t="shared" si="285"/>
        <v>0</v>
      </c>
      <c r="AB317" s="4">
        <f t="shared" si="285"/>
        <v>0</v>
      </c>
      <c r="AC317" s="4">
        <f t="shared" si="285"/>
        <v>0</v>
      </c>
      <c r="AD317" s="4">
        <f t="shared" si="285"/>
        <v>0</v>
      </c>
      <c r="AE317" s="4">
        <f t="shared" si="285"/>
        <v>0</v>
      </c>
      <c r="AF317" s="4">
        <f t="shared" si="285"/>
        <v>0</v>
      </c>
      <c r="AH317" s="15">
        <f t="shared" si="279"/>
        <v>0</v>
      </c>
      <c r="AI317" s="15">
        <f t="shared" si="280"/>
        <v>0</v>
      </c>
    </row>
    <row r="318" spans="3:35">
      <c r="D318" s="13">
        <v>8670</v>
      </c>
      <c r="E318" s="2"/>
      <c r="F318" s="4">
        <f t="shared" si="286"/>
        <v>0</v>
      </c>
      <c r="G318" s="4">
        <f t="shared" si="286"/>
        <v>0</v>
      </c>
      <c r="H318" s="4">
        <f t="shared" si="286"/>
        <v>0</v>
      </c>
      <c r="I318" s="4">
        <f t="shared" si="286"/>
        <v>0</v>
      </c>
      <c r="J318" s="4">
        <f t="shared" si="284"/>
        <v>0</v>
      </c>
      <c r="K318" s="4">
        <f t="shared" si="284"/>
        <v>0</v>
      </c>
      <c r="L318" s="4">
        <f t="shared" si="284"/>
        <v>0</v>
      </c>
      <c r="M318" s="4">
        <f t="shared" si="284"/>
        <v>0</v>
      </c>
      <c r="N318" s="4">
        <f t="shared" si="284"/>
        <v>0</v>
      </c>
      <c r="O318" s="4">
        <f t="shared" si="284"/>
        <v>0</v>
      </c>
      <c r="P318" s="4">
        <f t="shared" si="284"/>
        <v>0</v>
      </c>
      <c r="Q318" s="4">
        <f t="shared" si="284"/>
        <v>0</v>
      </c>
      <c r="R318" s="4">
        <f t="shared" si="284"/>
        <v>0</v>
      </c>
      <c r="S318" s="4">
        <f t="shared" si="284"/>
        <v>0</v>
      </c>
      <c r="T318" s="4">
        <f t="shared" si="285"/>
        <v>0</v>
      </c>
      <c r="U318" s="4">
        <f t="shared" si="285"/>
        <v>0</v>
      </c>
      <c r="V318" s="4">
        <f t="shared" si="285"/>
        <v>0</v>
      </c>
      <c r="W318" s="4">
        <f t="shared" si="285"/>
        <v>0</v>
      </c>
      <c r="X318" s="4">
        <f t="shared" si="285"/>
        <v>0</v>
      </c>
      <c r="Y318" s="4">
        <f t="shared" si="285"/>
        <v>0</v>
      </c>
      <c r="Z318" s="4">
        <f t="shared" si="285"/>
        <v>0</v>
      </c>
      <c r="AA318" s="4">
        <f t="shared" si="285"/>
        <v>0</v>
      </c>
      <c r="AB318" s="4">
        <f t="shared" si="285"/>
        <v>0</v>
      </c>
      <c r="AC318" s="4">
        <f t="shared" si="285"/>
        <v>0</v>
      </c>
      <c r="AD318" s="4">
        <f t="shared" si="285"/>
        <v>0</v>
      </c>
      <c r="AE318" s="4">
        <f t="shared" si="285"/>
        <v>0</v>
      </c>
      <c r="AF318" s="4">
        <f t="shared" si="285"/>
        <v>0</v>
      </c>
      <c r="AH318" s="15">
        <f t="shared" si="279"/>
        <v>0</v>
      </c>
      <c r="AI318" s="15">
        <f t="shared" si="280"/>
        <v>0</v>
      </c>
    </row>
    <row r="319" spans="3:35">
      <c r="C319" s="14"/>
      <c r="D319" s="13">
        <v>8700</v>
      </c>
      <c r="E319" s="2"/>
      <c r="F319" s="4">
        <f t="shared" si="286"/>
        <v>280.74</v>
      </c>
      <c r="G319" s="4">
        <f t="shared" si="286"/>
        <v>365.24</v>
      </c>
      <c r="H319" s="4">
        <f t="shared" si="286"/>
        <v>155.97</v>
      </c>
      <c r="I319" s="4">
        <f t="shared" si="286"/>
        <v>155.97</v>
      </c>
      <c r="J319" s="4">
        <f t="shared" ref="J319:S328" si="287">SUMIF($C$9:$C$279,$D319,J$9:J$279)</f>
        <v>155.97</v>
      </c>
      <c r="K319" s="4">
        <f t="shared" si="287"/>
        <v>616.26</v>
      </c>
      <c r="L319" s="4">
        <f t="shared" si="287"/>
        <v>516.82248540474279</v>
      </c>
      <c r="M319" s="4">
        <f t="shared" si="287"/>
        <v>506.5946760659059</v>
      </c>
      <c r="N319" s="4">
        <f t="shared" si="287"/>
        <v>509.09226698556967</v>
      </c>
      <c r="O319" s="4">
        <f t="shared" si="287"/>
        <v>513.81746954601999</v>
      </c>
      <c r="P319" s="4">
        <f t="shared" si="287"/>
        <v>506.57359624599889</v>
      </c>
      <c r="Q319" s="4">
        <f t="shared" si="287"/>
        <v>507.23532928866837</v>
      </c>
      <c r="R319" s="4">
        <f t="shared" si="287"/>
        <v>511.7668619178765</v>
      </c>
      <c r="S319" s="4">
        <f t="shared" si="287"/>
        <v>501.10443827344449</v>
      </c>
      <c r="T319" s="4">
        <f t="shared" ref="T319:AF328" si="288">SUMIF($C$9:$C$279,$D319,T$9:T$279)</f>
        <v>512.9291669434059</v>
      </c>
      <c r="U319" s="4">
        <f t="shared" si="288"/>
        <v>508.90621179521736</v>
      </c>
      <c r="V319" s="4">
        <f t="shared" si="288"/>
        <v>540.06035883715663</v>
      </c>
      <c r="W319" s="4">
        <f t="shared" si="288"/>
        <v>513.81428516460392</v>
      </c>
      <c r="X319" s="4">
        <f t="shared" si="288"/>
        <v>527.34126942515866</v>
      </c>
      <c r="Y319" s="4">
        <f t="shared" si="288"/>
        <v>508.29090289009031</v>
      </c>
      <c r="Z319" s="4">
        <f t="shared" si="288"/>
        <v>518.66000878530724</v>
      </c>
      <c r="AA319" s="4">
        <f t="shared" si="288"/>
        <v>515.94392051725686</v>
      </c>
      <c r="AB319" s="4">
        <f t="shared" si="288"/>
        <v>508.70830816446272</v>
      </c>
      <c r="AC319" s="4">
        <f t="shared" si="288"/>
        <v>509.26962536070243</v>
      </c>
      <c r="AD319" s="4">
        <f t="shared" si="288"/>
        <v>513.99497939214859</v>
      </c>
      <c r="AE319" s="4">
        <f t="shared" si="288"/>
        <v>503.04711720972074</v>
      </c>
      <c r="AF319" s="4">
        <f t="shared" si="288"/>
        <v>515.06840441550742</v>
      </c>
      <c r="AH319" s="15">
        <f t="shared" si="279"/>
        <v>4790.2858235369049</v>
      </c>
      <c r="AI319" s="15">
        <f t="shared" si="280"/>
        <v>6183.1053919573333</v>
      </c>
    </row>
    <row r="320" spans="3:35">
      <c r="D320" s="13">
        <v>8710</v>
      </c>
      <c r="E320" s="2"/>
      <c r="F320" s="4">
        <f t="shared" si="286"/>
        <v>0</v>
      </c>
      <c r="G320" s="4">
        <f t="shared" si="286"/>
        <v>0</v>
      </c>
      <c r="H320" s="4">
        <f t="shared" si="286"/>
        <v>0</v>
      </c>
      <c r="I320" s="4">
        <f t="shared" si="286"/>
        <v>0</v>
      </c>
      <c r="J320" s="4">
        <f t="shared" si="287"/>
        <v>0</v>
      </c>
      <c r="K320" s="4">
        <f t="shared" si="287"/>
        <v>0</v>
      </c>
      <c r="L320" s="4">
        <f t="shared" si="287"/>
        <v>0</v>
      </c>
      <c r="M320" s="4">
        <f t="shared" si="287"/>
        <v>0</v>
      </c>
      <c r="N320" s="4">
        <f t="shared" si="287"/>
        <v>0</v>
      </c>
      <c r="O320" s="4">
        <f t="shared" si="287"/>
        <v>0</v>
      </c>
      <c r="P320" s="4">
        <f t="shared" si="287"/>
        <v>0</v>
      </c>
      <c r="Q320" s="4">
        <f t="shared" si="287"/>
        <v>0</v>
      </c>
      <c r="R320" s="4">
        <f t="shared" si="287"/>
        <v>0</v>
      </c>
      <c r="S320" s="4">
        <f t="shared" si="287"/>
        <v>0</v>
      </c>
      <c r="T320" s="4">
        <f t="shared" si="288"/>
        <v>0</v>
      </c>
      <c r="U320" s="4">
        <f t="shared" si="288"/>
        <v>0</v>
      </c>
      <c r="V320" s="4">
        <f t="shared" si="288"/>
        <v>0</v>
      </c>
      <c r="W320" s="4">
        <f t="shared" si="288"/>
        <v>0</v>
      </c>
      <c r="X320" s="4">
        <f t="shared" si="288"/>
        <v>0</v>
      </c>
      <c r="Y320" s="4">
        <f t="shared" si="288"/>
        <v>0</v>
      </c>
      <c r="Z320" s="4">
        <f t="shared" si="288"/>
        <v>0</v>
      </c>
      <c r="AA320" s="4">
        <f t="shared" si="288"/>
        <v>0</v>
      </c>
      <c r="AB320" s="4">
        <f t="shared" si="288"/>
        <v>0</v>
      </c>
      <c r="AC320" s="4">
        <f t="shared" si="288"/>
        <v>0</v>
      </c>
      <c r="AD320" s="4">
        <f t="shared" si="288"/>
        <v>0</v>
      </c>
      <c r="AE320" s="4">
        <f t="shared" si="288"/>
        <v>0</v>
      </c>
      <c r="AF320" s="4">
        <f t="shared" si="288"/>
        <v>0</v>
      </c>
      <c r="AH320" s="15">
        <f t="shared" si="279"/>
        <v>0</v>
      </c>
      <c r="AI320" s="15">
        <f t="shared" si="280"/>
        <v>0</v>
      </c>
    </row>
    <row r="321" spans="3:35">
      <c r="D321" s="14">
        <v>8711</v>
      </c>
      <c r="E321" s="2"/>
      <c r="F321" s="4">
        <f t="shared" si="286"/>
        <v>0</v>
      </c>
      <c r="G321" s="4">
        <f t="shared" si="286"/>
        <v>0</v>
      </c>
      <c r="H321" s="4">
        <f t="shared" si="286"/>
        <v>0</v>
      </c>
      <c r="I321" s="4">
        <f t="shared" si="286"/>
        <v>0</v>
      </c>
      <c r="J321" s="4">
        <f t="shared" si="287"/>
        <v>0</v>
      </c>
      <c r="K321" s="4">
        <f t="shared" si="287"/>
        <v>0</v>
      </c>
      <c r="L321" s="4">
        <f t="shared" si="287"/>
        <v>0</v>
      </c>
      <c r="M321" s="4">
        <f t="shared" si="287"/>
        <v>0</v>
      </c>
      <c r="N321" s="4">
        <f t="shared" si="287"/>
        <v>0</v>
      </c>
      <c r="O321" s="4">
        <f t="shared" si="287"/>
        <v>0</v>
      </c>
      <c r="P321" s="4">
        <f t="shared" si="287"/>
        <v>0</v>
      </c>
      <c r="Q321" s="4">
        <f t="shared" si="287"/>
        <v>0</v>
      </c>
      <c r="R321" s="4">
        <f t="shared" si="287"/>
        <v>0</v>
      </c>
      <c r="S321" s="4">
        <f t="shared" si="287"/>
        <v>0</v>
      </c>
      <c r="T321" s="4">
        <f t="shared" si="288"/>
        <v>0</v>
      </c>
      <c r="U321" s="4">
        <f t="shared" si="288"/>
        <v>0</v>
      </c>
      <c r="V321" s="4">
        <f t="shared" si="288"/>
        <v>0</v>
      </c>
      <c r="W321" s="4">
        <f t="shared" si="288"/>
        <v>0</v>
      </c>
      <c r="X321" s="4">
        <f t="shared" si="288"/>
        <v>0</v>
      </c>
      <c r="Y321" s="4">
        <f t="shared" si="288"/>
        <v>0</v>
      </c>
      <c r="Z321" s="4">
        <f t="shared" si="288"/>
        <v>0</v>
      </c>
      <c r="AA321" s="4">
        <f t="shared" si="288"/>
        <v>0</v>
      </c>
      <c r="AB321" s="4">
        <f t="shared" si="288"/>
        <v>0</v>
      </c>
      <c r="AC321" s="4">
        <f t="shared" si="288"/>
        <v>0</v>
      </c>
      <c r="AD321" s="4">
        <f t="shared" si="288"/>
        <v>0</v>
      </c>
      <c r="AE321" s="4">
        <f t="shared" si="288"/>
        <v>0</v>
      </c>
      <c r="AF321" s="4">
        <f t="shared" si="288"/>
        <v>0</v>
      </c>
      <c r="AH321" s="15">
        <f t="shared" si="279"/>
        <v>0</v>
      </c>
      <c r="AI321" s="15">
        <f t="shared" si="280"/>
        <v>0</v>
      </c>
    </row>
    <row r="322" spans="3:35">
      <c r="D322" s="13">
        <v>8720</v>
      </c>
      <c r="E322" s="2"/>
      <c r="F322" s="4">
        <f t="shared" si="286"/>
        <v>0</v>
      </c>
      <c r="G322" s="4">
        <f t="shared" si="286"/>
        <v>0</v>
      </c>
      <c r="H322" s="4">
        <f t="shared" si="286"/>
        <v>0</v>
      </c>
      <c r="I322" s="4">
        <f t="shared" si="286"/>
        <v>0</v>
      </c>
      <c r="J322" s="4">
        <f t="shared" si="287"/>
        <v>0</v>
      </c>
      <c r="K322" s="4">
        <f t="shared" si="287"/>
        <v>0</v>
      </c>
      <c r="L322" s="4">
        <f t="shared" si="287"/>
        <v>0</v>
      </c>
      <c r="M322" s="4">
        <f t="shared" si="287"/>
        <v>0</v>
      </c>
      <c r="N322" s="4">
        <f t="shared" si="287"/>
        <v>0</v>
      </c>
      <c r="O322" s="4">
        <f t="shared" si="287"/>
        <v>0</v>
      </c>
      <c r="P322" s="4">
        <f t="shared" si="287"/>
        <v>0</v>
      </c>
      <c r="Q322" s="4">
        <f t="shared" si="287"/>
        <v>0</v>
      </c>
      <c r="R322" s="4">
        <f t="shared" si="287"/>
        <v>0</v>
      </c>
      <c r="S322" s="4">
        <f t="shared" si="287"/>
        <v>0</v>
      </c>
      <c r="T322" s="4">
        <f t="shared" si="288"/>
        <v>0</v>
      </c>
      <c r="U322" s="4">
        <f t="shared" si="288"/>
        <v>0</v>
      </c>
      <c r="V322" s="4">
        <f t="shared" si="288"/>
        <v>0</v>
      </c>
      <c r="W322" s="4">
        <f t="shared" si="288"/>
        <v>0</v>
      </c>
      <c r="X322" s="4">
        <f t="shared" si="288"/>
        <v>0</v>
      </c>
      <c r="Y322" s="4">
        <f t="shared" si="288"/>
        <v>0</v>
      </c>
      <c r="Z322" s="4">
        <f t="shared" si="288"/>
        <v>0</v>
      </c>
      <c r="AA322" s="4">
        <f t="shared" si="288"/>
        <v>0</v>
      </c>
      <c r="AB322" s="4">
        <f t="shared" si="288"/>
        <v>0</v>
      </c>
      <c r="AC322" s="4">
        <f t="shared" si="288"/>
        <v>0</v>
      </c>
      <c r="AD322" s="4">
        <f t="shared" si="288"/>
        <v>0</v>
      </c>
      <c r="AE322" s="4">
        <f t="shared" si="288"/>
        <v>0</v>
      </c>
      <c r="AF322" s="4">
        <f t="shared" si="288"/>
        <v>0</v>
      </c>
      <c r="AH322" s="15">
        <f t="shared" si="279"/>
        <v>0</v>
      </c>
      <c r="AI322" s="15">
        <f t="shared" si="280"/>
        <v>0</v>
      </c>
    </row>
    <row r="323" spans="3:35">
      <c r="C323" s="14"/>
      <c r="D323" s="13">
        <v>8740</v>
      </c>
      <c r="E323" s="2"/>
      <c r="F323" s="4">
        <f t="shared" si="286"/>
        <v>1954.3399999999992</v>
      </c>
      <c r="G323" s="4">
        <f t="shared" si="286"/>
        <v>-7920.6399999999994</v>
      </c>
      <c r="H323" s="4">
        <f t="shared" si="286"/>
        <v>4035.4399999999996</v>
      </c>
      <c r="I323" s="4">
        <f t="shared" si="286"/>
        <v>4414.1500000000005</v>
      </c>
      <c r="J323" s="4">
        <f t="shared" si="287"/>
        <v>16.679999999999893</v>
      </c>
      <c r="K323" s="4">
        <f t="shared" si="287"/>
        <v>10987</v>
      </c>
      <c r="L323" s="4">
        <f t="shared" si="287"/>
        <v>5378.8344939404551</v>
      </c>
      <c r="M323" s="4">
        <f t="shared" si="287"/>
        <v>5377.8217065185236</v>
      </c>
      <c r="N323" s="4">
        <f t="shared" si="287"/>
        <v>5384.124898112741</v>
      </c>
      <c r="O323" s="4">
        <f t="shared" si="287"/>
        <v>4744.3711112690626</v>
      </c>
      <c r="P323" s="4">
        <f t="shared" si="287"/>
        <v>4744.1859430476197</v>
      </c>
      <c r="Q323" s="4">
        <f t="shared" si="287"/>
        <v>4744.2454274134461</v>
      </c>
      <c r="R323" s="4">
        <f t="shared" si="287"/>
        <v>4744.3474497102125</v>
      </c>
      <c r="S323" s="4">
        <f t="shared" si="287"/>
        <v>4744.1872583130416</v>
      </c>
      <c r="T323" s="4">
        <f t="shared" si="288"/>
        <v>4744.3220564953781</v>
      </c>
      <c r="U323" s="4">
        <f t="shared" si="288"/>
        <v>4744.4151891841402</v>
      </c>
      <c r="V323" s="4">
        <f t="shared" si="288"/>
        <v>4744.2715873156612</v>
      </c>
      <c r="W323" s="4">
        <f t="shared" si="288"/>
        <v>4744.2889501411091</v>
      </c>
      <c r="X323" s="4">
        <f t="shared" si="288"/>
        <v>4744.3413690861498</v>
      </c>
      <c r="Y323" s="4">
        <f t="shared" si="288"/>
        <v>4744.1763462365998</v>
      </c>
      <c r="Z323" s="4">
        <f t="shared" si="288"/>
        <v>4748.2941069315812</v>
      </c>
      <c r="AA323" s="4">
        <f t="shared" si="288"/>
        <v>4744.3711112690626</v>
      </c>
      <c r="AB323" s="4">
        <f t="shared" si="288"/>
        <v>4744.1859430476197</v>
      </c>
      <c r="AC323" s="4">
        <f t="shared" si="288"/>
        <v>4744.2454274134461</v>
      </c>
      <c r="AD323" s="4">
        <f t="shared" si="288"/>
        <v>4744.3474497102125</v>
      </c>
      <c r="AE323" s="4">
        <f t="shared" si="288"/>
        <v>4744.1872583130416</v>
      </c>
      <c r="AF323" s="4">
        <f t="shared" si="288"/>
        <v>4744.3220564953781</v>
      </c>
      <c r="AH323" s="15">
        <f t="shared" si="279"/>
        <v>43860.553580301843</v>
      </c>
      <c r="AI323" s="15">
        <f t="shared" si="280"/>
        <v>56935.446795144002</v>
      </c>
    </row>
    <row r="324" spans="3:35">
      <c r="D324" s="13">
        <v>8750</v>
      </c>
      <c r="E324" s="2"/>
      <c r="F324" s="4">
        <f t="shared" si="286"/>
        <v>0</v>
      </c>
      <c r="G324" s="4">
        <f t="shared" si="286"/>
        <v>0</v>
      </c>
      <c r="H324" s="4">
        <f t="shared" si="286"/>
        <v>0</v>
      </c>
      <c r="I324" s="4">
        <f t="shared" si="286"/>
        <v>0</v>
      </c>
      <c r="J324" s="4">
        <f t="shared" si="287"/>
        <v>0</v>
      </c>
      <c r="K324" s="4">
        <f t="shared" si="287"/>
        <v>0</v>
      </c>
      <c r="L324" s="4">
        <f t="shared" si="287"/>
        <v>0</v>
      </c>
      <c r="M324" s="4">
        <f t="shared" si="287"/>
        <v>0</v>
      </c>
      <c r="N324" s="4">
        <f t="shared" si="287"/>
        <v>0</v>
      </c>
      <c r="O324" s="4">
        <f t="shared" si="287"/>
        <v>0</v>
      </c>
      <c r="P324" s="4">
        <f t="shared" si="287"/>
        <v>0</v>
      </c>
      <c r="Q324" s="4">
        <f t="shared" si="287"/>
        <v>0</v>
      </c>
      <c r="R324" s="4">
        <f t="shared" si="287"/>
        <v>0</v>
      </c>
      <c r="S324" s="4">
        <f t="shared" si="287"/>
        <v>0</v>
      </c>
      <c r="T324" s="4">
        <f t="shared" si="288"/>
        <v>0</v>
      </c>
      <c r="U324" s="4">
        <f t="shared" si="288"/>
        <v>0</v>
      </c>
      <c r="V324" s="4">
        <f t="shared" si="288"/>
        <v>0</v>
      </c>
      <c r="W324" s="4">
        <f t="shared" si="288"/>
        <v>0</v>
      </c>
      <c r="X324" s="4">
        <f t="shared" si="288"/>
        <v>0</v>
      </c>
      <c r="Y324" s="4">
        <f t="shared" si="288"/>
        <v>0</v>
      </c>
      <c r="Z324" s="4">
        <f t="shared" si="288"/>
        <v>0</v>
      </c>
      <c r="AA324" s="4">
        <f t="shared" si="288"/>
        <v>0</v>
      </c>
      <c r="AB324" s="4">
        <f t="shared" si="288"/>
        <v>0</v>
      </c>
      <c r="AC324" s="4">
        <f t="shared" si="288"/>
        <v>0</v>
      </c>
      <c r="AD324" s="4">
        <f t="shared" si="288"/>
        <v>0</v>
      </c>
      <c r="AE324" s="4">
        <f t="shared" si="288"/>
        <v>0</v>
      </c>
      <c r="AF324" s="4">
        <f t="shared" si="288"/>
        <v>0</v>
      </c>
      <c r="AH324" s="15">
        <f t="shared" si="279"/>
        <v>0</v>
      </c>
      <c r="AI324" s="15">
        <f t="shared" si="280"/>
        <v>0</v>
      </c>
    </row>
    <row r="325" spans="3:35">
      <c r="D325" s="13">
        <v>8760</v>
      </c>
      <c r="E325" s="2"/>
      <c r="F325" s="4">
        <f t="shared" si="286"/>
        <v>0</v>
      </c>
      <c r="G325" s="4">
        <f t="shared" si="286"/>
        <v>0</v>
      </c>
      <c r="H325" s="4">
        <f t="shared" si="286"/>
        <v>0</v>
      </c>
      <c r="I325" s="4">
        <f t="shared" si="286"/>
        <v>0</v>
      </c>
      <c r="J325" s="4">
        <f t="shared" si="287"/>
        <v>0</v>
      </c>
      <c r="K325" s="4">
        <f t="shared" si="287"/>
        <v>0</v>
      </c>
      <c r="L325" s="4">
        <f t="shared" si="287"/>
        <v>0</v>
      </c>
      <c r="M325" s="4">
        <f t="shared" si="287"/>
        <v>0</v>
      </c>
      <c r="N325" s="4">
        <f t="shared" si="287"/>
        <v>0</v>
      </c>
      <c r="O325" s="4">
        <f t="shared" si="287"/>
        <v>0</v>
      </c>
      <c r="P325" s="4">
        <f t="shared" si="287"/>
        <v>0</v>
      </c>
      <c r="Q325" s="4">
        <f t="shared" si="287"/>
        <v>0</v>
      </c>
      <c r="R325" s="4">
        <f t="shared" si="287"/>
        <v>0</v>
      </c>
      <c r="S325" s="4">
        <f t="shared" si="287"/>
        <v>0</v>
      </c>
      <c r="T325" s="4">
        <f t="shared" si="288"/>
        <v>0</v>
      </c>
      <c r="U325" s="4">
        <f t="shared" si="288"/>
        <v>0</v>
      </c>
      <c r="V325" s="4">
        <f t="shared" si="288"/>
        <v>0</v>
      </c>
      <c r="W325" s="4">
        <f t="shared" si="288"/>
        <v>0</v>
      </c>
      <c r="X325" s="4">
        <f t="shared" si="288"/>
        <v>0</v>
      </c>
      <c r="Y325" s="4">
        <f t="shared" si="288"/>
        <v>0</v>
      </c>
      <c r="Z325" s="4">
        <f t="shared" si="288"/>
        <v>0</v>
      </c>
      <c r="AA325" s="4">
        <f t="shared" si="288"/>
        <v>0</v>
      </c>
      <c r="AB325" s="4">
        <f t="shared" si="288"/>
        <v>0</v>
      </c>
      <c r="AC325" s="4">
        <f t="shared" si="288"/>
        <v>0</v>
      </c>
      <c r="AD325" s="4">
        <f t="shared" si="288"/>
        <v>0</v>
      </c>
      <c r="AE325" s="4">
        <f t="shared" si="288"/>
        <v>0</v>
      </c>
      <c r="AF325" s="4">
        <f t="shared" si="288"/>
        <v>0</v>
      </c>
      <c r="AH325" s="15">
        <f t="shared" si="279"/>
        <v>0</v>
      </c>
      <c r="AI325" s="15">
        <f t="shared" si="280"/>
        <v>0</v>
      </c>
    </row>
    <row r="326" spans="3:35">
      <c r="D326" s="13">
        <v>8770</v>
      </c>
      <c r="E326" s="2"/>
      <c r="F326" s="4">
        <f t="shared" si="286"/>
        <v>0</v>
      </c>
      <c r="G326" s="4">
        <f t="shared" si="286"/>
        <v>0</v>
      </c>
      <c r="H326" s="4">
        <f t="shared" si="286"/>
        <v>0</v>
      </c>
      <c r="I326" s="4">
        <f t="shared" si="286"/>
        <v>0</v>
      </c>
      <c r="J326" s="4">
        <f t="shared" si="287"/>
        <v>0</v>
      </c>
      <c r="K326" s="4">
        <f t="shared" si="287"/>
        <v>0</v>
      </c>
      <c r="L326" s="4">
        <f t="shared" si="287"/>
        <v>0</v>
      </c>
      <c r="M326" s="4">
        <f t="shared" si="287"/>
        <v>0</v>
      </c>
      <c r="N326" s="4">
        <f t="shared" si="287"/>
        <v>0</v>
      </c>
      <c r="O326" s="4">
        <f t="shared" si="287"/>
        <v>0</v>
      </c>
      <c r="P326" s="4">
        <f t="shared" si="287"/>
        <v>0</v>
      </c>
      <c r="Q326" s="4">
        <f t="shared" si="287"/>
        <v>0</v>
      </c>
      <c r="R326" s="4">
        <f t="shared" si="287"/>
        <v>0</v>
      </c>
      <c r="S326" s="4">
        <f t="shared" si="287"/>
        <v>0</v>
      </c>
      <c r="T326" s="4">
        <f t="shared" si="288"/>
        <v>0</v>
      </c>
      <c r="U326" s="4">
        <f t="shared" si="288"/>
        <v>0</v>
      </c>
      <c r="V326" s="4">
        <f t="shared" si="288"/>
        <v>0</v>
      </c>
      <c r="W326" s="4">
        <f t="shared" si="288"/>
        <v>0</v>
      </c>
      <c r="X326" s="4">
        <f t="shared" si="288"/>
        <v>0</v>
      </c>
      <c r="Y326" s="4">
        <f t="shared" si="288"/>
        <v>0</v>
      </c>
      <c r="Z326" s="4">
        <f t="shared" si="288"/>
        <v>0</v>
      </c>
      <c r="AA326" s="4">
        <f t="shared" si="288"/>
        <v>0</v>
      </c>
      <c r="AB326" s="4">
        <f t="shared" si="288"/>
        <v>0</v>
      </c>
      <c r="AC326" s="4">
        <f t="shared" si="288"/>
        <v>0</v>
      </c>
      <c r="AD326" s="4">
        <f t="shared" si="288"/>
        <v>0</v>
      </c>
      <c r="AE326" s="4">
        <f t="shared" si="288"/>
        <v>0</v>
      </c>
      <c r="AF326" s="4">
        <f t="shared" si="288"/>
        <v>0</v>
      </c>
      <c r="AH326" s="15">
        <f t="shared" si="279"/>
        <v>0</v>
      </c>
      <c r="AI326" s="15">
        <f t="shared" si="280"/>
        <v>0</v>
      </c>
    </row>
    <row r="327" spans="3:35">
      <c r="D327" s="13">
        <v>8780</v>
      </c>
      <c r="E327" s="2"/>
      <c r="F327" s="4">
        <f t="shared" si="286"/>
        <v>0</v>
      </c>
      <c r="G327" s="4">
        <f t="shared" si="286"/>
        <v>0</v>
      </c>
      <c r="H327" s="4">
        <f t="shared" si="286"/>
        <v>0</v>
      </c>
      <c r="I327" s="4">
        <f t="shared" si="286"/>
        <v>0</v>
      </c>
      <c r="J327" s="4">
        <f t="shared" si="287"/>
        <v>0</v>
      </c>
      <c r="K327" s="4">
        <f t="shared" si="287"/>
        <v>0</v>
      </c>
      <c r="L327" s="4">
        <f t="shared" si="287"/>
        <v>0</v>
      </c>
      <c r="M327" s="4">
        <f t="shared" si="287"/>
        <v>0</v>
      </c>
      <c r="N327" s="4">
        <f t="shared" si="287"/>
        <v>0</v>
      </c>
      <c r="O327" s="4">
        <f t="shared" si="287"/>
        <v>0</v>
      </c>
      <c r="P327" s="4">
        <f t="shared" si="287"/>
        <v>0</v>
      </c>
      <c r="Q327" s="4">
        <f t="shared" si="287"/>
        <v>0</v>
      </c>
      <c r="R327" s="4">
        <f t="shared" si="287"/>
        <v>0</v>
      </c>
      <c r="S327" s="4">
        <f t="shared" si="287"/>
        <v>0</v>
      </c>
      <c r="T327" s="4">
        <f t="shared" si="288"/>
        <v>0</v>
      </c>
      <c r="U327" s="4">
        <f t="shared" si="288"/>
        <v>0</v>
      </c>
      <c r="V327" s="4">
        <f t="shared" si="288"/>
        <v>0</v>
      </c>
      <c r="W327" s="4">
        <f t="shared" si="288"/>
        <v>0</v>
      </c>
      <c r="X327" s="4">
        <f t="shared" si="288"/>
        <v>0</v>
      </c>
      <c r="Y327" s="4">
        <f t="shared" si="288"/>
        <v>0</v>
      </c>
      <c r="Z327" s="4">
        <f t="shared" si="288"/>
        <v>0</v>
      </c>
      <c r="AA327" s="4">
        <f t="shared" si="288"/>
        <v>0</v>
      </c>
      <c r="AB327" s="4">
        <f t="shared" si="288"/>
        <v>0</v>
      </c>
      <c r="AC327" s="4">
        <f t="shared" si="288"/>
        <v>0</v>
      </c>
      <c r="AD327" s="4">
        <f t="shared" si="288"/>
        <v>0</v>
      </c>
      <c r="AE327" s="4">
        <f t="shared" si="288"/>
        <v>0</v>
      </c>
      <c r="AF327" s="4">
        <f t="shared" si="288"/>
        <v>0</v>
      </c>
      <c r="AH327" s="15">
        <f t="shared" si="279"/>
        <v>0</v>
      </c>
      <c r="AI327" s="15">
        <f t="shared" si="280"/>
        <v>0</v>
      </c>
    </row>
    <row r="328" spans="3:35">
      <c r="D328" s="13">
        <v>8790</v>
      </c>
      <c r="E328" s="2"/>
      <c r="F328" s="4">
        <f t="shared" si="286"/>
        <v>0</v>
      </c>
      <c r="G328" s="4">
        <f t="shared" si="286"/>
        <v>0</v>
      </c>
      <c r="H328" s="4">
        <f t="shared" si="286"/>
        <v>0</v>
      </c>
      <c r="I328" s="4">
        <f t="shared" si="286"/>
        <v>0</v>
      </c>
      <c r="J328" s="4">
        <f t="shared" si="287"/>
        <v>0</v>
      </c>
      <c r="K328" s="4">
        <f t="shared" si="287"/>
        <v>0</v>
      </c>
      <c r="L328" s="4">
        <f t="shared" si="287"/>
        <v>0</v>
      </c>
      <c r="M328" s="4">
        <f t="shared" si="287"/>
        <v>0</v>
      </c>
      <c r="N328" s="4">
        <f t="shared" si="287"/>
        <v>0</v>
      </c>
      <c r="O328" s="4">
        <f t="shared" si="287"/>
        <v>0</v>
      </c>
      <c r="P328" s="4">
        <f t="shared" si="287"/>
        <v>0</v>
      </c>
      <c r="Q328" s="4">
        <f t="shared" si="287"/>
        <v>0</v>
      </c>
      <c r="R328" s="4">
        <f t="shared" si="287"/>
        <v>0</v>
      </c>
      <c r="S328" s="4">
        <f t="shared" si="287"/>
        <v>0</v>
      </c>
      <c r="T328" s="4">
        <f t="shared" si="288"/>
        <v>0</v>
      </c>
      <c r="U328" s="4">
        <f t="shared" si="288"/>
        <v>0</v>
      </c>
      <c r="V328" s="4">
        <f t="shared" si="288"/>
        <v>0</v>
      </c>
      <c r="W328" s="4">
        <f t="shared" si="288"/>
        <v>0</v>
      </c>
      <c r="X328" s="4">
        <f t="shared" si="288"/>
        <v>0</v>
      </c>
      <c r="Y328" s="4">
        <f t="shared" si="288"/>
        <v>0</v>
      </c>
      <c r="Z328" s="4">
        <f t="shared" si="288"/>
        <v>0</v>
      </c>
      <c r="AA328" s="4">
        <f t="shared" si="288"/>
        <v>0</v>
      </c>
      <c r="AB328" s="4">
        <f t="shared" si="288"/>
        <v>0</v>
      </c>
      <c r="AC328" s="4">
        <f t="shared" si="288"/>
        <v>0</v>
      </c>
      <c r="AD328" s="4">
        <f t="shared" si="288"/>
        <v>0</v>
      </c>
      <c r="AE328" s="4">
        <f t="shared" si="288"/>
        <v>0</v>
      </c>
      <c r="AF328" s="4">
        <f t="shared" si="288"/>
        <v>0</v>
      </c>
      <c r="AH328" s="15">
        <f t="shared" si="279"/>
        <v>0</v>
      </c>
      <c r="AI328" s="15">
        <f t="shared" si="280"/>
        <v>0</v>
      </c>
    </row>
    <row r="329" spans="3:35">
      <c r="C329" s="14"/>
      <c r="D329" s="13">
        <v>8800</v>
      </c>
      <c r="E329" s="2"/>
      <c r="F329" s="4">
        <f t="shared" si="286"/>
        <v>89.61</v>
      </c>
      <c r="G329" s="4">
        <f t="shared" si="286"/>
        <v>7.39</v>
      </c>
      <c r="H329" s="4">
        <f t="shared" si="286"/>
        <v>0</v>
      </c>
      <c r="I329" s="4">
        <f t="shared" si="286"/>
        <v>0</v>
      </c>
      <c r="J329" s="4">
        <f t="shared" ref="J329:S338" si="289">SUMIF($C$9:$C$279,$D329,J$9:J$279)</f>
        <v>0</v>
      </c>
      <c r="K329" s="4">
        <f t="shared" si="289"/>
        <v>0</v>
      </c>
      <c r="L329" s="4">
        <f t="shared" si="289"/>
        <v>18.36829697765009</v>
      </c>
      <c r="M329" s="4">
        <f t="shared" si="289"/>
        <v>17.438991308389586</v>
      </c>
      <c r="N329" s="4">
        <f t="shared" si="289"/>
        <v>236.1171342155034</v>
      </c>
      <c r="O329" s="4">
        <f t="shared" si="289"/>
        <v>18.78563811721375</v>
      </c>
      <c r="P329" s="4">
        <f t="shared" si="289"/>
        <v>18.85924639169987</v>
      </c>
      <c r="Q329" s="4">
        <f t="shared" si="289"/>
        <v>19.790766511887888</v>
      </c>
      <c r="R329" s="4">
        <f t="shared" si="289"/>
        <v>19.359849275904793</v>
      </c>
      <c r="S329" s="4">
        <f t="shared" si="289"/>
        <v>18.237161179599195</v>
      </c>
      <c r="T329" s="4">
        <f t="shared" ref="T329:AF338" si="290">SUMIF($C$9:$C$279,$D329,T$9:T$279)</f>
        <v>18.816872362928592</v>
      </c>
      <c r="U329" s="4">
        <f t="shared" si="290"/>
        <v>21.15653579553663</v>
      </c>
      <c r="V329" s="4">
        <f t="shared" si="290"/>
        <v>18.166293736737067</v>
      </c>
      <c r="W329" s="4">
        <f t="shared" si="290"/>
        <v>18.757342280266776</v>
      </c>
      <c r="X329" s="4">
        <f t="shared" si="290"/>
        <v>19.051192112180289</v>
      </c>
      <c r="Y329" s="4">
        <f t="shared" si="290"/>
        <v>18.192361605583159</v>
      </c>
      <c r="Z329" s="4">
        <f t="shared" si="290"/>
        <v>20.680445539830188</v>
      </c>
      <c r="AA329" s="4">
        <f t="shared" si="290"/>
        <v>18.78563811721375</v>
      </c>
      <c r="AB329" s="4">
        <f t="shared" si="290"/>
        <v>18.85924639169987</v>
      </c>
      <c r="AC329" s="4">
        <f t="shared" si="290"/>
        <v>19.790766511887888</v>
      </c>
      <c r="AD329" s="4">
        <f t="shared" si="290"/>
        <v>19.359849275904793</v>
      </c>
      <c r="AE329" s="4">
        <f t="shared" si="290"/>
        <v>18.237161179599195</v>
      </c>
      <c r="AF329" s="4">
        <f t="shared" si="290"/>
        <v>18.816872362928592</v>
      </c>
      <c r="AH329" s="15">
        <f t="shared" si="279"/>
        <v>426.36007352234458</v>
      </c>
      <c r="AI329" s="15">
        <f t="shared" si="280"/>
        <v>229.85370490936819</v>
      </c>
    </row>
    <row r="330" spans="3:35">
      <c r="D330" s="13">
        <v>8810</v>
      </c>
      <c r="E330" s="2"/>
      <c r="F330" s="4">
        <f t="shared" ref="F330:I349" si="291">SUMIF($C$9:$C$279,$D330,F$9:F$279)</f>
        <v>0</v>
      </c>
      <c r="G330" s="4">
        <f t="shared" si="291"/>
        <v>0</v>
      </c>
      <c r="H330" s="4">
        <f t="shared" si="291"/>
        <v>0</v>
      </c>
      <c r="I330" s="4">
        <f t="shared" si="291"/>
        <v>0</v>
      </c>
      <c r="J330" s="4">
        <f t="shared" si="289"/>
        <v>0</v>
      </c>
      <c r="K330" s="4">
        <f t="shared" si="289"/>
        <v>0</v>
      </c>
      <c r="L330" s="4">
        <f t="shared" si="289"/>
        <v>0</v>
      </c>
      <c r="M330" s="4">
        <f t="shared" si="289"/>
        <v>0</v>
      </c>
      <c r="N330" s="4">
        <f t="shared" si="289"/>
        <v>0</v>
      </c>
      <c r="O330" s="4">
        <f t="shared" si="289"/>
        <v>0</v>
      </c>
      <c r="P330" s="4">
        <f t="shared" si="289"/>
        <v>0</v>
      </c>
      <c r="Q330" s="4">
        <f t="shared" si="289"/>
        <v>0</v>
      </c>
      <c r="R330" s="4">
        <f t="shared" si="289"/>
        <v>0</v>
      </c>
      <c r="S330" s="4">
        <f t="shared" si="289"/>
        <v>0</v>
      </c>
      <c r="T330" s="4">
        <f t="shared" si="290"/>
        <v>0</v>
      </c>
      <c r="U330" s="4">
        <f t="shared" si="290"/>
        <v>0</v>
      </c>
      <c r="V330" s="4">
        <f t="shared" si="290"/>
        <v>0</v>
      </c>
      <c r="W330" s="4">
        <f t="shared" si="290"/>
        <v>0</v>
      </c>
      <c r="X330" s="4">
        <f t="shared" si="290"/>
        <v>0</v>
      </c>
      <c r="Y330" s="4">
        <f t="shared" si="290"/>
        <v>0</v>
      </c>
      <c r="Z330" s="4">
        <f t="shared" si="290"/>
        <v>0</v>
      </c>
      <c r="AA330" s="4">
        <f t="shared" si="290"/>
        <v>0</v>
      </c>
      <c r="AB330" s="4">
        <f t="shared" si="290"/>
        <v>0</v>
      </c>
      <c r="AC330" s="4">
        <f t="shared" si="290"/>
        <v>0</v>
      </c>
      <c r="AD330" s="4">
        <f t="shared" si="290"/>
        <v>0</v>
      </c>
      <c r="AE330" s="4">
        <f t="shared" si="290"/>
        <v>0</v>
      </c>
      <c r="AF330" s="4">
        <f t="shared" si="290"/>
        <v>0</v>
      </c>
      <c r="AH330" s="15">
        <f t="shared" si="279"/>
        <v>0</v>
      </c>
      <c r="AI330" s="15">
        <f t="shared" si="280"/>
        <v>0</v>
      </c>
    </row>
    <row r="331" spans="3:35">
      <c r="D331" s="13">
        <v>8850</v>
      </c>
      <c r="E331" s="2"/>
      <c r="F331" s="4">
        <f t="shared" si="291"/>
        <v>0</v>
      </c>
      <c r="G331" s="4">
        <f t="shared" si="291"/>
        <v>0</v>
      </c>
      <c r="H331" s="4">
        <f t="shared" si="291"/>
        <v>0</v>
      </c>
      <c r="I331" s="4">
        <f t="shared" si="291"/>
        <v>0</v>
      </c>
      <c r="J331" s="4">
        <f t="shared" si="289"/>
        <v>0</v>
      </c>
      <c r="K331" s="4">
        <f t="shared" si="289"/>
        <v>0</v>
      </c>
      <c r="L331" s="4">
        <f t="shared" si="289"/>
        <v>0</v>
      </c>
      <c r="M331" s="4">
        <f t="shared" si="289"/>
        <v>0</v>
      </c>
      <c r="N331" s="4">
        <f t="shared" si="289"/>
        <v>0</v>
      </c>
      <c r="O331" s="4">
        <f t="shared" si="289"/>
        <v>0</v>
      </c>
      <c r="P331" s="4">
        <f t="shared" si="289"/>
        <v>0</v>
      </c>
      <c r="Q331" s="4">
        <f t="shared" si="289"/>
        <v>0</v>
      </c>
      <c r="R331" s="4">
        <f t="shared" si="289"/>
        <v>0</v>
      </c>
      <c r="S331" s="4">
        <f t="shared" si="289"/>
        <v>0</v>
      </c>
      <c r="T331" s="4">
        <f t="shared" si="290"/>
        <v>0</v>
      </c>
      <c r="U331" s="4">
        <f t="shared" si="290"/>
        <v>0</v>
      </c>
      <c r="V331" s="4">
        <f t="shared" si="290"/>
        <v>0</v>
      </c>
      <c r="W331" s="4">
        <f t="shared" si="290"/>
        <v>0</v>
      </c>
      <c r="X331" s="4">
        <f t="shared" si="290"/>
        <v>0</v>
      </c>
      <c r="Y331" s="4">
        <f t="shared" si="290"/>
        <v>0</v>
      </c>
      <c r="Z331" s="4">
        <f t="shared" si="290"/>
        <v>0</v>
      </c>
      <c r="AA331" s="4">
        <f t="shared" si="290"/>
        <v>0</v>
      </c>
      <c r="AB331" s="4">
        <f t="shared" si="290"/>
        <v>0</v>
      </c>
      <c r="AC331" s="4">
        <f t="shared" si="290"/>
        <v>0</v>
      </c>
      <c r="AD331" s="4">
        <f t="shared" si="290"/>
        <v>0</v>
      </c>
      <c r="AE331" s="4">
        <f t="shared" si="290"/>
        <v>0</v>
      </c>
      <c r="AF331" s="4">
        <f t="shared" si="290"/>
        <v>0</v>
      </c>
      <c r="AH331" s="15">
        <f t="shared" si="279"/>
        <v>0</v>
      </c>
      <c r="AI331" s="15">
        <f t="shared" si="280"/>
        <v>0</v>
      </c>
    </row>
    <row r="332" spans="3:35">
      <c r="D332" s="13">
        <v>8860</v>
      </c>
      <c r="E332" s="2"/>
      <c r="F332" s="4">
        <f t="shared" si="291"/>
        <v>0</v>
      </c>
      <c r="G332" s="4">
        <f t="shared" si="291"/>
        <v>0</v>
      </c>
      <c r="H332" s="4">
        <f t="shared" si="291"/>
        <v>0</v>
      </c>
      <c r="I332" s="4">
        <f t="shared" si="291"/>
        <v>0</v>
      </c>
      <c r="J332" s="4">
        <f t="shared" si="289"/>
        <v>0</v>
      </c>
      <c r="K332" s="4">
        <f t="shared" si="289"/>
        <v>0</v>
      </c>
      <c r="L332" s="4">
        <f t="shared" si="289"/>
        <v>0</v>
      </c>
      <c r="M332" s="4">
        <f t="shared" si="289"/>
        <v>0</v>
      </c>
      <c r="N332" s="4">
        <f t="shared" si="289"/>
        <v>0</v>
      </c>
      <c r="O332" s="4">
        <f t="shared" si="289"/>
        <v>0</v>
      </c>
      <c r="P332" s="4">
        <f t="shared" si="289"/>
        <v>0</v>
      </c>
      <c r="Q332" s="4">
        <f t="shared" si="289"/>
        <v>0</v>
      </c>
      <c r="R332" s="4">
        <f t="shared" si="289"/>
        <v>0</v>
      </c>
      <c r="S332" s="4">
        <f t="shared" si="289"/>
        <v>0</v>
      </c>
      <c r="T332" s="4">
        <f t="shared" si="290"/>
        <v>0</v>
      </c>
      <c r="U332" s="4">
        <f t="shared" si="290"/>
        <v>0</v>
      </c>
      <c r="V332" s="4">
        <f t="shared" si="290"/>
        <v>0</v>
      </c>
      <c r="W332" s="4">
        <f t="shared" si="290"/>
        <v>0</v>
      </c>
      <c r="X332" s="4">
        <f t="shared" si="290"/>
        <v>0</v>
      </c>
      <c r="Y332" s="4">
        <f t="shared" si="290"/>
        <v>0</v>
      </c>
      <c r="Z332" s="4">
        <f t="shared" si="290"/>
        <v>0</v>
      </c>
      <c r="AA332" s="4">
        <f t="shared" si="290"/>
        <v>0</v>
      </c>
      <c r="AB332" s="4">
        <f t="shared" si="290"/>
        <v>0</v>
      </c>
      <c r="AC332" s="4">
        <f t="shared" si="290"/>
        <v>0</v>
      </c>
      <c r="AD332" s="4">
        <f t="shared" si="290"/>
        <v>0</v>
      </c>
      <c r="AE332" s="4">
        <f t="shared" si="290"/>
        <v>0</v>
      </c>
      <c r="AF332" s="4">
        <f t="shared" si="290"/>
        <v>0</v>
      </c>
      <c r="AH332" s="15">
        <f t="shared" si="279"/>
        <v>0</v>
      </c>
      <c r="AI332" s="15">
        <f t="shared" si="280"/>
        <v>0</v>
      </c>
    </row>
    <row r="333" spans="3:35">
      <c r="D333" s="13">
        <v>8870</v>
      </c>
      <c r="E333" s="2"/>
      <c r="F333" s="4">
        <f t="shared" si="291"/>
        <v>0</v>
      </c>
      <c r="G333" s="4">
        <f t="shared" si="291"/>
        <v>0</v>
      </c>
      <c r="H333" s="4">
        <f t="shared" si="291"/>
        <v>0</v>
      </c>
      <c r="I333" s="4">
        <f t="shared" si="291"/>
        <v>0</v>
      </c>
      <c r="J333" s="4">
        <f t="shared" si="289"/>
        <v>0</v>
      </c>
      <c r="K333" s="4">
        <f t="shared" si="289"/>
        <v>0</v>
      </c>
      <c r="L333" s="4">
        <f t="shared" si="289"/>
        <v>0</v>
      </c>
      <c r="M333" s="4">
        <f t="shared" si="289"/>
        <v>0</v>
      </c>
      <c r="N333" s="4">
        <f t="shared" si="289"/>
        <v>0</v>
      </c>
      <c r="O333" s="4">
        <f t="shared" si="289"/>
        <v>0</v>
      </c>
      <c r="P333" s="4">
        <f t="shared" si="289"/>
        <v>0</v>
      </c>
      <c r="Q333" s="4">
        <f t="shared" si="289"/>
        <v>0</v>
      </c>
      <c r="R333" s="4">
        <f t="shared" si="289"/>
        <v>0</v>
      </c>
      <c r="S333" s="4">
        <f t="shared" si="289"/>
        <v>0</v>
      </c>
      <c r="T333" s="4">
        <f t="shared" si="290"/>
        <v>0</v>
      </c>
      <c r="U333" s="4">
        <f t="shared" si="290"/>
        <v>0</v>
      </c>
      <c r="V333" s="4">
        <f t="shared" si="290"/>
        <v>0</v>
      </c>
      <c r="W333" s="4">
        <f t="shared" si="290"/>
        <v>0</v>
      </c>
      <c r="X333" s="4">
        <f t="shared" si="290"/>
        <v>0</v>
      </c>
      <c r="Y333" s="4">
        <f t="shared" si="290"/>
        <v>0</v>
      </c>
      <c r="Z333" s="4">
        <f t="shared" si="290"/>
        <v>0</v>
      </c>
      <c r="AA333" s="4">
        <f t="shared" si="290"/>
        <v>0</v>
      </c>
      <c r="AB333" s="4">
        <f t="shared" si="290"/>
        <v>0</v>
      </c>
      <c r="AC333" s="4">
        <f t="shared" si="290"/>
        <v>0</v>
      </c>
      <c r="AD333" s="4">
        <f t="shared" si="290"/>
        <v>0</v>
      </c>
      <c r="AE333" s="4">
        <f t="shared" si="290"/>
        <v>0</v>
      </c>
      <c r="AF333" s="4">
        <f t="shared" si="290"/>
        <v>0</v>
      </c>
      <c r="AH333" s="15">
        <f t="shared" si="279"/>
        <v>0</v>
      </c>
      <c r="AI333" s="15">
        <f t="shared" si="280"/>
        <v>0</v>
      </c>
    </row>
    <row r="334" spans="3:35">
      <c r="D334" s="13">
        <v>8890</v>
      </c>
      <c r="E334" s="2"/>
      <c r="F334" s="4">
        <f t="shared" si="291"/>
        <v>0</v>
      </c>
      <c r="G334" s="4">
        <f t="shared" si="291"/>
        <v>0</v>
      </c>
      <c r="H334" s="4">
        <f t="shared" si="291"/>
        <v>0</v>
      </c>
      <c r="I334" s="4">
        <f t="shared" si="291"/>
        <v>0</v>
      </c>
      <c r="J334" s="4">
        <f t="shared" si="289"/>
        <v>0</v>
      </c>
      <c r="K334" s="4">
        <f t="shared" si="289"/>
        <v>0</v>
      </c>
      <c r="L334" s="4">
        <f t="shared" si="289"/>
        <v>0</v>
      </c>
      <c r="M334" s="4">
        <f t="shared" si="289"/>
        <v>0</v>
      </c>
      <c r="N334" s="4">
        <f t="shared" si="289"/>
        <v>0</v>
      </c>
      <c r="O334" s="4">
        <f t="shared" si="289"/>
        <v>0</v>
      </c>
      <c r="P334" s="4">
        <f t="shared" si="289"/>
        <v>0</v>
      </c>
      <c r="Q334" s="4">
        <f t="shared" si="289"/>
        <v>0</v>
      </c>
      <c r="R334" s="4">
        <f t="shared" si="289"/>
        <v>0</v>
      </c>
      <c r="S334" s="4">
        <f t="shared" si="289"/>
        <v>0</v>
      </c>
      <c r="T334" s="4">
        <f t="shared" si="290"/>
        <v>0</v>
      </c>
      <c r="U334" s="4">
        <f t="shared" si="290"/>
        <v>0</v>
      </c>
      <c r="V334" s="4">
        <f t="shared" si="290"/>
        <v>0</v>
      </c>
      <c r="W334" s="4">
        <f t="shared" si="290"/>
        <v>0</v>
      </c>
      <c r="X334" s="4">
        <f t="shared" si="290"/>
        <v>0</v>
      </c>
      <c r="Y334" s="4">
        <f t="shared" si="290"/>
        <v>0</v>
      </c>
      <c r="Z334" s="4">
        <f t="shared" si="290"/>
        <v>0</v>
      </c>
      <c r="AA334" s="4">
        <f t="shared" si="290"/>
        <v>0</v>
      </c>
      <c r="AB334" s="4">
        <f t="shared" si="290"/>
        <v>0</v>
      </c>
      <c r="AC334" s="4">
        <f t="shared" si="290"/>
        <v>0</v>
      </c>
      <c r="AD334" s="4">
        <f t="shared" si="290"/>
        <v>0</v>
      </c>
      <c r="AE334" s="4">
        <f t="shared" si="290"/>
        <v>0</v>
      </c>
      <c r="AF334" s="4">
        <f t="shared" si="290"/>
        <v>0</v>
      </c>
      <c r="AH334" s="15">
        <f t="shared" si="279"/>
        <v>0</v>
      </c>
      <c r="AI334" s="15">
        <f t="shared" si="280"/>
        <v>0</v>
      </c>
    </row>
    <row r="335" spans="3:35">
      <c r="D335" s="13">
        <v>8900</v>
      </c>
      <c r="E335" s="2"/>
      <c r="F335" s="4">
        <f t="shared" si="291"/>
        <v>0</v>
      </c>
      <c r="G335" s="4">
        <f t="shared" si="291"/>
        <v>0</v>
      </c>
      <c r="H335" s="4">
        <f t="shared" si="291"/>
        <v>248.29</v>
      </c>
      <c r="I335" s="4">
        <f t="shared" si="291"/>
        <v>0</v>
      </c>
      <c r="J335" s="4">
        <f t="shared" si="289"/>
        <v>0</v>
      </c>
      <c r="K335" s="4">
        <f t="shared" si="289"/>
        <v>0</v>
      </c>
      <c r="L335" s="4">
        <f t="shared" si="289"/>
        <v>50.602862814680002</v>
      </c>
      <c r="M335" s="4">
        <f t="shared" si="289"/>
        <v>50.952118959891742</v>
      </c>
      <c r="N335" s="4">
        <f t="shared" si="289"/>
        <v>50.324503923571136</v>
      </c>
      <c r="O335" s="4">
        <f t="shared" si="289"/>
        <v>52.488036317314069</v>
      </c>
      <c r="P335" s="4">
        <f t="shared" si="289"/>
        <v>52.053354792158686</v>
      </c>
      <c r="Q335" s="4">
        <f t="shared" si="289"/>
        <v>51.845893155152702</v>
      </c>
      <c r="R335" s="4">
        <f t="shared" si="289"/>
        <v>52.44154631462365</v>
      </c>
      <c r="S335" s="4">
        <f t="shared" si="289"/>
        <v>51.774414776016194</v>
      </c>
      <c r="T335" s="4">
        <f t="shared" si="290"/>
        <v>51.658189769290153</v>
      </c>
      <c r="U335" s="4">
        <f t="shared" si="290"/>
        <v>51.8900586577086</v>
      </c>
      <c r="V335" s="4">
        <f t="shared" si="290"/>
        <v>51.774414776016194</v>
      </c>
      <c r="W335" s="4">
        <f t="shared" si="290"/>
        <v>51.65760864425652</v>
      </c>
      <c r="X335" s="4">
        <f t="shared" si="290"/>
        <v>51.889477532674967</v>
      </c>
      <c r="Y335" s="4">
        <f t="shared" si="290"/>
        <v>52.180621174523694</v>
      </c>
      <c r="Z335" s="4">
        <f t="shared" si="290"/>
        <v>51.566953139010209</v>
      </c>
      <c r="AA335" s="4">
        <f t="shared" si="290"/>
        <v>52.488036317314069</v>
      </c>
      <c r="AB335" s="4">
        <f t="shared" si="290"/>
        <v>52.053354792158686</v>
      </c>
      <c r="AC335" s="4">
        <f t="shared" si="290"/>
        <v>51.845893155152702</v>
      </c>
      <c r="AD335" s="4">
        <f t="shared" si="290"/>
        <v>52.44154631462365</v>
      </c>
      <c r="AE335" s="4">
        <f t="shared" si="290"/>
        <v>51.774414776016194</v>
      </c>
      <c r="AF335" s="4">
        <f t="shared" si="290"/>
        <v>51.658189769290153</v>
      </c>
      <c r="AH335" s="15">
        <f t="shared" si="279"/>
        <v>556.55676996276827</v>
      </c>
      <c r="AI335" s="15">
        <f t="shared" si="280"/>
        <v>623.22056904874569</v>
      </c>
    </row>
    <row r="336" spans="3:35">
      <c r="D336" s="13">
        <v>8910</v>
      </c>
      <c r="E336" s="2"/>
      <c r="F336" s="4">
        <f t="shared" si="291"/>
        <v>0</v>
      </c>
      <c r="G336" s="4">
        <f t="shared" si="291"/>
        <v>0</v>
      </c>
      <c r="H336" s="4">
        <f t="shared" si="291"/>
        <v>0</v>
      </c>
      <c r="I336" s="4">
        <f t="shared" si="291"/>
        <v>0</v>
      </c>
      <c r="J336" s="4">
        <f t="shared" si="289"/>
        <v>0</v>
      </c>
      <c r="K336" s="4">
        <f t="shared" si="289"/>
        <v>0</v>
      </c>
      <c r="L336" s="4">
        <f t="shared" si="289"/>
        <v>0</v>
      </c>
      <c r="M336" s="4">
        <f t="shared" si="289"/>
        <v>0</v>
      </c>
      <c r="N336" s="4">
        <f t="shared" si="289"/>
        <v>0</v>
      </c>
      <c r="O336" s="4">
        <f t="shared" si="289"/>
        <v>0</v>
      </c>
      <c r="P336" s="4">
        <f t="shared" si="289"/>
        <v>0</v>
      </c>
      <c r="Q336" s="4">
        <f t="shared" si="289"/>
        <v>0</v>
      </c>
      <c r="R336" s="4">
        <f t="shared" si="289"/>
        <v>0</v>
      </c>
      <c r="S336" s="4">
        <f t="shared" si="289"/>
        <v>0</v>
      </c>
      <c r="T336" s="4">
        <f t="shared" si="290"/>
        <v>0</v>
      </c>
      <c r="U336" s="4">
        <f t="shared" si="290"/>
        <v>0</v>
      </c>
      <c r="V336" s="4">
        <f t="shared" si="290"/>
        <v>0</v>
      </c>
      <c r="W336" s="4">
        <f t="shared" si="290"/>
        <v>0</v>
      </c>
      <c r="X336" s="4">
        <f t="shared" si="290"/>
        <v>0</v>
      </c>
      <c r="Y336" s="4">
        <f t="shared" si="290"/>
        <v>0</v>
      </c>
      <c r="Z336" s="4">
        <f t="shared" si="290"/>
        <v>0</v>
      </c>
      <c r="AA336" s="4">
        <f t="shared" si="290"/>
        <v>0</v>
      </c>
      <c r="AB336" s="4">
        <f t="shared" si="290"/>
        <v>0</v>
      </c>
      <c r="AC336" s="4">
        <f t="shared" si="290"/>
        <v>0</v>
      </c>
      <c r="AD336" s="4">
        <f t="shared" si="290"/>
        <v>0</v>
      </c>
      <c r="AE336" s="4">
        <f t="shared" si="290"/>
        <v>0</v>
      </c>
      <c r="AF336" s="4">
        <f t="shared" si="290"/>
        <v>0</v>
      </c>
      <c r="AH336" s="15">
        <f t="shared" si="279"/>
        <v>0</v>
      </c>
      <c r="AI336" s="15">
        <f t="shared" si="280"/>
        <v>0</v>
      </c>
    </row>
    <row r="337" spans="3:35">
      <c r="D337" s="13">
        <v>8920</v>
      </c>
      <c r="E337" s="2"/>
      <c r="F337" s="4">
        <f t="shared" si="291"/>
        <v>0</v>
      </c>
      <c r="G337" s="4">
        <f t="shared" si="291"/>
        <v>0</v>
      </c>
      <c r="H337" s="4">
        <f t="shared" si="291"/>
        <v>0</v>
      </c>
      <c r="I337" s="4">
        <f t="shared" si="291"/>
        <v>0</v>
      </c>
      <c r="J337" s="4">
        <f t="shared" si="289"/>
        <v>0</v>
      </c>
      <c r="K337" s="4">
        <f t="shared" si="289"/>
        <v>0</v>
      </c>
      <c r="L337" s="4">
        <f t="shared" si="289"/>
        <v>0</v>
      </c>
      <c r="M337" s="4">
        <f t="shared" si="289"/>
        <v>0</v>
      </c>
      <c r="N337" s="4">
        <f t="shared" si="289"/>
        <v>0</v>
      </c>
      <c r="O337" s="4">
        <f t="shared" si="289"/>
        <v>0</v>
      </c>
      <c r="P337" s="4">
        <f t="shared" si="289"/>
        <v>0</v>
      </c>
      <c r="Q337" s="4">
        <f t="shared" si="289"/>
        <v>0</v>
      </c>
      <c r="R337" s="4">
        <f t="shared" si="289"/>
        <v>0</v>
      </c>
      <c r="S337" s="4">
        <f t="shared" si="289"/>
        <v>0</v>
      </c>
      <c r="T337" s="4">
        <f t="shared" si="290"/>
        <v>0</v>
      </c>
      <c r="U337" s="4">
        <f t="shared" si="290"/>
        <v>0</v>
      </c>
      <c r="V337" s="4">
        <f t="shared" si="290"/>
        <v>0</v>
      </c>
      <c r="W337" s="4">
        <f t="shared" si="290"/>
        <v>0</v>
      </c>
      <c r="X337" s="4">
        <f t="shared" si="290"/>
        <v>0</v>
      </c>
      <c r="Y337" s="4">
        <f t="shared" si="290"/>
        <v>0</v>
      </c>
      <c r="Z337" s="4">
        <f t="shared" si="290"/>
        <v>0</v>
      </c>
      <c r="AA337" s="4">
        <f t="shared" si="290"/>
        <v>0</v>
      </c>
      <c r="AB337" s="4">
        <f t="shared" si="290"/>
        <v>0</v>
      </c>
      <c r="AC337" s="4">
        <f t="shared" si="290"/>
        <v>0</v>
      </c>
      <c r="AD337" s="4">
        <f t="shared" si="290"/>
        <v>0</v>
      </c>
      <c r="AE337" s="4">
        <f t="shared" si="290"/>
        <v>0</v>
      </c>
      <c r="AF337" s="4">
        <f t="shared" si="290"/>
        <v>0</v>
      </c>
      <c r="AH337" s="15">
        <f t="shared" si="279"/>
        <v>0</v>
      </c>
      <c r="AI337" s="15">
        <f t="shared" si="280"/>
        <v>0</v>
      </c>
    </row>
    <row r="338" spans="3:35">
      <c r="D338" s="13">
        <v>8930</v>
      </c>
      <c r="E338" s="2"/>
      <c r="F338" s="4">
        <f t="shared" si="291"/>
        <v>0</v>
      </c>
      <c r="G338" s="4">
        <f t="shared" si="291"/>
        <v>0</v>
      </c>
      <c r="H338" s="4">
        <f t="shared" si="291"/>
        <v>0</v>
      </c>
      <c r="I338" s="4">
        <f t="shared" si="291"/>
        <v>0</v>
      </c>
      <c r="J338" s="4">
        <f t="shared" si="289"/>
        <v>0</v>
      </c>
      <c r="K338" s="4">
        <f t="shared" si="289"/>
        <v>0</v>
      </c>
      <c r="L338" s="4">
        <f t="shared" si="289"/>
        <v>0</v>
      </c>
      <c r="M338" s="4">
        <f t="shared" si="289"/>
        <v>0</v>
      </c>
      <c r="N338" s="4">
        <f t="shared" si="289"/>
        <v>0</v>
      </c>
      <c r="O338" s="4">
        <f t="shared" si="289"/>
        <v>0</v>
      </c>
      <c r="P338" s="4">
        <f t="shared" si="289"/>
        <v>0</v>
      </c>
      <c r="Q338" s="4">
        <f t="shared" si="289"/>
        <v>0</v>
      </c>
      <c r="R338" s="4">
        <f t="shared" si="289"/>
        <v>0</v>
      </c>
      <c r="S338" s="4">
        <f t="shared" si="289"/>
        <v>0</v>
      </c>
      <c r="T338" s="4">
        <f t="shared" si="290"/>
        <v>0</v>
      </c>
      <c r="U338" s="4">
        <f t="shared" si="290"/>
        <v>0</v>
      </c>
      <c r="V338" s="4">
        <f t="shared" si="290"/>
        <v>0</v>
      </c>
      <c r="W338" s="4">
        <f t="shared" si="290"/>
        <v>0</v>
      </c>
      <c r="X338" s="4">
        <f t="shared" si="290"/>
        <v>0</v>
      </c>
      <c r="Y338" s="4">
        <f t="shared" si="290"/>
        <v>0</v>
      </c>
      <c r="Z338" s="4">
        <f t="shared" si="290"/>
        <v>0</v>
      </c>
      <c r="AA338" s="4">
        <f t="shared" si="290"/>
        <v>0</v>
      </c>
      <c r="AB338" s="4">
        <f t="shared" si="290"/>
        <v>0</v>
      </c>
      <c r="AC338" s="4">
        <f t="shared" si="290"/>
        <v>0</v>
      </c>
      <c r="AD338" s="4">
        <f t="shared" si="290"/>
        <v>0</v>
      </c>
      <c r="AE338" s="4">
        <f t="shared" si="290"/>
        <v>0</v>
      </c>
      <c r="AF338" s="4">
        <f t="shared" si="290"/>
        <v>0</v>
      </c>
      <c r="AH338" s="15">
        <f t="shared" si="279"/>
        <v>0</v>
      </c>
      <c r="AI338" s="15">
        <f t="shared" si="280"/>
        <v>0</v>
      </c>
    </row>
    <row r="339" spans="3:35">
      <c r="D339" s="13">
        <v>8940</v>
      </c>
      <c r="E339" s="2"/>
      <c r="F339" s="4">
        <f t="shared" si="291"/>
        <v>0</v>
      </c>
      <c r="G339" s="4">
        <f t="shared" si="291"/>
        <v>0</v>
      </c>
      <c r="H339" s="4">
        <f t="shared" si="291"/>
        <v>0</v>
      </c>
      <c r="I339" s="4">
        <f t="shared" si="291"/>
        <v>0</v>
      </c>
      <c r="J339" s="4">
        <f t="shared" ref="J339:S348" si="292">SUMIF($C$9:$C$279,$D339,J$9:J$279)</f>
        <v>0</v>
      </c>
      <c r="K339" s="4">
        <f t="shared" si="292"/>
        <v>0</v>
      </c>
      <c r="L339" s="4">
        <f t="shared" si="292"/>
        <v>0</v>
      </c>
      <c r="M339" s="4">
        <f t="shared" si="292"/>
        <v>0</v>
      </c>
      <c r="N339" s="4">
        <f t="shared" si="292"/>
        <v>0</v>
      </c>
      <c r="O339" s="4">
        <f t="shared" si="292"/>
        <v>0</v>
      </c>
      <c r="P339" s="4">
        <f t="shared" si="292"/>
        <v>0</v>
      </c>
      <c r="Q339" s="4">
        <f t="shared" si="292"/>
        <v>0</v>
      </c>
      <c r="R339" s="4">
        <f t="shared" si="292"/>
        <v>0</v>
      </c>
      <c r="S339" s="4">
        <f t="shared" si="292"/>
        <v>0</v>
      </c>
      <c r="T339" s="4">
        <f t="shared" ref="T339:AF348" si="293">SUMIF($C$9:$C$279,$D339,T$9:T$279)</f>
        <v>0</v>
      </c>
      <c r="U339" s="4">
        <f t="shared" si="293"/>
        <v>0</v>
      </c>
      <c r="V339" s="4">
        <f t="shared" si="293"/>
        <v>0</v>
      </c>
      <c r="W339" s="4">
        <f t="shared" si="293"/>
        <v>0</v>
      </c>
      <c r="X339" s="4">
        <f t="shared" si="293"/>
        <v>0</v>
      </c>
      <c r="Y339" s="4">
        <f t="shared" si="293"/>
        <v>0</v>
      </c>
      <c r="Z339" s="4">
        <f t="shared" si="293"/>
        <v>0</v>
      </c>
      <c r="AA339" s="4">
        <f t="shared" si="293"/>
        <v>0</v>
      </c>
      <c r="AB339" s="4">
        <f t="shared" si="293"/>
        <v>0</v>
      </c>
      <c r="AC339" s="4">
        <f t="shared" si="293"/>
        <v>0</v>
      </c>
      <c r="AD339" s="4">
        <f t="shared" si="293"/>
        <v>0</v>
      </c>
      <c r="AE339" s="4">
        <f t="shared" si="293"/>
        <v>0</v>
      </c>
      <c r="AF339" s="4">
        <f t="shared" si="293"/>
        <v>0</v>
      </c>
      <c r="AH339" s="15">
        <f t="shared" si="279"/>
        <v>0</v>
      </c>
      <c r="AI339" s="15">
        <f t="shared" si="280"/>
        <v>0</v>
      </c>
    </row>
    <row r="340" spans="3:35">
      <c r="D340" s="14">
        <v>8950</v>
      </c>
      <c r="E340" s="2"/>
      <c r="F340" s="4">
        <f t="shared" si="291"/>
        <v>0</v>
      </c>
      <c r="G340" s="4">
        <f t="shared" si="291"/>
        <v>0</v>
      </c>
      <c r="H340" s="4">
        <f t="shared" si="291"/>
        <v>0</v>
      </c>
      <c r="I340" s="4">
        <f t="shared" si="291"/>
        <v>0</v>
      </c>
      <c r="J340" s="4">
        <f t="shared" si="292"/>
        <v>0</v>
      </c>
      <c r="K340" s="4">
        <f t="shared" si="292"/>
        <v>0</v>
      </c>
      <c r="L340" s="4">
        <f t="shared" si="292"/>
        <v>0</v>
      </c>
      <c r="M340" s="4">
        <f t="shared" si="292"/>
        <v>0</v>
      </c>
      <c r="N340" s="4">
        <f t="shared" si="292"/>
        <v>0</v>
      </c>
      <c r="O340" s="4">
        <f t="shared" si="292"/>
        <v>0</v>
      </c>
      <c r="P340" s="4">
        <f t="shared" si="292"/>
        <v>0</v>
      </c>
      <c r="Q340" s="4">
        <f t="shared" si="292"/>
        <v>0</v>
      </c>
      <c r="R340" s="4">
        <f t="shared" si="292"/>
        <v>0</v>
      </c>
      <c r="S340" s="4">
        <f t="shared" si="292"/>
        <v>0</v>
      </c>
      <c r="T340" s="4">
        <f t="shared" si="293"/>
        <v>0</v>
      </c>
      <c r="U340" s="4">
        <f t="shared" si="293"/>
        <v>0</v>
      </c>
      <c r="V340" s="4">
        <f t="shared" si="293"/>
        <v>0</v>
      </c>
      <c r="W340" s="4">
        <f t="shared" si="293"/>
        <v>0</v>
      </c>
      <c r="X340" s="4">
        <f t="shared" si="293"/>
        <v>0</v>
      </c>
      <c r="Y340" s="4">
        <f t="shared" si="293"/>
        <v>0</v>
      </c>
      <c r="Z340" s="4">
        <f t="shared" si="293"/>
        <v>0</v>
      </c>
      <c r="AA340" s="4">
        <f t="shared" si="293"/>
        <v>0</v>
      </c>
      <c r="AB340" s="4">
        <f t="shared" si="293"/>
        <v>0</v>
      </c>
      <c r="AC340" s="4">
        <f t="shared" si="293"/>
        <v>0</v>
      </c>
      <c r="AD340" s="4">
        <f t="shared" si="293"/>
        <v>0</v>
      </c>
      <c r="AE340" s="4">
        <f t="shared" si="293"/>
        <v>0</v>
      </c>
      <c r="AF340" s="4">
        <f t="shared" si="293"/>
        <v>0</v>
      </c>
      <c r="AH340" s="15">
        <f t="shared" si="279"/>
        <v>0</v>
      </c>
      <c r="AI340" s="15">
        <f t="shared" si="280"/>
        <v>0</v>
      </c>
    </row>
    <row r="341" spans="3:35">
      <c r="C341" s="14"/>
      <c r="D341" s="13">
        <v>9010</v>
      </c>
      <c r="E341" s="2"/>
      <c r="F341" s="4">
        <f t="shared" si="291"/>
        <v>0</v>
      </c>
      <c r="G341" s="4">
        <f t="shared" si="291"/>
        <v>0</v>
      </c>
      <c r="H341" s="4">
        <f t="shared" si="291"/>
        <v>0</v>
      </c>
      <c r="I341" s="4">
        <f t="shared" si="291"/>
        <v>4879.2</v>
      </c>
      <c r="J341" s="4">
        <f t="shared" si="292"/>
        <v>0</v>
      </c>
      <c r="K341" s="4">
        <f t="shared" si="292"/>
        <v>0</v>
      </c>
      <c r="L341" s="4">
        <f t="shared" si="292"/>
        <v>1356.7392632040005</v>
      </c>
      <c r="M341" s="4">
        <f t="shared" si="292"/>
        <v>1300.0119606804649</v>
      </c>
      <c r="N341" s="4">
        <f t="shared" si="292"/>
        <v>1500.8050317341265</v>
      </c>
      <c r="O341" s="4">
        <f t="shared" si="292"/>
        <v>1489.0660069452254</v>
      </c>
      <c r="P341" s="4">
        <f t="shared" si="292"/>
        <v>1319.3353415886788</v>
      </c>
      <c r="Q341" s="4">
        <f t="shared" si="292"/>
        <v>1434.3382072361674</v>
      </c>
      <c r="R341" s="4">
        <f t="shared" si="292"/>
        <v>1302.2221565150094</v>
      </c>
      <c r="S341" s="4">
        <f t="shared" si="292"/>
        <v>1319.7720001331138</v>
      </c>
      <c r="T341" s="4">
        <f t="shared" si="293"/>
        <v>1474.2320374641797</v>
      </c>
      <c r="U341" s="4">
        <f t="shared" si="293"/>
        <v>1323.6362661933515</v>
      </c>
      <c r="V341" s="4">
        <f t="shared" si="293"/>
        <v>1418.4566428797943</v>
      </c>
      <c r="W341" s="4">
        <f t="shared" si="293"/>
        <v>1489.608387917503</v>
      </c>
      <c r="X341" s="4">
        <f t="shared" si="293"/>
        <v>1434.9585764327373</v>
      </c>
      <c r="Y341" s="4">
        <f t="shared" si="293"/>
        <v>1314.1628608343522</v>
      </c>
      <c r="Z341" s="4">
        <f t="shared" si="293"/>
        <v>1628.5806517155875</v>
      </c>
      <c r="AA341" s="4">
        <f t="shared" si="293"/>
        <v>1489.0660069452254</v>
      </c>
      <c r="AB341" s="4">
        <f t="shared" si="293"/>
        <v>1319.3353415886788</v>
      </c>
      <c r="AC341" s="4">
        <f t="shared" si="293"/>
        <v>1434.3382072361674</v>
      </c>
      <c r="AD341" s="4">
        <f t="shared" si="293"/>
        <v>1302.2221565150094</v>
      </c>
      <c r="AE341" s="4">
        <f t="shared" si="293"/>
        <v>1319.7720001331138</v>
      </c>
      <c r="AF341" s="4">
        <f t="shared" si="293"/>
        <v>1474.2320374641797</v>
      </c>
      <c r="AH341" s="15">
        <f t="shared" si="279"/>
        <v>13279.495811388664</v>
      </c>
      <c r="AI341" s="15">
        <f t="shared" si="280"/>
        <v>16948.369135855701</v>
      </c>
    </row>
    <row r="342" spans="3:35">
      <c r="C342" s="14"/>
      <c r="D342" s="13">
        <v>9020</v>
      </c>
      <c r="E342" s="2"/>
      <c r="F342" s="4">
        <f t="shared" si="291"/>
        <v>0</v>
      </c>
      <c r="G342" s="4">
        <f t="shared" si="291"/>
        <v>0</v>
      </c>
      <c r="H342" s="4">
        <f t="shared" si="291"/>
        <v>0</v>
      </c>
      <c r="I342" s="4">
        <f t="shared" si="291"/>
        <v>0</v>
      </c>
      <c r="J342" s="4">
        <f t="shared" si="292"/>
        <v>0</v>
      </c>
      <c r="K342" s="4">
        <f t="shared" si="292"/>
        <v>0</v>
      </c>
      <c r="L342" s="4">
        <f t="shared" si="292"/>
        <v>0</v>
      </c>
      <c r="M342" s="4">
        <f t="shared" si="292"/>
        <v>0</v>
      </c>
      <c r="N342" s="4">
        <f t="shared" si="292"/>
        <v>0</v>
      </c>
      <c r="O342" s="4">
        <f t="shared" si="292"/>
        <v>0</v>
      </c>
      <c r="P342" s="4">
        <f t="shared" si="292"/>
        <v>0</v>
      </c>
      <c r="Q342" s="4">
        <f t="shared" si="292"/>
        <v>0</v>
      </c>
      <c r="R342" s="4">
        <f t="shared" si="292"/>
        <v>0</v>
      </c>
      <c r="S342" s="4">
        <f t="shared" si="292"/>
        <v>0</v>
      </c>
      <c r="T342" s="4">
        <f t="shared" si="293"/>
        <v>0</v>
      </c>
      <c r="U342" s="4">
        <f t="shared" si="293"/>
        <v>0</v>
      </c>
      <c r="V342" s="4">
        <f t="shared" si="293"/>
        <v>0</v>
      </c>
      <c r="W342" s="4">
        <f t="shared" si="293"/>
        <v>0</v>
      </c>
      <c r="X342" s="4">
        <f t="shared" si="293"/>
        <v>0</v>
      </c>
      <c r="Y342" s="4">
        <f t="shared" si="293"/>
        <v>0</v>
      </c>
      <c r="Z342" s="4">
        <f t="shared" si="293"/>
        <v>0</v>
      </c>
      <c r="AA342" s="4">
        <f t="shared" si="293"/>
        <v>0</v>
      </c>
      <c r="AB342" s="4">
        <f t="shared" si="293"/>
        <v>0</v>
      </c>
      <c r="AC342" s="4">
        <f t="shared" si="293"/>
        <v>0</v>
      </c>
      <c r="AD342" s="4">
        <f t="shared" si="293"/>
        <v>0</v>
      </c>
      <c r="AE342" s="4">
        <f t="shared" si="293"/>
        <v>0</v>
      </c>
      <c r="AF342" s="4">
        <f t="shared" si="293"/>
        <v>0</v>
      </c>
      <c r="AH342" s="15">
        <f t="shared" si="279"/>
        <v>0</v>
      </c>
      <c r="AI342" s="15">
        <f t="shared" si="280"/>
        <v>0</v>
      </c>
    </row>
    <row r="343" spans="3:35">
      <c r="C343" s="14"/>
      <c r="D343" s="13">
        <v>9030</v>
      </c>
      <c r="E343" s="2"/>
      <c r="F343" s="4">
        <f t="shared" si="291"/>
        <v>123041.55</v>
      </c>
      <c r="G343" s="4">
        <f t="shared" si="291"/>
        <v>78422.819999999992</v>
      </c>
      <c r="H343" s="4">
        <f t="shared" si="291"/>
        <v>-46797.619999999995</v>
      </c>
      <c r="I343" s="4">
        <f t="shared" si="291"/>
        <v>5338.03</v>
      </c>
      <c r="J343" s="4">
        <f t="shared" si="292"/>
        <v>4231.3500000000004</v>
      </c>
      <c r="K343" s="4">
        <f t="shared" si="292"/>
        <v>5818.82</v>
      </c>
      <c r="L343" s="4">
        <f t="shared" si="292"/>
        <v>24390.307286407624</v>
      </c>
      <c r="M343" s="4">
        <f t="shared" si="292"/>
        <v>26731.579064976118</v>
      </c>
      <c r="N343" s="4">
        <f t="shared" si="292"/>
        <v>24568.037129409451</v>
      </c>
      <c r="O343" s="4">
        <f t="shared" si="292"/>
        <v>26940.267740942043</v>
      </c>
      <c r="P343" s="4">
        <f t="shared" si="292"/>
        <v>26811.203770539381</v>
      </c>
      <c r="Q343" s="4">
        <f t="shared" si="292"/>
        <v>25705.083707587506</v>
      </c>
      <c r="R343" s="4">
        <f t="shared" si="292"/>
        <v>27902.919592231829</v>
      </c>
      <c r="S343" s="4">
        <f t="shared" si="292"/>
        <v>24476.190644808226</v>
      </c>
      <c r="T343" s="4">
        <f t="shared" si="293"/>
        <v>26977.502460212974</v>
      </c>
      <c r="U343" s="4">
        <f t="shared" si="293"/>
        <v>25696.228821413784</v>
      </c>
      <c r="V343" s="4">
        <f t="shared" si="293"/>
        <v>28212.10507232797</v>
      </c>
      <c r="W343" s="4">
        <f t="shared" si="293"/>
        <v>25797.908135714308</v>
      </c>
      <c r="X343" s="4">
        <f t="shared" si="293"/>
        <v>26904.603336032284</v>
      </c>
      <c r="Y343" s="4">
        <f t="shared" si="293"/>
        <v>28276.764910942598</v>
      </c>
      <c r="Z343" s="4">
        <f t="shared" si="293"/>
        <v>24783.296081379282</v>
      </c>
      <c r="AA343" s="4">
        <f t="shared" si="293"/>
        <v>27702.095076540092</v>
      </c>
      <c r="AB343" s="4">
        <f t="shared" si="293"/>
        <v>27575.990692556479</v>
      </c>
      <c r="AC343" s="4">
        <f t="shared" si="293"/>
        <v>26433.895411848811</v>
      </c>
      <c r="AD343" s="4">
        <f t="shared" si="293"/>
        <v>28701.170208768079</v>
      </c>
      <c r="AE343" s="4">
        <f t="shared" si="293"/>
        <v>25172.179378131699</v>
      </c>
      <c r="AF343" s="4">
        <f t="shared" si="293"/>
        <v>27743.910717740171</v>
      </c>
      <c r="AH343" s="15">
        <f t="shared" si="279"/>
        <v>325201.42869986215</v>
      </c>
      <c r="AI343" s="15">
        <f t="shared" si="280"/>
        <v>323000.14784339559</v>
      </c>
    </row>
    <row r="344" spans="3:35">
      <c r="D344" s="13">
        <v>9040</v>
      </c>
      <c r="E344" s="2"/>
      <c r="F344" s="4">
        <f t="shared" si="291"/>
        <v>0</v>
      </c>
      <c r="G344" s="4">
        <f t="shared" si="291"/>
        <v>0</v>
      </c>
      <c r="H344" s="4">
        <f t="shared" si="291"/>
        <v>0</v>
      </c>
      <c r="I344" s="4">
        <f t="shared" si="291"/>
        <v>0</v>
      </c>
      <c r="J344" s="4">
        <f t="shared" si="292"/>
        <v>0</v>
      </c>
      <c r="K344" s="4">
        <f t="shared" si="292"/>
        <v>0</v>
      </c>
      <c r="L344" s="4">
        <f t="shared" si="292"/>
        <v>0</v>
      </c>
      <c r="M344" s="4">
        <f t="shared" si="292"/>
        <v>0</v>
      </c>
      <c r="N344" s="4">
        <f t="shared" si="292"/>
        <v>0</v>
      </c>
      <c r="O344" s="4">
        <f t="shared" si="292"/>
        <v>0</v>
      </c>
      <c r="P344" s="4">
        <f t="shared" si="292"/>
        <v>0</v>
      </c>
      <c r="Q344" s="4">
        <f t="shared" si="292"/>
        <v>0</v>
      </c>
      <c r="R344" s="4">
        <f t="shared" si="292"/>
        <v>0</v>
      </c>
      <c r="S344" s="4">
        <f t="shared" si="292"/>
        <v>0</v>
      </c>
      <c r="T344" s="4">
        <f t="shared" si="293"/>
        <v>0</v>
      </c>
      <c r="U344" s="4">
        <f t="shared" si="293"/>
        <v>0</v>
      </c>
      <c r="V344" s="4">
        <f t="shared" si="293"/>
        <v>0</v>
      </c>
      <c r="W344" s="4">
        <f t="shared" si="293"/>
        <v>0</v>
      </c>
      <c r="X344" s="4">
        <f t="shared" si="293"/>
        <v>0</v>
      </c>
      <c r="Y344" s="4">
        <f t="shared" si="293"/>
        <v>0</v>
      </c>
      <c r="Z344" s="4">
        <f t="shared" si="293"/>
        <v>0</v>
      </c>
      <c r="AA344" s="4">
        <f t="shared" si="293"/>
        <v>0</v>
      </c>
      <c r="AB344" s="4">
        <f t="shared" si="293"/>
        <v>0</v>
      </c>
      <c r="AC344" s="4">
        <f t="shared" si="293"/>
        <v>0</v>
      </c>
      <c r="AD344" s="4">
        <f t="shared" si="293"/>
        <v>0</v>
      </c>
      <c r="AE344" s="4">
        <f t="shared" si="293"/>
        <v>0</v>
      </c>
      <c r="AF344" s="4">
        <f t="shared" si="293"/>
        <v>0</v>
      </c>
      <c r="AH344" s="15">
        <f t="shared" si="279"/>
        <v>0</v>
      </c>
      <c r="AI344" s="15">
        <f t="shared" si="280"/>
        <v>0</v>
      </c>
    </row>
    <row r="345" spans="3:35">
      <c r="D345" s="14">
        <v>9070</v>
      </c>
      <c r="E345" s="2"/>
      <c r="F345" s="4">
        <f t="shared" si="291"/>
        <v>0</v>
      </c>
      <c r="G345" s="4">
        <f t="shared" si="291"/>
        <v>0</v>
      </c>
      <c r="H345" s="4">
        <f t="shared" si="291"/>
        <v>0</v>
      </c>
      <c r="I345" s="4">
        <f t="shared" si="291"/>
        <v>0</v>
      </c>
      <c r="J345" s="4">
        <f t="shared" si="292"/>
        <v>0</v>
      </c>
      <c r="K345" s="4">
        <f t="shared" si="292"/>
        <v>0</v>
      </c>
      <c r="L345" s="4">
        <f t="shared" si="292"/>
        <v>0</v>
      </c>
      <c r="M345" s="4">
        <f t="shared" si="292"/>
        <v>0</v>
      </c>
      <c r="N345" s="4">
        <f t="shared" si="292"/>
        <v>0</v>
      </c>
      <c r="O345" s="4">
        <f t="shared" si="292"/>
        <v>0</v>
      </c>
      <c r="P345" s="4">
        <f t="shared" si="292"/>
        <v>0</v>
      </c>
      <c r="Q345" s="4">
        <f t="shared" si="292"/>
        <v>0</v>
      </c>
      <c r="R345" s="4">
        <f t="shared" si="292"/>
        <v>0</v>
      </c>
      <c r="S345" s="4">
        <f t="shared" si="292"/>
        <v>0</v>
      </c>
      <c r="T345" s="4">
        <f t="shared" si="293"/>
        <v>0</v>
      </c>
      <c r="U345" s="4">
        <f t="shared" si="293"/>
        <v>0</v>
      </c>
      <c r="V345" s="4">
        <f t="shared" si="293"/>
        <v>0</v>
      </c>
      <c r="W345" s="4">
        <f t="shared" si="293"/>
        <v>0</v>
      </c>
      <c r="X345" s="4">
        <f t="shared" si="293"/>
        <v>0</v>
      </c>
      <c r="Y345" s="4">
        <f t="shared" si="293"/>
        <v>0</v>
      </c>
      <c r="Z345" s="4">
        <f t="shared" si="293"/>
        <v>0</v>
      </c>
      <c r="AA345" s="4">
        <f t="shared" si="293"/>
        <v>0</v>
      </c>
      <c r="AB345" s="4">
        <f t="shared" si="293"/>
        <v>0</v>
      </c>
      <c r="AC345" s="4">
        <f t="shared" si="293"/>
        <v>0</v>
      </c>
      <c r="AD345" s="4">
        <f t="shared" si="293"/>
        <v>0</v>
      </c>
      <c r="AE345" s="4">
        <f t="shared" si="293"/>
        <v>0</v>
      </c>
      <c r="AF345" s="4">
        <f t="shared" si="293"/>
        <v>0</v>
      </c>
      <c r="AH345" s="15">
        <f t="shared" si="279"/>
        <v>0</v>
      </c>
      <c r="AI345" s="15">
        <f t="shared" si="280"/>
        <v>0</v>
      </c>
    </row>
    <row r="346" spans="3:35">
      <c r="D346" s="14">
        <v>9080</v>
      </c>
      <c r="E346" s="2"/>
      <c r="F346" s="4">
        <f t="shared" si="291"/>
        <v>0</v>
      </c>
      <c r="G346" s="4">
        <f t="shared" si="291"/>
        <v>0</v>
      </c>
      <c r="H346" s="4">
        <f t="shared" si="291"/>
        <v>0</v>
      </c>
      <c r="I346" s="4">
        <f t="shared" si="291"/>
        <v>0</v>
      </c>
      <c r="J346" s="4">
        <f t="shared" si="292"/>
        <v>0</v>
      </c>
      <c r="K346" s="4">
        <f t="shared" si="292"/>
        <v>0</v>
      </c>
      <c r="L346" s="4">
        <f t="shared" si="292"/>
        <v>0</v>
      </c>
      <c r="M346" s="4">
        <f t="shared" si="292"/>
        <v>0</v>
      </c>
      <c r="N346" s="4">
        <f t="shared" si="292"/>
        <v>0</v>
      </c>
      <c r="O346" s="4">
        <f t="shared" si="292"/>
        <v>0</v>
      </c>
      <c r="P346" s="4">
        <f t="shared" si="292"/>
        <v>0</v>
      </c>
      <c r="Q346" s="4">
        <f t="shared" si="292"/>
        <v>0</v>
      </c>
      <c r="R346" s="4">
        <f t="shared" si="292"/>
        <v>0</v>
      </c>
      <c r="S346" s="4">
        <f t="shared" si="292"/>
        <v>0</v>
      </c>
      <c r="T346" s="4">
        <f t="shared" si="293"/>
        <v>0</v>
      </c>
      <c r="U346" s="4">
        <f t="shared" si="293"/>
        <v>0</v>
      </c>
      <c r="V346" s="4">
        <f t="shared" si="293"/>
        <v>0</v>
      </c>
      <c r="W346" s="4">
        <f t="shared" si="293"/>
        <v>0</v>
      </c>
      <c r="X346" s="4">
        <f t="shared" si="293"/>
        <v>0</v>
      </c>
      <c r="Y346" s="4">
        <f t="shared" si="293"/>
        <v>0</v>
      </c>
      <c r="Z346" s="4">
        <f t="shared" si="293"/>
        <v>0</v>
      </c>
      <c r="AA346" s="4">
        <f t="shared" si="293"/>
        <v>0</v>
      </c>
      <c r="AB346" s="4">
        <f t="shared" si="293"/>
        <v>0</v>
      </c>
      <c r="AC346" s="4">
        <f t="shared" si="293"/>
        <v>0</v>
      </c>
      <c r="AD346" s="4">
        <f t="shared" si="293"/>
        <v>0</v>
      </c>
      <c r="AE346" s="4">
        <f t="shared" si="293"/>
        <v>0</v>
      </c>
      <c r="AF346" s="4">
        <f t="shared" si="293"/>
        <v>0</v>
      </c>
      <c r="AH346" s="15">
        <f t="shared" si="279"/>
        <v>0</v>
      </c>
      <c r="AI346" s="15">
        <f t="shared" si="280"/>
        <v>0</v>
      </c>
    </row>
    <row r="347" spans="3:35">
      <c r="D347" s="13">
        <v>9090</v>
      </c>
      <c r="E347" s="2"/>
      <c r="F347" s="4">
        <f t="shared" si="291"/>
        <v>0</v>
      </c>
      <c r="G347" s="4">
        <f t="shared" si="291"/>
        <v>0</v>
      </c>
      <c r="H347" s="4">
        <f t="shared" si="291"/>
        <v>0</v>
      </c>
      <c r="I347" s="4">
        <f t="shared" si="291"/>
        <v>0</v>
      </c>
      <c r="J347" s="4">
        <f t="shared" si="292"/>
        <v>0</v>
      </c>
      <c r="K347" s="4">
        <f t="shared" si="292"/>
        <v>0</v>
      </c>
      <c r="L347" s="4">
        <f t="shared" si="292"/>
        <v>0</v>
      </c>
      <c r="M347" s="4">
        <f t="shared" si="292"/>
        <v>0</v>
      </c>
      <c r="N347" s="4">
        <f t="shared" si="292"/>
        <v>0</v>
      </c>
      <c r="O347" s="4">
        <f t="shared" si="292"/>
        <v>0</v>
      </c>
      <c r="P347" s="4">
        <f t="shared" si="292"/>
        <v>0</v>
      </c>
      <c r="Q347" s="4">
        <f t="shared" si="292"/>
        <v>0</v>
      </c>
      <c r="R347" s="4">
        <f t="shared" si="292"/>
        <v>0</v>
      </c>
      <c r="S347" s="4">
        <f t="shared" si="292"/>
        <v>0</v>
      </c>
      <c r="T347" s="4">
        <f t="shared" si="293"/>
        <v>0</v>
      </c>
      <c r="U347" s="4">
        <f t="shared" si="293"/>
        <v>0</v>
      </c>
      <c r="V347" s="4">
        <f t="shared" si="293"/>
        <v>0</v>
      </c>
      <c r="W347" s="4">
        <f t="shared" si="293"/>
        <v>0</v>
      </c>
      <c r="X347" s="4">
        <f t="shared" si="293"/>
        <v>0</v>
      </c>
      <c r="Y347" s="4">
        <f t="shared" si="293"/>
        <v>0</v>
      </c>
      <c r="Z347" s="4">
        <f t="shared" si="293"/>
        <v>0</v>
      </c>
      <c r="AA347" s="4">
        <f t="shared" si="293"/>
        <v>0</v>
      </c>
      <c r="AB347" s="4">
        <f t="shared" si="293"/>
        <v>0</v>
      </c>
      <c r="AC347" s="4">
        <f t="shared" si="293"/>
        <v>0</v>
      </c>
      <c r="AD347" s="4">
        <f t="shared" si="293"/>
        <v>0</v>
      </c>
      <c r="AE347" s="4">
        <f t="shared" si="293"/>
        <v>0</v>
      </c>
      <c r="AF347" s="4">
        <f t="shared" si="293"/>
        <v>0</v>
      </c>
      <c r="AH347" s="15">
        <f t="shared" si="279"/>
        <v>0</v>
      </c>
      <c r="AI347" s="15">
        <f t="shared" si="280"/>
        <v>0</v>
      </c>
    </row>
    <row r="348" spans="3:35">
      <c r="C348" s="14"/>
      <c r="D348" s="13">
        <v>9100</v>
      </c>
      <c r="E348" s="2"/>
      <c r="F348" s="4">
        <f t="shared" si="291"/>
        <v>10825</v>
      </c>
      <c r="G348" s="4">
        <f t="shared" si="291"/>
        <v>0</v>
      </c>
      <c r="H348" s="4">
        <f t="shared" si="291"/>
        <v>143.68</v>
      </c>
      <c r="I348" s="4">
        <f t="shared" si="291"/>
        <v>0</v>
      </c>
      <c r="J348" s="4">
        <f t="shared" si="292"/>
        <v>0</v>
      </c>
      <c r="K348" s="4">
        <f t="shared" si="292"/>
        <v>0</v>
      </c>
      <c r="L348" s="4">
        <f t="shared" si="292"/>
        <v>2090.4341577642463</v>
      </c>
      <c r="M348" s="4">
        <f t="shared" si="292"/>
        <v>1985.5834768833161</v>
      </c>
      <c r="N348" s="4">
        <f t="shared" si="292"/>
        <v>26395.839512407056</v>
      </c>
      <c r="O348" s="4">
        <f t="shared" si="292"/>
        <v>2141.5460724897412</v>
      </c>
      <c r="P348" s="4">
        <f t="shared" si="292"/>
        <v>2144.370853633749</v>
      </c>
      <c r="Q348" s="4">
        <f t="shared" si="292"/>
        <v>2251.9348601014171</v>
      </c>
      <c r="R348" s="4">
        <f t="shared" si="292"/>
        <v>2199.7021081306343</v>
      </c>
      <c r="S348" s="4">
        <f t="shared" si="292"/>
        <v>2074.9882036871295</v>
      </c>
      <c r="T348" s="4">
        <f t="shared" si="293"/>
        <v>2144.4642961507034</v>
      </c>
      <c r="U348" s="4">
        <f t="shared" si="293"/>
        <v>2401.0132324353349</v>
      </c>
      <c r="V348" s="4">
        <f t="shared" si="293"/>
        <v>2069.1394378469809</v>
      </c>
      <c r="W348" s="4">
        <f t="shared" si="293"/>
        <v>2138.3852163707752</v>
      </c>
      <c r="X348" s="4">
        <f t="shared" si="293"/>
        <v>2169.0283212923969</v>
      </c>
      <c r="Y348" s="4">
        <f t="shared" si="293"/>
        <v>2070.1065908948967</v>
      </c>
      <c r="Z348" s="4">
        <f t="shared" si="293"/>
        <v>2357.4979386603754</v>
      </c>
      <c r="AA348" s="4">
        <f t="shared" si="293"/>
        <v>2141.5460724897412</v>
      </c>
      <c r="AB348" s="4">
        <f t="shared" si="293"/>
        <v>2144.370853633749</v>
      </c>
      <c r="AC348" s="4">
        <f t="shared" si="293"/>
        <v>2251.9348601014171</v>
      </c>
      <c r="AD348" s="4">
        <f t="shared" si="293"/>
        <v>2199.7021081306343</v>
      </c>
      <c r="AE348" s="4">
        <f t="shared" si="293"/>
        <v>2074.9882036871295</v>
      </c>
      <c r="AF348" s="4">
        <f t="shared" si="293"/>
        <v>2144.4642961507034</v>
      </c>
      <c r="AH348" s="15">
        <f t="shared" si="279"/>
        <v>47978.388933279522</v>
      </c>
      <c r="AI348" s="15">
        <f t="shared" si="280"/>
        <v>26162.177131694138</v>
      </c>
    </row>
    <row r="349" spans="3:35">
      <c r="D349" s="13">
        <v>9110</v>
      </c>
      <c r="E349" s="2"/>
      <c r="F349" s="4">
        <f t="shared" si="291"/>
        <v>0</v>
      </c>
      <c r="G349" s="4">
        <f t="shared" si="291"/>
        <v>0</v>
      </c>
      <c r="H349" s="4">
        <f t="shared" si="291"/>
        <v>0</v>
      </c>
      <c r="I349" s="4">
        <f t="shared" si="291"/>
        <v>0</v>
      </c>
      <c r="J349" s="4">
        <f t="shared" ref="J349:S358" si="294">SUMIF($C$9:$C$279,$D349,J$9:J$279)</f>
        <v>0</v>
      </c>
      <c r="K349" s="4">
        <f t="shared" si="294"/>
        <v>0</v>
      </c>
      <c r="L349" s="4">
        <f t="shared" si="294"/>
        <v>0</v>
      </c>
      <c r="M349" s="4">
        <f t="shared" si="294"/>
        <v>0</v>
      </c>
      <c r="N349" s="4">
        <f t="shared" si="294"/>
        <v>0</v>
      </c>
      <c r="O349" s="4">
        <f t="shared" si="294"/>
        <v>0</v>
      </c>
      <c r="P349" s="4">
        <f t="shared" si="294"/>
        <v>0</v>
      </c>
      <c r="Q349" s="4">
        <f t="shared" si="294"/>
        <v>0</v>
      </c>
      <c r="R349" s="4">
        <f t="shared" si="294"/>
        <v>0</v>
      </c>
      <c r="S349" s="4">
        <f t="shared" si="294"/>
        <v>0</v>
      </c>
      <c r="T349" s="4">
        <f t="shared" ref="T349:AF358" si="295">SUMIF($C$9:$C$279,$D349,T$9:T$279)</f>
        <v>0</v>
      </c>
      <c r="U349" s="4">
        <f t="shared" si="295"/>
        <v>0</v>
      </c>
      <c r="V349" s="4">
        <f t="shared" si="295"/>
        <v>0</v>
      </c>
      <c r="W349" s="4">
        <f t="shared" si="295"/>
        <v>0</v>
      </c>
      <c r="X349" s="4">
        <f t="shared" si="295"/>
        <v>0</v>
      </c>
      <c r="Y349" s="4">
        <f t="shared" si="295"/>
        <v>0</v>
      </c>
      <c r="Z349" s="4">
        <f t="shared" si="295"/>
        <v>0</v>
      </c>
      <c r="AA349" s="4">
        <f t="shared" si="295"/>
        <v>0</v>
      </c>
      <c r="AB349" s="4">
        <f t="shared" si="295"/>
        <v>0</v>
      </c>
      <c r="AC349" s="4">
        <f t="shared" si="295"/>
        <v>0</v>
      </c>
      <c r="AD349" s="4">
        <f t="shared" si="295"/>
        <v>0</v>
      </c>
      <c r="AE349" s="4">
        <f t="shared" si="295"/>
        <v>0</v>
      </c>
      <c r="AF349" s="4">
        <f t="shared" si="295"/>
        <v>0</v>
      </c>
      <c r="AH349" s="15">
        <f t="shared" si="279"/>
        <v>0</v>
      </c>
      <c r="AI349" s="15">
        <f t="shared" si="280"/>
        <v>0</v>
      </c>
    </row>
    <row r="350" spans="3:35">
      <c r="C350" s="14"/>
      <c r="D350" s="14">
        <v>9120</v>
      </c>
      <c r="E350" s="2"/>
      <c r="F350" s="4">
        <f t="shared" ref="F350:I366" si="296">SUMIF($C$9:$C$279,$D350,F$9:F$279)</f>
        <v>0</v>
      </c>
      <c r="G350" s="4">
        <f t="shared" si="296"/>
        <v>0</v>
      </c>
      <c r="H350" s="4">
        <f t="shared" si="296"/>
        <v>703.63</v>
      </c>
      <c r="I350" s="4">
        <f t="shared" si="296"/>
        <v>0</v>
      </c>
      <c r="J350" s="4">
        <f t="shared" si="294"/>
        <v>0</v>
      </c>
      <c r="K350" s="4">
        <f t="shared" si="294"/>
        <v>32.42</v>
      </c>
      <c r="L350" s="4">
        <f t="shared" si="294"/>
        <v>172.51999925168758</v>
      </c>
      <c r="M350" s="4">
        <f t="shared" si="294"/>
        <v>172.56560271629655</v>
      </c>
      <c r="N350" s="4">
        <f t="shared" si="294"/>
        <v>194.62620494801794</v>
      </c>
      <c r="O350" s="4">
        <f t="shared" si="294"/>
        <v>213.95393476260338</v>
      </c>
      <c r="P350" s="4">
        <f t="shared" si="294"/>
        <v>172.70939451492757</v>
      </c>
      <c r="Q350" s="4">
        <f t="shared" si="294"/>
        <v>220.04825550504253</v>
      </c>
      <c r="R350" s="4">
        <f t="shared" si="294"/>
        <v>211.47659746641662</v>
      </c>
      <c r="S350" s="4">
        <f t="shared" si="294"/>
        <v>188.7362076313081</v>
      </c>
      <c r="T350" s="4">
        <f t="shared" si="295"/>
        <v>207.2555339056421</v>
      </c>
      <c r="U350" s="4">
        <f t="shared" si="295"/>
        <v>172.68807242914534</v>
      </c>
      <c r="V350" s="4">
        <f t="shared" si="295"/>
        <v>193.26686370902161</v>
      </c>
      <c r="W350" s="4">
        <f t="shared" si="295"/>
        <v>180.89527721054554</v>
      </c>
      <c r="X350" s="4">
        <f t="shared" si="295"/>
        <v>172.6879965498365</v>
      </c>
      <c r="Y350" s="4">
        <f t="shared" si="295"/>
        <v>172.72601208356213</v>
      </c>
      <c r="Z350" s="4">
        <f t="shared" si="295"/>
        <v>203.02599192362919</v>
      </c>
      <c r="AA350" s="4">
        <f t="shared" si="295"/>
        <v>213.95393476260338</v>
      </c>
      <c r="AB350" s="4">
        <f t="shared" si="295"/>
        <v>172.70939451492757</v>
      </c>
      <c r="AC350" s="4">
        <f t="shared" si="295"/>
        <v>220.04825550504253</v>
      </c>
      <c r="AD350" s="4">
        <f t="shared" si="295"/>
        <v>211.47659746641662</v>
      </c>
      <c r="AE350" s="4">
        <f t="shared" si="295"/>
        <v>188.7362076313081</v>
      </c>
      <c r="AF350" s="4">
        <f t="shared" si="295"/>
        <v>207.2555339056421</v>
      </c>
      <c r="AH350" s="15">
        <f t="shared" si="279"/>
        <v>1882.4733916985756</v>
      </c>
      <c r="AI350" s="15">
        <f t="shared" si="280"/>
        <v>2309.470137691681</v>
      </c>
    </row>
    <row r="351" spans="3:35">
      <c r="D351" s="14">
        <v>9130</v>
      </c>
      <c r="E351" s="2"/>
      <c r="F351" s="4">
        <f t="shared" si="296"/>
        <v>0</v>
      </c>
      <c r="G351" s="4">
        <f t="shared" si="296"/>
        <v>0</v>
      </c>
      <c r="H351" s="4">
        <f t="shared" si="296"/>
        <v>0</v>
      </c>
      <c r="I351" s="4">
        <f t="shared" si="296"/>
        <v>0</v>
      </c>
      <c r="J351" s="4">
        <f t="shared" si="294"/>
        <v>0</v>
      </c>
      <c r="K351" s="4">
        <f t="shared" si="294"/>
        <v>0</v>
      </c>
      <c r="L351" s="4">
        <f t="shared" si="294"/>
        <v>0</v>
      </c>
      <c r="M351" s="4">
        <f t="shared" si="294"/>
        <v>0</v>
      </c>
      <c r="N351" s="4">
        <f t="shared" si="294"/>
        <v>0</v>
      </c>
      <c r="O351" s="4">
        <f t="shared" si="294"/>
        <v>0</v>
      </c>
      <c r="P351" s="4">
        <f t="shared" si="294"/>
        <v>0</v>
      </c>
      <c r="Q351" s="4">
        <f t="shared" si="294"/>
        <v>0</v>
      </c>
      <c r="R351" s="4">
        <f t="shared" si="294"/>
        <v>0</v>
      </c>
      <c r="S351" s="4">
        <f t="shared" si="294"/>
        <v>0</v>
      </c>
      <c r="T351" s="4">
        <f t="shared" si="295"/>
        <v>0</v>
      </c>
      <c r="U351" s="4">
        <f t="shared" si="295"/>
        <v>0</v>
      </c>
      <c r="V351" s="4">
        <f t="shared" si="295"/>
        <v>0</v>
      </c>
      <c r="W351" s="4">
        <f t="shared" si="295"/>
        <v>0</v>
      </c>
      <c r="X351" s="4">
        <f t="shared" si="295"/>
        <v>0</v>
      </c>
      <c r="Y351" s="4">
        <f t="shared" si="295"/>
        <v>0</v>
      </c>
      <c r="Z351" s="4">
        <f t="shared" si="295"/>
        <v>0</v>
      </c>
      <c r="AA351" s="4">
        <f t="shared" si="295"/>
        <v>0</v>
      </c>
      <c r="AB351" s="4">
        <f t="shared" si="295"/>
        <v>0</v>
      </c>
      <c r="AC351" s="4">
        <f t="shared" si="295"/>
        <v>0</v>
      </c>
      <c r="AD351" s="4">
        <f t="shared" si="295"/>
        <v>0</v>
      </c>
      <c r="AE351" s="4">
        <f t="shared" si="295"/>
        <v>0</v>
      </c>
      <c r="AF351" s="4">
        <f t="shared" si="295"/>
        <v>0</v>
      </c>
      <c r="AH351" s="15">
        <f t="shared" si="279"/>
        <v>0</v>
      </c>
      <c r="AI351" s="15">
        <f t="shared" si="280"/>
        <v>0</v>
      </c>
    </row>
    <row r="352" spans="3:35">
      <c r="D352" s="13">
        <v>9160</v>
      </c>
      <c r="E352" s="2"/>
      <c r="F352" s="4">
        <f t="shared" si="296"/>
        <v>0</v>
      </c>
      <c r="G352" s="4">
        <f t="shared" si="296"/>
        <v>0</v>
      </c>
      <c r="H352" s="4">
        <f t="shared" si="296"/>
        <v>0</v>
      </c>
      <c r="I352" s="4">
        <f t="shared" si="296"/>
        <v>0</v>
      </c>
      <c r="J352" s="4">
        <f t="shared" si="294"/>
        <v>0</v>
      </c>
      <c r="K352" s="4">
        <f t="shared" si="294"/>
        <v>0</v>
      </c>
      <c r="L352" s="4">
        <f t="shared" si="294"/>
        <v>0</v>
      </c>
      <c r="M352" s="4">
        <f t="shared" si="294"/>
        <v>0</v>
      </c>
      <c r="N352" s="4">
        <f t="shared" si="294"/>
        <v>0</v>
      </c>
      <c r="O352" s="4">
        <f t="shared" si="294"/>
        <v>0</v>
      </c>
      <c r="P352" s="4">
        <f t="shared" si="294"/>
        <v>0</v>
      </c>
      <c r="Q352" s="4">
        <f t="shared" si="294"/>
        <v>0</v>
      </c>
      <c r="R352" s="4">
        <f t="shared" si="294"/>
        <v>0</v>
      </c>
      <c r="S352" s="4">
        <f t="shared" si="294"/>
        <v>0</v>
      </c>
      <c r="T352" s="4">
        <f t="shared" si="295"/>
        <v>0</v>
      </c>
      <c r="U352" s="4">
        <f t="shared" si="295"/>
        <v>0</v>
      </c>
      <c r="V352" s="4">
        <f t="shared" si="295"/>
        <v>0</v>
      </c>
      <c r="W352" s="4">
        <f t="shared" si="295"/>
        <v>0</v>
      </c>
      <c r="X352" s="4">
        <f t="shared" si="295"/>
        <v>0</v>
      </c>
      <c r="Y352" s="4">
        <f t="shared" si="295"/>
        <v>0</v>
      </c>
      <c r="Z352" s="4">
        <f t="shared" si="295"/>
        <v>0</v>
      </c>
      <c r="AA352" s="4">
        <f t="shared" si="295"/>
        <v>0</v>
      </c>
      <c r="AB352" s="4">
        <f t="shared" si="295"/>
        <v>0</v>
      </c>
      <c r="AC352" s="4">
        <f t="shared" si="295"/>
        <v>0</v>
      </c>
      <c r="AD352" s="4">
        <f t="shared" si="295"/>
        <v>0</v>
      </c>
      <c r="AE352" s="4">
        <f t="shared" si="295"/>
        <v>0</v>
      </c>
      <c r="AF352" s="4">
        <f t="shared" si="295"/>
        <v>0</v>
      </c>
      <c r="AH352" s="15">
        <f t="shared" si="279"/>
        <v>0</v>
      </c>
      <c r="AI352" s="15">
        <f t="shared" si="280"/>
        <v>0</v>
      </c>
    </row>
    <row r="353" spans="3:35">
      <c r="C353" s="14"/>
      <c r="D353" s="13">
        <v>9200</v>
      </c>
      <c r="E353" s="2"/>
      <c r="F353" s="4">
        <f t="shared" si="296"/>
        <v>-538447.11999999871</v>
      </c>
      <c r="G353" s="4">
        <f t="shared" si="296"/>
        <v>2507033.6700000009</v>
      </c>
      <c r="H353" s="4">
        <f t="shared" si="296"/>
        <v>-5517789.9199999999</v>
      </c>
      <c r="I353" s="4">
        <f t="shared" si="296"/>
        <v>-564879.08999999939</v>
      </c>
      <c r="J353" s="4">
        <f t="shared" si="294"/>
        <v>-1149809.3399999994</v>
      </c>
      <c r="K353" s="4">
        <f t="shared" si="294"/>
        <v>-3208563.57</v>
      </c>
      <c r="L353" s="4">
        <f t="shared" si="294"/>
        <v>-1639618.9076122977</v>
      </c>
      <c r="M353" s="4">
        <f t="shared" si="294"/>
        <v>-705125.68388575269</v>
      </c>
      <c r="N353" s="4">
        <f t="shared" si="294"/>
        <v>-663097.88509027148</v>
      </c>
      <c r="O353" s="4">
        <f t="shared" si="294"/>
        <v>-1269481.9665148593</v>
      </c>
      <c r="P353" s="4">
        <f t="shared" si="294"/>
        <v>-1302282.727746618</v>
      </c>
      <c r="Q353" s="4">
        <f t="shared" si="294"/>
        <v>-1431636.133695106</v>
      </c>
      <c r="R353" s="4">
        <f t="shared" si="294"/>
        <v>-1342790.8721368657</v>
      </c>
      <c r="S353" s="4">
        <f t="shared" si="294"/>
        <v>-1508566.431684413</v>
      </c>
      <c r="T353" s="4">
        <f t="shared" si="295"/>
        <v>-2033684.3441278469</v>
      </c>
      <c r="U353" s="4">
        <f t="shared" si="295"/>
        <v>-1510951.8448527134</v>
      </c>
      <c r="V353" s="4">
        <f t="shared" si="295"/>
        <v>-2048872.4094489198</v>
      </c>
      <c r="W353" s="4">
        <f t="shared" si="295"/>
        <v>-1401000.2014029068</v>
      </c>
      <c r="X353" s="4">
        <f t="shared" si="295"/>
        <v>-1599328.7463470688</v>
      </c>
      <c r="Y353" s="4">
        <f t="shared" si="295"/>
        <v>-963122.90090656653</v>
      </c>
      <c r="Z353" s="4">
        <f t="shared" si="295"/>
        <v>-1370313.2275293521</v>
      </c>
      <c r="AA353" s="4">
        <f t="shared" si="295"/>
        <v>-1148299.2070958791</v>
      </c>
      <c r="AB353" s="4">
        <f t="shared" si="295"/>
        <v>-1180629.1912470041</v>
      </c>
      <c r="AC353" s="4">
        <f t="shared" si="295"/>
        <v>-1315705.1224379386</v>
      </c>
      <c r="AD353" s="4">
        <f t="shared" si="295"/>
        <v>-1215814.3147207061</v>
      </c>
      <c r="AE353" s="4">
        <f t="shared" si="295"/>
        <v>-1397856.5223813434</v>
      </c>
      <c r="AF353" s="4">
        <f t="shared" si="295"/>
        <v>-1911772.9041612968</v>
      </c>
      <c r="AH353" s="15">
        <f t="shared" si="279"/>
        <v>-15483698.674544904</v>
      </c>
      <c r="AI353" s="15">
        <f t="shared" si="280"/>
        <v>-17063666.592531696</v>
      </c>
    </row>
    <row r="354" spans="3:35">
      <c r="C354" s="14"/>
      <c r="D354" s="13">
        <v>9210</v>
      </c>
      <c r="E354" s="2"/>
      <c r="F354" s="4">
        <f t="shared" si="296"/>
        <v>1879091.5200000005</v>
      </c>
      <c r="G354" s="4">
        <f t="shared" si="296"/>
        <v>1803283.34</v>
      </c>
      <c r="H354" s="4">
        <f t="shared" si="296"/>
        <v>1780993.9899999998</v>
      </c>
      <c r="I354" s="4">
        <f t="shared" si="296"/>
        <v>1994425.55</v>
      </c>
      <c r="J354" s="4">
        <f t="shared" si="294"/>
        <v>2051435.44</v>
      </c>
      <c r="K354" s="4">
        <f t="shared" si="294"/>
        <v>1876271.4200000004</v>
      </c>
      <c r="L354" s="4">
        <f t="shared" si="294"/>
        <v>2607273.6526799188</v>
      </c>
      <c r="M354" s="4">
        <f t="shared" si="294"/>
        <v>2449387.6504938374</v>
      </c>
      <c r="N354" s="4">
        <f t="shared" si="294"/>
        <v>4656066.7460692907</v>
      </c>
      <c r="O354" s="4">
        <f t="shared" si="294"/>
        <v>2947347.0606119558</v>
      </c>
      <c r="P354" s="4">
        <f t="shared" si="294"/>
        <v>2478371.1901257671</v>
      </c>
      <c r="Q354" s="4">
        <f t="shared" si="294"/>
        <v>2661407.3268217808</v>
      </c>
      <c r="R354" s="4">
        <f t="shared" si="294"/>
        <v>2572877.7591287256</v>
      </c>
      <c r="S354" s="4">
        <f t="shared" si="294"/>
        <v>2472793.6948613296</v>
      </c>
      <c r="T354" s="4">
        <f t="shared" si="295"/>
        <v>2635976.8364414549</v>
      </c>
      <c r="U354" s="4">
        <f t="shared" si="295"/>
        <v>2668114.0041461242</v>
      </c>
      <c r="V354" s="4">
        <f t="shared" si="295"/>
        <v>2624703.2944104914</v>
      </c>
      <c r="W354" s="4">
        <f t="shared" si="295"/>
        <v>2585457.7481587417</v>
      </c>
      <c r="X354" s="4">
        <f t="shared" si="295"/>
        <v>2639147.9396634516</v>
      </c>
      <c r="Y354" s="4">
        <f t="shared" si="295"/>
        <v>2596631.7574786907</v>
      </c>
      <c r="Z354" s="4">
        <f t="shared" si="295"/>
        <v>2789719.5015507694</v>
      </c>
      <c r="AA354" s="4">
        <f t="shared" si="295"/>
        <v>2947347.0606119558</v>
      </c>
      <c r="AB354" s="4">
        <f t="shared" si="295"/>
        <v>2478371.1901257671</v>
      </c>
      <c r="AC354" s="4">
        <f t="shared" si="295"/>
        <v>2661407.3268217808</v>
      </c>
      <c r="AD354" s="4">
        <f t="shared" si="295"/>
        <v>2572877.7591287256</v>
      </c>
      <c r="AE354" s="4">
        <f t="shared" si="295"/>
        <v>2472793.6948613296</v>
      </c>
      <c r="AF354" s="4">
        <f t="shared" si="295"/>
        <v>2635976.8364414549</v>
      </c>
      <c r="AH354" s="15">
        <f t="shared" ref="AH354:AH368" si="297">SUM(F354:Q354)</f>
        <v>29185354.88680255</v>
      </c>
      <c r="AI354" s="15">
        <f t="shared" ref="AI354:AI368" si="298">SUM(U354:AF354)</f>
        <v>31672548.113399282</v>
      </c>
    </row>
    <row r="355" spans="3:35">
      <c r="C355" s="14"/>
      <c r="D355" s="13">
        <v>9220</v>
      </c>
      <c r="E355" s="2"/>
      <c r="F355" s="4">
        <f t="shared" si="296"/>
        <v>0</v>
      </c>
      <c r="G355" s="4">
        <f t="shared" si="296"/>
        <v>0</v>
      </c>
      <c r="H355" s="4">
        <f t="shared" si="296"/>
        <v>0</v>
      </c>
      <c r="I355" s="4">
        <f t="shared" si="296"/>
        <v>0</v>
      </c>
      <c r="J355" s="4">
        <f t="shared" si="294"/>
        <v>0</v>
      </c>
      <c r="K355" s="4">
        <f t="shared" si="294"/>
        <v>0</v>
      </c>
      <c r="L355" s="4">
        <f t="shared" si="294"/>
        <v>0</v>
      </c>
      <c r="M355" s="4">
        <f t="shared" si="294"/>
        <v>0</v>
      </c>
      <c r="N355" s="4">
        <f t="shared" si="294"/>
        <v>0</v>
      </c>
      <c r="O355" s="4">
        <f t="shared" si="294"/>
        <v>0</v>
      </c>
      <c r="P355" s="4">
        <f t="shared" si="294"/>
        <v>0</v>
      </c>
      <c r="Q355" s="4">
        <f t="shared" si="294"/>
        <v>0</v>
      </c>
      <c r="R355" s="4">
        <f t="shared" si="294"/>
        <v>0</v>
      </c>
      <c r="S355" s="4">
        <f t="shared" si="294"/>
        <v>0</v>
      </c>
      <c r="T355" s="4">
        <f t="shared" si="295"/>
        <v>0</v>
      </c>
      <c r="U355" s="4">
        <f t="shared" si="295"/>
        <v>0</v>
      </c>
      <c r="V355" s="4">
        <f t="shared" si="295"/>
        <v>0</v>
      </c>
      <c r="W355" s="4">
        <f t="shared" si="295"/>
        <v>0</v>
      </c>
      <c r="X355" s="4">
        <f t="shared" si="295"/>
        <v>0</v>
      </c>
      <c r="Y355" s="4">
        <f t="shared" si="295"/>
        <v>0</v>
      </c>
      <c r="Z355" s="4">
        <f t="shared" si="295"/>
        <v>0</v>
      </c>
      <c r="AA355" s="4">
        <f t="shared" si="295"/>
        <v>0</v>
      </c>
      <c r="AB355" s="4">
        <f t="shared" si="295"/>
        <v>0</v>
      </c>
      <c r="AC355" s="4">
        <f t="shared" si="295"/>
        <v>0</v>
      </c>
      <c r="AD355" s="4">
        <f t="shared" si="295"/>
        <v>0</v>
      </c>
      <c r="AE355" s="4">
        <f t="shared" si="295"/>
        <v>0</v>
      </c>
      <c r="AF355" s="4">
        <f t="shared" si="295"/>
        <v>0</v>
      </c>
      <c r="AH355" s="15">
        <f t="shared" si="297"/>
        <v>0</v>
      </c>
      <c r="AI355" s="15">
        <f t="shared" si="298"/>
        <v>0</v>
      </c>
    </row>
    <row r="356" spans="3:35">
      <c r="C356" s="14"/>
      <c r="D356" s="13">
        <v>9230</v>
      </c>
      <c r="E356" s="2"/>
      <c r="F356" s="4">
        <f t="shared" si="296"/>
        <v>706893.02</v>
      </c>
      <c r="G356" s="4">
        <f t="shared" si="296"/>
        <v>754577.54000000015</v>
      </c>
      <c r="H356" s="4">
        <f t="shared" si="296"/>
        <v>661736.9</v>
      </c>
      <c r="I356" s="4">
        <f t="shared" si="296"/>
        <v>848668.5</v>
      </c>
      <c r="J356" s="4">
        <f t="shared" si="294"/>
        <v>797262.56000000029</v>
      </c>
      <c r="K356" s="4">
        <f t="shared" si="294"/>
        <v>865257.67999999993</v>
      </c>
      <c r="L356" s="4">
        <f t="shared" si="294"/>
        <v>881857.94378112059</v>
      </c>
      <c r="M356" s="4">
        <f t="shared" si="294"/>
        <v>835742.85722650134</v>
      </c>
      <c r="N356" s="4">
        <f t="shared" si="294"/>
        <v>11036675.926387258</v>
      </c>
      <c r="O356" s="4">
        <f t="shared" si="294"/>
        <v>904989.26648231968</v>
      </c>
      <c r="P356" s="4">
        <f t="shared" si="294"/>
        <v>902452.16740749427</v>
      </c>
      <c r="Q356" s="4">
        <f t="shared" si="294"/>
        <v>947969.71947690879</v>
      </c>
      <c r="R356" s="4">
        <f t="shared" si="294"/>
        <v>927072.06836201495</v>
      </c>
      <c r="S356" s="4">
        <f t="shared" si="294"/>
        <v>873525.90986351634</v>
      </c>
      <c r="T356" s="4">
        <f t="shared" si="295"/>
        <v>901082.54023610323</v>
      </c>
      <c r="U356" s="4">
        <f t="shared" si="295"/>
        <v>1011978.358727075</v>
      </c>
      <c r="V356" s="4">
        <f t="shared" si="295"/>
        <v>870890.81186934386</v>
      </c>
      <c r="W356" s="4">
        <f t="shared" si="295"/>
        <v>898792.34168862773</v>
      </c>
      <c r="X356" s="4">
        <f t="shared" si="295"/>
        <v>913195.17386625218</v>
      </c>
      <c r="Y356" s="4">
        <f t="shared" si="295"/>
        <v>872293.79998339224</v>
      </c>
      <c r="Z356" s="4">
        <f t="shared" si="295"/>
        <v>991299.4412941332</v>
      </c>
      <c r="AA356" s="4">
        <f t="shared" si="295"/>
        <v>904989.26648231968</v>
      </c>
      <c r="AB356" s="4">
        <f t="shared" si="295"/>
        <v>902452.16740749427</v>
      </c>
      <c r="AC356" s="4">
        <f t="shared" si="295"/>
        <v>947969.71947690879</v>
      </c>
      <c r="AD356" s="4">
        <f t="shared" si="295"/>
        <v>927072.06836201495</v>
      </c>
      <c r="AE356" s="4">
        <f t="shared" si="295"/>
        <v>873525.90986351634</v>
      </c>
      <c r="AF356" s="4">
        <f t="shared" si="295"/>
        <v>901082.54023610323</v>
      </c>
      <c r="AH356" s="15">
        <f t="shared" si="297"/>
        <v>20144084.080761604</v>
      </c>
      <c r="AI356" s="15">
        <f t="shared" si="298"/>
        <v>11015541.59925718</v>
      </c>
    </row>
    <row r="357" spans="3:35">
      <c r="C357" s="14"/>
      <c r="D357" s="13">
        <v>9240</v>
      </c>
      <c r="E357" s="2"/>
      <c r="F357" s="4">
        <f t="shared" si="296"/>
        <v>49861.919999999998</v>
      </c>
      <c r="G357" s="4">
        <f t="shared" si="296"/>
        <v>13327.54</v>
      </c>
      <c r="H357" s="4">
        <f t="shared" si="296"/>
        <v>11426.37</v>
      </c>
      <c r="I357" s="4">
        <f t="shared" si="296"/>
        <v>11426.37</v>
      </c>
      <c r="J357" s="4">
        <f t="shared" si="294"/>
        <v>11426.37</v>
      </c>
      <c r="K357" s="4">
        <f t="shared" si="294"/>
        <v>11426.37</v>
      </c>
      <c r="L357" s="4">
        <f t="shared" si="294"/>
        <v>20336.04277788911</v>
      </c>
      <c r="M357" s="4">
        <f t="shared" si="294"/>
        <v>20274.640560847598</v>
      </c>
      <c r="N357" s="4">
        <f t="shared" si="294"/>
        <v>20366.041226602123</v>
      </c>
      <c r="O357" s="4">
        <f t="shared" si="294"/>
        <v>22658.948268776498</v>
      </c>
      <c r="P357" s="4">
        <f t="shared" si="294"/>
        <v>20756.558708245342</v>
      </c>
      <c r="Q357" s="4">
        <f t="shared" si="294"/>
        <v>21456.099886766111</v>
      </c>
      <c r="R357" s="4">
        <f t="shared" si="294"/>
        <v>21070.048212049205</v>
      </c>
      <c r="S357" s="4">
        <f t="shared" si="294"/>
        <v>20788.827818773883</v>
      </c>
      <c r="T357" s="4">
        <f t="shared" si="295"/>
        <v>20853.019654988144</v>
      </c>
      <c r="U357" s="4">
        <f t="shared" si="295"/>
        <v>21412.89676616382</v>
      </c>
      <c r="V357" s="4">
        <f t="shared" si="295"/>
        <v>20958.717229047084</v>
      </c>
      <c r="W357" s="4">
        <f t="shared" si="295"/>
        <v>21062.299903714676</v>
      </c>
      <c r="X357" s="4">
        <f t="shared" si="295"/>
        <v>21269.158136648184</v>
      </c>
      <c r="Y357" s="4">
        <f t="shared" si="295"/>
        <v>21117.760476401767</v>
      </c>
      <c r="Z357" s="4">
        <f t="shared" si="295"/>
        <v>21241.418265050321</v>
      </c>
      <c r="AA357" s="4">
        <f t="shared" si="295"/>
        <v>22658.948268776498</v>
      </c>
      <c r="AB357" s="4">
        <f t="shared" si="295"/>
        <v>20756.558708245342</v>
      </c>
      <c r="AC357" s="4">
        <f t="shared" si="295"/>
        <v>21456.099886766111</v>
      </c>
      <c r="AD357" s="4">
        <f t="shared" si="295"/>
        <v>21070.048212049205</v>
      </c>
      <c r="AE357" s="4">
        <f t="shared" si="295"/>
        <v>20788.827818773883</v>
      </c>
      <c r="AF357" s="4">
        <f t="shared" si="295"/>
        <v>20853.019654988144</v>
      </c>
      <c r="AH357" s="15">
        <f t="shared" si="297"/>
        <v>234743.27142912676</v>
      </c>
      <c r="AI357" s="15">
        <f t="shared" si="298"/>
        <v>254645.75332662504</v>
      </c>
    </row>
    <row r="358" spans="3:35">
      <c r="C358" s="14"/>
      <c r="D358" s="13">
        <v>9250</v>
      </c>
      <c r="E358" s="2"/>
      <c r="F358" s="4">
        <f t="shared" si="296"/>
        <v>1662084.3299999998</v>
      </c>
      <c r="G358" s="4">
        <f t="shared" si="296"/>
        <v>1665651.13</v>
      </c>
      <c r="H358" s="4">
        <f t="shared" si="296"/>
        <v>-465576.55000000005</v>
      </c>
      <c r="I358" s="4">
        <f t="shared" si="296"/>
        <v>1612256.6400000001</v>
      </c>
      <c r="J358" s="4">
        <f t="shared" si="294"/>
        <v>1654705.59</v>
      </c>
      <c r="K358" s="4">
        <f t="shared" si="294"/>
        <v>648483.03</v>
      </c>
      <c r="L358" s="4">
        <f t="shared" si="294"/>
        <v>1715472.7612450174</v>
      </c>
      <c r="M358" s="4">
        <f t="shared" si="294"/>
        <v>1716520.9233456436</v>
      </c>
      <c r="N358" s="4">
        <f t="shared" si="294"/>
        <v>1715472.7273707348</v>
      </c>
      <c r="O358" s="4">
        <f t="shared" si="294"/>
        <v>1729364.9426112939</v>
      </c>
      <c r="P358" s="4">
        <f t="shared" si="294"/>
        <v>1744076.5826708793</v>
      </c>
      <c r="Q358" s="4">
        <f t="shared" si="294"/>
        <v>1743542.5242013182</v>
      </c>
      <c r="R358" s="4">
        <f t="shared" si="294"/>
        <v>1744573.3571251417</v>
      </c>
      <c r="S358" s="4">
        <f t="shared" si="294"/>
        <v>1743055.2614050815</v>
      </c>
      <c r="T358" s="4">
        <f t="shared" si="295"/>
        <v>1744681.3248328059</v>
      </c>
      <c r="U358" s="4">
        <f t="shared" si="295"/>
        <v>1744153.8208850448</v>
      </c>
      <c r="V358" s="4">
        <f t="shared" si="295"/>
        <v>1745185.0711671284</v>
      </c>
      <c r="W358" s="4">
        <f t="shared" si="295"/>
        <v>1744152.787552597</v>
      </c>
      <c r="X358" s="4">
        <f t="shared" si="295"/>
        <v>1744669.7043513651</v>
      </c>
      <c r="Y358" s="4">
        <f t="shared" si="295"/>
        <v>1745185.0711671284</v>
      </c>
      <c r="Z358" s="4">
        <f t="shared" si="295"/>
        <v>1743636.8787508537</v>
      </c>
      <c r="AA358" s="4">
        <f t="shared" si="295"/>
        <v>1728868.7379848175</v>
      </c>
      <c r="AB358" s="4">
        <f t="shared" si="295"/>
        <v>1743578.9110492105</v>
      </c>
      <c r="AC358" s="4">
        <f t="shared" si="295"/>
        <v>1743062.6846219201</v>
      </c>
      <c r="AD358" s="4">
        <f t="shared" si="295"/>
        <v>1744059.0983710168</v>
      </c>
      <c r="AE358" s="4">
        <f t="shared" si="295"/>
        <v>1742591.6913638581</v>
      </c>
      <c r="AF358" s="4">
        <f t="shared" si="295"/>
        <v>1744182.849553619</v>
      </c>
      <c r="AH358" s="15">
        <f t="shared" si="297"/>
        <v>17142054.631444886</v>
      </c>
      <c r="AI358" s="15">
        <f t="shared" si="298"/>
        <v>20913327.306818556</v>
      </c>
    </row>
    <row r="359" spans="3:35">
      <c r="C359" s="14"/>
      <c r="D359" s="13">
        <v>9260</v>
      </c>
      <c r="E359" s="2"/>
      <c r="F359" s="4">
        <f t="shared" si="296"/>
        <v>4593478.3000000007</v>
      </c>
      <c r="G359" s="4">
        <f t="shared" si="296"/>
        <v>2675101.0299999998</v>
      </c>
      <c r="H359" s="4">
        <f t="shared" si="296"/>
        <v>6938585.0599999996</v>
      </c>
      <c r="I359" s="4">
        <f t="shared" si="296"/>
        <v>3861946.7699999996</v>
      </c>
      <c r="J359" s="4">
        <f t="shared" ref="J359:S366" si="299">SUMIF($C$9:$C$279,$D359,J$9:J$279)</f>
        <v>7562267.4600000009</v>
      </c>
      <c r="K359" s="4">
        <f t="shared" si="299"/>
        <v>1252928.2300000004</v>
      </c>
      <c r="L359" s="4">
        <f t="shared" si="299"/>
        <v>4909090.1976788631</v>
      </c>
      <c r="M359" s="4">
        <f t="shared" si="299"/>
        <v>2916522.0053443448</v>
      </c>
      <c r="N359" s="4">
        <f t="shared" si="299"/>
        <v>2750996.9645346291</v>
      </c>
      <c r="O359" s="4">
        <f t="shared" si="299"/>
        <v>3367421.9795244248</v>
      </c>
      <c r="P359" s="4">
        <f t="shared" si="299"/>
        <v>3867345.4674175465</v>
      </c>
      <c r="Q359" s="4">
        <f t="shared" si="299"/>
        <v>3631246.6032994143</v>
      </c>
      <c r="R359" s="4">
        <f t="shared" si="299"/>
        <v>3936405.1165316189</v>
      </c>
      <c r="S359" s="4">
        <f t="shared" si="299"/>
        <v>3660331.9943812336</v>
      </c>
      <c r="T359" s="4">
        <f t="shared" ref="T359:AF366" si="300">SUMIF($C$9:$C$279,$D359,T$9:T$279)</f>
        <v>3768741.7865337511</v>
      </c>
      <c r="U359" s="4">
        <f t="shared" si="300"/>
        <v>3340906.7499115812</v>
      </c>
      <c r="V359" s="4">
        <f t="shared" si="300"/>
        <v>7254891.0700546764</v>
      </c>
      <c r="W359" s="4">
        <f t="shared" si="300"/>
        <v>3400033.837087071</v>
      </c>
      <c r="X359" s="4">
        <f t="shared" si="300"/>
        <v>5038132.3728565508</v>
      </c>
      <c r="Y359" s="4">
        <f t="shared" si="300"/>
        <v>2828315.8391657374</v>
      </c>
      <c r="Z359" s="4">
        <f t="shared" si="300"/>
        <v>2651093.0287964768</v>
      </c>
      <c r="AA359" s="4">
        <f t="shared" si="300"/>
        <v>3309324.5149138803</v>
      </c>
      <c r="AB359" s="4">
        <f t="shared" si="300"/>
        <v>3809076.2416086351</v>
      </c>
      <c r="AC359" s="4">
        <f t="shared" si="300"/>
        <v>3575065.2186541674</v>
      </c>
      <c r="AD359" s="4">
        <f t="shared" si="300"/>
        <v>3876193.8081836943</v>
      </c>
      <c r="AE359" s="4">
        <f t="shared" si="300"/>
        <v>3606055.5071672285</v>
      </c>
      <c r="AF359" s="4">
        <f t="shared" si="300"/>
        <v>3710378.4655436999</v>
      </c>
      <c r="AH359" s="15">
        <f t="shared" si="297"/>
        <v>48326930.067799233</v>
      </c>
      <c r="AI359" s="15">
        <f t="shared" si="298"/>
        <v>46399466.653943397</v>
      </c>
    </row>
    <row r="360" spans="3:35">
      <c r="D360" s="13">
        <v>9270</v>
      </c>
      <c r="E360" s="2"/>
      <c r="F360" s="4">
        <f t="shared" si="296"/>
        <v>0</v>
      </c>
      <c r="G360" s="4">
        <f t="shared" si="296"/>
        <v>0</v>
      </c>
      <c r="H360" s="4">
        <f t="shared" si="296"/>
        <v>0</v>
      </c>
      <c r="I360" s="4">
        <f t="shared" si="296"/>
        <v>0</v>
      </c>
      <c r="J360" s="4">
        <f t="shared" si="299"/>
        <v>0</v>
      </c>
      <c r="K360" s="4">
        <f t="shared" si="299"/>
        <v>0</v>
      </c>
      <c r="L360" s="4">
        <f t="shared" si="299"/>
        <v>0</v>
      </c>
      <c r="M360" s="4">
        <f t="shared" si="299"/>
        <v>0</v>
      </c>
      <c r="N360" s="4">
        <f t="shared" si="299"/>
        <v>0</v>
      </c>
      <c r="O360" s="4">
        <f t="shared" si="299"/>
        <v>0</v>
      </c>
      <c r="P360" s="4">
        <f t="shared" si="299"/>
        <v>0</v>
      </c>
      <c r="Q360" s="4">
        <f t="shared" si="299"/>
        <v>0</v>
      </c>
      <c r="R360" s="4">
        <f t="shared" si="299"/>
        <v>0</v>
      </c>
      <c r="S360" s="4">
        <f t="shared" si="299"/>
        <v>0</v>
      </c>
      <c r="T360" s="4">
        <f t="shared" si="300"/>
        <v>0</v>
      </c>
      <c r="U360" s="4">
        <f t="shared" si="300"/>
        <v>0</v>
      </c>
      <c r="V360" s="4">
        <f t="shared" si="300"/>
        <v>0</v>
      </c>
      <c r="W360" s="4">
        <f t="shared" si="300"/>
        <v>0</v>
      </c>
      <c r="X360" s="4">
        <f t="shared" si="300"/>
        <v>0</v>
      </c>
      <c r="Y360" s="4">
        <f t="shared" si="300"/>
        <v>0</v>
      </c>
      <c r="Z360" s="4">
        <f t="shared" si="300"/>
        <v>0</v>
      </c>
      <c r="AA360" s="4">
        <f t="shared" si="300"/>
        <v>0</v>
      </c>
      <c r="AB360" s="4">
        <f t="shared" si="300"/>
        <v>0</v>
      </c>
      <c r="AC360" s="4">
        <f t="shared" si="300"/>
        <v>0</v>
      </c>
      <c r="AD360" s="4">
        <f t="shared" si="300"/>
        <v>0</v>
      </c>
      <c r="AE360" s="4">
        <f t="shared" si="300"/>
        <v>0</v>
      </c>
      <c r="AF360" s="4">
        <f t="shared" si="300"/>
        <v>0</v>
      </c>
      <c r="AH360" s="15">
        <f t="shared" si="297"/>
        <v>0</v>
      </c>
      <c r="AI360" s="15">
        <f t="shared" si="298"/>
        <v>0</v>
      </c>
    </row>
    <row r="361" spans="3:35">
      <c r="C361" s="14"/>
      <c r="D361" s="13">
        <v>9280</v>
      </c>
      <c r="E361" s="2"/>
      <c r="F361" s="4">
        <f t="shared" si="296"/>
        <v>0</v>
      </c>
      <c r="G361" s="4">
        <f t="shared" si="296"/>
        <v>0</v>
      </c>
      <c r="H361" s="4">
        <f t="shared" si="296"/>
        <v>0</v>
      </c>
      <c r="I361" s="4">
        <f t="shared" si="296"/>
        <v>0</v>
      </c>
      <c r="J361" s="4">
        <f t="shared" si="299"/>
        <v>0</v>
      </c>
      <c r="K361" s="4">
        <f t="shared" si="299"/>
        <v>0</v>
      </c>
      <c r="L361" s="4">
        <f t="shared" si="299"/>
        <v>0</v>
      </c>
      <c r="M361" s="4">
        <f t="shared" si="299"/>
        <v>0</v>
      </c>
      <c r="N361" s="4">
        <f t="shared" si="299"/>
        <v>0</v>
      </c>
      <c r="O361" s="4">
        <f t="shared" si="299"/>
        <v>0</v>
      </c>
      <c r="P361" s="4">
        <f t="shared" si="299"/>
        <v>0</v>
      </c>
      <c r="Q361" s="4">
        <f t="shared" si="299"/>
        <v>0</v>
      </c>
      <c r="R361" s="4">
        <f t="shared" si="299"/>
        <v>0</v>
      </c>
      <c r="S361" s="4">
        <f t="shared" si="299"/>
        <v>0</v>
      </c>
      <c r="T361" s="4">
        <f t="shared" si="300"/>
        <v>0</v>
      </c>
      <c r="U361" s="4">
        <f t="shared" si="300"/>
        <v>0</v>
      </c>
      <c r="V361" s="4">
        <f t="shared" si="300"/>
        <v>0</v>
      </c>
      <c r="W361" s="4">
        <f t="shared" si="300"/>
        <v>0</v>
      </c>
      <c r="X361" s="4">
        <f t="shared" si="300"/>
        <v>0</v>
      </c>
      <c r="Y361" s="4">
        <f t="shared" si="300"/>
        <v>0</v>
      </c>
      <c r="Z361" s="4">
        <f t="shared" si="300"/>
        <v>0</v>
      </c>
      <c r="AA361" s="4">
        <f t="shared" si="300"/>
        <v>0</v>
      </c>
      <c r="AB361" s="4">
        <f t="shared" si="300"/>
        <v>0</v>
      </c>
      <c r="AC361" s="4">
        <f t="shared" si="300"/>
        <v>0</v>
      </c>
      <c r="AD361" s="4">
        <f t="shared" si="300"/>
        <v>0</v>
      </c>
      <c r="AE361" s="4">
        <f t="shared" si="300"/>
        <v>0</v>
      </c>
      <c r="AF361" s="4">
        <f t="shared" si="300"/>
        <v>0</v>
      </c>
      <c r="AH361" s="15">
        <f t="shared" si="297"/>
        <v>0</v>
      </c>
      <c r="AI361" s="15">
        <f t="shared" si="298"/>
        <v>0</v>
      </c>
    </row>
    <row r="362" spans="3:35">
      <c r="D362" s="14">
        <v>9290</v>
      </c>
      <c r="E362" s="2"/>
      <c r="F362" s="4">
        <f t="shared" si="296"/>
        <v>0</v>
      </c>
      <c r="G362" s="4">
        <f t="shared" si="296"/>
        <v>0</v>
      </c>
      <c r="H362" s="4">
        <f t="shared" si="296"/>
        <v>0</v>
      </c>
      <c r="I362" s="4">
        <f t="shared" si="296"/>
        <v>0</v>
      </c>
      <c r="J362" s="4">
        <f t="shared" si="299"/>
        <v>0</v>
      </c>
      <c r="K362" s="4">
        <f t="shared" si="299"/>
        <v>0</v>
      </c>
      <c r="L362" s="4">
        <f t="shared" si="299"/>
        <v>0</v>
      </c>
      <c r="M362" s="4">
        <f t="shared" si="299"/>
        <v>0</v>
      </c>
      <c r="N362" s="4">
        <f t="shared" si="299"/>
        <v>0</v>
      </c>
      <c r="O362" s="4">
        <f t="shared" si="299"/>
        <v>0</v>
      </c>
      <c r="P362" s="4">
        <f t="shared" si="299"/>
        <v>0</v>
      </c>
      <c r="Q362" s="4">
        <f t="shared" si="299"/>
        <v>0</v>
      </c>
      <c r="R362" s="4">
        <f t="shared" si="299"/>
        <v>0</v>
      </c>
      <c r="S362" s="4">
        <f t="shared" si="299"/>
        <v>0</v>
      </c>
      <c r="T362" s="4">
        <f t="shared" si="300"/>
        <v>0</v>
      </c>
      <c r="U362" s="4">
        <f t="shared" si="300"/>
        <v>0</v>
      </c>
      <c r="V362" s="4">
        <f t="shared" si="300"/>
        <v>0</v>
      </c>
      <c r="W362" s="4">
        <f t="shared" si="300"/>
        <v>0</v>
      </c>
      <c r="X362" s="4">
        <f t="shared" si="300"/>
        <v>0</v>
      </c>
      <c r="Y362" s="4">
        <f t="shared" si="300"/>
        <v>0</v>
      </c>
      <c r="Z362" s="4">
        <f t="shared" si="300"/>
        <v>0</v>
      </c>
      <c r="AA362" s="4">
        <f t="shared" si="300"/>
        <v>0</v>
      </c>
      <c r="AB362" s="4">
        <f t="shared" si="300"/>
        <v>0</v>
      </c>
      <c r="AC362" s="4">
        <f t="shared" si="300"/>
        <v>0</v>
      </c>
      <c r="AD362" s="4">
        <f t="shared" si="300"/>
        <v>0</v>
      </c>
      <c r="AE362" s="4">
        <f t="shared" si="300"/>
        <v>0</v>
      </c>
      <c r="AF362" s="4">
        <f t="shared" si="300"/>
        <v>0</v>
      </c>
      <c r="AH362" s="15">
        <f t="shared" si="297"/>
        <v>0</v>
      </c>
      <c r="AI362" s="15">
        <f t="shared" si="298"/>
        <v>0</v>
      </c>
    </row>
    <row r="363" spans="3:35">
      <c r="C363" s="14"/>
      <c r="D363" s="13">
        <v>9301</v>
      </c>
      <c r="E363" s="2"/>
      <c r="F363" s="4">
        <f t="shared" si="296"/>
        <v>0</v>
      </c>
      <c r="G363" s="4">
        <f t="shared" si="296"/>
        <v>0</v>
      </c>
      <c r="H363" s="4">
        <f t="shared" si="296"/>
        <v>0</v>
      </c>
      <c r="I363" s="4">
        <f t="shared" si="296"/>
        <v>0</v>
      </c>
      <c r="J363" s="4">
        <f t="shared" si="299"/>
        <v>0</v>
      </c>
      <c r="K363" s="4">
        <f t="shared" si="299"/>
        <v>0</v>
      </c>
      <c r="L363" s="4">
        <f t="shared" si="299"/>
        <v>0</v>
      </c>
      <c r="M363" s="4">
        <f t="shared" si="299"/>
        <v>0</v>
      </c>
      <c r="N363" s="4">
        <f t="shared" si="299"/>
        <v>0</v>
      </c>
      <c r="O363" s="4">
        <f t="shared" si="299"/>
        <v>0</v>
      </c>
      <c r="P363" s="4">
        <f t="shared" si="299"/>
        <v>0</v>
      </c>
      <c r="Q363" s="4">
        <f t="shared" si="299"/>
        <v>0</v>
      </c>
      <c r="R363" s="4">
        <f t="shared" si="299"/>
        <v>0</v>
      </c>
      <c r="S363" s="4">
        <f t="shared" si="299"/>
        <v>0</v>
      </c>
      <c r="T363" s="4">
        <f t="shared" si="300"/>
        <v>0</v>
      </c>
      <c r="U363" s="4">
        <f t="shared" si="300"/>
        <v>0</v>
      </c>
      <c r="V363" s="4">
        <f t="shared" si="300"/>
        <v>0</v>
      </c>
      <c r="W363" s="4">
        <f t="shared" si="300"/>
        <v>0</v>
      </c>
      <c r="X363" s="4">
        <f t="shared" si="300"/>
        <v>0</v>
      </c>
      <c r="Y363" s="4">
        <f t="shared" si="300"/>
        <v>0</v>
      </c>
      <c r="Z363" s="4">
        <f t="shared" si="300"/>
        <v>0</v>
      </c>
      <c r="AA363" s="4">
        <f t="shared" si="300"/>
        <v>0</v>
      </c>
      <c r="AB363" s="4">
        <f t="shared" si="300"/>
        <v>0</v>
      </c>
      <c r="AC363" s="4">
        <f t="shared" si="300"/>
        <v>0</v>
      </c>
      <c r="AD363" s="4">
        <f t="shared" si="300"/>
        <v>0</v>
      </c>
      <c r="AE363" s="4">
        <f t="shared" si="300"/>
        <v>0</v>
      </c>
      <c r="AF363" s="4">
        <f t="shared" si="300"/>
        <v>0</v>
      </c>
      <c r="AH363" s="15">
        <f t="shared" si="297"/>
        <v>0</v>
      </c>
      <c r="AI363" s="15">
        <f t="shared" si="298"/>
        <v>0</v>
      </c>
    </row>
    <row r="364" spans="3:35">
      <c r="C364" s="14"/>
      <c r="D364" s="13">
        <v>9302</v>
      </c>
      <c r="E364" s="2"/>
      <c r="F364" s="4">
        <f t="shared" si="296"/>
        <v>595052.68000000005</v>
      </c>
      <c r="G364" s="4">
        <f t="shared" si="296"/>
        <v>449836.71</v>
      </c>
      <c r="H364" s="4">
        <f t="shared" si="296"/>
        <v>3023947.0500000003</v>
      </c>
      <c r="I364" s="4">
        <f t="shared" si="296"/>
        <v>394237.00000000006</v>
      </c>
      <c r="J364" s="4">
        <f t="shared" si="299"/>
        <v>187444.51999999996</v>
      </c>
      <c r="K364" s="4">
        <f t="shared" si="299"/>
        <v>257864.97999999995</v>
      </c>
      <c r="L364" s="4">
        <f t="shared" si="299"/>
        <v>259225.88167530487</v>
      </c>
      <c r="M364" s="4">
        <f t="shared" si="299"/>
        <v>255562.14422099316</v>
      </c>
      <c r="N364" s="4">
        <f t="shared" si="299"/>
        <v>595798.88770096307</v>
      </c>
      <c r="O364" s="4">
        <f t="shared" si="299"/>
        <v>256849.68235021725</v>
      </c>
      <c r="P364" s="4">
        <f t="shared" si="299"/>
        <v>236088.82688873549</v>
      </c>
      <c r="Q364" s="4">
        <f t="shared" si="299"/>
        <v>475499.21606570622</v>
      </c>
      <c r="R364" s="4">
        <f t="shared" si="299"/>
        <v>362896.88558530266</v>
      </c>
      <c r="S364" s="4">
        <f t="shared" si="299"/>
        <v>356861.98855914682</v>
      </c>
      <c r="T364" s="4">
        <f t="shared" si="300"/>
        <v>3185191.5625060443</v>
      </c>
      <c r="U364" s="4">
        <f t="shared" si="300"/>
        <v>319096.14360692439</v>
      </c>
      <c r="V364" s="4">
        <f t="shared" si="300"/>
        <v>268389.20282109</v>
      </c>
      <c r="W364" s="4">
        <f t="shared" si="300"/>
        <v>544004.01733116969</v>
      </c>
      <c r="X364" s="4">
        <f t="shared" si="300"/>
        <v>271141.85482186795</v>
      </c>
      <c r="Y364" s="4">
        <f t="shared" si="300"/>
        <v>274702.21475933818</v>
      </c>
      <c r="Z364" s="4">
        <f t="shared" si="300"/>
        <v>462706.62925572234</v>
      </c>
      <c r="AA364" s="4">
        <f t="shared" si="300"/>
        <v>256849.68235021725</v>
      </c>
      <c r="AB364" s="4">
        <f t="shared" si="300"/>
        <v>236088.82688873549</v>
      </c>
      <c r="AC364" s="4">
        <f t="shared" si="300"/>
        <v>475499.21606570622</v>
      </c>
      <c r="AD364" s="4">
        <f t="shared" si="300"/>
        <v>362896.88558530266</v>
      </c>
      <c r="AE364" s="4">
        <f t="shared" si="300"/>
        <v>356861.98855914682</v>
      </c>
      <c r="AF364" s="4">
        <f t="shared" si="300"/>
        <v>3185191.5625060443</v>
      </c>
      <c r="AH364" s="15">
        <f t="shared" si="297"/>
        <v>6987407.5789019186</v>
      </c>
      <c r="AI364" s="15">
        <f t="shared" si="298"/>
        <v>7013428.2245512651</v>
      </c>
    </row>
    <row r="365" spans="3:35">
      <c r="C365" s="14"/>
      <c r="D365" s="13">
        <v>9310</v>
      </c>
      <c r="E365" s="2"/>
      <c r="F365" s="4">
        <f t="shared" si="296"/>
        <v>428689.95000000007</v>
      </c>
      <c r="G365" s="4">
        <f t="shared" si="296"/>
        <v>449036.42</v>
      </c>
      <c r="H365" s="4">
        <f t="shared" si="296"/>
        <v>438477.06999999995</v>
      </c>
      <c r="I365" s="4">
        <f t="shared" si="296"/>
        <v>474772.79</v>
      </c>
      <c r="J365" s="4">
        <f t="shared" si="299"/>
        <v>453249.6399999999</v>
      </c>
      <c r="K365" s="4">
        <f t="shared" si="299"/>
        <v>212237.21999999983</v>
      </c>
      <c r="L365" s="4">
        <f t="shared" si="299"/>
        <v>436383.90940761549</v>
      </c>
      <c r="M365" s="4">
        <f t="shared" si="299"/>
        <v>436006.92762932001</v>
      </c>
      <c r="N365" s="4">
        <f t="shared" si="299"/>
        <v>520140.70334291004</v>
      </c>
      <c r="O365" s="4">
        <f t="shared" si="299"/>
        <v>516849.59033918037</v>
      </c>
      <c r="P365" s="4">
        <f t="shared" si="299"/>
        <v>516228.91780010139</v>
      </c>
      <c r="Q365" s="4">
        <f t="shared" si="299"/>
        <v>485351.08633891132</v>
      </c>
      <c r="R365" s="4">
        <f t="shared" si="299"/>
        <v>485061.3100018471</v>
      </c>
      <c r="S365" s="4">
        <f t="shared" si="299"/>
        <v>484538.29619715386</v>
      </c>
      <c r="T365" s="4">
        <f t="shared" si="300"/>
        <v>484780.49106873869</v>
      </c>
      <c r="U365" s="4">
        <f t="shared" si="300"/>
        <v>485861.10153526528</v>
      </c>
      <c r="V365" s="4">
        <f t="shared" si="300"/>
        <v>484564.40095544909</v>
      </c>
      <c r="W365" s="4">
        <f t="shared" si="300"/>
        <v>484825.0526888899</v>
      </c>
      <c r="X365" s="4">
        <f t="shared" si="300"/>
        <v>485004.95491631149</v>
      </c>
      <c r="Y365" s="4">
        <f t="shared" si="300"/>
        <v>484626.01813811035</v>
      </c>
      <c r="Z365" s="4">
        <f t="shared" si="300"/>
        <v>485628.05937894864</v>
      </c>
      <c r="AA365" s="4">
        <f t="shared" si="300"/>
        <v>516849.59033918037</v>
      </c>
      <c r="AB365" s="4">
        <f t="shared" si="300"/>
        <v>516228.91780010139</v>
      </c>
      <c r="AC365" s="4">
        <f t="shared" si="300"/>
        <v>485351.08633891132</v>
      </c>
      <c r="AD365" s="4">
        <f t="shared" si="300"/>
        <v>485061.3100018471</v>
      </c>
      <c r="AE365" s="4">
        <f t="shared" si="300"/>
        <v>484538.29619715386</v>
      </c>
      <c r="AF365" s="4">
        <f t="shared" si="300"/>
        <v>484780.49106873869</v>
      </c>
      <c r="AH365" s="15">
        <f t="shared" si="297"/>
        <v>5367424.2248580381</v>
      </c>
      <c r="AI365" s="15">
        <f t="shared" si="298"/>
        <v>5883319.2793589076</v>
      </c>
    </row>
    <row r="366" spans="3:35">
      <c r="C366" s="14"/>
      <c r="D366" s="13">
        <v>9320</v>
      </c>
      <c r="E366" s="2"/>
      <c r="F366" s="4">
        <f t="shared" si="296"/>
        <v>16630.04</v>
      </c>
      <c r="G366" s="4">
        <f t="shared" si="296"/>
        <v>4065.24</v>
      </c>
      <c r="H366" s="4">
        <f t="shared" si="296"/>
        <v>41241.620000000003</v>
      </c>
      <c r="I366" s="4">
        <f t="shared" si="296"/>
        <v>22521.31</v>
      </c>
      <c r="J366" s="4">
        <f t="shared" si="299"/>
        <v>33625.659999999996</v>
      </c>
      <c r="K366" s="4">
        <f t="shared" si="299"/>
        <v>28692.5</v>
      </c>
      <c r="L366" s="4">
        <f t="shared" si="299"/>
        <v>30132.423225189512</v>
      </c>
      <c r="M366" s="4">
        <f t="shared" si="299"/>
        <v>29950.384377867791</v>
      </c>
      <c r="N366" s="4">
        <f t="shared" si="299"/>
        <v>21278.608306535567</v>
      </c>
      <c r="O366" s="4">
        <f t="shared" si="299"/>
        <v>38736.636357422547</v>
      </c>
      <c r="P366" s="4">
        <f t="shared" si="299"/>
        <v>31516.567761880207</v>
      </c>
      <c r="Q366" s="4">
        <f t="shared" si="299"/>
        <v>33730.41225034363</v>
      </c>
      <c r="R366" s="4">
        <f t="shared" si="299"/>
        <v>32363.163267866981</v>
      </c>
      <c r="S366" s="4">
        <f t="shared" si="299"/>
        <v>31400.472290608275</v>
      </c>
      <c r="T366" s="4">
        <f t="shared" si="300"/>
        <v>31591.383661638134</v>
      </c>
      <c r="U366" s="4">
        <f t="shared" si="300"/>
        <v>33503.449108866414</v>
      </c>
      <c r="V366" s="4">
        <f t="shared" si="300"/>
        <v>31997.115478500029</v>
      </c>
      <c r="W366" s="4">
        <f t="shared" si="300"/>
        <v>32344.400063343295</v>
      </c>
      <c r="X366" s="4">
        <f t="shared" si="300"/>
        <v>33074.422930050569</v>
      </c>
      <c r="Y366" s="4">
        <f t="shared" si="300"/>
        <v>32566.61972528421</v>
      </c>
      <c r="Z366" s="4">
        <f t="shared" si="300"/>
        <v>32907.899138181725</v>
      </c>
      <c r="AA366" s="4">
        <f t="shared" si="300"/>
        <v>38736.636357422547</v>
      </c>
      <c r="AB366" s="4">
        <f t="shared" si="300"/>
        <v>31516.567761880207</v>
      </c>
      <c r="AC366" s="4">
        <f t="shared" si="300"/>
        <v>33730.41225034363</v>
      </c>
      <c r="AD366" s="4">
        <f t="shared" si="300"/>
        <v>32363.163267866981</v>
      </c>
      <c r="AE366" s="4">
        <f t="shared" si="300"/>
        <v>31400.472290608275</v>
      </c>
      <c r="AF366" s="4">
        <f t="shared" si="300"/>
        <v>31591.383661638134</v>
      </c>
      <c r="AH366" s="15">
        <f t="shared" si="297"/>
        <v>332121.40227923932</v>
      </c>
      <c r="AI366" s="15">
        <f t="shared" si="298"/>
        <v>395732.54203398607</v>
      </c>
    </row>
    <row r="367" spans="3:35">
      <c r="E367" s="2"/>
      <c r="V367"/>
      <c r="AH367" s="15"/>
      <c r="AI367" s="15"/>
    </row>
    <row r="368" spans="3:35">
      <c r="E368" s="2"/>
      <c r="F368" s="4">
        <f t="shared" ref="F368:AF368" si="301">SUM(F290:F366)</f>
        <v>9529525.8800000008</v>
      </c>
      <c r="G368" s="4">
        <f t="shared" si="301"/>
        <v>10394287.430000002</v>
      </c>
      <c r="H368" s="4">
        <f t="shared" si="301"/>
        <v>6871530.9799999995</v>
      </c>
      <c r="I368" s="4">
        <f t="shared" si="301"/>
        <v>8670163.1899999995</v>
      </c>
      <c r="J368" s="4">
        <f t="shared" si="301"/>
        <v>11606011.900000002</v>
      </c>
      <c r="K368" s="4">
        <f t="shared" si="301"/>
        <v>1962052.3600000008</v>
      </c>
      <c r="L368" s="4">
        <f t="shared" si="301"/>
        <v>9254552.0799999982</v>
      </c>
      <c r="M368" s="4">
        <f t="shared" si="301"/>
        <v>7991396.0199999986</v>
      </c>
      <c r="N368" s="4">
        <f>SUM(N290:N366)</f>
        <v>20713014.309999995</v>
      </c>
      <c r="O368" s="4">
        <f t="shared" si="301"/>
        <v>8551321.3532726411</v>
      </c>
      <c r="P368" s="4">
        <f t="shared" si="301"/>
        <v>8530737.4914911203</v>
      </c>
      <c r="Q368" s="4">
        <f t="shared" si="301"/>
        <v>8603953.6960281041</v>
      </c>
      <c r="R368" s="4">
        <f t="shared" si="301"/>
        <v>8776882.1359171029</v>
      </c>
      <c r="S368" s="4">
        <f t="shared" si="301"/>
        <v>8168520.0786847696</v>
      </c>
      <c r="T368" s="4">
        <f t="shared" si="301"/>
        <v>10775810.774511075</v>
      </c>
      <c r="U368" s="4">
        <f t="shared" si="301"/>
        <v>8149412.0779545931</v>
      </c>
      <c r="V368" s="4">
        <f t="shared" si="301"/>
        <v>11290391.094896812</v>
      </c>
      <c r="W368" s="4">
        <f t="shared" si="301"/>
        <v>8345078.483152464</v>
      </c>
      <c r="X368" s="4">
        <f t="shared" si="301"/>
        <v>9582779.1766251251</v>
      </c>
      <c r="Y368" s="4">
        <f t="shared" si="301"/>
        <v>7929889.0864029462</v>
      </c>
      <c r="Z368" s="4">
        <f t="shared" si="301"/>
        <v>7842749.0782723716</v>
      </c>
      <c r="AA368" s="4">
        <f t="shared" si="301"/>
        <v>8614674.3972411696</v>
      </c>
      <c r="AB368" s="4">
        <f t="shared" si="301"/>
        <v>8594391.0521940887</v>
      </c>
      <c r="AC368" s="4">
        <f t="shared" si="301"/>
        <v>8663954.3290609606</v>
      </c>
      <c r="AD368" s="4">
        <f t="shared" si="301"/>
        <v>8843933.6049652249</v>
      </c>
      <c r="AE368" s="4">
        <f t="shared" si="301"/>
        <v>8225187.8621448707</v>
      </c>
      <c r="AF368" s="4">
        <f t="shared" si="301"/>
        <v>10839628.965703387</v>
      </c>
      <c r="AH368" s="15">
        <f t="shared" si="297"/>
        <v>112678546.69079188</v>
      </c>
      <c r="AI368" s="15">
        <f t="shared" si="298"/>
        <v>106922069.20861401</v>
      </c>
    </row>
    <row r="370" spans="6:38">
      <c r="F370" s="68">
        <f>'[21]C.2.2 B 02'!$D$38</f>
        <v>26362.759999993395</v>
      </c>
    </row>
    <row r="375" spans="6:38">
      <c r="AI375" s="66">
        <f>AI279</f>
        <v>106922069.20861399</v>
      </c>
      <c r="AK375" s="66">
        <f>AL279</f>
        <v>5561033.7498182375</v>
      </c>
      <c r="AL375" s="67" t="s">
        <v>459</v>
      </c>
    </row>
    <row r="376" spans="6:38">
      <c r="AI376" s="66">
        <f>'Div 12 forecast'!AI164</f>
        <v>47928909.125872545</v>
      </c>
      <c r="AK376" s="66">
        <f>'Div 12 forecast'!AL164</f>
        <v>2718003.3688559639</v>
      </c>
      <c r="AL376" s="67" t="s">
        <v>460</v>
      </c>
    </row>
    <row r="377" spans="6:38">
      <c r="AI377" s="66">
        <f>SUM(AI375:AI376)</f>
        <v>154850978.33448654</v>
      </c>
      <c r="AK377" s="66">
        <f>SUM(AK375:AK376)</f>
        <v>8279037.1186742019</v>
      </c>
      <c r="AL377" s="67"/>
    </row>
    <row r="378" spans="6:38">
      <c r="AI378" s="67"/>
      <c r="AK378" s="58">
        <f>AK377/AI377</f>
        <v>5.3464545124093633E-2</v>
      </c>
      <c r="AL378" s="67" t="s">
        <v>461</v>
      </c>
    </row>
    <row r="381" spans="6:38">
      <c r="AH381" s="66">
        <f>AH279</f>
        <v>112678546.69079185</v>
      </c>
      <c r="AI381" s="66">
        <f>AK279</f>
        <v>6161539.080122944</v>
      </c>
      <c r="AK381" s="67" t="s">
        <v>459</v>
      </c>
    </row>
    <row r="382" spans="6:38">
      <c r="AH382" s="66">
        <f>'Div 12 forecast'!AH164</f>
        <v>47453167.835000008</v>
      </c>
      <c r="AI382" s="66">
        <f>'Div 12 forecast'!AK164</f>
        <v>2447207.6991111427</v>
      </c>
      <c r="AK382" s="67" t="s">
        <v>460</v>
      </c>
    </row>
    <row r="383" spans="6:38">
      <c r="AH383" s="66">
        <f>SUM(AH381:AH382)</f>
        <v>160131714.52579185</v>
      </c>
      <c r="AI383" s="66">
        <f>SUM(AI381:AI382)</f>
        <v>8608746.7792340871</v>
      </c>
      <c r="AK383" s="67"/>
    </row>
    <row r="384" spans="6:38">
      <c r="AH384" s="67"/>
      <c r="AI384" s="58">
        <f>AI383/AH383</f>
        <v>5.3760410951245431E-2</v>
      </c>
      <c r="AK384" s="67" t="s">
        <v>461</v>
      </c>
    </row>
  </sheetData>
  <sortState ref="B240:B467">
    <sortCondition ref="B240:B467"/>
  </sortState>
  <mergeCells count="2">
    <mergeCell ref="F4:Q4"/>
    <mergeCell ref="U4:AF4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XFD266"/>
  <sheetViews>
    <sheetView zoomScale="80" zoomScaleNormal="80" workbookViewId="0">
      <pane xSplit="5" ySplit="7" topLeftCell="P134" activePane="bottomRight" state="frozen"/>
      <selection activeCell="F4" sqref="F4:AF4"/>
      <selection pane="topRight" activeCell="F4" sqref="F4:AF4"/>
      <selection pane="bottomLeft" activeCell="F4" sqref="F4:AF4"/>
      <selection pane="bottomRight" activeCell="A150" sqref="A150"/>
    </sheetView>
  </sheetViews>
  <sheetFormatPr defaultRowHeight="12.75"/>
  <cols>
    <col min="1" max="1" width="75.5703125" bestFit="1" customWidth="1"/>
    <col min="2" max="2" width="13.140625" customWidth="1"/>
    <col min="3" max="3" width="7" customWidth="1"/>
    <col min="4" max="4" width="13" style="1" bestFit="1" customWidth="1"/>
    <col min="5" max="5" width="8.85546875" style="1" bestFit="1" customWidth="1"/>
    <col min="6" max="6" width="11.85546875" bestFit="1" customWidth="1"/>
    <col min="7" max="9" width="11.85546875" customWidth="1"/>
    <col min="10" max="10" width="11.85546875" bestFit="1" customWidth="1"/>
    <col min="11" max="11" width="12" bestFit="1" customWidth="1"/>
    <col min="12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7" max="37" width="15.5703125" bestFit="1" customWidth="1"/>
    <col min="38" max="38" width="12.28515625" bestFit="1" customWidth="1"/>
  </cols>
  <sheetData>
    <row r="1" spans="1:16384">
      <c r="D1" s="41" t="s">
        <v>492</v>
      </c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  <c r="AK1" s="40" t="s">
        <v>582</v>
      </c>
    </row>
    <row r="2" spans="1:16384">
      <c r="A2" s="5"/>
      <c r="B2" s="5"/>
      <c r="C2" s="5"/>
      <c r="D2" s="41" t="s">
        <v>491</v>
      </c>
      <c r="E2" s="38"/>
      <c r="F2" s="38">
        <f>(F32)/F22</f>
        <v>0.33800001069738889</v>
      </c>
      <c r="G2" s="38">
        <f t="shared" ref="G2:M2" si="1">(G32)/G22</f>
        <v>0.33800000411356229</v>
      </c>
      <c r="H2" s="38">
        <f t="shared" si="1"/>
        <v>0.33800000962466525</v>
      </c>
      <c r="I2" s="38">
        <f t="shared" si="1"/>
        <v>0.33800000480538117</v>
      </c>
      <c r="J2" s="38">
        <f t="shared" si="1"/>
        <v>0.33799999233863348</v>
      </c>
      <c r="K2" s="38">
        <f t="shared" si="1"/>
        <v>0.33800000645867889</v>
      </c>
      <c r="L2" s="38">
        <f t="shared" si="1"/>
        <v>0.35258399937929574</v>
      </c>
      <c r="M2" s="38">
        <f t="shared" si="1"/>
        <v>0.35258400479268703</v>
      </c>
      <c r="N2" s="1"/>
      <c r="O2" s="1"/>
      <c r="P2" s="1"/>
      <c r="Q2" s="1"/>
      <c r="R2" s="1"/>
      <c r="S2" s="1"/>
      <c r="U2" s="43">
        <f>AVERAGE($F2:K2)</f>
        <v>0.33800000467305163</v>
      </c>
      <c r="V2" s="39">
        <f>U2</f>
        <v>0.33800000467305163</v>
      </c>
      <c r="W2" s="39">
        <f t="shared" si="0"/>
        <v>0.33800000467305163</v>
      </c>
      <c r="X2" s="39">
        <f t="shared" si="0"/>
        <v>0.33800000467305163</v>
      </c>
      <c r="Y2" s="39">
        <f t="shared" si="0"/>
        <v>0.33800000467305163</v>
      </c>
      <c r="Z2" s="39">
        <f t="shared" si="0"/>
        <v>0.33800000467305163</v>
      </c>
      <c r="AA2" s="39">
        <f t="shared" si="0"/>
        <v>0.33800000467305163</v>
      </c>
      <c r="AB2" s="39">
        <f t="shared" si="0"/>
        <v>0.33800000467305163</v>
      </c>
      <c r="AC2" s="39">
        <f t="shared" si="0"/>
        <v>0.33800000467305163</v>
      </c>
      <c r="AD2" s="39">
        <f t="shared" si="0"/>
        <v>0.33800000467305163</v>
      </c>
      <c r="AE2" s="39">
        <f t="shared" si="0"/>
        <v>0.33800000467305163</v>
      </c>
      <c r="AF2" s="39">
        <f t="shared" si="0"/>
        <v>0.33800000467305163</v>
      </c>
      <c r="AK2" s="40" t="s">
        <v>583</v>
      </c>
    </row>
    <row r="3" spans="1:16384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K3" s="40" t="s">
        <v>584</v>
      </c>
    </row>
    <row r="4" spans="1:16384">
      <c r="A4" s="5" t="s">
        <v>42</v>
      </c>
      <c r="B4" s="5"/>
      <c r="C4" s="5"/>
      <c r="F4" s="228" t="s">
        <v>458</v>
      </c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4"/>
      <c r="S4" s="4"/>
      <c r="T4" s="4"/>
      <c r="U4" s="228" t="s">
        <v>579</v>
      </c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30"/>
      <c r="AK4" t="s">
        <v>581</v>
      </c>
    </row>
    <row r="5" spans="1:16384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1005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</row>
    <row r="6" spans="1:16384">
      <c r="A6" s="12"/>
      <c r="D6" s="35" t="s">
        <v>463</v>
      </c>
      <c r="E6" s="35" t="s">
        <v>454</v>
      </c>
      <c r="F6" s="11">
        <v>2017</v>
      </c>
      <c r="G6" s="11">
        <v>2017</v>
      </c>
      <c r="H6" s="11">
        <v>2017</v>
      </c>
      <c r="I6" s="11">
        <v>2017</v>
      </c>
      <c r="J6" s="11">
        <v>2017</v>
      </c>
      <c r="K6" s="11">
        <v>2017</v>
      </c>
      <c r="L6" s="11">
        <v>2017</v>
      </c>
      <c r="M6" s="11">
        <v>2017</v>
      </c>
      <c r="N6" s="11">
        <v>2017</v>
      </c>
      <c r="O6" s="11">
        <v>2017</v>
      </c>
      <c r="P6" s="11">
        <v>2017</v>
      </c>
      <c r="Q6" s="11">
        <v>2017</v>
      </c>
      <c r="R6" s="11">
        <v>2018</v>
      </c>
      <c r="S6" s="11">
        <v>2018</v>
      </c>
      <c r="T6" s="11">
        <v>2018</v>
      </c>
      <c r="U6" s="11">
        <v>2018</v>
      </c>
      <c r="V6" s="11">
        <v>2018</v>
      </c>
      <c r="W6" s="11">
        <v>2018</v>
      </c>
      <c r="X6" s="11">
        <v>2018</v>
      </c>
      <c r="Y6" s="11">
        <v>2018</v>
      </c>
      <c r="Z6" s="11">
        <v>2018</v>
      </c>
      <c r="AA6" s="11">
        <v>2018</v>
      </c>
      <c r="AB6" s="11">
        <v>2018</v>
      </c>
      <c r="AC6" s="11">
        <v>2018</v>
      </c>
      <c r="AD6" s="11">
        <v>2019</v>
      </c>
      <c r="AE6" s="11">
        <v>2019</v>
      </c>
      <c r="AF6" s="11">
        <v>2019</v>
      </c>
      <c r="AK6" s="63">
        <f>'[21]C.2.2 B 12'!$P$33</f>
        <v>5.157100802248564E-2</v>
      </c>
      <c r="AL6" s="63">
        <f>'[21]C.2.2-F 12'!$O$33</f>
        <v>5.67090596975168E-2</v>
      </c>
    </row>
    <row r="7" spans="1:16384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K7" s="62" t="s">
        <v>560</v>
      </c>
      <c r="AL7" s="62" t="s">
        <v>561</v>
      </c>
    </row>
    <row r="8" spans="1:16384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16384">
      <c r="A9" s="77" t="s">
        <v>358</v>
      </c>
      <c r="B9" s="5" t="str">
        <f>RIGHT(A9,10)</f>
        <v>9010-01000</v>
      </c>
      <c r="C9" s="5" t="str">
        <f>LEFT(B9,4)</f>
        <v>9010</v>
      </c>
      <c r="D9" s="1">
        <f>SUM($F9:K9)</f>
        <v>1948110.28</v>
      </c>
      <c r="E9" s="2">
        <f>D9/$D$22</f>
        <v>0.14991847209317233</v>
      </c>
      <c r="F9" s="22">
        <f>'Div 12 history '!B10</f>
        <v>300328.28999999998</v>
      </c>
      <c r="G9" s="22">
        <f>'Div 12 history '!C10</f>
        <v>299124.34000000003</v>
      </c>
      <c r="H9" s="22">
        <f>'Div 12 history '!D10</f>
        <v>450807.89999999997</v>
      </c>
      <c r="I9" s="22">
        <f>'Div 12 history '!E10</f>
        <v>304200.12</v>
      </c>
      <c r="J9" s="22">
        <f>'Div 12 history '!F10</f>
        <v>300536.37</v>
      </c>
      <c r="K9" s="22">
        <f>'Div 12 history '!G10</f>
        <v>293113.26</v>
      </c>
      <c r="L9" s="1">
        <f t="shared" ref="L9:AF16" si="2">$E9*L$22</f>
        <v>380283.64156940306</v>
      </c>
      <c r="M9" s="1">
        <f t="shared" si="2"/>
        <v>415559.97677083989</v>
      </c>
      <c r="N9" s="1">
        <f t="shared" si="2"/>
        <v>380283.64156940306</v>
      </c>
      <c r="O9" s="1">
        <f t="shared" si="2"/>
        <v>389657.08415116771</v>
      </c>
      <c r="P9" s="1">
        <f t="shared" si="2"/>
        <v>389657.08415116771</v>
      </c>
      <c r="Q9" s="1">
        <f t="shared" si="2"/>
        <v>372059.87877457927</v>
      </c>
      <c r="R9" s="1">
        <f t="shared" si="2"/>
        <v>415999.5287359088</v>
      </c>
      <c r="S9" s="1">
        <f t="shared" si="2"/>
        <v>363207.92310043657</v>
      </c>
      <c r="T9" s="1">
        <f t="shared" si="2"/>
        <v>398402.3278568745</v>
      </c>
      <c r="U9" s="1">
        <f t="shared" si="2"/>
        <v>380805.12248028611</v>
      </c>
      <c r="V9" s="1">
        <f t="shared" si="2"/>
        <v>415249.93637544295</v>
      </c>
      <c r="W9" s="1">
        <f t="shared" si="2"/>
        <v>380055.53011982021</v>
      </c>
      <c r="X9" s="1">
        <f t="shared" si="2"/>
        <v>388907.49179070181</v>
      </c>
      <c r="Y9" s="1">
        <f t="shared" si="2"/>
        <v>406504.69117055135</v>
      </c>
      <c r="Z9" s="1">
        <f t="shared" si="2"/>
        <v>353713.08703426388</v>
      </c>
      <c r="AA9" s="1">
        <f t="shared" si="2"/>
        <v>401346.79667570273</v>
      </c>
      <c r="AB9" s="1">
        <f t="shared" si="2"/>
        <v>401346.79667570273</v>
      </c>
      <c r="AC9" s="1">
        <f t="shared" si="2"/>
        <v>383221.67513781664</v>
      </c>
      <c r="AD9" s="1">
        <f t="shared" si="2"/>
        <v>428479.51459798607</v>
      </c>
      <c r="AE9" s="1">
        <f t="shared" si="2"/>
        <v>374104.16079344967</v>
      </c>
      <c r="AF9" s="1">
        <f t="shared" si="2"/>
        <v>410354.39769258077</v>
      </c>
    </row>
    <row r="10" spans="1:16384" ht="15">
      <c r="A10" s="77" t="s">
        <v>891</v>
      </c>
      <c r="B10" s="5" t="str">
        <f t="shared" ref="B10:B21" si="3">RIGHT(A10,10)</f>
        <v>9020-01000</v>
      </c>
      <c r="C10" s="5" t="str">
        <f t="shared" ref="C10:C21" si="4">LEFT(B10,4)</f>
        <v>9020</v>
      </c>
      <c r="D10" s="1">
        <f>SUM($F10:K10)</f>
        <v>15970.51</v>
      </c>
      <c r="E10" s="2">
        <f t="shared" ref="E10:E21" si="5">D10/$D$22</f>
        <v>1.2290240867415009E-3</v>
      </c>
      <c r="F10" s="22">
        <f>'Div 12 history '!B11</f>
        <v>2451.48</v>
      </c>
      <c r="G10" s="22">
        <f>'Div 12 history '!C11</f>
        <v>2477.21</v>
      </c>
      <c r="H10" s="22">
        <f>'Div 12 history '!D11</f>
        <v>4061.83</v>
      </c>
      <c r="I10" s="22">
        <f>'Div 12 history '!E11</f>
        <v>2483.14</v>
      </c>
      <c r="J10" s="22">
        <f>'Div 12 history '!F11</f>
        <v>2182.2600000000002</v>
      </c>
      <c r="K10" s="22">
        <f>'Div 12 history '!G11</f>
        <v>2314.59</v>
      </c>
      <c r="L10" s="1">
        <f t="shared" si="2"/>
        <v>3117.5461486300292</v>
      </c>
      <c r="M10" s="1">
        <f t="shared" si="2"/>
        <v>3406.7397686636436</v>
      </c>
      <c r="N10" s="1">
        <f t="shared" si="2"/>
        <v>3117.5461486300292</v>
      </c>
      <c r="O10" s="1">
        <f t="shared" si="2"/>
        <v>3194.3891590198195</v>
      </c>
      <c r="P10" s="1">
        <f t="shared" si="2"/>
        <v>3194.3891590198195</v>
      </c>
      <c r="Q10" s="1">
        <f t="shared" si="2"/>
        <v>3050.1281552542323</v>
      </c>
      <c r="R10" s="1">
        <f t="shared" si="2"/>
        <v>3410.3431935445251</v>
      </c>
      <c r="S10" s="1">
        <f t="shared" si="2"/>
        <v>2977.5602682794492</v>
      </c>
      <c r="T10" s="1">
        <f t="shared" si="2"/>
        <v>3266.0822266496602</v>
      </c>
      <c r="U10" s="1">
        <f t="shared" si="2"/>
        <v>3121.821222884073</v>
      </c>
      <c r="V10" s="1">
        <f t="shared" si="2"/>
        <v>3404.1980731108179</v>
      </c>
      <c r="W10" s="1">
        <f t="shared" si="2"/>
        <v>3115.6761024503653</v>
      </c>
      <c r="X10" s="1">
        <f t="shared" si="2"/>
        <v>3188.2440385861119</v>
      </c>
      <c r="Y10" s="1">
        <f t="shared" si="2"/>
        <v>3332.5049931907356</v>
      </c>
      <c r="Z10" s="1">
        <f t="shared" si="2"/>
        <v>2899.7220802159009</v>
      </c>
      <c r="AA10" s="1">
        <f t="shared" si="2"/>
        <v>3290.2208337904144</v>
      </c>
      <c r="AB10" s="1">
        <f t="shared" si="2"/>
        <v>3290.2208337904144</v>
      </c>
      <c r="AC10" s="1">
        <f t="shared" si="2"/>
        <v>3141.6319999118596</v>
      </c>
      <c r="AD10" s="1">
        <f t="shared" si="2"/>
        <v>3512.6534893508606</v>
      </c>
      <c r="AE10" s="1">
        <f t="shared" si="2"/>
        <v>3066.8870763278328</v>
      </c>
      <c r="AF10" s="1">
        <f t="shared" si="2"/>
        <v>3364.0646934491506</v>
      </c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  <c r="IT10" s="175"/>
      <c r="IU10" s="175"/>
      <c r="IV10" s="175"/>
      <c r="IW10" s="175"/>
      <c r="IX10" s="175"/>
      <c r="IY10" s="175"/>
      <c r="IZ10" s="175"/>
      <c r="JA10" s="175"/>
      <c r="JB10" s="175"/>
      <c r="JC10" s="175"/>
      <c r="JD10" s="175"/>
      <c r="JE10" s="175"/>
      <c r="JF10" s="175"/>
      <c r="JG10" s="175"/>
      <c r="JH10" s="175"/>
      <c r="JI10" s="175"/>
      <c r="JJ10" s="175"/>
      <c r="JK10" s="175"/>
      <c r="JL10" s="175"/>
      <c r="JM10" s="175"/>
      <c r="JN10" s="175"/>
      <c r="JO10" s="175"/>
      <c r="JP10" s="175"/>
      <c r="JQ10" s="175"/>
      <c r="JR10" s="175"/>
      <c r="JS10" s="175"/>
      <c r="JT10" s="175"/>
      <c r="JU10" s="175"/>
      <c r="JV10" s="175"/>
      <c r="JW10" s="175"/>
      <c r="JX10" s="175"/>
      <c r="JY10" s="175"/>
      <c r="JZ10" s="175"/>
      <c r="KA10" s="175"/>
      <c r="KB10" s="175"/>
      <c r="KC10" s="175"/>
      <c r="KD10" s="175"/>
      <c r="KE10" s="175"/>
      <c r="KF10" s="175"/>
      <c r="KG10" s="175"/>
      <c r="KH10" s="175"/>
      <c r="KI10" s="175"/>
      <c r="KJ10" s="175"/>
      <c r="KK10" s="175"/>
      <c r="KL10" s="175"/>
      <c r="KM10" s="175"/>
      <c r="KN10" s="175"/>
      <c r="KO10" s="175"/>
      <c r="KP10" s="175"/>
      <c r="KQ10" s="175"/>
      <c r="KR10" s="175"/>
      <c r="KS10" s="175"/>
      <c r="KT10" s="175"/>
      <c r="KU10" s="175"/>
      <c r="KV10" s="175"/>
      <c r="KW10" s="175"/>
      <c r="KX10" s="175"/>
      <c r="KY10" s="175"/>
      <c r="KZ10" s="175"/>
      <c r="LA10" s="175"/>
      <c r="LB10" s="175"/>
      <c r="LC10" s="175"/>
      <c r="LD10" s="175"/>
      <c r="LE10" s="175"/>
      <c r="LF10" s="175"/>
      <c r="LG10" s="175"/>
      <c r="LH10" s="175"/>
      <c r="LI10" s="175"/>
      <c r="LJ10" s="175"/>
      <c r="LK10" s="175"/>
      <c r="LL10" s="175"/>
      <c r="LM10" s="175"/>
      <c r="LN10" s="175"/>
      <c r="LO10" s="175"/>
      <c r="LP10" s="175"/>
      <c r="LQ10" s="175"/>
      <c r="LR10" s="175"/>
      <c r="LS10" s="175"/>
      <c r="LT10" s="175"/>
      <c r="LU10" s="175"/>
      <c r="LV10" s="175"/>
      <c r="LW10" s="175"/>
      <c r="LX10" s="175"/>
      <c r="LY10" s="175"/>
      <c r="LZ10" s="175"/>
      <c r="MA10" s="175"/>
      <c r="MB10" s="175"/>
      <c r="MC10" s="175"/>
      <c r="MD10" s="175"/>
      <c r="ME10" s="175"/>
      <c r="MF10" s="175"/>
      <c r="MG10" s="175"/>
      <c r="MH10" s="175"/>
      <c r="MI10" s="175"/>
      <c r="MJ10" s="175"/>
      <c r="MK10" s="175"/>
      <c r="ML10" s="175"/>
      <c r="MM10" s="175"/>
      <c r="MN10" s="175"/>
      <c r="MO10" s="175"/>
      <c r="MP10" s="175"/>
      <c r="MQ10" s="175"/>
      <c r="MR10" s="175"/>
      <c r="MS10" s="175"/>
      <c r="MT10" s="175"/>
      <c r="MU10" s="175"/>
      <c r="MV10" s="175"/>
      <c r="MW10" s="175"/>
      <c r="MX10" s="175"/>
      <c r="MY10" s="175"/>
      <c r="MZ10" s="175"/>
      <c r="NA10" s="175"/>
      <c r="NB10" s="175"/>
      <c r="NC10" s="175"/>
      <c r="ND10" s="175"/>
      <c r="NE10" s="175"/>
      <c r="NF10" s="175"/>
      <c r="NG10" s="175"/>
      <c r="NH10" s="175"/>
      <c r="NI10" s="175"/>
      <c r="NJ10" s="175"/>
      <c r="NK10" s="175"/>
      <c r="NL10" s="175"/>
      <c r="NM10" s="175"/>
      <c r="NN10" s="175"/>
      <c r="NO10" s="175"/>
      <c r="NP10" s="175"/>
      <c r="NQ10" s="175"/>
      <c r="NR10" s="175"/>
      <c r="NS10" s="175"/>
      <c r="NT10" s="175"/>
      <c r="NU10" s="175"/>
      <c r="NV10" s="175"/>
      <c r="NW10" s="175"/>
      <c r="NX10" s="175"/>
      <c r="NY10" s="175"/>
      <c r="NZ10" s="175"/>
      <c r="OA10" s="175"/>
      <c r="OB10" s="175"/>
      <c r="OC10" s="175"/>
      <c r="OD10" s="175"/>
      <c r="OE10" s="175"/>
      <c r="OF10" s="175"/>
      <c r="OG10" s="175"/>
      <c r="OH10" s="175"/>
      <c r="OI10" s="175"/>
      <c r="OJ10" s="175"/>
      <c r="OK10" s="175"/>
      <c r="OL10" s="175"/>
      <c r="OM10" s="175"/>
      <c r="ON10" s="175"/>
      <c r="OO10" s="175"/>
      <c r="OP10" s="175"/>
      <c r="OQ10" s="175"/>
      <c r="OR10" s="175"/>
      <c r="OS10" s="175"/>
      <c r="OT10" s="175"/>
      <c r="OU10" s="175"/>
      <c r="OV10" s="175"/>
      <c r="OW10" s="175"/>
      <c r="OX10" s="175"/>
      <c r="OY10" s="175"/>
      <c r="OZ10" s="175"/>
      <c r="PA10" s="175"/>
      <c r="PB10" s="175"/>
      <c r="PC10" s="175"/>
      <c r="PD10" s="175"/>
      <c r="PE10" s="175"/>
      <c r="PF10" s="175"/>
      <c r="PG10" s="175"/>
      <c r="PH10" s="175"/>
      <c r="PI10" s="175"/>
      <c r="PJ10" s="175"/>
      <c r="PK10" s="175"/>
      <c r="PL10" s="175"/>
      <c r="PM10" s="175"/>
      <c r="PN10" s="175"/>
      <c r="PO10" s="175"/>
      <c r="PP10" s="175"/>
      <c r="PQ10" s="175"/>
      <c r="PR10" s="175"/>
      <c r="PS10" s="175"/>
      <c r="PT10" s="175"/>
      <c r="PU10" s="175"/>
      <c r="PV10" s="175"/>
      <c r="PW10" s="175"/>
      <c r="PX10" s="175"/>
      <c r="PY10" s="175"/>
      <c r="PZ10" s="175"/>
      <c r="QA10" s="175"/>
      <c r="QB10" s="175"/>
      <c r="QC10" s="175"/>
      <c r="QD10" s="175"/>
      <c r="QE10" s="175"/>
      <c r="QF10" s="175"/>
      <c r="QG10" s="175"/>
      <c r="QH10" s="175"/>
      <c r="QI10" s="175"/>
      <c r="QJ10" s="175"/>
      <c r="QK10" s="175"/>
      <c r="QL10" s="175"/>
      <c r="QM10" s="175"/>
      <c r="QN10" s="175"/>
      <c r="QO10" s="175"/>
      <c r="QP10" s="175"/>
      <c r="QQ10" s="175"/>
      <c r="QR10" s="175"/>
      <c r="QS10" s="175"/>
      <c r="QT10" s="175"/>
      <c r="QU10" s="175"/>
      <c r="QV10" s="175"/>
      <c r="QW10" s="175"/>
      <c r="QX10" s="175"/>
      <c r="QY10" s="175"/>
      <c r="QZ10" s="175"/>
      <c r="RA10" s="175"/>
      <c r="RB10" s="175"/>
      <c r="RC10" s="175"/>
      <c r="RD10" s="175"/>
      <c r="RE10" s="175"/>
      <c r="RF10" s="175"/>
      <c r="RG10" s="175"/>
      <c r="RH10" s="175"/>
      <c r="RI10" s="175"/>
      <c r="RJ10" s="175"/>
      <c r="RK10" s="175"/>
      <c r="RL10" s="175"/>
      <c r="RM10" s="175"/>
      <c r="RN10" s="175"/>
      <c r="RO10" s="175"/>
      <c r="RP10" s="175"/>
      <c r="RQ10" s="175"/>
      <c r="RR10" s="175"/>
      <c r="RS10" s="175"/>
      <c r="RT10" s="175"/>
      <c r="RU10" s="175"/>
      <c r="RV10" s="175"/>
      <c r="RW10" s="175"/>
      <c r="RX10" s="175"/>
      <c r="RY10" s="175"/>
      <c r="RZ10" s="175"/>
      <c r="SA10" s="175"/>
      <c r="SB10" s="175"/>
      <c r="SC10" s="175"/>
      <c r="SD10" s="175"/>
      <c r="SE10" s="175"/>
      <c r="SF10" s="175"/>
      <c r="SG10" s="175"/>
      <c r="SH10" s="175"/>
      <c r="SI10" s="175"/>
      <c r="SJ10" s="175"/>
      <c r="SK10" s="175"/>
      <c r="SL10" s="175"/>
      <c r="SM10" s="175"/>
      <c r="SN10" s="175"/>
      <c r="SO10" s="175"/>
      <c r="SP10" s="175"/>
      <c r="SQ10" s="175"/>
      <c r="SR10" s="175"/>
      <c r="SS10" s="175"/>
      <c r="ST10" s="175"/>
      <c r="SU10" s="175"/>
      <c r="SV10" s="175"/>
      <c r="SW10" s="175"/>
      <c r="SX10" s="175"/>
      <c r="SY10" s="175"/>
      <c r="SZ10" s="175"/>
      <c r="TA10" s="175"/>
      <c r="TB10" s="175"/>
      <c r="TC10" s="175"/>
      <c r="TD10" s="175"/>
      <c r="TE10" s="175"/>
      <c r="TF10" s="175"/>
      <c r="TG10" s="175"/>
      <c r="TH10" s="175"/>
      <c r="TI10" s="175"/>
      <c r="TJ10" s="175"/>
      <c r="TK10" s="175"/>
      <c r="TL10" s="175"/>
      <c r="TM10" s="175"/>
      <c r="TN10" s="175"/>
      <c r="TO10" s="175"/>
      <c r="TP10" s="175"/>
      <c r="TQ10" s="175"/>
      <c r="TR10" s="175"/>
      <c r="TS10" s="175"/>
      <c r="TT10" s="175"/>
      <c r="TU10" s="175"/>
      <c r="TV10" s="175"/>
      <c r="TW10" s="175"/>
      <c r="TX10" s="175"/>
      <c r="TY10" s="175"/>
      <c r="TZ10" s="175"/>
      <c r="UA10" s="175"/>
      <c r="UB10" s="175"/>
      <c r="UC10" s="175"/>
      <c r="UD10" s="175"/>
      <c r="UE10" s="175"/>
      <c r="UF10" s="175"/>
      <c r="UG10" s="175"/>
      <c r="UH10" s="175"/>
      <c r="UI10" s="175"/>
      <c r="UJ10" s="175"/>
      <c r="UK10" s="175"/>
      <c r="UL10" s="175"/>
      <c r="UM10" s="175"/>
      <c r="UN10" s="175"/>
      <c r="UO10" s="175"/>
      <c r="UP10" s="175"/>
      <c r="UQ10" s="175"/>
      <c r="UR10" s="175"/>
      <c r="US10" s="175"/>
      <c r="UT10" s="175"/>
      <c r="UU10" s="175"/>
      <c r="UV10" s="175"/>
      <c r="UW10" s="175"/>
      <c r="UX10" s="175"/>
      <c r="UY10" s="175"/>
      <c r="UZ10" s="175"/>
      <c r="VA10" s="175"/>
      <c r="VB10" s="175"/>
      <c r="VC10" s="175"/>
      <c r="VD10" s="175"/>
      <c r="VE10" s="175"/>
      <c r="VF10" s="175"/>
      <c r="VG10" s="175"/>
      <c r="VH10" s="175"/>
      <c r="VI10" s="175"/>
      <c r="VJ10" s="175"/>
      <c r="VK10" s="175"/>
      <c r="VL10" s="175"/>
      <c r="VM10" s="175"/>
      <c r="VN10" s="175"/>
      <c r="VO10" s="175"/>
      <c r="VP10" s="175"/>
      <c r="VQ10" s="175"/>
      <c r="VR10" s="175"/>
      <c r="VS10" s="175"/>
      <c r="VT10" s="175"/>
      <c r="VU10" s="175"/>
      <c r="VV10" s="175"/>
      <c r="VW10" s="175"/>
      <c r="VX10" s="175"/>
      <c r="VY10" s="175"/>
      <c r="VZ10" s="175"/>
      <c r="WA10" s="175"/>
      <c r="WB10" s="175"/>
      <c r="WC10" s="175"/>
      <c r="WD10" s="175"/>
      <c r="WE10" s="175"/>
      <c r="WF10" s="175"/>
      <c r="WG10" s="175"/>
      <c r="WH10" s="175"/>
      <c r="WI10" s="175"/>
      <c r="WJ10" s="175"/>
      <c r="WK10" s="175"/>
      <c r="WL10" s="175"/>
      <c r="WM10" s="175"/>
      <c r="WN10" s="175"/>
      <c r="WO10" s="175"/>
      <c r="WP10" s="175"/>
      <c r="WQ10" s="175"/>
      <c r="WR10" s="175"/>
      <c r="WS10" s="175"/>
      <c r="WT10" s="175"/>
      <c r="WU10" s="175"/>
      <c r="WV10" s="175"/>
      <c r="WW10" s="175"/>
      <c r="WX10" s="175"/>
      <c r="WY10" s="175"/>
      <c r="WZ10" s="175"/>
      <c r="XA10" s="175"/>
      <c r="XB10" s="175"/>
      <c r="XC10" s="175"/>
      <c r="XD10" s="175"/>
      <c r="XE10" s="175"/>
      <c r="XF10" s="175"/>
      <c r="XG10" s="175"/>
      <c r="XH10" s="175"/>
      <c r="XI10" s="175"/>
      <c r="XJ10" s="175"/>
      <c r="XK10" s="175"/>
      <c r="XL10" s="175"/>
      <c r="XM10" s="175"/>
      <c r="XN10" s="175"/>
      <c r="XO10" s="175"/>
      <c r="XP10" s="175"/>
      <c r="XQ10" s="175"/>
      <c r="XR10" s="175"/>
      <c r="XS10" s="175"/>
      <c r="XT10" s="175"/>
      <c r="XU10" s="175"/>
      <c r="XV10" s="175"/>
      <c r="XW10" s="175"/>
      <c r="XX10" s="175"/>
      <c r="XY10" s="175"/>
      <c r="XZ10" s="175"/>
      <c r="YA10" s="175"/>
      <c r="YB10" s="175"/>
      <c r="YC10" s="175"/>
      <c r="YD10" s="175"/>
      <c r="YE10" s="175"/>
      <c r="YF10" s="175"/>
      <c r="YG10" s="175"/>
      <c r="YH10" s="175"/>
      <c r="YI10" s="175"/>
      <c r="YJ10" s="175"/>
      <c r="YK10" s="175"/>
      <c r="YL10" s="175"/>
      <c r="YM10" s="175"/>
      <c r="YN10" s="175"/>
      <c r="YO10" s="175"/>
      <c r="YP10" s="175"/>
      <c r="YQ10" s="175"/>
      <c r="YR10" s="175"/>
      <c r="YS10" s="175"/>
      <c r="YT10" s="175"/>
      <c r="YU10" s="175"/>
      <c r="YV10" s="175"/>
      <c r="YW10" s="175"/>
      <c r="YX10" s="175"/>
      <c r="YY10" s="175"/>
      <c r="YZ10" s="175"/>
      <c r="ZA10" s="175"/>
      <c r="ZB10" s="175"/>
      <c r="ZC10" s="175"/>
      <c r="ZD10" s="175"/>
      <c r="ZE10" s="175"/>
      <c r="ZF10" s="175"/>
      <c r="ZG10" s="175"/>
      <c r="ZH10" s="175"/>
      <c r="ZI10" s="175"/>
      <c r="ZJ10" s="175"/>
      <c r="ZK10" s="175"/>
      <c r="ZL10" s="175"/>
      <c r="ZM10" s="175"/>
      <c r="ZN10" s="175"/>
      <c r="ZO10" s="175"/>
      <c r="ZP10" s="175"/>
      <c r="ZQ10" s="175"/>
      <c r="ZR10" s="175"/>
      <c r="ZS10" s="175"/>
      <c r="ZT10" s="175"/>
      <c r="ZU10" s="175"/>
      <c r="ZV10" s="175"/>
      <c r="ZW10" s="175"/>
      <c r="ZX10" s="175"/>
      <c r="ZY10" s="175"/>
      <c r="ZZ10" s="175"/>
      <c r="AAA10" s="175"/>
      <c r="AAB10" s="175"/>
      <c r="AAC10" s="175"/>
      <c r="AAD10" s="175"/>
      <c r="AAE10" s="175"/>
      <c r="AAF10" s="175"/>
      <c r="AAG10" s="175"/>
      <c r="AAH10" s="175"/>
      <c r="AAI10" s="175"/>
      <c r="AAJ10" s="175"/>
      <c r="AAK10" s="175"/>
      <c r="AAL10" s="175"/>
      <c r="AAM10" s="175"/>
      <c r="AAN10" s="175"/>
      <c r="AAO10" s="175"/>
      <c r="AAP10" s="175"/>
      <c r="AAQ10" s="175"/>
      <c r="AAR10" s="175"/>
      <c r="AAS10" s="175"/>
      <c r="AAT10" s="175"/>
      <c r="AAU10" s="175"/>
      <c r="AAV10" s="175"/>
      <c r="AAW10" s="175"/>
      <c r="AAX10" s="175"/>
      <c r="AAY10" s="175"/>
      <c r="AAZ10" s="175"/>
      <c r="ABA10" s="175"/>
      <c r="ABB10" s="175"/>
      <c r="ABC10" s="175"/>
      <c r="ABD10" s="175"/>
      <c r="ABE10" s="175"/>
      <c r="ABF10" s="175"/>
      <c r="ABG10" s="175"/>
      <c r="ABH10" s="175"/>
      <c r="ABI10" s="175"/>
      <c r="ABJ10" s="175"/>
      <c r="ABK10" s="175"/>
      <c r="ABL10" s="175"/>
      <c r="ABM10" s="175"/>
      <c r="ABN10" s="175"/>
      <c r="ABO10" s="175"/>
      <c r="ABP10" s="175"/>
      <c r="ABQ10" s="175"/>
      <c r="ABR10" s="175"/>
      <c r="ABS10" s="175"/>
      <c r="ABT10" s="175"/>
      <c r="ABU10" s="175"/>
      <c r="ABV10" s="175"/>
      <c r="ABW10" s="175"/>
      <c r="ABX10" s="175"/>
      <c r="ABY10" s="175"/>
      <c r="ABZ10" s="175"/>
      <c r="ACA10" s="175"/>
      <c r="ACB10" s="175"/>
      <c r="ACC10" s="175"/>
      <c r="ACD10" s="175"/>
      <c r="ACE10" s="175"/>
      <c r="ACF10" s="175"/>
      <c r="ACG10" s="175"/>
      <c r="ACH10" s="175"/>
      <c r="ACI10" s="175"/>
      <c r="ACJ10" s="175"/>
      <c r="ACK10" s="175"/>
      <c r="ACL10" s="175"/>
      <c r="ACM10" s="175"/>
      <c r="ACN10" s="175"/>
      <c r="ACO10" s="175"/>
      <c r="ACP10" s="175"/>
      <c r="ACQ10" s="175"/>
      <c r="ACR10" s="175"/>
      <c r="ACS10" s="175"/>
      <c r="ACT10" s="175"/>
      <c r="ACU10" s="175"/>
      <c r="ACV10" s="175"/>
      <c r="ACW10" s="175"/>
      <c r="ACX10" s="175"/>
      <c r="ACY10" s="175"/>
      <c r="ACZ10" s="175"/>
      <c r="ADA10" s="175"/>
      <c r="ADB10" s="175"/>
      <c r="ADC10" s="175"/>
      <c r="ADD10" s="175"/>
      <c r="ADE10" s="175"/>
      <c r="ADF10" s="175"/>
      <c r="ADG10" s="175"/>
      <c r="ADH10" s="175"/>
      <c r="ADI10" s="175"/>
      <c r="ADJ10" s="175"/>
      <c r="ADK10" s="175"/>
      <c r="ADL10" s="175"/>
      <c r="ADM10" s="175"/>
      <c r="ADN10" s="175"/>
      <c r="ADO10" s="175"/>
      <c r="ADP10" s="175"/>
      <c r="ADQ10" s="175"/>
      <c r="ADR10" s="175"/>
      <c r="ADS10" s="175"/>
      <c r="ADT10" s="175"/>
      <c r="ADU10" s="175"/>
      <c r="ADV10" s="175"/>
      <c r="ADW10" s="175"/>
      <c r="ADX10" s="175"/>
      <c r="ADY10" s="175"/>
      <c r="ADZ10" s="175"/>
      <c r="AEA10" s="175"/>
      <c r="AEB10" s="175"/>
      <c r="AEC10" s="175"/>
      <c r="AED10" s="175"/>
      <c r="AEE10" s="175"/>
      <c r="AEF10" s="175"/>
      <c r="AEG10" s="175"/>
      <c r="AEH10" s="175"/>
      <c r="AEI10" s="175"/>
      <c r="AEJ10" s="175"/>
      <c r="AEK10" s="175"/>
      <c r="AEL10" s="175"/>
      <c r="AEM10" s="175"/>
      <c r="AEN10" s="175"/>
      <c r="AEO10" s="175"/>
      <c r="AEP10" s="175"/>
      <c r="AEQ10" s="175"/>
      <c r="AER10" s="175"/>
      <c r="AES10" s="175"/>
      <c r="AET10" s="175"/>
      <c r="AEU10" s="175"/>
      <c r="AEV10" s="175"/>
      <c r="AEW10" s="175"/>
      <c r="AEX10" s="175"/>
      <c r="AEY10" s="175"/>
      <c r="AEZ10" s="175"/>
      <c r="AFA10" s="175"/>
      <c r="AFB10" s="175"/>
      <c r="AFC10" s="175"/>
      <c r="AFD10" s="175"/>
      <c r="AFE10" s="175"/>
      <c r="AFF10" s="175"/>
      <c r="AFG10" s="175"/>
      <c r="AFH10" s="175"/>
      <c r="AFI10" s="175"/>
      <c r="AFJ10" s="175"/>
      <c r="AFK10" s="175"/>
      <c r="AFL10" s="175"/>
      <c r="AFM10" s="175"/>
      <c r="AFN10" s="175"/>
      <c r="AFO10" s="175"/>
      <c r="AFP10" s="175"/>
      <c r="AFQ10" s="175"/>
      <c r="AFR10" s="175"/>
      <c r="AFS10" s="175"/>
      <c r="AFT10" s="175"/>
      <c r="AFU10" s="175"/>
      <c r="AFV10" s="175"/>
      <c r="AFW10" s="175"/>
      <c r="AFX10" s="175"/>
      <c r="AFY10" s="175"/>
      <c r="AFZ10" s="175"/>
      <c r="AGA10" s="175"/>
      <c r="AGB10" s="175"/>
      <c r="AGC10" s="175"/>
      <c r="AGD10" s="175"/>
      <c r="AGE10" s="175"/>
      <c r="AGF10" s="175"/>
      <c r="AGG10" s="175"/>
      <c r="AGH10" s="175"/>
      <c r="AGI10" s="175"/>
      <c r="AGJ10" s="175"/>
      <c r="AGK10" s="175"/>
      <c r="AGL10" s="175"/>
      <c r="AGM10" s="175"/>
      <c r="AGN10" s="175"/>
      <c r="AGO10" s="175"/>
      <c r="AGP10" s="175"/>
      <c r="AGQ10" s="175"/>
      <c r="AGR10" s="175"/>
      <c r="AGS10" s="175"/>
      <c r="AGT10" s="175"/>
      <c r="AGU10" s="175"/>
      <c r="AGV10" s="175"/>
      <c r="AGW10" s="175"/>
      <c r="AGX10" s="175"/>
      <c r="AGY10" s="175"/>
      <c r="AGZ10" s="175"/>
      <c r="AHA10" s="175"/>
      <c r="AHB10" s="175"/>
      <c r="AHC10" s="175"/>
      <c r="AHD10" s="175"/>
      <c r="AHE10" s="175"/>
      <c r="AHF10" s="175"/>
      <c r="AHG10" s="175"/>
      <c r="AHH10" s="175"/>
      <c r="AHI10" s="175"/>
      <c r="AHJ10" s="175"/>
      <c r="AHK10" s="175"/>
      <c r="AHL10" s="175"/>
      <c r="AHM10" s="175"/>
      <c r="AHN10" s="175"/>
      <c r="AHO10" s="175"/>
      <c r="AHP10" s="175"/>
      <c r="AHQ10" s="175"/>
      <c r="AHR10" s="175"/>
      <c r="AHS10" s="175"/>
      <c r="AHT10" s="175"/>
      <c r="AHU10" s="175"/>
      <c r="AHV10" s="175"/>
      <c r="AHW10" s="175"/>
      <c r="AHX10" s="175"/>
      <c r="AHY10" s="175"/>
      <c r="AHZ10" s="175"/>
      <c r="AIA10" s="175"/>
      <c r="AIB10" s="175"/>
      <c r="AIC10" s="175"/>
      <c r="AID10" s="175"/>
      <c r="AIE10" s="175"/>
      <c r="AIF10" s="175"/>
      <c r="AIG10" s="175"/>
      <c r="AIH10" s="175"/>
      <c r="AII10" s="175"/>
      <c r="AIJ10" s="175"/>
      <c r="AIK10" s="175"/>
      <c r="AIL10" s="175"/>
      <c r="AIM10" s="175"/>
      <c r="AIN10" s="175"/>
      <c r="AIO10" s="175"/>
      <c r="AIP10" s="175"/>
      <c r="AIQ10" s="175"/>
      <c r="AIR10" s="175"/>
      <c r="AIS10" s="175"/>
      <c r="AIT10" s="175"/>
      <c r="AIU10" s="175"/>
      <c r="AIV10" s="175"/>
      <c r="AIW10" s="175"/>
      <c r="AIX10" s="175"/>
      <c r="AIY10" s="175"/>
      <c r="AIZ10" s="175"/>
      <c r="AJA10" s="175"/>
      <c r="AJB10" s="175"/>
      <c r="AJC10" s="175"/>
      <c r="AJD10" s="175"/>
      <c r="AJE10" s="175"/>
      <c r="AJF10" s="175"/>
      <c r="AJG10" s="175"/>
      <c r="AJH10" s="175"/>
      <c r="AJI10" s="175"/>
      <c r="AJJ10" s="175"/>
      <c r="AJK10" s="175"/>
      <c r="AJL10" s="175"/>
      <c r="AJM10" s="175"/>
      <c r="AJN10" s="175"/>
      <c r="AJO10" s="175"/>
      <c r="AJP10" s="175"/>
      <c r="AJQ10" s="175"/>
      <c r="AJR10" s="175"/>
      <c r="AJS10" s="175"/>
      <c r="AJT10" s="175"/>
      <c r="AJU10" s="175"/>
      <c r="AJV10" s="175"/>
      <c r="AJW10" s="175"/>
      <c r="AJX10" s="175"/>
      <c r="AJY10" s="175"/>
      <c r="AJZ10" s="175"/>
      <c r="AKA10" s="175"/>
      <c r="AKB10" s="175"/>
      <c r="AKC10" s="175"/>
      <c r="AKD10" s="175"/>
      <c r="AKE10" s="175"/>
      <c r="AKF10" s="175"/>
      <c r="AKG10" s="175"/>
      <c r="AKH10" s="175"/>
      <c r="AKI10" s="175"/>
      <c r="AKJ10" s="175"/>
      <c r="AKK10" s="175"/>
      <c r="AKL10" s="175"/>
      <c r="AKM10" s="175"/>
      <c r="AKN10" s="175"/>
      <c r="AKO10" s="175"/>
      <c r="AKP10" s="175"/>
      <c r="AKQ10" s="175"/>
      <c r="AKR10" s="175"/>
      <c r="AKS10" s="175"/>
      <c r="AKT10" s="175"/>
      <c r="AKU10" s="175"/>
      <c r="AKV10" s="175"/>
      <c r="AKW10" s="175"/>
      <c r="AKX10" s="175"/>
      <c r="AKY10" s="175"/>
      <c r="AKZ10" s="175"/>
      <c r="ALA10" s="175"/>
      <c r="ALB10" s="175"/>
      <c r="ALC10" s="175"/>
      <c r="ALD10" s="175"/>
      <c r="ALE10" s="175"/>
      <c r="ALF10" s="175"/>
      <c r="ALG10" s="175"/>
      <c r="ALH10" s="175"/>
      <c r="ALI10" s="175"/>
      <c r="ALJ10" s="175"/>
      <c r="ALK10" s="175"/>
      <c r="ALL10" s="175"/>
      <c r="ALM10" s="175"/>
      <c r="ALN10" s="175"/>
      <c r="ALO10" s="175"/>
      <c r="ALP10" s="175"/>
      <c r="ALQ10" s="175"/>
      <c r="ALR10" s="175"/>
      <c r="ALS10" s="175"/>
      <c r="ALT10" s="175"/>
      <c r="ALU10" s="175"/>
      <c r="ALV10" s="175"/>
      <c r="ALW10" s="175"/>
      <c r="ALX10" s="175"/>
      <c r="ALY10" s="175"/>
      <c r="ALZ10" s="175"/>
      <c r="AMA10" s="175"/>
      <c r="AMB10" s="175"/>
      <c r="AMC10" s="175"/>
      <c r="AMD10" s="175"/>
      <c r="AME10" s="175"/>
      <c r="AMF10" s="175"/>
      <c r="AMG10" s="175"/>
      <c r="AMH10" s="175"/>
      <c r="AMI10" s="175"/>
      <c r="AMJ10" s="175"/>
      <c r="AMK10" s="175"/>
      <c r="AML10" s="175"/>
      <c r="AMM10" s="175"/>
      <c r="AMN10" s="175"/>
      <c r="AMO10" s="175"/>
      <c r="AMP10" s="175"/>
      <c r="AMQ10" s="175"/>
      <c r="AMR10" s="175"/>
      <c r="AMS10" s="175"/>
      <c r="AMT10" s="175"/>
      <c r="AMU10" s="175"/>
      <c r="AMV10" s="175"/>
      <c r="AMW10" s="175"/>
      <c r="AMX10" s="175"/>
      <c r="AMY10" s="175"/>
      <c r="AMZ10" s="175"/>
      <c r="ANA10" s="175"/>
      <c r="ANB10" s="175"/>
      <c r="ANC10" s="175"/>
      <c r="AND10" s="175"/>
      <c r="ANE10" s="175"/>
      <c r="ANF10" s="175"/>
      <c r="ANG10" s="175"/>
      <c r="ANH10" s="175"/>
      <c r="ANI10" s="175"/>
      <c r="ANJ10" s="175"/>
      <c r="ANK10" s="175"/>
      <c r="ANL10" s="175"/>
      <c r="ANM10" s="175"/>
      <c r="ANN10" s="175"/>
      <c r="ANO10" s="175"/>
      <c r="ANP10" s="175"/>
      <c r="ANQ10" s="175"/>
      <c r="ANR10" s="175"/>
      <c r="ANS10" s="175"/>
      <c r="ANT10" s="175"/>
      <c r="ANU10" s="175"/>
      <c r="ANV10" s="175"/>
      <c r="ANW10" s="175"/>
      <c r="ANX10" s="175"/>
      <c r="ANY10" s="175"/>
      <c r="ANZ10" s="175"/>
      <c r="AOA10" s="175"/>
      <c r="AOB10" s="175"/>
      <c r="AOC10" s="175"/>
      <c r="AOD10" s="175"/>
      <c r="AOE10" s="175"/>
      <c r="AOF10" s="175"/>
      <c r="AOG10" s="175"/>
      <c r="AOH10" s="175"/>
      <c r="AOI10" s="175"/>
      <c r="AOJ10" s="175"/>
      <c r="AOK10" s="175"/>
      <c r="AOL10" s="175"/>
      <c r="AOM10" s="175"/>
      <c r="AON10" s="175"/>
      <c r="AOO10" s="175"/>
      <c r="AOP10" s="175"/>
      <c r="AOQ10" s="175"/>
      <c r="AOR10" s="175"/>
      <c r="AOS10" s="175"/>
      <c r="AOT10" s="175"/>
      <c r="AOU10" s="175"/>
      <c r="AOV10" s="175"/>
      <c r="AOW10" s="175"/>
      <c r="AOX10" s="175"/>
      <c r="AOY10" s="175"/>
      <c r="AOZ10" s="175"/>
      <c r="APA10" s="175"/>
      <c r="APB10" s="175"/>
      <c r="APC10" s="175"/>
      <c r="APD10" s="175"/>
      <c r="APE10" s="175"/>
      <c r="APF10" s="175"/>
      <c r="APG10" s="175"/>
      <c r="APH10" s="175"/>
      <c r="API10" s="175"/>
      <c r="APJ10" s="175"/>
      <c r="APK10" s="175"/>
      <c r="APL10" s="175"/>
      <c r="APM10" s="175"/>
      <c r="APN10" s="175"/>
      <c r="APO10" s="175"/>
      <c r="APP10" s="175"/>
      <c r="APQ10" s="175"/>
      <c r="APR10" s="175"/>
      <c r="APS10" s="175"/>
      <c r="APT10" s="175"/>
      <c r="APU10" s="175"/>
      <c r="APV10" s="175"/>
      <c r="APW10" s="175"/>
      <c r="APX10" s="175"/>
      <c r="APY10" s="175"/>
      <c r="APZ10" s="175"/>
      <c r="AQA10" s="175"/>
      <c r="AQB10" s="175"/>
      <c r="AQC10" s="175"/>
      <c r="AQD10" s="175"/>
      <c r="AQE10" s="175"/>
      <c r="AQF10" s="175"/>
      <c r="AQG10" s="175"/>
      <c r="AQH10" s="175"/>
      <c r="AQI10" s="175"/>
      <c r="AQJ10" s="175"/>
      <c r="AQK10" s="175"/>
      <c r="AQL10" s="175"/>
      <c r="AQM10" s="175"/>
      <c r="AQN10" s="175"/>
      <c r="AQO10" s="175"/>
      <c r="AQP10" s="175"/>
      <c r="AQQ10" s="175"/>
      <c r="AQR10" s="175"/>
      <c r="AQS10" s="175"/>
      <c r="AQT10" s="175"/>
      <c r="AQU10" s="175"/>
      <c r="AQV10" s="175"/>
      <c r="AQW10" s="175"/>
      <c r="AQX10" s="175"/>
      <c r="AQY10" s="175"/>
      <c r="AQZ10" s="175"/>
      <c r="ARA10" s="175"/>
      <c r="ARB10" s="175"/>
      <c r="ARC10" s="175"/>
      <c r="ARD10" s="175"/>
      <c r="ARE10" s="175"/>
      <c r="ARF10" s="175"/>
      <c r="ARG10" s="175"/>
      <c r="ARH10" s="175"/>
      <c r="ARI10" s="175"/>
      <c r="ARJ10" s="175"/>
      <c r="ARK10" s="175"/>
      <c r="ARL10" s="175"/>
      <c r="ARM10" s="175"/>
      <c r="ARN10" s="175"/>
      <c r="ARO10" s="175"/>
      <c r="ARP10" s="175"/>
      <c r="ARQ10" s="175"/>
      <c r="ARR10" s="175"/>
      <c r="ARS10" s="175"/>
      <c r="ART10" s="175"/>
      <c r="ARU10" s="175"/>
      <c r="ARV10" s="175"/>
      <c r="ARW10" s="175"/>
      <c r="ARX10" s="175"/>
      <c r="ARY10" s="175"/>
      <c r="ARZ10" s="175"/>
      <c r="ASA10" s="175"/>
      <c r="ASB10" s="175"/>
      <c r="ASC10" s="175"/>
      <c r="ASD10" s="175"/>
      <c r="ASE10" s="175"/>
      <c r="ASF10" s="175"/>
      <c r="ASG10" s="175"/>
      <c r="ASH10" s="175"/>
      <c r="ASI10" s="175"/>
      <c r="ASJ10" s="175"/>
      <c r="ASK10" s="175"/>
      <c r="ASL10" s="175"/>
      <c r="ASM10" s="175"/>
      <c r="ASN10" s="175"/>
      <c r="ASO10" s="175"/>
      <c r="ASP10" s="175"/>
      <c r="ASQ10" s="175"/>
      <c r="ASR10" s="175"/>
      <c r="ASS10" s="175"/>
      <c r="AST10" s="175"/>
      <c r="ASU10" s="175"/>
      <c r="ASV10" s="175"/>
      <c r="ASW10" s="175"/>
      <c r="ASX10" s="175"/>
      <c r="ASY10" s="175"/>
      <c r="ASZ10" s="175"/>
      <c r="ATA10" s="175"/>
      <c r="ATB10" s="175"/>
      <c r="ATC10" s="175"/>
      <c r="ATD10" s="175"/>
      <c r="ATE10" s="175"/>
      <c r="ATF10" s="175"/>
      <c r="ATG10" s="175"/>
      <c r="ATH10" s="175"/>
      <c r="ATI10" s="175"/>
      <c r="ATJ10" s="175"/>
      <c r="ATK10" s="175"/>
      <c r="ATL10" s="175"/>
      <c r="ATM10" s="175"/>
      <c r="ATN10" s="175"/>
      <c r="ATO10" s="175"/>
      <c r="ATP10" s="175"/>
      <c r="ATQ10" s="175"/>
      <c r="ATR10" s="175"/>
      <c r="ATS10" s="175"/>
      <c r="ATT10" s="175"/>
      <c r="ATU10" s="175"/>
      <c r="ATV10" s="175"/>
      <c r="ATW10" s="175"/>
      <c r="ATX10" s="175"/>
      <c r="ATY10" s="175"/>
      <c r="ATZ10" s="175"/>
      <c r="AUA10" s="175"/>
      <c r="AUB10" s="175"/>
      <c r="AUC10" s="175"/>
      <c r="AUD10" s="175"/>
      <c r="AUE10" s="175"/>
      <c r="AUF10" s="175"/>
      <c r="AUG10" s="175"/>
      <c r="AUH10" s="175"/>
      <c r="AUI10" s="175"/>
      <c r="AUJ10" s="175"/>
      <c r="AUK10" s="175"/>
      <c r="AUL10" s="175"/>
      <c r="AUM10" s="175"/>
      <c r="AUN10" s="175"/>
      <c r="AUO10" s="175"/>
      <c r="AUP10" s="175"/>
      <c r="AUQ10" s="175"/>
      <c r="AUR10" s="175"/>
      <c r="AUS10" s="175"/>
      <c r="AUT10" s="175"/>
      <c r="AUU10" s="175"/>
      <c r="AUV10" s="175"/>
      <c r="AUW10" s="175"/>
      <c r="AUX10" s="175"/>
      <c r="AUY10" s="175"/>
      <c r="AUZ10" s="175"/>
      <c r="AVA10" s="175"/>
      <c r="AVB10" s="175"/>
      <c r="AVC10" s="175"/>
      <c r="AVD10" s="175"/>
      <c r="AVE10" s="175"/>
      <c r="AVF10" s="175"/>
      <c r="AVG10" s="175"/>
      <c r="AVH10" s="175"/>
      <c r="AVI10" s="175"/>
      <c r="AVJ10" s="175"/>
      <c r="AVK10" s="175"/>
      <c r="AVL10" s="175"/>
      <c r="AVM10" s="175"/>
      <c r="AVN10" s="175"/>
      <c r="AVO10" s="175"/>
      <c r="AVP10" s="175"/>
      <c r="AVQ10" s="175"/>
      <c r="AVR10" s="175"/>
      <c r="AVS10" s="175"/>
      <c r="AVT10" s="175"/>
      <c r="AVU10" s="175"/>
      <c r="AVV10" s="175"/>
      <c r="AVW10" s="175"/>
      <c r="AVX10" s="175"/>
      <c r="AVY10" s="175"/>
      <c r="AVZ10" s="175"/>
      <c r="AWA10" s="175"/>
      <c r="AWB10" s="175"/>
      <c r="AWC10" s="175"/>
      <c r="AWD10" s="175"/>
      <c r="AWE10" s="175"/>
      <c r="AWF10" s="175"/>
      <c r="AWG10" s="175"/>
      <c r="AWH10" s="175"/>
      <c r="AWI10" s="175"/>
      <c r="AWJ10" s="175"/>
      <c r="AWK10" s="175"/>
      <c r="AWL10" s="175"/>
      <c r="AWM10" s="175"/>
      <c r="AWN10" s="175"/>
      <c r="AWO10" s="175"/>
      <c r="AWP10" s="175"/>
      <c r="AWQ10" s="175"/>
      <c r="AWR10" s="175"/>
      <c r="AWS10" s="175"/>
      <c r="AWT10" s="175"/>
      <c r="AWU10" s="175"/>
      <c r="AWV10" s="175"/>
      <c r="AWW10" s="175"/>
      <c r="AWX10" s="175"/>
      <c r="AWY10" s="175"/>
      <c r="AWZ10" s="175"/>
      <c r="AXA10" s="175"/>
      <c r="AXB10" s="175"/>
      <c r="AXC10" s="175"/>
      <c r="AXD10" s="175"/>
      <c r="AXE10" s="175"/>
      <c r="AXF10" s="175"/>
      <c r="AXG10" s="175"/>
      <c r="AXH10" s="175"/>
      <c r="AXI10" s="175"/>
      <c r="AXJ10" s="175"/>
      <c r="AXK10" s="175"/>
      <c r="AXL10" s="175"/>
      <c r="AXM10" s="175"/>
      <c r="AXN10" s="175"/>
      <c r="AXO10" s="175"/>
      <c r="AXP10" s="175"/>
      <c r="AXQ10" s="175"/>
      <c r="AXR10" s="175"/>
      <c r="AXS10" s="175"/>
      <c r="AXT10" s="175"/>
      <c r="AXU10" s="175"/>
      <c r="AXV10" s="175"/>
      <c r="AXW10" s="175"/>
      <c r="AXX10" s="175"/>
      <c r="AXY10" s="175"/>
      <c r="AXZ10" s="175"/>
      <c r="AYA10" s="175"/>
      <c r="AYB10" s="175"/>
      <c r="AYC10" s="175"/>
      <c r="AYD10" s="175"/>
      <c r="AYE10" s="175"/>
      <c r="AYF10" s="175"/>
      <c r="AYG10" s="175"/>
      <c r="AYH10" s="175"/>
      <c r="AYI10" s="175"/>
      <c r="AYJ10" s="175"/>
      <c r="AYK10" s="175"/>
      <c r="AYL10" s="175"/>
      <c r="AYM10" s="175"/>
      <c r="AYN10" s="175"/>
      <c r="AYO10" s="175"/>
      <c r="AYP10" s="175"/>
      <c r="AYQ10" s="175"/>
      <c r="AYR10" s="175"/>
      <c r="AYS10" s="175"/>
      <c r="AYT10" s="175"/>
      <c r="AYU10" s="175"/>
      <c r="AYV10" s="175"/>
      <c r="AYW10" s="175"/>
      <c r="AYX10" s="175"/>
      <c r="AYY10" s="175"/>
      <c r="AYZ10" s="175"/>
      <c r="AZA10" s="175"/>
      <c r="AZB10" s="175"/>
      <c r="AZC10" s="175"/>
      <c r="AZD10" s="175"/>
      <c r="AZE10" s="175"/>
      <c r="AZF10" s="175"/>
      <c r="AZG10" s="175"/>
      <c r="AZH10" s="175"/>
      <c r="AZI10" s="175"/>
      <c r="AZJ10" s="175"/>
      <c r="AZK10" s="175"/>
      <c r="AZL10" s="175"/>
      <c r="AZM10" s="175"/>
      <c r="AZN10" s="175"/>
      <c r="AZO10" s="175"/>
      <c r="AZP10" s="175"/>
      <c r="AZQ10" s="175"/>
      <c r="AZR10" s="175"/>
      <c r="AZS10" s="175"/>
      <c r="AZT10" s="175"/>
      <c r="AZU10" s="175"/>
      <c r="AZV10" s="175"/>
      <c r="AZW10" s="175"/>
      <c r="AZX10" s="175"/>
      <c r="AZY10" s="175"/>
      <c r="AZZ10" s="175"/>
      <c r="BAA10" s="175"/>
      <c r="BAB10" s="175"/>
      <c r="BAC10" s="175"/>
      <c r="BAD10" s="175"/>
      <c r="BAE10" s="175"/>
      <c r="BAF10" s="175"/>
      <c r="BAG10" s="175"/>
      <c r="BAH10" s="175"/>
      <c r="BAI10" s="175"/>
      <c r="BAJ10" s="175"/>
      <c r="BAK10" s="175"/>
      <c r="BAL10" s="175"/>
      <c r="BAM10" s="175"/>
      <c r="BAN10" s="175"/>
      <c r="BAO10" s="175"/>
      <c r="BAP10" s="175"/>
      <c r="BAQ10" s="175"/>
      <c r="BAR10" s="175"/>
      <c r="BAS10" s="175"/>
      <c r="BAT10" s="175"/>
      <c r="BAU10" s="175"/>
      <c r="BAV10" s="175"/>
      <c r="BAW10" s="175"/>
      <c r="BAX10" s="175"/>
      <c r="BAY10" s="175"/>
      <c r="BAZ10" s="175"/>
      <c r="BBA10" s="175"/>
      <c r="BBB10" s="175"/>
      <c r="BBC10" s="175"/>
      <c r="BBD10" s="175"/>
      <c r="BBE10" s="175"/>
      <c r="BBF10" s="175"/>
      <c r="BBG10" s="175"/>
      <c r="BBH10" s="175"/>
      <c r="BBI10" s="175"/>
      <c r="BBJ10" s="175"/>
      <c r="BBK10" s="175"/>
      <c r="BBL10" s="175"/>
      <c r="BBM10" s="175"/>
      <c r="BBN10" s="175"/>
      <c r="BBO10" s="175"/>
      <c r="BBP10" s="175"/>
      <c r="BBQ10" s="175"/>
      <c r="BBR10" s="175"/>
      <c r="BBS10" s="175"/>
      <c r="BBT10" s="175"/>
      <c r="BBU10" s="175"/>
      <c r="BBV10" s="175"/>
      <c r="BBW10" s="175"/>
      <c r="BBX10" s="175"/>
      <c r="BBY10" s="175"/>
      <c r="BBZ10" s="175"/>
      <c r="BCA10" s="175"/>
      <c r="BCB10" s="175"/>
      <c r="BCC10" s="175"/>
      <c r="BCD10" s="175"/>
      <c r="BCE10" s="175"/>
      <c r="BCF10" s="175"/>
      <c r="BCG10" s="175"/>
      <c r="BCH10" s="175"/>
      <c r="BCI10" s="175"/>
      <c r="BCJ10" s="175"/>
      <c r="BCK10" s="175"/>
      <c r="BCL10" s="175"/>
      <c r="BCM10" s="175"/>
      <c r="BCN10" s="175"/>
      <c r="BCO10" s="175"/>
      <c r="BCP10" s="175"/>
      <c r="BCQ10" s="175"/>
      <c r="BCR10" s="175"/>
      <c r="BCS10" s="175"/>
      <c r="BCT10" s="175"/>
      <c r="BCU10" s="175"/>
      <c r="BCV10" s="175"/>
      <c r="BCW10" s="175"/>
      <c r="BCX10" s="175"/>
      <c r="BCY10" s="175"/>
      <c r="BCZ10" s="175"/>
      <c r="BDA10" s="175"/>
      <c r="BDB10" s="175"/>
      <c r="BDC10" s="175"/>
      <c r="BDD10" s="175"/>
      <c r="BDE10" s="175"/>
      <c r="BDF10" s="175"/>
      <c r="BDG10" s="175"/>
      <c r="BDH10" s="175"/>
      <c r="BDI10" s="175"/>
      <c r="BDJ10" s="175"/>
      <c r="BDK10" s="175"/>
      <c r="BDL10" s="175"/>
      <c r="BDM10" s="175"/>
      <c r="BDN10" s="175"/>
      <c r="BDO10" s="175"/>
      <c r="BDP10" s="175"/>
      <c r="BDQ10" s="175"/>
      <c r="BDR10" s="175"/>
      <c r="BDS10" s="175"/>
      <c r="BDT10" s="175"/>
      <c r="BDU10" s="175"/>
      <c r="BDV10" s="175"/>
      <c r="BDW10" s="175"/>
      <c r="BDX10" s="175"/>
      <c r="BDY10" s="175"/>
      <c r="BDZ10" s="175"/>
      <c r="BEA10" s="175"/>
      <c r="BEB10" s="175"/>
      <c r="BEC10" s="175"/>
      <c r="BED10" s="175"/>
      <c r="BEE10" s="175"/>
      <c r="BEF10" s="175"/>
      <c r="BEG10" s="175"/>
      <c r="BEH10" s="175"/>
      <c r="BEI10" s="175"/>
      <c r="BEJ10" s="175"/>
      <c r="BEK10" s="175"/>
      <c r="BEL10" s="175"/>
      <c r="BEM10" s="175"/>
      <c r="BEN10" s="175"/>
      <c r="BEO10" s="175"/>
      <c r="BEP10" s="175"/>
      <c r="BEQ10" s="175"/>
      <c r="BER10" s="175"/>
      <c r="BES10" s="175"/>
      <c r="BET10" s="175"/>
      <c r="BEU10" s="175"/>
      <c r="BEV10" s="175"/>
      <c r="BEW10" s="175"/>
      <c r="BEX10" s="175"/>
      <c r="BEY10" s="175"/>
      <c r="BEZ10" s="175"/>
      <c r="BFA10" s="175"/>
      <c r="BFB10" s="175"/>
      <c r="BFC10" s="175"/>
      <c r="BFD10" s="175"/>
      <c r="BFE10" s="175"/>
      <c r="BFF10" s="175"/>
      <c r="BFG10" s="175"/>
      <c r="BFH10" s="175"/>
      <c r="BFI10" s="175"/>
      <c r="BFJ10" s="175"/>
      <c r="BFK10" s="175"/>
      <c r="BFL10" s="175"/>
      <c r="BFM10" s="175"/>
      <c r="BFN10" s="175"/>
      <c r="BFO10" s="175"/>
      <c r="BFP10" s="175"/>
      <c r="BFQ10" s="175"/>
      <c r="BFR10" s="175"/>
      <c r="BFS10" s="175"/>
      <c r="BFT10" s="175"/>
      <c r="BFU10" s="175"/>
      <c r="BFV10" s="175"/>
      <c r="BFW10" s="175"/>
      <c r="BFX10" s="175"/>
      <c r="BFY10" s="175"/>
      <c r="BFZ10" s="175"/>
      <c r="BGA10" s="175"/>
      <c r="BGB10" s="175"/>
      <c r="BGC10" s="175"/>
      <c r="BGD10" s="175"/>
      <c r="BGE10" s="175"/>
      <c r="BGF10" s="175"/>
      <c r="BGG10" s="175"/>
      <c r="BGH10" s="175"/>
      <c r="BGI10" s="175"/>
      <c r="BGJ10" s="175"/>
      <c r="BGK10" s="175"/>
      <c r="BGL10" s="175"/>
      <c r="BGM10" s="175"/>
      <c r="BGN10" s="175"/>
      <c r="BGO10" s="175"/>
      <c r="BGP10" s="175"/>
      <c r="BGQ10" s="175"/>
      <c r="BGR10" s="175"/>
      <c r="BGS10" s="175"/>
      <c r="BGT10" s="175"/>
      <c r="BGU10" s="175"/>
      <c r="BGV10" s="175"/>
      <c r="BGW10" s="175"/>
      <c r="BGX10" s="175"/>
      <c r="BGY10" s="175"/>
      <c r="BGZ10" s="175"/>
      <c r="BHA10" s="175"/>
      <c r="BHB10" s="175"/>
      <c r="BHC10" s="175"/>
      <c r="BHD10" s="175"/>
      <c r="BHE10" s="175"/>
      <c r="BHF10" s="175"/>
      <c r="BHG10" s="175"/>
      <c r="BHH10" s="175"/>
      <c r="BHI10" s="175"/>
      <c r="BHJ10" s="175"/>
      <c r="BHK10" s="175"/>
      <c r="BHL10" s="175"/>
      <c r="BHM10" s="175"/>
      <c r="BHN10" s="175"/>
      <c r="BHO10" s="175"/>
      <c r="BHP10" s="175"/>
      <c r="BHQ10" s="175"/>
      <c r="BHR10" s="175"/>
      <c r="BHS10" s="175"/>
      <c r="BHT10" s="175"/>
      <c r="BHU10" s="175"/>
      <c r="BHV10" s="175"/>
      <c r="BHW10" s="175"/>
      <c r="BHX10" s="175"/>
      <c r="BHY10" s="175"/>
      <c r="BHZ10" s="175"/>
      <c r="BIA10" s="175"/>
      <c r="BIB10" s="175"/>
      <c r="BIC10" s="175"/>
      <c r="BID10" s="175"/>
      <c r="BIE10" s="175"/>
      <c r="BIF10" s="175"/>
      <c r="BIG10" s="175"/>
      <c r="BIH10" s="175"/>
      <c r="BII10" s="175"/>
      <c r="BIJ10" s="175"/>
      <c r="BIK10" s="175"/>
      <c r="BIL10" s="175"/>
      <c r="BIM10" s="175"/>
      <c r="BIN10" s="175"/>
      <c r="BIO10" s="175"/>
      <c r="BIP10" s="175"/>
      <c r="BIQ10" s="175"/>
      <c r="BIR10" s="175"/>
      <c r="BIS10" s="175"/>
      <c r="BIT10" s="175"/>
      <c r="BIU10" s="175"/>
      <c r="BIV10" s="175"/>
      <c r="BIW10" s="175"/>
      <c r="BIX10" s="175"/>
      <c r="BIY10" s="175"/>
      <c r="BIZ10" s="175"/>
      <c r="BJA10" s="175"/>
      <c r="BJB10" s="175"/>
      <c r="BJC10" s="175"/>
      <c r="BJD10" s="175"/>
      <c r="BJE10" s="175"/>
      <c r="BJF10" s="175"/>
      <c r="BJG10" s="175"/>
      <c r="BJH10" s="175"/>
      <c r="BJI10" s="175"/>
      <c r="BJJ10" s="175"/>
      <c r="BJK10" s="175"/>
      <c r="BJL10" s="175"/>
      <c r="BJM10" s="175"/>
      <c r="BJN10" s="175"/>
      <c r="BJO10" s="175"/>
      <c r="BJP10" s="175"/>
      <c r="BJQ10" s="175"/>
      <c r="BJR10" s="175"/>
      <c r="BJS10" s="175"/>
      <c r="BJT10" s="175"/>
      <c r="BJU10" s="175"/>
      <c r="BJV10" s="175"/>
      <c r="BJW10" s="175"/>
      <c r="BJX10" s="175"/>
      <c r="BJY10" s="175"/>
      <c r="BJZ10" s="175"/>
      <c r="BKA10" s="175"/>
      <c r="BKB10" s="175"/>
      <c r="BKC10" s="175"/>
      <c r="BKD10" s="175"/>
      <c r="BKE10" s="175"/>
      <c r="BKF10" s="175"/>
      <c r="BKG10" s="175"/>
      <c r="BKH10" s="175"/>
      <c r="BKI10" s="175"/>
      <c r="BKJ10" s="175"/>
      <c r="BKK10" s="175"/>
      <c r="BKL10" s="175"/>
      <c r="BKM10" s="175"/>
      <c r="BKN10" s="175"/>
      <c r="BKO10" s="175"/>
      <c r="BKP10" s="175"/>
      <c r="BKQ10" s="175"/>
      <c r="BKR10" s="175"/>
      <c r="BKS10" s="175"/>
      <c r="BKT10" s="175"/>
      <c r="BKU10" s="175"/>
      <c r="BKV10" s="175"/>
      <c r="BKW10" s="175"/>
      <c r="BKX10" s="175"/>
      <c r="BKY10" s="175"/>
      <c r="BKZ10" s="175"/>
      <c r="BLA10" s="175"/>
      <c r="BLB10" s="175"/>
      <c r="BLC10" s="175"/>
      <c r="BLD10" s="175"/>
      <c r="BLE10" s="175"/>
      <c r="BLF10" s="175"/>
      <c r="BLG10" s="175"/>
      <c r="BLH10" s="175"/>
      <c r="BLI10" s="175"/>
      <c r="BLJ10" s="175"/>
      <c r="BLK10" s="175"/>
      <c r="BLL10" s="175"/>
      <c r="BLM10" s="175"/>
      <c r="BLN10" s="175"/>
      <c r="BLO10" s="175"/>
      <c r="BLP10" s="175"/>
      <c r="BLQ10" s="175"/>
      <c r="BLR10" s="175"/>
      <c r="BLS10" s="175"/>
      <c r="BLT10" s="175"/>
      <c r="BLU10" s="175"/>
      <c r="BLV10" s="175"/>
      <c r="BLW10" s="175"/>
      <c r="BLX10" s="175"/>
      <c r="BLY10" s="175"/>
      <c r="BLZ10" s="175"/>
      <c r="BMA10" s="175"/>
      <c r="BMB10" s="175"/>
      <c r="BMC10" s="175"/>
      <c r="BMD10" s="175"/>
      <c r="BME10" s="175"/>
      <c r="BMF10" s="175"/>
      <c r="BMG10" s="175"/>
      <c r="BMH10" s="175"/>
      <c r="BMI10" s="175"/>
      <c r="BMJ10" s="175"/>
      <c r="BMK10" s="175"/>
      <c r="BML10" s="175"/>
      <c r="BMM10" s="175"/>
      <c r="BMN10" s="175"/>
      <c r="BMO10" s="175"/>
      <c r="BMP10" s="175"/>
      <c r="BMQ10" s="175"/>
      <c r="BMR10" s="175"/>
      <c r="BMS10" s="175"/>
      <c r="BMT10" s="175"/>
      <c r="BMU10" s="175"/>
      <c r="BMV10" s="175"/>
      <c r="BMW10" s="175"/>
      <c r="BMX10" s="175"/>
      <c r="BMY10" s="175"/>
      <c r="BMZ10" s="175"/>
      <c r="BNA10" s="175"/>
      <c r="BNB10" s="175"/>
      <c r="BNC10" s="175"/>
      <c r="BND10" s="175"/>
      <c r="BNE10" s="175"/>
      <c r="BNF10" s="175"/>
      <c r="BNG10" s="175"/>
      <c r="BNH10" s="175"/>
      <c r="BNI10" s="175"/>
      <c r="BNJ10" s="175"/>
      <c r="BNK10" s="175"/>
      <c r="BNL10" s="175"/>
      <c r="BNM10" s="175"/>
      <c r="BNN10" s="175"/>
      <c r="BNO10" s="175"/>
      <c r="BNP10" s="175"/>
      <c r="BNQ10" s="175"/>
      <c r="BNR10" s="175"/>
      <c r="BNS10" s="175"/>
      <c r="BNT10" s="175"/>
      <c r="BNU10" s="175"/>
      <c r="BNV10" s="175"/>
      <c r="BNW10" s="175"/>
      <c r="BNX10" s="175"/>
      <c r="BNY10" s="175"/>
      <c r="BNZ10" s="175"/>
      <c r="BOA10" s="175"/>
      <c r="BOB10" s="175"/>
      <c r="BOC10" s="175"/>
      <c r="BOD10" s="175"/>
      <c r="BOE10" s="175"/>
      <c r="BOF10" s="175"/>
      <c r="BOG10" s="175"/>
      <c r="BOH10" s="175"/>
      <c r="BOI10" s="175"/>
      <c r="BOJ10" s="175"/>
      <c r="BOK10" s="175"/>
      <c r="BOL10" s="175"/>
      <c r="BOM10" s="175"/>
      <c r="BON10" s="175"/>
      <c r="BOO10" s="175"/>
      <c r="BOP10" s="175"/>
      <c r="BOQ10" s="175"/>
      <c r="BOR10" s="175"/>
      <c r="BOS10" s="175"/>
      <c r="BOT10" s="175"/>
      <c r="BOU10" s="175"/>
      <c r="BOV10" s="175"/>
      <c r="BOW10" s="175"/>
      <c r="BOX10" s="175"/>
      <c r="BOY10" s="175"/>
      <c r="BOZ10" s="175"/>
      <c r="BPA10" s="175"/>
      <c r="BPB10" s="175"/>
      <c r="BPC10" s="175"/>
      <c r="BPD10" s="175"/>
      <c r="BPE10" s="175"/>
      <c r="BPF10" s="175"/>
      <c r="BPG10" s="175"/>
      <c r="BPH10" s="175"/>
      <c r="BPI10" s="175"/>
      <c r="BPJ10" s="175"/>
      <c r="BPK10" s="175"/>
      <c r="BPL10" s="175"/>
      <c r="BPM10" s="175"/>
      <c r="BPN10" s="175"/>
      <c r="BPO10" s="175"/>
      <c r="BPP10" s="175"/>
      <c r="BPQ10" s="175"/>
      <c r="BPR10" s="175"/>
      <c r="BPS10" s="175"/>
      <c r="BPT10" s="175"/>
      <c r="BPU10" s="175"/>
      <c r="BPV10" s="175"/>
      <c r="BPW10" s="175"/>
      <c r="BPX10" s="175"/>
      <c r="BPY10" s="175"/>
      <c r="BPZ10" s="175"/>
      <c r="BQA10" s="175"/>
      <c r="BQB10" s="175"/>
      <c r="BQC10" s="175"/>
      <c r="BQD10" s="175"/>
      <c r="BQE10" s="175"/>
      <c r="BQF10" s="175"/>
      <c r="BQG10" s="175"/>
      <c r="BQH10" s="175"/>
      <c r="BQI10" s="175"/>
      <c r="BQJ10" s="175"/>
      <c r="BQK10" s="175"/>
      <c r="BQL10" s="175"/>
      <c r="BQM10" s="175"/>
      <c r="BQN10" s="175"/>
      <c r="BQO10" s="175"/>
      <c r="BQP10" s="175"/>
      <c r="BQQ10" s="175"/>
      <c r="BQR10" s="175"/>
      <c r="BQS10" s="175"/>
      <c r="BQT10" s="175"/>
      <c r="BQU10" s="175"/>
      <c r="BQV10" s="175"/>
      <c r="BQW10" s="175"/>
      <c r="BQX10" s="175"/>
      <c r="BQY10" s="175"/>
      <c r="BQZ10" s="175"/>
      <c r="BRA10" s="175"/>
      <c r="BRB10" s="175"/>
      <c r="BRC10" s="175"/>
      <c r="BRD10" s="175"/>
      <c r="BRE10" s="175"/>
      <c r="BRF10" s="175"/>
      <c r="BRG10" s="175"/>
      <c r="BRH10" s="175"/>
      <c r="BRI10" s="175"/>
      <c r="BRJ10" s="175"/>
      <c r="BRK10" s="175"/>
      <c r="BRL10" s="175"/>
      <c r="BRM10" s="175"/>
      <c r="BRN10" s="175"/>
      <c r="BRO10" s="175"/>
      <c r="BRP10" s="175"/>
      <c r="BRQ10" s="175"/>
      <c r="BRR10" s="175"/>
      <c r="BRS10" s="175"/>
      <c r="BRT10" s="175"/>
      <c r="BRU10" s="175"/>
      <c r="BRV10" s="175"/>
      <c r="BRW10" s="175"/>
      <c r="BRX10" s="175"/>
      <c r="BRY10" s="175"/>
      <c r="BRZ10" s="175"/>
      <c r="BSA10" s="175"/>
      <c r="BSB10" s="175"/>
      <c r="BSC10" s="175"/>
      <c r="BSD10" s="175"/>
      <c r="BSE10" s="175"/>
      <c r="BSF10" s="175"/>
      <c r="BSG10" s="175"/>
      <c r="BSH10" s="175"/>
      <c r="BSI10" s="175"/>
      <c r="BSJ10" s="175"/>
      <c r="BSK10" s="175"/>
      <c r="BSL10" s="175"/>
      <c r="BSM10" s="175"/>
      <c r="BSN10" s="175"/>
      <c r="BSO10" s="175"/>
      <c r="BSP10" s="175"/>
      <c r="BSQ10" s="175"/>
      <c r="BSR10" s="175"/>
      <c r="BSS10" s="175"/>
      <c r="BST10" s="175"/>
      <c r="BSU10" s="175"/>
      <c r="BSV10" s="175"/>
      <c r="BSW10" s="175"/>
      <c r="BSX10" s="175"/>
      <c r="BSY10" s="175"/>
      <c r="BSZ10" s="175"/>
      <c r="BTA10" s="175"/>
      <c r="BTB10" s="175"/>
      <c r="BTC10" s="175"/>
      <c r="BTD10" s="175"/>
      <c r="BTE10" s="175"/>
      <c r="BTF10" s="175"/>
      <c r="BTG10" s="175"/>
      <c r="BTH10" s="175"/>
      <c r="BTI10" s="175"/>
      <c r="BTJ10" s="175"/>
      <c r="BTK10" s="175"/>
      <c r="BTL10" s="175"/>
      <c r="BTM10" s="175"/>
      <c r="BTN10" s="175"/>
      <c r="BTO10" s="175"/>
      <c r="BTP10" s="175"/>
      <c r="BTQ10" s="175"/>
      <c r="BTR10" s="175"/>
      <c r="BTS10" s="175"/>
      <c r="BTT10" s="175"/>
      <c r="BTU10" s="175"/>
      <c r="BTV10" s="175"/>
      <c r="BTW10" s="175"/>
      <c r="BTX10" s="175"/>
      <c r="BTY10" s="175"/>
      <c r="BTZ10" s="175"/>
      <c r="BUA10" s="175"/>
      <c r="BUB10" s="175"/>
      <c r="BUC10" s="175"/>
      <c r="BUD10" s="175"/>
      <c r="BUE10" s="175"/>
      <c r="BUF10" s="175"/>
      <c r="BUG10" s="175"/>
      <c r="BUH10" s="175"/>
      <c r="BUI10" s="175"/>
      <c r="BUJ10" s="175"/>
      <c r="BUK10" s="175"/>
      <c r="BUL10" s="175"/>
      <c r="BUM10" s="175"/>
      <c r="BUN10" s="175"/>
      <c r="BUO10" s="175"/>
      <c r="BUP10" s="175"/>
      <c r="BUQ10" s="175"/>
      <c r="BUR10" s="175"/>
      <c r="BUS10" s="175"/>
      <c r="BUT10" s="175"/>
      <c r="BUU10" s="175"/>
      <c r="BUV10" s="175"/>
      <c r="BUW10" s="175"/>
      <c r="BUX10" s="175"/>
      <c r="BUY10" s="175"/>
      <c r="BUZ10" s="175"/>
      <c r="BVA10" s="175"/>
      <c r="BVB10" s="175"/>
      <c r="BVC10" s="175"/>
      <c r="BVD10" s="175"/>
      <c r="BVE10" s="175"/>
      <c r="BVF10" s="175"/>
      <c r="BVG10" s="175"/>
      <c r="BVH10" s="175"/>
      <c r="BVI10" s="175"/>
      <c r="BVJ10" s="175"/>
      <c r="BVK10" s="175"/>
      <c r="BVL10" s="175"/>
      <c r="BVM10" s="175"/>
      <c r="BVN10" s="175"/>
      <c r="BVO10" s="175"/>
      <c r="BVP10" s="175"/>
      <c r="BVQ10" s="175"/>
      <c r="BVR10" s="175"/>
      <c r="BVS10" s="175"/>
      <c r="BVT10" s="175"/>
      <c r="BVU10" s="175"/>
      <c r="BVV10" s="175"/>
      <c r="BVW10" s="175"/>
      <c r="BVX10" s="175"/>
      <c r="BVY10" s="175"/>
      <c r="BVZ10" s="175"/>
      <c r="BWA10" s="175"/>
      <c r="BWB10" s="175"/>
      <c r="BWC10" s="175"/>
      <c r="BWD10" s="175"/>
      <c r="BWE10" s="175"/>
      <c r="BWF10" s="175"/>
      <c r="BWG10" s="175"/>
      <c r="BWH10" s="175"/>
      <c r="BWI10" s="175"/>
      <c r="BWJ10" s="175"/>
      <c r="BWK10" s="175"/>
      <c r="BWL10" s="175"/>
      <c r="BWM10" s="175"/>
      <c r="BWN10" s="175"/>
      <c r="BWO10" s="175"/>
      <c r="BWP10" s="175"/>
      <c r="BWQ10" s="175"/>
      <c r="BWR10" s="175"/>
      <c r="BWS10" s="175"/>
      <c r="BWT10" s="175"/>
      <c r="BWU10" s="175"/>
      <c r="BWV10" s="175"/>
      <c r="BWW10" s="175"/>
      <c r="BWX10" s="175"/>
      <c r="BWY10" s="175"/>
      <c r="BWZ10" s="175"/>
      <c r="BXA10" s="175"/>
      <c r="BXB10" s="175"/>
      <c r="BXC10" s="175"/>
      <c r="BXD10" s="175"/>
      <c r="BXE10" s="175"/>
      <c r="BXF10" s="175"/>
      <c r="BXG10" s="175"/>
      <c r="BXH10" s="175"/>
      <c r="BXI10" s="175"/>
      <c r="BXJ10" s="175"/>
      <c r="BXK10" s="175"/>
      <c r="BXL10" s="175"/>
      <c r="BXM10" s="175"/>
      <c r="BXN10" s="175"/>
      <c r="BXO10" s="175"/>
      <c r="BXP10" s="175"/>
      <c r="BXQ10" s="175"/>
      <c r="BXR10" s="175"/>
      <c r="BXS10" s="175"/>
      <c r="BXT10" s="175"/>
      <c r="BXU10" s="175"/>
      <c r="BXV10" s="175"/>
      <c r="BXW10" s="175"/>
      <c r="BXX10" s="175"/>
      <c r="BXY10" s="175"/>
      <c r="BXZ10" s="175"/>
      <c r="BYA10" s="175"/>
      <c r="BYB10" s="175"/>
      <c r="BYC10" s="175"/>
      <c r="BYD10" s="175"/>
      <c r="BYE10" s="175"/>
      <c r="BYF10" s="175"/>
      <c r="BYG10" s="175"/>
      <c r="BYH10" s="175"/>
      <c r="BYI10" s="175"/>
      <c r="BYJ10" s="175"/>
      <c r="BYK10" s="175"/>
      <c r="BYL10" s="175"/>
      <c r="BYM10" s="175"/>
      <c r="BYN10" s="175"/>
      <c r="BYO10" s="175"/>
      <c r="BYP10" s="175"/>
      <c r="BYQ10" s="175"/>
      <c r="BYR10" s="175"/>
      <c r="BYS10" s="175"/>
      <c r="BYT10" s="175"/>
      <c r="BYU10" s="175"/>
      <c r="BYV10" s="175"/>
      <c r="BYW10" s="175"/>
      <c r="BYX10" s="175"/>
      <c r="BYY10" s="175"/>
      <c r="BYZ10" s="175"/>
      <c r="BZA10" s="175"/>
      <c r="BZB10" s="175"/>
      <c r="BZC10" s="175"/>
      <c r="BZD10" s="175"/>
      <c r="BZE10" s="175"/>
      <c r="BZF10" s="175"/>
      <c r="BZG10" s="175"/>
      <c r="BZH10" s="175"/>
      <c r="BZI10" s="175"/>
      <c r="BZJ10" s="175"/>
      <c r="BZK10" s="175"/>
      <c r="BZL10" s="175"/>
      <c r="BZM10" s="175"/>
      <c r="BZN10" s="175"/>
      <c r="BZO10" s="175"/>
      <c r="BZP10" s="175"/>
      <c r="BZQ10" s="175"/>
      <c r="BZR10" s="175"/>
      <c r="BZS10" s="175"/>
      <c r="BZT10" s="175"/>
      <c r="BZU10" s="175"/>
      <c r="BZV10" s="175"/>
      <c r="BZW10" s="175"/>
      <c r="BZX10" s="175"/>
      <c r="BZY10" s="175"/>
      <c r="BZZ10" s="175"/>
      <c r="CAA10" s="175"/>
      <c r="CAB10" s="175"/>
      <c r="CAC10" s="175"/>
      <c r="CAD10" s="175"/>
      <c r="CAE10" s="175"/>
      <c r="CAF10" s="175"/>
      <c r="CAG10" s="175"/>
      <c r="CAH10" s="175"/>
      <c r="CAI10" s="175"/>
      <c r="CAJ10" s="175"/>
      <c r="CAK10" s="175"/>
      <c r="CAL10" s="175"/>
      <c r="CAM10" s="175"/>
      <c r="CAN10" s="175"/>
      <c r="CAO10" s="175"/>
      <c r="CAP10" s="175"/>
      <c r="CAQ10" s="175"/>
      <c r="CAR10" s="175"/>
      <c r="CAS10" s="175"/>
      <c r="CAT10" s="175"/>
      <c r="CAU10" s="175"/>
      <c r="CAV10" s="175"/>
      <c r="CAW10" s="175"/>
      <c r="CAX10" s="175"/>
      <c r="CAY10" s="175"/>
      <c r="CAZ10" s="175"/>
      <c r="CBA10" s="175"/>
      <c r="CBB10" s="175"/>
      <c r="CBC10" s="175"/>
      <c r="CBD10" s="175"/>
      <c r="CBE10" s="175"/>
      <c r="CBF10" s="175"/>
      <c r="CBG10" s="175"/>
      <c r="CBH10" s="175"/>
      <c r="CBI10" s="175"/>
      <c r="CBJ10" s="175"/>
      <c r="CBK10" s="175"/>
      <c r="CBL10" s="175"/>
      <c r="CBM10" s="175"/>
      <c r="CBN10" s="175"/>
      <c r="CBO10" s="175"/>
      <c r="CBP10" s="175"/>
      <c r="CBQ10" s="175"/>
      <c r="CBR10" s="175"/>
      <c r="CBS10" s="175"/>
      <c r="CBT10" s="175"/>
      <c r="CBU10" s="175"/>
      <c r="CBV10" s="175"/>
      <c r="CBW10" s="175"/>
      <c r="CBX10" s="175"/>
      <c r="CBY10" s="175"/>
      <c r="CBZ10" s="175"/>
      <c r="CCA10" s="175"/>
      <c r="CCB10" s="175"/>
      <c r="CCC10" s="175"/>
      <c r="CCD10" s="175"/>
      <c r="CCE10" s="175"/>
      <c r="CCF10" s="175"/>
      <c r="CCG10" s="175"/>
      <c r="CCH10" s="175"/>
      <c r="CCI10" s="175"/>
      <c r="CCJ10" s="175"/>
      <c r="CCK10" s="175"/>
      <c r="CCL10" s="175"/>
      <c r="CCM10" s="175"/>
      <c r="CCN10" s="175"/>
      <c r="CCO10" s="175"/>
      <c r="CCP10" s="175"/>
      <c r="CCQ10" s="175"/>
      <c r="CCR10" s="175"/>
      <c r="CCS10" s="175"/>
      <c r="CCT10" s="175"/>
      <c r="CCU10" s="175"/>
      <c r="CCV10" s="175"/>
      <c r="CCW10" s="175"/>
      <c r="CCX10" s="175"/>
      <c r="CCY10" s="175"/>
      <c r="CCZ10" s="175"/>
      <c r="CDA10" s="175"/>
      <c r="CDB10" s="175"/>
      <c r="CDC10" s="175"/>
      <c r="CDD10" s="175"/>
      <c r="CDE10" s="175"/>
      <c r="CDF10" s="175"/>
      <c r="CDG10" s="175"/>
      <c r="CDH10" s="175"/>
      <c r="CDI10" s="175"/>
      <c r="CDJ10" s="175"/>
      <c r="CDK10" s="175"/>
      <c r="CDL10" s="175"/>
      <c r="CDM10" s="175"/>
      <c r="CDN10" s="175"/>
      <c r="CDO10" s="175"/>
      <c r="CDP10" s="175"/>
      <c r="CDQ10" s="175"/>
      <c r="CDR10" s="175"/>
      <c r="CDS10" s="175"/>
      <c r="CDT10" s="175"/>
      <c r="CDU10" s="175"/>
      <c r="CDV10" s="175"/>
      <c r="CDW10" s="175"/>
      <c r="CDX10" s="175"/>
      <c r="CDY10" s="175"/>
      <c r="CDZ10" s="175"/>
      <c r="CEA10" s="175"/>
      <c r="CEB10" s="175"/>
      <c r="CEC10" s="175"/>
      <c r="CED10" s="175"/>
      <c r="CEE10" s="175"/>
      <c r="CEF10" s="175"/>
      <c r="CEG10" s="175"/>
      <c r="CEH10" s="175"/>
      <c r="CEI10" s="175"/>
      <c r="CEJ10" s="175"/>
      <c r="CEK10" s="175"/>
      <c r="CEL10" s="175"/>
      <c r="CEM10" s="175"/>
      <c r="CEN10" s="175"/>
      <c r="CEO10" s="175"/>
      <c r="CEP10" s="175"/>
      <c r="CEQ10" s="175"/>
      <c r="CER10" s="175"/>
      <c r="CES10" s="175"/>
      <c r="CET10" s="175"/>
      <c r="CEU10" s="175"/>
      <c r="CEV10" s="175"/>
      <c r="CEW10" s="175"/>
      <c r="CEX10" s="175"/>
      <c r="CEY10" s="175"/>
      <c r="CEZ10" s="175"/>
      <c r="CFA10" s="175"/>
      <c r="CFB10" s="175"/>
      <c r="CFC10" s="175"/>
      <c r="CFD10" s="175"/>
      <c r="CFE10" s="175"/>
      <c r="CFF10" s="175"/>
      <c r="CFG10" s="175"/>
      <c r="CFH10" s="175"/>
      <c r="CFI10" s="175"/>
      <c r="CFJ10" s="175"/>
      <c r="CFK10" s="175"/>
      <c r="CFL10" s="175"/>
      <c r="CFM10" s="175"/>
      <c r="CFN10" s="175"/>
      <c r="CFO10" s="175"/>
      <c r="CFP10" s="175"/>
      <c r="CFQ10" s="175"/>
      <c r="CFR10" s="175"/>
      <c r="CFS10" s="175"/>
      <c r="CFT10" s="175"/>
      <c r="CFU10" s="175"/>
      <c r="CFV10" s="175"/>
      <c r="CFW10" s="175"/>
      <c r="CFX10" s="175"/>
      <c r="CFY10" s="175"/>
      <c r="CFZ10" s="175"/>
      <c r="CGA10" s="175"/>
      <c r="CGB10" s="175"/>
      <c r="CGC10" s="175"/>
      <c r="CGD10" s="175"/>
      <c r="CGE10" s="175"/>
      <c r="CGF10" s="175"/>
      <c r="CGG10" s="175"/>
      <c r="CGH10" s="175"/>
      <c r="CGI10" s="175"/>
      <c r="CGJ10" s="175"/>
      <c r="CGK10" s="175"/>
      <c r="CGL10" s="175"/>
      <c r="CGM10" s="175"/>
      <c r="CGN10" s="175"/>
      <c r="CGO10" s="175"/>
      <c r="CGP10" s="175"/>
      <c r="CGQ10" s="175"/>
      <c r="CGR10" s="175"/>
      <c r="CGS10" s="175"/>
      <c r="CGT10" s="175"/>
      <c r="CGU10" s="175"/>
      <c r="CGV10" s="175"/>
      <c r="CGW10" s="175"/>
      <c r="CGX10" s="175"/>
      <c r="CGY10" s="175"/>
      <c r="CGZ10" s="175"/>
      <c r="CHA10" s="175"/>
      <c r="CHB10" s="175"/>
      <c r="CHC10" s="175"/>
      <c r="CHD10" s="175"/>
      <c r="CHE10" s="175"/>
      <c r="CHF10" s="175"/>
      <c r="CHG10" s="175"/>
      <c r="CHH10" s="175"/>
      <c r="CHI10" s="175"/>
      <c r="CHJ10" s="175"/>
      <c r="CHK10" s="175"/>
      <c r="CHL10" s="175"/>
      <c r="CHM10" s="175"/>
      <c r="CHN10" s="175"/>
      <c r="CHO10" s="175"/>
      <c r="CHP10" s="175"/>
      <c r="CHQ10" s="175"/>
      <c r="CHR10" s="175"/>
      <c r="CHS10" s="175"/>
      <c r="CHT10" s="175"/>
      <c r="CHU10" s="175"/>
      <c r="CHV10" s="175"/>
      <c r="CHW10" s="175"/>
      <c r="CHX10" s="175"/>
      <c r="CHY10" s="175"/>
      <c r="CHZ10" s="175"/>
      <c r="CIA10" s="175"/>
      <c r="CIB10" s="175"/>
      <c r="CIC10" s="175"/>
      <c r="CID10" s="175"/>
      <c r="CIE10" s="175"/>
      <c r="CIF10" s="175"/>
      <c r="CIG10" s="175"/>
      <c r="CIH10" s="175"/>
      <c r="CII10" s="175"/>
      <c r="CIJ10" s="175"/>
      <c r="CIK10" s="175"/>
      <c r="CIL10" s="175"/>
      <c r="CIM10" s="175"/>
      <c r="CIN10" s="175"/>
      <c r="CIO10" s="175"/>
      <c r="CIP10" s="175"/>
      <c r="CIQ10" s="175"/>
      <c r="CIR10" s="175"/>
      <c r="CIS10" s="175"/>
      <c r="CIT10" s="175"/>
      <c r="CIU10" s="175"/>
      <c r="CIV10" s="175"/>
      <c r="CIW10" s="175"/>
      <c r="CIX10" s="175"/>
      <c r="CIY10" s="175"/>
      <c r="CIZ10" s="175"/>
      <c r="CJA10" s="175"/>
      <c r="CJB10" s="175"/>
      <c r="CJC10" s="175"/>
      <c r="CJD10" s="175"/>
      <c r="CJE10" s="175"/>
      <c r="CJF10" s="175"/>
      <c r="CJG10" s="175"/>
      <c r="CJH10" s="175"/>
      <c r="CJI10" s="175"/>
      <c r="CJJ10" s="175"/>
      <c r="CJK10" s="175"/>
      <c r="CJL10" s="175"/>
      <c r="CJM10" s="175"/>
      <c r="CJN10" s="175"/>
      <c r="CJO10" s="175"/>
      <c r="CJP10" s="175"/>
      <c r="CJQ10" s="175"/>
      <c r="CJR10" s="175"/>
      <c r="CJS10" s="175"/>
      <c r="CJT10" s="175"/>
      <c r="CJU10" s="175"/>
      <c r="CJV10" s="175"/>
      <c r="CJW10" s="175"/>
      <c r="CJX10" s="175"/>
      <c r="CJY10" s="175"/>
      <c r="CJZ10" s="175"/>
      <c r="CKA10" s="175"/>
      <c r="CKB10" s="175"/>
      <c r="CKC10" s="175"/>
      <c r="CKD10" s="175"/>
      <c r="CKE10" s="175"/>
      <c r="CKF10" s="175"/>
      <c r="CKG10" s="175"/>
      <c r="CKH10" s="175"/>
      <c r="CKI10" s="175"/>
      <c r="CKJ10" s="175"/>
      <c r="CKK10" s="175"/>
      <c r="CKL10" s="175"/>
      <c r="CKM10" s="175"/>
      <c r="CKN10" s="175"/>
      <c r="CKO10" s="175"/>
      <c r="CKP10" s="175"/>
      <c r="CKQ10" s="175"/>
      <c r="CKR10" s="175"/>
      <c r="CKS10" s="175"/>
      <c r="CKT10" s="175"/>
      <c r="CKU10" s="175"/>
      <c r="CKV10" s="175"/>
      <c r="CKW10" s="175"/>
      <c r="CKX10" s="175"/>
      <c r="CKY10" s="175"/>
      <c r="CKZ10" s="175"/>
      <c r="CLA10" s="175"/>
      <c r="CLB10" s="175"/>
      <c r="CLC10" s="175"/>
      <c r="CLD10" s="175"/>
      <c r="CLE10" s="175"/>
      <c r="CLF10" s="175"/>
      <c r="CLG10" s="175"/>
      <c r="CLH10" s="175"/>
      <c r="CLI10" s="175"/>
      <c r="CLJ10" s="175"/>
      <c r="CLK10" s="175"/>
      <c r="CLL10" s="175"/>
      <c r="CLM10" s="175"/>
      <c r="CLN10" s="175"/>
      <c r="CLO10" s="175"/>
      <c r="CLP10" s="175"/>
      <c r="CLQ10" s="175"/>
      <c r="CLR10" s="175"/>
      <c r="CLS10" s="175"/>
      <c r="CLT10" s="175"/>
      <c r="CLU10" s="175"/>
      <c r="CLV10" s="175"/>
      <c r="CLW10" s="175"/>
      <c r="CLX10" s="175"/>
      <c r="CLY10" s="175"/>
      <c r="CLZ10" s="175"/>
      <c r="CMA10" s="175"/>
      <c r="CMB10" s="175"/>
      <c r="CMC10" s="175"/>
      <c r="CMD10" s="175"/>
      <c r="CME10" s="175"/>
      <c r="CMF10" s="175"/>
      <c r="CMG10" s="175"/>
      <c r="CMH10" s="175"/>
      <c r="CMI10" s="175"/>
      <c r="CMJ10" s="175"/>
      <c r="CMK10" s="175"/>
      <c r="CML10" s="175"/>
      <c r="CMM10" s="175"/>
      <c r="CMN10" s="175"/>
      <c r="CMO10" s="175"/>
      <c r="CMP10" s="175"/>
      <c r="CMQ10" s="175"/>
      <c r="CMR10" s="175"/>
      <c r="CMS10" s="175"/>
      <c r="CMT10" s="175"/>
      <c r="CMU10" s="175"/>
      <c r="CMV10" s="175"/>
      <c r="CMW10" s="175"/>
      <c r="CMX10" s="175"/>
      <c r="CMY10" s="175"/>
      <c r="CMZ10" s="175"/>
      <c r="CNA10" s="175"/>
      <c r="CNB10" s="175"/>
      <c r="CNC10" s="175"/>
      <c r="CND10" s="175"/>
      <c r="CNE10" s="175"/>
      <c r="CNF10" s="175"/>
      <c r="CNG10" s="175"/>
      <c r="CNH10" s="175"/>
      <c r="CNI10" s="175"/>
      <c r="CNJ10" s="175"/>
      <c r="CNK10" s="175"/>
      <c r="CNL10" s="175"/>
      <c r="CNM10" s="175"/>
      <c r="CNN10" s="175"/>
      <c r="CNO10" s="175"/>
      <c r="CNP10" s="175"/>
      <c r="CNQ10" s="175"/>
      <c r="CNR10" s="175"/>
      <c r="CNS10" s="175"/>
      <c r="CNT10" s="175"/>
      <c r="CNU10" s="175"/>
      <c r="CNV10" s="175"/>
      <c r="CNW10" s="175"/>
      <c r="CNX10" s="175"/>
      <c r="CNY10" s="175"/>
      <c r="CNZ10" s="175"/>
      <c r="COA10" s="175"/>
      <c r="COB10" s="175"/>
      <c r="COC10" s="175"/>
      <c r="COD10" s="175"/>
      <c r="COE10" s="175"/>
      <c r="COF10" s="175"/>
      <c r="COG10" s="175"/>
      <c r="COH10" s="175"/>
      <c r="COI10" s="175"/>
      <c r="COJ10" s="175"/>
      <c r="COK10" s="175"/>
      <c r="COL10" s="175"/>
      <c r="COM10" s="175"/>
      <c r="CON10" s="175"/>
      <c r="COO10" s="175"/>
      <c r="COP10" s="175"/>
      <c r="COQ10" s="175"/>
      <c r="COR10" s="175"/>
      <c r="COS10" s="175"/>
      <c r="COT10" s="175"/>
      <c r="COU10" s="175"/>
      <c r="COV10" s="175"/>
      <c r="COW10" s="175"/>
      <c r="COX10" s="175"/>
      <c r="COY10" s="175"/>
      <c r="COZ10" s="175"/>
      <c r="CPA10" s="175"/>
      <c r="CPB10" s="175"/>
      <c r="CPC10" s="175"/>
      <c r="CPD10" s="175"/>
      <c r="CPE10" s="175"/>
      <c r="CPF10" s="175"/>
      <c r="CPG10" s="175"/>
      <c r="CPH10" s="175"/>
      <c r="CPI10" s="175"/>
      <c r="CPJ10" s="175"/>
      <c r="CPK10" s="175"/>
      <c r="CPL10" s="175"/>
      <c r="CPM10" s="175"/>
      <c r="CPN10" s="175"/>
      <c r="CPO10" s="175"/>
      <c r="CPP10" s="175"/>
      <c r="CPQ10" s="175"/>
      <c r="CPR10" s="175"/>
      <c r="CPS10" s="175"/>
      <c r="CPT10" s="175"/>
      <c r="CPU10" s="175"/>
      <c r="CPV10" s="175"/>
      <c r="CPW10" s="175"/>
      <c r="CPX10" s="175"/>
      <c r="CPY10" s="175"/>
      <c r="CPZ10" s="175"/>
      <c r="CQA10" s="175"/>
      <c r="CQB10" s="175"/>
      <c r="CQC10" s="175"/>
      <c r="CQD10" s="175"/>
      <c r="CQE10" s="175"/>
      <c r="CQF10" s="175"/>
      <c r="CQG10" s="175"/>
      <c r="CQH10" s="175"/>
      <c r="CQI10" s="175"/>
      <c r="CQJ10" s="175"/>
      <c r="CQK10" s="175"/>
      <c r="CQL10" s="175"/>
      <c r="CQM10" s="175"/>
      <c r="CQN10" s="175"/>
      <c r="CQO10" s="175"/>
      <c r="CQP10" s="175"/>
      <c r="CQQ10" s="175"/>
      <c r="CQR10" s="175"/>
      <c r="CQS10" s="175"/>
      <c r="CQT10" s="175"/>
      <c r="CQU10" s="175"/>
      <c r="CQV10" s="175"/>
      <c r="CQW10" s="175"/>
      <c r="CQX10" s="175"/>
      <c r="CQY10" s="175"/>
      <c r="CQZ10" s="175"/>
      <c r="CRA10" s="175"/>
      <c r="CRB10" s="175"/>
      <c r="CRC10" s="175"/>
      <c r="CRD10" s="175"/>
      <c r="CRE10" s="175"/>
      <c r="CRF10" s="175"/>
      <c r="CRG10" s="175"/>
      <c r="CRH10" s="175"/>
      <c r="CRI10" s="175"/>
      <c r="CRJ10" s="175"/>
      <c r="CRK10" s="175"/>
      <c r="CRL10" s="175"/>
      <c r="CRM10" s="175"/>
      <c r="CRN10" s="175"/>
      <c r="CRO10" s="175"/>
      <c r="CRP10" s="175"/>
      <c r="CRQ10" s="175"/>
      <c r="CRR10" s="175"/>
      <c r="CRS10" s="175"/>
      <c r="CRT10" s="175"/>
      <c r="CRU10" s="175"/>
      <c r="CRV10" s="175"/>
      <c r="CRW10" s="175"/>
      <c r="CRX10" s="175"/>
      <c r="CRY10" s="175"/>
      <c r="CRZ10" s="175"/>
      <c r="CSA10" s="175"/>
      <c r="CSB10" s="175"/>
      <c r="CSC10" s="175"/>
      <c r="CSD10" s="175"/>
      <c r="CSE10" s="175"/>
      <c r="CSF10" s="175"/>
      <c r="CSG10" s="175"/>
      <c r="CSH10" s="175"/>
      <c r="CSI10" s="175"/>
      <c r="CSJ10" s="175"/>
      <c r="CSK10" s="175"/>
      <c r="CSL10" s="175"/>
      <c r="CSM10" s="175"/>
      <c r="CSN10" s="175"/>
      <c r="CSO10" s="175"/>
      <c r="CSP10" s="175"/>
      <c r="CSQ10" s="175"/>
      <c r="CSR10" s="175"/>
      <c r="CSS10" s="175"/>
      <c r="CST10" s="175"/>
      <c r="CSU10" s="175"/>
      <c r="CSV10" s="175"/>
      <c r="CSW10" s="175"/>
      <c r="CSX10" s="175"/>
      <c r="CSY10" s="175"/>
      <c r="CSZ10" s="175"/>
      <c r="CTA10" s="175"/>
      <c r="CTB10" s="175"/>
      <c r="CTC10" s="175"/>
      <c r="CTD10" s="175"/>
      <c r="CTE10" s="175"/>
      <c r="CTF10" s="175"/>
      <c r="CTG10" s="175"/>
      <c r="CTH10" s="175"/>
      <c r="CTI10" s="175"/>
      <c r="CTJ10" s="175"/>
      <c r="CTK10" s="175"/>
      <c r="CTL10" s="175"/>
      <c r="CTM10" s="175"/>
      <c r="CTN10" s="175"/>
      <c r="CTO10" s="175"/>
      <c r="CTP10" s="175"/>
      <c r="CTQ10" s="175"/>
      <c r="CTR10" s="175"/>
      <c r="CTS10" s="175"/>
      <c r="CTT10" s="175"/>
      <c r="CTU10" s="175"/>
      <c r="CTV10" s="175"/>
      <c r="CTW10" s="175"/>
      <c r="CTX10" s="175"/>
      <c r="CTY10" s="175"/>
      <c r="CTZ10" s="175"/>
      <c r="CUA10" s="175"/>
      <c r="CUB10" s="175"/>
      <c r="CUC10" s="175"/>
      <c r="CUD10" s="175"/>
      <c r="CUE10" s="175"/>
      <c r="CUF10" s="175"/>
      <c r="CUG10" s="175"/>
      <c r="CUH10" s="175"/>
      <c r="CUI10" s="175"/>
      <c r="CUJ10" s="175"/>
      <c r="CUK10" s="175"/>
      <c r="CUL10" s="175"/>
      <c r="CUM10" s="175"/>
      <c r="CUN10" s="175"/>
      <c r="CUO10" s="175"/>
      <c r="CUP10" s="175"/>
      <c r="CUQ10" s="175"/>
      <c r="CUR10" s="175"/>
      <c r="CUS10" s="175"/>
      <c r="CUT10" s="175"/>
      <c r="CUU10" s="175"/>
      <c r="CUV10" s="175"/>
      <c r="CUW10" s="175"/>
      <c r="CUX10" s="175"/>
      <c r="CUY10" s="175"/>
      <c r="CUZ10" s="175"/>
      <c r="CVA10" s="175"/>
      <c r="CVB10" s="175"/>
      <c r="CVC10" s="175"/>
      <c r="CVD10" s="175"/>
      <c r="CVE10" s="175"/>
      <c r="CVF10" s="175"/>
      <c r="CVG10" s="175"/>
      <c r="CVH10" s="175"/>
      <c r="CVI10" s="175"/>
      <c r="CVJ10" s="175"/>
      <c r="CVK10" s="175"/>
      <c r="CVL10" s="175"/>
      <c r="CVM10" s="175"/>
      <c r="CVN10" s="175"/>
      <c r="CVO10" s="175"/>
      <c r="CVP10" s="175"/>
      <c r="CVQ10" s="175"/>
      <c r="CVR10" s="175"/>
      <c r="CVS10" s="175"/>
      <c r="CVT10" s="175"/>
      <c r="CVU10" s="175"/>
      <c r="CVV10" s="175"/>
      <c r="CVW10" s="175"/>
      <c r="CVX10" s="175"/>
      <c r="CVY10" s="175"/>
      <c r="CVZ10" s="175"/>
      <c r="CWA10" s="175"/>
      <c r="CWB10" s="175"/>
      <c r="CWC10" s="175"/>
      <c r="CWD10" s="175"/>
      <c r="CWE10" s="175"/>
      <c r="CWF10" s="175"/>
      <c r="CWG10" s="175"/>
      <c r="CWH10" s="175"/>
      <c r="CWI10" s="175"/>
      <c r="CWJ10" s="175"/>
      <c r="CWK10" s="175"/>
      <c r="CWL10" s="175"/>
      <c r="CWM10" s="175"/>
      <c r="CWN10" s="175"/>
      <c r="CWO10" s="175"/>
      <c r="CWP10" s="175"/>
      <c r="CWQ10" s="175"/>
      <c r="CWR10" s="175"/>
      <c r="CWS10" s="175"/>
      <c r="CWT10" s="175"/>
      <c r="CWU10" s="175"/>
      <c r="CWV10" s="175"/>
      <c r="CWW10" s="175"/>
      <c r="CWX10" s="175"/>
      <c r="CWY10" s="175"/>
      <c r="CWZ10" s="175"/>
      <c r="CXA10" s="175"/>
      <c r="CXB10" s="175"/>
      <c r="CXC10" s="175"/>
      <c r="CXD10" s="175"/>
      <c r="CXE10" s="175"/>
      <c r="CXF10" s="175"/>
      <c r="CXG10" s="175"/>
      <c r="CXH10" s="175"/>
      <c r="CXI10" s="175"/>
      <c r="CXJ10" s="175"/>
      <c r="CXK10" s="175"/>
      <c r="CXL10" s="175"/>
      <c r="CXM10" s="175"/>
      <c r="CXN10" s="175"/>
      <c r="CXO10" s="175"/>
      <c r="CXP10" s="175"/>
      <c r="CXQ10" s="175"/>
      <c r="CXR10" s="175"/>
      <c r="CXS10" s="175"/>
      <c r="CXT10" s="175"/>
      <c r="CXU10" s="175"/>
      <c r="CXV10" s="175"/>
      <c r="CXW10" s="175"/>
      <c r="CXX10" s="175"/>
      <c r="CXY10" s="175"/>
      <c r="CXZ10" s="175"/>
      <c r="CYA10" s="175"/>
      <c r="CYB10" s="175"/>
      <c r="CYC10" s="175"/>
      <c r="CYD10" s="175"/>
      <c r="CYE10" s="175"/>
      <c r="CYF10" s="175"/>
      <c r="CYG10" s="175"/>
      <c r="CYH10" s="175"/>
      <c r="CYI10" s="175"/>
      <c r="CYJ10" s="175"/>
      <c r="CYK10" s="175"/>
      <c r="CYL10" s="175"/>
      <c r="CYM10" s="175"/>
      <c r="CYN10" s="175"/>
      <c r="CYO10" s="175"/>
      <c r="CYP10" s="175"/>
      <c r="CYQ10" s="175"/>
      <c r="CYR10" s="175"/>
      <c r="CYS10" s="175"/>
      <c r="CYT10" s="175"/>
      <c r="CYU10" s="175"/>
      <c r="CYV10" s="175"/>
      <c r="CYW10" s="175"/>
      <c r="CYX10" s="175"/>
      <c r="CYY10" s="175"/>
      <c r="CYZ10" s="175"/>
      <c r="CZA10" s="175"/>
      <c r="CZB10" s="175"/>
      <c r="CZC10" s="175"/>
      <c r="CZD10" s="175"/>
      <c r="CZE10" s="175"/>
      <c r="CZF10" s="175"/>
      <c r="CZG10" s="175"/>
      <c r="CZH10" s="175"/>
      <c r="CZI10" s="175"/>
      <c r="CZJ10" s="175"/>
      <c r="CZK10" s="175"/>
      <c r="CZL10" s="175"/>
      <c r="CZM10" s="175"/>
      <c r="CZN10" s="175"/>
      <c r="CZO10" s="175"/>
      <c r="CZP10" s="175"/>
      <c r="CZQ10" s="175"/>
      <c r="CZR10" s="175"/>
      <c r="CZS10" s="175"/>
      <c r="CZT10" s="175"/>
      <c r="CZU10" s="175"/>
      <c r="CZV10" s="175"/>
      <c r="CZW10" s="175"/>
      <c r="CZX10" s="175"/>
      <c r="CZY10" s="175"/>
      <c r="CZZ10" s="175"/>
      <c r="DAA10" s="175"/>
      <c r="DAB10" s="175"/>
      <c r="DAC10" s="175"/>
      <c r="DAD10" s="175"/>
      <c r="DAE10" s="175"/>
      <c r="DAF10" s="175"/>
      <c r="DAG10" s="175"/>
      <c r="DAH10" s="175"/>
      <c r="DAI10" s="175"/>
      <c r="DAJ10" s="175"/>
      <c r="DAK10" s="175"/>
      <c r="DAL10" s="175"/>
      <c r="DAM10" s="175"/>
      <c r="DAN10" s="175"/>
      <c r="DAO10" s="175"/>
      <c r="DAP10" s="175"/>
      <c r="DAQ10" s="175"/>
      <c r="DAR10" s="175"/>
      <c r="DAS10" s="175"/>
      <c r="DAT10" s="175"/>
      <c r="DAU10" s="175"/>
      <c r="DAV10" s="175"/>
      <c r="DAW10" s="175"/>
      <c r="DAX10" s="175"/>
      <c r="DAY10" s="175"/>
      <c r="DAZ10" s="175"/>
      <c r="DBA10" s="175"/>
      <c r="DBB10" s="175"/>
      <c r="DBC10" s="175"/>
      <c r="DBD10" s="175"/>
      <c r="DBE10" s="175"/>
      <c r="DBF10" s="175"/>
      <c r="DBG10" s="175"/>
      <c r="DBH10" s="175"/>
      <c r="DBI10" s="175"/>
      <c r="DBJ10" s="175"/>
      <c r="DBK10" s="175"/>
      <c r="DBL10" s="175"/>
      <c r="DBM10" s="175"/>
      <c r="DBN10" s="175"/>
      <c r="DBO10" s="175"/>
      <c r="DBP10" s="175"/>
      <c r="DBQ10" s="175"/>
      <c r="DBR10" s="175"/>
      <c r="DBS10" s="175"/>
      <c r="DBT10" s="175"/>
      <c r="DBU10" s="175"/>
      <c r="DBV10" s="175"/>
      <c r="DBW10" s="175"/>
      <c r="DBX10" s="175"/>
      <c r="DBY10" s="175"/>
      <c r="DBZ10" s="175"/>
      <c r="DCA10" s="175"/>
      <c r="DCB10" s="175"/>
      <c r="DCC10" s="175"/>
      <c r="DCD10" s="175"/>
      <c r="DCE10" s="175"/>
      <c r="DCF10" s="175"/>
      <c r="DCG10" s="175"/>
      <c r="DCH10" s="175"/>
      <c r="DCI10" s="175"/>
      <c r="DCJ10" s="175"/>
      <c r="DCK10" s="175"/>
      <c r="DCL10" s="175"/>
      <c r="DCM10" s="175"/>
      <c r="DCN10" s="175"/>
      <c r="DCO10" s="175"/>
      <c r="DCP10" s="175"/>
      <c r="DCQ10" s="175"/>
      <c r="DCR10" s="175"/>
      <c r="DCS10" s="175"/>
      <c r="DCT10" s="175"/>
      <c r="DCU10" s="175"/>
      <c r="DCV10" s="175"/>
      <c r="DCW10" s="175"/>
      <c r="DCX10" s="175"/>
      <c r="DCY10" s="175"/>
      <c r="DCZ10" s="175"/>
      <c r="DDA10" s="175"/>
      <c r="DDB10" s="175"/>
      <c r="DDC10" s="175"/>
      <c r="DDD10" s="175"/>
      <c r="DDE10" s="175"/>
      <c r="DDF10" s="175"/>
      <c r="DDG10" s="175"/>
      <c r="DDH10" s="175"/>
      <c r="DDI10" s="175"/>
      <c r="DDJ10" s="175"/>
      <c r="DDK10" s="175"/>
      <c r="DDL10" s="175"/>
      <c r="DDM10" s="175"/>
      <c r="DDN10" s="175"/>
      <c r="DDO10" s="175"/>
      <c r="DDP10" s="175"/>
      <c r="DDQ10" s="175"/>
      <c r="DDR10" s="175"/>
      <c r="DDS10" s="175"/>
      <c r="DDT10" s="175"/>
      <c r="DDU10" s="175"/>
      <c r="DDV10" s="175"/>
      <c r="DDW10" s="175"/>
      <c r="DDX10" s="175"/>
      <c r="DDY10" s="175"/>
      <c r="DDZ10" s="175"/>
      <c r="DEA10" s="175"/>
      <c r="DEB10" s="175"/>
      <c r="DEC10" s="175"/>
      <c r="DED10" s="175"/>
      <c r="DEE10" s="175"/>
      <c r="DEF10" s="175"/>
      <c r="DEG10" s="175"/>
      <c r="DEH10" s="175"/>
      <c r="DEI10" s="175"/>
      <c r="DEJ10" s="175"/>
      <c r="DEK10" s="175"/>
      <c r="DEL10" s="175"/>
      <c r="DEM10" s="175"/>
      <c r="DEN10" s="175"/>
      <c r="DEO10" s="175"/>
      <c r="DEP10" s="175"/>
      <c r="DEQ10" s="175"/>
      <c r="DER10" s="175"/>
      <c r="DES10" s="175"/>
      <c r="DET10" s="175"/>
      <c r="DEU10" s="175"/>
      <c r="DEV10" s="175"/>
      <c r="DEW10" s="175"/>
      <c r="DEX10" s="175"/>
      <c r="DEY10" s="175"/>
      <c r="DEZ10" s="175"/>
      <c r="DFA10" s="175"/>
      <c r="DFB10" s="175"/>
      <c r="DFC10" s="175"/>
      <c r="DFD10" s="175"/>
      <c r="DFE10" s="175"/>
      <c r="DFF10" s="175"/>
      <c r="DFG10" s="175"/>
      <c r="DFH10" s="175"/>
      <c r="DFI10" s="175"/>
      <c r="DFJ10" s="175"/>
      <c r="DFK10" s="175"/>
      <c r="DFL10" s="175"/>
      <c r="DFM10" s="175"/>
      <c r="DFN10" s="175"/>
      <c r="DFO10" s="175"/>
      <c r="DFP10" s="175"/>
      <c r="DFQ10" s="175"/>
      <c r="DFR10" s="175"/>
      <c r="DFS10" s="175"/>
      <c r="DFT10" s="175"/>
      <c r="DFU10" s="175"/>
      <c r="DFV10" s="175"/>
      <c r="DFW10" s="175"/>
      <c r="DFX10" s="175"/>
      <c r="DFY10" s="175"/>
      <c r="DFZ10" s="175"/>
      <c r="DGA10" s="175"/>
      <c r="DGB10" s="175"/>
      <c r="DGC10" s="175"/>
      <c r="DGD10" s="175"/>
      <c r="DGE10" s="175"/>
      <c r="DGF10" s="175"/>
      <c r="DGG10" s="175"/>
      <c r="DGH10" s="175"/>
      <c r="DGI10" s="175"/>
      <c r="DGJ10" s="175"/>
      <c r="DGK10" s="175"/>
      <c r="DGL10" s="175"/>
      <c r="DGM10" s="175"/>
      <c r="DGN10" s="175"/>
      <c r="DGO10" s="175"/>
      <c r="DGP10" s="175"/>
      <c r="DGQ10" s="175"/>
      <c r="DGR10" s="175"/>
      <c r="DGS10" s="175"/>
      <c r="DGT10" s="175"/>
      <c r="DGU10" s="175"/>
      <c r="DGV10" s="175"/>
      <c r="DGW10" s="175"/>
      <c r="DGX10" s="175"/>
      <c r="DGY10" s="175"/>
      <c r="DGZ10" s="175"/>
      <c r="DHA10" s="175"/>
      <c r="DHB10" s="175"/>
      <c r="DHC10" s="175"/>
      <c r="DHD10" s="175"/>
      <c r="DHE10" s="175"/>
      <c r="DHF10" s="175"/>
      <c r="DHG10" s="175"/>
      <c r="DHH10" s="175"/>
      <c r="DHI10" s="175"/>
      <c r="DHJ10" s="175"/>
      <c r="DHK10" s="175"/>
      <c r="DHL10" s="175"/>
      <c r="DHM10" s="175"/>
      <c r="DHN10" s="175"/>
      <c r="DHO10" s="175"/>
      <c r="DHP10" s="175"/>
      <c r="DHQ10" s="175"/>
      <c r="DHR10" s="175"/>
      <c r="DHS10" s="175"/>
      <c r="DHT10" s="175"/>
      <c r="DHU10" s="175"/>
      <c r="DHV10" s="175"/>
      <c r="DHW10" s="175"/>
      <c r="DHX10" s="175"/>
      <c r="DHY10" s="175"/>
      <c r="DHZ10" s="175"/>
      <c r="DIA10" s="175"/>
      <c r="DIB10" s="175"/>
      <c r="DIC10" s="175"/>
      <c r="DID10" s="175"/>
      <c r="DIE10" s="175"/>
      <c r="DIF10" s="175"/>
      <c r="DIG10" s="175"/>
      <c r="DIH10" s="175"/>
      <c r="DII10" s="175"/>
      <c r="DIJ10" s="175"/>
      <c r="DIK10" s="175"/>
      <c r="DIL10" s="175"/>
      <c r="DIM10" s="175"/>
      <c r="DIN10" s="175"/>
      <c r="DIO10" s="175"/>
      <c r="DIP10" s="175"/>
      <c r="DIQ10" s="175"/>
      <c r="DIR10" s="175"/>
      <c r="DIS10" s="175"/>
      <c r="DIT10" s="175"/>
      <c r="DIU10" s="175"/>
      <c r="DIV10" s="175"/>
      <c r="DIW10" s="175"/>
      <c r="DIX10" s="175"/>
      <c r="DIY10" s="175"/>
      <c r="DIZ10" s="175"/>
      <c r="DJA10" s="175"/>
      <c r="DJB10" s="175"/>
      <c r="DJC10" s="175"/>
      <c r="DJD10" s="175"/>
      <c r="DJE10" s="175"/>
      <c r="DJF10" s="175"/>
      <c r="DJG10" s="175"/>
      <c r="DJH10" s="175"/>
      <c r="DJI10" s="175"/>
      <c r="DJJ10" s="175"/>
      <c r="DJK10" s="175"/>
      <c r="DJL10" s="175"/>
      <c r="DJM10" s="175"/>
      <c r="DJN10" s="175"/>
      <c r="DJO10" s="175"/>
      <c r="DJP10" s="175"/>
      <c r="DJQ10" s="175"/>
      <c r="DJR10" s="175"/>
      <c r="DJS10" s="175"/>
      <c r="DJT10" s="175"/>
      <c r="DJU10" s="175"/>
      <c r="DJV10" s="175"/>
      <c r="DJW10" s="175"/>
      <c r="DJX10" s="175"/>
      <c r="DJY10" s="175"/>
      <c r="DJZ10" s="175"/>
      <c r="DKA10" s="175"/>
      <c r="DKB10" s="175"/>
      <c r="DKC10" s="175"/>
      <c r="DKD10" s="175"/>
      <c r="DKE10" s="175"/>
      <c r="DKF10" s="175"/>
      <c r="DKG10" s="175"/>
      <c r="DKH10" s="175"/>
      <c r="DKI10" s="175"/>
      <c r="DKJ10" s="175"/>
      <c r="DKK10" s="175"/>
      <c r="DKL10" s="175"/>
      <c r="DKM10" s="175"/>
      <c r="DKN10" s="175"/>
      <c r="DKO10" s="175"/>
      <c r="DKP10" s="175"/>
      <c r="DKQ10" s="175"/>
      <c r="DKR10" s="175"/>
      <c r="DKS10" s="175"/>
      <c r="DKT10" s="175"/>
      <c r="DKU10" s="175"/>
      <c r="DKV10" s="175"/>
      <c r="DKW10" s="175"/>
      <c r="DKX10" s="175"/>
      <c r="DKY10" s="175"/>
      <c r="DKZ10" s="175"/>
      <c r="DLA10" s="175"/>
      <c r="DLB10" s="175"/>
      <c r="DLC10" s="175"/>
      <c r="DLD10" s="175"/>
      <c r="DLE10" s="175"/>
      <c r="DLF10" s="175"/>
      <c r="DLG10" s="175"/>
      <c r="DLH10" s="175"/>
      <c r="DLI10" s="175"/>
      <c r="DLJ10" s="175"/>
      <c r="DLK10" s="175"/>
      <c r="DLL10" s="175"/>
      <c r="DLM10" s="175"/>
      <c r="DLN10" s="175"/>
      <c r="DLO10" s="175"/>
      <c r="DLP10" s="175"/>
      <c r="DLQ10" s="175"/>
      <c r="DLR10" s="175"/>
      <c r="DLS10" s="175"/>
      <c r="DLT10" s="175"/>
      <c r="DLU10" s="175"/>
      <c r="DLV10" s="175"/>
      <c r="DLW10" s="175"/>
      <c r="DLX10" s="175"/>
      <c r="DLY10" s="175"/>
      <c r="DLZ10" s="175"/>
      <c r="DMA10" s="175"/>
      <c r="DMB10" s="175"/>
      <c r="DMC10" s="175"/>
      <c r="DMD10" s="175"/>
      <c r="DME10" s="175"/>
      <c r="DMF10" s="175"/>
      <c r="DMG10" s="175"/>
      <c r="DMH10" s="175"/>
      <c r="DMI10" s="175"/>
      <c r="DMJ10" s="175"/>
      <c r="DMK10" s="175"/>
      <c r="DML10" s="175"/>
      <c r="DMM10" s="175"/>
      <c r="DMN10" s="175"/>
      <c r="DMO10" s="175"/>
      <c r="DMP10" s="175"/>
      <c r="DMQ10" s="175"/>
      <c r="DMR10" s="175"/>
      <c r="DMS10" s="175"/>
      <c r="DMT10" s="175"/>
      <c r="DMU10" s="175"/>
      <c r="DMV10" s="175"/>
      <c r="DMW10" s="175"/>
      <c r="DMX10" s="175"/>
      <c r="DMY10" s="175"/>
      <c r="DMZ10" s="175"/>
      <c r="DNA10" s="175"/>
      <c r="DNB10" s="175"/>
      <c r="DNC10" s="175"/>
      <c r="DND10" s="175"/>
      <c r="DNE10" s="175"/>
      <c r="DNF10" s="175"/>
      <c r="DNG10" s="175"/>
      <c r="DNH10" s="175"/>
      <c r="DNI10" s="175"/>
      <c r="DNJ10" s="175"/>
      <c r="DNK10" s="175"/>
      <c r="DNL10" s="175"/>
      <c r="DNM10" s="175"/>
      <c r="DNN10" s="175"/>
      <c r="DNO10" s="175"/>
      <c r="DNP10" s="175"/>
      <c r="DNQ10" s="175"/>
      <c r="DNR10" s="175"/>
      <c r="DNS10" s="175"/>
      <c r="DNT10" s="175"/>
      <c r="DNU10" s="175"/>
      <c r="DNV10" s="175"/>
      <c r="DNW10" s="175"/>
      <c r="DNX10" s="175"/>
      <c r="DNY10" s="175"/>
      <c r="DNZ10" s="175"/>
      <c r="DOA10" s="175"/>
      <c r="DOB10" s="175"/>
      <c r="DOC10" s="175"/>
      <c r="DOD10" s="175"/>
      <c r="DOE10" s="175"/>
      <c r="DOF10" s="175"/>
      <c r="DOG10" s="175"/>
      <c r="DOH10" s="175"/>
      <c r="DOI10" s="175"/>
      <c r="DOJ10" s="175"/>
      <c r="DOK10" s="175"/>
      <c r="DOL10" s="175"/>
      <c r="DOM10" s="175"/>
      <c r="DON10" s="175"/>
      <c r="DOO10" s="175"/>
      <c r="DOP10" s="175"/>
      <c r="DOQ10" s="175"/>
      <c r="DOR10" s="175"/>
      <c r="DOS10" s="175"/>
      <c r="DOT10" s="175"/>
      <c r="DOU10" s="175"/>
      <c r="DOV10" s="175"/>
      <c r="DOW10" s="175"/>
      <c r="DOX10" s="175"/>
      <c r="DOY10" s="175"/>
      <c r="DOZ10" s="175"/>
      <c r="DPA10" s="175"/>
      <c r="DPB10" s="175"/>
      <c r="DPC10" s="175"/>
      <c r="DPD10" s="175"/>
      <c r="DPE10" s="175"/>
      <c r="DPF10" s="175"/>
      <c r="DPG10" s="175"/>
      <c r="DPH10" s="175"/>
      <c r="DPI10" s="175"/>
      <c r="DPJ10" s="175"/>
      <c r="DPK10" s="175"/>
      <c r="DPL10" s="175"/>
      <c r="DPM10" s="175"/>
      <c r="DPN10" s="175"/>
      <c r="DPO10" s="175"/>
      <c r="DPP10" s="175"/>
      <c r="DPQ10" s="175"/>
      <c r="DPR10" s="175"/>
      <c r="DPS10" s="175"/>
      <c r="DPT10" s="175"/>
      <c r="DPU10" s="175"/>
      <c r="DPV10" s="175"/>
      <c r="DPW10" s="175"/>
      <c r="DPX10" s="175"/>
      <c r="DPY10" s="175"/>
      <c r="DPZ10" s="175"/>
      <c r="DQA10" s="175"/>
      <c r="DQB10" s="175"/>
      <c r="DQC10" s="175"/>
      <c r="DQD10" s="175"/>
      <c r="DQE10" s="175"/>
      <c r="DQF10" s="175"/>
      <c r="DQG10" s="175"/>
      <c r="DQH10" s="175"/>
      <c r="DQI10" s="175"/>
      <c r="DQJ10" s="175"/>
      <c r="DQK10" s="175"/>
      <c r="DQL10" s="175"/>
      <c r="DQM10" s="175"/>
      <c r="DQN10" s="175"/>
      <c r="DQO10" s="175"/>
      <c r="DQP10" s="175"/>
      <c r="DQQ10" s="175"/>
      <c r="DQR10" s="175"/>
      <c r="DQS10" s="175"/>
      <c r="DQT10" s="175"/>
      <c r="DQU10" s="175"/>
      <c r="DQV10" s="175"/>
      <c r="DQW10" s="175"/>
      <c r="DQX10" s="175"/>
      <c r="DQY10" s="175"/>
      <c r="DQZ10" s="175"/>
      <c r="DRA10" s="175"/>
      <c r="DRB10" s="175"/>
      <c r="DRC10" s="175"/>
      <c r="DRD10" s="175"/>
      <c r="DRE10" s="175"/>
      <c r="DRF10" s="175"/>
      <c r="DRG10" s="175"/>
      <c r="DRH10" s="175"/>
      <c r="DRI10" s="175"/>
      <c r="DRJ10" s="175"/>
      <c r="DRK10" s="175"/>
      <c r="DRL10" s="175"/>
      <c r="DRM10" s="175"/>
      <c r="DRN10" s="175"/>
      <c r="DRO10" s="175"/>
      <c r="DRP10" s="175"/>
      <c r="DRQ10" s="175"/>
      <c r="DRR10" s="175"/>
      <c r="DRS10" s="175"/>
      <c r="DRT10" s="175"/>
      <c r="DRU10" s="175"/>
      <c r="DRV10" s="175"/>
      <c r="DRW10" s="175"/>
      <c r="DRX10" s="175"/>
      <c r="DRY10" s="175"/>
      <c r="DRZ10" s="175"/>
      <c r="DSA10" s="175"/>
      <c r="DSB10" s="175"/>
      <c r="DSC10" s="175"/>
      <c r="DSD10" s="175"/>
      <c r="DSE10" s="175"/>
      <c r="DSF10" s="175"/>
      <c r="DSG10" s="175"/>
      <c r="DSH10" s="175"/>
      <c r="DSI10" s="175"/>
      <c r="DSJ10" s="175"/>
      <c r="DSK10" s="175"/>
      <c r="DSL10" s="175"/>
      <c r="DSM10" s="175"/>
      <c r="DSN10" s="175"/>
      <c r="DSO10" s="175"/>
      <c r="DSP10" s="175"/>
      <c r="DSQ10" s="175"/>
      <c r="DSR10" s="175"/>
      <c r="DSS10" s="175"/>
      <c r="DST10" s="175"/>
      <c r="DSU10" s="175"/>
      <c r="DSV10" s="175"/>
      <c r="DSW10" s="175"/>
      <c r="DSX10" s="175"/>
      <c r="DSY10" s="175"/>
      <c r="DSZ10" s="175"/>
      <c r="DTA10" s="175"/>
      <c r="DTB10" s="175"/>
      <c r="DTC10" s="175"/>
      <c r="DTD10" s="175"/>
      <c r="DTE10" s="175"/>
      <c r="DTF10" s="175"/>
      <c r="DTG10" s="175"/>
      <c r="DTH10" s="175"/>
      <c r="DTI10" s="175"/>
      <c r="DTJ10" s="175"/>
      <c r="DTK10" s="175"/>
      <c r="DTL10" s="175"/>
      <c r="DTM10" s="175"/>
      <c r="DTN10" s="175"/>
      <c r="DTO10" s="175"/>
      <c r="DTP10" s="175"/>
      <c r="DTQ10" s="175"/>
      <c r="DTR10" s="175"/>
      <c r="DTS10" s="175"/>
      <c r="DTT10" s="175"/>
      <c r="DTU10" s="175"/>
      <c r="DTV10" s="175"/>
      <c r="DTW10" s="175"/>
      <c r="DTX10" s="175"/>
      <c r="DTY10" s="175"/>
      <c r="DTZ10" s="175"/>
      <c r="DUA10" s="175"/>
      <c r="DUB10" s="175"/>
      <c r="DUC10" s="175"/>
      <c r="DUD10" s="175"/>
      <c r="DUE10" s="175"/>
      <c r="DUF10" s="175"/>
      <c r="DUG10" s="175"/>
      <c r="DUH10" s="175"/>
      <c r="DUI10" s="175"/>
      <c r="DUJ10" s="175"/>
      <c r="DUK10" s="175"/>
      <c r="DUL10" s="175"/>
      <c r="DUM10" s="175"/>
      <c r="DUN10" s="175"/>
      <c r="DUO10" s="175"/>
      <c r="DUP10" s="175"/>
      <c r="DUQ10" s="175"/>
      <c r="DUR10" s="175"/>
      <c r="DUS10" s="175"/>
      <c r="DUT10" s="175"/>
      <c r="DUU10" s="175"/>
      <c r="DUV10" s="175"/>
      <c r="DUW10" s="175"/>
      <c r="DUX10" s="175"/>
      <c r="DUY10" s="175"/>
      <c r="DUZ10" s="175"/>
      <c r="DVA10" s="175"/>
      <c r="DVB10" s="175"/>
      <c r="DVC10" s="175"/>
      <c r="DVD10" s="175"/>
      <c r="DVE10" s="175"/>
      <c r="DVF10" s="175"/>
      <c r="DVG10" s="175"/>
      <c r="DVH10" s="175"/>
      <c r="DVI10" s="175"/>
      <c r="DVJ10" s="175"/>
      <c r="DVK10" s="175"/>
      <c r="DVL10" s="175"/>
      <c r="DVM10" s="175"/>
      <c r="DVN10" s="175"/>
      <c r="DVO10" s="175"/>
      <c r="DVP10" s="175"/>
      <c r="DVQ10" s="175"/>
      <c r="DVR10" s="175"/>
      <c r="DVS10" s="175"/>
      <c r="DVT10" s="175"/>
      <c r="DVU10" s="175"/>
      <c r="DVV10" s="175"/>
      <c r="DVW10" s="175"/>
      <c r="DVX10" s="175"/>
      <c r="DVY10" s="175"/>
      <c r="DVZ10" s="175"/>
      <c r="DWA10" s="175"/>
      <c r="DWB10" s="175"/>
      <c r="DWC10" s="175"/>
      <c r="DWD10" s="175"/>
      <c r="DWE10" s="175"/>
      <c r="DWF10" s="175"/>
      <c r="DWG10" s="175"/>
      <c r="DWH10" s="175"/>
      <c r="DWI10" s="175"/>
      <c r="DWJ10" s="175"/>
      <c r="DWK10" s="175"/>
      <c r="DWL10" s="175"/>
      <c r="DWM10" s="175"/>
      <c r="DWN10" s="175"/>
      <c r="DWO10" s="175"/>
      <c r="DWP10" s="175"/>
      <c r="DWQ10" s="175"/>
      <c r="DWR10" s="175"/>
      <c r="DWS10" s="175"/>
      <c r="DWT10" s="175"/>
      <c r="DWU10" s="175"/>
      <c r="DWV10" s="175"/>
      <c r="DWW10" s="175"/>
      <c r="DWX10" s="175"/>
      <c r="DWY10" s="175"/>
      <c r="DWZ10" s="175"/>
      <c r="DXA10" s="175"/>
      <c r="DXB10" s="175"/>
      <c r="DXC10" s="175"/>
      <c r="DXD10" s="175"/>
      <c r="DXE10" s="175"/>
      <c r="DXF10" s="175"/>
      <c r="DXG10" s="175"/>
      <c r="DXH10" s="175"/>
      <c r="DXI10" s="175"/>
      <c r="DXJ10" s="175"/>
      <c r="DXK10" s="175"/>
      <c r="DXL10" s="175"/>
      <c r="DXM10" s="175"/>
      <c r="DXN10" s="175"/>
      <c r="DXO10" s="175"/>
      <c r="DXP10" s="175"/>
      <c r="DXQ10" s="175"/>
      <c r="DXR10" s="175"/>
      <c r="DXS10" s="175"/>
      <c r="DXT10" s="175"/>
      <c r="DXU10" s="175"/>
      <c r="DXV10" s="175"/>
      <c r="DXW10" s="175"/>
      <c r="DXX10" s="175"/>
      <c r="DXY10" s="175"/>
      <c r="DXZ10" s="175"/>
      <c r="DYA10" s="175"/>
      <c r="DYB10" s="175"/>
      <c r="DYC10" s="175"/>
      <c r="DYD10" s="175"/>
      <c r="DYE10" s="175"/>
      <c r="DYF10" s="175"/>
      <c r="DYG10" s="175"/>
      <c r="DYH10" s="175"/>
      <c r="DYI10" s="175"/>
      <c r="DYJ10" s="175"/>
      <c r="DYK10" s="175"/>
      <c r="DYL10" s="175"/>
      <c r="DYM10" s="175"/>
      <c r="DYN10" s="175"/>
      <c r="DYO10" s="175"/>
      <c r="DYP10" s="175"/>
      <c r="DYQ10" s="175"/>
      <c r="DYR10" s="175"/>
      <c r="DYS10" s="175"/>
      <c r="DYT10" s="175"/>
      <c r="DYU10" s="175"/>
      <c r="DYV10" s="175"/>
      <c r="DYW10" s="175"/>
      <c r="DYX10" s="175"/>
      <c r="DYY10" s="175"/>
      <c r="DYZ10" s="175"/>
      <c r="DZA10" s="175"/>
      <c r="DZB10" s="175"/>
      <c r="DZC10" s="175"/>
      <c r="DZD10" s="175"/>
      <c r="DZE10" s="175"/>
      <c r="DZF10" s="175"/>
      <c r="DZG10" s="175"/>
      <c r="DZH10" s="175"/>
      <c r="DZI10" s="175"/>
      <c r="DZJ10" s="175"/>
      <c r="DZK10" s="175"/>
      <c r="DZL10" s="175"/>
      <c r="DZM10" s="175"/>
      <c r="DZN10" s="175"/>
      <c r="DZO10" s="175"/>
      <c r="DZP10" s="175"/>
      <c r="DZQ10" s="175"/>
      <c r="DZR10" s="175"/>
      <c r="DZS10" s="175"/>
      <c r="DZT10" s="175"/>
      <c r="DZU10" s="175"/>
      <c r="DZV10" s="175"/>
      <c r="DZW10" s="175"/>
      <c r="DZX10" s="175"/>
      <c r="DZY10" s="175"/>
      <c r="DZZ10" s="175"/>
      <c r="EAA10" s="175"/>
      <c r="EAB10" s="175"/>
      <c r="EAC10" s="175"/>
      <c r="EAD10" s="175"/>
      <c r="EAE10" s="175"/>
      <c r="EAF10" s="175"/>
      <c r="EAG10" s="175"/>
      <c r="EAH10" s="175"/>
      <c r="EAI10" s="175"/>
      <c r="EAJ10" s="175"/>
      <c r="EAK10" s="175"/>
      <c r="EAL10" s="175"/>
      <c r="EAM10" s="175"/>
      <c r="EAN10" s="175"/>
      <c r="EAO10" s="175"/>
      <c r="EAP10" s="175"/>
      <c r="EAQ10" s="175"/>
      <c r="EAR10" s="175"/>
      <c r="EAS10" s="175"/>
      <c r="EAT10" s="175"/>
      <c r="EAU10" s="175"/>
      <c r="EAV10" s="175"/>
      <c r="EAW10" s="175"/>
      <c r="EAX10" s="175"/>
      <c r="EAY10" s="175"/>
      <c r="EAZ10" s="175"/>
      <c r="EBA10" s="175"/>
      <c r="EBB10" s="175"/>
      <c r="EBC10" s="175"/>
      <c r="EBD10" s="175"/>
      <c r="EBE10" s="175"/>
      <c r="EBF10" s="175"/>
      <c r="EBG10" s="175"/>
      <c r="EBH10" s="175"/>
      <c r="EBI10" s="175"/>
      <c r="EBJ10" s="175"/>
      <c r="EBK10" s="175"/>
      <c r="EBL10" s="175"/>
      <c r="EBM10" s="175"/>
      <c r="EBN10" s="175"/>
      <c r="EBO10" s="175"/>
      <c r="EBP10" s="175"/>
      <c r="EBQ10" s="175"/>
      <c r="EBR10" s="175"/>
      <c r="EBS10" s="175"/>
      <c r="EBT10" s="175"/>
      <c r="EBU10" s="175"/>
      <c r="EBV10" s="175"/>
      <c r="EBW10" s="175"/>
      <c r="EBX10" s="175"/>
      <c r="EBY10" s="175"/>
      <c r="EBZ10" s="175"/>
      <c r="ECA10" s="175"/>
      <c r="ECB10" s="175"/>
      <c r="ECC10" s="175"/>
      <c r="ECD10" s="175"/>
      <c r="ECE10" s="175"/>
      <c r="ECF10" s="175"/>
      <c r="ECG10" s="175"/>
      <c r="ECH10" s="175"/>
      <c r="ECI10" s="175"/>
      <c r="ECJ10" s="175"/>
      <c r="ECK10" s="175"/>
      <c r="ECL10" s="175"/>
      <c r="ECM10" s="175"/>
      <c r="ECN10" s="175"/>
      <c r="ECO10" s="175"/>
      <c r="ECP10" s="175"/>
      <c r="ECQ10" s="175"/>
      <c r="ECR10" s="175"/>
      <c r="ECS10" s="175"/>
      <c r="ECT10" s="175"/>
      <c r="ECU10" s="175"/>
      <c r="ECV10" s="175"/>
      <c r="ECW10" s="175"/>
      <c r="ECX10" s="175"/>
      <c r="ECY10" s="175"/>
      <c r="ECZ10" s="175"/>
      <c r="EDA10" s="175"/>
      <c r="EDB10" s="175"/>
      <c r="EDC10" s="175"/>
      <c r="EDD10" s="175"/>
      <c r="EDE10" s="175"/>
      <c r="EDF10" s="175"/>
      <c r="EDG10" s="175"/>
      <c r="EDH10" s="175"/>
      <c r="EDI10" s="175"/>
      <c r="EDJ10" s="175"/>
      <c r="EDK10" s="175"/>
      <c r="EDL10" s="175"/>
      <c r="EDM10" s="175"/>
      <c r="EDN10" s="175"/>
      <c r="EDO10" s="175"/>
      <c r="EDP10" s="175"/>
      <c r="EDQ10" s="175"/>
      <c r="EDR10" s="175"/>
      <c r="EDS10" s="175"/>
      <c r="EDT10" s="175"/>
      <c r="EDU10" s="175"/>
      <c r="EDV10" s="175"/>
      <c r="EDW10" s="175"/>
      <c r="EDX10" s="175"/>
      <c r="EDY10" s="175"/>
      <c r="EDZ10" s="175"/>
      <c r="EEA10" s="175"/>
      <c r="EEB10" s="175"/>
      <c r="EEC10" s="175"/>
      <c r="EED10" s="175"/>
      <c r="EEE10" s="175"/>
      <c r="EEF10" s="175"/>
      <c r="EEG10" s="175"/>
      <c r="EEH10" s="175"/>
      <c r="EEI10" s="175"/>
      <c r="EEJ10" s="175"/>
      <c r="EEK10" s="175"/>
      <c r="EEL10" s="175"/>
      <c r="EEM10" s="175"/>
      <c r="EEN10" s="175"/>
      <c r="EEO10" s="175"/>
      <c r="EEP10" s="175"/>
      <c r="EEQ10" s="175"/>
      <c r="EER10" s="175"/>
      <c r="EES10" s="175"/>
      <c r="EET10" s="175"/>
      <c r="EEU10" s="175"/>
      <c r="EEV10" s="175"/>
      <c r="EEW10" s="175"/>
      <c r="EEX10" s="175"/>
      <c r="EEY10" s="175"/>
      <c r="EEZ10" s="175"/>
      <c r="EFA10" s="175"/>
      <c r="EFB10" s="175"/>
      <c r="EFC10" s="175"/>
      <c r="EFD10" s="175"/>
      <c r="EFE10" s="175"/>
      <c r="EFF10" s="175"/>
      <c r="EFG10" s="175"/>
      <c r="EFH10" s="175"/>
      <c r="EFI10" s="175"/>
      <c r="EFJ10" s="175"/>
      <c r="EFK10" s="175"/>
      <c r="EFL10" s="175"/>
      <c r="EFM10" s="175"/>
      <c r="EFN10" s="175"/>
      <c r="EFO10" s="175"/>
      <c r="EFP10" s="175"/>
      <c r="EFQ10" s="175"/>
      <c r="EFR10" s="175"/>
      <c r="EFS10" s="175"/>
      <c r="EFT10" s="175"/>
      <c r="EFU10" s="175"/>
      <c r="EFV10" s="175"/>
      <c r="EFW10" s="175"/>
      <c r="EFX10" s="175"/>
      <c r="EFY10" s="175"/>
      <c r="EFZ10" s="175"/>
      <c r="EGA10" s="175"/>
      <c r="EGB10" s="175"/>
      <c r="EGC10" s="175"/>
      <c r="EGD10" s="175"/>
      <c r="EGE10" s="175"/>
      <c r="EGF10" s="175"/>
      <c r="EGG10" s="175"/>
      <c r="EGH10" s="175"/>
      <c r="EGI10" s="175"/>
      <c r="EGJ10" s="175"/>
      <c r="EGK10" s="175"/>
      <c r="EGL10" s="175"/>
      <c r="EGM10" s="175"/>
      <c r="EGN10" s="175"/>
      <c r="EGO10" s="175"/>
      <c r="EGP10" s="175"/>
      <c r="EGQ10" s="175"/>
      <c r="EGR10" s="175"/>
      <c r="EGS10" s="175"/>
      <c r="EGT10" s="175"/>
      <c r="EGU10" s="175"/>
      <c r="EGV10" s="175"/>
      <c r="EGW10" s="175"/>
      <c r="EGX10" s="175"/>
      <c r="EGY10" s="175"/>
      <c r="EGZ10" s="175"/>
      <c r="EHA10" s="175"/>
      <c r="EHB10" s="175"/>
      <c r="EHC10" s="175"/>
      <c r="EHD10" s="175"/>
      <c r="EHE10" s="175"/>
      <c r="EHF10" s="175"/>
      <c r="EHG10" s="175"/>
      <c r="EHH10" s="175"/>
      <c r="EHI10" s="175"/>
      <c r="EHJ10" s="175"/>
      <c r="EHK10" s="175"/>
      <c r="EHL10" s="175"/>
      <c r="EHM10" s="175"/>
      <c r="EHN10" s="175"/>
      <c r="EHO10" s="175"/>
      <c r="EHP10" s="175"/>
      <c r="EHQ10" s="175"/>
      <c r="EHR10" s="175"/>
      <c r="EHS10" s="175"/>
      <c r="EHT10" s="175"/>
      <c r="EHU10" s="175"/>
      <c r="EHV10" s="175"/>
      <c r="EHW10" s="175"/>
      <c r="EHX10" s="175"/>
      <c r="EHY10" s="175"/>
      <c r="EHZ10" s="175"/>
      <c r="EIA10" s="175"/>
      <c r="EIB10" s="175"/>
      <c r="EIC10" s="175"/>
      <c r="EID10" s="175"/>
      <c r="EIE10" s="175"/>
      <c r="EIF10" s="175"/>
      <c r="EIG10" s="175"/>
      <c r="EIH10" s="175"/>
      <c r="EII10" s="175"/>
      <c r="EIJ10" s="175"/>
      <c r="EIK10" s="175"/>
      <c r="EIL10" s="175"/>
      <c r="EIM10" s="175"/>
      <c r="EIN10" s="175"/>
      <c r="EIO10" s="175"/>
      <c r="EIP10" s="175"/>
      <c r="EIQ10" s="175"/>
      <c r="EIR10" s="175"/>
      <c r="EIS10" s="175"/>
      <c r="EIT10" s="175"/>
      <c r="EIU10" s="175"/>
      <c r="EIV10" s="175"/>
      <c r="EIW10" s="175"/>
      <c r="EIX10" s="175"/>
      <c r="EIY10" s="175"/>
      <c r="EIZ10" s="175"/>
      <c r="EJA10" s="175"/>
      <c r="EJB10" s="175"/>
      <c r="EJC10" s="175"/>
      <c r="EJD10" s="175"/>
      <c r="EJE10" s="175"/>
      <c r="EJF10" s="175"/>
      <c r="EJG10" s="175"/>
      <c r="EJH10" s="175"/>
      <c r="EJI10" s="175"/>
      <c r="EJJ10" s="175"/>
      <c r="EJK10" s="175"/>
      <c r="EJL10" s="175"/>
      <c r="EJM10" s="175"/>
      <c r="EJN10" s="175"/>
      <c r="EJO10" s="175"/>
      <c r="EJP10" s="175"/>
      <c r="EJQ10" s="175"/>
      <c r="EJR10" s="175"/>
      <c r="EJS10" s="175"/>
      <c r="EJT10" s="175"/>
      <c r="EJU10" s="175"/>
      <c r="EJV10" s="175"/>
      <c r="EJW10" s="175"/>
      <c r="EJX10" s="175"/>
      <c r="EJY10" s="175"/>
      <c r="EJZ10" s="175"/>
      <c r="EKA10" s="175"/>
      <c r="EKB10" s="175"/>
      <c r="EKC10" s="175"/>
      <c r="EKD10" s="175"/>
      <c r="EKE10" s="175"/>
      <c r="EKF10" s="175"/>
      <c r="EKG10" s="175"/>
      <c r="EKH10" s="175"/>
      <c r="EKI10" s="175"/>
      <c r="EKJ10" s="175"/>
      <c r="EKK10" s="175"/>
      <c r="EKL10" s="175"/>
      <c r="EKM10" s="175"/>
      <c r="EKN10" s="175"/>
      <c r="EKO10" s="175"/>
      <c r="EKP10" s="175"/>
      <c r="EKQ10" s="175"/>
      <c r="EKR10" s="175"/>
      <c r="EKS10" s="175"/>
      <c r="EKT10" s="175"/>
      <c r="EKU10" s="175"/>
      <c r="EKV10" s="175"/>
      <c r="EKW10" s="175"/>
      <c r="EKX10" s="175"/>
      <c r="EKY10" s="175"/>
      <c r="EKZ10" s="175"/>
      <c r="ELA10" s="175"/>
      <c r="ELB10" s="175"/>
      <c r="ELC10" s="175"/>
      <c r="ELD10" s="175"/>
      <c r="ELE10" s="175"/>
      <c r="ELF10" s="175"/>
      <c r="ELG10" s="175"/>
      <c r="ELH10" s="175"/>
      <c r="ELI10" s="175"/>
      <c r="ELJ10" s="175"/>
      <c r="ELK10" s="175"/>
      <c r="ELL10" s="175"/>
      <c r="ELM10" s="175"/>
      <c r="ELN10" s="175"/>
      <c r="ELO10" s="175"/>
      <c r="ELP10" s="175"/>
      <c r="ELQ10" s="175"/>
      <c r="ELR10" s="175"/>
      <c r="ELS10" s="175"/>
      <c r="ELT10" s="175"/>
      <c r="ELU10" s="175"/>
      <c r="ELV10" s="175"/>
      <c r="ELW10" s="175"/>
      <c r="ELX10" s="175"/>
      <c r="ELY10" s="175"/>
      <c r="ELZ10" s="175"/>
      <c r="EMA10" s="175"/>
      <c r="EMB10" s="175"/>
      <c r="EMC10" s="175"/>
      <c r="EMD10" s="175"/>
      <c r="EME10" s="175"/>
      <c r="EMF10" s="175"/>
      <c r="EMG10" s="175"/>
      <c r="EMH10" s="175"/>
      <c r="EMI10" s="175"/>
      <c r="EMJ10" s="175"/>
      <c r="EMK10" s="175"/>
      <c r="EML10" s="175"/>
      <c r="EMM10" s="175"/>
      <c r="EMN10" s="175"/>
      <c r="EMO10" s="175"/>
      <c r="EMP10" s="175"/>
      <c r="EMQ10" s="175"/>
      <c r="EMR10" s="175"/>
      <c r="EMS10" s="175"/>
      <c r="EMT10" s="175"/>
      <c r="EMU10" s="175"/>
      <c r="EMV10" s="175"/>
      <c r="EMW10" s="175"/>
      <c r="EMX10" s="175"/>
      <c r="EMY10" s="175"/>
      <c r="EMZ10" s="175"/>
      <c r="ENA10" s="175"/>
      <c r="ENB10" s="175"/>
      <c r="ENC10" s="175"/>
      <c r="END10" s="175"/>
      <c r="ENE10" s="175"/>
      <c r="ENF10" s="175"/>
      <c r="ENG10" s="175"/>
      <c r="ENH10" s="175"/>
      <c r="ENI10" s="175"/>
      <c r="ENJ10" s="175"/>
      <c r="ENK10" s="175"/>
      <c r="ENL10" s="175"/>
      <c r="ENM10" s="175"/>
      <c r="ENN10" s="175"/>
      <c r="ENO10" s="175"/>
      <c r="ENP10" s="175"/>
      <c r="ENQ10" s="175"/>
      <c r="ENR10" s="175"/>
      <c r="ENS10" s="175"/>
      <c r="ENT10" s="175"/>
      <c r="ENU10" s="175"/>
      <c r="ENV10" s="175"/>
      <c r="ENW10" s="175"/>
      <c r="ENX10" s="175"/>
      <c r="ENY10" s="175"/>
      <c r="ENZ10" s="175"/>
      <c r="EOA10" s="175"/>
      <c r="EOB10" s="175"/>
      <c r="EOC10" s="175"/>
      <c r="EOD10" s="175"/>
      <c r="EOE10" s="175"/>
      <c r="EOF10" s="175"/>
      <c r="EOG10" s="175"/>
      <c r="EOH10" s="175"/>
      <c r="EOI10" s="175"/>
      <c r="EOJ10" s="175"/>
      <c r="EOK10" s="175"/>
      <c r="EOL10" s="175"/>
      <c r="EOM10" s="175"/>
      <c r="EON10" s="175"/>
      <c r="EOO10" s="175"/>
      <c r="EOP10" s="175"/>
      <c r="EOQ10" s="175"/>
      <c r="EOR10" s="175"/>
      <c r="EOS10" s="175"/>
      <c r="EOT10" s="175"/>
      <c r="EOU10" s="175"/>
      <c r="EOV10" s="175"/>
      <c r="EOW10" s="175"/>
      <c r="EOX10" s="175"/>
      <c r="EOY10" s="175"/>
      <c r="EOZ10" s="175"/>
      <c r="EPA10" s="175"/>
      <c r="EPB10" s="175"/>
      <c r="EPC10" s="175"/>
      <c r="EPD10" s="175"/>
      <c r="EPE10" s="175"/>
      <c r="EPF10" s="175"/>
      <c r="EPG10" s="175"/>
      <c r="EPH10" s="175"/>
      <c r="EPI10" s="175"/>
      <c r="EPJ10" s="175"/>
      <c r="EPK10" s="175"/>
      <c r="EPL10" s="175"/>
      <c r="EPM10" s="175"/>
      <c r="EPN10" s="175"/>
      <c r="EPO10" s="175"/>
      <c r="EPP10" s="175"/>
      <c r="EPQ10" s="175"/>
      <c r="EPR10" s="175"/>
      <c r="EPS10" s="175"/>
      <c r="EPT10" s="175"/>
      <c r="EPU10" s="175"/>
      <c r="EPV10" s="175"/>
      <c r="EPW10" s="175"/>
      <c r="EPX10" s="175"/>
      <c r="EPY10" s="175"/>
      <c r="EPZ10" s="175"/>
      <c r="EQA10" s="175"/>
      <c r="EQB10" s="175"/>
      <c r="EQC10" s="175"/>
      <c r="EQD10" s="175"/>
      <c r="EQE10" s="175"/>
      <c r="EQF10" s="175"/>
      <c r="EQG10" s="175"/>
      <c r="EQH10" s="175"/>
      <c r="EQI10" s="175"/>
      <c r="EQJ10" s="175"/>
      <c r="EQK10" s="175"/>
      <c r="EQL10" s="175"/>
      <c r="EQM10" s="175"/>
      <c r="EQN10" s="175"/>
      <c r="EQO10" s="175"/>
      <c r="EQP10" s="175"/>
      <c r="EQQ10" s="175"/>
      <c r="EQR10" s="175"/>
      <c r="EQS10" s="175"/>
      <c r="EQT10" s="175"/>
      <c r="EQU10" s="175"/>
      <c r="EQV10" s="175"/>
      <c r="EQW10" s="175"/>
      <c r="EQX10" s="175"/>
      <c r="EQY10" s="175"/>
      <c r="EQZ10" s="175"/>
      <c r="ERA10" s="175"/>
      <c r="ERB10" s="175"/>
      <c r="ERC10" s="175"/>
      <c r="ERD10" s="175"/>
      <c r="ERE10" s="175"/>
      <c r="ERF10" s="175"/>
      <c r="ERG10" s="175"/>
      <c r="ERH10" s="175"/>
      <c r="ERI10" s="175"/>
      <c r="ERJ10" s="175"/>
      <c r="ERK10" s="175"/>
      <c r="ERL10" s="175"/>
      <c r="ERM10" s="175"/>
      <c r="ERN10" s="175"/>
      <c r="ERO10" s="175"/>
      <c r="ERP10" s="175"/>
      <c r="ERQ10" s="175"/>
      <c r="ERR10" s="175"/>
      <c r="ERS10" s="175"/>
      <c r="ERT10" s="175"/>
      <c r="ERU10" s="175"/>
      <c r="ERV10" s="175"/>
      <c r="ERW10" s="175"/>
      <c r="ERX10" s="175"/>
      <c r="ERY10" s="175"/>
      <c r="ERZ10" s="175"/>
      <c r="ESA10" s="175"/>
      <c r="ESB10" s="175"/>
      <c r="ESC10" s="175"/>
      <c r="ESD10" s="175"/>
      <c r="ESE10" s="175"/>
      <c r="ESF10" s="175"/>
      <c r="ESG10" s="175"/>
      <c r="ESH10" s="175"/>
      <c r="ESI10" s="175"/>
      <c r="ESJ10" s="175"/>
      <c r="ESK10" s="175"/>
      <c r="ESL10" s="175"/>
      <c r="ESM10" s="175"/>
      <c r="ESN10" s="175"/>
      <c r="ESO10" s="175"/>
      <c r="ESP10" s="175"/>
      <c r="ESQ10" s="175"/>
      <c r="ESR10" s="175"/>
      <c r="ESS10" s="175"/>
      <c r="EST10" s="175"/>
      <c r="ESU10" s="175"/>
      <c r="ESV10" s="175"/>
      <c r="ESW10" s="175"/>
      <c r="ESX10" s="175"/>
      <c r="ESY10" s="175"/>
      <c r="ESZ10" s="175"/>
      <c r="ETA10" s="175"/>
      <c r="ETB10" s="175"/>
      <c r="ETC10" s="175"/>
      <c r="ETD10" s="175"/>
      <c r="ETE10" s="175"/>
      <c r="ETF10" s="175"/>
      <c r="ETG10" s="175"/>
      <c r="ETH10" s="175"/>
      <c r="ETI10" s="175"/>
      <c r="ETJ10" s="175"/>
      <c r="ETK10" s="175"/>
      <c r="ETL10" s="175"/>
      <c r="ETM10" s="175"/>
      <c r="ETN10" s="175"/>
      <c r="ETO10" s="175"/>
      <c r="ETP10" s="175"/>
      <c r="ETQ10" s="175"/>
      <c r="ETR10" s="175"/>
      <c r="ETS10" s="175"/>
      <c r="ETT10" s="175"/>
      <c r="ETU10" s="175"/>
      <c r="ETV10" s="175"/>
      <c r="ETW10" s="175"/>
      <c r="ETX10" s="175"/>
      <c r="ETY10" s="175"/>
      <c r="ETZ10" s="175"/>
      <c r="EUA10" s="175"/>
      <c r="EUB10" s="175"/>
      <c r="EUC10" s="175"/>
      <c r="EUD10" s="175"/>
      <c r="EUE10" s="175"/>
      <c r="EUF10" s="175"/>
      <c r="EUG10" s="175"/>
      <c r="EUH10" s="175"/>
      <c r="EUI10" s="175"/>
      <c r="EUJ10" s="175"/>
      <c r="EUK10" s="175"/>
      <c r="EUL10" s="175"/>
      <c r="EUM10" s="175"/>
      <c r="EUN10" s="175"/>
      <c r="EUO10" s="175"/>
      <c r="EUP10" s="175"/>
      <c r="EUQ10" s="175"/>
      <c r="EUR10" s="175"/>
      <c r="EUS10" s="175"/>
      <c r="EUT10" s="175"/>
      <c r="EUU10" s="175"/>
      <c r="EUV10" s="175"/>
      <c r="EUW10" s="175"/>
      <c r="EUX10" s="175"/>
      <c r="EUY10" s="175"/>
      <c r="EUZ10" s="175"/>
      <c r="EVA10" s="175"/>
      <c r="EVB10" s="175"/>
      <c r="EVC10" s="175"/>
      <c r="EVD10" s="175"/>
      <c r="EVE10" s="175"/>
      <c r="EVF10" s="175"/>
      <c r="EVG10" s="175"/>
      <c r="EVH10" s="175"/>
      <c r="EVI10" s="175"/>
      <c r="EVJ10" s="175"/>
      <c r="EVK10" s="175"/>
      <c r="EVL10" s="175"/>
      <c r="EVM10" s="175"/>
      <c r="EVN10" s="175"/>
      <c r="EVO10" s="175"/>
      <c r="EVP10" s="175"/>
      <c r="EVQ10" s="175"/>
      <c r="EVR10" s="175"/>
      <c r="EVS10" s="175"/>
      <c r="EVT10" s="175"/>
      <c r="EVU10" s="175"/>
      <c r="EVV10" s="175"/>
      <c r="EVW10" s="175"/>
      <c r="EVX10" s="175"/>
      <c r="EVY10" s="175"/>
      <c r="EVZ10" s="175"/>
      <c r="EWA10" s="175"/>
      <c r="EWB10" s="175"/>
      <c r="EWC10" s="175"/>
      <c r="EWD10" s="175"/>
      <c r="EWE10" s="175"/>
      <c r="EWF10" s="175"/>
      <c r="EWG10" s="175"/>
      <c r="EWH10" s="175"/>
      <c r="EWI10" s="175"/>
      <c r="EWJ10" s="175"/>
      <c r="EWK10" s="175"/>
      <c r="EWL10" s="175"/>
      <c r="EWM10" s="175"/>
      <c r="EWN10" s="175"/>
      <c r="EWO10" s="175"/>
      <c r="EWP10" s="175"/>
      <c r="EWQ10" s="175"/>
      <c r="EWR10" s="175"/>
      <c r="EWS10" s="175"/>
      <c r="EWT10" s="175"/>
      <c r="EWU10" s="175"/>
      <c r="EWV10" s="175"/>
      <c r="EWW10" s="175"/>
      <c r="EWX10" s="175"/>
      <c r="EWY10" s="175"/>
      <c r="EWZ10" s="175"/>
      <c r="EXA10" s="175"/>
      <c r="EXB10" s="175"/>
      <c r="EXC10" s="175"/>
      <c r="EXD10" s="175"/>
      <c r="EXE10" s="175"/>
      <c r="EXF10" s="175"/>
      <c r="EXG10" s="175"/>
      <c r="EXH10" s="175"/>
      <c r="EXI10" s="175"/>
      <c r="EXJ10" s="175"/>
      <c r="EXK10" s="175"/>
      <c r="EXL10" s="175"/>
      <c r="EXM10" s="175"/>
      <c r="EXN10" s="175"/>
      <c r="EXO10" s="175"/>
      <c r="EXP10" s="175"/>
      <c r="EXQ10" s="175"/>
      <c r="EXR10" s="175"/>
      <c r="EXS10" s="175"/>
      <c r="EXT10" s="175"/>
      <c r="EXU10" s="175"/>
      <c r="EXV10" s="175"/>
      <c r="EXW10" s="175"/>
      <c r="EXX10" s="175"/>
      <c r="EXY10" s="175"/>
      <c r="EXZ10" s="175"/>
      <c r="EYA10" s="175"/>
      <c r="EYB10" s="175"/>
      <c r="EYC10" s="175"/>
      <c r="EYD10" s="175"/>
      <c r="EYE10" s="175"/>
      <c r="EYF10" s="175"/>
      <c r="EYG10" s="175"/>
      <c r="EYH10" s="175"/>
      <c r="EYI10" s="175"/>
      <c r="EYJ10" s="175"/>
      <c r="EYK10" s="175"/>
      <c r="EYL10" s="175"/>
      <c r="EYM10" s="175"/>
      <c r="EYN10" s="175"/>
      <c r="EYO10" s="175"/>
      <c r="EYP10" s="175"/>
      <c r="EYQ10" s="175"/>
      <c r="EYR10" s="175"/>
      <c r="EYS10" s="175"/>
      <c r="EYT10" s="175"/>
      <c r="EYU10" s="175"/>
      <c r="EYV10" s="175"/>
      <c r="EYW10" s="175"/>
      <c r="EYX10" s="175"/>
      <c r="EYY10" s="175"/>
      <c r="EYZ10" s="175"/>
      <c r="EZA10" s="175"/>
      <c r="EZB10" s="175"/>
      <c r="EZC10" s="175"/>
      <c r="EZD10" s="175"/>
      <c r="EZE10" s="175"/>
      <c r="EZF10" s="175"/>
      <c r="EZG10" s="175"/>
      <c r="EZH10" s="175"/>
      <c r="EZI10" s="175"/>
      <c r="EZJ10" s="175"/>
      <c r="EZK10" s="175"/>
      <c r="EZL10" s="175"/>
      <c r="EZM10" s="175"/>
      <c r="EZN10" s="175"/>
      <c r="EZO10" s="175"/>
      <c r="EZP10" s="175"/>
      <c r="EZQ10" s="175"/>
      <c r="EZR10" s="175"/>
      <c r="EZS10" s="175"/>
      <c r="EZT10" s="175"/>
      <c r="EZU10" s="175"/>
      <c r="EZV10" s="175"/>
      <c r="EZW10" s="175"/>
      <c r="EZX10" s="175"/>
      <c r="EZY10" s="175"/>
      <c r="EZZ10" s="175"/>
      <c r="FAA10" s="175"/>
      <c r="FAB10" s="175"/>
      <c r="FAC10" s="175"/>
      <c r="FAD10" s="175"/>
      <c r="FAE10" s="175"/>
      <c r="FAF10" s="175"/>
      <c r="FAG10" s="175"/>
      <c r="FAH10" s="175"/>
      <c r="FAI10" s="175"/>
      <c r="FAJ10" s="175"/>
      <c r="FAK10" s="175"/>
      <c r="FAL10" s="175"/>
      <c r="FAM10" s="175"/>
      <c r="FAN10" s="175"/>
      <c r="FAO10" s="175"/>
      <c r="FAP10" s="175"/>
      <c r="FAQ10" s="175"/>
      <c r="FAR10" s="175"/>
      <c r="FAS10" s="175"/>
      <c r="FAT10" s="175"/>
      <c r="FAU10" s="175"/>
      <c r="FAV10" s="175"/>
      <c r="FAW10" s="175"/>
      <c r="FAX10" s="175"/>
      <c r="FAY10" s="175"/>
      <c r="FAZ10" s="175"/>
      <c r="FBA10" s="175"/>
      <c r="FBB10" s="175"/>
      <c r="FBC10" s="175"/>
      <c r="FBD10" s="175"/>
      <c r="FBE10" s="175"/>
      <c r="FBF10" s="175"/>
      <c r="FBG10" s="175"/>
      <c r="FBH10" s="175"/>
      <c r="FBI10" s="175"/>
      <c r="FBJ10" s="175"/>
      <c r="FBK10" s="175"/>
      <c r="FBL10" s="175"/>
      <c r="FBM10" s="175"/>
      <c r="FBN10" s="175"/>
      <c r="FBO10" s="175"/>
      <c r="FBP10" s="175"/>
      <c r="FBQ10" s="175"/>
      <c r="FBR10" s="175"/>
      <c r="FBS10" s="175"/>
      <c r="FBT10" s="175"/>
      <c r="FBU10" s="175"/>
      <c r="FBV10" s="175"/>
      <c r="FBW10" s="175"/>
      <c r="FBX10" s="175"/>
      <c r="FBY10" s="175"/>
      <c r="FBZ10" s="175"/>
      <c r="FCA10" s="175"/>
      <c r="FCB10" s="175"/>
      <c r="FCC10" s="175"/>
      <c r="FCD10" s="175"/>
      <c r="FCE10" s="175"/>
      <c r="FCF10" s="175"/>
      <c r="FCG10" s="175"/>
      <c r="FCH10" s="175"/>
      <c r="FCI10" s="175"/>
      <c r="FCJ10" s="175"/>
      <c r="FCK10" s="175"/>
      <c r="FCL10" s="175"/>
      <c r="FCM10" s="175"/>
      <c r="FCN10" s="175"/>
      <c r="FCO10" s="175"/>
      <c r="FCP10" s="175"/>
      <c r="FCQ10" s="175"/>
      <c r="FCR10" s="175"/>
      <c r="FCS10" s="175"/>
      <c r="FCT10" s="175"/>
      <c r="FCU10" s="175"/>
      <c r="FCV10" s="175"/>
      <c r="FCW10" s="175"/>
      <c r="FCX10" s="175"/>
      <c r="FCY10" s="175"/>
      <c r="FCZ10" s="175"/>
      <c r="FDA10" s="175"/>
      <c r="FDB10" s="175"/>
      <c r="FDC10" s="175"/>
      <c r="FDD10" s="175"/>
      <c r="FDE10" s="175"/>
      <c r="FDF10" s="175"/>
      <c r="FDG10" s="175"/>
      <c r="FDH10" s="175"/>
      <c r="FDI10" s="175"/>
      <c r="FDJ10" s="175"/>
      <c r="FDK10" s="175"/>
      <c r="FDL10" s="175"/>
      <c r="FDM10" s="175"/>
      <c r="FDN10" s="175"/>
      <c r="FDO10" s="175"/>
      <c r="FDP10" s="175"/>
      <c r="FDQ10" s="175"/>
      <c r="FDR10" s="175"/>
      <c r="FDS10" s="175"/>
      <c r="FDT10" s="175"/>
      <c r="FDU10" s="175"/>
      <c r="FDV10" s="175"/>
      <c r="FDW10" s="175"/>
      <c r="FDX10" s="175"/>
      <c r="FDY10" s="175"/>
      <c r="FDZ10" s="175"/>
      <c r="FEA10" s="175"/>
      <c r="FEB10" s="175"/>
      <c r="FEC10" s="175"/>
      <c r="FED10" s="175"/>
      <c r="FEE10" s="175"/>
      <c r="FEF10" s="175"/>
      <c r="FEG10" s="175"/>
      <c r="FEH10" s="175"/>
      <c r="FEI10" s="175"/>
      <c r="FEJ10" s="175"/>
      <c r="FEK10" s="175"/>
      <c r="FEL10" s="175"/>
      <c r="FEM10" s="175"/>
      <c r="FEN10" s="175"/>
      <c r="FEO10" s="175"/>
      <c r="FEP10" s="175"/>
      <c r="FEQ10" s="175"/>
      <c r="FER10" s="175"/>
      <c r="FES10" s="175"/>
      <c r="FET10" s="175"/>
      <c r="FEU10" s="175"/>
      <c r="FEV10" s="175"/>
      <c r="FEW10" s="175"/>
      <c r="FEX10" s="175"/>
      <c r="FEY10" s="175"/>
      <c r="FEZ10" s="175"/>
      <c r="FFA10" s="175"/>
      <c r="FFB10" s="175"/>
      <c r="FFC10" s="175"/>
      <c r="FFD10" s="175"/>
      <c r="FFE10" s="175"/>
      <c r="FFF10" s="175"/>
      <c r="FFG10" s="175"/>
      <c r="FFH10" s="175"/>
      <c r="FFI10" s="175"/>
      <c r="FFJ10" s="175"/>
      <c r="FFK10" s="175"/>
      <c r="FFL10" s="175"/>
      <c r="FFM10" s="175"/>
      <c r="FFN10" s="175"/>
      <c r="FFO10" s="175"/>
      <c r="FFP10" s="175"/>
      <c r="FFQ10" s="175"/>
      <c r="FFR10" s="175"/>
      <c r="FFS10" s="175"/>
      <c r="FFT10" s="175"/>
      <c r="FFU10" s="175"/>
      <c r="FFV10" s="175"/>
      <c r="FFW10" s="175"/>
      <c r="FFX10" s="175"/>
      <c r="FFY10" s="175"/>
      <c r="FFZ10" s="175"/>
      <c r="FGA10" s="175"/>
      <c r="FGB10" s="175"/>
      <c r="FGC10" s="175"/>
      <c r="FGD10" s="175"/>
      <c r="FGE10" s="175"/>
      <c r="FGF10" s="175"/>
      <c r="FGG10" s="175"/>
      <c r="FGH10" s="175"/>
      <c r="FGI10" s="175"/>
      <c r="FGJ10" s="175"/>
      <c r="FGK10" s="175"/>
      <c r="FGL10" s="175"/>
      <c r="FGM10" s="175"/>
      <c r="FGN10" s="175"/>
      <c r="FGO10" s="175"/>
      <c r="FGP10" s="175"/>
      <c r="FGQ10" s="175"/>
      <c r="FGR10" s="175"/>
      <c r="FGS10" s="175"/>
      <c r="FGT10" s="175"/>
      <c r="FGU10" s="175"/>
      <c r="FGV10" s="175"/>
      <c r="FGW10" s="175"/>
      <c r="FGX10" s="175"/>
      <c r="FGY10" s="175"/>
      <c r="FGZ10" s="175"/>
      <c r="FHA10" s="175"/>
      <c r="FHB10" s="175"/>
      <c r="FHC10" s="175"/>
      <c r="FHD10" s="175"/>
      <c r="FHE10" s="175"/>
      <c r="FHF10" s="175"/>
      <c r="FHG10" s="175"/>
      <c r="FHH10" s="175"/>
      <c r="FHI10" s="175"/>
      <c r="FHJ10" s="175"/>
      <c r="FHK10" s="175"/>
      <c r="FHL10" s="175"/>
      <c r="FHM10" s="175"/>
      <c r="FHN10" s="175"/>
      <c r="FHO10" s="175"/>
      <c r="FHP10" s="175"/>
      <c r="FHQ10" s="175"/>
      <c r="FHR10" s="175"/>
      <c r="FHS10" s="175"/>
      <c r="FHT10" s="175"/>
      <c r="FHU10" s="175"/>
      <c r="FHV10" s="175"/>
      <c r="FHW10" s="175"/>
      <c r="FHX10" s="175"/>
      <c r="FHY10" s="175"/>
      <c r="FHZ10" s="175"/>
      <c r="FIA10" s="175"/>
      <c r="FIB10" s="175"/>
      <c r="FIC10" s="175"/>
      <c r="FID10" s="175"/>
      <c r="FIE10" s="175"/>
      <c r="FIF10" s="175"/>
      <c r="FIG10" s="175"/>
      <c r="FIH10" s="175"/>
      <c r="FII10" s="175"/>
      <c r="FIJ10" s="175"/>
      <c r="FIK10" s="175"/>
      <c r="FIL10" s="175"/>
      <c r="FIM10" s="175"/>
      <c r="FIN10" s="175"/>
      <c r="FIO10" s="175"/>
      <c r="FIP10" s="175"/>
      <c r="FIQ10" s="175"/>
      <c r="FIR10" s="175"/>
      <c r="FIS10" s="175"/>
      <c r="FIT10" s="175"/>
      <c r="FIU10" s="175"/>
      <c r="FIV10" s="175"/>
      <c r="FIW10" s="175"/>
      <c r="FIX10" s="175"/>
      <c r="FIY10" s="175"/>
      <c r="FIZ10" s="175"/>
      <c r="FJA10" s="175"/>
      <c r="FJB10" s="175"/>
      <c r="FJC10" s="175"/>
      <c r="FJD10" s="175"/>
      <c r="FJE10" s="175"/>
      <c r="FJF10" s="175"/>
      <c r="FJG10" s="175"/>
      <c r="FJH10" s="175"/>
      <c r="FJI10" s="175"/>
      <c r="FJJ10" s="175"/>
      <c r="FJK10" s="175"/>
      <c r="FJL10" s="175"/>
      <c r="FJM10" s="175"/>
      <c r="FJN10" s="175"/>
      <c r="FJO10" s="175"/>
      <c r="FJP10" s="175"/>
      <c r="FJQ10" s="175"/>
      <c r="FJR10" s="175"/>
      <c r="FJS10" s="175"/>
      <c r="FJT10" s="175"/>
      <c r="FJU10" s="175"/>
      <c r="FJV10" s="175"/>
      <c r="FJW10" s="175"/>
      <c r="FJX10" s="175"/>
      <c r="FJY10" s="175"/>
      <c r="FJZ10" s="175"/>
      <c r="FKA10" s="175"/>
      <c r="FKB10" s="175"/>
      <c r="FKC10" s="175"/>
      <c r="FKD10" s="175"/>
      <c r="FKE10" s="175"/>
      <c r="FKF10" s="175"/>
      <c r="FKG10" s="175"/>
      <c r="FKH10" s="175"/>
      <c r="FKI10" s="175"/>
      <c r="FKJ10" s="175"/>
      <c r="FKK10" s="175"/>
      <c r="FKL10" s="175"/>
      <c r="FKM10" s="175"/>
      <c r="FKN10" s="175"/>
      <c r="FKO10" s="175"/>
      <c r="FKP10" s="175"/>
      <c r="FKQ10" s="175"/>
      <c r="FKR10" s="175"/>
      <c r="FKS10" s="175"/>
      <c r="FKT10" s="175"/>
      <c r="FKU10" s="175"/>
      <c r="FKV10" s="175"/>
      <c r="FKW10" s="175"/>
      <c r="FKX10" s="175"/>
      <c r="FKY10" s="175"/>
      <c r="FKZ10" s="175"/>
      <c r="FLA10" s="175"/>
      <c r="FLB10" s="175"/>
      <c r="FLC10" s="175"/>
      <c r="FLD10" s="175"/>
      <c r="FLE10" s="175"/>
      <c r="FLF10" s="175"/>
      <c r="FLG10" s="175"/>
      <c r="FLH10" s="175"/>
      <c r="FLI10" s="175"/>
      <c r="FLJ10" s="175"/>
      <c r="FLK10" s="175"/>
      <c r="FLL10" s="175"/>
      <c r="FLM10" s="175"/>
      <c r="FLN10" s="175"/>
      <c r="FLO10" s="175"/>
      <c r="FLP10" s="175"/>
      <c r="FLQ10" s="175"/>
      <c r="FLR10" s="175"/>
      <c r="FLS10" s="175"/>
      <c r="FLT10" s="175"/>
      <c r="FLU10" s="175"/>
      <c r="FLV10" s="175"/>
      <c r="FLW10" s="175"/>
      <c r="FLX10" s="175"/>
      <c r="FLY10" s="175"/>
      <c r="FLZ10" s="175"/>
      <c r="FMA10" s="175"/>
      <c r="FMB10" s="175"/>
      <c r="FMC10" s="175"/>
      <c r="FMD10" s="175"/>
      <c r="FME10" s="175"/>
      <c r="FMF10" s="175"/>
      <c r="FMG10" s="175"/>
      <c r="FMH10" s="175"/>
      <c r="FMI10" s="175"/>
      <c r="FMJ10" s="175"/>
      <c r="FMK10" s="175"/>
      <c r="FML10" s="175"/>
      <c r="FMM10" s="175"/>
      <c r="FMN10" s="175"/>
      <c r="FMO10" s="175"/>
      <c r="FMP10" s="175"/>
      <c r="FMQ10" s="175"/>
      <c r="FMR10" s="175"/>
      <c r="FMS10" s="175"/>
      <c r="FMT10" s="175"/>
      <c r="FMU10" s="175"/>
      <c r="FMV10" s="175"/>
      <c r="FMW10" s="175"/>
      <c r="FMX10" s="175"/>
      <c r="FMY10" s="175"/>
      <c r="FMZ10" s="175"/>
      <c r="FNA10" s="175"/>
      <c r="FNB10" s="175"/>
      <c r="FNC10" s="175"/>
      <c r="FND10" s="175"/>
      <c r="FNE10" s="175"/>
      <c r="FNF10" s="175"/>
      <c r="FNG10" s="175"/>
      <c r="FNH10" s="175"/>
      <c r="FNI10" s="175"/>
      <c r="FNJ10" s="175"/>
      <c r="FNK10" s="175"/>
      <c r="FNL10" s="175"/>
      <c r="FNM10" s="175"/>
      <c r="FNN10" s="175"/>
      <c r="FNO10" s="175"/>
      <c r="FNP10" s="175"/>
      <c r="FNQ10" s="175"/>
      <c r="FNR10" s="175"/>
      <c r="FNS10" s="175"/>
      <c r="FNT10" s="175"/>
      <c r="FNU10" s="175"/>
      <c r="FNV10" s="175"/>
      <c r="FNW10" s="175"/>
      <c r="FNX10" s="175"/>
      <c r="FNY10" s="175"/>
      <c r="FNZ10" s="175"/>
      <c r="FOA10" s="175"/>
      <c r="FOB10" s="175"/>
      <c r="FOC10" s="175"/>
      <c r="FOD10" s="175"/>
      <c r="FOE10" s="175"/>
      <c r="FOF10" s="175"/>
      <c r="FOG10" s="175"/>
      <c r="FOH10" s="175"/>
      <c r="FOI10" s="175"/>
      <c r="FOJ10" s="175"/>
      <c r="FOK10" s="175"/>
      <c r="FOL10" s="175"/>
      <c r="FOM10" s="175"/>
      <c r="FON10" s="175"/>
      <c r="FOO10" s="175"/>
      <c r="FOP10" s="175"/>
      <c r="FOQ10" s="175"/>
      <c r="FOR10" s="175"/>
      <c r="FOS10" s="175"/>
      <c r="FOT10" s="175"/>
      <c r="FOU10" s="175"/>
      <c r="FOV10" s="175"/>
      <c r="FOW10" s="175"/>
      <c r="FOX10" s="175"/>
      <c r="FOY10" s="175"/>
      <c r="FOZ10" s="175"/>
      <c r="FPA10" s="175"/>
      <c r="FPB10" s="175"/>
      <c r="FPC10" s="175"/>
      <c r="FPD10" s="175"/>
      <c r="FPE10" s="175"/>
      <c r="FPF10" s="175"/>
      <c r="FPG10" s="175"/>
      <c r="FPH10" s="175"/>
      <c r="FPI10" s="175"/>
      <c r="FPJ10" s="175"/>
      <c r="FPK10" s="175"/>
      <c r="FPL10" s="175"/>
      <c r="FPM10" s="175"/>
      <c r="FPN10" s="175"/>
      <c r="FPO10" s="175"/>
      <c r="FPP10" s="175"/>
      <c r="FPQ10" s="175"/>
      <c r="FPR10" s="175"/>
      <c r="FPS10" s="175"/>
      <c r="FPT10" s="175"/>
      <c r="FPU10" s="175"/>
      <c r="FPV10" s="175"/>
      <c r="FPW10" s="175"/>
      <c r="FPX10" s="175"/>
      <c r="FPY10" s="175"/>
      <c r="FPZ10" s="175"/>
      <c r="FQA10" s="175"/>
      <c r="FQB10" s="175"/>
      <c r="FQC10" s="175"/>
      <c r="FQD10" s="175"/>
      <c r="FQE10" s="175"/>
      <c r="FQF10" s="175"/>
      <c r="FQG10" s="175"/>
      <c r="FQH10" s="175"/>
      <c r="FQI10" s="175"/>
      <c r="FQJ10" s="175"/>
      <c r="FQK10" s="175"/>
      <c r="FQL10" s="175"/>
      <c r="FQM10" s="175"/>
      <c r="FQN10" s="175"/>
      <c r="FQO10" s="175"/>
      <c r="FQP10" s="175"/>
      <c r="FQQ10" s="175"/>
      <c r="FQR10" s="175"/>
      <c r="FQS10" s="175"/>
      <c r="FQT10" s="175"/>
      <c r="FQU10" s="175"/>
      <c r="FQV10" s="175"/>
      <c r="FQW10" s="175"/>
      <c r="FQX10" s="175"/>
      <c r="FQY10" s="175"/>
      <c r="FQZ10" s="175"/>
      <c r="FRA10" s="175"/>
      <c r="FRB10" s="175"/>
      <c r="FRC10" s="175"/>
      <c r="FRD10" s="175"/>
      <c r="FRE10" s="175"/>
      <c r="FRF10" s="175"/>
      <c r="FRG10" s="175"/>
      <c r="FRH10" s="175"/>
      <c r="FRI10" s="175"/>
      <c r="FRJ10" s="175"/>
      <c r="FRK10" s="175"/>
      <c r="FRL10" s="175"/>
      <c r="FRM10" s="175"/>
      <c r="FRN10" s="175"/>
      <c r="FRO10" s="175"/>
      <c r="FRP10" s="175"/>
      <c r="FRQ10" s="175"/>
      <c r="FRR10" s="175"/>
      <c r="FRS10" s="175"/>
      <c r="FRT10" s="175"/>
      <c r="FRU10" s="175"/>
      <c r="FRV10" s="175"/>
      <c r="FRW10" s="175"/>
      <c r="FRX10" s="175"/>
      <c r="FRY10" s="175"/>
      <c r="FRZ10" s="175"/>
      <c r="FSA10" s="175"/>
      <c r="FSB10" s="175"/>
      <c r="FSC10" s="175"/>
      <c r="FSD10" s="175"/>
      <c r="FSE10" s="175"/>
      <c r="FSF10" s="175"/>
      <c r="FSG10" s="175"/>
      <c r="FSH10" s="175"/>
      <c r="FSI10" s="175"/>
      <c r="FSJ10" s="175"/>
      <c r="FSK10" s="175"/>
      <c r="FSL10" s="175"/>
      <c r="FSM10" s="175"/>
      <c r="FSN10" s="175"/>
      <c r="FSO10" s="175"/>
      <c r="FSP10" s="175"/>
      <c r="FSQ10" s="175"/>
      <c r="FSR10" s="175"/>
      <c r="FSS10" s="175"/>
      <c r="FST10" s="175"/>
      <c r="FSU10" s="175"/>
      <c r="FSV10" s="175"/>
      <c r="FSW10" s="175"/>
      <c r="FSX10" s="175"/>
      <c r="FSY10" s="175"/>
      <c r="FSZ10" s="175"/>
      <c r="FTA10" s="175"/>
      <c r="FTB10" s="175"/>
      <c r="FTC10" s="175"/>
      <c r="FTD10" s="175"/>
      <c r="FTE10" s="175"/>
      <c r="FTF10" s="175"/>
      <c r="FTG10" s="175"/>
      <c r="FTH10" s="175"/>
      <c r="FTI10" s="175"/>
      <c r="FTJ10" s="175"/>
      <c r="FTK10" s="175"/>
      <c r="FTL10" s="175"/>
      <c r="FTM10" s="175"/>
      <c r="FTN10" s="175"/>
      <c r="FTO10" s="175"/>
      <c r="FTP10" s="175"/>
      <c r="FTQ10" s="175"/>
      <c r="FTR10" s="175"/>
      <c r="FTS10" s="175"/>
      <c r="FTT10" s="175"/>
      <c r="FTU10" s="175"/>
      <c r="FTV10" s="175"/>
      <c r="FTW10" s="175"/>
      <c r="FTX10" s="175"/>
      <c r="FTY10" s="175"/>
      <c r="FTZ10" s="175"/>
      <c r="FUA10" s="175"/>
      <c r="FUB10" s="175"/>
      <c r="FUC10" s="175"/>
      <c r="FUD10" s="175"/>
      <c r="FUE10" s="175"/>
      <c r="FUF10" s="175"/>
      <c r="FUG10" s="175"/>
      <c r="FUH10" s="175"/>
      <c r="FUI10" s="175"/>
      <c r="FUJ10" s="175"/>
      <c r="FUK10" s="175"/>
      <c r="FUL10" s="175"/>
      <c r="FUM10" s="175"/>
      <c r="FUN10" s="175"/>
      <c r="FUO10" s="175"/>
      <c r="FUP10" s="175"/>
      <c r="FUQ10" s="175"/>
      <c r="FUR10" s="175"/>
      <c r="FUS10" s="175"/>
      <c r="FUT10" s="175"/>
      <c r="FUU10" s="175"/>
      <c r="FUV10" s="175"/>
      <c r="FUW10" s="175"/>
      <c r="FUX10" s="175"/>
      <c r="FUY10" s="175"/>
      <c r="FUZ10" s="175"/>
      <c r="FVA10" s="175"/>
      <c r="FVB10" s="175"/>
      <c r="FVC10" s="175"/>
      <c r="FVD10" s="175"/>
      <c r="FVE10" s="175"/>
      <c r="FVF10" s="175"/>
      <c r="FVG10" s="175"/>
      <c r="FVH10" s="175"/>
      <c r="FVI10" s="175"/>
      <c r="FVJ10" s="175"/>
      <c r="FVK10" s="175"/>
      <c r="FVL10" s="175"/>
      <c r="FVM10" s="175"/>
      <c r="FVN10" s="175"/>
      <c r="FVO10" s="175"/>
      <c r="FVP10" s="175"/>
      <c r="FVQ10" s="175"/>
      <c r="FVR10" s="175"/>
      <c r="FVS10" s="175"/>
      <c r="FVT10" s="175"/>
      <c r="FVU10" s="175"/>
      <c r="FVV10" s="175"/>
      <c r="FVW10" s="175"/>
      <c r="FVX10" s="175"/>
      <c r="FVY10" s="175"/>
      <c r="FVZ10" s="175"/>
      <c r="FWA10" s="175"/>
      <c r="FWB10" s="175"/>
      <c r="FWC10" s="175"/>
      <c r="FWD10" s="175"/>
      <c r="FWE10" s="175"/>
      <c r="FWF10" s="175"/>
      <c r="FWG10" s="175"/>
      <c r="FWH10" s="175"/>
      <c r="FWI10" s="175"/>
      <c r="FWJ10" s="175"/>
      <c r="FWK10" s="175"/>
      <c r="FWL10" s="175"/>
      <c r="FWM10" s="175"/>
      <c r="FWN10" s="175"/>
      <c r="FWO10" s="175"/>
      <c r="FWP10" s="175"/>
      <c r="FWQ10" s="175"/>
      <c r="FWR10" s="175"/>
      <c r="FWS10" s="175"/>
      <c r="FWT10" s="175"/>
      <c r="FWU10" s="175"/>
      <c r="FWV10" s="175"/>
      <c r="FWW10" s="175"/>
      <c r="FWX10" s="175"/>
      <c r="FWY10" s="175"/>
      <c r="FWZ10" s="175"/>
      <c r="FXA10" s="175"/>
      <c r="FXB10" s="175"/>
      <c r="FXC10" s="175"/>
      <c r="FXD10" s="175"/>
      <c r="FXE10" s="175"/>
      <c r="FXF10" s="175"/>
      <c r="FXG10" s="175"/>
      <c r="FXH10" s="175"/>
      <c r="FXI10" s="175"/>
      <c r="FXJ10" s="175"/>
      <c r="FXK10" s="175"/>
      <c r="FXL10" s="175"/>
      <c r="FXM10" s="175"/>
      <c r="FXN10" s="175"/>
      <c r="FXO10" s="175"/>
      <c r="FXP10" s="175"/>
      <c r="FXQ10" s="175"/>
      <c r="FXR10" s="175"/>
      <c r="FXS10" s="175"/>
      <c r="FXT10" s="175"/>
      <c r="FXU10" s="175"/>
      <c r="FXV10" s="175"/>
      <c r="FXW10" s="175"/>
      <c r="FXX10" s="175"/>
      <c r="FXY10" s="175"/>
      <c r="FXZ10" s="175"/>
      <c r="FYA10" s="175"/>
      <c r="FYB10" s="175"/>
      <c r="FYC10" s="175"/>
      <c r="FYD10" s="175"/>
      <c r="FYE10" s="175"/>
      <c r="FYF10" s="175"/>
      <c r="FYG10" s="175"/>
      <c r="FYH10" s="175"/>
      <c r="FYI10" s="175"/>
      <c r="FYJ10" s="175"/>
      <c r="FYK10" s="175"/>
      <c r="FYL10" s="175"/>
      <c r="FYM10" s="175"/>
      <c r="FYN10" s="175"/>
      <c r="FYO10" s="175"/>
      <c r="FYP10" s="175"/>
      <c r="FYQ10" s="175"/>
      <c r="FYR10" s="175"/>
      <c r="FYS10" s="175"/>
      <c r="FYT10" s="175"/>
      <c r="FYU10" s="175"/>
      <c r="FYV10" s="175"/>
      <c r="FYW10" s="175"/>
      <c r="FYX10" s="175"/>
      <c r="FYY10" s="175"/>
      <c r="FYZ10" s="175"/>
      <c r="FZA10" s="175"/>
      <c r="FZB10" s="175"/>
      <c r="FZC10" s="175"/>
      <c r="FZD10" s="175"/>
      <c r="FZE10" s="175"/>
      <c r="FZF10" s="175"/>
      <c r="FZG10" s="175"/>
      <c r="FZH10" s="175"/>
      <c r="FZI10" s="175"/>
      <c r="FZJ10" s="175"/>
      <c r="FZK10" s="175"/>
      <c r="FZL10" s="175"/>
      <c r="FZM10" s="175"/>
      <c r="FZN10" s="175"/>
      <c r="FZO10" s="175"/>
      <c r="FZP10" s="175"/>
      <c r="FZQ10" s="175"/>
      <c r="FZR10" s="175"/>
      <c r="FZS10" s="175"/>
      <c r="FZT10" s="175"/>
      <c r="FZU10" s="175"/>
      <c r="FZV10" s="175"/>
      <c r="FZW10" s="175"/>
      <c r="FZX10" s="175"/>
      <c r="FZY10" s="175"/>
      <c r="FZZ10" s="175"/>
      <c r="GAA10" s="175"/>
      <c r="GAB10" s="175"/>
      <c r="GAC10" s="175"/>
      <c r="GAD10" s="175"/>
      <c r="GAE10" s="175"/>
      <c r="GAF10" s="175"/>
      <c r="GAG10" s="175"/>
      <c r="GAH10" s="175"/>
      <c r="GAI10" s="175"/>
      <c r="GAJ10" s="175"/>
      <c r="GAK10" s="175"/>
      <c r="GAL10" s="175"/>
      <c r="GAM10" s="175"/>
      <c r="GAN10" s="175"/>
      <c r="GAO10" s="175"/>
      <c r="GAP10" s="175"/>
      <c r="GAQ10" s="175"/>
      <c r="GAR10" s="175"/>
      <c r="GAS10" s="175"/>
      <c r="GAT10" s="175"/>
      <c r="GAU10" s="175"/>
      <c r="GAV10" s="175"/>
      <c r="GAW10" s="175"/>
      <c r="GAX10" s="175"/>
      <c r="GAY10" s="175"/>
      <c r="GAZ10" s="175"/>
      <c r="GBA10" s="175"/>
      <c r="GBB10" s="175"/>
      <c r="GBC10" s="175"/>
      <c r="GBD10" s="175"/>
      <c r="GBE10" s="175"/>
      <c r="GBF10" s="175"/>
      <c r="GBG10" s="175"/>
      <c r="GBH10" s="175"/>
      <c r="GBI10" s="175"/>
      <c r="GBJ10" s="175"/>
      <c r="GBK10" s="175"/>
      <c r="GBL10" s="175"/>
      <c r="GBM10" s="175"/>
      <c r="GBN10" s="175"/>
      <c r="GBO10" s="175"/>
      <c r="GBP10" s="175"/>
      <c r="GBQ10" s="175"/>
      <c r="GBR10" s="175"/>
      <c r="GBS10" s="175"/>
      <c r="GBT10" s="175"/>
      <c r="GBU10" s="175"/>
      <c r="GBV10" s="175"/>
      <c r="GBW10" s="175"/>
      <c r="GBX10" s="175"/>
      <c r="GBY10" s="175"/>
      <c r="GBZ10" s="175"/>
      <c r="GCA10" s="175"/>
      <c r="GCB10" s="175"/>
      <c r="GCC10" s="175"/>
      <c r="GCD10" s="175"/>
      <c r="GCE10" s="175"/>
      <c r="GCF10" s="175"/>
      <c r="GCG10" s="175"/>
      <c r="GCH10" s="175"/>
      <c r="GCI10" s="175"/>
      <c r="GCJ10" s="175"/>
      <c r="GCK10" s="175"/>
      <c r="GCL10" s="175"/>
      <c r="GCM10" s="175"/>
      <c r="GCN10" s="175"/>
      <c r="GCO10" s="175"/>
      <c r="GCP10" s="175"/>
      <c r="GCQ10" s="175"/>
      <c r="GCR10" s="175"/>
      <c r="GCS10" s="175"/>
      <c r="GCT10" s="175"/>
      <c r="GCU10" s="175"/>
      <c r="GCV10" s="175"/>
      <c r="GCW10" s="175"/>
      <c r="GCX10" s="175"/>
      <c r="GCY10" s="175"/>
      <c r="GCZ10" s="175"/>
      <c r="GDA10" s="175"/>
      <c r="GDB10" s="175"/>
      <c r="GDC10" s="175"/>
      <c r="GDD10" s="175"/>
      <c r="GDE10" s="175"/>
      <c r="GDF10" s="175"/>
      <c r="GDG10" s="175"/>
      <c r="GDH10" s="175"/>
      <c r="GDI10" s="175"/>
      <c r="GDJ10" s="175"/>
      <c r="GDK10" s="175"/>
      <c r="GDL10" s="175"/>
      <c r="GDM10" s="175"/>
      <c r="GDN10" s="175"/>
      <c r="GDO10" s="175"/>
      <c r="GDP10" s="175"/>
      <c r="GDQ10" s="175"/>
      <c r="GDR10" s="175"/>
      <c r="GDS10" s="175"/>
      <c r="GDT10" s="175"/>
      <c r="GDU10" s="175"/>
      <c r="GDV10" s="175"/>
      <c r="GDW10" s="175"/>
      <c r="GDX10" s="175"/>
      <c r="GDY10" s="175"/>
      <c r="GDZ10" s="175"/>
      <c r="GEA10" s="175"/>
      <c r="GEB10" s="175"/>
      <c r="GEC10" s="175"/>
      <c r="GED10" s="175"/>
      <c r="GEE10" s="175"/>
      <c r="GEF10" s="175"/>
      <c r="GEG10" s="175"/>
      <c r="GEH10" s="175"/>
      <c r="GEI10" s="175"/>
      <c r="GEJ10" s="175"/>
      <c r="GEK10" s="175"/>
      <c r="GEL10" s="175"/>
      <c r="GEM10" s="175"/>
      <c r="GEN10" s="175"/>
      <c r="GEO10" s="175"/>
      <c r="GEP10" s="175"/>
      <c r="GEQ10" s="175"/>
      <c r="GER10" s="175"/>
      <c r="GES10" s="175"/>
      <c r="GET10" s="175"/>
      <c r="GEU10" s="175"/>
      <c r="GEV10" s="175"/>
      <c r="GEW10" s="175"/>
      <c r="GEX10" s="175"/>
      <c r="GEY10" s="175"/>
      <c r="GEZ10" s="175"/>
      <c r="GFA10" s="175"/>
      <c r="GFB10" s="175"/>
      <c r="GFC10" s="175"/>
      <c r="GFD10" s="175"/>
      <c r="GFE10" s="175"/>
      <c r="GFF10" s="175"/>
      <c r="GFG10" s="175"/>
      <c r="GFH10" s="175"/>
      <c r="GFI10" s="175"/>
      <c r="GFJ10" s="175"/>
      <c r="GFK10" s="175"/>
      <c r="GFL10" s="175"/>
      <c r="GFM10" s="175"/>
      <c r="GFN10" s="175"/>
      <c r="GFO10" s="175"/>
      <c r="GFP10" s="175"/>
      <c r="GFQ10" s="175"/>
      <c r="GFR10" s="175"/>
      <c r="GFS10" s="175"/>
      <c r="GFT10" s="175"/>
      <c r="GFU10" s="175"/>
      <c r="GFV10" s="175"/>
      <c r="GFW10" s="175"/>
      <c r="GFX10" s="175"/>
      <c r="GFY10" s="175"/>
      <c r="GFZ10" s="175"/>
      <c r="GGA10" s="175"/>
      <c r="GGB10" s="175"/>
      <c r="GGC10" s="175"/>
      <c r="GGD10" s="175"/>
      <c r="GGE10" s="175"/>
      <c r="GGF10" s="175"/>
      <c r="GGG10" s="175"/>
      <c r="GGH10" s="175"/>
      <c r="GGI10" s="175"/>
      <c r="GGJ10" s="175"/>
      <c r="GGK10" s="175"/>
      <c r="GGL10" s="175"/>
      <c r="GGM10" s="175"/>
      <c r="GGN10" s="175"/>
      <c r="GGO10" s="175"/>
      <c r="GGP10" s="175"/>
      <c r="GGQ10" s="175"/>
      <c r="GGR10" s="175"/>
      <c r="GGS10" s="175"/>
      <c r="GGT10" s="175"/>
      <c r="GGU10" s="175"/>
      <c r="GGV10" s="175"/>
      <c r="GGW10" s="175"/>
      <c r="GGX10" s="175"/>
      <c r="GGY10" s="175"/>
      <c r="GGZ10" s="175"/>
      <c r="GHA10" s="175"/>
      <c r="GHB10" s="175"/>
      <c r="GHC10" s="175"/>
      <c r="GHD10" s="175"/>
      <c r="GHE10" s="175"/>
      <c r="GHF10" s="175"/>
      <c r="GHG10" s="175"/>
      <c r="GHH10" s="175"/>
      <c r="GHI10" s="175"/>
      <c r="GHJ10" s="175"/>
      <c r="GHK10" s="175"/>
      <c r="GHL10" s="175"/>
      <c r="GHM10" s="175"/>
      <c r="GHN10" s="175"/>
      <c r="GHO10" s="175"/>
      <c r="GHP10" s="175"/>
      <c r="GHQ10" s="175"/>
      <c r="GHR10" s="175"/>
      <c r="GHS10" s="175"/>
      <c r="GHT10" s="175"/>
      <c r="GHU10" s="175"/>
      <c r="GHV10" s="175"/>
      <c r="GHW10" s="175"/>
      <c r="GHX10" s="175"/>
      <c r="GHY10" s="175"/>
      <c r="GHZ10" s="175"/>
      <c r="GIA10" s="175"/>
      <c r="GIB10" s="175"/>
      <c r="GIC10" s="175"/>
      <c r="GID10" s="175"/>
      <c r="GIE10" s="175"/>
      <c r="GIF10" s="175"/>
      <c r="GIG10" s="175"/>
      <c r="GIH10" s="175"/>
      <c r="GII10" s="175"/>
      <c r="GIJ10" s="175"/>
      <c r="GIK10" s="175"/>
      <c r="GIL10" s="175"/>
      <c r="GIM10" s="175"/>
      <c r="GIN10" s="175"/>
      <c r="GIO10" s="175"/>
      <c r="GIP10" s="175"/>
      <c r="GIQ10" s="175"/>
      <c r="GIR10" s="175"/>
      <c r="GIS10" s="175"/>
      <c r="GIT10" s="175"/>
      <c r="GIU10" s="175"/>
      <c r="GIV10" s="175"/>
      <c r="GIW10" s="175"/>
      <c r="GIX10" s="175"/>
      <c r="GIY10" s="175"/>
      <c r="GIZ10" s="175"/>
      <c r="GJA10" s="175"/>
      <c r="GJB10" s="175"/>
      <c r="GJC10" s="175"/>
      <c r="GJD10" s="175"/>
      <c r="GJE10" s="175"/>
      <c r="GJF10" s="175"/>
      <c r="GJG10" s="175"/>
      <c r="GJH10" s="175"/>
      <c r="GJI10" s="175"/>
      <c r="GJJ10" s="175"/>
      <c r="GJK10" s="175"/>
      <c r="GJL10" s="175"/>
      <c r="GJM10" s="175"/>
      <c r="GJN10" s="175"/>
      <c r="GJO10" s="175"/>
      <c r="GJP10" s="175"/>
      <c r="GJQ10" s="175"/>
      <c r="GJR10" s="175"/>
      <c r="GJS10" s="175"/>
      <c r="GJT10" s="175"/>
      <c r="GJU10" s="175"/>
      <c r="GJV10" s="175"/>
      <c r="GJW10" s="175"/>
      <c r="GJX10" s="175"/>
      <c r="GJY10" s="175"/>
      <c r="GJZ10" s="175"/>
      <c r="GKA10" s="175"/>
      <c r="GKB10" s="175"/>
      <c r="GKC10" s="175"/>
      <c r="GKD10" s="175"/>
      <c r="GKE10" s="175"/>
      <c r="GKF10" s="175"/>
      <c r="GKG10" s="175"/>
      <c r="GKH10" s="175"/>
      <c r="GKI10" s="175"/>
      <c r="GKJ10" s="175"/>
      <c r="GKK10" s="175"/>
      <c r="GKL10" s="175"/>
      <c r="GKM10" s="175"/>
      <c r="GKN10" s="175"/>
      <c r="GKO10" s="175"/>
      <c r="GKP10" s="175"/>
      <c r="GKQ10" s="175"/>
      <c r="GKR10" s="175"/>
      <c r="GKS10" s="175"/>
      <c r="GKT10" s="175"/>
      <c r="GKU10" s="175"/>
      <c r="GKV10" s="175"/>
      <c r="GKW10" s="175"/>
      <c r="GKX10" s="175"/>
      <c r="GKY10" s="175"/>
      <c r="GKZ10" s="175"/>
      <c r="GLA10" s="175"/>
      <c r="GLB10" s="175"/>
      <c r="GLC10" s="175"/>
      <c r="GLD10" s="175"/>
      <c r="GLE10" s="175"/>
      <c r="GLF10" s="175"/>
      <c r="GLG10" s="175"/>
      <c r="GLH10" s="175"/>
      <c r="GLI10" s="175"/>
      <c r="GLJ10" s="175"/>
      <c r="GLK10" s="175"/>
      <c r="GLL10" s="175"/>
      <c r="GLM10" s="175"/>
      <c r="GLN10" s="175"/>
      <c r="GLO10" s="175"/>
      <c r="GLP10" s="175"/>
      <c r="GLQ10" s="175"/>
      <c r="GLR10" s="175"/>
      <c r="GLS10" s="175"/>
      <c r="GLT10" s="175"/>
      <c r="GLU10" s="175"/>
      <c r="GLV10" s="175"/>
      <c r="GLW10" s="175"/>
      <c r="GLX10" s="175"/>
      <c r="GLY10" s="175"/>
      <c r="GLZ10" s="175"/>
      <c r="GMA10" s="175"/>
      <c r="GMB10" s="175"/>
      <c r="GMC10" s="175"/>
      <c r="GMD10" s="175"/>
      <c r="GME10" s="175"/>
      <c r="GMF10" s="175"/>
      <c r="GMG10" s="175"/>
      <c r="GMH10" s="175"/>
      <c r="GMI10" s="175"/>
      <c r="GMJ10" s="175"/>
      <c r="GMK10" s="175"/>
      <c r="GML10" s="175"/>
      <c r="GMM10" s="175"/>
      <c r="GMN10" s="175"/>
      <c r="GMO10" s="175"/>
      <c r="GMP10" s="175"/>
      <c r="GMQ10" s="175"/>
      <c r="GMR10" s="175"/>
      <c r="GMS10" s="175"/>
      <c r="GMT10" s="175"/>
      <c r="GMU10" s="175"/>
      <c r="GMV10" s="175"/>
      <c r="GMW10" s="175"/>
      <c r="GMX10" s="175"/>
      <c r="GMY10" s="175"/>
      <c r="GMZ10" s="175"/>
      <c r="GNA10" s="175"/>
      <c r="GNB10" s="175"/>
      <c r="GNC10" s="175"/>
      <c r="GND10" s="175"/>
      <c r="GNE10" s="175"/>
      <c r="GNF10" s="175"/>
      <c r="GNG10" s="175"/>
      <c r="GNH10" s="175"/>
      <c r="GNI10" s="175"/>
      <c r="GNJ10" s="175"/>
      <c r="GNK10" s="175"/>
      <c r="GNL10" s="175"/>
      <c r="GNM10" s="175"/>
      <c r="GNN10" s="175"/>
      <c r="GNO10" s="175"/>
      <c r="GNP10" s="175"/>
      <c r="GNQ10" s="175"/>
      <c r="GNR10" s="175"/>
      <c r="GNS10" s="175"/>
      <c r="GNT10" s="175"/>
      <c r="GNU10" s="175"/>
      <c r="GNV10" s="175"/>
      <c r="GNW10" s="175"/>
      <c r="GNX10" s="175"/>
      <c r="GNY10" s="175"/>
      <c r="GNZ10" s="175"/>
      <c r="GOA10" s="175"/>
      <c r="GOB10" s="175"/>
      <c r="GOC10" s="175"/>
      <c r="GOD10" s="175"/>
      <c r="GOE10" s="175"/>
      <c r="GOF10" s="175"/>
      <c r="GOG10" s="175"/>
      <c r="GOH10" s="175"/>
      <c r="GOI10" s="175"/>
      <c r="GOJ10" s="175"/>
      <c r="GOK10" s="175"/>
      <c r="GOL10" s="175"/>
      <c r="GOM10" s="175"/>
      <c r="GON10" s="175"/>
      <c r="GOO10" s="175"/>
      <c r="GOP10" s="175"/>
      <c r="GOQ10" s="175"/>
      <c r="GOR10" s="175"/>
      <c r="GOS10" s="175"/>
      <c r="GOT10" s="175"/>
      <c r="GOU10" s="175"/>
      <c r="GOV10" s="175"/>
      <c r="GOW10" s="175"/>
      <c r="GOX10" s="175"/>
      <c r="GOY10" s="175"/>
      <c r="GOZ10" s="175"/>
      <c r="GPA10" s="175"/>
      <c r="GPB10" s="175"/>
      <c r="GPC10" s="175"/>
      <c r="GPD10" s="175"/>
      <c r="GPE10" s="175"/>
      <c r="GPF10" s="175"/>
      <c r="GPG10" s="175"/>
      <c r="GPH10" s="175"/>
      <c r="GPI10" s="175"/>
      <c r="GPJ10" s="175"/>
      <c r="GPK10" s="175"/>
      <c r="GPL10" s="175"/>
      <c r="GPM10" s="175"/>
      <c r="GPN10" s="175"/>
      <c r="GPO10" s="175"/>
      <c r="GPP10" s="175"/>
      <c r="GPQ10" s="175"/>
      <c r="GPR10" s="175"/>
      <c r="GPS10" s="175"/>
      <c r="GPT10" s="175"/>
      <c r="GPU10" s="175"/>
      <c r="GPV10" s="175"/>
      <c r="GPW10" s="175"/>
      <c r="GPX10" s="175"/>
      <c r="GPY10" s="175"/>
      <c r="GPZ10" s="175"/>
      <c r="GQA10" s="175"/>
      <c r="GQB10" s="175"/>
      <c r="GQC10" s="175"/>
      <c r="GQD10" s="175"/>
      <c r="GQE10" s="175"/>
      <c r="GQF10" s="175"/>
      <c r="GQG10" s="175"/>
      <c r="GQH10" s="175"/>
      <c r="GQI10" s="175"/>
      <c r="GQJ10" s="175"/>
      <c r="GQK10" s="175"/>
      <c r="GQL10" s="175"/>
      <c r="GQM10" s="175"/>
      <c r="GQN10" s="175"/>
      <c r="GQO10" s="175"/>
      <c r="GQP10" s="175"/>
      <c r="GQQ10" s="175"/>
      <c r="GQR10" s="175"/>
      <c r="GQS10" s="175"/>
      <c r="GQT10" s="175"/>
      <c r="GQU10" s="175"/>
      <c r="GQV10" s="175"/>
      <c r="GQW10" s="175"/>
      <c r="GQX10" s="175"/>
      <c r="GQY10" s="175"/>
      <c r="GQZ10" s="175"/>
      <c r="GRA10" s="175"/>
      <c r="GRB10" s="175"/>
      <c r="GRC10" s="175"/>
      <c r="GRD10" s="175"/>
      <c r="GRE10" s="175"/>
      <c r="GRF10" s="175"/>
      <c r="GRG10" s="175"/>
      <c r="GRH10" s="175"/>
      <c r="GRI10" s="175"/>
      <c r="GRJ10" s="175"/>
      <c r="GRK10" s="175"/>
      <c r="GRL10" s="175"/>
      <c r="GRM10" s="175"/>
      <c r="GRN10" s="175"/>
      <c r="GRO10" s="175"/>
      <c r="GRP10" s="175"/>
      <c r="GRQ10" s="175"/>
      <c r="GRR10" s="175"/>
      <c r="GRS10" s="175"/>
      <c r="GRT10" s="175"/>
      <c r="GRU10" s="175"/>
      <c r="GRV10" s="175"/>
      <c r="GRW10" s="175"/>
      <c r="GRX10" s="175"/>
      <c r="GRY10" s="175"/>
      <c r="GRZ10" s="175"/>
      <c r="GSA10" s="175"/>
      <c r="GSB10" s="175"/>
      <c r="GSC10" s="175"/>
      <c r="GSD10" s="175"/>
      <c r="GSE10" s="175"/>
      <c r="GSF10" s="175"/>
      <c r="GSG10" s="175"/>
      <c r="GSH10" s="175"/>
      <c r="GSI10" s="175"/>
      <c r="GSJ10" s="175"/>
      <c r="GSK10" s="175"/>
      <c r="GSL10" s="175"/>
      <c r="GSM10" s="175"/>
      <c r="GSN10" s="175"/>
      <c r="GSO10" s="175"/>
      <c r="GSP10" s="175"/>
      <c r="GSQ10" s="175"/>
      <c r="GSR10" s="175"/>
      <c r="GSS10" s="175"/>
      <c r="GST10" s="175"/>
      <c r="GSU10" s="175"/>
      <c r="GSV10" s="175"/>
      <c r="GSW10" s="175"/>
      <c r="GSX10" s="175"/>
      <c r="GSY10" s="175"/>
      <c r="GSZ10" s="175"/>
      <c r="GTA10" s="175"/>
      <c r="GTB10" s="175"/>
      <c r="GTC10" s="175"/>
      <c r="GTD10" s="175"/>
      <c r="GTE10" s="175"/>
      <c r="GTF10" s="175"/>
      <c r="GTG10" s="175"/>
      <c r="GTH10" s="175"/>
      <c r="GTI10" s="175"/>
      <c r="GTJ10" s="175"/>
      <c r="GTK10" s="175"/>
      <c r="GTL10" s="175"/>
      <c r="GTM10" s="175"/>
      <c r="GTN10" s="175"/>
      <c r="GTO10" s="175"/>
      <c r="GTP10" s="175"/>
      <c r="GTQ10" s="175"/>
      <c r="GTR10" s="175"/>
      <c r="GTS10" s="175"/>
      <c r="GTT10" s="175"/>
      <c r="GTU10" s="175"/>
      <c r="GTV10" s="175"/>
      <c r="GTW10" s="175"/>
      <c r="GTX10" s="175"/>
      <c r="GTY10" s="175"/>
      <c r="GTZ10" s="175"/>
      <c r="GUA10" s="175"/>
      <c r="GUB10" s="175"/>
      <c r="GUC10" s="175"/>
      <c r="GUD10" s="175"/>
      <c r="GUE10" s="175"/>
      <c r="GUF10" s="175"/>
      <c r="GUG10" s="175"/>
      <c r="GUH10" s="175"/>
      <c r="GUI10" s="175"/>
      <c r="GUJ10" s="175"/>
      <c r="GUK10" s="175"/>
      <c r="GUL10" s="175"/>
      <c r="GUM10" s="175"/>
      <c r="GUN10" s="175"/>
      <c r="GUO10" s="175"/>
      <c r="GUP10" s="175"/>
      <c r="GUQ10" s="175"/>
      <c r="GUR10" s="175"/>
      <c r="GUS10" s="175"/>
      <c r="GUT10" s="175"/>
      <c r="GUU10" s="175"/>
      <c r="GUV10" s="175"/>
      <c r="GUW10" s="175"/>
      <c r="GUX10" s="175"/>
      <c r="GUY10" s="175"/>
      <c r="GUZ10" s="175"/>
      <c r="GVA10" s="175"/>
      <c r="GVB10" s="175"/>
      <c r="GVC10" s="175"/>
      <c r="GVD10" s="175"/>
      <c r="GVE10" s="175"/>
      <c r="GVF10" s="175"/>
      <c r="GVG10" s="175"/>
      <c r="GVH10" s="175"/>
      <c r="GVI10" s="175"/>
      <c r="GVJ10" s="175"/>
      <c r="GVK10" s="175"/>
      <c r="GVL10" s="175"/>
      <c r="GVM10" s="175"/>
      <c r="GVN10" s="175"/>
      <c r="GVO10" s="175"/>
      <c r="GVP10" s="175"/>
      <c r="GVQ10" s="175"/>
      <c r="GVR10" s="175"/>
      <c r="GVS10" s="175"/>
      <c r="GVT10" s="175"/>
      <c r="GVU10" s="175"/>
      <c r="GVV10" s="175"/>
      <c r="GVW10" s="175"/>
      <c r="GVX10" s="175"/>
      <c r="GVY10" s="175"/>
      <c r="GVZ10" s="175"/>
      <c r="GWA10" s="175"/>
      <c r="GWB10" s="175"/>
      <c r="GWC10" s="175"/>
      <c r="GWD10" s="175"/>
      <c r="GWE10" s="175"/>
      <c r="GWF10" s="175"/>
      <c r="GWG10" s="175"/>
      <c r="GWH10" s="175"/>
      <c r="GWI10" s="175"/>
      <c r="GWJ10" s="175"/>
      <c r="GWK10" s="175"/>
      <c r="GWL10" s="175"/>
      <c r="GWM10" s="175"/>
      <c r="GWN10" s="175"/>
      <c r="GWO10" s="175"/>
      <c r="GWP10" s="175"/>
      <c r="GWQ10" s="175"/>
      <c r="GWR10" s="175"/>
      <c r="GWS10" s="175"/>
      <c r="GWT10" s="175"/>
      <c r="GWU10" s="175"/>
      <c r="GWV10" s="175"/>
      <c r="GWW10" s="175"/>
      <c r="GWX10" s="175"/>
      <c r="GWY10" s="175"/>
      <c r="GWZ10" s="175"/>
      <c r="GXA10" s="175"/>
      <c r="GXB10" s="175"/>
      <c r="GXC10" s="175"/>
      <c r="GXD10" s="175"/>
      <c r="GXE10" s="175"/>
      <c r="GXF10" s="175"/>
      <c r="GXG10" s="175"/>
      <c r="GXH10" s="175"/>
      <c r="GXI10" s="175"/>
      <c r="GXJ10" s="175"/>
      <c r="GXK10" s="175"/>
      <c r="GXL10" s="175"/>
      <c r="GXM10" s="175"/>
      <c r="GXN10" s="175"/>
      <c r="GXO10" s="175"/>
      <c r="GXP10" s="175"/>
      <c r="GXQ10" s="175"/>
      <c r="GXR10" s="175"/>
      <c r="GXS10" s="175"/>
      <c r="GXT10" s="175"/>
      <c r="GXU10" s="175"/>
      <c r="GXV10" s="175"/>
      <c r="GXW10" s="175"/>
      <c r="GXX10" s="175"/>
      <c r="GXY10" s="175"/>
      <c r="GXZ10" s="175"/>
      <c r="GYA10" s="175"/>
      <c r="GYB10" s="175"/>
      <c r="GYC10" s="175"/>
      <c r="GYD10" s="175"/>
      <c r="GYE10" s="175"/>
      <c r="GYF10" s="175"/>
      <c r="GYG10" s="175"/>
      <c r="GYH10" s="175"/>
      <c r="GYI10" s="175"/>
      <c r="GYJ10" s="175"/>
      <c r="GYK10" s="175"/>
      <c r="GYL10" s="175"/>
      <c r="GYM10" s="175"/>
      <c r="GYN10" s="175"/>
      <c r="GYO10" s="175"/>
      <c r="GYP10" s="175"/>
      <c r="GYQ10" s="175"/>
      <c r="GYR10" s="175"/>
      <c r="GYS10" s="175"/>
      <c r="GYT10" s="175"/>
      <c r="GYU10" s="175"/>
      <c r="GYV10" s="175"/>
      <c r="GYW10" s="175"/>
      <c r="GYX10" s="175"/>
      <c r="GYY10" s="175"/>
      <c r="GYZ10" s="175"/>
      <c r="GZA10" s="175"/>
      <c r="GZB10" s="175"/>
      <c r="GZC10" s="175"/>
      <c r="GZD10" s="175"/>
      <c r="GZE10" s="175"/>
      <c r="GZF10" s="175"/>
      <c r="GZG10" s="175"/>
      <c r="GZH10" s="175"/>
      <c r="GZI10" s="175"/>
      <c r="GZJ10" s="175"/>
      <c r="GZK10" s="175"/>
      <c r="GZL10" s="175"/>
      <c r="GZM10" s="175"/>
      <c r="GZN10" s="175"/>
      <c r="GZO10" s="175"/>
      <c r="GZP10" s="175"/>
      <c r="GZQ10" s="175"/>
      <c r="GZR10" s="175"/>
      <c r="GZS10" s="175"/>
      <c r="GZT10" s="175"/>
      <c r="GZU10" s="175"/>
      <c r="GZV10" s="175"/>
      <c r="GZW10" s="175"/>
      <c r="GZX10" s="175"/>
      <c r="GZY10" s="175"/>
      <c r="GZZ10" s="175"/>
      <c r="HAA10" s="175"/>
      <c r="HAB10" s="175"/>
      <c r="HAC10" s="175"/>
      <c r="HAD10" s="175"/>
      <c r="HAE10" s="175"/>
      <c r="HAF10" s="175"/>
      <c r="HAG10" s="175"/>
      <c r="HAH10" s="175"/>
      <c r="HAI10" s="175"/>
      <c r="HAJ10" s="175"/>
      <c r="HAK10" s="175"/>
      <c r="HAL10" s="175"/>
      <c r="HAM10" s="175"/>
      <c r="HAN10" s="175"/>
      <c r="HAO10" s="175"/>
      <c r="HAP10" s="175"/>
      <c r="HAQ10" s="175"/>
      <c r="HAR10" s="175"/>
      <c r="HAS10" s="175"/>
      <c r="HAT10" s="175"/>
      <c r="HAU10" s="175"/>
      <c r="HAV10" s="175"/>
      <c r="HAW10" s="175"/>
      <c r="HAX10" s="175"/>
      <c r="HAY10" s="175"/>
      <c r="HAZ10" s="175"/>
      <c r="HBA10" s="175"/>
      <c r="HBB10" s="175"/>
      <c r="HBC10" s="175"/>
      <c r="HBD10" s="175"/>
      <c r="HBE10" s="175"/>
      <c r="HBF10" s="175"/>
      <c r="HBG10" s="175"/>
      <c r="HBH10" s="175"/>
      <c r="HBI10" s="175"/>
      <c r="HBJ10" s="175"/>
      <c r="HBK10" s="175"/>
      <c r="HBL10" s="175"/>
      <c r="HBM10" s="175"/>
      <c r="HBN10" s="175"/>
      <c r="HBO10" s="175"/>
      <c r="HBP10" s="175"/>
      <c r="HBQ10" s="175"/>
      <c r="HBR10" s="175"/>
      <c r="HBS10" s="175"/>
      <c r="HBT10" s="175"/>
      <c r="HBU10" s="175"/>
      <c r="HBV10" s="175"/>
      <c r="HBW10" s="175"/>
      <c r="HBX10" s="175"/>
      <c r="HBY10" s="175"/>
      <c r="HBZ10" s="175"/>
      <c r="HCA10" s="175"/>
      <c r="HCB10" s="175"/>
      <c r="HCC10" s="175"/>
      <c r="HCD10" s="175"/>
      <c r="HCE10" s="175"/>
      <c r="HCF10" s="175"/>
      <c r="HCG10" s="175"/>
      <c r="HCH10" s="175"/>
      <c r="HCI10" s="175"/>
      <c r="HCJ10" s="175"/>
      <c r="HCK10" s="175"/>
      <c r="HCL10" s="175"/>
      <c r="HCM10" s="175"/>
      <c r="HCN10" s="175"/>
      <c r="HCO10" s="175"/>
      <c r="HCP10" s="175"/>
      <c r="HCQ10" s="175"/>
      <c r="HCR10" s="175"/>
      <c r="HCS10" s="175"/>
      <c r="HCT10" s="175"/>
      <c r="HCU10" s="175"/>
      <c r="HCV10" s="175"/>
      <c r="HCW10" s="175"/>
      <c r="HCX10" s="175"/>
      <c r="HCY10" s="175"/>
      <c r="HCZ10" s="175"/>
      <c r="HDA10" s="175"/>
      <c r="HDB10" s="175"/>
      <c r="HDC10" s="175"/>
      <c r="HDD10" s="175"/>
      <c r="HDE10" s="175"/>
      <c r="HDF10" s="175"/>
      <c r="HDG10" s="175"/>
      <c r="HDH10" s="175"/>
      <c r="HDI10" s="175"/>
      <c r="HDJ10" s="175"/>
      <c r="HDK10" s="175"/>
      <c r="HDL10" s="175"/>
      <c r="HDM10" s="175"/>
      <c r="HDN10" s="175"/>
      <c r="HDO10" s="175"/>
      <c r="HDP10" s="175"/>
      <c r="HDQ10" s="175"/>
      <c r="HDR10" s="175"/>
      <c r="HDS10" s="175"/>
      <c r="HDT10" s="175"/>
      <c r="HDU10" s="175"/>
      <c r="HDV10" s="175"/>
      <c r="HDW10" s="175"/>
      <c r="HDX10" s="175"/>
      <c r="HDY10" s="175"/>
      <c r="HDZ10" s="175"/>
      <c r="HEA10" s="175"/>
      <c r="HEB10" s="175"/>
      <c r="HEC10" s="175"/>
      <c r="HED10" s="175"/>
      <c r="HEE10" s="175"/>
      <c r="HEF10" s="175"/>
      <c r="HEG10" s="175"/>
      <c r="HEH10" s="175"/>
      <c r="HEI10" s="175"/>
      <c r="HEJ10" s="175"/>
      <c r="HEK10" s="175"/>
      <c r="HEL10" s="175"/>
      <c r="HEM10" s="175"/>
      <c r="HEN10" s="175"/>
      <c r="HEO10" s="175"/>
      <c r="HEP10" s="175"/>
      <c r="HEQ10" s="175"/>
      <c r="HER10" s="175"/>
      <c r="HES10" s="175"/>
      <c r="HET10" s="175"/>
      <c r="HEU10" s="175"/>
      <c r="HEV10" s="175"/>
      <c r="HEW10" s="175"/>
      <c r="HEX10" s="175"/>
      <c r="HEY10" s="175"/>
      <c r="HEZ10" s="175"/>
      <c r="HFA10" s="175"/>
      <c r="HFB10" s="175"/>
      <c r="HFC10" s="175"/>
      <c r="HFD10" s="175"/>
      <c r="HFE10" s="175"/>
      <c r="HFF10" s="175"/>
      <c r="HFG10" s="175"/>
      <c r="HFH10" s="175"/>
      <c r="HFI10" s="175"/>
      <c r="HFJ10" s="175"/>
      <c r="HFK10" s="175"/>
      <c r="HFL10" s="175"/>
      <c r="HFM10" s="175"/>
      <c r="HFN10" s="175"/>
      <c r="HFO10" s="175"/>
      <c r="HFP10" s="175"/>
      <c r="HFQ10" s="175"/>
      <c r="HFR10" s="175"/>
      <c r="HFS10" s="175"/>
      <c r="HFT10" s="175"/>
      <c r="HFU10" s="175"/>
      <c r="HFV10" s="175"/>
      <c r="HFW10" s="175"/>
      <c r="HFX10" s="175"/>
      <c r="HFY10" s="175"/>
      <c r="HFZ10" s="175"/>
      <c r="HGA10" s="175"/>
      <c r="HGB10" s="175"/>
      <c r="HGC10" s="175"/>
      <c r="HGD10" s="175"/>
      <c r="HGE10" s="175"/>
      <c r="HGF10" s="175"/>
      <c r="HGG10" s="175"/>
      <c r="HGH10" s="175"/>
      <c r="HGI10" s="175"/>
      <c r="HGJ10" s="175"/>
      <c r="HGK10" s="175"/>
      <c r="HGL10" s="175"/>
      <c r="HGM10" s="175"/>
      <c r="HGN10" s="175"/>
      <c r="HGO10" s="175"/>
      <c r="HGP10" s="175"/>
      <c r="HGQ10" s="175"/>
      <c r="HGR10" s="175"/>
      <c r="HGS10" s="175"/>
      <c r="HGT10" s="175"/>
      <c r="HGU10" s="175"/>
      <c r="HGV10" s="175"/>
      <c r="HGW10" s="175"/>
      <c r="HGX10" s="175"/>
      <c r="HGY10" s="175"/>
      <c r="HGZ10" s="175"/>
      <c r="HHA10" s="175"/>
      <c r="HHB10" s="175"/>
      <c r="HHC10" s="175"/>
      <c r="HHD10" s="175"/>
      <c r="HHE10" s="175"/>
      <c r="HHF10" s="175"/>
      <c r="HHG10" s="175"/>
      <c r="HHH10" s="175"/>
      <c r="HHI10" s="175"/>
      <c r="HHJ10" s="175"/>
      <c r="HHK10" s="175"/>
      <c r="HHL10" s="175"/>
      <c r="HHM10" s="175"/>
      <c r="HHN10" s="175"/>
      <c r="HHO10" s="175"/>
      <c r="HHP10" s="175"/>
      <c r="HHQ10" s="175"/>
      <c r="HHR10" s="175"/>
      <c r="HHS10" s="175"/>
      <c r="HHT10" s="175"/>
      <c r="HHU10" s="175"/>
      <c r="HHV10" s="175"/>
      <c r="HHW10" s="175"/>
      <c r="HHX10" s="175"/>
      <c r="HHY10" s="175"/>
      <c r="HHZ10" s="175"/>
      <c r="HIA10" s="175"/>
      <c r="HIB10" s="175"/>
      <c r="HIC10" s="175"/>
      <c r="HID10" s="175"/>
      <c r="HIE10" s="175"/>
      <c r="HIF10" s="175"/>
      <c r="HIG10" s="175"/>
      <c r="HIH10" s="175"/>
      <c r="HII10" s="175"/>
      <c r="HIJ10" s="175"/>
      <c r="HIK10" s="175"/>
      <c r="HIL10" s="175"/>
      <c r="HIM10" s="175"/>
      <c r="HIN10" s="175"/>
      <c r="HIO10" s="175"/>
      <c r="HIP10" s="175"/>
      <c r="HIQ10" s="175"/>
      <c r="HIR10" s="175"/>
      <c r="HIS10" s="175"/>
      <c r="HIT10" s="175"/>
      <c r="HIU10" s="175"/>
      <c r="HIV10" s="175"/>
      <c r="HIW10" s="175"/>
      <c r="HIX10" s="175"/>
      <c r="HIY10" s="175"/>
      <c r="HIZ10" s="175"/>
      <c r="HJA10" s="175"/>
      <c r="HJB10" s="175"/>
      <c r="HJC10" s="175"/>
      <c r="HJD10" s="175"/>
      <c r="HJE10" s="175"/>
      <c r="HJF10" s="175"/>
      <c r="HJG10" s="175"/>
      <c r="HJH10" s="175"/>
      <c r="HJI10" s="175"/>
      <c r="HJJ10" s="175"/>
      <c r="HJK10" s="175"/>
      <c r="HJL10" s="175"/>
      <c r="HJM10" s="175"/>
      <c r="HJN10" s="175"/>
      <c r="HJO10" s="175"/>
      <c r="HJP10" s="175"/>
      <c r="HJQ10" s="175"/>
      <c r="HJR10" s="175"/>
      <c r="HJS10" s="175"/>
      <c r="HJT10" s="175"/>
      <c r="HJU10" s="175"/>
      <c r="HJV10" s="175"/>
      <c r="HJW10" s="175"/>
      <c r="HJX10" s="175"/>
      <c r="HJY10" s="175"/>
      <c r="HJZ10" s="175"/>
      <c r="HKA10" s="175"/>
      <c r="HKB10" s="175"/>
      <c r="HKC10" s="175"/>
      <c r="HKD10" s="175"/>
      <c r="HKE10" s="175"/>
      <c r="HKF10" s="175"/>
      <c r="HKG10" s="175"/>
      <c r="HKH10" s="175"/>
      <c r="HKI10" s="175"/>
      <c r="HKJ10" s="175"/>
      <c r="HKK10" s="175"/>
      <c r="HKL10" s="175"/>
      <c r="HKM10" s="175"/>
      <c r="HKN10" s="175"/>
      <c r="HKO10" s="175"/>
      <c r="HKP10" s="175"/>
      <c r="HKQ10" s="175"/>
      <c r="HKR10" s="175"/>
      <c r="HKS10" s="175"/>
      <c r="HKT10" s="175"/>
      <c r="HKU10" s="175"/>
      <c r="HKV10" s="175"/>
      <c r="HKW10" s="175"/>
      <c r="HKX10" s="175"/>
      <c r="HKY10" s="175"/>
      <c r="HKZ10" s="175"/>
      <c r="HLA10" s="175"/>
      <c r="HLB10" s="175"/>
      <c r="HLC10" s="175"/>
      <c r="HLD10" s="175"/>
      <c r="HLE10" s="175"/>
      <c r="HLF10" s="175"/>
      <c r="HLG10" s="175"/>
      <c r="HLH10" s="175"/>
      <c r="HLI10" s="175"/>
      <c r="HLJ10" s="175"/>
      <c r="HLK10" s="175"/>
      <c r="HLL10" s="175"/>
      <c r="HLM10" s="175"/>
      <c r="HLN10" s="175"/>
      <c r="HLO10" s="175"/>
      <c r="HLP10" s="175"/>
      <c r="HLQ10" s="175"/>
      <c r="HLR10" s="175"/>
      <c r="HLS10" s="175"/>
      <c r="HLT10" s="175"/>
      <c r="HLU10" s="175"/>
      <c r="HLV10" s="175"/>
      <c r="HLW10" s="175"/>
      <c r="HLX10" s="175"/>
      <c r="HLY10" s="175"/>
      <c r="HLZ10" s="175"/>
      <c r="HMA10" s="175"/>
      <c r="HMB10" s="175"/>
      <c r="HMC10" s="175"/>
      <c r="HMD10" s="175"/>
      <c r="HME10" s="175"/>
      <c r="HMF10" s="175"/>
      <c r="HMG10" s="175"/>
      <c r="HMH10" s="175"/>
      <c r="HMI10" s="175"/>
      <c r="HMJ10" s="175"/>
      <c r="HMK10" s="175"/>
      <c r="HML10" s="175"/>
      <c r="HMM10" s="175"/>
      <c r="HMN10" s="175"/>
      <c r="HMO10" s="175"/>
      <c r="HMP10" s="175"/>
      <c r="HMQ10" s="175"/>
      <c r="HMR10" s="175"/>
      <c r="HMS10" s="175"/>
      <c r="HMT10" s="175"/>
      <c r="HMU10" s="175"/>
      <c r="HMV10" s="175"/>
      <c r="HMW10" s="175"/>
      <c r="HMX10" s="175"/>
      <c r="HMY10" s="175"/>
      <c r="HMZ10" s="175"/>
      <c r="HNA10" s="175"/>
      <c r="HNB10" s="175"/>
      <c r="HNC10" s="175"/>
      <c r="HND10" s="175"/>
      <c r="HNE10" s="175"/>
      <c r="HNF10" s="175"/>
      <c r="HNG10" s="175"/>
      <c r="HNH10" s="175"/>
      <c r="HNI10" s="175"/>
      <c r="HNJ10" s="175"/>
      <c r="HNK10" s="175"/>
      <c r="HNL10" s="175"/>
      <c r="HNM10" s="175"/>
      <c r="HNN10" s="175"/>
      <c r="HNO10" s="175"/>
      <c r="HNP10" s="175"/>
      <c r="HNQ10" s="175"/>
      <c r="HNR10" s="175"/>
      <c r="HNS10" s="175"/>
      <c r="HNT10" s="175"/>
      <c r="HNU10" s="175"/>
      <c r="HNV10" s="175"/>
      <c r="HNW10" s="175"/>
      <c r="HNX10" s="175"/>
      <c r="HNY10" s="175"/>
      <c r="HNZ10" s="175"/>
      <c r="HOA10" s="175"/>
      <c r="HOB10" s="175"/>
      <c r="HOC10" s="175"/>
      <c r="HOD10" s="175"/>
      <c r="HOE10" s="175"/>
      <c r="HOF10" s="175"/>
      <c r="HOG10" s="175"/>
      <c r="HOH10" s="175"/>
      <c r="HOI10" s="175"/>
      <c r="HOJ10" s="175"/>
      <c r="HOK10" s="175"/>
      <c r="HOL10" s="175"/>
      <c r="HOM10" s="175"/>
      <c r="HON10" s="175"/>
      <c r="HOO10" s="175"/>
      <c r="HOP10" s="175"/>
      <c r="HOQ10" s="175"/>
      <c r="HOR10" s="175"/>
      <c r="HOS10" s="175"/>
      <c r="HOT10" s="175"/>
      <c r="HOU10" s="175"/>
      <c r="HOV10" s="175"/>
      <c r="HOW10" s="175"/>
      <c r="HOX10" s="175"/>
      <c r="HOY10" s="175"/>
      <c r="HOZ10" s="175"/>
      <c r="HPA10" s="175"/>
      <c r="HPB10" s="175"/>
      <c r="HPC10" s="175"/>
      <c r="HPD10" s="175"/>
      <c r="HPE10" s="175"/>
      <c r="HPF10" s="175"/>
      <c r="HPG10" s="175"/>
      <c r="HPH10" s="175"/>
      <c r="HPI10" s="175"/>
      <c r="HPJ10" s="175"/>
      <c r="HPK10" s="175"/>
      <c r="HPL10" s="175"/>
      <c r="HPM10" s="175"/>
      <c r="HPN10" s="175"/>
      <c r="HPO10" s="175"/>
      <c r="HPP10" s="175"/>
      <c r="HPQ10" s="175"/>
      <c r="HPR10" s="175"/>
      <c r="HPS10" s="175"/>
      <c r="HPT10" s="175"/>
      <c r="HPU10" s="175"/>
      <c r="HPV10" s="175"/>
      <c r="HPW10" s="175"/>
      <c r="HPX10" s="175"/>
      <c r="HPY10" s="175"/>
      <c r="HPZ10" s="175"/>
      <c r="HQA10" s="175"/>
      <c r="HQB10" s="175"/>
      <c r="HQC10" s="175"/>
      <c r="HQD10" s="175"/>
      <c r="HQE10" s="175"/>
      <c r="HQF10" s="175"/>
      <c r="HQG10" s="175"/>
      <c r="HQH10" s="175"/>
      <c r="HQI10" s="175"/>
      <c r="HQJ10" s="175"/>
      <c r="HQK10" s="175"/>
      <c r="HQL10" s="175"/>
      <c r="HQM10" s="175"/>
      <c r="HQN10" s="175"/>
      <c r="HQO10" s="175"/>
      <c r="HQP10" s="175"/>
      <c r="HQQ10" s="175"/>
      <c r="HQR10" s="175"/>
      <c r="HQS10" s="175"/>
      <c r="HQT10" s="175"/>
      <c r="HQU10" s="175"/>
      <c r="HQV10" s="175"/>
      <c r="HQW10" s="175"/>
      <c r="HQX10" s="175"/>
      <c r="HQY10" s="175"/>
      <c r="HQZ10" s="175"/>
      <c r="HRA10" s="175"/>
      <c r="HRB10" s="175"/>
      <c r="HRC10" s="175"/>
      <c r="HRD10" s="175"/>
      <c r="HRE10" s="175"/>
      <c r="HRF10" s="175"/>
      <c r="HRG10" s="175"/>
      <c r="HRH10" s="175"/>
      <c r="HRI10" s="175"/>
      <c r="HRJ10" s="175"/>
      <c r="HRK10" s="175"/>
      <c r="HRL10" s="175"/>
      <c r="HRM10" s="175"/>
      <c r="HRN10" s="175"/>
      <c r="HRO10" s="175"/>
      <c r="HRP10" s="175"/>
      <c r="HRQ10" s="175"/>
      <c r="HRR10" s="175"/>
      <c r="HRS10" s="175"/>
      <c r="HRT10" s="175"/>
      <c r="HRU10" s="175"/>
      <c r="HRV10" s="175"/>
      <c r="HRW10" s="175"/>
      <c r="HRX10" s="175"/>
      <c r="HRY10" s="175"/>
      <c r="HRZ10" s="175"/>
      <c r="HSA10" s="175"/>
      <c r="HSB10" s="175"/>
      <c r="HSC10" s="175"/>
      <c r="HSD10" s="175"/>
      <c r="HSE10" s="175"/>
      <c r="HSF10" s="175"/>
      <c r="HSG10" s="175"/>
      <c r="HSH10" s="175"/>
      <c r="HSI10" s="175"/>
      <c r="HSJ10" s="175"/>
      <c r="HSK10" s="175"/>
      <c r="HSL10" s="175"/>
      <c r="HSM10" s="175"/>
      <c r="HSN10" s="175"/>
      <c r="HSO10" s="175"/>
      <c r="HSP10" s="175"/>
      <c r="HSQ10" s="175"/>
      <c r="HSR10" s="175"/>
      <c r="HSS10" s="175"/>
      <c r="HST10" s="175"/>
      <c r="HSU10" s="175"/>
      <c r="HSV10" s="175"/>
      <c r="HSW10" s="175"/>
      <c r="HSX10" s="175"/>
      <c r="HSY10" s="175"/>
      <c r="HSZ10" s="175"/>
      <c r="HTA10" s="175"/>
      <c r="HTB10" s="175"/>
      <c r="HTC10" s="175"/>
      <c r="HTD10" s="175"/>
      <c r="HTE10" s="175"/>
      <c r="HTF10" s="175"/>
      <c r="HTG10" s="175"/>
      <c r="HTH10" s="175"/>
      <c r="HTI10" s="175"/>
      <c r="HTJ10" s="175"/>
      <c r="HTK10" s="175"/>
      <c r="HTL10" s="175"/>
      <c r="HTM10" s="175"/>
      <c r="HTN10" s="175"/>
      <c r="HTO10" s="175"/>
      <c r="HTP10" s="175"/>
      <c r="HTQ10" s="175"/>
      <c r="HTR10" s="175"/>
      <c r="HTS10" s="175"/>
      <c r="HTT10" s="175"/>
      <c r="HTU10" s="175"/>
      <c r="HTV10" s="175"/>
      <c r="HTW10" s="175"/>
      <c r="HTX10" s="175"/>
      <c r="HTY10" s="175"/>
      <c r="HTZ10" s="175"/>
      <c r="HUA10" s="175"/>
      <c r="HUB10" s="175"/>
      <c r="HUC10" s="175"/>
      <c r="HUD10" s="175"/>
      <c r="HUE10" s="175"/>
      <c r="HUF10" s="175"/>
      <c r="HUG10" s="175"/>
      <c r="HUH10" s="175"/>
      <c r="HUI10" s="175"/>
      <c r="HUJ10" s="175"/>
      <c r="HUK10" s="175"/>
      <c r="HUL10" s="175"/>
      <c r="HUM10" s="175"/>
      <c r="HUN10" s="175"/>
      <c r="HUO10" s="175"/>
      <c r="HUP10" s="175"/>
      <c r="HUQ10" s="175"/>
      <c r="HUR10" s="175"/>
      <c r="HUS10" s="175"/>
      <c r="HUT10" s="175"/>
      <c r="HUU10" s="175"/>
      <c r="HUV10" s="175"/>
      <c r="HUW10" s="175"/>
      <c r="HUX10" s="175"/>
      <c r="HUY10" s="175"/>
      <c r="HUZ10" s="175"/>
      <c r="HVA10" s="175"/>
      <c r="HVB10" s="175"/>
      <c r="HVC10" s="175"/>
      <c r="HVD10" s="175"/>
      <c r="HVE10" s="175"/>
      <c r="HVF10" s="175"/>
      <c r="HVG10" s="175"/>
      <c r="HVH10" s="175"/>
      <c r="HVI10" s="175"/>
      <c r="HVJ10" s="175"/>
      <c r="HVK10" s="175"/>
      <c r="HVL10" s="175"/>
      <c r="HVM10" s="175"/>
      <c r="HVN10" s="175"/>
      <c r="HVO10" s="175"/>
      <c r="HVP10" s="175"/>
      <c r="HVQ10" s="175"/>
      <c r="HVR10" s="175"/>
      <c r="HVS10" s="175"/>
      <c r="HVT10" s="175"/>
      <c r="HVU10" s="175"/>
      <c r="HVV10" s="175"/>
      <c r="HVW10" s="175"/>
      <c r="HVX10" s="175"/>
      <c r="HVY10" s="175"/>
      <c r="HVZ10" s="175"/>
      <c r="HWA10" s="175"/>
      <c r="HWB10" s="175"/>
      <c r="HWC10" s="175"/>
      <c r="HWD10" s="175"/>
      <c r="HWE10" s="175"/>
      <c r="HWF10" s="175"/>
      <c r="HWG10" s="175"/>
      <c r="HWH10" s="175"/>
      <c r="HWI10" s="175"/>
      <c r="HWJ10" s="175"/>
      <c r="HWK10" s="175"/>
      <c r="HWL10" s="175"/>
      <c r="HWM10" s="175"/>
      <c r="HWN10" s="175"/>
      <c r="HWO10" s="175"/>
      <c r="HWP10" s="175"/>
      <c r="HWQ10" s="175"/>
      <c r="HWR10" s="175"/>
      <c r="HWS10" s="175"/>
      <c r="HWT10" s="175"/>
      <c r="HWU10" s="175"/>
      <c r="HWV10" s="175"/>
      <c r="HWW10" s="175"/>
      <c r="HWX10" s="175"/>
      <c r="HWY10" s="175"/>
      <c r="HWZ10" s="175"/>
      <c r="HXA10" s="175"/>
      <c r="HXB10" s="175"/>
      <c r="HXC10" s="175"/>
      <c r="HXD10" s="175"/>
      <c r="HXE10" s="175"/>
      <c r="HXF10" s="175"/>
      <c r="HXG10" s="175"/>
      <c r="HXH10" s="175"/>
      <c r="HXI10" s="175"/>
      <c r="HXJ10" s="175"/>
      <c r="HXK10" s="175"/>
      <c r="HXL10" s="175"/>
      <c r="HXM10" s="175"/>
      <c r="HXN10" s="175"/>
      <c r="HXO10" s="175"/>
      <c r="HXP10" s="175"/>
      <c r="HXQ10" s="175"/>
      <c r="HXR10" s="175"/>
      <c r="HXS10" s="175"/>
      <c r="HXT10" s="175"/>
      <c r="HXU10" s="175"/>
      <c r="HXV10" s="175"/>
      <c r="HXW10" s="175"/>
      <c r="HXX10" s="175"/>
      <c r="HXY10" s="175"/>
      <c r="HXZ10" s="175"/>
      <c r="HYA10" s="175"/>
      <c r="HYB10" s="175"/>
      <c r="HYC10" s="175"/>
      <c r="HYD10" s="175"/>
      <c r="HYE10" s="175"/>
      <c r="HYF10" s="175"/>
      <c r="HYG10" s="175"/>
      <c r="HYH10" s="175"/>
      <c r="HYI10" s="175"/>
      <c r="HYJ10" s="175"/>
      <c r="HYK10" s="175"/>
      <c r="HYL10" s="175"/>
      <c r="HYM10" s="175"/>
      <c r="HYN10" s="175"/>
      <c r="HYO10" s="175"/>
      <c r="HYP10" s="175"/>
      <c r="HYQ10" s="175"/>
      <c r="HYR10" s="175"/>
      <c r="HYS10" s="175"/>
      <c r="HYT10" s="175"/>
      <c r="HYU10" s="175"/>
      <c r="HYV10" s="175"/>
      <c r="HYW10" s="175"/>
      <c r="HYX10" s="175"/>
      <c r="HYY10" s="175"/>
      <c r="HYZ10" s="175"/>
      <c r="HZA10" s="175"/>
      <c r="HZB10" s="175"/>
      <c r="HZC10" s="175"/>
      <c r="HZD10" s="175"/>
      <c r="HZE10" s="175"/>
      <c r="HZF10" s="175"/>
      <c r="HZG10" s="175"/>
      <c r="HZH10" s="175"/>
      <c r="HZI10" s="175"/>
      <c r="HZJ10" s="175"/>
      <c r="HZK10" s="175"/>
      <c r="HZL10" s="175"/>
      <c r="HZM10" s="175"/>
      <c r="HZN10" s="175"/>
      <c r="HZO10" s="175"/>
      <c r="HZP10" s="175"/>
      <c r="HZQ10" s="175"/>
      <c r="HZR10" s="175"/>
      <c r="HZS10" s="175"/>
      <c r="HZT10" s="175"/>
      <c r="HZU10" s="175"/>
      <c r="HZV10" s="175"/>
      <c r="HZW10" s="175"/>
      <c r="HZX10" s="175"/>
      <c r="HZY10" s="175"/>
      <c r="HZZ10" s="175"/>
      <c r="IAA10" s="175"/>
      <c r="IAB10" s="175"/>
      <c r="IAC10" s="175"/>
      <c r="IAD10" s="175"/>
      <c r="IAE10" s="175"/>
      <c r="IAF10" s="175"/>
      <c r="IAG10" s="175"/>
      <c r="IAH10" s="175"/>
      <c r="IAI10" s="175"/>
      <c r="IAJ10" s="175"/>
      <c r="IAK10" s="175"/>
      <c r="IAL10" s="175"/>
      <c r="IAM10" s="175"/>
      <c r="IAN10" s="175"/>
      <c r="IAO10" s="175"/>
      <c r="IAP10" s="175"/>
      <c r="IAQ10" s="175"/>
      <c r="IAR10" s="175"/>
      <c r="IAS10" s="175"/>
      <c r="IAT10" s="175"/>
      <c r="IAU10" s="175"/>
      <c r="IAV10" s="175"/>
      <c r="IAW10" s="175"/>
      <c r="IAX10" s="175"/>
      <c r="IAY10" s="175"/>
      <c r="IAZ10" s="175"/>
      <c r="IBA10" s="175"/>
      <c r="IBB10" s="175"/>
      <c r="IBC10" s="175"/>
      <c r="IBD10" s="175"/>
      <c r="IBE10" s="175"/>
      <c r="IBF10" s="175"/>
      <c r="IBG10" s="175"/>
      <c r="IBH10" s="175"/>
      <c r="IBI10" s="175"/>
      <c r="IBJ10" s="175"/>
      <c r="IBK10" s="175"/>
      <c r="IBL10" s="175"/>
      <c r="IBM10" s="175"/>
      <c r="IBN10" s="175"/>
      <c r="IBO10" s="175"/>
      <c r="IBP10" s="175"/>
      <c r="IBQ10" s="175"/>
      <c r="IBR10" s="175"/>
      <c r="IBS10" s="175"/>
      <c r="IBT10" s="175"/>
      <c r="IBU10" s="175"/>
      <c r="IBV10" s="175"/>
      <c r="IBW10" s="175"/>
      <c r="IBX10" s="175"/>
      <c r="IBY10" s="175"/>
      <c r="IBZ10" s="175"/>
      <c r="ICA10" s="175"/>
      <c r="ICB10" s="175"/>
      <c r="ICC10" s="175"/>
      <c r="ICD10" s="175"/>
      <c r="ICE10" s="175"/>
      <c r="ICF10" s="175"/>
      <c r="ICG10" s="175"/>
      <c r="ICH10" s="175"/>
      <c r="ICI10" s="175"/>
      <c r="ICJ10" s="175"/>
      <c r="ICK10" s="175"/>
      <c r="ICL10" s="175"/>
      <c r="ICM10" s="175"/>
      <c r="ICN10" s="175"/>
      <c r="ICO10" s="175"/>
      <c r="ICP10" s="175"/>
      <c r="ICQ10" s="175"/>
      <c r="ICR10" s="175"/>
      <c r="ICS10" s="175"/>
      <c r="ICT10" s="175"/>
      <c r="ICU10" s="175"/>
      <c r="ICV10" s="175"/>
      <c r="ICW10" s="175"/>
      <c r="ICX10" s="175"/>
      <c r="ICY10" s="175"/>
      <c r="ICZ10" s="175"/>
      <c r="IDA10" s="175"/>
      <c r="IDB10" s="175"/>
      <c r="IDC10" s="175"/>
      <c r="IDD10" s="175"/>
      <c r="IDE10" s="175"/>
      <c r="IDF10" s="175"/>
      <c r="IDG10" s="175"/>
      <c r="IDH10" s="175"/>
      <c r="IDI10" s="175"/>
      <c r="IDJ10" s="175"/>
      <c r="IDK10" s="175"/>
      <c r="IDL10" s="175"/>
      <c r="IDM10" s="175"/>
      <c r="IDN10" s="175"/>
      <c r="IDO10" s="175"/>
      <c r="IDP10" s="175"/>
      <c r="IDQ10" s="175"/>
      <c r="IDR10" s="175"/>
      <c r="IDS10" s="175"/>
      <c r="IDT10" s="175"/>
      <c r="IDU10" s="175"/>
      <c r="IDV10" s="175"/>
      <c r="IDW10" s="175"/>
      <c r="IDX10" s="175"/>
      <c r="IDY10" s="175"/>
      <c r="IDZ10" s="175"/>
      <c r="IEA10" s="175"/>
      <c r="IEB10" s="175"/>
      <c r="IEC10" s="175"/>
      <c r="IED10" s="175"/>
      <c r="IEE10" s="175"/>
      <c r="IEF10" s="175"/>
      <c r="IEG10" s="175"/>
      <c r="IEH10" s="175"/>
      <c r="IEI10" s="175"/>
      <c r="IEJ10" s="175"/>
      <c r="IEK10" s="175"/>
      <c r="IEL10" s="175"/>
      <c r="IEM10" s="175"/>
      <c r="IEN10" s="175"/>
      <c r="IEO10" s="175"/>
      <c r="IEP10" s="175"/>
      <c r="IEQ10" s="175"/>
      <c r="IER10" s="175"/>
      <c r="IES10" s="175"/>
      <c r="IET10" s="175"/>
      <c r="IEU10" s="175"/>
      <c r="IEV10" s="175"/>
      <c r="IEW10" s="175"/>
      <c r="IEX10" s="175"/>
      <c r="IEY10" s="175"/>
      <c r="IEZ10" s="175"/>
      <c r="IFA10" s="175"/>
      <c r="IFB10" s="175"/>
      <c r="IFC10" s="175"/>
      <c r="IFD10" s="175"/>
      <c r="IFE10" s="175"/>
      <c r="IFF10" s="175"/>
      <c r="IFG10" s="175"/>
      <c r="IFH10" s="175"/>
      <c r="IFI10" s="175"/>
      <c r="IFJ10" s="175"/>
      <c r="IFK10" s="175"/>
      <c r="IFL10" s="175"/>
      <c r="IFM10" s="175"/>
      <c r="IFN10" s="175"/>
      <c r="IFO10" s="175"/>
      <c r="IFP10" s="175"/>
      <c r="IFQ10" s="175"/>
      <c r="IFR10" s="175"/>
      <c r="IFS10" s="175"/>
      <c r="IFT10" s="175"/>
      <c r="IFU10" s="175"/>
      <c r="IFV10" s="175"/>
      <c r="IFW10" s="175"/>
      <c r="IFX10" s="175"/>
      <c r="IFY10" s="175"/>
      <c r="IFZ10" s="175"/>
      <c r="IGA10" s="175"/>
      <c r="IGB10" s="175"/>
      <c r="IGC10" s="175"/>
      <c r="IGD10" s="175"/>
      <c r="IGE10" s="175"/>
      <c r="IGF10" s="175"/>
      <c r="IGG10" s="175"/>
      <c r="IGH10" s="175"/>
      <c r="IGI10" s="175"/>
      <c r="IGJ10" s="175"/>
      <c r="IGK10" s="175"/>
      <c r="IGL10" s="175"/>
      <c r="IGM10" s="175"/>
      <c r="IGN10" s="175"/>
      <c r="IGO10" s="175"/>
      <c r="IGP10" s="175"/>
      <c r="IGQ10" s="175"/>
      <c r="IGR10" s="175"/>
      <c r="IGS10" s="175"/>
      <c r="IGT10" s="175"/>
      <c r="IGU10" s="175"/>
      <c r="IGV10" s="175"/>
      <c r="IGW10" s="175"/>
      <c r="IGX10" s="175"/>
      <c r="IGY10" s="175"/>
      <c r="IGZ10" s="175"/>
      <c r="IHA10" s="175"/>
      <c r="IHB10" s="175"/>
      <c r="IHC10" s="175"/>
      <c r="IHD10" s="175"/>
      <c r="IHE10" s="175"/>
      <c r="IHF10" s="175"/>
      <c r="IHG10" s="175"/>
      <c r="IHH10" s="175"/>
      <c r="IHI10" s="175"/>
      <c r="IHJ10" s="175"/>
      <c r="IHK10" s="175"/>
      <c r="IHL10" s="175"/>
      <c r="IHM10" s="175"/>
      <c r="IHN10" s="175"/>
      <c r="IHO10" s="175"/>
      <c r="IHP10" s="175"/>
      <c r="IHQ10" s="175"/>
      <c r="IHR10" s="175"/>
      <c r="IHS10" s="175"/>
      <c r="IHT10" s="175"/>
      <c r="IHU10" s="175"/>
      <c r="IHV10" s="175"/>
      <c r="IHW10" s="175"/>
      <c r="IHX10" s="175"/>
      <c r="IHY10" s="175"/>
      <c r="IHZ10" s="175"/>
      <c r="IIA10" s="175"/>
      <c r="IIB10" s="175"/>
      <c r="IIC10" s="175"/>
      <c r="IID10" s="175"/>
      <c r="IIE10" s="175"/>
      <c r="IIF10" s="175"/>
      <c r="IIG10" s="175"/>
      <c r="IIH10" s="175"/>
      <c r="III10" s="175"/>
      <c r="IIJ10" s="175"/>
      <c r="IIK10" s="175"/>
      <c r="IIL10" s="175"/>
      <c r="IIM10" s="175"/>
      <c r="IIN10" s="175"/>
      <c r="IIO10" s="175"/>
      <c r="IIP10" s="175"/>
      <c r="IIQ10" s="175"/>
      <c r="IIR10" s="175"/>
      <c r="IIS10" s="175"/>
      <c r="IIT10" s="175"/>
      <c r="IIU10" s="175"/>
      <c r="IIV10" s="175"/>
      <c r="IIW10" s="175"/>
      <c r="IIX10" s="175"/>
      <c r="IIY10" s="175"/>
      <c r="IIZ10" s="175"/>
      <c r="IJA10" s="175"/>
      <c r="IJB10" s="175"/>
      <c r="IJC10" s="175"/>
      <c r="IJD10" s="175"/>
      <c r="IJE10" s="175"/>
      <c r="IJF10" s="175"/>
      <c r="IJG10" s="175"/>
      <c r="IJH10" s="175"/>
      <c r="IJI10" s="175"/>
      <c r="IJJ10" s="175"/>
      <c r="IJK10" s="175"/>
      <c r="IJL10" s="175"/>
      <c r="IJM10" s="175"/>
      <c r="IJN10" s="175"/>
      <c r="IJO10" s="175"/>
      <c r="IJP10" s="175"/>
      <c r="IJQ10" s="175"/>
      <c r="IJR10" s="175"/>
      <c r="IJS10" s="175"/>
      <c r="IJT10" s="175"/>
      <c r="IJU10" s="175"/>
      <c r="IJV10" s="175"/>
      <c r="IJW10" s="175"/>
      <c r="IJX10" s="175"/>
      <c r="IJY10" s="175"/>
      <c r="IJZ10" s="175"/>
      <c r="IKA10" s="175"/>
      <c r="IKB10" s="175"/>
      <c r="IKC10" s="175"/>
      <c r="IKD10" s="175"/>
      <c r="IKE10" s="175"/>
      <c r="IKF10" s="175"/>
      <c r="IKG10" s="175"/>
      <c r="IKH10" s="175"/>
      <c r="IKI10" s="175"/>
      <c r="IKJ10" s="175"/>
      <c r="IKK10" s="175"/>
      <c r="IKL10" s="175"/>
      <c r="IKM10" s="175"/>
      <c r="IKN10" s="175"/>
      <c r="IKO10" s="175"/>
      <c r="IKP10" s="175"/>
      <c r="IKQ10" s="175"/>
      <c r="IKR10" s="175"/>
      <c r="IKS10" s="175"/>
      <c r="IKT10" s="175"/>
      <c r="IKU10" s="175"/>
      <c r="IKV10" s="175"/>
      <c r="IKW10" s="175"/>
      <c r="IKX10" s="175"/>
      <c r="IKY10" s="175"/>
      <c r="IKZ10" s="175"/>
      <c r="ILA10" s="175"/>
      <c r="ILB10" s="175"/>
      <c r="ILC10" s="175"/>
      <c r="ILD10" s="175"/>
      <c r="ILE10" s="175"/>
      <c r="ILF10" s="175"/>
      <c r="ILG10" s="175"/>
      <c r="ILH10" s="175"/>
      <c r="ILI10" s="175"/>
      <c r="ILJ10" s="175"/>
      <c r="ILK10" s="175"/>
      <c r="ILL10" s="175"/>
      <c r="ILM10" s="175"/>
      <c r="ILN10" s="175"/>
      <c r="ILO10" s="175"/>
      <c r="ILP10" s="175"/>
      <c r="ILQ10" s="175"/>
      <c r="ILR10" s="175"/>
      <c r="ILS10" s="175"/>
      <c r="ILT10" s="175"/>
      <c r="ILU10" s="175"/>
      <c r="ILV10" s="175"/>
      <c r="ILW10" s="175"/>
      <c r="ILX10" s="175"/>
      <c r="ILY10" s="175"/>
      <c r="ILZ10" s="175"/>
      <c r="IMA10" s="175"/>
      <c r="IMB10" s="175"/>
      <c r="IMC10" s="175"/>
      <c r="IMD10" s="175"/>
      <c r="IME10" s="175"/>
      <c r="IMF10" s="175"/>
      <c r="IMG10" s="175"/>
      <c r="IMH10" s="175"/>
      <c r="IMI10" s="175"/>
      <c r="IMJ10" s="175"/>
      <c r="IMK10" s="175"/>
      <c r="IML10" s="175"/>
      <c r="IMM10" s="175"/>
      <c r="IMN10" s="175"/>
      <c r="IMO10" s="175"/>
      <c r="IMP10" s="175"/>
      <c r="IMQ10" s="175"/>
      <c r="IMR10" s="175"/>
      <c r="IMS10" s="175"/>
      <c r="IMT10" s="175"/>
      <c r="IMU10" s="175"/>
      <c r="IMV10" s="175"/>
      <c r="IMW10" s="175"/>
      <c r="IMX10" s="175"/>
      <c r="IMY10" s="175"/>
      <c r="IMZ10" s="175"/>
      <c r="INA10" s="175"/>
      <c r="INB10" s="175"/>
      <c r="INC10" s="175"/>
      <c r="IND10" s="175"/>
      <c r="INE10" s="175"/>
      <c r="INF10" s="175"/>
      <c r="ING10" s="175"/>
      <c r="INH10" s="175"/>
      <c r="INI10" s="175"/>
      <c r="INJ10" s="175"/>
      <c r="INK10" s="175"/>
      <c r="INL10" s="175"/>
      <c r="INM10" s="175"/>
      <c r="INN10" s="175"/>
      <c r="INO10" s="175"/>
      <c r="INP10" s="175"/>
      <c r="INQ10" s="175"/>
      <c r="INR10" s="175"/>
      <c r="INS10" s="175"/>
      <c r="INT10" s="175"/>
      <c r="INU10" s="175"/>
      <c r="INV10" s="175"/>
      <c r="INW10" s="175"/>
      <c r="INX10" s="175"/>
      <c r="INY10" s="175"/>
      <c r="INZ10" s="175"/>
      <c r="IOA10" s="175"/>
      <c r="IOB10" s="175"/>
      <c r="IOC10" s="175"/>
      <c r="IOD10" s="175"/>
      <c r="IOE10" s="175"/>
      <c r="IOF10" s="175"/>
      <c r="IOG10" s="175"/>
      <c r="IOH10" s="175"/>
      <c r="IOI10" s="175"/>
      <c r="IOJ10" s="175"/>
      <c r="IOK10" s="175"/>
      <c r="IOL10" s="175"/>
      <c r="IOM10" s="175"/>
      <c r="ION10" s="175"/>
      <c r="IOO10" s="175"/>
      <c r="IOP10" s="175"/>
      <c r="IOQ10" s="175"/>
      <c r="IOR10" s="175"/>
      <c r="IOS10" s="175"/>
      <c r="IOT10" s="175"/>
      <c r="IOU10" s="175"/>
      <c r="IOV10" s="175"/>
      <c r="IOW10" s="175"/>
      <c r="IOX10" s="175"/>
      <c r="IOY10" s="175"/>
      <c r="IOZ10" s="175"/>
      <c r="IPA10" s="175"/>
      <c r="IPB10" s="175"/>
      <c r="IPC10" s="175"/>
      <c r="IPD10" s="175"/>
      <c r="IPE10" s="175"/>
      <c r="IPF10" s="175"/>
      <c r="IPG10" s="175"/>
      <c r="IPH10" s="175"/>
      <c r="IPI10" s="175"/>
      <c r="IPJ10" s="175"/>
      <c r="IPK10" s="175"/>
      <c r="IPL10" s="175"/>
      <c r="IPM10" s="175"/>
      <c r="IPN10" s="175"/>
      <c r="IPO10" s="175"/>
      <c r="IPP10" s="175"/>
      <c r="IPQ10" s="175"/>
      <c r="IPR10" s="175"/>
      <c r="IPS10" s="175"/>
      <c r="IPT10" s="175"/>
      <c r="IPU10" s="175"/>
      <c r="IPV10" s="175"/>
      <c r="IPW10" s="175"/>
      <c r="IPX10" s="175"/>
      <c r="IPY10" s="175"/>
      <c r="IPZ10" s="175"/>
      <c r="IQA10" s="175"/>
      <c r="IQB10" s="175"/>
      <c r="IQC10" s="175"/>
      <c r="IQD10" s="175"/>
      <c r="IQE10" s="175"/>
      <c r="IQF10" s="175"/>
      <c r="IQG10" s="175"/>
      <c r="IQH10" s="175"/>
      <c r="IQI10" s="175"/>
      <c r="IQJ10" s="175"/>
      <c r="IQK10" s="175"/>
      <c r="IQL10" s="175"/>
      <c r="IQM10" s="175"/>
      <c r="IQN10" s="175"/>
      <c r="IQO10" s="175"/>
      <c r="IQP10" s="175"/>
      <c r="IQQ10" s="175"/>
      <c r="IQR10" s="175"/>
      <c r="IQS10" s="175"/>
      <c r="IQT10" s="175"/>
      <c r="IQU10" s="175"/>
      <c r="IQV10" s="175"/>
      <c r="IQW10" s="175"/>
      <c r="IQX10" s="175"/>
      <c r="IQY10" s="175"/>
      <c r="IQZ10" s="175"/>
      <c r="IRA10" s="175"/>
      <c r="IRB10" s="175"/>
      <c r="IRC10" s="175"/>
      <c r="IRD10" s="175"/>
      <c r="IRE10" s="175"/>
      <c r="IRF10" s="175"/>
      <c r="IRG10" s="175"/>
      <c r="IRH10" s="175"/>
      <c r="IRI10" s="175"/>
      <c r="IRJ10" s="175"/>
      <c r="IRK10" s="175"/>
      <c r="IRL10" s="175"/>
      <c r="IRM10" s="175"/>
      <c r="IRN10" s="175"/>
      <c r="IRO10" s="175"/>
      <c r="IRP10" s="175"/>
      <c r="IRQ10" s="175"/>
      <c r="IRR10" s="175"/>
      <c r="IRS10" s="175"/>
      <c r="IRT10" s="175"/>
      <c r="IRU10" s="175"/>
      <c r="IRV10" s="175"/>
      <c r="IRW10" s="175"/>
      <c r="IRX10" s="175"/>
      <c r="IRY10" s="175"/>
      <c r="IRZ10" s="175"/>
      <c r="ISA10" s="175"/>
      <c r="ISB10" s="175"/>
      <c r="ISC10" s="175"/>
      <c r="ISD10" s="175"/>
      <c r="ISE10" s="175"/>
      <c r="ISF10" s="175"/>
      <c r="ISG10" s="175"/>
      <c r="ISH10" s="175"/>
      <c r="ISI10" s="175"/>
      <c r="ISJ10" s="175"/>
      <c r="ISK10" s="175"/>
      <c r="ISL10" s="175"/>
      <c r="ISM10" s="175"/>
      <c r="ISN10" s="175"/>
      <c r="ISO10" s="175"/>
      <c r="ISP10" s="175"/>
      <c r="ISQ10" s="175"/>
      <c r="ISR10" s="175"/>
      <c r="ISS10" s="175"/>
      <c r="IST10" s="175"/>
      <c r="ISU10" s="175"/>
      <c r="ISV10" s="175"/>
      <c r="ISW10" s="175"/>
      <c r="ISX10" s="175"/>
      <c r="ISY10" s="175"/>
      <c r="ISZ10" s="175"/>
      <c r="ITA10" s="175"/>
      <c r="ITB10" s="175"/>
      <c r="ITC10" s="175"/>
      <c r="ITD10" s="175"/>
      <c r="ITE10" s="175"/>
      <c r="ITF10" s="175"/>
      <c r="ITG10" s="175"/>
      <c r="ITH10" s="175"/>
      <c r="ITI10" s="175"/>
      <c r="ITJ10" s="175"/>
      <c r="ITK10" s="175"/>
      <c r="ITL10" s="175"/>
      <c r="ITM10" s="175"/>
      <c r="ITN10" s="175"/>
      <c r="ITO10" s="175"/>
      <c r="ITP10" s="175"/>
      <c r="ITQ10" s="175"/>
      <c r="ITR10" s="175"/>
      <c r="ITS10" s="175"/>
      <c r="ITT10" s="175"/>
      <c r="ITU10" s="175"/>
      <c r="ITV10" s="175"/>
      <c r="ITW10" s="175"/>
      <c r="ITX10" s="175"/>
      <c r="ITY10" s="175"/>
      <c r="ITZ10" s="175"/>
      <c r="IUA10" s="175"/>
      <c r="IUB10" s="175"/>
      <c r="IUC10" s="175"/>
      <c r="IUD10" s="175"/>
      <c r="IUE10" s="175"/>
      <c r="IUF10" s="175"/>
      <c r="IUG10" s="175"/>
      <c r="IUH10" s="175"/>
      <c r="IUI10" s="175"/>
      <c r="IUJ10" s="175"/>
      <c r="IUK10" s="175"/>
      <c r="IUL10" s="175"/>
      <c r="IUM10" s="175"/>
      <c r="IUN10" s="175"/>
      <c r="IUO10" s="175"/>
      <c r="IUP10" s="175"/>
      <c r="IUQ10" s="175"/>
      <c r="IUR10" s="175"/>
      <c r="IUS10" s="175"/>
      <c r="IUT10" s="175"/>
      <c r="IUU10" s="175"/>
      <c r="IUV10" s="175"/>
      <c r="IUW10" s="175"/>
      <c r="IUX10" s="175"/>
      <c r="IUY10" s="175"/>
      <c r="IUZ10" s="175"/>
      <c r="IVA10" s="175"/>
      <c r="IVB10" s="175"/>
      <c r="IVC10" s="175"/>
      <c r="IVD10" s="175"/>
      <c r="IVE10" s="175"/>
      <c r="IVF10" s="175"/>
      <c r="IVG10" s="175"/>
      <c r="IVH10" s="175"/>
      <c r="IVI10" s="175"/>
      <c r="IVJ10" s="175"/>
      <c r="IVK10" s="175"/>
      <c r="IVL10" s="175"/>
      <c r="IVM10" s="175"/>
      <c r="IVN10" s="175"/>
      <c r="IVO10" s="175"/>
      <c r="IVP10" s="175"/>
      <c r="IVQ10" s="175"/>
      <c r="IVR10" s="175"/>
      <c r="IVS10" s="175"/>
      <c r="IVT10" s="175"/>
      <c r="IVU10" s="175"/>
      <c r="IVV10" s="175"/>
      <c r="IVW10" s="175"/>
      <c r="IVX10" s="175"/>
      <c r="IVY10" s="175"/>
      <c r="IVZ10" s="175"/>
      <c r="IWA10" s="175"/>
      <c r="IWB10" s="175"/>
      <c r="IWC10" s="175"/>
      <c r="IWD10" s="175"/>
      <c r="IWE10" s="175"/>
      <c r="IWF10" s="175"/>
      <c r="IWG10" s="175"/>
      <c r="IWH10" s="175"/>
      <c r="IWI10" s="175"/>
      <c r="IWJ10" s="175"/>
      <c r="IWK10" s="175"/>
      <c r="IWL10" s="175"/>
      <c r="IWM10" s="175"/>
      <c r="IWN10" s="175"/>
      <c r="IWO10" s="175"/>
      <c r="IWP10" s="175"/>
      <c r="IWQ10" s="175"/>
      <c r="IWR10" s="175"/>
      <c r="IWS10" s="175"/>
      <c r="IWT10" s="175"/>
      <c r="IWU10" s="175"/>
      <c r="IWV10" s="175"/>
      <c r="IWW10" s="175"/>
      <c r="IWX10" s="175"/>
      <c r="IWY10" s="175"/>
      <c r="IWZ10" s="175"/>
      <c r="IXA10" s="175"/>
      <c r="IXB10" s="175"/>
      <c r="IXC10" s="175"/>
      <c r="IXD10" s="175"/>
      <c r="IXE10" s="175"/>
      <c r="IXF10" s="175"/>
      <c r="IXG10" s="175"/>
      <c r="IXH10" s="175"/>
      <c r="IXI10" s="175"/>
      <c r="IXJ10" s="175"/>
      <c r="IXK10" s="175"/>
      <c r="IXL10" s="175"/>
      <c r="IXM10" s="175"/>
      <c r="IXN10" s="175"/>
      <c r="IXO10" s="175"/>
      <c r="IXP10" s="175"/>
      <c r="IXQ10" s="175"/>
      <c r="IXR10" s="175"/>
      <c r="IXS10" s="175"/>
      <c r="IXT10" s="175"/>
      <c r="IXU10" s="175"/>
      <c r="IXV10" s="175"/>
      <c r="IXW10" s="175"/>
      <c r="IXX10" s="175"/>
      <c r="IXY10" s="175"/>
      <c r="IXZ10" s="175"/>
      <c r="IYA10" s="175"/>
      <c r="IYB10" s="175"/>
      <c r="IYC10" s="175"/>
      <c r="IYD10" s="175"/>
      <c r="IYE10" s="175"/>
      <c r="IYF10" s="175"/>
      <c r="IYG10" s="175"/>
      <c r="IYH10" s="175"/>
      <c r="IYI10" s="175"/>
      <c r="IYJ10" s="175"/>
      <c r="IYK10" s="175"/>
      <c r="IYL10" s="175"/>
      <c r="IYM10" s="175"/>
      <c r="IYN10" s="175"/>
      <c r="IYO10" s="175"/>
      <c r="IYP10" s="175"/>
      <c r="IYQ10" s="175"/>
      <c r="IYR10" s="175"/>
      <c r="IYS10" s="175"/>
      <c r="IYT10" s="175"/>
      <c r="IYU10" s="175"/>
      <c r="IYV10" s="175"/>
      <c r="IYW10" s="175"/>
      <c r="IYX10" s="175"/>
      <c r="IYY10" s="175"/>
      <c r="IYZ10" s="175"/>
      <c r="IZA10" s="175"/>
      <c r="IZB10" s="175"/>
      <c r="IZC10" s="175"/>
      <c r="IZD10" s="175"/>
      <c r="IZE10" s="175"/>
      <c r="IZF10" s="175"/>
      <c r="IZG10" s="175"/>
      <c r="IZH10" s="175"/>
      <c r="IZI10" s="175"/>
      <c r="IZJ10" s="175"/>
      <c r="IZK10" s="175"/>
      <c r="IZL10" s="175"/>
      <c r="IZM10" s="175"/>
      <c r="IZN10" s="175"/>
      <c r="IZO10" s="175"/>
      <c r="IZP10" s="175"/>
      <c r="IZQ10" s="175"/>
      <c r="IZR10" s="175"/>
      <c r="IZS10" s="175"/>
      <c r="IZT10" s="175"/>
      <c r="IZU10" s="175"/>
      <c r="IZV10" s="175"/>
      <c r="IZW10" s="175"/>
      <c r="IZX10" s="175"/>
      <c r="IZY10" s="175"/>
      <c r="IZZ10" s="175"/>
      <c r="JAA10" s="175"/>
      <c r="JAB10" s="175"/>
      <c r="JAC10" s="175"/>
      <c r="JAD10" s="175"/>
      <c r="JAE10" s="175"/>
      <c r="JAF10" s="175"/>
      <c r="JAG10" s="175"/>
      <c r="JAH10" s="175"/>
      <c r="JAI10" s="175"/>
      <c r="JAJ10" s="175"/>
      <c r="JAK10" s="175"/>
      <c r="JAL10" s="175"/>
      <c r="JAM10" s="175"/>
      <c r="JAN10" s="175"/>
      <c r="JAO10" s="175"/>
      <c r="JAP10" s="175"/>
      <c r="JAQ10" s="175"/>
      <c r="JAR10" s="175"/>
      <c r="JAS10" s="175"/>
      <c r="JAT10" s="175"/>
      <c r="JAU10" s="175"/>
      <c r="JAV10" s="175"/>
      <c r="JAW10" s="175"/>
      <c r="JAX10" s="175"/>
      <c r="JAY10" s="175"/>
      <c r="JAZ10" s="175"/>
      <c r="JBA10" s="175"/>
      <c r="JBB10" s="175"/>
      <c r="JBC10" s="175"/>
      <c r="JBD10" s="175"/>
      <c r="JBE10" s="175"/>
      <c r="JBF10" s="175"/>
      <c r="JBG10" s="175"/>
      <c r="JBH10" s="175"/>
      <c r="JBI10" s="175"/>
      <c r="JBJ10" s="175"/>
      <c r="JBK10" s="175"/>
      <c r="JBL10" s="175"/>
      <c r="JBM10" s="175"/>
      <c r="JBN10" s="175"/>
      <c r="JBO10" s="175"/>
      <c r="JBP10" s="175"/>
      <c r="JBQ10" s="175"/>
      <c r="JBR10" s="175"/>
      <c r="JBS10" s="175"/>
      <c r="JBT10" s="175"/>
      <c r="JBU10" s="175"/>
      <c r="JBV10" s="175"/>
      <c r="JBW10" s="175"/>
      <c r="JBX10" s="175"/>
      <c r="JBY10" s="175"/>
      <c r="JBZ10" s="175"/>
      <c r="JCA10" s="175"/>
      <c r="JCB10" s="175"/>
      <c r="JCC10" s="175"/>
      <c r="JCD10" s="175"/>
      <c r="JCE10" s="175"/>
      <c r="JCF10" s="175"/>
      <c r="JCG10" s="175"/>
      <c r="JCH10" s="175"/>
      <c r="JCI10" s="175"/>
      <c r="JCJ10" s="175"/>
      <c r="JCK10" s="175"/>
      <c r="JCL10" s="175"/>
      <c r="JCM10" s="175"/>
      <c r="JCN10" s="175"/>
      <c r="JCO10" s="175"/>
      <c r="JCP10" s="175"/>
      <c r="JCQ10" s="175"/>
      <c r="JCR10" s="175"/>
      <c r="JCS10" s="175"/>
      <c r="JCT10" s="175"/>
      <c r="JCU10" s="175"/>
      <c r="JCV10" s="175"/>
      <c r="JCW10" s="175"/>
      <c r="JCX10" s="175"/>
      <c r="JCY10" s="175"/>
      <c r="JCZ10" s="175"/>
      <c r="JDA10" s="175"/>
      <c r="JDB10" s="175"/>
      <c r="JDC10" s="175"/>
      <c r="JDD10" s="175"/>
      <c r="JDE10" s="175"/>
      <c r="JDF10" s="175"/>
      <c r="JDG10" s="175"/>
      <c r="JDH10" s="175"/>
      <c r="JDI10" s="175"/>
      <c r="JDJ10" s="175"/>
      <c r="JDK10" s="175"/>
      <c r="JDL10" s="175"/>
      <c r="JDM10" s="175"/>
      <c r="JDN10" s="175"/>
      <c r="JDO10" s="175"/>
      <c r="JDP10" s="175"/>
      <c r="JDQ10" s="175"/>
      <c r="JDR10" s="175"/>
      <c r="JDS10" s="175"/>
      <c r="JDT10" s="175"/>
      <c r="JDU10" s="175"/>
      <c r="JDV10" s="175"/>
      <c r="JDW10" s="175"/>
      <c r="JDX10" s="175"/>
      <c r="JDY10" s="175"/>
      <c r="JDZ10" s="175"/>
      <c r="JEA10" s="175"/>
      <c r="JEB10" s="175"/>
      <c r="JEC10" s="175"/>
      <c r="JED10" s="175"/>
      <c r="JEE10" s="175"/>
      <c r="JEF10" s="175"/>
      <c r="JEG10" s="175"/>
      <c r="JEH10" s="175"/>
      <c r="JEI10" s="175"/>
      <c r="JEJ10" s="175"/>
      <c r="JEK10" s="175"/>
      <c r="JEL10" s="175"/>
      <c r="JEM10" s="175"/>
      <c r="JEN10" s="175"/>
      <c r="JEO10" s="175"/>
      <c r="JEP10" s="175"/>
      <c r="JEQ10" s="175"/>
      <c r="JER10" s="175"/>
      <c r="JES10" s="175"/>
      <c r="JET10" s="175"/>
      <c r="JEU10" s="175"/>
      <c r="JEV10" s="175"/>
      <c r="JEW10" s="175"/>
      <c r="JEX10" s="175"/>
      <c r="JEY10" s="175"/>
      <c r="JEZ10" s="175"/>
      <c r="JFA10" s="175"/>
      <c r="JFB10" s="175"/>
      <c r="JFC10" s="175"/>
      <c r="JFD10" s="175"/>
      <c r="JFE10" s="175"/>
      <c r="JFF10" s="175"/>
      <c r="JFG10" s="175"/>
      <c r="JFH10" s="175"/>
      <c r="JFI10" s="175"/>
      <c r="JFJ10" s="175"/>
      <c r="JFK10" s="175"/>
      <c r="JFL10" s="175"/>
      <c r="JFM10" s="175"/>
      <c r="JFN10" s="175"/>
      <c r="JFO10" s="175"/>
      <c r="JFP10" s="175"/>
      <c r="JFQ10" s="175"/>
      <c r="JFR10" s="175"/>
      <c r="JFS10" s="175"/>
      <c r="JFT10" s="175"/>
      <c r="JFU10" s="175"/>
      <c r="JFV10" s="175"/>
      <c r="JFW10" s="175"/>
      <c r="JFX10" s="175"/>
      <c r="JFY10" s="175"/>
      <c r="JFZ10" s="175"/>
      <c r="JGA10" s="175"/>
      <c r="JGB10" s="175"/>
      <c r="JGC10" s="175"/>
      <c r="JGD10" s="175"/>
      <c r="JGE10" s="175"/>
      <c r="JGF10" s="175"/>
      <c r="JGG10" s="175"/>
      <c r="JGH10" s="175"/>
      <c r="JGI10" s="175"/>
      <c r="JGJ10" s="175"/>
      <c r="JGK10" s="175"/>
      <c r="JGL10" s="175"/>
      <c r="JGM10" s="175"/>
      <c r="JGN10" s="175"/>
      <c r="JGO10" s="175"/>
      <c r="JGP10" s="175"/>
      <c r="JGQ10" s="175"/>
      <c r="JGR10" s="175"/>
      <c r="JGS10" s="175"/>
      <c r="JGT10" s="175"/>
      <c r="JGU10" s="175"/>
      <c r="JGV10" s="175"/>
      <c r="JGW10" s="175"/>
      <c r="JGX10" s="175"/>
      <c r="JGY10" s="175"/>
      <c r="JGZ10" s="175"/>
      <c r="JHA10" s="175"/>
      <c r="JHB10" s="175"/>
      <c r="JHC10" s="175"/>
      <c r="JHD10" s="175"/>
      <c r="JHE10" s="175"/>
      <c r="JHF10" s="175"/>
      <c r="JHG10" s="175"/>
      <c r="JHH10" s="175"/>
      <c r="JHI10" s="175"/>
      <c r="JHJ10" s="175"/>
      <c r="JHK10" s="175"/>
      <c r="JHL10" s="175"/>
      <c r="JHM10" s="175"/>
      <c r="JHN10" s="175"/>
      <c r="JHO10" s="175"/>
      <c r="JHP10" s="175"/>
      <c r="JHQ10" s="175"/>
      <c r="JHR10" s="175"/>
      <c r="JHS10" s="175"/>
      <c r="JHT10" s="175"/>
      <c r="JHU10" s="175"/>
      <c r="JHV10" s="175"/>
      <c r="JHW10" s="175"/>
      <c r="JHX10" s="175"/>
      <c r="JHY10" s="175"/>
      <c r="JHZ10" s="175"/>
      <c r="JIA10" s="175"/>
      <c r="JIB10" s="175"/>
      <c r="JIC10" s="175"/>
      <c r="JID10" s="175"/>
      <c r="JIE10" s="175"/>
      <c r="JIF10" s="175"/>
      <c r="JIG10" s="175"/>
      <c r="JIH10" s="175"/>
      <c r="JII10" s="175"/>
      <c r="JIJ10" s="175"/>
      <c r="JIK10" s="175"/>
      <c r="JIL10" s="175"/>
      <c r="JIM10" s="175"/>
      <c r="JIN10" s="175"/>
      <c r="JIO10" s="175"/>
      <c r="JIP10" s="175"/>
      <c r="JIQ10" s="175"/>
      <c r="JIR10" s="175"/>
      <c r="JIS10" s="175"/>
      <c r="JIT10" s="175"/>
      <c r="JIU10" s="175"/>
      <c r="JIV10" s="175"/>
      <c r="JIW10" s="175"/>
      <c r="JIX10" s="175"/>
      <c r="JIY10" s="175"/>
      <c r="JIZ10" s="175"/>
      <c r="JJA10" s="175"/>
      <c r="JJB10" s="175"/>
      <c r="JJC10" s="175"/>
      <c r="JJD10" s="175"/>
      <c r="JJE10" s="175"/>
      <c r="JJF10" s="175"/>
      <c r="JJG10" s="175"/>
      <c r="JJH10" s="175"/>
      <c r="JJI10" s="175"/>
      <c r="JJJ10" s="175"/>
      <c r="JJK10" s="175"/>
      <c r="JJL10" s="175"/>
      <c r="JJM10" s="175"/>
      <c r="JJN10" s="175"/>
      <c r="JJO10" s="175"/>
      <c r="JJP10" s="175"/>
      <c r="JJQ10" s="175"/>
      <c r="JJR10" s="175"/>
      <c r="JJS10" s="175"/>
      <c r="JJT10" s="175"/>
      <c r="JJU10" s="175"/>
      <c r="JJV10" s="175"/>
      <c r="JJW10" s="175"/>
      <c r="JJX10" s="175"/>
      <c r="JJY10" s="175"/>
      <c r="JJZ10" s="175"/>
      <c r="JKA10" s="175"/>
      <c r="JKB10" s="175"/>
      <c r="JKC10" s="175"/>
      <c r="JKD10" s="175"/>
      <c r="JKE10" s="175"/>
      <c r="JKF10" s="175"/>
      <c r="JKG10" s="175"/>
      <c r="JKH10" s="175"/>
      <c r="JKI10" s="175"/>
      <c r="JKJ10" s="175"/>
      <c r="JKK10" s="175"/>
      <c r="JKL10" s="175"/>
      <c r="JKM10" s="175"/>
      <c r="JKN10" s="175"/>
      <c r="JKO10" s="175"/>
      <c r="JKP10" s="175"/>
      <c r="JKQ10" s="175"/>
      <c r="JKR10" s="175"/>
      <c r="JKS10" s="175"/>
      <c r="JKT10" s="175"/>
      <c r="JKU10" s="175"/>
      <c r="JKV10" s="175"/>
      <c r="JKW10" s="175"/>
      <c r="JKX10" s="175"/>
      <c r="JKY10" s="175"/>
      <c r="JKZ10" s="175"/>
      <c r="JLA10" s="175"/>
      <c r="JLB10" s="175"/>
      <c r="JLC10" s="175"/>
      <c r="JLD10" s="175"/>
      <c r="JLE10" s="175"/>
      <c r="JLF10" s="175"/>
      <c r="JLG10" s="175"/>
      <c r="JLH10" s="175"/>
      <c r="JLI10" s="175"/>
      <c r="JLJ10" s="175"/>
      <c r="JLK10" s="175"/>
      <c r="JLL10" s="175"/>
      <c r="JLM10" s="175"/>
      <c r="JLN10" s="175"/>
      <c r="JLO10" s="175"/>
      <c r="JLP10" s="175"/>
      <c r="JLQ10" s="175"/>
      <c r="JLR10" s="175"/>
      <c r="JLS10" s="175"/>
      <c r="JLT10" s="175"/>
      <c r="JLU10" s="175"/>
      <c r="JLV10" s="175"/>
      <c r="JLW10" s="175"/>
      <c r="JLX10" s="175"/>
      <c r="JLY10" s="175"/>
      <c r="JLZ10" s="175"/>
      <c r="JMA10" s="175"/>
      <c r="JMB10" s="175"/>
      <c r="JMC10" s="175"/>
      <c r="JMD10" s="175"/>
      <c r="JME10" s="175"/>
      <c r="JMF10" s="175"/>
      <c r="JMG10" s="175"/>
      <c r="JMH10" s="175"/>
      <c r="JMI10" s="175"/>
      <c r="JMJ10" s="175"/>
      <c r="JMK10" s="175"/>
      <c r="JML10" s="175"/>
      <c r="JMM10" s="175"/>
      <c r="JMN10" s="175"/>
      <c r="JMO10" s="175"/>
      <c r="JMP10" s="175"/>
      <c r="JMQ10" s="175"/>
      <c r="JMR10" s="175"/>
      <c r="JMS10" s="175"/>
      <c r="JMT10" s="175"/>
      <c r="JMU10" s="175"/>
      <c r="JMV10" s="175"/>
      <c r="JMW10" s="175"/>
      <c r="JMX10" s="175"/>
      <c r="JMY10" s="175"/>
      <c r="JMZ10" s="175"/>
      <c r="JNA10" s="175"/>
      <c r="JNB10" s="175"/>
      <c r="JNC10" s="175"/>
      <c r="JND10" s="175"/>
      <c r="JNE10" s="175"/>
      <c r="JNF10" s="175"/>
      <c r="JNG10" s="175"/>
      <c r="JNH10" s="175"/>
      <c r="JNI10" s="175"/>
      <c r="JNJ10" s="175"/>
      <c r="JNK10" s="175"/>
      <c r="JNL10" s="175"/>
      <c r="JNM10" s="175"/>
      <c r="JNN10" s="175"/>
      <c r="JNO10" s="175"/>
      <c r="JNP10" s="175"/>
      <c r="JNQ10" s="175"/>
      <c r="JNR10" s="175"/>
      <c r="JNS10" s="175"/>
      <c r="JNT10" s="175"/>
      <c r="JNU10" s="175"/>
      <c r="JNV10" s="175"/>
      <c r="JNW10" s="175"/>
      <c r="JNX10" s="175"/>
      <c r="JNY10" s="175"/>
      <c r="JNZ10" s="175"/>
      <c r="JOA10" s="175"/>
      <c r="JOB10" s="175"/>
      <c r="JOC10" s="175"/>
      <c r="JOD10" s="175"/>
      <c r="JOE10" s="175"/>
      <c r="JOF10" s="175"/>
      <c r="JOG10" s="175"/>
      <c r="JOH10" s="175"/>
      <c r="JOI10" s="175"/>
      <c r="JOJ10" s="175"/>
      <c r="JOK10" s="175"/>
      <c r="JOL10" s="175"/>
      <c r="JOM10" s="175"/>
      <c r="JON10" s="175"/>
      <c r="JOO10" s="175"/>
      <c r="JOP10" s="175"/>
      <c r="JOQ10" s="175"/>
      <c r="JOR10" s="175"/>
      <c r="JOS10" s="175"/>
      <c r="JOT10" s="175"/>
      <c r="JOU10" s="175"/>
      <c r="JOV10" s="175"/>
      <c r="JOW10" s="175"/>
      <c r="JOX10" s="175"/>
      <c r="JOY10" s="175"/>
      <c r="JOZ10" s="175"/>
      <c r="JPA10" s="175"/>
      <c r="JPB10" s="175"/>
      <c r="JPC10" s="175"/>
      <c r="JPD10" s="175"/>
      <c r="JPE10" s="175"/>
      <c r="JPF10" s="175"/>
      <c r="JPG10" s="175"/>
      <c r="JPH10" s="175"/>
      <c r="JPI10" s="175"/>
      <c r="JPJ10" s="175"/>
      <c r="JPK10" s="175"/>
      <c r="JPL10" s="175"/>
      <c r="JPM10" s="175"/>
      <c r="JPN10" s="175"/>
      <c r="JPO10" s="175"/>
      <c r="JPP10" s="175"/>
      <c r="JPQ10" s="175"/>
      <c r="JPR10" s="175"/>
      <c r="JPS10" s="175"/>
      <c r="JPT10" s="175"/>
      <c r="JPU10" s="175"/>
      <c r="JPV10" s="175"/>
      <c r="JPW10" s="175"/>
      <c r="JPX10" s="175"/>
      <c r="JPY10" s="175"/>
      <c r="JPZ10" s="175"/>
      <c r="JQA10" s="175"/>
      <c r="JQB10" s="175"/>
      <c r="JQC10" s="175"/>
      <c r="JQD10" s="175"/>
      <c r="JQE10" s="175"/>
      <c r="JQF10" s="175"/>
      <c r="JQG10" s="175"/>
      <c r="JQH10" s="175"/>
      <c r="JQI10" s="175"/>
      <c r="JQJ10" s="175"/>
      <c r="JQK10" s="175"/>
      <c r="JQL10" s="175"/>
      <c r="JQM10" s="175"/>
      <c r="JQN10" s="175"/>
      <c r="JQO10" s="175"/>
      <c r="JQP10" s="175"/>
      <c r="JQQ10" s="175"/>
      <c r="JQR10" s="175"/>
      <c r="JQS10" s="175"/>
      <c r="JQT10" s="175"/>
      <c r="JQU10" s="175"/>
      <c r="JQV10" s="175"/>
      <c r="JQW10" s="175"/>
      <c r="JQX10" s="175"/>
      <c r="JQY10" s="175"/>
      <c r="JQZ10" s="175"/>
      <c r="JRA10" s="175"/>
      <c r="JRB10" s="175"/>
      <c r="JRC10" s="175"/>
      <c r="JRD10" s="175"/>
      <c r="JRE10" s="175"/>
      <c r="JRF10" s="175"/>
      <c r="JRG10" s="175"/>
      <c r="JRH10" s="175"/>
      <c r="JRI10" s="175"/>
      <c r="JRJ10" s="175"/>
      <c r="JRK10" s="175"/>
      <c r="JRL10" s="175"/>
      <c r="JRM10" s="175"/>
      <c r="JRN10" s="175"/>
      <c r="JRO10" s="175"/>
      <c r="JRP10" s="175"/>
      <c r="JRQ10" s="175"/>
      <c r="JRR10" s="175"/>
      <c r="JRS10" s="175"/>
      <c r="JRT10" s="175"/>
      <c r="JRU10" s="175"/>
      <c r="JRV10" s="175"/>
      <c r="JRW10" s="175"/>
      <c r="JRX10" s="175"/>
      <c r="JRY10" s="175"/>
      <c r="JRZ10" s="175"/>
      <c r="JSA10" s="175"/>
      <c r="JSB10" s="175"/>
      <c r="JSC10" s="175"/>
      <c r="JSD10" s="175"/>
      <c r="JSE10" s="175"/>
      <c r="JSF10" s="175"/>
      <c r="JSG10" s="175"/>
      <c r="JSH10" s="175"/>
      <c r="JSI10" s="175"/>
      <c r="JSJ10" s="175"/>
      <c r="JSK10" s="175"/>
      <c r="JSL10" s="175"/>
      <c r="JSM10" s="175"/>
      <c r="JSN10" s="175"/>
      <c r="JSO10" s="175"/>
      <c r="JSP10" s="175"/>
      <c r="JSQ10" s="175"/>
      <c r="JSR10" s="175"/>
      <c r="JSS10" s="175"/>
      <c r="JST10" s="175"/>
      <c r="JSU10" s="175"/>
      <c r="JSV10" s="175"/>
      <c r="JSW10" s="175"/>
      <c r="JSX10" s="175"/>
      <c r="JSY10" s="175"/>
      <c r="JSZ10" s="175"/>
      <c r="JTA10" s="175"/>
      <c r="JTB10" s="175"/>
      <c r="JTC10" s="175"/>
      <c r="JTD10" s="175"/>
      <c r="JTE10" s="175"/>
      <c r="JTF10" s="175"/>
      <c r="JTG10" s="175"/>
      <c r="JTH10" s="175"/>
      <c r="JTI10" s="175"/>
      <c r="JTJ10" s="175"/>
      <c r="JTK10" s="175"/>
      <c r="JTL10" s="175"/>
      <c r="JTM10" s="175"/>
      <c r="JTN10" s="175"/>
      <c r="JTO10" s="175"/>
      <c r="JTP10" s="175"/>
      <c r="JTQ10" s="175"/>
      <c r="JTR10" s="175"/>
      <c r="JTS10" s="175"/>
      <c r="JTT10" s="175"/>
      <c r="JTU10" s="175"/>
      <c r="JTV10" s="175"/>
      <c r="JTW10" s="175"/>
      <c r="JTX10" s="175"/>
      <c r="JTY10" s="175"/>
      <c r="JTZ10" s="175"/>
      <c r="JUA10" s="175"/>
      <c r="JUB10" s="175"/>
      <c r="JUC10" s="175"/>
      <c r="JUD10" s="175"/>
      <c r="JUE10" s="175"/>
      <c r="JUF10" s="175"/>
      <c r="JUG10" s="175"/>
      <c r="JUH10" s="175"/>
      <c r="JUI10" s="175"/>
      <c r="JUJ10" s="175"/>
      <c r="JUK10" s="175"/>
      <c r="JUL10" s="175"/>
      <c r="JUM10" s="175"/>
      <c r="JUN10" s="175"/>
      <c r="JUO10" s="175"/>
      <c r="JUP10" s="175"/>
      <c r="JUQ10" s="175"/>
      <c r="JUR10" s="175"/>
      <c r="JUS10" s="175"/>
      <c r="JUT10" s="175"/>
      <c r="JUU10" s="175"/>
      <c r="JUV10" s="175"/>
      <c r="JUW10" s="175"/>
      <c r="JUX10" s="175"/>
      <c r="JUY10" s="175"/>
      <c r="JUZ10" s="175"/>
      <c r="JVA10" s="175"/>
      <c r="JVB10" s="175"/>
      <c r="JVC10" s="175"/>
      <c r="JVD10" s="175"/>
      <c r="JVE10" s="175"/>
      <c r="JVF10" s="175"/>
      <c r="JVG10" s="175"/>
      <c r="JVH10" s="175"/>
      <c r="JVI10" s="175"/>
      <c r="JVJ10" s="175"/>
      <c r="JVK10" s="175"/>
      <c r="JVL10" s="175"/>
      <c r="JVM10" s="175"/>
      <c r="JVN10" s="175"/>
      <c r="JVO10" s="175"/>
      <c r="JVP10" s="175"/>
      <c r="JVQ10" s="175"/>
      <c r="JVR10" s="175"/>
      <c r="JVS10" s="175"/>
      <c r="JVT10" s="175"/>
      <c r="JVU10" s="175"/>
      <c r="JVV10" s="175"/>
      <c r="JVW10" s="175"/>
      <c r="JVX10" s="175"/>
      <c r="JVY10" s="175"/>
      <c r="JVZ10" s="175"/>
      <c r="JWA10" s="175"/>
      <c r="JWB10" s="175"/>
      <c r="JWC10" s="175"/>
      <c r="JWD10" s="175"/>
      <c r="JWE10" s="175"/>
      <c r="JWF10" s="175"/>
      <c r="JWG10" s="175"/>
      <c r="JWH10" s="175"/>
      <c r="JWI10" s="175"/>
      <c r="JWJ10" s="175"/>
      <c r="JWK10" s="175"/>
      <c r="JWL10" s="175"/>
      <c r="JWM10" s="175"/>
      <c r="JWN10" s="175"/>
      <c r="JWO10" s="175"/>
      <c r="JWP10" s="175"/>
      <c r="JWQ10" s="175"/>
      <c r="JWR10" s="175"/>
      <c r="JWS10" s="175"/>
      <c r="JWT10" s="175"/>
      <c r="JWU10" s="175"/>
      <c r="JWV10" s="175"/>
      <c r="JWW10" s="175"/>
      <c r="JWX10" s="175"/>
      <c r="JWY10" s="175"/>
      <c r="JWZ10" s="175"/>
      <c r="JXA10" s="175"/>
      <c r="JXB10" s="175"/>
      <c r="JXC10" s="175"/>
      <c r="JXD10" s="175"/>
      <c r="JXE10" s="175"/>
      <c r="JXF10" s="175"/>
      <c r="JXG10" s="175"/>
      <c r="JXH10" s="175"/>
      <c r="JXI10" s="175"/>
      <c r="JXJ10" s="175"/>
      <c r="JXK10" s="175"/>
      <c r="JXL10" s="175"/>
      <c r="JXM10" s="175"/>
      <c r="JXN10" s="175"/>
      <c r="JXO10" s="175"/>
      <c r="JXP10" s="175"/>
      <c r="JXQ10" s="175"/>
      <c r="JXR10" s="175"/>
      <c r="JXS10" s="175"/>
      <c r="JXT10" s="175"/>
      <c r="JXU10" s="175"/>
      <c r="JXV10" s="175"/>
      <c r="JXW10" s="175"/>
      <c r="JXX10" s="175"/>
      <c r="JXY10" s="175"/>
      <c r="JXZ10" s="175"/>
      <c r="JYA10" s="175"/>
      <c r="JYB10" s="175"/>
      <c r="JYC10" s="175"/>
      <c r="JYD10" s="175"/>
      <c r="JYE10" s="175"/>
      <c r="JYF10" s="175"/>
      <c r="JYG10" s="175"/>
      <c r="JYH10" s="175"/>
      <c r="JYI10" s="175"/>
      <c r="JYJ10" s="175"/>
      <c r="JYK10" s="175"/>
      <c r="JYL10" s="175"/>
      <c r="JYM10" s="175"/>
      <c r="JYN10" s="175"/>
      <c r="JYO10" s="175"/>
      <c r="JYP10" s="175"/>
      <c r="JYQ10" s="175"/>
      <c r="JYR10" s="175"/>
      <c r="JYS10" s="175"/>
      <c r="JYT10" s="175"/>
      <c r="JYU10" s="175"/>
      <c r="JYV10" s="175"/>
      <c r="JYW10" s="175"/>
      <c r="JYX10" s="175"/>
      <c r="JYY10" s="175"/>
      <c r="JYZ10" s="175"/>
      <c r="JZA10" s="175"/>
      <c r="JZB10" s="175"/>
      <c r="JZC10" s="175"/>
      <c r="JZD10" s="175"/>
      <c r="JZE10" s="175"/>
      <c r="JZF10" s="175"/>
      <c r="JZG10" s="175"/>
      <c r="JZH10" s="175"/>
      <c r="JZI10" s="175"/>
      <c r="JZJ10" s="175"/>
      <c r="JZK10" s="175"/>
      <c r="JZL10" s="175"/>
      <c r="JZM10" s="175"/>
      <c r="JZN10" s="175"/>
      <c r="JZO10" s="175"/>
      <c r="JZP10" s="175"/>
      <c r="JZQ10" s="175"/>
      <c r="JZR10" s="175"/>
      <c r="JZS10" s="175"/>
      <c r="JZT10" s="175"/>
      <c r="JZU10" s="175"/>
      <c r="JZV10" s="175"/>
      <c r="JZW10" s="175"/>
      <c r="JZX10" s="175"/>
      <c r="JZY10" s="175"/>
      <c r="JZZ10" s="175"/>
      <c r="KAA10" s="175"/>
      <c r="KAB10" s="175"/>
      <c r="KAC10" s="175"/>
      <c r="KAD10" s="175"/>
      <c r="KAE10" s="175"/>
      <c r="KAF10" s="175"/>
      <c r="KAG10" s="175"/>
      <c r="KAH10" s="175"/>
      <c r="KAI10" s="175"/>
      <c r="KAJ10" s="175"/>
      <c r="KAK10" s="175"/>
      <c r="KAL10" s="175"/>
      <c r="KAM10" s="175"/>
      <c r="KAN10" s="175"/>
      <c r="KAO10" s="175"/>
      <c r="KAP10" s="175"/>
      <c r="KAQ10" s="175"/>
      <c r="KAR10" s="175"/>
      <c r="KAS10" s="175"/>
      <c r="KAT10" s="175"/>
      <c r="KAU10" s="175"/>
      <c r="KAV10" s="175"/>
      <c r="KAW10" s="175"/>
      <c r="KAX10" s="175"/>
      <c r="KAY10" s="175"/>
      <c r="KAZ10" s="175"/>
      <c r="KBA10" s="175"/>
      <c r="KBB10" s="175"/>
      <c r="KBC10" s="175"/>
      <c r="KBD10" s="175"/>
      <c r="KBE10" s="175"/>
      <c r="KBF10" s="175"/>
      <c r="KBG10" s="175"/>
      <c r="KBH10" s="175"/>
      <c r="KBI10" s="175"/>
      <c r="KBJ10" s="175"/>
      <c r="KBK10" s="175"/>
      <c r="KBL10" s="175"/>
      <c r="KBM10" s="175"/>
      <c r="KBN10" s="175"/>
      <c r="KBO10" s="175"/>
      <c r="KBP10" s="175"/>
      <c r="KBQ10" s="175"/>
      <c r="KBR10" s="175"/>
      <c r="KBS10" s="175"/>
      <c r="KBT10" s="175"/>
      <c r="KBU10" s="175"/>
      <c r="KBV10" s="175"/>
      <c r="KBW10" s="175"/>
      <c r="KBX10" s="175"/>
      <c r="KBY10" s="175"/>
      <c r="KBZ10" s="175"/>
      <c r="KCA10" s="175"/>
      <c r="KCB10" s="175"/>
      <c r="KCC10" s="175"/>
      <c r="KCD10" s="175"/>
      <c r="KCE10" s="175"/>
      <c r="KCF10" s="175"/>
      <c r="KCG10" s="175"/>
      <c r="KCH10" s="175"/>
      <c r="KCI10" s="175"/>
      <c r="KCJ10" s="175"/>
      <c r="KCK10" s="175"/>
      <c r="KCL10" s="175"/>
      <c r="KCM10" s="175"/>
      <c r="KCN10" s="175"/>
      <c r="KCO10" s="175"/>
      <c r="KCP10" s="175"/>
      <c r="KCQ10" s="175"/>
      <c r="KCR10" s="175"/>
      <c r="KCS10" s="175"/>
      <c r="KCT10" s="175"/>
      <c r="KCU10" s="175"/>
      <c r="KCV10" s="175"/>
      <c r="KCW10" s="175"/>
      <c r="KCX10" s="175"/>
      <c r="KCY10" s="175"/>
      <c r="KCZ10" s="175"/>
      <c r="KDA10" s="175"/>
      <c r="KDB10" s="175"/>
      <c r="KDC10" s="175"/>
      <c r="KDD10" s="175"/>
      <c r="KDE10" s="175"/>
      <c r="KDF10" s="175"/>
      <c r="KDG10" s="175"/>
      <c r="KDH10" s="175"/>
      <c r="KDI10" s="175"/>
      <c r="KDJ10" s="175"/>
      <c r="KDK10" s="175"/>
      <c r="KDL10" s="175"/>
      <c r="KDM10" s="175"/>
      <c r="KDN10" s="175"/>
      <c r="KDO10" s="175"/>
      <c r="KDP10" s="175"/>
      <c r="KDQ10" s="175"/>
      <c r="KDR10" s="175"/>
      <c r="KDS10" s="175"/>
      <c r="KDT10" s="175"/>
      <c r="KDU10" s="175"/>
      <c r="KDV10" s="175"/>
      <c r="KDW10" s="175"/>
      <c r="KDX10" s="175"/>
      <c r="KDY10" s="175"/>
      <c r="KDZ10" s="175"/>
      <c r="KEA10" s="175"/>
      <c r="KEB10" s="175"/>
      <c r="KEC10" s="175"/>
      <c r="KED10" s="175"/>
      <c r="KEE10" s="175"/>
      <c r="KEF10" s="175"/>
      <c r="KEG10" s="175"/>
      <c r="KEH10" s="175"/>
      <c r="KEI10" s="175"/>
      <c r="KEJ10" s="175"/>
      <c r="KEK10" s="175"/>
      <c r="KEL10" s="175"/>
      <c r="KEM10" s="175"/>
      <c r="KEN10" s="175"/>
      <c r="KEO10" s="175"/>
      <c r="KEP10" s="175"/>
      <c r="KEQ10" s="175"/>
      <c r="KER10" s="175"/>
      <c r="KES10" s="175"/>
      <c r="KET10" s="175"/>
      <c r="KEU10" s="175"/>
      <c r="KEV10" s="175"/>
      <c r="KEW10" s="175"/>
      <c r="KEX10" s="175"/>
      <c r="KEY10" s="175"/>
      <c r="KEZ10" s="175"/>
      <c r="KFA10" s="175"/>
      <c r="KFB10" s="175"/>
      <c r="KFC10" s="175"/>
      <c r="KFD10" s="175"/>
      <c r="KFE10" s="175"/>
      <c r="KFF10" s="175"/>
      <c r="KFG10" s="175"/>
      <c r="KFH10" s="175"/>
      <c r="KFI10" s="175"/>
      <c r="KFJ10" s="175"/>
      <c r="KFK10" s="175"/>
      <c r="KFL10" s="175"/>
      <c r="KFM10" s="175"/>
      <c r="KFN10" s="175"/>
      <c r="KFO10" s="175"/>
      <c r="KFP10" s="175"/>
      <c r="KFQ10" s="175"/>
      <c r="KFR10" s="175"/>
      <c r="KFS10" s="175"/>
      <c r="KFT10" s="175"/>
      <c r="KFU10" s="175"/>
      <c r="KFV10" s="175"/>
      <c r="KFW10" s="175"/>
      <c r="KFX10" s="175"/>
      <c r="KFY10" s="175"/>
      <c r="KFZ10" s="175"/>
      <c r="KGA10" s="175"/>
      <c r="KGB10" s="175"/>
      <c r="KGC10" s="175"/>
      <c r="KGD10" s="175"/>
      <c r="KGE10" s="175"/>
      <c r="KGF10" s="175"/>
      <c r="KGG10" s="175"/>
      <c r="KGH10" s="175"/>
      <c r="KGI10" s="175"/>
      <c r="KGJ10" s="175"/>
      <c r="KGK10" s="175"/>
      <c r="KGL10" s="175"/>
      <c r="KGM10" s="175"/>
      <c r="KGN10" s="175"/>
      <c r="KGO10" s="175"/>
      <c r="KGP10" s="175"/>
      <c r="KGQ10" s="175"/>
      <c r="KGR10" s="175"/>
      <c r="KGS10" s="175"/>
      <c r="KGT10" s="175"/>
      <c r="KGU10" s="175"/>
      <c r="KGV10" s="175"/>
      <c r="KGW10" s="175"/>
      <c r="KGX10" s="175"/>
      <c r="KGY10" s="175"/>
      <c r="KGZ10" s="175"/>
      <c r="KHA10" s="175"/>
      <c r="KHB10" s="175"/>
      <c r="KHC10" s="175"/>
      <c r="KHD10" s="175"/>
      <c r="KHE10" s="175"/>
      <c r="KHF10" s="175"/>
      <c r="KHG10" s="175"/>
      <c r="KHH10" s="175"/>
      <c r="KHI10" s="175"/>
      <c r="KHJ10" s="175"/>
      <c r="KHK10" s="175"/>
      <c r="KHL10" s="175"/>
      <c r="KHM10" s="175"/>
      <c r="KHN10" s="175"/>
      <c r="KHO10" s="175"/>
      <c r="KHP10" s="175"/>
      <c r="KHQ10" s="175"/>
      <c r="KHR10" s="175"/>
      <c r="KHS10" s="175"/>
      <c r="KHT10" s="175"/>
      <c r="KHU10" s="175"/>
      <c r="KHV10" s="175"/>
      <c r="KHW10" s="175"/>
      <c r="KHX10" s="175"/>
      <c r="KHY10" s="175"/>
      <c r="KHZ10" s="175"/>
      <c r="KIA10" s="175"/>
      <c r="KIB10" s="175"/>
      <c r="KIC10" s="175"/>
      <c r="KID10" s="175"/>
      <c r="KIE10" s="175"/>
      <c r="KIF10" s="175"/>
      <c r="KIG10" s="175"/>
      <c r="KIH10" s="175"/>
      <c r="KII10" s="175"/>
      <c r="KIJ10" s="175"/>
      <c r="KIK10" s="175"/>
      <c r="KIL10" s="175"/>
      <c r="KIM10" s="175"/>
      <c r="KIN10" s="175"/>
      <c r="KIO10" s="175"/>
      <c r="KIP10" s="175"/>
      <c r="KIQ10" s="175"/>
      <c r="KIR10" s="175"/>
      <c r="KIS10" s="175"/>
      <c r="KIT10" s="175"/>
      <c r="KIU10" s="175"/>
      <c r="KIV10" s="175"/>
      <c r="KIW10" s="175"/>
      <c r="KIX10" s="175"/>
      <c r="KIY10" s="175"/>
      <c r="KIZ10" s="175"/>
      <c r="KJA10" s="175"/>
      <c r="KJB10" s="175"/>
      <c r="KJC10" s="175"/>
      <c r="KJD10" s="175"/>
      <c r="KJE10" s="175"/>
      <c r="KJF10" s="175"/>
      <c r="KJG10" s="175"/>
      <c r="KJH10" s="175"/>
      <c r="KJI10" s="175"/>
      <c r="KJJ10" s="175"/>
      <c r="KJK10" s="175"/>
      <c r="KJL10" s="175"/>
      <c r="KJM10" s="175"/>
      <c r="KJN10" s="175"/>
      <c r="KJO10" s="175"/>
      <c r="KJP10" s="175"/>
      <c r="KJQ10" s="175"/>
      <c r="KJR10" s="175"/>
      <c r="KJS10" s="175"/>
      <c r="KJT10" s="175"/>
      <c r="KJU10" s="175"/>
      <c r="KJV10" s="175"/>
      <c r="KJW10" s="175"/>
      <c r="KJX10" s="175"/>
      <c r="KJY10" s="175"/>
      <c r="KJZ10" s="175"/>
      <c r="KKA10" s="175"/>
      <c r="KKB10" s="175"/>
      <c r="KKC10" s="175"/>
      <c r="KKD10" s="175"/>
      <c r="KKE10" s="175"/>
      <c r="KKF10" s="175"/>
      <c r="KKG10" s="175"/>
      <c r="KKH10" s="175"/>
      <c r="KKI10" s="175"/>
      <c r="KKJ10" s="175"/>
      <c r="KKK10" s="175"/>
      <c r="KKL10" s="175"/>
      <c r="KKM10" s="175"/>
      <c r="KKN10" s="175"/>
      <c r="KKO10" s="175"/>
      <c r="KKP10" s="175"/>
      <c r="KKQ10" s="175"/>
      <c r="KKR10" s="175"/>
      <c r="KKS10" s="175"/>
      <c r="KKT10" s="175"/>
      <c r="KKU10" s="175"/>
      <c r="KKV10" s="175"/>
      <c r="KKW10" s="175"/>
      <c r="KKX10" s="175"/>
      <c r="KKY10" s="175"/>
      <c r="KKZ10" s="175"/>
      <c r="KLA10" s="175"/>
      <c r="KLB10" s="175"/>
      <c r="KLC10" s="175"/>
      <c r="KLD10" s="175"/>
      <c r="KLE10" s="175"/>
      <c r="KLF10" s="175"/>
      <c r="KLG10" s="175"/>
      <c r="KLH10" s="175"/>
      <c r="KLI10" s="175"/>
      <c r="KLJ10" s="175"/>
      <c r="KLK10" s="175"/>
      <c r="KLL10" s="175"/>
      <c r="KLM10" s="175"/>
      <c r="KLN10" s="175"/>
      <c r="KLO10" s="175"/>
      <c r="KLP10" s="175"/>
      <c r="KLQ10" s="175"/>
      <c r="KLR10" s="175"/>
      <c r="KLS10" s="175"/>
      <c r="KLT10" s="175"/>
      <c r="KLU10" s="175"/>
      <c r="KLV10" s="175"/>
      <c r="KLW10" s="175"/>
      <c r="KLX10" s="175"/>
      <c r="KLY10" s="175"/>
      <c r="KLZ10" s="175"/>
      <c r="KMA10" s="175"/>
      <c r="KMB10" s="175"/>
      <c r="KMC10" s="175"/>
      <c r="KMD10" s="175"/>
      <c r="KME10" s="175"/>
      <c r="KMF10" s="175"/>
      <c r="KMG10" s="175"/>
      <c r="KMH10" s="175"/>
      <c r="KMI10" s="175"/>
      <c r="KMJ10" s="175"/>
      <c r="KMK10" s="175"/>
      <c r="KML10" s="175"/>
      <c r="KMM10" s="175"/>
      <c r="KMN10" s="175"/>
      <c r="KMO10" s="175"/>
      <c r="KMP10" s="175"/>
      <c r="KMQ10" s="175"/>
      <c r="KMR10" s="175"/>
      <c r="KMS10" s="175"/>
      <c r="KMT10" s="175"/>
      <c r="KMU10" s="175"/>
      <c r="KMV10" s="175"/>
      <c r="KMW10" s="175"/>
      <c r="KMX10" s="175"/>
      <c r="KMY10" s="175"/>
      <c r="KMZ10" s="175"/>
      <c r="KNA10" s="175"/>
      <c r="KNB10" s="175"/>
      <c r="KNC10" s="175"/>
      <c r="KND10" s="175"/>
      <c r="KNE10" s="175"/>
      <c r="KNF10" s="175"/>
      <c r="KNG10" s="175"/>
      <c r="KNH10" s="175"/>
      <c r="KNI10" s="175"/>
      <c r="KNJ10" s="175"/>
      <c r="KNK10" s="175"/>
      <c r="KNL10" s="175"/>
      <c r="KNM10" s="175"/>
      <c r="KNN10" s="175"/>
      <c r="KNO10" s="175"/>
      <c r="KNP10" s="175"/>
      <c r="KNQ10" s="175"/>
      <c r="KNR10" s="175"/>
      <c r="KNS10" s="175"/>
      <c r="KNT10" s="175"/>
      <c r="KNU10" s="175"/>
      <c r="KNV10" s="175"/>
      <c r="KNW10" s="175"/>
      <c r="KNX10" s="175"/>
      <c r="KNY10" s="175"/>
      <c r="KNZ10" s="175"/>
      <c r="KOA10" s="175"/>
      <c r="KOB10" s="175"/>
      <c r="KOC10" s="175"/>
      <c r="KOD10" s="175"/>
      <c r="KOE10" s="175"/>
      <c r="KOF10" s="175"/>
      <c r="KOG10" s="175"/>
      <c r="KOH10" s="175"/>
      <c r="KOI10" s="175"/>
      <c r="KOJ10" s="175"/>
      <c r="KOK10" s="175"/>
      <c r="KOL10" s="175"/>
      <c r="KOM10" s="175"/>
      <c r="KON10" s="175"/>
      <c r="KOO10" s="175"/>
      <c r="KOP10" s="175"/>
      <c r="KOQ10" s="175"/>
      <c r="KOR10" s="175"/>
      <c r="KOS10" s="175"/>
      <c r="KOT10" s="175"/>
      <c r="KOU10" s="175"/>
      <c r="KOV10" s="175"/>
      <c r="KOW10" s="175"/>
      <c r="KOX10" s="175"/>
      <c r="KOY10" s="175"/>
      <c r="KOZ10" s="175"/>
      <c r="KPA10" s="175"/>
      <c r="KPB10" s="175"/>
      <c r="KPC10" s="175"/>
      <c r="KPD10" s="175"/>
      <c r="KPE10" s="175"/>
      <c r="KPF10" s="175"/>
      <c r="KPG10" s="175"/>
      <c r="KPH10" s="175"/>
      <c r="KPI10" s="175"/>
      <c r="KPJ10" s="175"/>
      <c r="KPK10" s="175"/>
      <c r="KPL10" s="175"/>
      <c r="KPM10" s="175"/>
      <c r="KPN10" s="175"/>
      <c r="KPO10" s="175"/>
      <c r="KPP10" s="175"/>
      <c r="KPQ10" s="175"/>
      <c r="KPR10" s="175"/>
      <c r="KPS10" s="175"/>
      <c r="KPT10" s="175"/>
      <c r="KPU10" s="175"/>
      <c r="KPV10" s="175"/>
      <c r="KPW10" s="175"/>
      <c r="KPX10" s="175"/>
      <c r="KPY10" s="175"/>
      <c r="KPZ10" s="175"/>
      <c r="KQA10" s="175"/>
      <c r="KQB10" s="175"/>
      <c r="KQC10" s="175"/>
      <c r="KQD10" s="175"/>
      <c r="KQE10" s="175"/>
      <c r="KQF10" s="175"/>
      <c r="KQG10" s="175"/>
      <c r="KQH10" s="175"/>
      <c r="KQI10" s="175"/>
      <c r="KQJ10" s="175"/>
      <c r="KQK10" s="175"/>
      <c r="KQL10" s="175"/>
      <c r="KQM10" s="175"/>
      <c r="KQN10" s="175"/>
      <c r="KQO10" s="175"/>
      <c r="KQP10" s="175"/>
      <c r="KQQ10" s="175"/>
      <c r="KQR10" s="175"/>
      <c r="KQS10" s="175"/>
      <c r="KQT10" s="175"/>
      <c r="KQU10" s="175"/>
      <c r="KQV10" s="175"/>
      <c r="KQW10" s="175"/>
      <c r="KQX10" s="175"/>
      <c r="KQY10" s="175"/>
      <c r="KQZ10" s="175"/>
      <c r="KRA10" s="175"/>
      <c r="KRB10" s="175"/>
      <c r="KRC10" s="175"/>
      <c r="KRD10" s="175"/>
      <c r="KRE10" s="175"/>
      <c r="KRF10" s="175"/>
      <c r="KRG10" s="175"/>
      <c r="KRH10" s="175"/>
      <c r="KRI10" s="175"/>
      <c r="KRJ10" s="175"/>
      <c r="KRK10" s="175"/>
      <c r="KRL10" s="175"/>
      <c r="KRM10" s="175"/>
      <c r="KRN10" s="175"/>
      <c r="KRO10" s="175"/>
      <c r="KRP10" s="175"/>
      <c r="KRQ10" s="175"/>
      <c r="KRR10" s="175"/>
      <c r="KRS10" s="175"/>
      <c r="KRT10" s="175"/>
      <c r="KRU10" s="175"/>
      <c r="KRV10" s="175"/>
      <c r="KRW10" s="175"/>
      <c r="KRX10" s="175"/>
      <c r="KRY10" s="175"/>
      <c r="KRZ10" s="175"/>
      <c r="KSA10" s="175"/>
      <c r="KSB10" s="175"/>
      <c r="KSC10" s="175"/>
      <c r="KSD10" s="175"/>
      <c r="KSE10" s="175"/>
      <c r="KSF10" s="175"/>
      <c r="KSG10" s="175"/>
      <c r="KSH10" s="175"/>
      <c r="KSI10" s="175"/>
      <c r="KSJ10" s="175"/>
      <c r="KSK10" s="175"/>
      <c r="KSL10" s="175"/>
      <c r="KSM10" s="175"/>
      <c r="KSN10" s="175"/>
      <c r="KSO10" s="175"/>
      <c r="KSP10" s="175"/>
      <c r="KSQ10" s="175"/>
      <c r="KSR10" s="175"/>
      <c r="KSS10" s="175"/>
      <c r="KST10" s="175"/>
      <c r="KSU10" s="175"/>
      <c r="KSV10" s="175"/>
      <c r="KSW10" s="175"/>
      <c r="KSX10" s="175"/>
      <c r="KSY10" s="175"/>
      <c r="KSZ10" s="175"/>
      <c r="KTA10" s="175"/>
      <c r="KTB10" s="175"/>
      <c r="KTC10" s="175"/>
      <c r="KTD10" s="175"/>
      <c r="KTE10" s="175"/>
      <c r="KTF10" s="175"/>
      <c r="KTG10" s="175"/>
      <c r="KTH10" s="175"/>
      <c r="KTI10" s="175"/>
      <c r="KTJ10" s="175"/>
      <c r="KTK10" s="175"/>
      <c r="KTL10" s="175"/>
      <c r="KTM10" s="175"/>
      <c r="KTN10" s="175"/>
      <c r="KTO10" s="175"/>
      <c r="KTP10" s="175"/>
      <c r="KTQ10" s="175"/>
      <c r="KTR10" s="175"/>
      <c r="KTS10" s="175"/>
      <c r="KTT10" s="175"/>
      <c r="KTU10" s="175"/>
      <c r="KTV10" s="175"/>
      <c r="KTW10" s="175"/>
      <c r="KTX10" s="175"/>
      <c r="KTY10" s="175"/>
      <c r="KTZ10" s="175"/>
      <c r="KUA10" s="175"/>
      <c r="KUB10" s="175"/>
      <c r="KUC10" s="175"/>
      <c r="KUD10" s="175"/>
      <c r="KUE10" s="175"/>
      <c r="KUF10" s="175"/>
      <c r="KUG10" s="175"/>
      <c r="KUH10" s="175"/>
      <c r="KUI10" s="175"/>
      <c r="KUJ10" s="175"/>
      <c r="KUK10" s="175"/>
      <c r="KUL10" s="175"/>
      <c r="KUM10" s="175"/>
      <c r="KUN10" s="175"/>
      <c r="KUO10" s="175"/>
      <c r="KUP10" s="175"/>
      <c r="KUQ10" s="175"/>
      <c r="KUR10" s="175"/>
      <c r="KUS10" s="175"/>
      <c r="KUT10" s="175"/>
      <c r="KUU10" s="175"/>
      <c r="KUV10" s="175"/>
      <c r="KUW10" s="175"/>
      <c r="KUX10" s="175"/>
      <c r="KUY10" s="175"/>
      <c r="KUZ10" s="175"/>
      <c r="KVA10" s="175"/>
      <c r="KVB10" s="175"/>
      <c r="KVC10" s="175"/>
      <c r="KVD10" s="175"/>
      <c r="KVE10" s="175"/>
      <c r="KVF10" s="175"/>
      <c r="KVG10" s="175"/>
      <c r="KVH10" s="175"/>
      <c r="KVI10" s="175"/>
      <c r="KVJ10" s="175"/>
      <c r="KVK10" s="175"/>
      <c r="KVL10" s="175"/>
      <c r="KVM10" s="175"/>
      <c r="KVN10" s="175"/>
      <c r="KVO10" s="175"/>
      <c r="KVP10" s="175"/>
      <c r="KVQ10" s="175"/>
      <c r="KVR10" s="175"/>
      <c r="KVS10" s="175"/>
      <c r="KVT10" s="175"/>
      <c r="KVU10" s="175"/>
      <c r="KVV10" s="175"/>
      <c r="KVW10" s="175"/>
      <c r="KVX10" s="175"/>
      <c r="KVY10" s="175"/>
      <c r="KVZ10" s="175"/>
      <c r="KWA10" s="175"/>
      <c r="KWB10" s="175"/>
      <c r="KWC10" s="175"/>
      <c r="KWD10" s="175"/>
      <c r="KWE10" s="175"/>
      <c r="KWF10" s="175"/>
      <c r="KWG10" s="175"/>
      <c r="KWH10" s="175"/>
      <c r="KWI10" s="175"/>
      <c r="KWJ10" s="175"/>
      <c r="KWK10" s="175"/>
      <c r="KWL10" s="175"/>
      <c r="KWM10" s="175"/>
      <c r="KWN10" s="175"/>
      <c r="KWO10" s="175"/>
      <c r="KWP10" s="175"/>
      <c r="KWQ10" s="175"/>
      <c r="KWR10" s="175"/>
      <c r="KWS10" s="175"/>
      <c r="KWT10" s="175"/>
      <c r="KWU10" s="175"/>
      <c r="KWV10" s="175"/>
      <c r="KWW10" s="175"/>
      <c r="KWX10" s="175"/>
      <c r="KWY10" s="175"/>
      <c r="KWZ10" s="175"/>
      <c r="KXA10" s="175"/>
      <c r="KXB10" s="175"/>
      <c r="KXC10" s="175"/>
      <c r="KXD10" s="175"/>
      <c r="KXE10" s="175"/>
      <c r="KXF10" s="175"/>
      <c r="KXG10" s="175"/>
      <c r="KXH10" s="175"/>
      <c r="KXI10" s="175"/>
      <c r="KXJ10" s="175"/>
      <c r="KXK10" s="175"/>
      <c r="KXL10" s="175"/>
      <c r="KXM10" s="175"/>
      <c r="KXN10" s="175"/>
      <c r="KXO10" s="175"/>
      <c r="KXP10" s="175"/>
      <c r="KXQ10" s="175"/>
      <c r="KXR10" s="175"/>
      <c r="KXS10" s="175"/>
      <c r="KXT10" s="175"/>
      <c r="KXU10" s="175"/>
      <c r="KXV10" s="175"/>
      <c r="KXW10" s="175"/>
      <c r="KXX10" s="175"/>
      <c r="KXY10" s="175"/>
      <c r="KXZ10" s="175"/>
      <c r="KYA10" s="175"/>
      <c r="KYB10" s="175"/>
      <c r="KYC10" s="175"/>
      <c r="KYD10" s="175"/>
      <c r="KYE10" s="175"/>
      <c r="KYF10" s="175"/>
      <c r="KYG10" s="175"/>
      <c r="KYH10" s="175"/>
      <c r="KYI10" s="175"/>
      <c r="KYJ10" s="175"/>
      <c r="KYK10" s="175"/>
      <c r="KYL10" s="175"/>
      <c r="KYM10" s="175"/>
      <c r="KYN10" s="175"/>
      <c r="KYO10" s="175"/>
      <c r="KYP10" s="175"/>
      <c r="KYQ10" s="175"/>
      <c r="KYR10" s="175"/>
      <c r="KYS10" s="175"/>
      <c r="KYT10" s="175"/>
      <c r="KYU10" s="175"/>
      <c r="KYV10" s="175"/>
      <c r="KYW10" s="175"/>
      <c r="KYX10" s="175"/>
      <c r="KYY10" s="175"/>
      <c r="KYZ10" s="175"/>
      <c r="KZA10" s="175"/>
      <c r="KZB10" s="175"/>
      <c r="KZC10" s="175"/>
      <c r="KZD10" s="175"/>
      <c r="KZE10" s="175"/>
      <c r="KZF10" s="175"/>
      <c r="KZG10" s="175"/>
      <c r="KZH10" s="175"/>
      <c r="KZI10" s="175"/>
      <c r="KZJ10" s="175"/>
      <c r="KZK10" s="175"/>
      <c r="KZL10" s="175"/>
      <c r="KZM10" s="175"/>
      <c r="KZN10" s="175"/>
      <c r="KZO10" s="175"/>
      <c r="KZP10" s="175"/>
      <c r="KZQ10" s="175"/>
      <c r="KZR10" s="175"/>
      <c r="KZS10" s="175"/>
      <c r="KZT10" s="175"/>
      <c r="KZU10" s="175"/>
      <c r="KZV10" s="175"/>
      <c r="KZW10" s="175"/>
      <c r="KZX10" s="175"/>
      <c r="KZY10" s="175"/>
      <c r="KZZ10" s="175"/>
      <c r="LAA10" s="175"/>
      <c r="LAB10" s="175"/>
      <c r="LAC10" s="175"/>
      <c r="LAD10" s="175"/>
      <c r="LAE10" s="175"/>
      <c r="LAF10" s="175"/>
      <c r="LAG10" s="175"/>
      <c r="LAH10" s="175"/>
      <c r="LAI10" s="175"/>
      <c r="LAJ10" s="175"/>
      <c r="LAK10" s="175"/>
      <c r="LAL10" s="175"/>
      <c r="LAM10" s="175"/>
      <c r="LAN10" s="175"/>
      <c r="LAO10" s="175"/>
      <c r="LAP10" s="175"/>
      <c r="LAQ10" s="175"/>
      <c r="LAR10" s="175"/>
      <c r="LAS10" s="175"/>
      <c r="LAT10" s="175"/>
      <c r="LAU10" s="175"/>
      <c r="LAV10" s="175"/>
      <c r="LAW10" s="175"/>
      <c r="LAX10" s="175"/>
      <c r="LAY10" s="175"/>
      <c r="LAZ10" s="175"/>
      <c r="LBA10" s="175"/>
      <c r="LBB10" s="175"/>
      <c r="LBC10" s="175"/>
      <c r="LBD10" s="175"/>
      <c r="LBE10" s="175"/>
      <c r="LBF10" s="175"/>
      <c r="LBG10" s="175"/>
      <c r="LBH10" s="175"/>
      <c r="LBI10" s="175"/>
      <c r="LBJ10" s="175"/>
      <c r="LBK10" s="175"/>
      <c r="LBL10" s="175"/>
      <c r="LBM10" s="175"/>
      <c r="LBN10" s="175"/>
      <c r="LBO10" s="175"/>
      <c r="LBP10" s="175"/>
      <c r="LBQ10" s="175"/>
      <c r="LBR10" s="175"/>
      <c r="LBS10" s="175"/>
      <c r="LBT10" s="175"/>
      <c r="LBU10" s="175"/>
      <c r="LBV10" s="175"/>
      <c r="LBW10" s="175"/>
      <c r="LBX10" s="175"/>
      <c r="LBY10" s="175"/>
      <c r="LBZ10" s="175"/>
      <c r="LCA10" s="175"/>
      <c r="LCB10" s="175"/>
      <c r="LCC10" s="175"/>
      <c r="LCD10" s="175"/>
      <c r="LCE10" s="175"/>
      <c r="LCF10" s="175"/>
      <c r="LCG10" s="175"/>
      <c r="LCH10" s="175"/>
      <c r="LCI10" s="175"/>
      <c r="LCJ10" s="175"/>
      <c r="LCK10" s="175"/>
      <c r="LCL10" s="175"/>
      <c r="LCM10" s="175"/>
      <c r="LCN10" s="175"/>
      <c r="LCO10" s="175"/>
      <c r="LCP10" s="175"/>
      <c r="LCQ10" s="175"/>
      <c r="LCR10" s="175"/>
      <c r="LCS10" s="175"/>
      <c r="LCT10" s="175"/>
      <c r="LCU10" s="175"/>
      <c r="LCV10" s="175"/>
      <c r="LCW10" s="175"/>
      <c r="LCX10" s="175"/>
      <c r="LCY10" s="175"/>
      <c r="LCZ10" s="175"/>
      <c r="LDA10" s="175"/>
      <c r="LDB10" s="175"/>
      <c r="LDC10" s="175"/>
      <c r="LDD10" s="175"/>
      <c r="LDE10" s="175"/>
      <c r="LDF10" s="175"/>
      <c r="LDG10" s="175"/>
      <c r="LDH10" s="175"/>
      <c r="LDI10" s="175"/>
      <c r="LDJ10" s="175"/>
      <c r="LDK10" s="175"/>
      <c r="LDL10" s="175"/>
      <c r="LDM10" s="175"/>
      <c r="LDN10" s="175"/>
      <c r="LDO10" s="175"/>
      <c r="LDP10" s="175"/>
      <c r="LDQ10" s="175"/>
      <c r="LDR10" s="175"/>
      <c r="LDS10" s="175"/>
      <c r="LDT10" s="175"/>
      <c r="LDU10" s="175"/>
      <c r="LDV10" s="175"/>
      <c r="LDW10" s="175"/>
      <c r="LDX10" s="175"/>
      <c r="LDY10" s="175"/>
      <c r="LDZ10" s="175"/>
      <c r="LEA10" s="175"/>
      <c r="LEB10" s="175"/>
      <c r="LEC10" s="175"/>
      <c r="LED10" s="175"/>
      <c r="LEE10" s="175"/>
      <c r="LEF10" s="175"/>
      <c r="LEG10" s="175"/>
      <c r="LEH10" s="175"/>
      <c r="LEI10" s="175"/>
      <c r="LEJ10" s="175"/>
      <c r="LEK10" s="175"/>
      <c r="LEL10" s="175"/>
      <c r="LEM10" s="175"/>
      <c r="LEN10" s="175"/>
      <c r="LEO10" s="175"/>
      <c r="LEP10" s="175"/>
      <c r="LEQ10" s="175"/>
      <c r="LER10" s="175"/>
      <c r="LES10" s="175"/>
      <c r="LET10" s="175"/>
      <c r="LEU10" s="175"/>
      <c r="LEV10" s="175"/>
      <c r="LEW10" s="175"/>
      <c r="LEX10" s="175"/>
      <c r="LEY10" s="175"/>
      <c r="LEZ10" s="175"/>
      <c r="LFA10" s="175"/>
      <c r="LFB10" s="175"/>
      <c r="LFC10" s="175"/>
      <c r="LFD10" s="175"/>
      <c r="LFE10" s="175"/>
      <c r="LFF10" s="175"/>
      <c r="LFG10" s="175"/>
      <c r="LFH10" s="175"/>
      <c r="LFI10" s="175"/>
      <c r="LFJ10" s="175"/>
      <c r="LFK10" s="175"/>
      <c r="LFL10" s="175"/>
      <c r="LFM10" s="175"/>
      <c r="LFN10" s="175"/>
      <c r="LFO10" s="175"/>
      <c r="LFP10" s="175"/>
      <c r="LFQ10" s="175"/>
      <c r="LFR10" s="175"/>
      <c r="LFS10" s="175"/>
      <c r="LFT10" s="175"/>
      <c r="LFU10" s="175"/>
      <c r="LFV10" s="175"/>
      <c r="LFW10" s="175"/>
      <c r="LFX10" s="175"/>
      <c r="LFY10" s="175"/>
      <c r="LFZ10" s="175"/>
      <c r="LGA10" s="175"/>
      <c r="LGB10" s="175"/>
      <c r="LGC10" s="175"/>
      <c r="LGD10" s="175"/>
      <c r="LGE10" s="175"/>
      <c r="LGF10" s="175"/>
      <c r="LGG10" s="175"/>
      <c r="LGH10" s="175"/>
      <c r="LGI10" s="175"/>
      <c r="LGJ10" s="175"/>
      <c r="LGK10" s="175"/>
      <c r="LGL10" s="175"/>
      <c r="LGM10" s="175"/>
      <c r="LGN10" s="175"/>
      <c r="LGO10" s="175"/>
      <c r="LGP10" s="175"/>
      <c r="LGQ10" s="175"/>
      <c r="LGR10" s="175"/>
      <c r="LGS10" s="175"/>
      <c r="LGT10" s="175"/>
      <c r="LGU10" s="175"/>
      <c r="LGV10" s="175"/>
      <c r="LGW10" s="175"/>
      <c r="LGX10" s="175"/>
      <c r="LGY10" s="175"/>
      <c r="LGZ10" s="175"/>
      <c r="LHA10" s="175"/>
      <c r="LHB10" s="175"/>
      <c r="LHC10" s="175"/>
      <c r="LHD10" s="175"/>
      <c r="LHE10" s="175"/>
      <c r="LHF10" s="175"/>
      <c r="LHG10" s="175"/>
      <c r="LHH10" s="175"/>
      <c r="LHI10" s="175"/>
      <c r="LHJ10" s="175"/>
      <c r="LHK10" s="175"/>
      <c r="LHL10" s="175"/>
      <c r="LHM10" s="175"/>
      <c r="LHN10" s="175"/>
      <c r="LHO10" s="175"/>
      <c r="LHP10" s="175"/>
      <c r="LHQ10" s="175"/>
      <c r="LHR10" s="175"/>
      <c r="LHS10" s="175"/>
      <c r="LHT10" s="175"/>
      <c r="LHU10" s="175"/>
      <c r="LHV10" s="175"/>
      <c r="LHW10" s="175"/>
      <c r="LHX10" s="175"/>
      <c r="LHY10" s="175"/>
      <c r="LHZ10" s="175"/>
      <c r="LIA10" s="175"/>
      <c r="LIB10" s="175"/>
      <c r="LIC10" s="175"/>
      <c r="LID10" s="175"/>
      <c r="LIE10" s="175"/>
      <c r="LIF10" s="175"/>
      <c r="LIG10" s="175"/>
      <c r="LIH10" s="175"/>
      <c r="LII10" s="175"/>
      <c r="LIJ10" s="175"/>
      <c r="LIK10" s="175"/>
      <c r="LIL10" s="175"/>
      <c r="LIM10" s="175"/>
      <c r="LIN10" s="175"/>
      <c r="LIO10" s="175"/>
      <c r="LIP10" s="175"/>
      <c r="LIQ10" s="175"/>
      <c r="LIR10" s="175"/>
      <c r="LIS10" s="175"/>
      <c r="LIT10" s="175"/>
      <c r="LIU10" s="175"/>
      <c r="LIV10" s="175"/>
      <c r="LIW10" s="175"/>
      <c r="LIX10" s="175"/>
      <c r="LIY10" s="175"/>
      <c r="LIZ10" s="175"/>
      <c r="LJA10" s="175"/>
      <c r="LJB10" s="175"/>
      <c r="LJC10" s="175"/>
      <c r="LJD10" s="175"/>
      <c r="LJE10" s="175"/>
      <c r="LJF10" s="175"/>
      <c r="LJG10" s="175"/>
      <c r="LJH10" s="175"/>
      <c r="LJI10" s="175"/>
      <c r="LJJ10" s="175"/>
      <c r="LJK10" s="175"/>
      <c r="LJL10" s="175"/>
      <c r="LJM10" s="175"/>
      <c r="LJN10" s="175"/>
      <c r="LJO10" s="175"/>
      <c r="LJP10" s="175"/>
      <c r="LJQ10" s="175"/>
      <c r="LJR10" s="175"/>
      <c r="LJS10" s="175"/>
      <c r="LJT10" s="175"/>
      <c r="LJU10" s="175"/>
      <c r="LJV10" s="175"/>
      <c r="LJW10" s="175"/>
      <c r="LJX10" s="175"/>
      <c r="LJY10" s="175"/>
      <c r="LJZ10" s="175"/>
      <c r="LKA10" s="175"/>
      <c r="LKB10" s="175"/>
      <c r="LKC10" s="175"/>
      <c r="LKD10" s="175"/>
      <c r="LKE10" s="175"/>
      <c r="LKF10" s="175"/>
      <c r="LKG10" s="175"/>
      <c r="LKH10" s="175"/>
      <c r="LKI10" s="175"/>
      <c r="LKJ10" s="175"/>
      <c r="LKK10" s="175"/>
      <c r="LKL10" s="175"/>
      <c r="LKM10" s="175"/>
      <c r="LKN10" s="175"/>
      <c r="LKO10" s="175"/>
      <c r="LKP10" s="175"/>
      <c r="LKQ10" s="175"/>
      <c r="LKR10" s="175"/>
      <c r="LKS10" s="175"/>
      <c r="LKT10" s="175"/>
      <c r="LKU10" s="175"/>
      <c r="LKV10" s="175"/>
      <c r="LKW10" s="175"/>
      <c r="LKX10" s="175"/>
      <c r="LKY10" s="175"/>
      <c r="LKZ10" s="175"/>
      <c r="LLA10" s="175"/>
      <c r="LLB10" s="175"/>
      <c r="LLC10" s="175"/>
      <c r="LLD10" s="175"/>
      <c r="LLE10" s="175"/>
      <c r="LLF10" s="175"/>
      <c r="LLG10" s="175"/>
      <c r="LLH10" s="175"/>
      <c r="LLI10" s="175"/>
      <c r="LLJ10" s="175"/>
      <c r="LLK10" s="175"/>
      <c r="LLL10" s="175"/>
      <c r="LLM10" s="175"/>
      <c r="LLN10" s="175"/>
      <c r="LLO10" s="175"/>
      <c r="LLP10" s="175"/>
      <c r="LLQ10" s="175"/>
      <c r="LLR10" s="175"/>
      <c r="LLS10" s="175"/>
      <c r="LLT10" s="175"/>
      <c r="LLU10" s="175"/>
      <c r="LLV10" s="175"/>
      <c r="LLW10" s="175"/>
      <c r="LLX10" s="175"/>
      <c r="LLY10" s="175"/>
      <c r="LLZ10" s="175"/>
      <c r="LMA10" s="175"/>
      <c r="LMB10" s="175"/>
      <c r="LMC10" s="175"/>
      <c r="LMD10" s="175"/>
      <c r="LME10" s="175"/>
      <c r="LMF10" s="175"/>
      <c r="LMG10" s="175"/>
      <c r="LMH10" s="175"/>
      <c r="LMI10" s="175"/>
      <c r="LMJ10" s="175"/>
      <c r="LMK10" s="175"/>
      <c r="LML10" s="175"/>
      <c r="LMM10" s="175"/>
      <c r="LMN10" s="175"/>
      <c r="LMO10" s="175"/>
      <c r="LMP10" s="175"/>
      <c r="LMQ10" s="175"/>
      <c r="LMR10" s="175"/>
      <c r="LMS10" s="175"/>
      <c r="LMT10" s="175"/>
      <c r="LMU10" s="175"/>
      <c r="LMV10" s="175"/>
      <c r="LMW10" s="175"/>
      <c r="LMX10" s="175"/>
      <c r="LMY10" s="175"/>
      <c r="LMZ10" s="175"/>
      <c r="LNA10" s="175"/>
      <c r="LNB10" s="175"/>
      <c r="LNC10" s="175"/>
      <c r="LND10" s="175"/>
      <c r="LNE10" s="175"/>
      <c r="LNF10" s="175"/>
      <c r="LNG10" s="175"/>
      <c r="LNH10" s="175"/>
      <c r="LNI10" s="175"/>
      <c r="LNJ10" s="175"/>
      <c r="LNK10" s="175"/>
      <c r="LNL10" s="175"/>
      <c r="LNM10" s="175"/>
      <c r="LNN10" s="175"/>
      <c r="LNO10" s="175"/>
      <c r="LNP10" s="175"/>
      <c r="LNQ10" s="175"/>
      <c r="LNR10" s="175"/>
      <c r="LNS10" s="175"/>
      <c r="LNT10" s="175"/>
      <c r="LNU10" s="175"/>
      <c r="LNV10" s="175"/>
      <c r="LNW10" s="175"/>
      <c r="LNX10" s="175"/>
      <c r="LNY10" s="175"/>
      <c r="LNZ10" s="175"/>
      <c r="LOA10" s="175"/>
      <c r="LOB10" s="175"/>
      <c r="LOC10" s="175"/>
      <c r="LOD10" s="175"/>
      <c r="LOE10" s="175"/>
      <c r="LOF10" s="175"/>
      <c r="LOG10" s="175"/>
      <c r="LOH10" s="175"/>
      <c r="LOI10" s="175"/>
      <c r="LOJ10" s="175"/>
      <c r="LOK10" s="175"/>
      <c r="LOL10" s="175"/>
      <c r="LOM10" s="175"/>
      <c r="LON10" s="175"/>
      <c r="LOO10" s="175"/>
      <c r="LOP10" s="175"/>
      <c r="LOQ10" s="175"/>
      <c r="LOR10" s="175"/>
      <c r="LOS10" s="175"/>
      <c r="LOT10" s="175"/>
      <c r="LOU10" s="175"/>
      <c r="LOV10" s="175"/>
      <c r="LOW10" s="175"/>
      <c r="LOX10" s="175"/>
      <c r="LOY10" s="175"/>
      <c r="LOZ10" s="175"/>
      <c r="LPA10" s="175"/>
      <c r="LPB10" s="175"/>
      <c r="LPC10" s="175"/>
      <c r="LPD10" s="175"/>
      <c r="LPE10" s="175"/>
      <c r="LPF10" s="175"/>
      <c r="LPG10" s="175"/>
      <c r="LPH10" s="175"/>
      <c r="LPI10" s="175"/>
      <c r="LPJ10" s="175"/>
      <c r="LPK10" s="175"/>
      <c r="LPL10" s="175"/>
      <c r="LPM10" s="175"/>
      <c r="LPN10" s="175"/>
      <c r="LPO10" s="175"/>
      <c r="LPP10" s="175"/>
      <c r="LPQ10" s="175"/>
      <c r="LPR10" s="175"/>
      <c r="LPS10" s="175"/>
      <c r="LPT10" s="175"/>
      <c r="LPU10" s="175"/>
      <c r="LPV10" s="175"/>
      <c r="LPW10" s="175"/>
      <c r="LPX10" s="175"/>
      <c r="LPY10" s="175"/>
      <c r="LPZ10" s="175"/>
      <c r="LQA10" s="175"/>
      <c r="LQB10" s="175"/>
      <c r="LQC10" s="175"/>
      <c r="LQD10" s="175"/>
      <c r="LQE10" s="175"/>
      <c r="LQF10" s="175"/>
      <c r="LQG10" s="175"/>
      <c r="LQH10" s="175"/>
      <c r="LQI10" s="175"/>
      <c r="LQJ10" s="175"/>
      <c r="LQK10" s="175"/>
      <c r="LQL10" s="175"/>
      <c r="LQM10" s="175"/>
      <c r="LQN10" s="175"/>
      <c r="LQO10" s="175"/>
      <c r="LQP10" s="175"/>
      <c r="LQQ10" s="175"/>
      <c r="LQR10" s="175"/>
      <c r="LQS10" s="175"/>
      <c r="LQT10" s="175"/>
      <c r="LQU10" s="175"/>
      <c r="LQV10" s="175"/>
      <c r="LQW10" s="175"/>
      <c r="LQX10" s="175"/>
      <c r="LQY10" s="175"/>
      <c r="LQZ10" s="175"/>
      <c r="LRA10" s="175"/>
      <c r="LRB10" s="175"/>
      <c r="LRC10" s="175"/>
      <c r="LRD10" s="175"/>
      <c r="LRE10" s="175"/>
      <c r="LRF10" s="175"/>
      <c r="LRG10" s="175"/>
      <c r="LRH10" s="175"/>
      <c r="LRI10" s="175"/>
      <c r="LRJ10" s="175"/>
      <c r="LRK10" s="175"/>
      <c r="LRL10" s="175"/>
      <c r="LRM10" s="175"/>
      <c r="LRN10" s="175"/>
      <c r="LRO10" s="175"/>
      <c r="LRP10" s="175"/>
      <c r="LRQ10" s="175"/>
      <c r="LRR10" s="175"/>
      <c r="LRS10" s="175"/>
      <c r="LRT10" s="175"/>
      <c r="LRU10" s="175"/>
      <c r="LRV10" s="175"/>
      <c r="LRW10" s="175"/>
      <c r="LRX10" s="175"/>
      <c r="LRY10" s="175"/>
      <c r="LRZ10" s="175"/>
      <c r="LSA10" s="175"/>
      <c r="LSB10" s="175"/>
      <c r="LSC10" s="175"/>
      <c r="LSD10" s="175"/>
      <c r="LSE10" s="175"/>
      <c r="LSF10" s="175"/>
      <c r="LSG10" s="175"/>
      <c r="LSH10" s="175"/>
      <c r="LSI10" s="175"/>
      <c r="LSJ10" s="175"/>
      <c r="LSK10" s="175"/>
      <c r="LSL10" s="175"/>
      <c r="LSM10" s="175"/>
      <c r="LSN10" s="175"/>
      <c r="LSO10" s="175"/>
      <c r="LSP10" s="175"/>
      <c r="LSQ10" s="175"/>
      <c r="LSR10" s="175"/>
      <c r="LSS10" s="175"/>
      <c r="LST10" s="175"/>
      <c r="LSU10" s="175"/>
      <c r="LSV10" s="175"/>
      <c r="LSW10" s="175"/>
      <c r="LSX10" s="175"/>
      <c r="LSY10" s="175"/>
      <c r="LSZ10" s="175"/>
      <c r="LTA10" s="175"/>
      <c r="LTB10" s="175"/>
      <c r="LTC10" s="175"/>
      <c r="LTD10" s="175"/>
      <c r="LTE10" s="175"/>
      <c r="LTF10" s="175"/>
      <c r="LTG10" s="175"/>
      <c r="LTH10" s="175"/>
      <c r="LTI10" s="175"/>
      <c r="LTJ10" s="175"/>
      <c r="LTK10" s="175"/>
      <c r="LTL10" s="175"/>
      <c r="LTM10" s="175"/>
      <c r="LTN10" s="175"/>
      <c r="LTO10" s="175"/>
      <c r="LTP10" s="175"/>
      <c r="LTQ10" s="175"/>
      <c r="LTR10" s="175"/>
      <c r="LTS10" s="175"/>
      <c r="LTT10" s="175"/>
      <c r="LTU10" s="175"/>
      <c r="LTV10" s="175"/>
      <c r="LTW10" s="175"/>
      <c r="LTX10" s="175"/>
      <c r="LTY10" s="175"/>
      <c r="LTZ10" s="175"/>
      <c r="LUA10" s="175"/>
      <c r="LUB10" s="175"/>
      <c r="LUC10" s="175"/>
      <c r="LUD10" s="175"/>
      <c r="LUE10" s="175"/>
      <c r="LUF10" s="175"/>
      <c r="LUG10" s="175"/>
      <c r="LUH10" s="175"/>
      <c r="LUI10" s="175"/>
      <c r="LUJ10" s="175"/>
      <c r="LUK10" s="175"/>
      <c r="LUL10" s="175"/>
      <c r="LUM10" s="175"/>
      <c r="LUN10" s="175"/>
      <c r="LUO10" s="175"/>
      <c r="LUP10" s="175"/>
      <c r="LUQ10" s="175"/>
      <c r="LUR10" s="175"/>
      <c r="LUS10" s="175"/>
      <c r="LUT10" s="175"/>
      <c r="LUU10" s="175"/>
      <c r="LUV10" s="175"/>
      <c r="LUW10" s="175"/>
      <c r="LUX10" s="175"/>
      <c r="LUY10" s="175"/>
      <c r="LUZ10" s="175"/>
      <c r="LVA10" s="175"/>
      <c r="LVB10" s="175"/>
      <c r="LVC10" s="175"/>
      <c r="LVD10" s="175"/>
      <c r="LVE10" s="175"/>
      <c r="LVF10" s="175"/>
      <c r="LVG10" s="175"/>
      <c r="LVH10" s="175"/>
      <c r="LVI10" s="175"/>
      <c r="LVJ10" s="175"/>
      <c r="LVK10" s="175"/>
      <c r="LVL10" s="175"/>
      <c r="LVM10" s="175"/>
      <c r="LVN10" s="175"/>
      <c r="LVO10" s="175"/>
      <c r="LVP10" s="175"/>
      <c r="LVQ10" s="175"/>
      <c r="LVR10" s="175"/>
      <c r="LVS10" s="175"/>
      <c r="LVT10" s="175"/>
      <c r="LVU10" s="175"/>
      <c r="LVV10" s="175"/>
      <c r="LVW10" s="175"/>
      <c r="LVX10" s="175"/>
      <c r="LVY10" s="175"/>
      <c r="LVZ10" s="175"/>
      <c r="LWA10" s="175"/>
      <c r="LWB10" s="175"/>
      <c r="LWC10" s="175"/>
      <c r="LWD10" s="175"/>
      <c r="LWE10" s="175"/>
      <c r="LWF10" s="175"/>
      <c r="LWG10" s="175"/>
      <c r="LWH10" s="175"/>
      <c r="LWI10" s="175"/>
      <c r="LWJ10" s="175"/>
      <c r="LWK10" s="175"/>
      <c r="LWL10" s="175"/>
      <c r="LWM10" s="175"/>
      <c r="LWN10" s="175"/>
      <c r="LWO10" s="175"/>
      <c r="LWP10" s="175"/>
      <c r="LWQ10" s="175"/>
      <c r="LWR10" s="175"/>
      <c r="LWS10" s="175"/>
      <c r="LWT10" s="175"/>
      <c r="LWU10" s="175"/>
      <c r="LWV10" s="175"/>
      <c r="LWW10" s="175"/>
      <c r="LWX10" s="175"/>
      <c r="LWY10" s="175"/>
      <c r="LWZ10" s="175"/>
      <c r="LXA10" s="175"/>
      <c r="LXB10" s="175"/>
      <c r="LXC10" s="175"/>
      <c r="LXD10" s="175"/>
      <c r="LXE10" s="175"/>
      <c r="LXF10" s="175"/>
      <c r="LXG10" s="175"/>
      <c r="LXH10" s="175"/>
      <c r="LXI10" s="175"/>
      <c r="LXJ10" s="175"/>
      <c r="LXK10" s="175"/>
      <c r="LXL10" s="175"/>
      <c r="LXM10" s="175"/>
      <c r="LXN10" s="175"/>
      <c r="LXO10" s="175"/>
      <c r="LXP10" s="175"/>
      <c r="LXQ10" s="175"/>
      <c r="LXR10" s="175"/>
      <c r="LXS10" s="175"/>
      <c r="LXT10" s="175"/>
      <c r="LXU10" s="175"/>
      <c r="LXV10" s="175"/>
      <c r="LXW10" s="175"/>
      <c r="LXX10" s="175"/>
      <c r="LXY10" s="175"/>
      <c r="LXZ10" s="175"/>
      <c r="LYA10" s="175"/>
      <c r="LYB10" s="175"/>
      <c r="LYC10" s="175"/>
      <c r="LYD10" s="175"/>
      <c r="LYE10" s="175"/>
      <c r="LYF10" s="175"/>
      <c r="LYG10" s="175"/>
      <c r="LYH10" s="175"/>
      <c r="LYI10" s="175"/>
      <c r="LYJ10" s="175"/>
      <c r="LYK10" s="175"/>
      <c r="LYL10" s="175"/>
      <c r="LYM10" s="175"/>
      <c r="LYN10" s="175"/>
      <c r="LYO10" s="175"/>
      <c r="LYP10" s="175"/>
      <c r="LYQ10" s="175"/>
      <c r="LYR10" s="175"/>
      <c r="LYS10" s="175"/>
      <c r="LYT10" s="175"/>
      <c r="LYU10" s="175"/>
      <c r="LYV10" s="175"/>
      <c r="LYW10" s="175"/>
      <c r="LYX10" s="175"/>
      <c r="LYY10" s="175"/>
      <c r="LYZ10" s="175"/>
      <c r="LZA10" s="175"/>
      <c r="LZB10" s="175"/>
      <c r="LZC10" s="175"/>
      <c r="LZD10" s="175"/>
      <c r="LZE10" s="175"/>
      <c r="LZF10" s="175"/>
      <c r="LZG10" s="175"/>
      <c r="LZH10" s="175"/>
      <c r="LZI10" s="175"/>
      <c r="LZJ10" s="175"/>
      <c r="LZK10" s="175"/>
      <c r="LZL10" s="175"/>
      <c r="LZM10" s="175"/>
      <c r="LZN10" s="175"/>
      <c r="LZO10" s="175"/>
      <c r="LZP10" s="175"/>
      <c r="LZQ10" s="175"/>
      <c r="LZR10" s="175"/>
      <c r="LZS10" s="175"/>
      <c r="LZT10" s="175"/>
      <c r="LZU10" s="175"/>
      <c r="LZV10" s="175"/>
      <c r="LZW10" s="175"/>
      <c r="LZX10" s="175"/>
      <c r="LZY10" s="175"/>
      <c r="LZZ10" s="175"/>
      <c r="MAA10" s="175"/>
      <c r="MAB10" s="175"/>
      <c r="MAC10" s="175"/>
      <c r="MAD10" s="175"/>
      <c r="MAE10" s="175"/>
      <c r="MAF10" s="175"/>
      <c r="MAG10" s="175"/>
      <c r="MAH10" s="175"/>
      <c r="MAI10" s="175"/>
      <c r="MAJ10" s="175"/>
      <c r="MAK10" s="175"/>
      <c r="MAL10" s="175"/>
      <c r="MAM10" s="175"/>
      <c r="MAN10" s="175"/>
      <c r="MAO10" s="175"/>
      <c r="MAP10" s="175"/>
      <c r="MAQ10" s="175"/>
      <c r="MAR10" s="175"/>
      <c r="MAS10" s="175"/>
      <c r="MAT10" s="175"/>
      <c r="MAU10" s="175"/>
      <c r="MAV10" s="175"/>
      <c r="MAW10" s="175"/>
      <c r="MAX10" s="175"/>
      <c r="MAY10" s="175"/>
      <c r="MAZ10" s="175"/>
      <c r="MBA10" s="175"/>
      <c r="MBB10" s="175"/>
      <c r="MBC10" s="175"/>
      <c r="MBD10" s="175"/>
      <c r="MBE10" s="175"/>
      <c r="MBF10" s="175"/>
      <c r="MBG10" s="175"/>
      <c r="MBH10" s="175"/>
      <c r="MBI10" s="175"/>
      <c r="MBJ10" s="175"/>
      <c r="MBK10" s="175"/>
      <c r="MBL10" s="175"/>
      <c r="MBM10" s="175"/>
      <c r="MBN10" s="175"/>
      <c r="MBO10" s="175"/>
      <c r="MBP10" s="175"/>
      <c r="MBQ10" s="175"/>
      <c r="MBR10" s="175"/>
      <c r="MBS10" s="175"/>
      <c r="MBT10" s="175"/>
      <c r="MBU10" s="175"/>
      <c r="MBV10" s="175"/>
      <c r="MBW10" s="175"/>
      <c r="MBX10" s="175"/>
      <c r="MBY10" s="175"/>
      <c r="MBZ10" s="175"/>
      <c r="MCA10" s="175"/>
      <c r="MCB10" s="175"/>
      <c r="MCC10" s="175"/>
      <c r="MCD10" s="175"/>
      <c r="MCE10" s="175"/>
      <c r="MCF10" s="175"/>
      <c r="MCG10" s="175"/>
      <c r="MCH10" s="175"/>
      <c r="MCI10" s="175"/>
      <c r="MCJ10" s="175"/>
      <c r="MCK10" s="175"/>
      <c r="MCL10" s="175"/>
      <c r="MCM10" s="175"/>
      <c r="MCN10" s="175"/>
      <c r="MCO10" s="175"/>
      <c r="MCP10" s="175"/>
      <c r="MCQ10" s="175"/>
      <c r="MCR10" s="175"/>
      <c r="MCS10" s="175"/>
      <c r="MCT10" s="175"/>
      <c r="MCU10" s="175"/>
      <c r="MCV10" s="175"/>
      <c r="MCW10" s="175"/>
      <c r="MCX10" s="175"/>
      <c r="MCY10" s="175"/>
      <c r="MCZ10" s="175"/>
      <c r="MDA10" s="175"/>
      <c r="MDB10" s="175"/>
      <c r="MDC10" s="175"/>
      <c r="MDD10" s="175"/>
      <c r="MDE10" s="175"/>
      <c r="MDF10" s="175"/>
      <c r="MDG10" s="175"/>
      <c r="MDH10" s="175"/>
      <c r="MDI10" s="175"/>
      <c r="MDJ10" s="175"/>
      <c r="MDK10" s="175"/>
      <c r="MDL10" s="175"/>
      <c r="MDM10" s="175"/>
      <c r="MDN10" s="175"/>
      <c r="MDO10" s="175"/>
      <c r="MDP10" s="175"/>
      <c r="MDQ10" s="175"/>
      <c r="MDR10" s="175"/>
      <c r="MDS10" s="175"/>
      <c r="MDT10" s="175"/>
      <c r="MDU10" s="175"/>
      <c r="MDV10" s="175"/>
      <c r="MDW10" s="175"/>
      <c r="MDX10" s="175"/>
      <c r="MDY10" s="175"/>
      <c r="MDZ10" s="175"/>
      <c r="MEA10" s="175"/>
      <c r="MEB10" s="175"/>
      <c r="MEC10" s="175"/>
      <c r="MED10" s="175"/>
      <c r="MEE10" s="175"/>
      <c r="MEF10" s="175"/>
      <c r="MEG10" s="175"/>
      <c r="MEH10" s="175"/>
      <c r="MEI10" s="175"/>
      <c r="MEJ10" s="175"/>
      <c r="MEK10" s="175"/>
      <c r="MEL10" s="175"/>
      <c r="MEM10" s="175"/>
      <c r="MEN10" s="175"/>
      <c r="MEO10" s="175"/>
      <c r="MEP10" s="175"/>
      <c r="MEQ10" s="175"/>
      <c r="MER10" s="175"/>
      <c r="MES10" s="175"/>
      <c r="MET10" s="175"/>
      <c r="MEU10" s="175"/>
      <c r="MEV10" s="175"/>
      <c r="MEW10" s="175"/>
      <c r="MEX10" s="175"/>
      <c r="MEY10" s="175"/>
      <c r="MEZ10" s="175"/>
      <c r="MFA10" s="175"/>
      <c r="MFB10" s="175"/>
      <c r="MFC10" s="175"/>
      <c r="MFD10" s="175"/>
      <c r="MFE10" s="175"/>
      <c r="MFF10" s="175"/>
      <c r="MFG10" s="175"/>
      <c r="MFH10" s="175"/>
      <c r="MFI10" s="175"/>
      <c r="MFJ10" s="175"/>
      <c r="MFK10" s="175"/>
      <c r="MFL10" s="175"/>
      <c r="MFM10" s="175"/>
      <c r="MFN10" s="175"/>
      <c r="MFO10" s="175"/>
      <c r="MFP10" s="175"/>
      <c r="MFQ10" s="175"/>
      <c r="MFR10" s="175"/>
      <c r="MFS10" s="175"/>
      <c r="MFT10" s="175"/>
      <c r="MFU10" s="175"/>
      <c r="MFV10" s="175"/>
      <c r="MFW10" s="175"/>
      <c r="MFX10" s="175"/>
      <c r="MFY10" s="175"/>
      <c r="MFZ10" s="175"/>
      <c r="MGA10" s="175"/>
      <c r="MGB10" s="175"/>
      <c r="MGC10" s="175"/>
      <c r="MGD10" s="175"/>
      <c r="MGE10" s="175"/>
      <c r="MGF10" s="175"/>
      <c r="MGG10" s="175"/>
      <c r="MGH10" s="175"/>
      <c r="MGI10" s="175"/>
      <c r="MGJ10" s="175"/>
      <c r="MGK10" s="175"/>
      <c r="MGL10" s="175"/>
      <c r="MGM10" s="175"/>
      <c r="MGN10" s="175"/>
      <c r="MGO10" s="175"/>
      <c r="MGP10" s="175"/>
      <c r="MGQ10" s="175"/>
      <c r="MGR10" s="175"/>
      <c r="MGS10" s="175"/>
      <c r="MGT10" s="175"/>
      <c r="MGU10" s="175"/>
      <c r="MGV10" s="175"/>
      <c r="MGW10" s="175"/>
      <c r="MGX10" s="175"/>
      <c r="MGY10" s="175"/>
      <c r="MGZ10" s="175"/>
      <c r="MHA10" s="175"/>
      <c r="MHB10" s="175"/>
      <c r="MHC10" s="175"/>
      <c r="MHD10" s="175"/>
      <c r="MHE10" s="175"/>
      <c r="MHF10" s="175"/>
      <c r="MHG10" s="175"/>
      <c r="MHH10" s="175"/>
      <c r="MHI10" s="175"/>
      <c r="MHJ10" s="175"/>
      <c r="MHK10" s="175"/>
      <c r="MHL10" s="175"/>
      <c r="MHM10" s="175"/>
      <c r="MHN10" s="175"/>
      <c r="MHO10" s="175"/>
      <c r="MHP10" s="175"/>
      <c r="MHQ10" s="175"/>
      <c r="MHR10" s="175"/>
      <c r="MHS10" s="175"/>
      <c r="MHT10" s="175"/>
      <c r="MHU10" s="175"/>
      <c r="MHV10" s="175"/>
      <c r="MHW10" s="175"/>
      <c r="MHX10" s="175"/>
      <c r="MHY10" s="175"/>
      <c r="MHZ10" s="175"/>
      <c r="MIA10" s="175"/>
      <c r="MIB10" s="175"/>
      <c r="MIC10" s="175"/>
      <c r="MID10" s="175"/>
      <c r="MIE10" s="175"/>
      <c r="MIF10" s="175"/>
      <c r="MIG10" s="175"/>
      <c r="MIH10" s="175"/>
      <c r="MII10" s="175"/>
      <c r="MIJ10" s="175"/>
      <c r="MIK10" s="175"/>
      <c r="MIL10" s="175"/>
      <c r="MIM10" s="175"/>
      <c r="MIN10" s="175"/>
      <c r="MIO10" s="175"/>
      <c r="MIP10" s="175"/>
      <c r="MIQ10" s="175"/>
      <c r="MIR10" s="175"/>
      <c r="MIS10" s="175"/>
      <c r="MIT10" s="175"/>
      <c r="MIU10" s="175"/>
      <c r="MIV10" s="175"/>
      <c r="MIW10" s="175"/>
      <c r="MIX10" s="175"/>
      <c r="MIY10" s="175"/>
      <c r="MIZ10" s="175"/>
      <c r="MJA10" s="175"/>
      <c r="MJB10" s="175"/>
      <c r="MJC10" s="175"/>
      <c r="MJD10" s="175"/>
      <c r="MJE10" s="175"/>
      <c r="MJF10" s="175"/>
      <c r="MJG10" s="175"/>
      <c r="MJH10" s="175"/>
      <c r="MJI10" s="175"/>
      <c r="MJJ10" s="175"/>
      <c r="MJK10" s="175"/>
      <c r="MJL10" s="175"/>
      <c r="MJM10" s="175"/>
      <c r="MJN10" s="175"/>
      <c r="MJO10" s="175"/>
      <c r="MJP10" s="175"/>
      <c r="MJQ10" s="175"/>
      <c r="MJR10" s="175"/>
      <c r="MJS10" s="175"/>
      <c r="MJT10" s="175"/>
      <c r="MJU10" s="175"/>
      <c r="MJV10" s="175"/>
      <c r="MJW10" s="175"/>
      <c r="MJX10" s="175"/>
      <c r="MJY10" s="175"/>
      <c r="MJZ10" s="175"/>
      <c r="MKA10" s="175"/>
      <c r="MKB10" s="175"/>
      <c r="MKC10" s="175"/>
      <c r="MKD10" s="175"/>
      <c r="MKE10" s="175"/>
      <c r="MKF10" s="175"/>
      <c r="MKG10" s="175"/>
      <c r="MKH10" s="175"/>
      <c r="MKI10" s="175"/>
      <c r="MKJ10" s="175"/>
      <c r="MKK10" s="175"/>
      <c r="MKL10" s="175"/>
      <c r="MKM10" s="175"/>
      <c r="MKN10" s="175"/>
      <c r="MKO10" s="175"/>
      <c r="MKP10" s="175"/>
      <c r="MKQ10" s="175"/>
      <c r="MKR10" s="175"/>
      <c r="MKS10" s="175"/>
      <c r="MKT10" s="175"/>
      <c r="MKU10" s="175"/>
      <c r="MKV10" s="175"/>
      <c r="MKW10" s="175"/>
      <c r="MKX10" s="175"/>
      <c r="MKY10" s="175"/>
      <c r="MKZ10" s="175"/>
      <c r="MLA10" s="175"/>
      <c r="MLB10" s="175"/>
      <c r="MLC10" s="175"/>
      <c r="MLD10" s="175"/>
      <c r="MLE10" s="175"/>
      <c r="MLF10" s="175"/>
      <c r="MLG10" s="175"/>
      <c r="MLH10" s="175"/>
      <c r="MLI10" s="175"/>
      <c r="MLJ10" s="175"/>
      <c r="MLK10" s="175"/>
      <c r="MLL10" s="175"/>
      <c r="MLM10" s="175"/>
      <c r="MLN10" s="175"/>
      <c r="MLO10" s="175"/>
      <c r="MLP10" s="175"/>
      <c r="MLQ10" s="175"/>
      <c r="MLR10" s="175"/>
      <c r="MLS10" s="175"/>
      <c r="MLT10" s="175"/>
      <c r="MLU10" s="175"/>
      <c r="MLV10" s="175"/>
      <c r="MLW10" s="175"/>
      <c r="MLX10" s="175"/>
      <c r="MLY10" s="175"/>
      <c r="MLZ10" s="175"/>
      <c r="MMA10" s="175"/>
      <c r="MMB10" s="175"/>
      <c r="MMC10" s="175"/>
      <c r="MMD10" s="175"/>
      <c r="MME10" s="175"/>
      <c r="MMF10" s="175"/>
      <c r="MMG10" s="175"/>
      <c r="MMH10" s="175"/>
      <c r="MMI10" s="175"/>
      <c r="MMJ10" s="175"/>
      <c r="MMK10" s="175"/>
      <c r="MML10" s="175"/>
      <c r="MMM10" s="175"/>
      <c r="MMN10" s="175"/>
      <c r="MMO10" s="175"/>
      <c r="MMP10" s="175"/>
      <c r="MMQ10" s="175"/>
      <c r="MMR10" s="175"/>
      <c r="MMS10" s="175"/>
      <c r="MMT10" s="175"/>
      <c r="MMU10" s="175"/>
      <c r="MMV10" s="175"/>
      <c r="MMW10" s="175"/>
      <c r="MMX10" s="175"/>
      <c r="MMY10" s="175"/>
      <c r="MMZ10" s="175"/>
      <c r="MNA10" s="175"/>
      <c r="MNB10" s="175"/>
      <c r="MNC10" s="175"/>
      <c r="MND10" s="175"/>
      <c r="MNE10" s="175"/>
      <c r="MNF10" s="175"/>
      <c r="MNG10" s="175"/>
      <c r="MNH10" s="175"/>
      <c r="MNI10" s="175"/>
      <c r="MNJ10" s="175"/>
      <c r="MNK10" s="175"/>
      <c r="MNL10" s="175"/>
      <c r="MNM10" s="175"/>
      <c r="MNN10" s="175"/>
      <c r="MNO10" s="175"/>
      <c r="MNP10" s="175"/>
      <c r="MNQ10" s="175"/>
      <c r="MNR10" s="175"/>
      <c r="MNS10" s="175"/>
      <c r="MNT10" s="175"/>
      <c r="MNU10" s="175"/>
      <c r="MNV10" s="175"/>
      <c r="MNW10" s="175"/>
      <c r="MNX10" s="175"/>
      <c r="MNY10" s="175"/>
      <c r="MNZ10" s="175"/>
      <c r="MOA10" s="175"/>
      <c r="MOB10" s="175"/>
      <c r="MOC10" s="175"/>
      <c r="MOD10" s="175"/>
      <c r="MOE10" s="175"/>
      <c r="MOF10" s="175"/>
      <c r="MOG10" s="175"/>
      <c r="MOH10" s="175"/>
      <c r="MOI10" s="175"/>
      <c r="MOJ10" s="175"/>
      <c r="MOK10" s="175"/>
      <c r="MOL10" s="175"/>
      <c r="MOM10" s="175"/>
      <c r="MON10" s="175"/>
      <c r="MOO10" s="175"/>
      <c r="MOP10" s="175"/>
      <c r="MOQ10" s="175"/>
      <c r="MOR10" s="175"/>
      <c r="MOS10" s="175"/>
      <c r="MOT10" s="175"/>
      <c r="MOU10" s="175"/>
      <c r="MOV10" s="175"/>
      <c r="MOW10" s="175"/>
      <c r="MOX10" s="175"/>
      <c r="MOY10" s="175"/>
      <c r="MOZ10" s="175"/>
      <c r="MPA10" s="175"/>
      <c r="MPB10" s="175"/>
      <c r="MPC10" s="175"/>
      <c r="MPD10" s="175"/>
      <c r="MPE10" s="175"/>
      <c r="MPF10" s="175"/>
      <c r="MPG10" s="175"/>
      <c r="MPH10" s="175"/>
      <c r="MPI10" s="175"/>
      <c r="MPJ10" s="175"/>
      <c r="MPK10" s="175"/>
      <c r="MPL10" s="175"/>
      <c r="MPM10" s="175"/>
      <c r="MPN10" s="175"/>
      <c r="MPO10" s="175"/>
      <c r="MPP10" s="175"/>
      <c r="MPQ10" s="175"/>
      <c r="MPR10" s="175"/>
      <c r="MPS10" s="175"/>
      <c r="MPT10" s="175"/>
      <c r="MPU10" s="175"/>
      <c r="MPV10" s="175"/>
      <c r="MPW10" s="175"/>
      <c r="MPX10" s="175"/>
      <c r="MPY10" s="175"/>
      <c r="MPZ10" s="175"/>
      <c r="MQA10" s="175"/>
      <c r="MQB10" s="175"/>
      <c r="MQC10" s="175"/>
      <c r="MQD10" s="175"/>
      <c r="MQE10" s="175"/>
      <c r="MQF10" s="175"/>
      <c r="MQG10" s="175"/>
      <c r="MQH10" s="175"/>
      <c r="MQI10" s="175"/>
      <c r="MQJ10" s="175"/>
      <c r="MQK10" s="175"/>
      <c r="MQL10" s="175"/>
      <c r="MQM10" s="175"/>
      <c r="MQN10" s="175"/>
      <c r="MQO10" s="175"/>
      <c r="MQP10" s="175"/>
      <c r="MQQ10" s="175"/>
      <c r="MQR10" s="175"/>
      <c r="MQS10" s="175"/>
      <c r="MQT10" s="175"/>
      <c r="MQU10" s="175"/>
      <c r="MQV10" s="175"/>
      <c r="MQW10" s="175"/>
      <c r="MQX10" s="175"/>
      <c r="MQY10" s="175"/>
      <c r="MQZ10" s="175"/>
      <c r="MRA10" s="175"/>
      <c r="MRB10" s="175"/>
      <c r="MRC10" s="175"/>
      <c r="MRD10" s="175"/>
      <c r="MRE10" s="175"/>
      <c r="MRF10" s="175"/>
      <c r="MRG10" s="175"/>
      <c r="MRH10" s="175"/>
      <c r="MRI10" s="175"/>
      <c r="MRJ10" s="175"/>
      <c r="MRK10" s="175"/>
      <c r="MRL10" s="175"/>
      <c r="MRM10" s="175"/>
      <c r="MRN10" s="175"/>
      <c r="MRO10" s="175"/>
      <c r="MRP10" s="175"/>
      <c r="MRQ10" s="175"/>
      <c r="MRR10" s="175"/>
      <c r="MRS10" s="175"/>
      <c r="MRT10" s="175"/>
      <c r="MRU10" s="175"/>
      <c r="MRV10" s="175"/>
      <c r="MRW10" s="175"/>
      <c r="MRX10" s="175"/>
      <c r="MRY10" s="175"/>
      <c r="MRZ10" s="175"/>
      <c r="MSA10" s="175"/>
      <c r="MSB10" s="175"/>
      <c r="MSC10" s="175"/>
      <c r="MSD10" s="175"/>
      <c r="MSE10" s="175"/>
      <c r="MSF10" s="175"/>
      <c r="MSG10" s="175"/>
      <c r="MSH10" s="175"/>
      <c r="MSI10" s="175"/>
      <c r="MSJ10" s="175"/>
      <c r="MSK10" s="175"/>
      <c r="MSL10" s="175"/>
      <c r="MSM10" s="175"/>
      <c r="MSN10" s="175"/>
      <c r="MSO10" s="175"/>
      <c r="MSP10" s="175"/>
      <c r="MSQ10" s="175"/>
      <c r="MSR10" s="175"/>
      <c r="MSS10" s="175"/>
      <c r="MST10" s="175"/>
      <c r="MSU10" s="175"/>
      <c r="MSV10" s="175"/>
      <c r="MSW10" s="175"/>
      <c r="MSX10" s="175"/>
      <c r="MSY10" s="175"/>
      <c r="MSZ10" s="175"/>
      <c r="MTA10" s="175"/>
      <c r="MTB10" s="175"/>
      <c r="MTC10" s="175"/>
      <c r="MTD10" s="175"/>
      <c r="MTE10" s="175"/>
      <c r="MTF10" s="175"/>
      <c r="MTG10" s="175"/>
      <c r="MTH10" s="175"/>
      <c r="MTI10" s="175"/>
      <c r="MTJ10" s="175"/>
      <c r="MTK10" s="175"/>
      <c r="MTL10" s="175"/>
      <c r="MTM10" s="175"/>
      <c r="MTN10" s="175"/>
      <c r="MTO10" s="175"/>
      <c r="MTP10" s="175"/>
      <c r="MTQ10" s="175"/>
      <c r="MTR10" s="175"/>
      <c r="MTS10" s="175"/>
      <c r="MTT10" s="175"/>
      <c r="MTU10" s="175"/>
      <c r="MTV10" s="175"/>
      <c r="MTW10" s="175"/>
      <c r="MTX10" s="175"/>
      <c r="MTY10" s="175"/>
      <c r="MTZ10" s="175"/>
      <c r="MUA10" s="175"/>
      <c r="MUB10" s="175"/>
      <c r="MUC10" s="175"/>
      <c r="MUD10" s="175"/>
      <c r="MUE10" s="175"/>
      <c r="MUF10" s="175"/>
      <c r="MUG10" s="175"/>
      <c r="MUH10" s="175"/>
      <c r="MUI10" s="175"/>
      <c r="MUJ10" s="175"/>
      <c r="MUK10" s="175"/>
      <c r="MUL10" s="175"/>
      <c r="MUM10" s="175"/>
      <c r="MUN10" s="175"/>
      <c r="MUO10" s="175"/>
      <c r="MUP10" s="175"/>
      <c r="MUQ10" s="175"/>
      <c r="MUR10" s="175"/>
      <c r="MUS10" s="175"/>
      <c r="MUT10" s="175"/>
      <c r="MUU10" s="175"/>
      <c r="MUV10" s="175"/>
      <c r="MUW10" s="175"/>
      <c r="MUX10" s="175"/>
      <c r="MUY10" s="175"/>
      <c r="MUZ10" s="175"/>
      <c r="MVA10" s="175"/>
      <c r="MVB10" s="175"/>
      <c r="MVC10" s="175"/>
      <c r="MVD10" s="175"/>
      <c r="MVE10" s="175"/>
      <c r="MVF10" s="175"/>
      <c r="MVG10" s="175"/>
      <c r="MVH10" s="175"/>
      <c r="MVI10" s="175"/>
      <c r="MVJ10" s="175"/>
      <c r="MVK10" s="175"/>
      <c r="MVL10" s="175"/>
      <c r="MVM10" s="175"/>
      <c r="MVN10" s="175"/>
      <c r="MVO10" s="175"/>
      <c r="MVP10" s="175"/>
      <c r="MVQ10" s="175"/>
      <c r="MVR10" s="175"/>
      <c r="MVS10" s="175"/>
      <c r="MVT10" s="175"/>
      <c r="MVU10" s="175"/>
      <c r="MVV10" s="175"/>
      <c r="MVW10" s="175"/>
      <c r="MVX10" s="175"/>
      <c r="MVY10" s="175"/>
      <c r="MVZ10" s="175"/>
      <c r="MWA10" s="175"/>
      <c r="MWB10" s="175"/>
      <c r="MWC10" s="175"/>
      <c r="MWD10" s="175"/>
      <c r="MWE10" s="175"/>
      <c r="MWF10" s="175"/>
      <c r="MWG10" s="175"/>
      <c r="MWH10" s="175"/>
      <c r="MWI10" s="175"/>
      <c r="MWJ10" s="175"/>
      <c r="MWK10" s="175"/>
      <c r="MWL10" s="175"/>
      <c r="MWM10" s="175"/>
      <c r="MWN10" s="175"/>
      <c r="MWO10" s="175"/>
      <c r="MWP10" s="175"/>
      <c r="MWQ10" s="175"/>
      <c r="MWR10" s="175"/>
      <c r="MWS10" s="175"/>
      <c r="MWT10" s="175"/>
      <c r="MWU10" s="175"/>
      <c r="MWV10" s="175"/>
      <c r="MWW10" s="175"/>
      <c r="MWX10" s="175"/>
      <c r="MWY10" s="175"/>
      <c r="MWZ10" s="175"/>
      <c r="MXA10" s="175"/>
      <c r="MXB10" s="175"/>
      <c r="MXC10" s="175"/>
      <c r="MXD10" s="175"/>
      <c r="MXE10" s="175"/>
      <c r="MXF10" s="175"/>
      <c r="MXG10" s="175"/>
      <c r="MXH10" s="175"/>
      <c r="MXI10" s="175"/>
      <c r="MXJ10" s="175"/>
      <c r="MXK10" s="175"/>
      <c r="MXL10" s="175"/>
      <c r="MXM10" s="175"/>
      <c r="MXN10" s="175"/>
      <c r="MXO10" s="175"/>
      <c r="MXP10" s="175"/>
      <c r="MXQ10" s="175"/>
      <c r="MXR10" s="175"/>
      <c r="MXS10" s="175"/>
      <c r="MXT10" s="175"/>
      <c r="MXU10" s="175"/>
      <c r="MXV10" s="175"/>
      <c r="MXW10" s="175"/>
      <c r="MXX10" s="175"/>
      <c r="MXY10" s="175"/>
      <c r="MXZ10" s="175"/>
      <c r="MYA10" s="175"/>
      <c r="MYB10" s="175"/>
      <c r="MYC10" s="175"/>
      <c r="MYD10" s="175"/>
      <c r="MYE10" s="175"/>
      <c r="MYF10" s="175"/>
      <c r="MYG10" s="175"/>
      <c r="MYH10" s="175"/>
      <c r="MYI10" s="175"/>
      <c r="MYJ10" s="175"/>
      <c r="MYK10" s="175"/>
      <c r="MYL10" s="175"/>
      <c r="MYM10" s="175"/>
      <c r="MYN10" s="175"/>
      <c r="MYO10" s="175"/>
      <c r="MYP10" s="175"/>
      <c r="MYQ10" s="175"/>
      <c r="MYR10" s="175"/>
      <c r="MYS10" s="175"/>
      <c r="MYT10" s="175"/>
      <c r="MYU10" s="175"/>
      <c r="MYV10" s="175"/>
      <c r="MYW10" s="175"/>
      <c r="MYX10" s="175"/>
      <c r="MYY10" s="175"/>
      <c r="MYZ10" s="175"/>
      <c r="MZA10" s="175"/>
      <c r="MZB10" s="175"/>
      <c r="MZC10" s="175"/>
      <c r="MZD10" s="175"/>
      <c r="MZE10" s="175"/>
      <c r="MZF10" s="175"/>
      <c r="MZG10" s="175"/>
      <c r="MZH10" s="175"/>
      <c r="MZI10" s="175"/>
      <c r="MZJ10" s="175"/>
      <c r="MZK10" s="175"/>
      <c r="MZL10" s="175"/>
      <c r="MZM10" s="175"/>
      <c r="MZN10" s="175"/>
      <c r="MZO10" s="175"/>
      <c r="MZP10" s="175"/>
      <c r="MZQ10" s="175"/>
      <c r="MZR10" s="175"/>
      <c r="MZS10" s="175"/>
      <c r="MZT10" s="175"/>
      <c r="MZU10" s="175"/>
      <c r="MZV10" s="175"/>
      <c r="MZW10" s="175"/>
      <c r="MZX10" s="175"/>
      <c r="MZY10" s="175"/>
      <c r="MZZ10" s="175"/>
      <c r="NAA10" s="175"/>
      <c r="NAB10" s="175"/>
      <c r="NAC10" s="175"/>
      <c r="NAD10" s="175"/>
      <c r="NAE10" s="175"/>
      <c r="NAF10" s="175"/>
      <c r="NAG10" s="175"/>
      <c r="NAH10" s="175"/>
      <c r="NAI10" s="175"/>
      <c r="NAJ10" s="175"/>
      <c r="NAK10" s="175"/>
      <c r="NAL10" s="175"/>
      <c r="NAM10" s="175"/>
      <c r="NAN10" s="175"/>
      <c r="NAO10" s="175"/>
      <c r="NAP10" s="175"/>
      <c r="NAQ10" s="175"/>
      <c r="NAR10" s="175"/>
      <c r="NAS10" s="175"/>
      <c r="NAT10" s="175"/>
      <c r="NAU10" s="175"/>
      <c r="NAV10" s="175"/>
      <c r="NAW10" s="175"/>
      <c r="NAX10" s="175"/>
      <c r="NAY10" s="175"/>
      <c r="NAZ10" s="175"/>
      <c r="NBA10" s="175"/>
      <c r="NBB10" s="175"/>
      <c r="NBC10" s="175"/>
      <c r="NBD10" s="175"/>
      <c r="NBE10" s="175"/>
      <c r="NBF10" s="175"/>
      <c r="NBG10" s="175"/>
      <c r="NBH10" s="175"/>
      <c r="NBI10" s="175"/>
      <c r="NBJ10" s="175"/>
      <c r="NBK10" s="175"/>
      <c r="NBL10" s="175"/>
      <c r="NBM10" s="175"/>
      <c r="NBN10" s="175"/>
      <c r="NBO10" s="175"/>
      <c r="NBP10" s="175"/>
      <c r="NBQ10" s="175"/>
      <c r="NBR10" s="175"/>
      <c r="NBS10" s="175"/>
      <c r="NBT10" s="175"/>
      <c r="NBU10" s="175"/>
      <c r="NBV10" s="175"/>
      <c r="NBW10" s="175"/>
      <c r="NBX10" s="175"/>
      <c r="NBY10" s="175"/>
      <c r="NBZ10" s="175"/>
      <c r="NCA10" s="175"/>
      <c r="NCB10" s="175"/>
      <c r="NCC10" s="175"/>
      <c r="NCD10" s="175"/>
      <c r="NCE10" s="175"/>
      <c r="NCF10" s="175"/>
      <c r="NCG10" s="175"/>
      <c r="NCH10" s="175"/>
      <c r="NCI10" s="175"/>
      <c r="NCJ10" s="175"/>
      <c r="NCK10" s="175"/>
      <c r="NCL10" s="175"/>
      <c r="NCM10" s="175"/>
      <c r="NCN10" s="175"/>
      <c r="NCO10" s="175"/>
      <c r="NCP10" s="175"/>
      <c r="NCQ10" s="175"/>
      <c r="NCR10" s="175"/>
      <c r="NCS10" s="175"/>
      <c r="NCT10" s="175"/>
      <c r="NCU10" s="175"/>
      <c r="NCV10" s="175"/>
      <c r="NCW10" s="175"/>
      <c r="NCX10" s="175"/>
      <c r="NCY10" s="175"/>
      <c r="NCZ10" s="175"/>
      <c r="NDA10" s="175"/>
      <c r="NDB10" s="175"/>
      <c r="NDC10" s="175"/>
      <c r="NDD10" s="175"/>
      <c r="NDE10" s="175"/>
      <c r="NDF10" s="175"/>
      <c r="NDG10" s="175"/>
      <c r="NDH10" s="175"/>
      <c r="NDI10" s="175"/>
      <c r="NDJ10" s="175"/>
      <c r="NDK10" s="175"/>
      <c r="NDL10" s="175"/>
      <c r="NDM10" s="175"/>
      <c r="NDN10" s="175"/>
      <c r="NDO10" s="175"/>
      <c r="NDP10" s="175"/>
      <c r="NDQ10" s="175"/>
      <c r="NDR10" s="175"/>
      <c r="NDS10" s="175"/>
      <c r="NDT10" s="175"/>
      <c r="NDU10" s="175"/>
      <c r="NDV10" s="175"/>
      <c r="NDW10" s="175"/>
      <c r="NDX10" s="175"/>
      <c r="NDY10" s="175"/>
      <c r="NDZ10" s="175"/>
      <c r="NEA10" s="175"/>
      <c r="NEB10" s="175"/>
      <c r="NEC10" s="175"/>
      <c r="NED10" s="175"/>
      <c r="NEE10" s="175"/>
      <c r="NEF10" s="175"/>
      <c r="NEG10" s="175"/>
      <c r="NEH10" s="175"/>
      <c r="NEI10" s="175"/>
      <c r="NEJ10" s="175"/>
      <c r="NEK10" s="175"/>
      <c r="NEL10" s="175"/>
      <c r="NEM10" s="175"/>
      <c r="NEN10" s="175"/>
      <c r="NEO10" s="175"/>
      <c r="NEP10" s="175"/>
      <c r="NEQ10" s="175"/>
      <c r="NER10" s="175"/>
      <c r="NES10" s="175"/>
      <c r="NET10" s="175"/>
      <c r="NEU10" s="175"/>
      <c r="NEV10" s="175"/>
      <c r="NEW10" s="175"/>
      <c r="NEX10" s="175"/>
      <c r="NEY10" s="175"/>
      <c r="NEZ10" s="175"/>
      <c r="NFA10" s="175"/>
      <c r="NFB10" s="175"/>
      <c r="NFC10" s="175"/>
      <c r="NFD10" s="175"/>
      <c r="NFE10" s="175"/>
      <c r="NFF10" s="175"/>
      <c r="NFG10" s="175"/>
      <c r="NFH10" s="175"/>
      <c r="NFI10" s="175"/>
      <c r="NFJ10" s="175"/>
      <c r="NFK10" s="175"/>
      <c r="NFL10" s="175"/>
      <c r="NFM10" s="175"/>
      <c r="NFN10" s="175"/>
      <c r="NFO10" s="175"/>
      <c r="NFP10" s="175"/>
      <c r="NFQ10" s="175"/>
      <c r="NFR10" s="175"/>
      <c r="NFS10" s="175"/>
      <c r="NFT10" s="175"/>
      <c r="NFU10" s="175"/>
      <c r="NFV10" s="175"/>
      <c r="NFW10" s="175"/>
      <c r="NFX10" s="175"/>
      <c r="NFY10" s="175"/>
      <c r="NFZ10" s="175"/>
      <c r="NGA10" s="175"/>
      <c r="NGB10" s="175"/>
      <c r="NGC10" s="175"/>
      <c r="NGD10" s="175"/>
      <c r="NGE10" s="175"/>
      <c r="NGF10" s="175"/>
      <c r="NGG10" s="175"/>
      <c r="NGH10" s="175"/>
      <c r="NGI10" s="175"/>
      <c r="NGJ10" s="175"/>
      <c r="NGK10" s="175"/>
      <c r="NGL10" s="175"/>
      <c r="NGM10" s="175"/>
      <c r="NGN10" s="175"/>
      <c r="NGO10" s="175"/>
      <c r="NGP10" s="175"/>
      <c r="NGQ10" s="175"/>
      <c r="NGR10" s="175"/>
      <c r="NGS10" s="175"/>
      <c r="NGT10" s="175"/>
      <c r="NGU10" s="175"/>
      <c r="NGV10" s="175"/>
      <c r="NGW10" s="175"/>
      <c r="NGX10" s="175"/>
      <c r="NGY10" s="175"/>
      <c r="NGZ10" s="175"/>
      <c r="NHA10" s="175"/>
      <c r="NHB10" s="175"/>
      <c r="NHC10" s="175"/>
      <c r="NHD10" s="175"/>
      <c r="NHE10" s="175"/>
      <c r="NHF10" s="175"/>
      <c r="NHG10" s="175"/>
      <c r="NHH10" s="175"/>
      <c r="NHI10" s="175"/>
      <c r="NHJ10" s="175"/>
      <c r="NHK10" s="175"/>
      <c r="NHL10" s="175"/>
      <c r="NHM10" s="175"/>
      <c r="NHN10" s="175"/>
      <c r="NHO10" s="175"/>
      <c r="NHP10" s="175"/>
      <c r="NHQ10" s="175"/>
      <c r="NHR10" s="175"/>
      <c r="NHS10" s="175"/>
      <c r="NHT10" s="175"/>
      <c r="NHU10" s="175"/>
      <c r="NHV10" s="175"/>
      <c r="NHW10" s="175"/>
      <c r="NHX10" s="175"/>
      <c r="NHY10" s="175"/>
      <c r="NHZ10" s="175"/>
      <c r="NIA10" s="175"/>
      <c r="NIB10" s="175"/>
      <c r="NIC10" s="175"/>
      <c r="NID10" s="175"/>
      <c r="NIE10" s="175"/>
      <c r="NIF10" s="175"/>
      <c r="NIG10" s="175"/>
      <c r="NIH10" s="175"/>
      <c r="NII10" s="175"/>
      <c r="NIJ10" s="175"/>
      <c r="NIK10" s="175"/>
      <c r="NIL10" s="175"/>
      <c r="NIM10" s="175"/>
      <c r="NIN10" s="175"/>
      <c r="NIO10" s="175"/>
      <c r="NIP10" s="175"/>
      <c r="NIQ10" s="175"/>
      <c r="NIR10" s="175"/>
      <c r="NIS10" s="175"/>
      <c r="NIT10" s="175"/>
      <c r="NIU10" s="175"/>
      <c r="NIV10" s="175"/>
      <c r="NIW10" s="175"/>
      <c r="NIX10" s="175"/>
      <c r="NIY10" s="175"/>
      <c r="NIZ10" s="175"/>
      <c r="NJA10" s="175"/>
      <c r="NJB10" s="175"/>
      <c r="NJC10" s="175"/>
      <c r="NJD10" s="175"/>
      <c r="NJE10" s="175"/>
      <c r="NJF10" s="175"/>
      <c r="NJG10" s="175"/>
      <c r="NJH10" s="175"/>
      <c r="NJI10" s="175"/>
      <c r="NJJ10" s="175"/>
      <c r="NJK10" s="175"/>
      <c r="NJL10" s="175"/>
      <c r="NJM10" s="175"/>
      <c r="NJN10" s="175"/>
      <c r="NJO10" s="175"/>
      <c r="NJP10" s="175"/>
      <c r="NJQ10" s="175"/>
      <c r="NJR10" s="175"/>
      <c r="NJS10" s="175"/>
      <c r="NJT10" s="175"/>
      <c r="NJU10" s="175"/>
      <c r="NJV10" s="175"/>
      <c r="NJW10" s="175"/>
      <c r="NJX10" s="175"/>
      <c r="NJY10" s="175"/>
      <c r="NJZ10" s="175"/>
      <c r="NKA10" s="175"/>
      <c r="NKB10" s="175"/>
      <c r="NKC10" s="175"/>
      <c r="NKD10" s="175"/>
      <c r="NKE10" s="175"/>
      <c r="NKF10" s="175"/>
      <c r="NKG10" s="175"/>
      <c r="NKH10" s="175"/>
      <c r="NKI10" s="175"/>
      <c r="NKJ10" s="175"/>
      <c r="NKK10" s="175"/>
      <c r="NKL10" s="175"/>
      <c r="NKM10" s="175"/>
      <c r="NKN10" s="175"/>
      <c r="NKO10" s="175"/>
      <c r="NKP10" s="175"/>
      <c r="NKQ10" s="175"/>
      <c r="NKR10" s="175"/>
      <c r="NKS10" s="175"/>
      <c r="NKT10" s="175"/>
      <c r="NKU10" s="175"/>
      <c r="NKV10" s="175"/>
      <c r="NKW10" s="175"/>
      <c r="NKX10" s="175"/>
      <c r="NKY10" s="175"/>
      <c r="NKZ10" s="175"/>
      <c r="NLA10" s="175"/>
      <c r="NLB10" s="175"/>
      <c r="NLC10" s="175"/>
      <c r="NLD10" s="175"/>
      <c r="NLE10" s="175"/>
      <c r="NLF10" s="175"/>
      <c r="NLG10" s="175"/>
      <c r="NLH10" s="175"/>
      <c r="NLI10" s="175"/>
      <c r="NLJ10" s="175"/>
      <c r="NLK10" s="175"/>
      <c r="NLL10" s="175"/>
      <c r="NLM10" s="175"/>
      <c r="NLN10" s="175"/>
      <c r="NLO10" s="175"/>
      <c r="NLP10" s="175"/>
      <c r="NLQ10" s="175"/>
      <c r="NLR10" s="175"/>
      <c r="NLS10" s="175"/>
      <c r="NLT10" s="175"/>
      <c r="NLU10" s="175"/>
      <c r="NLV10" s="175"/>
      <c r="NLW10" s="175"/>
      <c r="NLX10" s="175"/>
      <c r="NLY10" s="175"/>
      <c r="NLZ10" s="175"/>
      <c r="NMA10" s="175"/>
      <c r="NMB10" s="175"/>
      <c r="NMC10" s="175"/>
      <c r="NMD10" s="175"/>
      <c r="NME10" s="175"/>
      <c r="NMF10" s="175"/>
      <c r="NMG10" s="175"/>
      <c r="NMH10" s="175"/>
      <c r="NMI10" s="175"/>
      <c r="NMJ10" s="175"/>
      <c r="NMK10" s="175"/>
      <c r="NML10" s="175"/>
      <c r="NMM10" s="175"/>
      <c r="NMN10" s="175"/>
      <c r="NMO10" s="175"/>
      <c r="NMP10" s="175"/>
      <c r="NMQ10" s="175"/>
      <c r="NMR10" s="175"/>
      <c r="NMS10" s="175"/>
      <c r="NMT10" s="175"/>
      <c r="NMU10" s="175"/>
      <c r="NMV10" s="175"/>
      <c r="NMW10" s="175"/>
      <c r="NMX10" s="175"/>
      <c r="NMY10" s="175"/>
      <c r="NMZ10" s="175"/>
      <c r="NNA10" s="175"/>
      <c r="NNB10" s="175"/>
      <c r="NNC10" s="175"/>
      <c r="NND10" s="175"/>
      <c r="NNE10" s="175"/>
      <c r="NNF10" s="175"/>
      <c r="NNG10" s="175"/>
      <c r="NNH10" s="175"/>
      <c r="NNI10" s="175"/>
      <c r="NNJ10" s="175"/>
      <c r="NNK10" s="175"/>
      <c r="NNL10" s="175"/>
      <c r="NNM10" s="175"/>
      <c r="NNN10" s="175"/>
      <c r="NNO10" s="175"/>
      <c r="NNP10" s="175"/>
      <c r="NNQ10" s="175"/>
      <c r="NNR10" s="175"/>
      <c r="NNS10" s="175"/>
      <c r="NNT10" s="175"/>
      <c r="NNU10" s="175"/>
      <c r="NNV10" s="175"/>
      <c r="NNW10" s="175"/>
      <c r="NNX10" s="175"/>
      <c r="NNY10" s="175"/>
      <c r="NNZ10" s="175"/>
      <c r="NOA10" s="175"/>
      <c r="NOB10" s="175"/>
      <c r="NOC10" s="175"/>
      <c r="NOD10" s="175"/>
      <c r="NOE10" s="175"/>
      <c r="NOF10" s="175"/>
      <c r="NOG10" s="175"/>
      <c r="NOH10" s="175"/>
      <c r="NOI10" s="175"/>
      <c r="NOJ10" s="175"/>
      <c r="NOK10" s="175"/>
      <c r="NOL10" s="175"/>
      <c r="NOM10" s="175"/>
      <c r="NON10" s="175"/>
      <c r="NOO10" s="175"/>
      <c r="NOP10" s="175"/>
      <c r="NOQ10" s="175"/>
      <c r="NOR10" s="175"/>
      <c r="NOS10" s="175"/>
      <c r="NOT10" s="175"/>
      <c r="NOU10" s="175"/>
      <c r="NOV10" s="175"/>
      <c r="NOW10" s="175"/>
      <c r="NOX10" s="175"/>
      <c r="NOY10" s="175"/>
      <c r="NOZ10" s="175"/>
      <c r="NPA10" s="175"/>
      <c r="NPB10" s="175"/>
      <c r="NPC10" s="175"/>
      <c r="NPD10" s="175"/>
      <c r="NPE10" s="175"/>
      <c r="NPF10" s="175"/>
      <c r="NPG10" s="175"/>
      <c r="NPH10" s="175"/>
      <c r="NPI10" s="175"/>
      <c r="NPJ10" s="175"/>
      <c r="NPK10" s="175"/>
      <c r="NPL10" s="175"/>
      <c r="NPM10" s="175"/>
      <c r="NPN10" s="175"/>
      <c r="NPO10" s="175"/>
      <c r="NPP10" s="175"/>
      <c r="NPQ10" s="175"/>
      <c r="NPR10" s="175"/>
      <c r="NPS10" s="175"/>
      <c r="NPT10" s="175"/>
      <c r="NPU10" s="175"/>
      <c r="NPV10" s="175"/>
      <c r="NPW10" s="175"/>
      <c r="NPX10" s="175"/>
      <c r="NPY10" s="175"/>
      <c r="NPZ10" s="175"/>
      <c r="NQA10" s="175"/>
      <c r="NQB10" s="175"/>
      <c r="NQC10" s="175"/>
      <c r="NQD10" s="175"/>
      <c r="NQE10" s="175"/>
      <c r="NQF10" s="175"/>
      <c r="NQG10" s="175"/>
      <c r="NQH10" s="175"/>
      <c r="NQI10" s="175"/>
      <c r="NQJ10" s="175"/>
      <c r="NQK10" s="175"/>
      <c r="NQL10" s="175"/>
      <c r="NQM10" s="175"/>
      <c r="NQN10" s="175"/>
      <c r="NQO10" s="175"/>
      <c r="NQP10" s="175"/>
      <c r="NQQ10" s="175"/>
      <c r="NQR10" s="175"/>
      <c r="NQS10" s="175"/>
      <c r="NQT10" s="175"/>
      <c r="NQU10" s="175"/>
      <c r="NQV10" s="175"/>
      <c r="NQW10" s="175"/>
      <c r="NQX10" s="175"/>
      <c r="NQY10" s="175"/>
      <c r="NQZ10" s="175"/>
      <c r="NRA10" s="175"/>
      <c r="NRB10" s="175"/>
      <c r="NRC10" s="175"/>
      <c r="NRD10" s="175"/>
      <c r="NRE10" s="175"/>
      <c r="NRF10" s="175"/>
      <c r="NRG10" s="175"/>
      <c r="NRH10" s="175"/>
      <c r="NRI10" s="175"/>
      <c r="NRJ10" s="175"/>
      <c r="NRK10" s="175"/>
      <c r="NRL10" s="175"/>
      <c r="NRM10" s="175"/>
      <c r="NRN10" s="175"/>
      <c r="NRO10" s="175"/>
      <c r="NRP10" s="175"/>
      <c r="NRQ10" s="175"/>
      <c r="NRR10" s="175"/>
      <c r="NRS10" s="175"/>
      <c r="NRT10" s="175"/>
      <c r="NRU10" s="175"/>
      <c r="NRV10" s="175"/>
      <c r="NRW10" s="175"/>
      <c r="NRX10" s="175"/>
      <c r="NRY10" s="175"/>
      <c r="NRZ10" s="175"/>
      <c r="NSA10" s="175"/>
      <c r="NSB10" s="175"/>
      <c r="NSC10" s="175"/>
      <c r="NSD10" s="175"/>
      <c r="NSE10" s="175"/>
      <c r="NSF10" s="175"/>
      <c r="NSG10" s="175"/>
      <c r="NSH10" s="175"/>
      <c r="NSI10" s="175"/>
      <c r="NSJ10" s="175"/>
      <c r="NSK10" s="175"/>
      <c r="NSL10" s="175"/>
      <c r="NSM10" s="175"/>
      <c r="NSN10" s="175"/>
      <c r="NSO10" s="175"/>
      <c r="NSP10" s="175"/>
      <c r="NSQ10" s="175"/>
      <c r="NSR10" s="175"/>
      <c r="NSS10" s="175"/>
      <c r="NST10" s="175"/>
      <c r="NSU10" s="175"/>
      <c r="NSV10" s="175"/>
      <c r="NSW10" s="175"/>
      <c r="NSX10" s="175"/>
      <c r="NSY10" s="175"/>
      <c r="NSZ10" s="175"/>
      <c r="NTA10" s="175"/>
      <c r="NTB10" s="175"/>
      <c r="NTC10" s="175"/>
      <c r="NTD10" s="175"/>
      <c r="NTE10" s="175"/>
      <c r="NTF10" s="175"/>
      <c r="NTG10" s="175"/>
      <c r="NTH10" s="175"/>
      <c r="NTI10" s="175"/>
      <c r="NTJ10" s="175"/>
      <c r="NTK10" s="175"/>
      <c r="NTL10" s="175"/>
      <c r="NTM10" s="175"/>
      <c r="NTN10" s="175"/>
      <c r="NTO10" s="175"/>
      <c r="NTP10" s="175"/>
      <c r="NTQ10" s="175"/>
      <c r="NTR10" s="175"/>
      <c r="NTS10" s="175"/>
      <c r="NTT10" s="175"/>
      <c r="NTU10" s="175"/>
      <c r="NTV10" s="175"/>
      <c r="NTW10" s="175"/>
      <c r="NTX10" s="175"/>
      <c r="NTY10" s="175"/>
      <c r="NTZ10" s="175"/>
      <c r="NUA10" s="175"/>
      <c r="NUB10" s="175"/>
      <c r="NUC10" s="175"/>
      <c r="NUD10" s="175"/>
      <c r="NUE10" s="175"/>
      <c r="NUF10" s="175"/>
      <c r="NUG10" s="175"/>
      <c r="NUH10" s="175"/>
      <c r="NUI10" s="175"/>
      <c r="NUJ10" s="175"/>
      <c r="NUK10" s="175"/>
      <c r="NUL10" s="175"/>
      <c r="NUM10" s="175"/>
      <c r="NUN10" s="175"/>
      <c r="NUO10" s="175"/>
      <c r="NUP10" s="175"/>
      <c r="NUQ10" s="175"/>
      <c r="NUR10" s="175"/>
      <c r="NUS10" s="175"/>
      <c r="NUT10" s="175"/>
      <c r="NUU10" s="175"/>
      <c r="NUV10" s="175"/>
      <c r="NUW10" s="175"/>
      <c r="NUX10" s="175"/>
      <c r="NUY10" s="175"/>
      <c r="NUZ10" s="175"/>
      <c r="NVA10" s="175"/>
      <c r="NVB10" s="175"/>
      <c r="NVC10" s="175"/>
      <c r="NVD10" s="175"/>
      <c r="NVE10" s="175"/>
      <c r="NVF10" s="175"/>
      <c r="NVG10" s="175"/>
      <c r="NVH10" s="175"/>
      <c r="NVI10" s="175"/>
      <c r="NVJ10" s="175"/>
      <c r="NVK10" s="175"/>
      <c r="NVL10" s="175"/>
      <c r="NVM10" s="175"/>
      <c r="NVN10" s="175"/>
      <c r="NVO10" s="175"/>
      <c r="NVP10" s="175"/>
      <c r="NVQ10" s="175"/>
      <c r="NVR10" s="175"/>
      <c r="NVS10" s="175"/>
      <c r="NVT10" s="175"/>
      <c r="NVU10" s="175"/>
      <c r="NVV10" s="175"/>
      <c r="NVW10" s="175"/>
      <c r="NVX10" s="175"/>
      <c r="NVY10" s="175"/>
      <c r="NVZ10" s="175"/>
      <c r="NWA10" s="175"/>
      <c r="NWB10" s="175"/>
      <c r="NWC10" s="175"/>
      <c r="NWD10" s="175"/>
      <c r="NWE10" s="175"/>
      <c r="NWF10" s="175"/>
      <c r="NWG10" s="175"/>
      <c r="NWH10" s="175"/>
      <c r="NWI10" s="175"/>
      <c r="NWJ10" s="175"/>
      <c r="NWK10" s="175"/>
      <c r="NWL10" s="175"/>
      <c r="NWM10" s="175"/>
      <c r="NWN10" s="175"/>
      <c r="NWO10" s="175"/>
      <c r="NWP10" s="175"/>
      <c r="NWQ10" s="175"/>
      <c r="NWR10" s="175"/>
      <c r="NWS10" s="175"/>
      <c r="NWT10" s="175"/>
      <c r="NWU10" s="175"/>
      <c r="NWV10" s="175"/>
      <c r="NWW10" s="175"/>
      <c r="NWX10" s="175"/>
      <c r="NWY10" s="175"/>
      <c r="NWZ10" s="175"/>
      <c r="NXA10" s="175"/>
      <c r="NXB10" s="175"/>
      <c r="NXC10" s="175"/>
      <c r="NXD10" s="175"/>
      <c r="NXE10" s="175"/>
      <c r="NXF10" s="175"/>
      <c r="NXG10" s="175"/>
      <c r="NXH10" s="175"/>
      <c r="NXI10" s="175"/>
      <c r="NXJ10" s="175"/>
      <c r="NXK10" s="175"/>
      <c r="NXL10" s="175"/>
      <c r="NXM10" s="175"/>
      <c r="NXN10" s="175"/>
      <c r="NXO10" s="175"/>
      <c r="NXP10" s="175"/>
      <c r="NXQ10" s="175"/>
      <c r="NXR10" s="175"/>
      <c r="NXS10" s="175"/>
      <c r="NXT10" s="175"/>
      <c r="NXU10" s="175"/>
      <c r="NXV10" s="175"/>
      <c r="NXW10" s="175"/>
      <c r="NXX10" s="175"/>
      <c r="NXY10" s="175"/>
      <c r="NXZ10" s="175"/>
      <c r="NYA10" s="175"/>
      <c r="NYB10" s="175"/>
      <c r="NYC10" s="175"/>
      <c r="NYD10" s="175"/>
      <c r="NYE10" s="175"/>
      <c r="NYF10" s="175"/>
      <c r="NYG10" s="175"/>
      <c r="NYH10" s="175"/>
      <c r="NYI10" s="175"/>
      <c r="NYJ10" s="175"/>
      <c r="NYK10" s="175"/>
      <c r="NYL10" s="175"/>
      <c r="NYM10" s="175"/>
      <c r="NYN10" s="175"/>
      <c r="NYO10" s="175"/>
      <c r="NYP10" s="175"/>
      <c r="NYQ10" s="175"/>
      <c r="NYR10" s="175"/>
      <c r="NYS10" s="175"/>
      <c r="NYT10" s="175"/>
      <c r="NYU10" s="175"/>
      <c r="NYV10" s="175"/>
      <c r="NYW10" s="175"/>
      <c r="NYX10" s="175"/>
      <c r="NYY10" s="175"/>
      <c r="NYZ10" s="175"/>
      <c r="NZA10" s="175"/>
      <c r="NZB10" s="175"/>
      <c r="NZC10" s="175"/>
      <c r="NZD10" s="175"/>
      <c r="NZE10" s="175"/>
      <c r="NZF10" s="175"/>
      <c r="NZG10" s="175"/>
      <c r="NZH10" s="175"/>
      <c r="NZI10" s="175"/>
      <c r="NZJ10" s="175"/>
      <c r="NZK10" s="175"/>
      <c r="NZL10" s="175"/>
      <c r="NZM10" s="175"/>
      <c r="NZN10" s="175"/>
      <c r="NZO10" s="175"/>
      <c r="NZP10" s="175"/>
      <c r="NZQ10" s="175"/>
      <c r="NZR10" s="175"/>
      <c r="NZS10" s="175"/>
      <c r="NZT10" s="175"/>
      <c r="NZU10" s="175"/>
      <c r="NZV10" s="175"/>
      <c r="NZW10" s="175"/>
      <c r="NZX10" s="175"/>
      <c r="NZY10" s="175"/>
      <c r="NZZ10" s="175"/>
      <c r="OAA10" s="175"/>
      <c r="OAB10" s="175"/>
      <c r="OAC10" s="175"/>
      <c r="OAD10" s="175"/>
      <c r="OAE10" s="175"/>
      <c r="OAF10" s="175"/>
      <c r="OAG10" s="175"/>
      <c r="OAH10" s="175"/>
      <c r="OAI10" s="175"/>
      <c r="OAJ10" s="175"/>
      <c r="OAK10" s="175"/>
      <c r="OAL10" s="175"/>
      <c r="OAM10" s="175"/>
      <c r="OAN10" s="175"/>
      <c r="OAO10" s="175"/>
      <c r="OAP10" s="175"/>
      <c r="OAQ10" s="175"/>
      <c r="OAR10" s="175"/>
      <c r="OAS10" s="175"/>
      <c r="OAT10" s="175"/>
      <c r="OAU10" s="175"/>
      <c r="OAV10" s="175"/>
      <c r="OAW10" s="175"/>
      <c r="OAX10" s="175"/>
      <c r="OAY10" s="175"/>
      <c r="OAZ10" s="175"/>
      <c r="OBA10" s="175"/>
      <c r="OBB10" s="175"/>
      <c r="OBC10" s="175"/>
      <c r="OBD10" s="175"/>
      <c r="OBE10" s="175"/>
      <c r="OBF10" s="175"/>
      <c r="OBG10" s="175"/>
      <c r="OBH10" s="175"/>
      <c r="OBI10" s="175"/>
      <c r="OBJ10" s="175"/>
      <c r="OBK10" s="175"/>
      <c r="OBL10" s="175"/>
      <c r="OBM10" s="175"/>
      <c r="OBN10" s="175"/>
      <c r="OBO10" s="175"/>
      <c r="OBP10" s="175"/>
      <c r="OBQ10" s="175"/>
      <c r="OBR10" s="175"/>
      <c r="OBS10" s="175"/>
      <c r="OBT10" s="175"/>
      <c r="OBU10" s="175"/>
      <c r="OBV10" s="175"/>
      <c r="OBW10" s="175"/>
      <c r="OBX10" s="175"/>
      <c r="OBY10" s="175"/>
      <c r="OBZ10" s="175"/>
      <c r="OCA10" s="175"/>
      <c r="OCB10" s="175"/>
      <c r="OCC10" s="175"/>
      <c r="OCD10" s="175"/>
      <c r="OCE10" s="175"/>
      <c r="OCF10" s="175"/>
      <c r="OCG10" s="175"/>
      <c r="OCH10" s="175"/>
      <c r="OCI10" s="175"/>
      <c r="OCJ10" s="175"/>
      <c r="OCK10" s="175"/>
      <c r="OCL10" s="175"/>
      <c r="OCM10" s="175"/>
      <c r="OCN10" s="175"/>
      <c r="OCO10" s="175"/>
      <c r="OCP10" s="175"/>
      <c r="OCQ10" s="175"/>
      <c r="OCR10" s="175"/>
      <c r="OCS10" s="175"/>
      <c r="OCT10" s="175"/>
      <c r="OCU10" s="175"/>
      <c r="OCV10" s="175"/>
      <c r="OCW10" s="175"/>
      <c r="OCX10" s="175"/>
      <c r="OCY10" s="175"/>
      <c r="OCZ10" s="175"/>
      <c r="ODA10" s="175"/>
      <c r="ODB10" s="175"/>
      <c r="ODC10" s="175"/>
      <c r="ODD10" s="175"/>
      <c r="ODE10" s="175"/>
      <c r="ODF10" s="175"/>
      <c r="ODG10" s="175"/>
      <c r="ODH10" s="175"/>
      <c r="ODI10" s="175"/>
      <c r="ODJ10" s="175"/>
      <c r="ODK10" s="175"/>
      <c r="ODL10" s="175"/>
      <c r="ODM10" s="175"/>
      <c r="ODN10" s="175"/>
      <c r="ODO10" s="175"/>
      <c r="ODP10" s="175"/>
      <c r="ODQ10" s="175"/>
      <c r="ODR10" s="175"/>
      <c r="ODS10" s="175"/>
      <c r="ODT10" s="175"/>
      <c r="ODU10" s="175"/>
      <c r="ODV10" s="175"/>
      <c r="ODW10" s="175"/>
      <c r="ODX10" s="175"/>
      <c r="ODY10" s="175"/>
      <c r="ODZ10" s="175"/>
      <c r="OEA10" s="175"/>
      <c r="OEB10" s="175"/>
      <c r="OEC10" s="175"/>
      <c r="OED10" s="175"/>
      <c r="OEE10" s="175"/>
      <c r="OEF10" s="175"/>
      <c r="OEG10" s="175"/>
      <c r="OEH10" s="175"/>
      <c r="OEI10" s="175"/>
      <c r="OEJ10" s="175"/>
      <c r="OEK10" s="175"/>
      <c r="OEL10" s="175"/>
      <c r="OEM10" s="175"/>
      <c r="OEN10" s="175"/>
      <c r="OEO10" s="175"/>
      <c r="OEP10" s="175"/>
      <c r="OEQ10" s="175"/>
      <c r="OER10" s="175"/>
      <c r="OES10" s="175"/>
      <c r="OET10" s="175"/>
      <c r="OEU10" s="175"/>
      <c r="OEV10" s="175"/>
      <c r="OEW10" s="175"/>
      <c r="OEX10" s="175"/>
      <c r="OEY10" s="175"/>
      <c r="OEZ10" s="175"/>
      <c r="OFA10" s="175"/>
      <c r="OFB10" s="175"/>
      <c r="OFC10" s="175"/>
      <c r="OFD10" s="175"/>
      <c r="OFE10" s="175"/>
      <c r="OFF10" s="175"/>
      <c r="OFG10" s="175"/>
      <c r="OFH10" s="175"/>
      <c r="OFI10" s="175"/>
      <c r="OFJ10" s="175"/>
      <c r="OFK10" s="175"/>
      <c r="OFL10" s="175"/>
      <c r="OFM10" s="175"/>
      <c r="OFN10" s="175"/>
      <c r="OFO10" s="175"/>
      <c r="OFP10" s="175"/>
      <c r="OFQ10" s="175"/>
      <c r="OFR10" s="175"/>
      <c r="OFS10" s="175"/>
      <c r="OFT10" s="175"/>
      <c r="OFU10" s="175"/>
      <c r="OFV10" s="175"/>
      <c r="OFW10" s="175"/>
      <c r="OFX10" s="175"/>
      <c r="OFY10" s="175"/>
      <c r="OFZ10" s="175"/>
      <c r="OGA10" s="175"/>
      <c r="OGB10" s="175"/>
      <c r="OGC10" s="175"/>
      <c r="OGD10" s="175"/>
      <c r="OGE10" s="175"/>
      <c r="OGF10" s="175"/>
      <c r="OGG10" s="175"/>
      <c r="OGH10" s="175"/>
      <c r="OGI10" s="175"/>
      <c r="OGJ10" s="175"/>
      <c r="OGK10" s="175"/>
      <c r="OGL10" s="175"/>
      <c r="OGM10" s="175"/>
      <c r="OGN10" s="175"/>
      <c r="OGO10" s="175"/>
      <c r="OGP10" s="175"/>
      <c r="OGQ10" s="175"/>
      <c r="OGR10" s="175"/>
      <c r="OGS10" s="175"/>
      <c r="OGT10" s="175"/>
      <c r="OGU10" s="175"/>
      <c r="OGV10" s="175"/>
      <c r="OGW10" s="175"/>
      <c r="OGX10" s="175"/>
      <c r="OGY10" s="175"/>
      <c r="OGZ10" s="175"/>
      <c r="OHA10" s="175"/>
      <c r="OHB10" s="175"/>
      <c r="OHC10" s="175"/>
      <c r="OHD10" s="175"/>
      <c r="OHE10" s="175"/>
      <c r="OHF10" s="175"/>
      <c r="OHG10" s="175"/>
      <c r="OHH10" s="175"/>
      <c r="OHI10" s="175"/>
      <c r="OHJ10" s="175"/>
      <c r="OHK10" s="175"/>
      <c r="OHL10" s="175"/>
      <c r="OHM10" s="175"/>
      <c r="OHN10" s="175"/>
      <c r="OHO10" s="175"/>
      <c r="OHP10" s="175"/>
      <c r="OHQ10" s="175"/>
      <c r="OHR10" s="175"/>
      <c r="OHS10" s="175"/>
      <c r="OHT10" s="175"/>
      <c r="OHU10" s="175"/>
      <c r="OHV10" s="175"/>
      <c r="OHW10" s="175"/>
      <c r="OHX10" s="175"/>
      <c r="OHY10" s="175"/>
      <c r="OHZ10" s="175"/>
      <c r="OIA10" s="175"/>
      <c r="OIB10" s="175"/>
      <c r="OIC10" s="175"/>
      <c r="OID10" s="175"/>
      <c r="OIE10" s="175"/>
      <c r="OIF10" s="175"/>
      <c r="OIG10" s="175"/>
      <c r="OIH10" s="175"/>
      <c r="OII10" s="175"/>
      <c r="OIJ10" s="175"/>
      <c r="OIK10" s="175"/>
      <c r="OIL10" s="175"/>
      <c r="OIM10" s="175"/>
      <c r="OIN10" s="175"/>
      <c r="OIO10" s="175"/>
      <c r="OIP10" s="175"/>
      <c r="OIQ10" s="175"/>
      <c r="OIR10" s="175"/>
      <c r="OIS10" s="175"/>
      <c r="OIT10" s="175"/>
      <c r="OIU10" s="175"/>
      <c r="OIV10" s="175"/>
      <c r="OIW10" s="175"/>
      <c r="OIX10" s="175"/>
      <c r="OIY10" s="175"/>
      <c r="OIZ10" s="175"/>
      <c r="OJA10" s="175"/>
      <c r="OJB10" s="175"/>
      <c r="OJC10" s="175"/>
      <c r="OJD10" s="175"/>
      <c r="OJE10" s="175"/>
      <c r="OJF10" s="175"/>
      <c r="OJG10" s="175"/>
      <c r="OJH10" s="175"/>
      <c r="OJI10" s="175"/>
      <c r="OJJ10" s="175"/>
      <c r="OJK10" s="175"/>
      <c r="OJL10" s="175"/>
      <c r="OJM10" s="175"/>
      <c r="OJN10" s="175"/>
      <c r="OJO10" s="175"/>
      <c r="OJP10" s="175"/>
      <c r="OJQ10" s="175"/>
      <c r="OJR10" s="175"/>
      <c r="OJS10" s="175"/>
      <c r="OJT10" s="175"/>
      <c r="OJU10" s="175"/>
      <c r="OJV10" s="175"/>
      <c r="OJW10" s="175"/>
      <c r="OJX10" s="175"/>
      <c r="OJY10" s="175"/>
      <c r="OJZ10" s="175"/>
      <c r="OKA10" s="175"/>
      <c r="OKB10" s="175"/>
      <c r="OKC10" s="175"/>
      <c r="OKD10" s="175"/>
      <c r="OKE10" s="175"/>
      <c r="OKF10" s="175"/>
      <c r="OKG10" s="175"/>
      <c r="OKH10" s="175"/>
      <c r="OKI10" s="175"/>
      <c r="OKJ10" s="175"/>
      <c r="OKK10" s="175"/>
      <c r="OKL10" s="175"/>
      <c r="OKM10" s="175"/>
      <c r="OKN10" s="175"/>
      <c r="OKO10" s="175"/>
      <c r="OKP10" s="175"/>
      <c r="OKQ10" s="175"/>
      <c r="OKR10" s="175"/>
      <c r="OKS10" s="175"/>
      <c r="OKT10" s="175"/>
      <c r="OKU10" s="175"/>
      <c r="OKV10" s="175"/>
      <c r="OKW10" s="175"/>
      <c r="OKX10" s="175"/>
      <c r="OKY10" s="175"/>
      <c r="OKZ10" s="175"/>
      <c r="OLA10" s="175"/>
      <c r="OLB10" s="175"/>
      <c r="OLC10" s="175"/>
      <c r="OLD10" s="175"/>
      <c r="OLE10" s="175"/>
      <c r="OLF10" s="175"/>
      <c r="OLG10" s="175"/>
      <c r="OLH10" s="175"/>
      <c r="OLI10" s="175"/>
      <c r="OLJ10" s="175"/>
      <c r="OLK10" s="175"/>
      <c r="OLL10" s="175"/>
      <c r="OLM10" s="175"/>
      <c r="OLN10" s="175"/>
      <c r="OLO10" s="175"/>
      <c r="OLP10" s="175"/>
      <c r="OLQ10" s="175"/>
      <c r="OLR10" s="175"/>
      <c r="OLS10" s="175"/>
      <c r="OLT10" s="175"/>
      <c r="OLU10" s="175"/>
      <c r="OLV10" s="175"/>
      <c r="OLW10" s="175"/>
      <c r="OLX10" s="175"/>
      <c r="OLY10" s="175"/>
      <c r="OLZ10" s="175"/>
      <c r="OMA10" s="175"/>
      <c r="OMB10" s="175"/>
      <c r="OMC10" s="175"/>
      <c r="OMD10" s="175"/>
      <c r="OME10" s="175"/>
      <c r="OMF10" s="175"/>
      <c r="OMG10" s="175"/>
      <c r="OMH10" s="175"/>
      <c r="OMI10" s="175"/>
      <c r="OMJ10" s="175"/>
      <c r="OMK10" s="175"/>
      <c r="OML10" s="175"/>
      <c r="OMM10" s="175"/>
      <c r="OMN10" s="175"/>
      <c r="OMO10" s="175"/>
      <c r="OMP10" s="175"/>
      <c r="OMQ10" s="175"/>
      <c r="OMR10" s="175"/>
      <c r="OMS10" s="175"/>
      <c r="OMT10" s="175"/>
      <c r="OMU10" s="175"/>
      <c r="OMV10" s="175"/>
      <c r="OMW10" s="175"/>
      <c r="OMX10" s="175"/>
      <c r="OMY10" s="175"/>
      <c r="OMZ10" s="175"/>
      <c r="ONA10" s="175"/>
      <c r="ONB10" s="175"/>
      <c r="ONC10" s="175"/>
      <c r="OND10" s="175"/>
      <c r="ONE10" s="175"/>
      <c r="ONF10" s="175"/>
      <c r="ONG10" s="175"/>
      <c r="ONH10" s="175"/>
      <c r="ONI10" s="175"/>
      <c r="ONJ10" s="175"/>
      <c r="ONK10" s="175"/>
      <c r="ONL10" s="175"/>
      <c r="ONM10" s="175"/>
      <c r="ONN10" s="175"/>
      <c r="ONO10" s="175"/>
      <c r="ONP10" s="175"/>
      <c r="ONQ10" s="175"/>
      <c r="ONR10" s="175"/>
      <c r="ONS10" s="175"/>
      <c r="ONT10" s="175"/>
      <c r="ONU10" s="175"/>
      <c r="ONV10" s="175"/>
      <c r="ONW10" s="175"/>
      <c r="ONX10" s="175"/>
      <c r="ONY10" s="175"/>
      <c r="ONZ10" s="175"/>
      <c r="OOA10" s="175"/>
      <c r="OOB10" s="175"/>
      <c r="OOC10" s="175"/>
      <c r="OOD10" s="175"/>
      <c r="OOE10" s="175"/>
      <c r="OOF10" s="175"/>
      <c r="OOG10" s="175"/>
      <c r="OOH10" s="175"/>
      <c r="OOI10" s="175"/>
      <c r="OOJ10" s="175"/>
      <c r="OOK10" s="175"/>
      <c r="OOL10" s="175"/>
      <c r="OOM10" s="175"/>
      <c r="OON10" s="175"/>
      <c r="OOO10" s="175"/>
      <c r="OOP10" s="175"/>
      <c r="OOQ10" s="175"/>
      <c r="OOR10" s="175"/>
      <c r="OOS10" s="175"/>
      <c r="OOT10" s="175"/>
      <c r="OOU10" s="175"/>
      <c r="OOV10" s="175"/>
      <c r="OOW10" s="175"/>
      <c r="OOX10" s="175"/>
      <c r="OOY10" s="175"/>
      <c r="OOZ10" s="175"/>
      <c r="OPA10" s="175"/>
      <c r="OPB10" s="175"/>
      <c r="OPC10" s="175"/>
      <c r="OPD10" s="175"/>
      <c r="OPE10" s="175"/>
      <c r="OPF10" s="175"/>
      <c r="OPG10" s="175"/>
      <c r="OPH10" s="175"/>
      <c r="OPI10" s="175"/>
      <c r="OPJ10" s="175"/>
      <c r="OPK10" s="175"/>
      <c r="OPL10" s="175"/>
      <c r="OPM10" s="175"/>
      <c r="OPN10" s="175"/>
      <c r="OPO10" s="175"/>
      <c r="OPP10" s="175"/>
      <c r="OPQ10" s="175"/>
      <c r="OPR10" s="175"/>
      <c r="OPS10" s="175"/>
      <c r="OPT10" s="175"/>
      <c r="OPU10" s="175"/>
      <c r="OPV10" s="175"/>
      <c r="OPW10" s="175"/>
      <c r="OPX10" s="175"/>
      <c r="OPY10" s="175"/>
      <c r="OPZ10" s="175"/>
      <c r="OQA10" s="175"/>
      <c r="OQB10" s="175"/>
      <c r="OQC10" s="175"/>
      <c r="OQD10" s="175"/>
      <c r="OQE10" s="175"/>
      <c r="OQF10" s="175"/>
      <c r="OQG10" s="175"/>
      <c r="OQH10" s="175"/>
      <c r="OQI10" s="175"/>
      <c r="OQJ10" s="175"/>
      <c r="OQK10" s="175"/>
      <c r="OQL10" s="175"/>
      <c r="OQM10" s="175"/>
      <c r="OQN10" s="175"/>
      <c r="OQO10" s="175"/>
      <c r="OQP10" s="175"/>
      <c r="OQQ10" s="175"/>
      <c r="OQR10" s="175"/>
      <c r="OQS10" s="175"/>
      <c r="OQT10" s="175"/>
      <c r="OQU10" s="175"/>
      <c r="OQV10" s="175"/>
      <c r="OQW10" s="175"/>
      <c r="OQX10" s="175"/>
      <c r="OQY10" s="175"/>
      <c r="OQZ10" s="175"/>
      <c r="ORA10" s="175"/>
      <c r="ORB10" s="175"/>
      <c r="ORC10" s="175"/>
      <c r="ORD10" s="175"/>
      <c r="ORE10" s="175"/>
      <c r="ORF10" s="175"/>
      <c r="ORG10" s="175"/>
      <c r="ORH10" s="175"/>
      <c r="ORI10" s="175"/>
      <c r="ORJ10" s="175"/>
      <c r="ORK10" s="175"/>
      <c r="ORL10" s="175"/>
      <c r="ORM10" s="175"/>
      <c r="ORN10" s="175"/>
      <c r="ORO10" s="175"/>
      <c r="ORP10" s="175"/>
      <c r="ORQ10" s="175"/>
      <c r="ORR10" s="175"/>
      <c r="ORS10" s="175"/>
      <c r="ORT10" s="175"/>
      <c r="ORU10" s="175"/>
      <c r="ORV10" s="175"/>
      <c r="ORW10" s="175"/>
      <c r="ORX10" s="175"/>
      <c r="ORY10" s="175"/>
      <c r="ORZ10" s="175"/>
      <c r="OSA10" s="175"/>
      <c r="OSB10" s="175"/>
      <c r="OSC10" s="175"/>
      <c r="OSD10" s="175"/>
      <c r="OSE10" s="175"/>
      <c r="OSF10" s="175"/>
      <c r="OSG10" s="175"/>
      <c r="OSH10" s="175"/>
      <c r="OSI10" s="175"/>
      <c r="OSJ10" s="175"/>
      <c r="OSK10" s="175"/>
      <c r="OSL10" s="175"/>
      <c r="OSM10" s="175"/>
      <c r="OSN10" s="175"/>
      <c r="OSO10" s="175"/>
      <c r="OSP10" s="175"/>
      <c r="OSQ10" s="175"/>
      <c r="OSR10" s="175"/>
      <c r="OSS10" s="175"/>
      <c r="OST10" s="175"/>
      <c r="OSU10" s="175"/>
      <c r="OSV10" s="175"/>
      <c r="OSW10" s="175"/>
      <c r="OSX10" s="175"/>
      <c r="OSY10" s="175"/>
      <c r="OSZ10" s="175"/>
      <c r="OTA10" s="175"/>
      <c r="OTB10" s="175"/>
      <c r="OTC10" s="175"/>
      <c r="OTD10" s="175"/>
      <c r="OTE10" s="175"/>
      <c r="OTF10" s="175"/>
      <c r="OTG10" s="175"/>
      <c r="OTH10" s="175"/>
      <c r="OTI10" s="175"/>
      <c r="OTJ10" s="175"/>
      <c r="OTK10" s="175"/>
      <c r="OTL10" s="175"/>
      <c r="OTM10" s="175"/>
      <c r="OTN10" s="175"/>
      <c r="OTO10" s="175"/>
      <c r="OTP10" s="175"/>
      <c r="OTQ10" s="175"/>
      <c r="OTR10" s="175"/>
      <c r="OTS10" s="175"/>
      <c r="OTT10" s="175"/>
      <c r="OTU10" s="175"/>
      <c r="OTV10" s="175"/>
      <c r="OTW10" s="175"/>
      <c r="OTX10" s="175"/>
      <c r="OTY10" s="175"/>
      <c r="OTZ10" s="175"/>
      <c r="OUA10" s="175"/>
      <c r="OUB10" s="175"/>
      <c r="OUC10" s="175"/>
      <c r="OUD10" s="175"/>
      <c r="OUE10" s="175"/>
      <c r="OUF10" s="175"/>
      <c r="OUG10" s="175"/>
      <c r="OUH10" s="175"/>
      <c r="OUI10" s="175"/>
      <c r="OUJ10" s="175"/>
      <c r="OUK10" s="175"/>
      <c r="OUL10" s="175"/>
      <c r="OUM10" s="175"/>
      <c r="OUN10" s="175"/>
      <c r="OUO10" s="175"/>
      <c r="OUP10" s="175"/>
      <c r="OUQ10" s="175"/>
      <c r="OUR10" s="175"/>
      <c r="OUS10" s="175"/>
      <c r="OUT10" s="175"/>
      <c r="OUU10" s="175"/>
      <c r="OUV10" s="175"/>
      <c r="OUW10" s="175"/>
      <c r="OUX10" s="175"/>
      <c r="OUY10" s="175"/>
      <c r="OUZ10" s="175"/>
      <c r="OVA10" s="175"/>
      <c r="OVB10" s="175"/>
      <c r="OVC10" s="175"/>
      <c r="OVD10" s="175"/>
      <c r="OVE10" s="175"/>
      <c r="OVF10" s="175"/>
      <c r="OVG10" s="175"/>
      <c r="OVH10" s="175"/>
      <c r="OVI10" s="175"/>
      <c r="OVJ10" s="175"/>
      <c r="OVK10" s="175"/>
      <c r="OVL10" s="175"/>
      <c r="OVM10" s="175"/>
      <c r="OVN10" s="175"/>
      <c r="OVO10" s="175"/>
      <c r="OVP10" s="175"/>
      <c r="OVQ10" s="175"/>
      <c r="OVR10" s="175"/>
      <c r="OVS10" s="175"/>
      <c r="OVT10" s="175"/>
      <c r="OVU10" s="175"/>
      <c r="OVV10" s="175"/>
      <c r="OVW10" s="175"/>
      <c r="OVX10" s="175"/>
      <c r="OVY10" s="175"/>
      <c r="OVZ10" s="175"/>
      <c r="OWA10" s="175"/>
      <c r="OWB10" s="175"/>
      <c r="OWC10" s="175"/>
      <c r="OWD10" s="175"/>
      <c r="OWE10" s="175"/>
      <c r="OWF10" s="175"/>
      <c r="OWG10" s="175"/>
      <c r="OWH10" s="175"/>
      <c r="OWI10" s="175"/>
      <c r="OWJ10" s="175"/>
      <c r="OWK10" s="175"/>
      <c r="OWL10" s="175"/>
      <c r="OWM10" s="175"/>
      <c r="OWN10" s="175"/>
      <c r="OWO10" s="175"/>
      <c r="OWP10" s="175"/>
      <c r="OWQ10" s="175"/>
      <c r="OWR10" s="175"/>
      <c r="OWS10" s="175"/>
      <c r="OWT10" s="175"/>
      <c r="OWU10" s="175"/>
      <c r="OWV10" s="175"/>
      <c r="OWW10" s="175"/>
      <c r="OWX10" s="175"/>
      <c r="OWY10" s="175"/>
      <c r="OWZ10" s="175"/>
      <c r="OXA10" s="175"/>
      <c r="OXB10" s="175"/>
      <c r="OXC10" s="175"/>
      <c r="OXD10" s="175"/>
      <c r="OXE10" s="175"/>
      <c r="OXF10" s="175"/>
      <c r="OXG10" s="175"/>
      <c r="OXH10" s="175"/>
      <c r="OXI10" s="175"/>
      <c r="OXJ10" s="175"/>
      <c r="OXK10" s="175"/>
      <c r="OXL10" s="175"/>
      <c r="OXM10" s="175"/>
      <c r="OXN10" s="175"/>
      <c r="OXO10" s="175"/>
      <c r="OXP10" s="175"/>
      <c r="OXQ10" s="175"/>
      <c r="OXR10" s="175"/>
      <c r="OXS10" s="175"/>
      <c r="OXT10" s="175"/>
      <c r="OXU10" s="175"/>
      <c r="OXV10" s="175"/>
      <c r="OXW10" s="175"/>
      <c r="OXX10" s="175"/>
      <c r="OXY10" s="175"/>
      <c r="OXZ10" s="175"/>
      <c r="OYA10" s="175"/>
      <c r="OYB10" s="175"/>
      <c r="OYC10" s="175"/>
      <c r="OYD10" s="175"/>
      <c r="OYE10" s="175"/>
      <c r="OYF10" s="175"/>
      <c r="OYG10" s="175"/>
      <c r="OYH10" s="175"/>
      <c r="OYI10" s="175"/>
      <c r="OYJ10" s="175"/>
      <c r="OYK10" s="175"/>
      <c r="OYL10" s="175"/>
      <c r="OYM10" s="175"/>
      <c r="OYN10" s="175"/>
      <c r="OYO10" s="175"/>
      <c r="OYP10" s="175"/>
      <c r="OYQ10" s="175"/>
      <c r="OYR10" s="175"/>
      <c r="OYS10" s="175"/>
      <c r="OYT10" s="175"/>
      <c r="OYU10" s="175"/>
      <c r="OYV10" s="175"/>
      <c r="OYW10" s="175"/>
      <c r="OYX10" s="175"/>
      <c r="OYY10" s="175"/>
      <c r="OYZ10" s="175"/>
      <c r="OZA10" s="175"/>
      <c r="OZB10" s="175"/>
      <c r="OZC10" s="175"/>
      <c r="OZD10" s="175"/>
      <c r="OZE10" s="175"/>
      <c r="OZF10" s="175"/>
      <c r="OZG10" s="175"/>
      <c r="OZH10" s="175"/>
      <c r="OZI10" s="175"/>
      <c r="OZJ10" s="175"/>
      <c r="OZK10" s="175"/>
      <c r="OZL10" s="175"/>
      <c r="OZM10" s="175"/>
      <c r="OZN10" s="175"/>
      <c r="OZO10" s="175"/>
      <c r="OZP10" s="175"/>
      <c r="OZQ10" s="175"/>
      <c r="OZR10" s="175"/>
      <c r="OZS10" s="175"/>
      <c r="OZT10" s="175"/>
      <c r="OZU10" s="175"/>
      <c r="OZV10" s="175"/>
      <c r="OZW10" s="175"/>
      <c r="OZX10" s="175"/>
      <c r="OZY10" s="175"/>
      <c r="OZZ10" s="175"/>
      <c r="PAA10" s="175"/>
      <c r="PAB10" s="175"/>
      <c r="PAC10" s="175"/>
      <c r="PAD10" s="175"/>
      <c r="PAE10" s="175"/>
      <c r="PAF10" s="175"/>
      <c r="PAG10" s="175"/>
      <c r="PAH10" s="175"/>
      <c r="PAI10" s="175"/>
      <c r="PAJ10" s="175"/>
      <c r="PAK10" s="175"/>
      <c r="PAL10" s="175"/>
      <c r="PAM10" s="175"/>
      <c r="PAN10" s="175"/>
      <c r="PAO10" s="175"/>
      <c r="PAP10" s="175"/>
      <c r="PAQ10" s="175"/>
      <c r="PAR10" s="175"/>
      <c r="PAS10" s="175"/>
      <c r="PAT10" s="175"/>
      <c r="PAU10" s="175"/>
      <c r="PAV10" s="175"/>
      <c r="PAW10" s="175"/>
      <c r="PAX10" s="175"/>
      <c r="PAY10" s="175"/>
      <c r="PAZ10" s="175"/>
      <c r="PBA10" s="175"/>
      <c r="PBB10" s="175"/>
      <c r="PBC10" s="175"/>
      <c r="PBD10" s="175"/>
      <c r="PBE10" s="175"/>
      <c r="PBF10" s="175"/>
      <c r="PBG10" s="175"/>
      <c r="PBH10" s="175"/>
      <c r="PBI10" s="175"/>
      <c r="PBJ10" s="175"/>
      <c r="PBK10" s="175"/>
      <c r="PBL10" s="175"/>
      <c r="PBM10" s="175"/>
      <c r="PBN10" s="175"/>
      <c r="PBO10" s="175"/>
      <c r="PBP10" s="175"/>
      <c r="PBQ10" s="175"/>
      <c r="PBR10" s="175"/>
      <c r="PBS10" s="175"/>
      <c r="PBT10" s="175"/>
      <c r="PBU10" s="175"/>
      <c r="PBV10" s="175"/>
      <c r="PBW10" s="175"/>
      <c r="PBX10" s="175"/>
      <c r="PBY10" s="175"/>
      <c r="PBZ10" s="175"/>
      <c r="PCA10" s="175"/>
      <c r="PCB10" s="175"/>
      <c r="PCC10" s="175"/>
      <c r="PCD10" s="175"/>
      <c r="PCE10" s="175"/>
      <c r="PCF10" s="175"/>
      <c r="PCG10" s="175"/>
      <c r="PCH10" s="175"/>
      <c r="PCI10" s="175"/>
      <c r="PCJ10" s="175"/>
      <c r="PCK10" s="175"/>
      <c r="PCL10" s="175"/>
      <c r="PCM10" s="175"/>
      <c r="PCN10" s="175"/>
      <c r="PCO10" s="175"/>
      <c r="PCP10" s="175"/>
      <c r="PCQ10" s="175"/>
      <c r="PCR10" s="175"/>
      <c r="PCS10" s="175"/>
      <c r="PCT10" s="175"/>
      <c r="PCU10" s="175"/>
      <c r="PCV10" s="175"/>
      <c r="PCW10" s="175"/>
      <c r="PCX10" s="175"/>
      <c r="PCY10" s="175"/>
      <c r="PCZ10" s="175"/>
      <c r="PDA10" s="175"/>
      <c r="PDB10" s="175"/>
      <c r="PDC10" s="175"/>
      <c r="PDD10" s="175"/>
      <c r="PDE10" s="175"/>
      <c r="PDF10" s="175"/>
      <c r="PDG10" s="175"/>
      <c r="PDH10" s="175"/>
      <c r="PDI10" s="175"/>
      <c r="PDJ10" s="175"/>
      <c r="PDK10" s="175"/>
      <c r="PDL10" s="175"/>
      <c r="PDM10" s="175"/>
      <c r="PDN10" s="175"/>
      <c r="PDO10" s="175"/>
      <c r="PDP10" s="175"/>
      <c r="PDQ10" s="175"/>
      <c r="PDR10" s="175"/>
      <c r="PDS10" s="175"/>
      <c r="PDT10" s="175"/>
      <c r="PDU10" s="175"/>
      <c r="PDV10" s="175"/>
      <c r="PDW10" s="175"/>
      <c r="PDX10" s="175"/>
      <c r="PDY10" s="175"/>
      <c r="PDZ10" s="175"/>
      <c r="PEA10" s="175"/>
      <c r="PEB10" s="175"/>
      <c r="PEC10" s="175"/>
      <c r="PED10" s="175"/>
      <c r="PEE10" s="175"/>
      <c r="PEF10" s="175"/>
      <c r="PEG10" s="175"/>
      <c r="PEH10" s="175"/>
      <c r="PEI10" s="175"/>
      <c r="PEJ10" s="175"/>
      <c r="PEK10" s="175"/>
      <c r="PEL10" s="175"/>
      <c r="PEM10" s="175"/>
      <c r="PEN10" s="175"/>
      <c r="PEO10" s="175"/>
      <c r="PEP10" s="175"/>
      <c r="PEQ10" s="175"/>
      <c r="PER10" s="175"/>
      <c r="PES10" s="175"/>
      <c r="PET10" s="175"/>
      <c r="PEU10" s="175"/>
      <c r="PEV10" s="175"/>
      <c r="PEW10" s="175"/>
      <c r="PEX10" s="175"/>
      <c r="PEY10" s="175"/>
      <c r="PEZ10" s="175"/>
      <c r="PFA10" s="175"/>
      <c r="PFB10" s="175"/>
      <c r="PFC10" s="175"/>
      <c r="PFD10" s="175"/>
      <c r="PFE10" s="175"/>
      <c r="PFF10" s="175"/>
      <c r="PFG10" s="175"/>
      <c r="PFH10" s="175"/>
      <c r="PFI10" s="175"/>
      <c r="PFJ10" s="175"/>
      <c r="PFK10" s="175"/>
      <c r="PFL10" s="175"/>
      <c r="PFM10" s="175"/>
      <c r="PFN10" s="175"/>
      <c r="PFO10" s="175"/>
      <c r="PFP10" s="175"/>
      <c r="PFQ10" s="175"/>
      <c r="PFR10" s="175"/>
      <c r="PFS10" s="175"/>
      <c r="PFT10" s="175"/>
      <c r="PFU10" s="175"/>
      <c r="PFV10" s="175"/>
      <c r="PFW10" s="175"/>
      <c r="PFX10" s="175"/>
      <c r="PFY10" s="175"/>
      <c r="PFZ10" s="175"/>
      <c r="PGA10" s="175"/>
      <c r="PGB10" s="175"/>
      <c r="PGC10" s="175"/>
      <c r="PGD10" s="175"/>
      <c r="PGE10" s="175"/>
      <c r="PGF10" s="175"/>
      <c r="PGG10" s="175"/>
      <c r="PGH10" s="175"/>
      <c r="PGI10" s="175"/>
      <c r="PGJ10" s="175"/>
      <c r="PGK10" s="175"/>
      <c r="PGL10" s="175"/>
      <c r="PGM10" s="175"/>
      <c r="PGN10" s="175"/>
      <c r="PGO10" s="175"/>
      <c r="PGP10" s="175"/>
      <c r="PGQ10" s="175"/>
      <c r="PGR10" s="175"/>
      <c r="PGS10" s="175"/>
      <c r="PGT10" s="175"/>
      <c r="PGU10" s="175"/>
      <c r="PGV10" s="175"/>
      <c r="PGW10" s="175"/>
      <c r="PGX10" s="175"/>
      <c r="PGY10" s="175"/>
      <c r="PGZ10" s="175"/>
      <c r="PHA10" s="175"/>
      <c r="PHB10" s="175"/>
      <c r="PHC10" s="175"/>
      <c r="PHD10" s="175"/>
      <c r="PHE10" s="175"/>
      <c r="PHF10" s="175"/>
      <c r="PHG10" s="175"/>
      <c r="PHH10" s="175"/>
      <c r="PHI10" s="175"/>
      <c r="PHJ10" s="175"/>
      <c r="PHK10" s="175"/>
      <c r="PHL10" s="175"/>
      <c r="PHM10" s="175"/>
      <c r="PHN10" s="175"/>
      <c r="PHO10" s="175"/>
      <c r="PHP10" s="175"/>
      <c r="PHQ10" s="175"/>
      <c r="PHR10" s="175"/>
      <c r="PHS10" s="175"/>
      <c r="PHT10" s="175"/>
      <c r="PHU10" s="175"/>
      <c r="PHV10" s="175"/>
      <c r="PHW10" s="175"/>
      <c r="PHX10" s="175"/>
      <c r="PHY10" s="175"/>
      <c r="PHZ10" s="175"/>
      <c r="PIA10" s="175"/>
      <c r="PIB10" s="175"/>
      <c r="PIC10" s="175"/>
      <c r="PID10" s="175"/>
      <c r="PIE10" s="175"/>
      <c r="PIF10" s="175"/>
      <c r="PIG10" s="175"/>
      <c r="PIH10" s="175"/>
      <c r="PII10" s="175"/>
      <c r="PIJ10" s="175"/>
      <c r="PIK10" s="175"/>
      <c r="PIL10" s="175"/>
      <c r="PIM10" s="175"/>
      <c r="PIN10" s="175"/>
      <c r="PIO10" s="175"/>
      <c r="PIP10" s="175"/>
      <c r="PIQ10" s="175"/>
      <c r="PIR10" s="175"/>
      <c r="PIS10" s="175"/>
      <c r="PIT10" s="175"/>
      <c r="PIU10" s="175"/>
      <c r="PIV10" s="175"/>
      <c r="PIW10" s="175"/>
      <c r="PIX10" s="175"/>
      <c r="PIY10" s="175"/>
      <c r="PIZ10" s="175"/>
      <c r="PJA10" s="175"/>
      <c r="PJB10" s="175"/>
      <c r="PJC10" s="175"/>
      <c r="PJD10" s="175"/>
      <c r="PJE10" s="175"/>
      <c r="PJF10" s="175"/>
      <c r="PJG10" s="175"/>
      <c r="PJH10" s="175"/>
      <c r="PJI10" s="175"/>
      <c r="PJJ10" s="175"/>
      <c r="PJK10" s="175"/>
      <c r="PJL10" s="175"/>
      <c r="PJM10" s="175"/>
      <c r="PJN10" s="175"/>
      <c r="PJO10" s="175"/>
      <c r="PJP10" s="175"/>
      <c r="PJQ10" s="175"/>
      <c r="PJR10" s="175"/>
      <c r="PJS10" s="175"/>
      <c r="PJT10" s="175"/>
      <c r="PJU10" s="175"/>
      <c r="PJV10" s="175"/>
      <c r="PJW10" s="175"/>
      <c r="PJX10" s="175"/>
      <c r="PJY10" s="175"/>
      <c r="PJZ10" s="175"/>
      <c r="PKA10" s="175"/>
      <c r="PKB10" s="175"/>
      <c r="PKC10" s="175"/>
      <c r="PKD10" s="175"/>
      <c r="PKE10" s="175"/>
      <c r="PKF10" s="175"/>
      <c r="PKG10" s="175"/>
      <c r="PKH10" s="175"/>
      <c r="PKI10" s="175"/>
      <c r="PKJ10" s="175"/>
      <c r="PKK10" s="175"/>
      <c r="PKL10" s="175"/>
      <c r="PKM10" s="175"/>
      <c r="PKN10" s="175"/>
      <c r="PKO10" s="175"/>
      <c r="PKP10" s="175"/>
      <c r="PKQ10" s="175"/>
      <c r="PKR10" s="175"/>
      <c r="PKS10" s="175"/>
      <c r="PKT10" s="175"/>
      <c r="PKU10" s="175"/>
      <c r="PKV10" s="175"/>
      <c r="PKW10" s="175"/>
      <c r="PKX10" s="175"/>
      <c r="PKY10" s="175"/>
      <c r="PKZ10" s="175"/>
      <c r="PLA10" s="175"/>
      <c r="PLB10" s="175"/>
      <c r="PLC10" s="175"/>
      <c r="PLD10" s="175"/>
      <c r="PLE10" s="175"/>
      <c r="PLF10" s="175"/>
      <c r="PLG10" s="175"/>
      <c r="PLH10" s="175"/>
      <c r="PLI10" s="175"/>
      <c r="PLJ10" s="175"/>
      <c r="PLK10" s="175"/>
      <c r="PLL10" s="175"/>
      <c r="PLM10" s="175"/>
      <c r="PLN10" s="175"/>
      <c r="PLO10" s="175"/>
      <c r="PLP10" s="175"/>
      <c r="PLQ10" s="175"/>
      <c r="PLR10" s="175"/>
      <c r="PLS10" s="175"/>
      <c r="PLT10" s="175"/>
      <c r="PLU10" s="175"/>
      <c r="PLV10" s="175"/>
      <c r="PLW10" s="175"/>
      <c r="PLX10" s="175"/>
      <c r="PLY10" s="175"/>
      <c r="PLZ10" s="175"/>
      <c r="PMA10" s="175"/>
      <c r="PMB10" s="175"/>
      <c r="PMC10" s="175"/>
      <c r="PMD10" s="175"/>
      <c r="PME10" s="175"/>
      <c r="PMF10" s="175"/>
      <c r="PMG10" s="175"/>
      <c r="PMH10" s="175"/>
      <c r="PMI10" s="175"/>
      <c r="PMJ10" s="175"/>
      <c r="PMK10" s="175"/>
      <c r="PML10" s="175"/>
      <c r="PMM10" s="175"/>
      <c r="PMN10" s="175"/>
      <c r="PMO10" s="175"/>
      <c r="PMP10" s="175"/>
      <c r="PMQ10" s="175"/>
      <c r="PMR10" s="175"/>
      <c r="PMS10" s="175"/>
      <c r="PMT10" s="175"/>
      <c r="PMU10" s="175"/>
      <c r="PMV10" s="175"/>
      <c r="PMW10" s="175"/>
      <c r="PMX10" s="175"/>
      <c r="PMY10" s="175"/>
      <c r="PMZ10" s="175"/>
      <c r="PNA10" s="175"/>
      <c r="PNB10" s="175"/>
      <c r="PNC10" s="175"/>
      <c r="PND10" s="175"/>
      <c r="PNE10" s="175"/>
      <c r="PNF10" s="175"/>
      <c r="PNG10" s="175"/>
      <c r="PNH10" s="175"/>
      <c r="PNI10" s="175"/>
      <c r="PNJ10" s="175"/>
      <c r="PNK10" s="175"/>
      <c r="PNL10" s="175"/>
      <c r="PNM10" s="175"/>
      <c r="PNN10" s="175"/>
      <c r="PNO10" s="175"/>
      <c r="PNP10" s="175"/>
      <c r="PNQ10" s="175"/>
      <c r="PNR10" s="175"/>
      <c r="PNS10" s="175"/>
      <c r="PNT10" s="175"/>
      <c r="PNU10" s="175"/>
      <c r="PNV10" s="175"/>
      <c r="PNW10" s="175"/>
      <c r="PNX10" s="175"/>
      <c r="PNY10" s="175"/>
      <c r="PNZ10" s="175"/>
      <c r="POA10" s="175"/>
      <c r="POB10" s="175"/>
      <c r="POC10" s="175"/>
      <c r="POD10" s="175"/>
      <c r="POE10" s="175"/>
      <c r="POF10" s="175"/>
      <c r="POG10" s="175"/>
      <c r="POH10" s="175"/>
      <c r="POI10" s="175"/>
      <c r="POJ10" s="175"/>
      <c r="POK10" s="175"/>
      <c r="POL10" s="175"/>
      <c r="POM10" s="175"/>
      <c r="PON10" s="175"/>
      <c r="POO10" s="175"/>
      <c r="POP10" s="175"/>
      <c r="POQ10" s="175"/>
      <c r="POR10" s="175"/>
      <c r="POS10" s="175"/>
      <c r="POT10" s="175"/>
      <c r="POU10" s="175"/>
      <c r="POV10" s="175"/>
      <c r="POW10" s="175"/>
      <c r="POX10" s="175"/>
      <c r="POY10" s="175"/>
      <c r="POZ10" s="175"/>
      <c r="PPA10" s="175"/>
      <c r="PPB10" s="175"/>
      <c r="PPC10" s="175"/>
      <c r="PPD10" s="175"/>
      <c r="PPE10" s="175"/>
      <c r="PPF10" s="175"/>
      <c r="PPG10" s="175"/>
      <c r="PPH10" s="175"/>
      <c r="PPI10" s="175"/>
      <c r="PPJ10" s="175"/>
      <c r="PPK10" s="175"/>
      <c r="PPL10" s="175"/>
      <c r="PPM10" s="175"/>
      <c r="PPN10" s="175"/>
      <c r="PPO10" s="175"/>
      <c r="PPP10" s="175"/>
      <c r="PPQ10" s="175"/>
      <c r="PPR10" s="175"/>
      <c r="PPS10" s="175"/>
      <c r="PPT10" s="175"/>
      <c r="PPU10" s="175"/>
      <c r="PPV10" s="175"/>
      <c r="PPW10" s="175"/>
      <c r="PPX10" s="175"/>
      <c r="PPY10" s="175"/>
      <c r="PPZ10" s="175"/>
      <c r="PQA10" s="175"/>
      <c r="PQB10" s="175"/>
      <c r="PQC10" s="175"/>
      <c r="PQD10" s="175"/>
      <c r="PQE10" s="175"/>
      <c r="PQF10" s="175"/>
      <c r="PQG10" s="175"/>
      <c r="PQH10" s="175"/>
      <c r="PQI10" s="175"/>
      <c r="PQJ10" s="175"/>
      <c r="PQK10" s="175"/>
      <c r="PQL10" s="175"/>
      <c r="PQM10" s="175"/>
      <c r="PQN10" s="175"/>
      <c r="PQO10" s="175"/>
      <c r="PQP10" s="175"/>
      <c r="PQQ10" s="175"/>
      <c r="PQR10" s="175"/>
      <c r="PQS10" s="175"/>
      <c r="PQT10" s="175"/>
      <c r="PQU10" s="175"/>
      <c r="PQV10" s="175"/>
      <c r="PQW10" s="175"/>
      <c r="PQX10" s="175"/>
      <c r="PQY10" s="175"/>
      <c r="PQZ10" s="175"/>
      <c r="PRA10" s="175"/>
      <c r="PRB10" s="175"/>
      <c r="PRC10" s="175"/>
      <c r="PRD10" s="175"/>
      <c r="PRE10" s="175"/>
      <c r="PRF10" s="175"/>
      <c r="PRG10" s="175"/>
      <c r="PRH10" s="175"/>
      <c r="PRI10" s="175"/>
      <c r="PRJ10" s="175"/>
      <c r="PRK10" s="175"/>
      <c r="PRL10" s="175"/>
      <c r="PRM10" s="175"/>
      <c r="PRN10" s="175"/>
      <c r="PRO10" s="175"/>
      <c r="PRP10" s="175"/>
      <c r="PRQ10" s="175"/>
      <c r="PRR10" s="175"/>
      <c r="PRS10" s="175"/>
      <c r="PRT10" s="175"/>
      <c r="PRU10" s="175"/>
      <c r="PRV10" s="175"/>
      <c r="PRW10" s="175"/>
      <c r="PRX10" s="175"/>
      <c r="PRY10" s="175"/>
      <c r="PRZ10" s="175"/>
      <c r="PSA10" s="175"/>
      <c r="PSB10" s="175"/>
      <c r="PSC10" s="175"/>
      <c r="PSD10" s="175"/>
      <c r="PSE10" s="175"/>
      <c r="PSF10" s="175"/>
      <c r="PSG10" s="175"/>
      <c r="PSH10" s="175"/>
      <c r="PSI10" s="175"/>
      <c r="PSJ10" s="175"/>
      <c r="PSK10" s="175"/>
      <c r="PSL10" s="175"/>
      <c r="PSM10" s="175"/>
      <c r="PSN10" s="175"/>
      <c r="PSO10" s="175"/>
      <c r="PSP10" s="175"/>
      <c r="PSQ10" s="175"/>
      <c r="PSR10" s="175"/>
      <c r="PSS10" s="175"/>
      <c r="PST10" s="175"/>
      <c r="PSU10" s="175"/>
      <c r="PSV10" s="175"/>
      <c r="PSW10" s="175"/>
      <c r="PSX10" s="175"/>
      <c r="PSY10" s="175"/>
      <c r="PSZ10" s="175"/>
      <c r="PTA10" s="175"/>
      <c r="PTB10" s="175"/>
      <c r="PTC10" s="175"/>
      <c r="PTD10" s="175"/>
      <c r="PTE10" s="175"/>
      <c r="PTF10" s="175"/>
      <c r="PTG10" s="175"/>
      <c r="PTH10" s="175"/>
      <c r="PTI10" s="175"/>
      <c r="PTJ10" s="175"/>
      <c r="PTK10" s="175"/>
      <c r="PTL10" s="175"/>
      <c r="PTM10" s="175"/>
      <c r="PTN10" s="175"/>
      <c r="PTO10" s="175"/>
      <c r="PTP10" s="175"/>
      <c r="PTQ10" s="175"/>
      <c r="PTR10" s="175"/>
      <c r="PTS10" s="175"/>
      <c r="PTT10" s="175"/>
      <c r="PTU10" s="175"/>
      <c r="PTV10" s="175"/>
      <c r="PTW10" s="175"/>
      <c r="PTX10" s="175"/>
      <c r="PTY10" s="175"/>
      <c r="PTZ10" s="175"/>
      <c r="PUA10" s="175"/>
      <c r="PUB10" s="175"/>
      <c r="PUC10" s="175"/>
      <c r="PUD10" s="175"/>
      <c r="PUE10" s="175"/>
      <c r="PUF10" s="175"/>
      <c r="PUG10" s="175"/>
      <c r="PUH10" s="175"/>
      <c r="PUI10" s="175"/>
      <c r="PUJ10" s="175"/>
      <c r="PUK10" s="175"/>
      <c r="PUL10" s="175"/>
      <c r="PUM10" s="175"/>
      <c r="PUN10" s="175"/>
      <c r="PUO10" s="175"/>
      <c r="PUP10" s="175"/>
      <c r="PUQ10" s="175"/>
      <c r="PUR10" s="175"/>
      <c r="PUS10" s="175"/>
      <c r="PUT10" s="175"/>
      <c r="PUU10" s="175"/>
      <c r="PUV10" s="175"/>
      <c r="PUW10" s="175"/>
      <c r="PUX10" s="175"/>
      <c r="PUY10" s="175"/>
      <c r="PUZ10" s="175"/>
      <c r="PVA10" s="175"/>
      <c r="PVB10" s="175"/>
      <c r="PVC10" s="175"/>
      <c r="PVD10" s="175"/>
      <c r="PVE10" s="175"/>
      <c r="PVF10" s="175"/>
      <c r="PVG10" s="175"/>
      <c r="PVH10" s="175"/>
      <c r="PVI10" s="175"/>
      <c r="PVJ10" s="175"/>
      <c r="PVK10" s="175"/>
      <c r="PVL10" s="175"/>
      <c r="PVM10" s="175"/>
      <c r="PVN10" s="175"/>
      <c r="PVO10" s="175"/>
      <c r="PVP10" s="175"/>
      <c r="PVQ10" s="175"/>
      <c r="PVR10" s="175"/>
      <c r="PVS10" s="175"/>
      <c r="PVT10" s="175"/>
      <c r="PVU10" s="175"/>
      <c r="PVV10" s="175"/>
      <c r="PVW10" s="175"/>
      <c r="PVX10" s="175"/>
      <c r="PVY10" s="175"/>
      <c r="PVZ10" s="175"/>
      <c r="PWA10" s="175"/>
      <c r="PWB10" s="175"/>
      <c r="PWC10" s="175"/>
      <c r="PWD10" s="175"/>
      <c r="PWE10" s="175"/>
      <c r="PWF10" s="175"/>
      <c r="PWG10" s="175"/>
      <c r="PWH10" s="175"/>
      <c r="PWI10" s="175"/>
      <c r="PWJ10" s="175"/>
      <c r="PWK10" s="175"/>
      <c r="PWL10" s="175"/>
      <c r="PWM10" s="175"/>
      <c r="PWN10" s="175"/>
      <c r="PWO10" s="175"/>
      <c r="PWP10" s="175"/>
      <c r="PWQ10" s="175"/>
      <c r="PWR10" s="175"/>
      <c r="PWS10" s="175"/>
      <c r="PWT10" s="175"/>
      <c r="PWU10" s="175"/>
      <c r="PWV10" s="175"/>
      <c r="PWW10" s="175"/>
      <c r="PWX10" s="175"/>
      <c r="PWY10" s="175"/>
      <c r="PWZ10" s="175"/>
      <c r="PXA10" s="175"/>
      <c r="PXB10" s="175"/>
      <c r="PXC10" s="175"/>
      <c r="PXD10" s="175"/>
      <c r="PXE10" s="175"/>
      <c r="PXF10" s="175"/>
      <c r="PXG10" s="175"/>
      <c r="PXH10" s="175"/>
      <c r="PXI10" s="175"/>
      <c r="PXJ10" s="175"/>
      <c r="PXK10" s="175"/>
      <c r="PXL10" s="175"/>
      <c r="PXM10" s="175"/>
      <c r="PXN10" s="175"/>
      <c r="PXO10" s="175"/>
      <c r="PXP10" s="175"/>
      <c r="PXQ10" s="175"/>
      <c r="PXR10" s="175"/>
      <c r="PXS10" s="175"/>
      <c r="PXT10" s="175"/>
      <c r="PXU10" s="175"/>
      <c r="PXV10" s="175"/>
      <c r="PXW10" s="175"/>
      <c r="PXX10" s="175"/>
      <c r="PXY10" s="175"/>
      <c r="PXZ10" s="175"/>
      <c r="PYA10" s="175"/>
      <c r="PYB10" s="175"/>
      <c r="PYC10" s="175"/>
      <c r="PYD10" s="175"/>
      <c r="PYE10" s="175"/>
      <c r="PYF10" s="175"/>
      <c r="PYG10" s="175"/>
      <c r="PYH10" s="175"/>
      <c r="PYI10" s="175"/>
      <c r="PYJ10" s="175"/>
      <c r="PYK10" s="175"/>
      <c r="PYL10" s="175"/>
      <c r="PYM10" s="175"/>
      <c r="PYN10" s="175"/>
      <c r="PYO10" s="175"/>
      <c r="PYP10" s="175"/>
      <c r="PYQ10" s="175"/>
      <c r="PYR10" s="175"/>
      <c r="PYS10" s="175"/>
      <c r="PYT10" s="175"/>
      <c r="PYU10" s="175"/>
      <c r="PYV10" s="175"/>
      <c r="PYW10" s="175"/>
      <c r="PYX10" s="175"/>
      <c r="PYY10" s="175"/>
      <c r="PYZ10" s="175"/>
      <c r="PZA10" s="175"/>
      <c r="PZB10" s="175"/>
      <c r="PZC10" s="175"/>
      <c r="PZD10" s="175"/>
      <c r="PZE10" s="175"/>
      <c r="PZF10" s="175"/>
      <c r="PZG10" s="175"/>
      <c r="PZH10" s="175"/>
      <c r="PZI10" s="175"/>
      <c r="PZJ10" s="175"/>
      <c r="PZK10" s="175"/>
      <c r="PZL10" s="175"/>
      <c r="PZM10" s="175"/>
      <c r="PZN10" s="175"/>
      <c r="PZO10" s="175"/>
      <c r="PZP10" s="175"/>
      <c r="PZQ10" s="175"/>
      <c r="PZR10" s="175"/>
      <c r="PZS10" s="175"/>
      <c r="PZT10" s="175"/>
      <c r="PZU10" s="175"/>
      <c r="PZV10" s="175"/>
      <c r="PZW10" s="175"/>
      <c r="PZX10" s="175"/>
      <c r="PZY10" s="175"/>
      <c r="PZZ10" s="175"/>
      <c r="QAA10" s="175"/>
      <c r="QAB10" s="175"/>
      <c r="QAC10" s="175"/>
      <c r="QAD10" s="175"/>
      <c r="QAE10" s="175"/>
      <c r="QAF10" s="175"/>
      <c r="QAG10" s="175"/>
      <c r="QAH10" s="175"/>
      <c r="QAI10" s="175"/>
      <c r="QAJ10" s="175"/>
      <c r="QAK10" s="175"/>
      <c r="QAL10" s="175"/>
      <c r="QAM10" s="175"/>
      <c r="QAN10" s="175"/>
      <c r="QAO10" s="175"/>
      <c r="QAP10" s="175"/>
      <c r="QAQ10" s="175"/>
      <c r="QAR10" s="175"/>
      <c r="QAS10" s="175"/>
      <c r="QAT10" s="175"/>
      <c r="QAU10" s="175"/>
      <c r="QAV10" s="175"/>
      <c r="QAW10" s="175"/>
      <c r="QAX10" s="175"/>
      <c r="QAY10" s="175"/>
      <c r="QAZ10" s="175"/>
      <c r="QBA10" s="175"/>
      <c r="QBB10" s="175"/>
      <c r="QBC10" s="175"/>
      <c r="QBD10" s="175"/>
      <c r="QBE10" s="175"/>
      <c r="QBF10" s="175"/>
      <c r="QBG10" s="175"/>
      <c r="QBH10" s="175"/>
      <c r="QBI10" s="175"/>
      <c r="QBJ10" s="175"/>
      <c r="QBK10" s="175"/>
      <c r="QBL10" s="175"/>
      <c r="QBM10" s="175"/>
      <c r="QBN10" s="175"/>
      <c r="QBO10" s="175"/>
      <c r="QBP10" s="175"/>
      <c r="QBQ10" s="175"/>
      <c r="QBR10" s="175"/>
      <c r="QBS10" s="175"/>
      <c r="QBT10" s="175"/>
      <c r="QBU10" s="175"/>
      <c r="QBV10" s="175"/>
      <c r="QBW10" s="175"/>
      <c r="QBX10" s="175"/>
      <c r="QBY10" s="175"/>
      <c r="QBZ10" s="175"/>
      <c r="QCA10" s="175"/>
      <c r="QCB10" s="175"/>
      <c r="QCC10" s="175"/>
      <c r="QCD10" s="175"/>
      <c r="QCE10" s="175"/>
      <c r="QCF10" s="175"/>
      <c r="QCG10" s="175"/>
      <c r="QCH10" s="175"/>
      <c r="QCI10" s="175"/>
      <c r="QCJ10" s="175"/>
      <c r="QCK10" s="175"/>
      <c r="QCL10" s="175"/>
      <c r="QCM10" s="175"/>
      <c r="QCN10" s="175"/>
      <c r="QCO10" s="175"/>
      <c r="QCP10" s="175"/>
      <c r="QCQ10" s="175"/>
      <c r="QCR10" s="175"/>
      <c r="QCS10" s="175"/>
      <c r="QCT10" s="175"/>
      <c r="QCU10" s="175"/>
      <c r="QCV10" s="175"/>
      <c r="QCW10" s="175"/>
      <c r="QCX10" s="175"/>
      <c r="QCY10" s="175"/>
      <c r="QCZ10" s="175"/>
      <c r="QDA10" s="175"/>
      <c r="QDB10" s="175"/>
      <c r="QDC10" s="175"/>
      <c r="QDD10" s="175"/>
      <c r="QDE10" s="175"/>
      <c r="QDF10" s="175"/>
      <c r="QDG10" s="175"/>
      <c r="QDH10" s="175"/>
      <c r="QDI10" s="175"/>
      <c r="QDJ10" s="175"/>
      <c r="QDK10" s="175"/>
      <c r="QDL10" s="175"/>
      <c r="QDM10" s="175"/>
      <c r="QDN10" s="175"/>
      <c r="QDO10" s="175"/>
      <c r="QDP10" s="175"/>
      <c r="QDQ10" s="175"/>
      <c r="QDR10" s="175"/>
      <c r="QDS10" s="175"/>
      <c r="QDT10" s="175"/>
      <c r="QDU10" s="175"/>
      <c r="QDV10" s="175"/>
      <c r="QDW10" s="175"/>
      <c r="QDX10" s="175"/>
      <c r="QDY10" s="175"/>
      <c r="QDZ10" s="175"/>
      <c r="QEA10" s="175"/>
      <c r="QEB10" s="175"/>
      <c r="QEC10" s="175"/>
      <c r="QED10" s="175"/>
      <c r="QEE10" s="175"/>
      <c r="QEF10" s="175"/>
      <c r="QEG10" s="175"/>
      <c r="QEH10" s="175"/>
      <c r="QEI10" s="175"/>
      <c r="QEJ10" s="175"/>
      <c r="QEK10" s="175"/>
      <c r="QEL10" s="175"/>
      <c r="QEM10" s="175"/>
      <c r="QEN10" s="175"/>
      <c r="QEO10" s="175"/>
      <c r="QEP10" s="175"/>
      <c r="QEQ10" s="175"/>
      <c r="QER10" s="175"/>
      <c r="QES10" s="175"/>
      <c r="QET10" s="175"/>
      <c r="QEU10" s="175"/>
      <c r="QEV10" s="175"/>
      <c r="QEW10" s="175"/>
      <c r="QEX10" s="175"/>
      <c r="QEY10" s="175"/>
      <c r="QEZ10" s="175"/>
      <c r="QFA10" s="175"/>
      <c r="QFB10" s="175"/>
      <c r="QFC10" s="175"/>
      <c r="QFD10" s="175"/>
      <c r="QFE10" s="175"/>
      <c r="QFF10" s="175"/>
      <c r="QFG10" s="175"/>
      <c r="QFH10" s="175"/>
      <c r="QFI10" s="175"/>
      <c r="QFJ10" s="175"/>
      <c r="QFK10" s="175"/>
      <c r="QFL10" s="175"/>
      <c r="QFM10" s="175"/>
      <c r="QFN10" s="175"/>
      <c r="QFO10" s="175"/>
      <c r="QFP10" s="175"/>
      <c r="QFQ10" s="175"/>
      <c r="QFR10" s="175"/>
      <c r="QFS10" s="175"/>
      <c r="QFT10" s="175"/>
      <c r="QFU10" s="175"/>
      <c r="QFV10" s="175"/>
      <c r="QFW10" s="175"/>
      <c r="QFX10" s="175"/>
      <c r="QFY10" s="175"/>
      <c r="QFZ10" s="175"/>
      <c r="QGA10" s="175"/>
      <c r="QGB10" s="175"/>
      <c r="QGC10" s="175"/>
      <c r="QGD10" s="175"/>
      <c r="QGE10" s="175"/>
      <c r="QGF10" s="175"/>
      <c r="QGG10" s="175"/>
      <c r="QGH10" s="175"/>
      <c r="QGI10" s="175"/>
      <c r="QGJ10" s="175"/>
      <c r="QGK10" s="175"/>
      <c r="QGL10" s="175"/>
      <c r="QGM10" s="175"/>
      <c r="QGN10" s="175"/>
      <c r="QGO10" s="175"/>
      <c r="QGP10" s="175"/>
      <c r="QGQ10" s="175"/>
      <c r="QGR10" s="175"/>
      <c r="QGS10" s="175"/>
      <c r="QGT10" s="175"/>
      <c r="QGU10" s="175"/>
      <c r="QGV10" s="175"/>
      <c r="QGW10" s="175"/>
      <c r="QGX10" s="175"/>
      <c r="QGY10" s="175"/>
      <c r="QGZ10" s="175"/>
      <c r="QHA10" s="175"/>
      <c r="QHB10" s="175"/>
      <c r="QHC10" s="175"/>
      <c r="QHD10" s="175"/>
      <c r="QHE10" s="175"/>
      <c r="QHF10" s="175"/>
      <c r="QHG10" s="175"/>
      <c r="QHH10" s="175"/>
      <c r="QHI10" s="175"/>
      <c r="QHJ10" s="175"/>
      <c r="QHK10" s="175"/>
      <c r="QHL10" s="175"/>
      <c r="QHM10" s="175"/>
      <c r="QHN10" s="175"/>
      <c r="QHO10" s="175"/>
      <c r="QHP10" s="175"/>
      <c r="QHQ10" s="175"/>
      <c r="QHR10" s="175"/>
      <c r="QHS10" s="175"/>
      <c r="QHT10" s="175"/>
      <c r="QHU10" s="175"/>
      <c r="QHV10" s="175"/>
      <c r="QHW10" s="175"/>
      <c r="QHX10" s="175"/>
      <c r="QHY10" s="175"/>
      <c r="QHZ10" s="175"/>
      <c r="QIA10" s="175"/>
      <c r="QIB10" s="175"/>
      <c r="QIC10" s="175"/>
      <c r="QID10" s="175"/>
      <c r="QIE10" s="175"/>
      <c r="QIF10" s="175"/>
      <c r="QIG10" s="175"/>
      <c r="QIH10" s="175"/>
      <c r="QII10" s="175"/>
      <c r="QIJ10" s="175"/>
      <c r="QIK10" s="175"/>
      <c r="QIL10" s="175"/>
      <c r="QIM10" s="175"/>
      <c r="QIN10" s="175"/>
      <c r="QIO10" s="175"/>
      <c r="QIP10" s="175"/>
      <c r="QIQ10" s="175"/>
      <c r="QIR10" s="175"/>
      <c r="QIS10" s="175"/>
      <c r="QIT10" s="175"/>
      <c r="QIU10" s="175"/>
      <c r="QIV10" s="175"/>
      <c r="QIW10" s="175"/>
      <c r="QIX10" s="175"/>
      <c r="QIY10" s="175"/>
      <c r="QIZ10" s="175"/>
      <c r="QJA10" s="175"/>
      <c r="QJB10" s="175"/>
      <c r="QJC10" s="175"/>
      <c r="QJD10" s="175"/>
      <c r="QJE10" s="175"/>
      <c r="QJF10" s="175"/>
      <c r="QJG10" s="175"/>
      <c r="QJH10" s="175"/>
      <c r="QJI10" s="175"/>
      <c r="QJJ10" s="175"/>
      <c r="QJK10" s="175"/>
      <c r="QJL10" s="175"/>
      <c r="QJM10" s="175"/>
      <c r="QJN10" s="175"/>
      <c r="QJO10" s="175"/>
      <c r="QJP10" s="175"/>
      <c r="QJQ10" s="175"/>
      <c r="QJR10" s="175"/>
      <c r="QJS10" s="175"/>
      <c r="QJT10" s="175"/>
      <c r="QJU10" s="175"/>
      <c r="QJV10" s="175"/>
      <c r="QJW10" s="175"/>
      <c r="QJX10" s="175"/>
      <c r="QJY10" s="175"/>
      <c r="QJZ10" s="175"/>
      <c r="QKA10" s="175"/>
      <c r="QKB10" s="175"/>
      <c r="QKC10" s="175"/>
      <c r="QKD10" s="175"/>
      <c r="QKE10" s="175"/>
      <c r="QKF10" s="175"/>
      <c r="QKG10" s="175"/>
      <c r="QKH10" s="175"/>
      <c r="QKI10" s="175"/>
      <c r="QKJ10" s="175"/>
      <c r="QKK10" s="175"/>
      <c r="QKL10" s="175"/>
      <c r="QKM10" s="175"/>
      <c r="QKN10" s="175"/>
      <c r="QKO10" s="175"/>
      <c r="QKP10" s="175"/>
      <c r="QKQ10" s="175"/>
      <c r="QKR10" s="175"/>
      <c r="QKS10" s="175"/>
      <c r="QKT10" s="175"/>
      <c r="QKU10" s="175"/>
      <c r="QKV10" s="175"/>
      <c r="QKW10" s="175"/>
      <c r="QKX10" s="175"/>
      <c r="QKY10" s="175"/>
      <c r="QKZ10" s="175"/>
      <c r="QLA10" s="175"/>
      <c r="QLB10" s="175"/>
      <c r="QLC10" s="175"/>
      <c r="QLD10" s="175"/>
      <c r="QLE10" s="175"/>
      <c r="QLF10" s="175"/>
      <c r="QLG10" s="175"/>
      <c r="QLH10" s="175"/>
      <c r="QLI10" s="175"/>
      <c r="QLJ10" s="175"/>
      <c r="QLK10" s="175"/>
      <c r="QLL10" s="175"/>
      <c r="QLM10" s="175"/>
      <c r="QLN10" s="175"/>
      <c r="QLO10" s="175"/>
      <c r="QLP10" s="175"/>
      <c r="QLQ10" s="175"/>
      <c r="QLR10" s="175"/>
      <c r="QLS10" s="175"/>
      <c r="QLT10" s="175"/>
      <c r="QLU10" s="175"/>
      <c r="QLV10" s="175"/>
      <c r="QLW10" s="175"/>
      <c r="QLX10" s="175"/>
      <c r="QLY10" s="175"/>
      <c r="QLZ10" s="175"/>
      <c r="QMA10" s="175"/>
      <c r="QMB10" s="175"/>
      <c r="QMC10" s="175"/>
      <c r="QMD10" s="175"/>
      <c r="QME10" s="175"/>
      <c r="QMF10" s="175"/>
      <c r="QMG10" s="175"/>
      <c r="QMH10" s="175"/>
      <c r="QMI10" s="175"/>
      <c r="QMJ10" s="175"/>
      <c r="QMK10" s="175"/>
      <c r="QML10" s="175"/>
      <c r="QMM10" s="175"/>
      <c r="QMN10" s="175"/>
      <c r="QMO10" s="175"/>
      <c r="QMP10" s="175"/>
      <c r="QMQ10" s="175"/>
      <c r="QMR10" s="175"/>
      <c r="QMS10" s="175"/>
      <c r="QMT10" s="175"/>
      <c r="QMU10" s="175"/>
      <c r="QMV10" s="175"/>
      <c r="QMW10" s="175"/>
      <c r="QMX10" s="175"/>
      <c r="QMY10" s="175"/>
      <c r="QMZ10" s="175"/>
      <c r="QNA10" s="175"/>
      <c r="QNB10" s="175"/>
      <c r="QNC10" s="175"/>
      <c r="QND10" s="175"/>
      <c r="QNE10" s="175"/>
      <c r="QNF10" s="175"/>
      <c r="QNG10" s="175"/>
      <c r="QNH10" s="175"/>
      <c r="QNI10" s="175"/>
      <c r="QNJ10" s="175"/>
      <c r="QNK10" s="175"/>
      <c r="QNL10" s="175"/>
      <c r="QNM10" s="175"/>
      <c r="QNN10" s="175"/>
      <c r="QNO10" s="175"/>
      <c r="QNP10" s="175"/>
      <c r="QNQ10" s="175"/>
      <c r="QNR10" s="175"/>
      <c r="QNS10" s="175"/>
      <c r="QNT10" s="175"/>
      <c r="QNU10" s="175"/>
      <c r="QNV10" s="175"/>
      <c r="QNW10" s="175"/>
      <c r="QNX10" s="175"/>
      <c r="QNY10" s="175"/>
      <c r="QNZ10" s="175"/>
      <c r="QOA10" s="175"/>
      <c r="QOB10" s="175"/>
      <c r="QOC10" s="175"/>
      <c r="QOD10" s="175"/>
      <c r="QOE10" s="175"/>
      <c r="QOF10" s="175"/>
      <c r="QOG10" s="175"/>
      <c r="QOH10" s="175"/>
      <c r="QOI10" s="175"/>
      <c r="QOJ10" s="175"/>
      <c r="QOK10" s="175"/>
      <c r="QOL10" s="175"/>
      <c r="QOM10" s="175"/>
      <c r="QON10" s="175"/>
      <c r="QOO10" s="175"/>
      <c r="QOP10" s="175"/>
      <c r="QOQ10" s="175"/>
      <c r="QOR10" s="175"/>
      <c r="QOS10" s="175"/>
      <c r="QOT10" s="175"/>
      <c r="QOU10" s="175"/>
      <c r="QOV10" s="175"/>
      <c r="QOW10" s="175"/>
      <c r="QOX10" s="175"/>
      <c r="QOY10" s="175"/>
      <c r="QOZ10" s="175"/>
      <c r="QPA10" s="175"/>
      <c r="QPB10" s="175"/>
      <c r="QPC10" s="175"/>
      <c r="QPD10" s="175"/>
      <c r="QPE10" s="175"/>
      <c r="QPF10" s="175"/>
      <c r="QPG10" s="175"/>
      <c r="QPH10" s="175"/>
      <c r="QPI10" s="175"/>
      <c r="QPJ10" s="175"/>
      <c r="QPK10" s="175"/>
      <c r="QPL10" s="175"/>
      <c r="QPM10" s="175"/>
      <c r="QPN10" s="175"/>
      <c r="QPO10" s="175"/>
      <c r="QPP10" s="175"/>
      <c r="QPQ10" s="175"/>
      <c r="QPR10" s="175"/>
      <c r="QPS10" s="175"/>
      <c r="QPT10" s="175"/>
      <c r="QPU10" s="175"/>
      <c r="QPV10" s="175"/>
      <c r="QPW10" s="175"/>
      <c r="QPX10" s="175"/>
      <c r="QPY10" s="175"/>
      <c r="QPZ10" s="175"/>
      <c r="QQA10" s="175"/>
      <c r="QQB10" s="175"/>
      <c r="QQC10" s="175"/>
      <c r="QQD10" s="175"/>
      <c r="QQE10" s="175"/>
      <c r="QQF10" s="175"/>
      <c r="QQG10" s="175"/>
      <c r="QQH10" s="175"/>
      <c r="QQI10" s="175"/>
      <c r="QQJ10" s="175"/>
      <c r="QQK10" s="175"/>
      <c r="QQL10" s="175"/>
      <c r="QQM10" s="175"/>
      <c r="QQN10" s="175"/>
      <c r="QQO10" s="175"/>
      <c r="QQP10" s="175"/>
      <c r="QQQ10" s="175"/>
      <c r="QQR10" s="175"/>
      <c r="QQS10" s="175"/>
      <c r="QQT10" s="175"/>
      <c r="QQU10" s="175"/>
      <c r="QQV10" s="175"/>
      <c r="QQW10" s="175"/>
      <c r="QQX10" s="175"/>
      <c r="QQY10" s="175"/>
      <c r="QQZ10" s="175"/>
      <c r="QRA10" s="175"/>
      <c r="QRB10" s="175"/>
      <c r="QRC10" s="175"/>
      <c r="QRD10" s="175"/>
      <c r="QRE10" s="175"/>
      <c r="QRF10" s="175"/>
      <c r="QRG10" s="175"/>
      <c r="QRH10" s="175"/>
      <c r="QRI10" s="175"/>
      <c r="QRJ10" s="175"/>
      <c r="QRK10" s="175"/>
      <c r="QRL10" s="175"/>
      <c r="QRM10" s="175"/>
      <c r="QRN10" s="175"/>
      <c r="QRO10" s="175"/>
      <c r="QRP10" s="175"/>
      <c r="QRQ10" s="175"/>
      <c r="QRR10" s="175"/>
      <c r="QRS10" s="175"/>
      <c r="QRT10" s="175"/>
      <c r="QRU10" s="175"/>
      <c r="QRV10" s="175"/>
      <c r="QRW10" s="175"/>
      <c r="QRX10" s="175"/>
      <c r="QRY10" s="175"/>
      <c r="QRZ10" s="175"/>
      <c r="QSA10" s="175"/>
      <c r="QSB10" s="175"/>
      <c r="QSC10" s="175"/>
      <c r="QSD10" s="175"/>
      <c r="QSE10" s="175"/>
      <c r="QSF10" s="175"/>
      <c r="QSG10" s="175"/>
      <c r="QSH10" s="175"/>
      <c r="QSI10" s="175"/>
      <c r="QSJ10" s="175"/>
      <c r="QSK10" s="175"/>
      <c r="QSL10" s="175"/>
      <c r="QSM10" s="175"/>
      <c r="QSN10" s="175"/>
      <c r="QSO10" s="175"/>
      <c r="QSP10" s="175"/>
      <c r="QSQ10" s="175"/>
      <c r="QSR10" s="175"/>
      <c r="QSS10" s="175"/>
      <c r="QST10" s="175"/>
      <c r="QSU10" s="175"/>
      <c r="QSV10" s="175"/>
      <c r="QSW10" s="175"/>
      <c r="QSX10" s="175"/>
      <c r="QSY10" s="175"/>
      <c r="QSZ10" s="175"/>
      <c r="QTA10" s="175"/>
      <c r="QTB10" s="175"/>
      <c r="QTC10" s="175"/>
      <c r="QTD10" s="175"/>
      <c r="QTE10" s="175"/>
      <c r="QTF10" s="175"/>
      <c r="QTG10" s="175"/>
      <c r="QTH10" s="175"/>
      <c r="QTI10" s="175"/>
      <c r="QTJ10" s="175"/>
      <c r="QTK10" s="175"/>
      <c r="QTL10" s="175"/>
      <c r="QTM10" s="175"/>
      <c r="QTN10" s="175"/>
      <c r="QTO10" s="175"/>
      <c r="QTP10" s="175"/>
      <c r="QTQ10" s="175"/>
      <c r="QTR10" s="175"/>
      <c r="QTS10" s="175"/>
      <c r="QTT10" s="175"/>
      <c r="QTU10" s="175"/>
      <c r="QTV10" s="175"/>
      <c r="QTW10" s="175"/>
      <c r="QTX10" s="175"/>
      <c r="QTY10" s="175"/>
      <c r="QTZ10" s="175"/>
      <c r="QUA10" s="175"/>
      <c r="QUB10" s="175"/>
      <c r="QUC10" s="175"/>
      <c r="QUD10" s="175"/>
      <c r="QUE10" s="175"/>
      <c r="QUF10" s="175"/>
      <c r="QUG10" s="175"/>
      <c r="QUH10" s="175"/>
      <c r="QUI10" s="175"/>
      <c r="QUJ10" s="175"/>
      <c r="QUK10" s="175"/>
      <c r="QUL10" s="175"/>
      <c r="QUM10" s="175"/>
      <c r="QUN10" s="175"/>
      <c r="QUO10" s="175"/>
      <c r="QUP10" s="175"/>
      <c r="QUQ10" s="175"/>
      <c r="QUR10" s="175"/>
      <c r="QUS10" s="175"/>
      <c r="QUT10" s="175"/>
      <c r="QUU10" s="175"/>
      <c r="QUV10" s="175"/>
      <c r="QUW10" s="175"/>
      <c r="QUX10" s="175"/>
      <c r="QUY10" s="175"/>
      <c r="QUZ10" s="175"/>
      <c r="QVA10" s="175"/>
      <c r="QVB10" s="175"/>
      <c r="QVC10" s="175"/>
      <c r="QVD10" s="175"/>
      <c r="QVE10" s="175"/>
      <c r="QVF10" s="175"/>
      <c r="QVG10" s="175"/>
      <c r="QVH10" s="175"/>
      <c r="QVI10" s="175"/>
      <c r="QVJ10" s="175"/>
      <c r="QVK10" s="175"/>
      <c r="QVL10" s="175"/>
      <c r="QVM10" s="175"/>
      <c r="QVN10" s="175"/>
      <c r="QVO10" s="175"/>
      <c r="QVP10" s="175"/>
      <c r="QVQ10" s="175"/>
      <c r="QVR10" s="175"/>
      <c r="QVS10" s="175"/>
      <c r="QVT10" s="175"/>
      <c r="QVU10" s="175"/>
      <c r="QVV10" s="175"/>
      <c r="QVW10" s="175"/>
      <c r="QVX10" s="175"/>
      <c r="QVY10" s="175"/>
      <c r="QVZ10" s="175"/>
      <c r="QWA10" s="175"/>
      <c r="QWB10" s="175"/>
      <c r="QWC10" s="175"/>
      <c r="QWD10" s="175"/>
      <c r="QWE10" s="175"/>
      <c r="QWF10" s="175"/>
      <c r="QWG10" s="175"/>
      <c r="QWH10" s="175"/>
      <c r="QWI10" s="175"/>
      <c r="QWJ10" s="175"/>
      <c r="QWK10" s="175"/>
      <c r="QWL10" s="175"/>
      <c r="QWM10" s="175"/>
      <c r="QWN10" s="175"/>
      <c r="QWO10" s="175"/>
      <c r="QWP10" s="175"/>
      <c r="QWQ10" s="175"/>
      <c r="QWR10" s="175"/>
      <c r="QWS10" s="175"/>
      <c r="QWT10" s="175"/>
      <c r="QWU10" s="175"/>
      <c r="QWV10" s="175"/>
      <c r="QWW10" s="175"/>
      <c r="QWX10" s="175"/>
      <c r="QWY10" s="175"/>
      <c r="QWZ10" s="175"/>
      <c r="QXA10" s="175"/>
      <c r="QXB10" s="175"/>
      <c r="QXC10" s="175"/>
      <c r="QXD10" s="175"/>
      <c r="QXE10" s="175"/>
      <c r="QXF10" s="175"/>
      <c r="QXG10" s="175"/>
      <c r="QXH10" s="175"/>
      <c r="QXI10" s="175"/>
      <c r="QXJ10" s="175"/>
      <c r="QXK10" s="175"/>
      <c r="QXL10" s="175"/>
      <c r="QXM10" s="175"/>
      <c r="QXN10" s="175"/>
      <c r="QXO10" s="175"/>
      <c r="QXP10" s="175"/>
      <c r="QXQ10" s="175"/>
      <c r="QXR10" s="175"/>
      <c r="QXS10" s="175"/>
      <c r="QXT10" s="175"/>
      <c r="QXU10" s="175"/>
      <c r="QXV10" s="175"/>
      <c r="QXW10" s="175"/>
      <c r="QXX10" s="175"/>
      <c r="QXY10" s="175"/>
      <c r="QXZ10" s="175"/>
      <c r="QYA10" s="175"/>
      <c r="QYB10" s="175"/>
      <c r="QYC10" s="175"/>
      <c r="QYD10" s="175"/>
      <c r="QYE10" s="175"/>
      <c r="QYF10" s="175"/>
      <c r="QYG10" s="175"/>
      <c r="QYH10" s="175"/>
      <c r="QYI10" s="175"/>
      <c r="QYJ10" s="175"/>
      <c r="QYK10" s="175"/>
      <c r="QYL10" s="175"/>
      <c r="QYM10" s="175"/>
      <c r="QYN10" s="175"/>
      <c r="QYO10" s="175"/>
      <c r="QYP10" s="175"/>
      <c r="QYQ10" s="175"/>
      <c r="QYR10" s="175"/>
      <c r="QYS10" s="175"/>
      <c r="QYT10" s="175"/>
      <c r="QYU10" s="175"/>
      <c r="QYV10" s="175"/>
      <c r="QYW10" s="175"/>
      <c r="QYX10" s="175"/>
      <c r="QYY10" s="175"/>
      <c r="QYZ10" s="175"/>
      <c r="QZA10" s="175"/>
      <c r="QZB10" s="175"/>
      <c r="QZC10" s="175"/>
      <c r="QZD10" s="175"/>
      <c r="QZE10" s="175"/>
      <c r="QZF10" s="175"/>
      <c r="QZG10" s="175"/>
      <c r="QZH10" s="175"/>
      <c r="QZI10" s="175"/>
      <c r="QZJ10" s="175"/>
      <c r="QZK10" s="175"/>
      <c r="QZL10" s="175"/>
      <c r="QZM10" s="175"/>
      <c r="QZN10" s="175"/>
      <c r="QZO10" s="175"/>
      <c r="QZP10" s="175"/>
      <c r="QZQ10" s="175"/>
      <c r="QZR10" s="175"/>
      <c r="QZS10" s="175"/>
      <c r="QZT10" s="175"/>
      <c r="QZU10" s="175"/>
      <c r="QZV10" s="175"/>
      <c r="QZW10" s="175"/>
      <c r="QZX10" s="175"/>
      <c r="QZY10" s="175"/>
      <c r="QZZ10" s="175"/>
      <c r="RAA10" s="175"/>
      <c r="RAB10" s="175"/>
      <c r="RAC10" s="175"/>
      <c r="RAD10" s="175"/>
      <c r="RAE10" s="175"/>
      <c r="RAF10" s="175"/>
      <c r="RAG10" s="175"/>
      <c r="RAH10" s="175"/>
      <c r="RAI10" s="175"/>
      <c r="RAJ10" s="175"/>
      <c r="RAK10" s="175"/>
      <c r="RAL10" s="175"/>
      <c r="RAM10" s="175"/>
      <c r="RAN10" s="175"/>
      <c r="RAO10" s="175"/>
      <c r="RAP10" s="175"/>
      <c r="RAQ10" s="175"/>
      <c r="RAR10" s="175"/>
      <c r="RAS10" s="175"/>
      <c r="RAT10" s="175"/>
      <c r="RAU10" s="175"/>
      <c r="RAV10" s="175"/>
      <c r="RAW10" s="175"/>
      <c r="RAX10" s="175"/>
      <c r="RAY10" s="175"/>
      <c r="RAZ10" s="175"/>
      <c r="RBA10" s="175"/>
      <c r="RBB10" s="175"/>
      <c r="RBC10" s="175"/>
      <c r="RBD10" s="175"/>
      <c r="RBE10" s="175"/>
      <c r="RBF10" s="175"/>
      <c r="RBG10" s="175"/>
      <c r="RBH10" s="175"/>
      <c r="RBI10" s="175"/>
      <c r="RBJ10" s="175"/>
      <c r="RBK10" s="175"/>
      <c r="RBL10" s="175"/>
      <c r="RBM10" s="175"/>
      <c r="RBN10" s="175"/>
      <c r="RBO10" s="175"/>
      <c r="RBP10" s="175"/>
      <c r="RBQ10" s="175"/>
      <c r="RBR10" s="175"/>
      <c r="RBS10" s="175"/>
      <c r="RBT10" s="175"/>
      <c r="RBU10" s="175"/>
      <c r="RBV10" s="175"/>
      <c r="RBW10" s="175"/>
      <c r="RBX10" s="175"/>
      <c r="RBY10" s="175"/>
      <c r="RBZ10" s="175"/>
      <c r="RCA10" s="175"/>
      <c r="RCB10" s="175"/>
      <c r="RCC10" s="175"/>
      <c r="RCD10" s="175"/>
      <c r="RCE10" s="175"/>
      <c r="RCF10" s="175"/>
      <c r="RCG10" s="175"/>
      <c r="RCH10" s="175"/>
      <c r="RCI10" s="175"/>
      <c r="RCJ10" s="175"/>
      <c r="RCK10" s="175"/>
      <c r="RCL10" s="175"/>
      <c r="RCM10" s="175"/>
      <c r="RCN10" s="175"/>
      <c r="RCO10" s="175"/>
      <c r="RCP10" s="175"/>
      <c r="RCQ10" s="175"/>
      <c r="RCR10" s="175"/>
      <c r="RCS10" s="175"/>
      <c r="RCT10" s="175"/>
      <c r="RCU10" s="175"/>
      <c r="RCV10" s="175"/>
      <c r="RCW10" s="175"/>
      <c r="RCX10" s="175"/>
      <c r="RCY10" s="175"/>
      <c r="RCZ10" s="175"/>
      <c r="RDA10" s="175"/>
      <c r="RDB10" s="175"/>
      <c r="RDC10" s="175"/>
      <c r="RDD10" s="175"/>
      <c r="RDE10" s="175"/>
      <c r="RDF10" s="175"/>
      <c r="RDG10" s="175"/>
      <c r="RDH10" s="175"/>
      <c r="RDI10" s="175"/>
      <c r="RDJ10" s="175"/>
      <c r="RDK10" s="175"/>
      <c r="RDL10" s="175"/>
      <c r="RDM10" s="175"/>
      <c r="RDN10" s="175"/>
      <c r="RDO10" s="175"/>
      <c r="RDP10" s="175"/>
      <c r="RDQ10" s="175"/>
      <c r="RDR10" s="175"/>
      <c r="RDS10" s="175"/>
      <c r="RDT10" s="175"/>
      <c r="RDU10" s="175"/>
      <c r="RDV10" s="175"/>
      <c r="RDW10" s="175"/>
      <c r="RDX10" s="175"/>
      <c r="RDY10" s="175"/>
      <c r="RDZ10" s="175"/>
      <c r="REA10" s="175"/>
      <c r="REB10" s="175"/>
      <c r="REC10" s="175"/>
      <c r="RED10" s="175"/>
      <c r="REE10" s="175"/>
      <c r="REF10" s="175"/>
      <c r="REG10" s="175"/>
      <c r="REH10" s="175"/>
      <c r="REI10" s="175"/>
      <c r="REJ10" s="175"/>
      <c r="REK10" s="175"/>
      <c r="REL10" s="175"/>
      <c r="REM10" s="175"/>
      <c r="REN10" s="175"/>
      <c r="REO10" s="175"/>
      <c r="REP10" s="175"/>
      <c r="REQ10" s="175"/>
      <c r="RER10" s="175"/>
      <c r="RES10" s="175"/>
      <c r="RET10" s="175"/>
      <c r="REU10" s="175"/>
      <c r="REV10" s="175"/>
      <c r="REW10" s="175"/>
      <c r="REX10" s="175"/>
      <c r="REY10" s="175"/>
      <c r="REZ10" s="175"/>
      <c r="RFA10" s="175"/>
      <c r="RFB10" s="175"/>
      <c r="RFC10" s="175"/>
      <c r="RFD10" s="175"/>
      <c r="RFE10" s="175"/>
      <c r="RFF10" s="175"/>
      <c r="RFG10" s="175"/>
      <c r="RFH10" s="175"/>
      <c r="RFI10" s="175"/>
      <c r="RFJ10" s="175"/>
      <c r="RFK10" s="175"/>
      <c r="RFL10" s="175"/>
      <c r="RFM10" s="175"/>
      <c r="RFN10" s="175"/>
      <c r="RFO10" s="175"/>
      <c r="RFP10" s="175"/>
      <c r="RFQ10" s="175"/>
      <c r="RFR10" s="175"/>
      <c r="RFS10" s="175"/>
      <c r="RFT10" s="175"/>
      <c r="RFU10" s="175"/>
      <c r="RFV10" s="175"/>
      <c r="RFW10" s="175"/>
      <c r="RFX10" s="175"/>
      <c r="RFY10" s="175"/>
      <c r="RFZ10" s="175"/>
      <c r="RGA10" s="175"/>
      <c r="RGB10" s="175"/>
      <c r="RGC10" s="175"/>
      <c r="RGD10" s="175"/>
      <c r="RGE10" s="175"/>
      <c r="RGF10" s="175"/>
      <c r="RGG10" s="175"/>
      <c r="RGH10" s="175"/>
      <c r="RGI10" s="175"/>
      <c r="RGJ10" s="175"/>
      <c r="RGK10" s="175"/>
      <c r="RGL10" s="175"/>
      <c r="RGM10" s="175"/>
      <c r="RGN10" s="175"/>
      <c r="RGO10" s="175"/>
      <c r="RGP10" s="175"/>
      <c r="RGQ10" s="175"/>
      <c r="RGR10" s="175"/>
      <c r="RGS10" s="175"/>
      <c r="RGT10" s="175"/>
      <c r="RGU10" s="175"/>
      <c r="RGV10" s="175"/>
      <c r="RGW10" s="175"/>
      <c r="RGX10" s="175"/>
      <c r="RGY10" s="175"/>
      <c r="RGZ10" s="175"/>
      <c r="RHA10" s="175"/>
      <c r="RHB10" s="175"/>
      <c r="RHC10" s="175"/>
      <c r="RHD10" s="175"/>
      <c r="RHE10" s="175"/>
      <c r="RHF10" s="175"/>
      <c r="RHG10" s="175"/>
      <c r="RHH10" s="175"/>
      <c r="RHI10" s="175"/>
      <c r="RHJ10" s="175"/>
      <c r="RHK10" s="175"/>
      <c r="RHL10" s="175"/>
      <c r="RHM10" s="175"/>
      <c r="RHN10" s="175"/>
      <c r="RHO10" s="175"/>
      <c r="RHP10" s="175"/>
      <c r="RHQ10" s="175"/>
      <c r="RHR10" s="175"/>
      <c r="RHS10" s="175"/>
      <c r="RHT10" s="175"/>
      <c r="RHU10" s="175"/>
      <c r="RHV10" s="175"/>
      <c r="RHW10" s="175"/>
      <c r="RHX10" s="175"/>
      <c r="RHY10" s="175"/>
      <c r="RHZ10" s="175"/>
      <c r="RIA10" s="175"/>
      <c r="RIB10" s="175"/>
      <c r="RIC10" s="175"/>
      <c r="RID10" s="175"/>
      <c r="RIE10" s="175"/>
      <c r="RIF10" s="175"/>
      <c r="RIG10" s="175"/>
      <c r="RIH10" s="175"/>
      <c r="RII10" s="175"/>
      <c r="RIJ10" s="175"/>
      <c r="RIK10" s="175"/>
      <c r="RIL10" s="175"/>
      <c r="RIM10" s="175"/>
      <c r="RIN10" s="175"/>
      <c r="RIO10" s="175"/>
      <c r="RIP10" s="175"/>
      <c r="RIQ10" s="175"/>
      <c r="RIR10" s="175"/>
      <c r="RIS10" s="175"/>
      <c r="RIT10" s="175"/>
      <c r="RIU10" s="175"/>
      <c r="RIV10" s="175"/>
      <c r="RIW10" s="175"/>
      <c r="RIX10" s="175"/>
      <c r="RIY10" s="175"/>
      <c r="RIZ10" s="175"/>
      <c r="RJA10" s="175"/>
      <c r="RJB10" s="175"/>
      <c r="RJC10" s="175"/>
      <c r="RJD10" s="175"/>
      <c r="RJE10" s="175"/>
      <c r="RJF10" s="175"/>
      <c r="RJG10" s="175"/>
      <c r="RJH10" s="175"/>
      <c r="RJI10" s="175"/>
      <c r="RJJ10" s="175"/>
      <c r="RJK10" s="175"/>
      <c r="RJL10" s="175"/>
      <c r="RJM10" s="175"/>
      <c r="RJN10" s="175"/>
      <c r="RJO10" s="175"/>
      <c r="RJP10" s="175"/>
      <c r="RJQ10" s="175"/>
      <c r="RJR10" s="175"/>
      <c r="RJS10" s="175"/>
      <c r="RJT10" s="175"/>
      <c r="RJU10" s="175"/>
      <c r="RJV10" s="175"/>
      <c r="RJW10" s="175"/>
      <c r="RJX10" s="175"/>
      <c r="RJY10" s="175"/>
      <c r="RJZ10" s="175"/>
      <c r="RKA10" s="175"/>
      <c r="RKB10" s="175"/>
      <c r="RKC10" s="175"/>
      <c r="RKD10" s="175"/>
      <c r="RKE10" s="175"/>
      <c r="RKF10" s="175"/>
      <c r="RKG10" s="175"/>
      <c r="RKH10" s="175"/>
      <c r="RKI10" s="175"/>
      <c r="RKJ10" s="175"/>
      <c r="RKK10" s="175"/>
      <c r="RKL10" s="175"/>
      <c r="RKM10" s="175"/>
      <c r="RKN10" s="175"/>
      <c r="RKO10" s="175"/>
      <c r="RKP10" s="175"/>
      <c r="RKQ10" s="175"/>
      <c r="RKR10" s="175"/>
      <c r="RKS10" s="175"/>
      <c r="RKT10" s="175"/>
      <c r="RKU10" s="175"/>
      <c r="RKV10" s="175"/>
      <c r="RKW10" s="175"/>
      <c r="RKX10" s="175"/>
      <c r="RKY10" s="175"/>
      <c r="RKZ10" s="175"/>
      <c r="RLA10" s="175"/>
      <c r="RLB10" s="175"/>
      <c r="RLC10" s="175"/>
      <c r="RLD10" s="175"/>
      <c r="RLE10" s="175"/>
      <c r="RLF10" s="175"/>
      <c r="RLG10" s="175"/>
      <c r="RLH10" s="175"/>
      <c r="RLI10" s="175"/>
      <c r="RLJ10" s="175"/>
      <c r="RLK10" s="175"/>
      <c r="RLL10" s="175"/>
      <c r="RLM10" s="175"/>
      <c r="RLN10" s="175"/>
      <c r="RLO10" s="175"/>
      <c r="RLP10" s="175"/>
      <c r="RLQ10" s="175"/>
      <c r="RLR10" s="175"/>
      <c r="RLS10" s="175"/>
      <c r="RLT10" s="175"/>
      <c r="RLU10" s="175"/>
      <c r="RLV10" s="175"/>
      <c r="RLW10" s="175"/>
      <c r="RLX10" s="175"/>
      <c r="RLY10" s="175"/>
      <c r="RLZ10" s="175"/>
      <c r="RMA10" s="175"/>
      <c r="RMB10" s="175"/>
      <c r="RMC10" s="175"/>
      <c r="RMD10" s="175"/>
      <c r="RME10" s="175"/>
      <c r="RMF10" s="175"/>
      <c r="RMG10" s="175"/>
      <c r="RMH10" s="175"/>
      <c r="RMI10" s="175"/>
      <c r="RMJ10" s="175"/>
      <c r="RMK10" s="175"/>
      <c r="RML10" s="175"/>
      <c r="RMM10" s="175"/>
      <c r="RMN10" s="175"/>
      <c r="RMO10" s="175"/>
      <c r="RMP10" s="175"/>
      <c r="RMQ10" s="175"/>
      <c r="RMR10" s="175"/>
      <c r="RMS10" s="175"/>
      <c r="RMT10" s="175"/>
      <c r="RMU10" s="175"/>
      <c r="RMV10" s="175"/>
      <c r="RMW10" s="175"/>
      <c r="RMX10" s="175"/>
      <c r="RMY10" s="175"/>
      <c r="RMZ10" s="175"/>
      <c r="RNA10" s="175"/>
      <c r="RNB10" s="175"/>
      <c r="RNC10" s="175"/>
      <c r="RND10" s="175"/>
      <c r="RNE10" s="175"/>
      <c r="RNF10" s="175"/>
      <c r="RNG10" s="175"/>
      <c r="RNH10" s="175"/>
      <c r="RNI10" s="175"/>
      <c r="RNJ10" s="175"/>
      <c r="RNK10" s="175"/>
      <c r="RNL10" s="175"/>
      <c r="RNM10" s="175"/>
      <c r="RNN10" s="175"/>
      <c r="RNO10" s="175"/>
      <c r="RNP10" s="175"/>
      <c r="RNQ10" s="175"/>
      <c r="RNR10" s="175"/>
      <c r="RNS10" s="175"/>
      <c r="RNT10" s="175"/>
      <c r="RNU10" s="175"/>
      <c r="RNV10" s="175"/>
      <c r="RNW10" s="175"/>
      <c r="RNX10" s="175"/>
      <c r="RNY10" s="175"/>
      <c r="RNZ10" s="175"/>
      <c r="ROA10" s="175"/>
      <c r="ROB10" s="175"/>
      <c r="ROC10" s="175"/>
      <c r="ROD10" s="175"/>
      <c r="ROE10" s="175"/>
      <c r="ROF10" s="175"/>
      <c r="ROG10" s="175"/>
      <c r="ROH10" s="175"/>
      <c r="ROI10" s="175"/>
      <c r="ROJ10" s="175"/>
      <c r="ROK10" s="175"/>
      <c r="ROL10" s="175"/>
      <c r="ROM10" s="175"/>
      <c r="RON10" s="175"/>
      <c r="ROO10" s="175"/>
      <c r="ROP10" s="175"/>
      <c r="ROQ10" s="175"/>
      <c r="ROR10" s="175"/>
      <c r="ROS10" s="175"/>
      <c r="ROT10" s="175"/>
      <c r="ROU10" s="175"/>
      <c r="ROV10" s="175"/>
      <c r="ROW10" s="175"/>
      <c r="ROX10" s="175"/>
      <c r="ROY10" s="175"/>
      <c r="ROZ10" s="175"/>
      <c r="RPA10" s="175"/>
      <c r="RPB10" s="175"/>
      <c r="RPC10" s="175"/>
      <c r="RPD10" s="175"/>
      <c r="RPE10" s="175"/>
      <c r="RPF10" s="175"/>
      <c r="RPG10" s="175"/>
      <c r="RPH10" s="175"/>
      <c r="RPI10" s="175"/>
      <c r="RPJ10" s="175"/>
      <c r="RPK10" s="175"/>
      <c r="RPL10" s="175"/>
      <c r="RPM10" s="175"/>
      <c r="RPN10" s="175"/>
      <c r="RPO10" s="175"/>
      <c r="RPP10" s="175"/>
      <c r="RPQ10" s="175"/>
      <c r="RPR10" s="175"/>
      <c r="RPS10" s="175"/>
      <c r="RPT10" s="175"/>
      <c r="RPU10" s="175"/>
      <c r="RPV10" s="175"/>
      <c r="RPW10" s="175"/>
      <c r="RPX10" s="175"/>
      <c r="RPY10" s="175"/>
      <c r="RPZ10" s="175"/>
      <c r="RQA10" s="175"/>
      <c r="RQB10" s="175"/>
      <c r="RQC10" s="175"/>
      <c r="RQD10" s="175"/>
      <c r="RQE10" s="175"/>
      <c r="RQF10" s="175"/>
      <c r="RQG10" s="175"/>
      <c r="RQH10" s="175"/>
      <c r="RQI10" s="175"/>
      <c r="RQJ10" s="175"/>
      <c r="RQK10" s="175"/>
      <c r="RQL10" s="175"/>
      <c r="RQM10" s="175"/>
      <c r="RQN10" s="175"/>
      <c r="RQO10" s="175"/>
      <c r="RQP10" s="175"/>
      <c r="RQQ10" s="175"/>
      <c r="RQR10" s="175"/>
      <c r="RQS10" s="175"/>
      <c r="RQT10" s="175"/>
      <c r="RQU10" s="175"/>
      <c r="RQV10" s="175"/>
      <c r="RQW10" s="175"/>
      <c r="RQX10" s="175"/>
      <c r="RQY10" s="175"/>
      <c r="RQZ10" s="175"/>
      <c r="RRA10" s="175"/>
      <c r="RRB10" s="175"/>
      <c r="RRC10" s="175"/>
      <c r="RRD10" s="175"/>
      <c r="RRE10" s="175"/>
      <c r="RRF10" s="175"/>
      <c r="RRG10" s="175"/>
      <c r="RRH10" s="175"/>
      <c r="RRI10" s="175"/>
      <c r="RRJ10" s="175"/>
      <c r="RRK10" s="175"/>
      <c r="RRL10" s="175"/>
      <c r="RRM10" s="175"/>
      <c r="RRN10" s="175"/>
      <c r="RRO10" s="175"/>
      <c r="RRP10" s="175"/>
      <c r="RRQ10" s="175"/>
      <c r="RRR10" s="175"/>
      <c r="RRS10" s="175"/>
      <c r="RRT10" s="175"/>
      <c r="RRU10" s="175"/>
      <c r="RRV10" s="175"/>
      <c r="RRW10" s="175"/>
      <c r="RRX10" s="175"/>
      <c r="RRY10" s="175"/>
      <c r="RRZ10" s="175"/>
      <c r="RSA10" s="175"/>
      <c r="RSB10" s="175"/>
      <c r="RSC10" s="175"/>
      <c r="RSD10" s="175"/>
      <c r="RSE10" s="175"/>
      <c r="RSF10" s="175"/>
      <c r="RSG10" s="175"/>
      <c r="RSH10" s="175"/>
      <c r="RSI10" s="175"/>
      <c r="RSJ10" s="175"/>
      <c r="RSK10" s="175"/>
      <c r="RSL10" s="175"/>
      <c r="RSM10" s="175"/>
      <c r="RSN10" s="175"/>
      <c r="RSO10" s="175"/>
      <c r="RSP10" s="175"/>
      <c r="RSQ10" s="175"/>
      <c r="RSR10" s="175"/>
      <c r="RSS10" s="175"/>
      <c r="RST10" s="175"/>
      <c r="RSU10" s="175"/>
      <c r="RSV10" s="175"/>
      <c r="RSW10" s="175"/>
      <c r="RSX10" s="175"/>
      <c r="RSY10" s="175"/>
      <c r="RSZ10" s="175"/>
      <c r="RTA10" s="175"/>
      <c r="RTB10" s="175"/>
      <c r="RTC10" s="175"/>
      <c r="RTD10" s="175"/>
      <c r="RTE10" s="175"/>
      <c r="RTF10" s="175"/>
      <c r="RTG10" s="175"/>
      <c r="RTH10" s="175"/>
      <c r="RTI10" s="175"/>
      <c r="RTJ10" s="175"/>
      <c r="RTK10" s="175"/>
      <c r="RTL10" s="175"/>
      <c r="RTM10" s="175"/>
      <c r="RTN10" s="175"/>
      <c r="RTO10" s="175"/>
      <c r="RTP10" s="175"/>
      <c r="RTQ10" s="175"/>
      <c r="RTR10" s="175"/>
      <c r="RTS10" s="175"/>
      <c r="RTT10" s="175"/>
      <c r="RTU10" s="175"/>
      <c r="RTV10" s="175"/>
      <c r="RTW10" s="175"/>
      <c r="RTX10" s="175"/>
      <c r="RTY10" s="175"/>
      <c r="RTZ10" s="175"/>
      <c r="RUA10" s="175"/>
      <c r="RUB10" s="175"/>
      <c r="RUC10" s="175"/>
      <c r="RUD10" s="175"/>
      <c r="RUE10" s="175"/>
      <c r="RUF10" s="175"/>
      <c r="RUG10" s="175"/>
      <c r="RUH10" s="175"/>
      <c r="RUI10" s="175"/>
      <c r="RUJ10" s="175"/>
      <c r="RUK10" s="175"/>
      <c r="RUL10" s="175"/>
      <c r="RUM10" s="175"/>
      <c r="RUN10" s="175"/>
      <c r="RUO10" s="175"/>
      <c r="RUP10" s="175"/>
      <c r="RUQ10" s="175"/>
      <c r="RUR10" s="175"/>
      <c r="RUS10" s="175"/>
      <c r="RUT10" s="175"/>
      <c r="RUU10" s="175"/>
      <c r="RUV10" s="175"/>
      <c r="RUW10" s="175"/>
      <c r="RUX10" s="175"/>
      <c r="RUY10" s="175"/>
      <c r="RUZ10" s="175"/>
      <c r="RVA10" s="175"/>
      <c r="RVB10" s="175"/>
      <c r="RVC10" s="175"/>
      <c r="RVD10" s="175"/>
      <c r="RVE10" s="175"/>
      <c r="RVF10" s="175"/>
      <c r="RVG10" s="175"/>
      <c r="RVH10" s="175"/>
      <c r="RVI10" s="175"/>
      <c r="RVJ10" s="175"/>
      <c r="RVK10" s="175"/>
      <c r="RVL10" s="175"/>
      <c r="RVM10" s="175"/>
      <c r="RVN10" s="175"/>
      <c r="RVO10" s="175"/>
      <c r="RVP10" s="175"/>
      <c r="RVQ10" s="175"/>
      <c r="RVR10" s="175"/>
      <c r="RVS10" s="175"/>
      <c r="RVT10" s="175"/>
      <c r="RVU10" s="175"/>
      <c r="RVV10" s="175"/>
      <c r="RVW10" s="175"/>
      <c r="RVX10" s="175"/>
      <c r="RVY10" s="175"/>
      <c r="RVZ10" s="175"/>
      <c r="RWA10" s="175"/>
      <c r="RWB10" s="175"/>
      <c r="RWC10" s="175"/>
      <c r="RWD10" s="175"/>
      <c r="RWE10" s="175"/>
      <c r="RWF10" s="175"/>
      <c r="RWG10" s="175"/>
      <c r="RWH10" s="175"/>
      <c r="RWI10" s="175"/>
      <c r="RWJ10" s="175"/>
      <c r="RWK10" s="175"/>
      <c r="RWL10" s="175"/>
      <c r="RWM10" s="175"/>
      <c r="RWN10" s="175"/>
      <c r="RWO10" s="175"/>
      <c r="RWP10" s="175"/>
      <c r="RWQ10" s="175"/>
      <c r="RWR10" s="175"/>
      <c r="RWS10" s="175"/>
      <c r="RWT10" s="175"/>
      <c r="RWU10" s="175"/>
      <c r="RWV10" s="175"/>
      <c r="RWW10" s="175"/>
      <c r="RWX10" s="175"/>
      <c r="RWY10" s="175"/>
      <c r="RWZ10" s="175"/>
      <c r="RXA10" s="175"/>
      <c r="RXB10" s="175"/>
      <c r="RXC10" s="175"/>
      <c r="RXD10" s="175"/>
      <c r="RXE10" s="175"/>
      <c r="RXF10" s="175"/>
      <c r="RXG10" s="175"/>
      <c r="RXH10" s="175"/>
      <c r="RXI10" s="175"/>
      <c r="RXJ10" s="175"/>
      <c r="RXK10" s="175"/>
      <c r="RXL10" s="175"/>
      <c r="RXM10" s="175"/>
      <c r="RXN10" s="175"/>
      <c r="RXO10" s="175"/>
      <c r="RXP10" s="175"/>
      <c r="RXQ10" s="175"/>
      <c r="RXR10" s="175"/>
      <c r="RXS10" s="175"/>
      <c r="RXT10" s="175"/>
      <c r="RXU10" s="175"/>
      <c r="RXV10" s="175"/>
      <c r="RXW10" s="175"/>
      <c r="RXX10" s="175"/>
      <c r="RXY10" s="175"/>
      <c r="RXZ10" s="175"/>
      <c r="RYA10" s="175"/>
      <c r="RYB10" s="175"/>
      <c r="RYC10" s="175"/>
      <c r="RYD10" s="175"/>
      <c r="RYE10" s="175"/>
      <c r="RYF10" s="175"/>
      <c r="RYG10" s="175"/>
      <c r="RYH10" s="175"/>
      <c r="RYI10" s="175"/>
      <c r="RYJ10" s="175"/>
      <c r="RYK10" s="175"/>
      <c r="RYL10" s="175"/>
      <c r="RYM10" s="175"/>
      <c r="RYN10" s="175"/>
      <c r="RYO10" s="175"/>
      <c r="RYP10" s="175"/>
      <c r="RYQ10" s="175"/>
      <c r="RYR10" s="175"/>
      <c r="RYS10" s="175"/>
      <c r="RYT10" s="175"/>
      <c r="RYU10" s="175"/>
      <c r="RYV10" s="175"/>
      <c r="RYW10" s="175"/>
      <c r="RYX10" s="175"/>
      <c r="RYY10" s="175"/>
      <c r="RYZ10" s="175"/>
      <c r="RZA10" s="175"/>
      <c r="RZB10" s="175"/>
      <c r="RZC10" s="175"/>
      <c r="RZD10" s="175"/>
      <c r="RZE10" s="175"/>
      <c r="RZF10" s="175"/>
      <c r="RZG10" s="175"/>
      <c r="RZH10" s="175"/>
      <c r="RZI10" s="175"/>
      <c r="RZJ10" s="175"/>
      <c r="RZK10" s="175"/>
      <c r="RZL10" s="175"/>
      <c r="RZM10" s="175"/>
      <c r="RZN10" s="175"/>
      <c r="RZO10" s="175"/>
      <c r="RZP10" s="175"/>
      <c r="RZQ10" s="175"/>
      <c r="RZR10" s="175"/>
      <c r="RZS10" s="175"/>
      <c r="RZT10" s="175"/>
      <c r="RZU10" s="175"/>
      <c r="RZV10" s="175"/>
      <c r="RZW10" s="175"/>
      <c r="RZX10" s="175"/>
      <c r="RZY10" s="175"/>
      <c r="RZZ10" s="175"/>
      <c r="SAA10" s="175"/>
      <c r="SAB10" s="175"/>
      <c r="SAC10" s="175"/>
      <c r="SAD10" s="175"/>
      <c r="SAE10" s="175"/>
      <c r="SAF10" s="175"/>
      <c r="SAG10" s="175"/>
      <c r="SAH10" s="175"/>
      <c r="SAI10" s="175"/>
      <c r="SAJ10" s="175"/>
      <c r="SAK10" s="175"/>
      <c r="SAL10" s="175"/>
      <c r="SAM10" s="175"/>
      <c r="SAN10" s="175"/>
      <c r="SAO10" s="175"/>
      <c r="SAP10" s="175"/>
      <c r="SAQ10" s="175"/>
      <c r="SAR10" s="175"/>
      <c r="SAS10" s="175"/>
      <c r="SAT10" s="175"/>
      <c r="SAU10" s="175"/>
      <c r="SAV10" s="175"/>
      <c r="SAW10" s="175"/>
      <c r="SAX10" s="175"/>
      <c r="SAY10" s="175"/>
      <c r="SAZ10" s="175"/>
      <c r="SBA10" s="175"/>
      <c r="SBB10" s="175"/>
      <c r="SBC10" s="175"/>
      <c r="SBD10" s="175"/>
      <c r="SBE10" s="175"/>
      <c r="SBF10" s="175"/>
      <c r="SBG10" s="175"/>
      <c r="SBH10" s="175"/>
      <c r="SBI10" s="175"/>
      <c r="SBJ10" s="175"/>
      <c r="SBK10" s="175"/>
      <c r="SBL10" s="175"/>
      <c r="SBM10" s="175"/>
      <c r="SBN10" s="175"/>
      <c r="SBO10" s="175"/>
      <c r="SBP10" s="175"/>
      <c r="SBQ10" s="175"/>
      <c r="SBR10" s="175"/>
      <c r="SBS10" s="175"/>
      <c r="SBT10" s="175"/>
      <c r="SBU10" s="175"/>
      <c r="SBV10" s="175"/>
      <c r="SBW10" s="175"/>
      <c r="SBX10" s="175"/>
      <c r="SBY10" s="175"/>
      <c r="SBZ10" s="175"/>
      <c r="SCA10" s="175"/>
      <c r="SCB10" s="175"/>
      <c r="SCC10" s="175"/>
      <c r="SCD10" s="175"/>
      <c r="SCE10" s="175"/>
      <c r="SCF10" s="175"/>
      <c r="SCG10" s="175"/>
      <c r="SCH10" s="175"/>
      <c r="SCI10" s="175"/>
      <c r="SCJ10" s="175"/>
      <c r="SCK10" s="175"/>
      <c r="SCL10" s="175"/>
      <c r="SCM10" s="175"/>
      <c r="SCN10" s="175"/>
      <c r="SCO10" s="175"/>
      <c r="SCP10" s="175"/>
      <c r="SCQ10" s="175"/>
      <c r="SCR10" s="175"/>
      <c r="SCS10" s="175"/>
      <c r="SCT10" s="175"/>
      <c r="SCU10" s="175"/>
      <c r="SCV10" s="175"/>
      <c r="SCW10" s="175"/>
      <c r="SCX10" s="175"/>
      <c r="SCY10" s="175"/>
      <c r="SCZ10" s="175"/>
      <c r="SDA10" s="175"/>
      <c r="SDB10" s="175"/>
      <c r="SDC10" s="175"/>
      <c r="SDD10" s="175"/>
      <c r="SDE10" s="175"/>
      <c r="SDF10" s="175"/>
      <c r="SDG10" s="175"/>
      <c r="SDH10" s="175"/>
      <c r="SDI10" s="175"/>
      <c r="SDJ10" s="175"/>
      <c r="SDK10" s="175"/>
      <c r="SDL10" s="175"/>
      <c r="SDM10" s="175"/>
      <c r="SDN10" s="175"/>
      <c r="SDO10" s="175"/>
      <c r="SDP10" s="175"/>
      <c r="SDQ10" s="175"/>
      <c r="SDR10" s="175"/>
      <c r="SDS10" s="175"/>
      <c r="SDT10" s="175"/>
      <c r="SDU10" s="175"/>
      <c r="SDV10" s="175"/>
      <c r="SDW10" s="175"/>
      <c r="SDX10" s="175"/>
      <c r="SDY10" s="175"/>
      <c r="SDZ10" s="175"/>
      <c r="SEA10" s="175"/>
      <c r="SEB10" s="175"/>
      <c r="SEC10" s="175"/>
      <c r="SED10" s="175"/>
      <c r="SEE10" s="175"/>
      <c r="SEF10" s="175"/>
      <c r="SEG10" s="175"/>
      <c r="SEH10" s="175"/>
      <c r="SEI10" s="175"/>
      <c r="SEJ10" s="175"/>
      <c r="SEK10" s="175"/>
      <c r="SEL10" s="175"/>
      <c r="SEM10" s="175"/>
      <c r="SEN10" s="175"/>
      <c r="SEO10" s="175"/>
      <c r="SEP10" s="175"/>
      <c r="SEQ10" s="175"/>
      <c r="SER10" s="175"/>
      <c r="SES10" s="175"/>
      <c r="SET10" s="175"/>
      <c r="SEU10" s="175"/>
      <c r="SEV10" s="175"/>
      <c r="SEW10" s="175"/>
      <c r="SEX10" s="175"/>
      <c r="SEY10" s="175"/>
      <c r="SEZ10" s="175"/>
      <c r="SFA10" s="175"/>
      <c r="SFB10" s="175"/>
      <c r="SFC10" s="175"/>
      <c r="SFD10" s="175"/>
      <c r="SFE10" s="175"/>
      <c r="SFF10" s="175"/>
      <c r="SFG10" s="175"/>
      <c r="SFH10" s="175"/>
      <c r="SFI10" s="175"/>
      <c r="SFJ10" s="175"/>
      <c r="SFK10" s="175"/>
      <c r="SFL10" s="175"/>
      <c r="SFM10" s="175"/>
      <c r="SFN10" s="175"/>
      <c r="SFO10" s="175"/>
      <c r="SFP10" s="175"/>
      <c r="SFQ10" s="175"/>
      <c r="SFR10" s="175"/>
      <c r="SFS10" s="175"/>
      <c r="SFT10" s="175"/>
      <c r="SFU10" s="175"/>
      <c r="SFV10" s="175"/>
      <c r="SFW10" s="175"/>
      <c r="SFX10" s="175"/>
      <c r="SFY10" s="175"/>
      <c r="SFZ10" s="175"/>
      <c r="SGA10" s="175"/>
      <c r="SGB10" s="175"/>
      <c r="SGC10" s="175"/>
      <c r="SGD10" s="175"/>
      <c r="SGE10" s="175"/>
      <c r="SGF10" s="175"/>
      <c r="SGG10" s="175"/>
      <c r="SGH10" s="175"/>
      <c r="SGI10" s="175"/>
      <c r="SGJ10" s="175"/>
      <c r="SGK10" s="175"/>
      <c r="SGL10" s="175"/>
      <c r="SGM10" s="175"/>
      <c r="SGN10" s="175"/>
      <c r="SGO10" s="175"/>
      <c r="SGP10" s="175"/>
      <c r="SGQ10" s="175"/>
      <c r="SGR10" s="175"/>
      <c r="SGS10" s="175"/>
      <c r="SGT10" s="175"/>
      <c r="SGU10" s="175"/>
      <c r="SGV10" s="175"/>
      <c r="SGW10" s="175"/>
      <c r="SGX10" s="175"/>
      <c r="SGY10" s="175"/>
      <c r="SGZ10" s="175"/>
      <c r="SHA10" s="175"/>
      <c r="SHB10" s="175"/>
      <c r="SHC10" s="175"/>
      <c r="SHD10" s="175"/>
      <c r="SHE10" s="175"/>
      <c r="SHF10" s="175"/>
      <c r="SHG10" s="175"/>
      <c r="SHH10" s="175"/>
      <c r="SHI10" s="175"/>
      <c r="SHJ10" s="175"/>
      <c r="SHK10" s="175"/>
      <c r="SHL10" s="175"/>
      <c r="SHM10" s="175"/>
      <c r="SHN10" s="175"/>
      <c r="SHO10" s="175"/>
      <c r="SHP10" s="175"/>
      <c r="SHQ10" s="175"/>
      <c r="SHR10" s="175"/>
      <c r="SHS10" s="175"/>
      <c r="SHT10" s="175"/>
      <c r="SHU10" s="175"/>
      <c r="SHV10" s="175"/>
      <c r="SHW10" s="175"/>
      <c r="SHX10" s="175"/>
      <c r="SHY10" s="175"/>
      <c r="SHZ10" s="175"/>
      <c r="SIA10" s="175"/>
      <c r="SIB10" s="175"/>
      <c r="SIC10" s="175"/>
      <c r="SID10" s="175"/>
      <c r="SIE10" s="175"/>
      <c r="SIF10" s="175"/>
      <c r="SIG10" s="175"/>
      <c r="SIH10" s="175"/>
      <c r="SII10" s="175"/>
      <c r="SIJ10" s="175"/>
      <c r="SIK10" s="175"/>
      <c r="SIL10" s="175"/>
      <c r="SIM10" s="175"/>
      <c r="SIN10" s="175"/>
      <c r="SIO10" s="175"/>
      <c r="SIP10" s="175"/>
      <c r="SIQ10" s="175"/>
      <c r="SIR10" s="175"/>
      <c r="SIS10" s="175"/>
      <c r="SIT10" s="175"/>
      <c r="SIU10" s="175"/>
      <c r="SIV10" s="175"/>
      <c r="SIW10" s="175"/>
      <c r="SIX10" s="175"/>
      <c r="SIY10" s="175"/>
      <c r="SIZ10" s="175"/>
      <c r="SJA10" s="175"/>
      <c r="SJB10" s="175"/>
      <c r="SJC10" s="175"/>
      <c r="SJD10" s="175"/>
      <c r="SJE10" s="175"/>
      <c r="SJF10" s="175"/>
      <c r="SJG10" s="175"/>
      <c r="SJH10" s="175"/>
      <c r="SJI10" s="175"/>
      <c r="SJJ10" s="175"/>
      <c r="SJK10" s="175"/>
      <c r="SJL10" s="175"/>
      <c r="SJM10" s="175"/>
      <c r="SJN10" s="175"/>
      <c r="SJO10" s="175"/>
      <c r="SJP10" s="175"/>
      <c r="SJQ10" s="175"/>
      <c r="SJR10" s="175"/>
      <c r="SJS10" s="175"/>
      <c r="SJT10" s="175"/>
      <c r="SJU10" s="175"/>
      <c r="SJV10" s="175"/>
      <c r="SJW10" s="175"/>
      <c r="SJX10" s="175"/>
      <c r="SJY10" s="175"/>
      <c r="SJZ10" s="175"/>
      <c r="SKA10" s="175"/>
      <c r="SKB10" s="175"/>
      <c r="SKC10" s="175"/>
      <c r="SKD10" s="175"/>
      <c r="SKE10" s="175"/>
      <c r="SKF10" s="175"/>
      <c r="SKG10" s="175"/>
      <c r="SKH10" s="175"/>
      <c r="SKI10" s="175"/>
      <c r="SKJ10" s="175"/>
      <c r="SKK10" s="175"/>
      <c r="SKL10" s="175"/>
      <c r="SKM10" s="175"/>
      <c r="SKN10" s="175"/>
      <c r="SKO10" s="175"/>
      <c r="SKP10" s="175"/>
      <c r="SKQ10" s="175"/>
      <c r="SKR10" s="175"/>
      <c r="SKS10" s="175"/>
      <c r="SKT10" s="175"/>
      <c r="SKU10" s="175"/>
      <c r="SKV10" s="175"/>
      <c r="SKW10" s="175"/>
      <c r="SKX10" s="175"/>
      <c r="SKY10" s="175"/>
      <c r="SKZ10" s="175"/>
      <c r="SLA10" s="175"/>
      <c r="SLB10" s="175"/>
      <c r="SLC10" s="175"/>
      <c r="SLD10" s="175"/>
      <c r="SLE10" s="175"/>
      <c r="SLF10" s="175"/>
      <c r="SLG10" s="175"/>
      <c r="SLH10" s="175"/>
      <c r="SLI10" s="175"/>
      <c r="SLJ10" s="175"/>
      <c r="SLK10" s="175"/>
      <c r="SLL10" s="175"/>
      <c r="SLM10" s="175"/>
      <c r="SLN10" s="175"/>
      <c r="SLO10" s="175"/>
      <c r="SLP10" s="175"/>
      <c r="SLQ10" s="175"/>
      <c r="SLR10" s="175"/>
      <c r="SLS10" s="175"/>
      <c r="SLT10" s="175"/>
      <c r="SLU10" s="175"/>
      <c r="SLV10" s="175"/>
      <c r="SLW10" s="175"/>
      <c r="SLX10" s="175"/>
      <c r="SLY10" s="175"/>
      <c r="SLZ10" s="175"/>
      <c r="SMA10" s="175"/>
      <c r="SMB10" s="175"/>
      <c r="SMC10" s="175"/>
      <c r="SMD10" s="175"/>
      <c r="SME10" s="175"/>
      <c r="SMF10" s="175"/>
      <c r="SMG10" s="175"/>
      <c r="SMH10" s="175"/>
      <c r="SMI10" s="175"/>
      <c r="SMJ10" s="175"/>
      <c r="SMK10" s="175"/>
      <c r="SML10" s="175"/>
      <c r="SMM10" s="175"/>
      <c r="SMN10" s="175"/>
      <c r="SMO10" s="175"/>
      <c r="SMP10" s="175"/>
      <c r="SMQ10" s="175"/>
      <c r="SMR10" s="175"/>
      <c r="SMS10" s="175"/>
      <c r="SMT10" s="175"/>
      <c r="SMU10" s="175"/>
      <c r="SMV10" s="175"/>
      <c r="SMW10" s="175"/>
      <c r="SMX10" s="175"/>
      <c r="SMY10" s="175"/>
      <c r="SMZ10" s="175"/>
      <c r="SNA10" s="175"/>
      <c r="SNB10" s="175"/>
      <c r="SNC10" s="175"/>
      <c r="SND10" s="175"/>
      <c r="SNE10" s="175"/>
      <c r="SNF10" s="175"/>
      <c r="SNG10" s="175"/>
      <c r="SNH10" s="175"/>
      <c r="SNI10" s="175"/>
      <c r="SNJ10" s="175"/>
      <c r="SNK10" s="175"/>
      <c r="SNL10" s="175"/>
      <c r="SNM10" s="175"/>
      <c r="SNN10" s="175"/>
      <c r="SNO10" s="175"/>
      <c r="SNP10" s="175"/>
      <c r="SNQ10" s="175"/>
      <c r="SNR10" s="175"/>
      <c r="SNS10" s="175"/>
      <c r="SNT10" s="175"/>
      <c r="SNU10" s="175"/>
      <c r="SNV10" s="175"/>
      <c r="SNW10" s="175"/>
      <c r="SNX10" s="175"/>
      <c r="SNY10" s="175"/>
      <c r="SNZ10" s="175"/>
      <c r="SOA10" s="175"/>
      <c r="SOB10" s="175"/>
      <c r="SOC10" s="175"/>
      <c r="SOD10" s="175"/>
      <c r="SOE10" s="175"/>
      <c r="SOF10" s="175"/>
      <c r="SOG10" s="175"/>
      <c r="SOH10" s="175"/>
      <c r="SOI10" s="175"/>
      <c r="SOJ10" s="175"/>
      <c r="SOK10" s="175"/>
      <c r="SOL10" s="175"/>
      <c r="SOM10" s="175"/>
      <c r="SON10" s="175"/>
      <c r="SOO10" s="175"/>
      <c r="SOP10" s="175"/>
      <c r="SOQ10" s="175"/>
      <c r="SOR10" s="175"/>
      <c r="SOS10" s="175"/>
      <c r="SOT10" s="175"/>
      <c r="SOU10" s="175"/>
      <c r="SOV10" s="175"/>
      <c r="SOW10" s="175"/>
      <c r="SOX10" s="175"/>
      <c r="SOY10" s="175"/>
      <c r="SOZ10" s="175"/>
      <c r="SPA10" s="175"/>
      <c r="SPB10" s="175"/>
      <c r="SPC10" s="175"/>
      <c r="SPD10" s="175"/>
      <c r="SPE10" s="175"/>
      <c r="SPF10" s="175"/>
      <c r="SPG10" s="175"/>
      <c r="SPH10" s="175"/>
      <c r="SPI10" s="175"/>
      <c r="SPJ10" s="175"/>
      <c r="SPK10" s="175"/>
      <c r="SPL10" s="175"/>
      <c r="SPM10" s="175"/>
      <c r="SPN10" s="175"/>
      <c r="SPO10" s="175"/>
      <c r="SPP10" s="175"/>
      <c r="SPQ10" s="175"/>
      <c r="SPR10" s="175"/>
      <c r="SPS10" s="175"/>
      <c r="SPT10" s="175"/>
      <c r="SPU10" s="175"/>
      <c r="SPV10" s="175"/>
      <c r="SPW10" s="175"/>
      <c r="SPX10" s="175"/>
      <c r="SPY10" s="175"/>
      <c r="SPZ10" s="175"/>
      <c r="SQA10" s="175"/>
      <c r="SQB10" s="175"/>
      <c r="SQC10" s="175"/>
      <c r="SQD10" s="175"/>
      <c r="SQE10" s="175"/>
      <c r="SQF10" s="175"/>
      <c r="SQG10" s="175"/>
      <c r="SQH10" s="175"/>
      <c r="SQI10" s="175"/>
      <c r="SQJ10" s="175"/>
      <c r="SQK10" s="175"/>
      <c r="SQL10" s="175"/>
      <c r="SQM10" s="175"/>
      <c r="SQN10" s="175"/>
      <c r="SQO10" s="175"/>
      <c r="SQP10" s="175"/>
      <c r="SQQ10" s="175"/>
      <c r="SQR10" s="175"/>
      <c r="SQS10" s="175"/>
      <c r="SQT10" s="175"/>
      <c r="SQU10" s="175"/>
      <c r="SQV10" s="175"/>
      <c r="SQW10" s="175"/>
      <c r="SQX10" s="175"/>
      <c r="SQY10" s="175"/>
      <c r="SQZ10" s="175"/>
      <c r="SRA10" s="175"/>
      <c r="SRB10" s="175"/>
      <c r="SRC10" s="175"/>
      <c r="SRD10" s="175"/>
      <c r="SRE10" s="175"/>
      <c r="SRF10" s="175"/>
      <c r="SRG10" s="175"/>
      <c r="SRH10" s="175"/>
      <c r="SRI10" s="175"/>
      <c r="SRJ10" s="175"/>
      <c r="SRK10" s="175"/>
      <c r="SRL10" s="175"/>
      <c r="SRM10" s="175"/>
      <c r="SRN10" s="175"/>
      <c r="SRO10" s="175"/>
      <c r="SRP10" s="175"/>
      <c r="SRQ10" s="175"/>
      <c r="SRR10" s="175"/>
      <c r="SRS10" s="175"/>
      <c r="SRT10" s="175"/>
      <c r="SRU10" s="175"/>
      <c r="SRV10" s="175"/>
      <c r="SRW10" s="175"/>
      <c r="SRX10" s="175"/>
      <c r="SRY10" s="175"/>
      <c r="SRZ10" s="175"/>
      <c r="SSA10" s="175"/>
      <c r="SSB10" s="175"/>
      <c r="SSC10" s="175"/>
      <c r="SSD10" s="175"/>
      <c r="SSE10" s="175"/>
      <c r="SSF10" s="175"/>
      <c r="SSG10" s="175"/>
      <c r="SSH10" s="175"/>
      <c r="SSI10" s="175"/>
      <c r="SSJ10" s="175"/>
      <c r="SSK10" s="175"/>
      <c r="SSL10" s="175"/>
      <c r="SSM10" s="175"/>
      <c r="SSN10" s="175"/>
      <c r="SSO10" s="175"/>
      <c r="SSP10" s="175"/>
      <c r="SSQ10" s="175"/>
      <c r="SSR10" s="175"/>
      <c r="SSS10" s="175"/>
      <c r="SST10" s="175"/>
      <c r="SSU10" s="175"/>
      <c r="SSV10" s="175"/>
      <c r="SSW10" s="175"/>
      <c r="SSX10" s="175"/>
      <c r="SSY10" s="175"/>
      <c r="SSZ10" s="175"/>
      <c r="STA10" s="175"/>
      <c r="STB10" s="175"/>
      <c r="STC10" s="175"/>
      <c r="STD10" s="175"/>
      <c r="STE10" s="175"/>
      <c r="STF10" s="175"/>
      <c r="STG10" s="175"/>
      <c r="STH10" s="175"/>
      <c r="STI10" s="175"/>
      <c r="STJ10" s="175"/>
      <c r="STK10" s="175"/>
      <c r="STL10" s="175"/>
      <c r="STM10" s="175"/>
      <c r="STN10" s="175"/>
      <c r="STO10" s="175"/>
      <c r="STP10" s="175"/>
      <c r="STQ10" s="175"/>
      <c r="STR10" s="175"/>
      <c r="STS10" s="175"/>
      <c r="STT10" s="175"/>
      <c r="STU10" s="175"/>
      <c r="STV10" s="175"/>
      <c r="STW10" s="175"/>
      <c r="STX10" s="175"/>
      <c r="STY10" s="175"/>
      <c r="STZ10" s="175"/>
      <c r="SUA10" s="175"/>
      <c r="SUB10" s="175"/>
      <c r="SUC10" s="175"/>
      <c r="SUD10" s="175"/>
      <c r="SUE10" s="175"/>
      <c r="SUF10" s="175"/>
      <c r="SUG10" s="175"/>
      <c r="SUH10" s="175"/>
      <c r="SUI10" s="175"/>
      <c r="SUJ10" s="175"/>
      <c r="SUK10" s="175"/>
      <c r="SUL10" s="175"/>
      <c r="SUM10" s="175"/>
      <c r="SUN10" s="175"/>
      <c r="SUO10" s="175"/>
      <c r="SUP10" s="175"/>
      <c r="SUQ10" s="175"/>
      <c r="SUR10" s="175"/>
      <c r="SUS10" s="175"/>
      <c r="SUT10" s="175"/>
      <c r="SUU10" s="175"/>
      <c r="SUV10" s="175"/>
      <c r="SUW10" s="175"/>
      <c r="SUX10" s="175"/>
      <c r="SUY10" s="175"/>
      <c r="SUZ10" s="175"/>
      <c r="SVA10" s="175"/>
      <c r="SVB10" s="175"/>
      <c r="SVC10" s="175"/>
      <c r="SVD10" s="175"/>
      <c r="SVE10" s="175"/>
      <c r="SVF10" s="175"/>
      <c r="SVG10" s="175"/>
      <c r="SVH10" s="175"/>
      <c r="SVI10" s="175"/>
      <c r="SVJ10" s="175"/>
      <c r="SVK10" s="175"/>
      <c r="SVL10" s="175"/>
      <c r="SVM10" s="175"/>
      <c r="SVN10" s="175"/>
      <c r="SVO10" s="175"/>
      <c r="SVP10" s="175"/>
      <c r="SVQ10" s="175"/>
      <c r="SVR10" s="175"/>
      <c r="SVS10" s="175"/>
      <c r="SVT10" s="175"/>
      <c r="SVU10" s="175"/>
      <c r="SVV10" s="175"/>
      <c r="SVW10" s="175"/>
      <c r="SVX10" s="175"/>
      <c r="SVY10" s="175"/>
      <c r="SVZ10" s="175"/>
      <c r="SWA10" s="175"/>
      <c r="SWB10" s="175"/>
      <c r="SWC10" s="175"/>
      <c r="SWD10" s="175"/>
      <c r="SWE10" s="175"/>
      <c r="SWF10" s="175"/>
      <c r="SWG10" s="175"/>
      <c r="SWH10" s="175"/>
      <c r="SWI10" s="175"/>
      <c r="SWJ10" s="175"/>
      <c r="SWK10" s="175"/>
      <c r="SWL10" s="175"/>
      <c r="SWM10" s="175"/>
      <c r="SWN10" s="175"/>
      <c r="SWO10" s="175"/>
      <c r="SWP10" s="175"/>
      <c r="SWQ10" s="175"/>
      <c r="SWR10" s="175"/>
      <c r="SWS10" s="175"/>
      <c r="SWT10" s="175"/>
      <c r="SWU10" s="175"/>
      <c r="SWV10" s="175"/>
      <c r="SWW10" s="175"/>
      <c r="SWX10" s="175"/>
      <c r="SWY10" s="175"/>
      <c r="SWZ10" s="175"/>
      <c r="SXA10" s="175"/>
      <c r="SXB10" s="175"/>
      <c r="SXC10" s="175"/>
      <c r="SXD10" s="175"/>
      <c r="SXE10" s="175"/>
      <c r="SXF10" s="175"/>
      <c r="SXG10" s="175"/>
      <c r="SXH10" s="175"/>
      <c r="SXI10" s="175"/>
      <c r="SXJ10" s="175"/>
      <c r="SXK10" s="175"/>
      <c r="SXL10" s="175"/>
      <c r="SXM10" s="175"/>
      <c r="SXN10" s="175"/>
      <c r="SXO10" s="175"/>
      <c r="SXP10" s="175"/>
      <c r="SXQ10" s="175"/>
      <c r="SXR10" s="175"/>
      <c r="SXS10" s="175"/>
      <c r="SXT10" s="175"/>
      <c r="SXU10" s="175"/>
      <c r="SXV10" s="175"/>
      <c r="SXW10" s="175"/>
      <c r="SXX10" s="175"/>
      <c r="SXY10" s="175"/>
      <c r="SXZ10" s="175"/>
      <c r="SYA10" s="175"/>
      <c r="SYB10" s="175"/>
      <c r="SYC10" s="175"/>
      <c r="SYD10" s="175"/>
      <c r="SYE10" s="175"/>
      <c r="SYF10" s="175"/>
      <c r="SYG10" s="175"/>
      <c r="SYH10" s="175"/>
      <c r="SYI10" s="175"/>
      <c r="SYJ10" s="175"/>
      <c r="SYK10" s="175"/>
      <c r="SYL10" s="175"/>
      <c r="SYM10" s="175"/>
      <c r="SYN10" s="175"/>
      <c r="SYO10" s="175"/>
      <c r="SYP10" s="175"/>
      <c r="SYQ10" s="175"/>
      <c r="SYR10" s="175"/>
      <c r="SYS10" s="175"/>
      <c r="SYT10" s="175"/>
      <c r="SYU10" s="175"/>
      <c r="SYV10" s="175"/>
      <c r="SYW10" s="175"/>
      <c r="SYX10" s="175"/>
      <c r="SYY10" s="175"/>
      <c r="SYZ10" s="175"/>
      <c r="SZA10" s="175"/>
      <c r="SZB10" s="175"/>
      <c r="SZC10" s="175"/>
      <c r="SZD10" s="175"/>
      <c r="SZE10" s="175"/>
      <c r="SZF10" s="175"/>
      <c r="SZG10" s="175"/>
      <c r="SZH10" s="175"/>
      <c r="SZI10" s="175"/>
      <c r="SZJ10" s="175"/>
      <c r="SZK10" s="175"/>
      <c r="SZL10" s="175"/>
      <c r="SZM10" s="175"/>
      <c r="SZN10" s="175"/>
      <c r="SZO10" s="175"/>
      <c r="SZP10" s="175"/>
      <c r="SZQ10" s="175"/>
      <c r="SZR10" s="175"/>
      <c r="SZS10" s="175"/>
      <c r="SZT10" s="175"/>
      <c r="SZU10" s="175"/>
      <c r="SZV10" s="175"/>
      <c r="SZW10" s="175"/>
      <c r="SZX10" s="175"/>
      <c r="SZY10" s="175"/>
      <c r="SZZ10" s="175"/>
      <c r="TAA10" s="175"/>
      <c r="TAB10" s="175"/>
      <c r="TAC10" s="175"/>
      <c r="TAD10" s="175"/>
      <c r="TAE10" s="175"/>
      <c r="TAF10" s="175"/>
      <c r="TAG10" s="175"/>
      <c r="TAH10" s="175"/>
      <c r="TAI10" s="175"/>
      <c r="TAJ10" s="175"/>
      <c r="TAK10" s="175"/>
      <c r="TAL10" s="175"/>
      <c r="TAM10" s="175"/>
      <c r="TAN10" s="175"/>
      <c r="TAO10" s="175"/>
      <c r="TAP10" s="175"/>
      <c r="TAQ10" s="175"/>
      <c r="TAR10" s="175"/>
      <c r="TAS10" s="175"/>
      <c r="TAT10" s="175"/>
      <c r="TAU10" s="175"/>
      <c r="TAV10" s="175"/>
      <c r="TAW10" s="175"/>
      <c r="TAX10" s="175"/>
      <c r="TAY10" s="175"/>
      <c r="TAZ10" s="175"/>
      <c r="TBA10" s="175"/>
      <c r="TBB10" s="175"/>
      <c r="TBC10" s="175"/>
      <c r="TBD10" s="175"/>
      <c r="TBE10" s="175"/>
      <c r="TBF10" s="175"/>
      <c r="TBG10" s="175"/>
      <c r="TBH10" s="175"/>
      <c r="TBI10" s="175"/>
      <c r="TBJ10" s="175"/>
      <c r="TBK10" s="175"/>
      <c r="TBL10" s="175"/>
      <c r="TBM10" s="175"/>
      <c r="TBN10" s="175"/>
      <c r="TBO10" s="175"/>
      <c r="TBP10" s="175"/>
      <c r="TBQ10" s="175"/>
      <c r="TBR10" s="175"/>
      <c r="TBS10" s="175"/>
      <c r="TBT10" s="175"/>
      <c r="TBU10" s="175"/>
      <c r="TBV10" s="175"/>
      <c r="TBW10" s="175"/>
      <c r="TBX10" s="175"/>
      <c r="TBY10" s="175"/>
      <c r="TBZ10" s="175"/>
      <c r="TCA10" s="175"/>
      <c r="TCB10" s="175"/>
      <c r="TCC10" s="175"/>
      <c r="TCD10" s="175"/>
      <c r="TCE10" s="175"/>
      <c r="TCF10" s="175"/>
      <c r="TCG10" s="175"/>
      <c r="TCH10" s="175"/>
      <c r="TCI10" s="175"/>
      <c r="TCJ10" s="175"/>
      <c r="TCK10" s="175"/>
      <c r="TCL10" s="175"/>
      <c r="TCM10" s="175"/>
      <c r="TCN10" s="175"/>
      <c r="TCO10" s="175"/>
      <c r="TCP10" s="175"/>
      <c r="TCQ10" s="175"/>
      <c r="TCR10" s="175"/>
      <c r="TCS10" s="175"/>
      <c r="TCT10" s="175"/>
      <c r="TCU10" s="175"/>
      <c r="TCV10" s="175"/>
      <c r="TCW10" s="175"/>
      <c r="TCX10" s="175"/>
      <c r="TCY10" s="175"/>
      <c r="TCZ10" s="175"/>
      <c r="TDA10" s="175"/>
      <c r="TDB10" s="175"/>
      <c r="TDC10" s="175"/>
      <c r="TDD10" s="175"/>
      <c r="TDE10" s="175"/>
      <c r="TDF10" s="175"/>
      <c r="TDG10" s="175"/>
      <c r="TDH10" s="175"/>
      <c r="TDI10" s="175"/>
      <c r="TDJ10" s="175"/>
      <c r="TDK10" s="175"/>
      <c r="TDL10" s="175"/>
      <c r="TDM10" s="175"/>
      <c r="TDN10" s="175"/>
      <c r="TDO10" s="175"/>
      <c r="TDP10" s="175"/>
      <c r="TDQ10" s="175"/>
      <c r="TDR10" s="175"/>
      <c r="TDS10" s="175"/>
      <c r="TDT10" s="175"/>
      <c r="TDU10" s="175"/>
      <c r="TDV10" s="175"/>
      <c r="TDW10" s="175"/>
      <c r="TDX10" s="175"/>
      <c r="TDY10" s="175"/>
      <c r="TDZ10" s="175"/>
      <c r="TEA10" s="175"/>
      <c r="TEB10" s="175"/>
      <c r="TEC10" s="175"/>
      <c r="TED10" s="175"/>
      <c r="TEE10" s="175"/>
      <c r="TEF10" s="175"/>
      <c r="TEG10" s="175"/>
      <c r="TEH10" s="175"/>
      <c r="TEI10" s="175"/>
      <c r="TEJ10" s="175"/>
      <c r="TEK10" s="175"/>
      <c r="TEL10" s="175"/>
      <c r="TEM10" s="175"/>
      <c r="TEN10" s="175"/>
      <c r="TEO10" s="175"/>
      <c r="TEP10" s="175"/>
      <c r="TEQ10" s="175"/>
      <c r="TER10" s="175"/>
      <c r="TES10" s="175"/>
      <c r="TET10" s="175"/>
      <c r="TEU10" s="175"/>
      <c r="TEV10" s="175"/>
      <c r="TEW10" s="175"/>
      <c r="TEX10" s="175"/>
      <c r="TEY10" s="175"/>
      <c r="TEZ10" s="175"/>
      <c r="TFA10" s="175"/>
      <c r="TFB10" s="175"/>
      <c r="TFC10" s="175"/>
      <c r="TFD10" s="175"/>
      <c r="TFE10" s="175"/>
      <c r="TFF10" s="175"/>
      <c r="TFG10" s="175"/>
      <c r="TFH10" s="175"/>
      <c r="TFI10" s="175"/>
      <c r="TFJ10" s="175"/>
      <c r="TFK10" s="175"/>
      <c r="TFL10" s="175"/>
      <c r="TFM10" s="175"/>
      <c r="TFN10" s="175"/>
      <c r="TFO10" s="175"/>
      <c r="TFP10" s="175"/>
      <c r="TFQ10" s="175"/>
      <c r="TFR10" s="175"/>
      <c r="TFS10" s="175"/>
      <c r="TFT10" s="175"/>
      <c r="TFU10" s="175"/>
      <c r="TFV10" s="175"/>
      <c r="TFW10" s="175"/>
      <c r="TFX10" s="175"/>
      <c r="TFY10" s="175"/>
      <c r="TFZ10" s="175"/>
      <c r="TGA10" s="175"/>
      <c r="TGB10" s="175"/>
      <c r="TGC10" s="175"/>
      <c r="TGD10" s="175"/>
      <c r="TGE10" s="175"/>
      <c r="TGF10" s="175"/>
      <c r="TGG10" s="175"/>
      <c r="TGH10" s="175"/>
      <c r="TGI10" s="175"/>
      <c r="TGJ10" s="175"/>
      <c r="TGK10" s="175"/>
      <c r="TGL10" s="175"/>
      <c r="TGM10" s="175"/>
      <c r="TGN10" s="175"/>
      <c r="TGO10" s="175"/>
      <c r="TGP10" s="175"/>
      <c r="TGQ10" s="175"/>
      <c r="TGR10" s="175"/>
      <c r="TGS10" s="175"/>
      <c r="TGT10" s="175"/>
      <c r="TGU10" s="175"/>
      <c r="TGV10" s="175"/>
      <c r="TGW10" s="175"/>
      <c r="TGX10" s="175"/>
      <c r="TGY10" s="175"/>
      <c r="TGZ10" s="175"/>
      <c r="THA10" s="175"/>
      <c r="THB10" s="175"/>
      <c r="THC10" s="175"/>
      <c r="THD10" s="175"/>
      <c r="THE10" s="175"/>
      <c r="THF10" s="175"/>
      <c r="THG10" s="175"/>
      <c r="THH10" s="175"/>
      <c r="THI10" s="175"/>
      <c r="THJ10" s="175"/>
      <c r="THK10" s="175"/>
      <c r="THL10" s="175"/>
      <c r="THM10" s="175"/>
      <c r="THN10" s="175"/>
      <c r="THO10" s="175"/>
      <c r="THP10" s="175"/>
      <c r="THQ10" s="175"/>
      <c r="THR10" s="175"/>
      <c r="THS10" s="175"/>
      <c r="THT10" s="175"/>
      <c r="THU10" s="175"/>
      <c r="THV10" s="175"/>
      <c r="THW10" s="175"/>
      <c r="THX10" s="175"/>
      <c r="THY10" s="175"/>
      <c r="THZ10" s="175"/>
      <c r="TIA10" s="175"/>
      <c r="TIB10" s="175"/>
      <c r="TIC10" s="175"/>
      <c r="TID10" s="175"/>
      <c r="TIE10" s="175"/>
      <c r="TIF10" s="175"/>
      <c r="TIG10" s="175"/>
      <c r="TIH10" s="175"/>
      <c r="TII10" s="175"/>
      <c r="TIJ10" s="175"/>
      <c r="TIK10" s="175"/>
      <c r="TIL10" s="175"/>
      <c r="TIM10" s="175"/>
      <c r="TIN10" s="175"/>
      <c r="TIO10" s="175"/>
      <c r="TIP10" s="175"/>
      <c r="TIQ10" s="175"/>
      <c r="TIR10" s="175"/>
      <c r="TIS10" s="175"/>
      <c r="TIT10" s="175"/>
      <c r="TIU10" s="175"/>
      <c r="TIV10" s="175"/>
      <c r="TIW10" s="175"/>
      <c r="TIX10" s="175"/>
      <c r="TIY10" s="175"/>
      <c r="TIZ10" s="175"/>
      <c r="TJA10" s="175"/>
      <c r="TJB10" s="175"/>
      <c r="TJC10" s="175"/>
      <c r="TJD10" s="175"/>
      <c r="TJE10" s="175"/>
      <c r="TJF10" s="175"/>
      <c r="TJG10" s="175"/>
      <c r="TJH10" s="175"/>
      <c r="TJI10" s="175"/>
      <c r="TJJ10" s="175"/>
      <c r="TJK10" s="175"/>
      <c r="TJL10" s="175"/>
      <c r="TJM10" s="175"/>
      <c r="TJN10" s="175"/>
      <c r="TJO10" s="175"/>
      <c r="TJP10" s="175"/>
      <c r="TJQ10" s="175"/>
      <c r="TJR10" s="175"/>
      <c r="TJS10" s="175"/>
      <c r="TJT10" s="175"/>
      <c r="TJU10" s="175"/>
      <c r="TJV10" s="175"/>
      <c r="TJW10" s="175"/>
      <c r="TJX10" s="175"/>
      <c r="TJY10" s="175"/>
      <c r="TJZ10" s="175"/>
      <c r="TKA10" s="175"/>
      <c r="TKB10" s="175"/>
      <c r="TKC10" s="175"/>
      <c r="TKD10" s="175"/>
      <c r="TKE10" s="175"/>
      <c r="TKF10" s="175"/>
      <c r="TKG10" s="175"/>
      <c r="TKH10" s="175"/>
      <c r="TKI10" s="175"/>
      <c r="TKJ10" s="175"/>
      <c r="TKK10" s="175"/>
      <c r="TKL10" s="175"/>
      <c r="TKM10" s="175"/>
      <c r="TKN10" s="175"/>
      <c r="TKO10" s="175"/>
      <c r="TKP10" s="175"/>
      <c r="TKQ10" s="175"/>
      <c r="TKR10" s="175"/>
      <c r="TKS10" s="175"/>
      <c r="TKT10" s="175"/>
      <c r="TKU10" s="175"/>
      <c r="TKV10" s="175"/>
      <c r="TKW10" s="175"/>
      <c r="TKX10" s="175"/>
      <c r="TKY10" s="175"/>
      <c r="TKZ10" s="175"/>
      <c r="TLA10" s="175"/>
      <c r="TLB10" s="175"/>
      <c r="TLC10" s="175"/>
      <c r="TLD10" s="175"/>
      <c r="TLE10" s="175"/>
      <c r="TLF10" s="175"/>
      <c r="TLG10" s="175"/>
      <c r="TLH10" s="175"/>
      <c r="TLI10" s="175"/>
      <c r="TLJ10" s="175"/>
      <c r="TLK10" s="175"/>
      <c r="TLL10" s="175"/>
      <c r="TLM10" s="175"/>
      <c r="TLN10" s="175"/>
      <c r="TLO10" s="175"/>
      <c r="TLP10" s="175"/>
      <c r="TLQ10" s="175"/>
      <c r="TLR10" s="175"/>
      <c r="TLS10" s="175"/>
      <c r="TLT10" s="175"/>
      <c r="TLU10" s="175"/>
      <c r="TLV10" s="175"/>
      <c r="TLW10" s="175"/>
      <c r="TLX10" s="175"/>
      <c r="TLY10" s="175"/>
      <c r="TLZ10" s="175"/>
      <c r="TMA10" s="175"/>
      <c r="TMB10" s="175"/>
      <c r="TMC10" s="175"/>
      <c r="TMD10" s="175"/>
      <c r="TME10" s="175"/>
      <c r="TMF10" s="175"/>
      <c r="TMG10" s="175"/>
      <c r="TMH10" s="175"/>
      <c r="TMI10" s="175"/>
      <c r="TMJ10" s="175"/>
      <c r="TMK10" s="175"/>
      <c r="TML10" s="175"/>
      <c r="TMM10" s="175"/>
      <c r="TMN10" s="175"/>
      <c r="TMO10" s="175"/>
      <c r="TMP10" s="175"/>
      <c r="TMQ10" s="175"/>
      <c r="TMR10" s="175"/>
      <c r="TMS10" s="175"/>
      <c r="TMT10" s="175"/>
      <c r="TMU10" s="175"/>
      <c r="TMV10" s="175"/>
      <c r="TMW10" s="175"/>
      <c r="TMX10" s="175"/>
      <c r="TMY10" s="175"/>
      <c r="TMZ10" s="175"/>
      <c r="TNA10" s="175"/>
      <c r="TNB10" s="175"/>
      <c r="TNC10" s="175"/>
      <c r="TND10" s="175"/>
      <c r="TNE10" s="175"/>
      <c r="TNF10" s="175"/>
      <c r="TNG10" s="175"/>
      <c r="TNH10" s="175"/>
      <c r="TNI10" s="175"/>
      <c r="TNJ10" s="175"/>
      <c r="TNK10" s="175"/>
      <c r="TNL10" s="175"/>
      <c r="TNM10" s="175"/>
      <c r="TNN10" s="175"/>
      <c r="TNO10" s="175"/>
      <c r="TNP10" s="175"/>
      <c r="TNQ10" s="175"/>
      <c r="TNR10" s="175"/>
      <c r="TNS10" s="175"/>
      <c r="TNT10" s="175"/>
      <c r="TNU10" s="175"/>
      <c r="TNV10" s="175"/>
      <c r="TNW10" s="175"/>
      <c r="TNX10" s="175"/>
      <c r="TNY10" s="175"/>
      <c r="TNZ10" s="175"/>
      <c r="TOA10" s="175"/>
      <c r="TOB10" s="175"/>
      <c r="TOC10" s="175"/>
      <c r="TOD10" s="175"/>
      <c r="TOE10" s="175"/>
      <c r="TOF10" s="175"/>
      <c r="TOG10" s="175"/>
      <c r="TOH10" s="175"/>
      <c r="TOI10" s="175"/>
      <c r="TOJ10" s="175"/>
      <c r="TOK10" s="175"/>
      <c r="TOL10" s="175"/>
      <c r="TOM10" s="175"/>
      <c r="TON10" s="175"/>
      <c r="TOO10" s="175"/>
      <c r="TOP10" s="175"/>
      <c r="TOQ10" s="175"/>
      <c r="TOR10" s="175"/>
      <c r="TOS10" s="175"/>
      <c r="TOT10" s="175"/>
      <c r="TOU10" s="175"/>
      <c r="TOV10" s="175"/>
      <c r="TOW10" s="175"/>
      <c r="TOX10" s="175"/>
      <c r="TOY10" s="175"/>
      <c r="TOZ10" s="175"/>
      <c r="TPA10" s="175"/>
      <c r="TPB10" s="175"/>
      <c r="TPC10" s="175"/>
      <c r="TPD10" s="175"/>
      <c r="TPE10" s="175"/>
      <c r="TPF10" s="175"/>
      <c r="TPG10" s="175"/>
      <c r="TPH10" s="175"/>
      <c r="TPI10" s="175"/>
      <c r="TPJ10" s="175"/>
      <c r="TPK10" s="175"/>
      <c r="TPL10" s="175"/>
      <c r="TPM10" s="175"/>
      <c r="TPN10" s="175"/>
      <c r="TPO10" s="175"/>
      <c r="TPP10" s="175"/>
      <c r="TPQ10" s="175"/>
      <c r="TPR10" s="175"/>
      <c r="TPS10" s="175"/>
      <c r="TPT10" s="175"/>
      <c r="TPU10" s="175"/>
      <c r="TPV10" s="175"/>
      <c r="TPW10" s="175"/>
      <c r="TPX10" s="175"/>
      <c r="TPY10" s="175"/>
      <c r="TPZ10" s="175"/>
      <c r="TQA10" s="175"/>
      <c r="TQB10" s="175"/>
      <c r="TQC10" s="175"/>
      <c r="TQD10" s="175"/>
      <c r="TQE10" s="175"/>
      <c r="TQF10" s="175"/>
      <c r="TQG10" s="175"/>
      <c r="TQH10" s="175"/>
      <c r="TQI10" s="175"/>
      <c r="TQJ10" s="175"/>
      <c r="TQK10" s="175"/>
      <c r="TQL10" s="175"/>
      <c r="TQM10" s="175"/>
      <c r="TQN10" s="175"/>
      <c r="TQO10" s="175"/>
      <c r="TQP10" s="175"/>
      <c r="TQQ10" s="175"/>
      <c r="TQR10" s="175"/>
      <c r="TQS10" s="175"/>
      <c r="TQT10" s="175"/>
      <c r="TQU10" s="175"/>
      <c r="TQV10" s="175"/>
      <c r="TQW10" s="175"/>
      <c r="TQX10" s="175"/>
      <c r="TQY10" s="175"/>
      <c r="TQZ10" s="175"/>
      <c r="TRA10" s="175"/>
      <c r="TRB10" s="175"/>
      <c r="TRC10" s="175"/>
      <c r="TRD10" s="175"/>
      <c r="TRE10" s="175"/>
      <c r="TRF10" s="175"/>
      <c r="TRG10" s="175"/>
      <c r="TRH10" s="175"/>
      <c r="TRI10" s="175"/>
      <c r="TRJ10" s="175"/>
      <c r="TRK10" s="175"/>
      <c r="TRL10" s="175"/>
      <c r="TRM10" s="175"/>
      <c r="TRN10" s="175"/>
      <c r="TRO10" s="175"/>
      <c r="TRP10" s="175"/>
      <c r="TRQ10" s="175"/>
      <c r="TRR10" s="175"/>
      <c r="TRS10" s="175"/>
      <c r="TRT10" s="175"/>
      <c r="TRU10" s="175"/>
      <c r="TRV10" s="175"/>
      <c r="TRW10" s="175"/>
      <c r="TRX10" s="175"/>
      <c r="TRY10" s="175"/>
      <c r="TRZ10" s="175"/>
      <c r="TSA10" s="175"/>
      <c r="TSB10" s="175"/>
      <c r="TSC10" s="175"/>
      <c r="TSD10" s="175"/>
      <c r="TSE10" s="175"/>
      <c r="TSF10" s="175"/>
      <c r="TSG10" s="175"/>
      <c r="TSH10" s="175"/>
      <c r="TSI10" s="175"/>
      <c r="TSJ10" s="175"/>
      <c r="TSK10" s="175"/>
      <c r="TSL10" s="175"/>
      <c r="TSM10" s="175"/>
      <c r="TSN10" s="175"/>
      <c r="TSO10" s="175"/>
      <c r="TSP10" s="175"/>
      <c r="TSQ10" s="175"/>
      <c r="TSR10" s="175"/>
      <c r="TSS10" s="175"/>
      <c r="TST10" s="175"/>
      <c r="TSU10" s="175"/>
      <c r="TSV10" s="175"/>
      <c r="TSW10" s="175"/>
      <c r="TSX10" s="175"/>
      <c r="TSY10" s="175"/>
      <c r="TSZ10" s="175"/>
      <c r="TTA10" s="175"/>
      <c r="TTB10" s="175"/>
      <c r="TTC10" s="175"/>
      <c r="TTD10" s="175"/>
      <c r="TTE10" s="175"/>
      <c r="TTF10" s="175"/>
      <c r="TTG10" s="175"/>
      <c r="TTH10" s="175"/>
      <c r="TTI10" s="175"/>
      <c r="TTJ10" s="175"/>
      <c r="TTK10" s="175"/>
      <c r="TTL10" s="175"/>
      <c r="TTM10" s="175"/>
      <c r="TTN10" s="175"/>
      <c r="TTO10" s="175"/>
      <c r="TTP10" s="175"/>
      <c r="TTQ10" s="175"/>
      <c r="TTR10" s="175"/>
      <c r="TTS10" s="175"/>
      <c r="TTT10" s="175"/>
      <c r="TTU10" s="175"/>
      <c r="TTV10" s="175"/>
      <c r="TTW10" s="175"/>
      <c r="TTX10" s="175"/>
      <c r="TTY10" s="175"/>
      <c r="TTZ10" s="175"/>
      <c r="TUA10" s="175"/>
      <c r="TUB10" s="175"/>
      <c r="TUC10" s="175"/>
      <c r="TUD10" s="175"/>
      <c r="TUE10" s="175"/>
      <c r="TUF10" s="175"/>
      <c r="TUG10" s="175"/>
      <c r="TUH10" s="175"/>
      <c r="TUI10" s="175"/>
      <c r="TUJ10" s="175"/>
      <c r="TUK10" s="175"/>
      <c r="TUL10" s="175"/>
      <c r="TUM10" s="175"/>
      <c r="TUN10" s="175"/>
      <c r="TUO10" s="175"/>
      <c r="TUP10" s="175"/>
      <c r="TUQ10" s="175"/>
      <c r="TUR10" s="175"/>
      <c r="TUS10" s="175"/>
      <c r="TUT10" s="175"/>
      <c r="TUU10" s="175"/>
      <c r="TUV10" s="175"/>
      <c r="TUW10" s="175"/>
      <c r="TUX10" s="175"/>
      <c r="TUY10" s="175"/>
      <c r="TUZ10" s="175"/>
      <c r="TVA10" s="175"/>
      <c r="TVB10" s="175"/>
      <c r="TVC10" s="175"/>
      <c r="TVD10" s="175"/>
      <c r="TVE10" s="175"/>
      <c r="TVF10" s="175"/>
      <c r="TVG10" s="175"/>
      <c r="TVH10" s="175"/>
      <c r="TVI10" s="175"/>
      <c r="TVJ10" s="175"/>
      <c r="TVK10" s="175"/>
      <c r="TVL10" s="175"/>
      <c r="TVM10" s="175"/>
      <c r="TVN10" s="175"/>
      <c r="TVO10" s="175"/>
      <c r="TVP10" s="175"/>
      <c r="TVQ10" s="175"/>
      <c r="TVR10" s="175"/>
      <c r="TVS10" s="175"/>
      <c r="TVT10" s="175"/>
      <c r="TVU10" s="175"/>
      <c r="TVV10" s="175"/>
      <c r="TVW10" s="175"/>
      <c r="TVX10" s="175"/>
      <c r="TVY10" s="175"/>
      <c r="TVZ10" s="175"/>
      <c r="TWA10" s="175"/>
      <c r="TWB10" s="175"/>
      <c r="TWC10" s="175"/>
      <c r="TWD10" s="175"/>
      <c r="TWE10" s="175"/>
      <c r="TWF10" s="175"/>
      <c r="TWG10" s="175"/>
      <c r="TWH10" s="175"/>
      <c r="TWI10" s="175"/>
      <c r="TWJ10" s="175"/>
      <c r="TWK10" s="175"/>
      <c r="TWL10" s="175"/>
      <c r="TWM10" s="175"/>
      <c r="TWN10" s="175"/>
      <c r="TWO10" s="175"/>
      <c r="TWP10" s="175"/>
      <c r="TWQ10" s="175"/>
      <c r="TWR10" s="175"/>
      <c r="TWS10" s="175"/>
      <c r="TWT10" s="175"/>
      <c r="TWU10" s="175"/>
      <c r="TWV10" s="175"/>
      <c r="TWW10" s="175"/>
      <c r="TWX10" s="175"/>
      <c r="TWY10" s="175"/>
      <c r="TWZ10" s="175"/>
      <c r="TXA10" s="175"/>
      <c r="TXB10" s="175"/>
      <c r="TXC10" s="175"/>
      <c r="TXD10" s="175"/>
      <c r="TXE10" s="175"/>
      <c r="TXF10" s="175"/>
      <c r="TXG10" s="175"/>
      <c r="TXH10" s="175"/>
      <c r="TXI10" s="175"/>
      <c r="TXJ10" s="175"/>
      <c r="TXK10" s="175"/>
      <c r="TXL10" s="175"/>
      <c r="TXM10" s="175"/>
      <c r="TXN10" s="175"/>
      <c r="TXO10" s="175"/>
      <c r="TXP10" s="175"/>
      <c r="TXQ10" s="175"/>
      <c r="TXR10" s="175"/>
      <c r="TXS10" s="175"/>
      <c r="TXT10" s="175"/>
      <c r="TXU10" s="175"/>
      <c r="TXV10" s="175"/>
      <c r="TXW10" s="175"/>
      <c r="TXX10" s="175"/>
      <c r="TXY10" s="175"/>
      <c r="TXZ10" s="175"/>
      <c r="TYA10" s="175"/>
      <c r="TYB10" s="175"/>
      <c r="TYC10" s="175"/>
      <c r="TYD10" s="175"/>
      <c r="TYE10" s="175"/>
      <c r="TYF10" s="175"/>
      <c r="TYG10" s="175"/>
      <c r="TYH10" s="175"/>
      <c r="TYI10" s="175"/>
      <c r="TYJ10" s="175"/>
      <c r="TYK10" s="175"/>
      <c r="TYL10" s="175"/>
      <c r="TYM10" s="175"/>
      <c r="TYN10" s="175"/>
      <c r="TYO10" s="175"/>
      <c r="TYP10" s="175"/>
      <c r="TYQ10" s="175"/>
      <c r="TYR10" s="175"/>
      <c r="TYS10" s="175"/>
      <c r="TYT10" s="175"/>
      <c r="TYU10" s="175"/>
      <c r="TYV10" s="175"/>
      <c r="TYW10" s="175"/>
      <c r="TYX10" s="175"/>
      <c r="TYY10" s="175"/>
      <c r="TYZ10" s="175"/>
      <c r="TZA10" s="175"/>
      <c r="TZB10" s="175"/>
      <c r="TZC10" s="175"/>
      <c r="TZD10" s="175"/>
      <c r="TZE10" s="175"/>
      <c r="TZF10" s="175"/>
      <c r="TZG10" s="175"/>
      <c r="TZH10" s="175"/>
      <c r="TZI10" s="175"/>
      <c r="TZJ10" s="175"/>
      <c r="TZK10" s="175"/>
      <c r="TZL10" s="175"/>
      <c r="TZM10" s="175"/>
      <c r="TZN10" s="175"/>
      <c r="TZO10" s="175"/>
      <c r="TZP10" s="175"/>
      <c r="TZQ10" s="175"/>
      <c r="TZR10" s="175"/>
      <c r="TZS10" s="175"/>
      <c r="TZT10" s="175"/>
      <c r="TZU10" s="175"/>
      <c r="TZV10" s="175"/>
      <c r="TZW10" s="175"/>
      <c r="TZX10" s="175"/>
      <c r="TZY10" s="175"/>
      <c r="TZZ10" s="175"/>
      <c r="UAA10" s="175"/>
      <c r="UAB10" s="175"/>
      <c r="UAC10" s="175"/>
      <c r="UAD10" s="175"/>
      <c r="UAE10" s="175"/>
      <c r="UAF10" s="175"/>
      <c r="UAG10" s="175"/>
      <c r="UAH10" s="175"/>
      <c r="UAI10" s="175"/>
      <c r="UAJ10" s="175"/>
      <c r="UAK10" s="175"/>
      <c r="UAL10" s="175"/>
      <c r="UAM10" s="175"/>
      <c r="UAN10" s="175"/>
      <c r="UAO10" s="175"/>
      <c r="UAP10" s="175"/>
      <c r="UAQ10" s="175"/>
      <c r="UAR10" s="175"/>
      <c r="UAS10" s="175"/>
      <c r="UAT10" s="175"/>
      <c r="UAU10" s="175"/>
      <c r="UAV10" s="175"/>
      <c r="UAW10" s="175"/>
      <c r="UAX10" s="175"/>
      <c r="UAY10" s="175"/>
      <c r="UAZ10" s="175"/>
      <c r="UBA10" s="175"/>
      <c r="UBB10" s="175"/>
      <c r="UBC10" s="175"/>
      <c r="UBD10" s="175"/>
      <c r="UBE10" s="175"/>
      <c r="UBF10" s="175"/>
      <c r="UBG10" s="175"/>
      <c r="UBH10" s="175"/>
      <c r="UBI10" s="175"/>
      <c r="UBJ10" s="175"/>
      <c r="UBK10" s="175"/>
      <c r="UBL10" s="175"/>
      <c r="UBM10" s="175"/>
      <c r="UBN10" s="175"/>
      <c r="UBO10" s="175"/>
      <c r="UBP10" s="175"/>
      <c r="UBQ10" s="175"/>
      <c r="UBR10" s="175"/>
      <c r="UBS10" s="175"/>
      <c r="UBT10" s="175"/>
      <c r="UBU10" s="175"/>
      <c r="UBV10" s="175"/>
      <c r="UBW10" s="175"/>
      <c r="UBX10" s="175"/>
      <c r="UBY10" s="175"/>
      <c r="UBZ10" s="175"/>
      <c r="UCA10" s="175"/>
      <c r="UCB10" s="175"/>
      <c r="UCC10" s="175"/>
      <c r="UCD10" s="175"/>
      <c r="UCE10" s="175"/>
      <c r="UCF10" s="175"/>
      <c r="UCG10" s="175"/>
      <c r="UCH10" s="175"/>
      <c r="UCI10" s="175"/>
      <c r="UCJ10" s="175"/>
      <c r="UCK10" s="175"/>
      <c r="UCL10" s="175"/>
      <c r="UCM10" s="175"/>
      <c r="UCN10" s="175"/>
      <c r="UCO10" s="175"/>
      <c r="UCP10" s="175"/>
      <c r="UCQ10" s="175"/>
      <c r="UCR10" s="175"/>
      <c r="UCS10" s="175"/>
      <c r="UCT10" s="175"/>
      <c r="UCU10" s="175"/>
      <c r="UCV10" s="175"/>
      <c r="UCW10" s="175"/>
      <c r="UCX10" s="175"/>
      <c r="UCY10" s="175"/>
      <c r="UCZ10" s="175"/>
      <c r="UDA10" s="175"/>
      <c r="UDB10" s="175"/>
      <c r="UDC10" s="175"/>
      <c r="UDD10" s="175"/>
      <c r="UDE10" s="175"/>
      <c r="UDF10" s="175"/>
      <c r="UDG10" s="175"/>
      <c r="UDH10" s="175"/>
      <c r="UDI10" s="175"/>
      <c r="UDJ10" s="175"/>
      <c r="UDK10" s="175"/>
      <c r="UDL10" s="175"/>
      <c r="UDM10" s="175"/>
      <c r="UDN10" s="175"/>
      <c r="UDO10" s="175"/>
      <c r="UDP10" s="175"/>
      <c r="UDQ10" s="175"/>
      <c r="UDR10" s="175"/>
      <c r="UDS10" s="175"/>
      <c r="UDT10" s="175"/>
      <c r="UDU10" s="175"/>
      <c r="UDV10" s="175"/>
      <c r="UDW10" s="175"/>
      <c r="UDX10" s="175"/>
      <c r="UDY10" s="175"/>
      <c r="UDZ10" s="175"/>
      <c r="UEA10" s="175"/>
      <c r="UEB10" s="175"/>
      <c r="UEC10" s="175"/>
      <c r="UED10" s="175"/>
      <c r="UEE10" s="175"/>
      <c r="UEF10" s="175"/>
      <c r="UEG10" s="175"/>
      <c r="UEH10" s="175"/>
      <c r="UEI10" s="175"/>
      <c r="UEJ10" s="175"/>
      <c r="UEK10" s="175"/>
      <c r="UEL10" s="175"/>
      <c r="UEM10" s="175"/>
      <c r="UEN10" s="175"/>
      <c r="UEO10" s="175"/>
      <c r="UEP10" s="175"/>
      <c r="UEQ10" s="175"/>
      <c r="UER10" s="175"/>
      <c r="UES10" s="175"/>
      <c r="UET10" s="175"/>
      <c r="UEU10" s="175"/>
      <c r="UEV10" s="175"/>
      <c r="UEW10" s="175"/>
      <c r="UEX10" s="175"/>
      <c r="UEY10" s="175"/>
      <c r="UEZ10" s="175"/>
      <c r="UFA10" s="175"/>
      <c r="UFB10" s="175"/>
      <c r="UFC10" s="175"/>
      <c r="UFD10" s="175"/>
      <c r="UFE10" s="175"/>
      <c r="UFF10" s="175"/>
      <c r="UFG10" s="175"/>
      <c r="UFH10" s="175"/>
      <c r="UFI10" s="175"/>
      <c r="UFJ10" s="175"/>
      <c r="UFK10" s="175"/>
      <c r="UFL10" s="175"/>
      <c r="UFM10" s="175"/>
      <c r="UFN10" s="175"/>
      <c r="UFO10" s="175"/>
      <c r="UFP10" s="175"/>
      <c r="UFQ10" s="175"/>
      <c r="UFR10" s="175"/>
      <c r="UFS10" s="175"/>
      <c r="UFT10" s="175"/>
      <c r="UFU10" s="175"/>
      <c r="UFV10" s="175"/>
      <c r="UFW10" s="175"/>
      <c r="UFX10" s="175"/>
      <c r="UFY10" s="175"/>
      <c r="UFZ10" s="175"/>
      <c r="UGA10" s="175"/>
      <c r="UGB10" s="175"/>
      <c r="UGC10" s="175"/>
      <c r="UGD10" s="175"/>
      <c r="UGE10" s="175"/>
      <c r="UGF10" s="175"/>
      <c r="UGG10" s="175"/>
      <c r="UGH10" s="175"/>
      <c r="UGI10" s="175"/>
      <c r="UGJ10" s="175"/>
      <c r="UGK10" s="175"/>
      <c r="UGL10" s="175"/>
      <c r="UGM10" s="175"/>
      <c r="UGN10" s="175"/>
      <c r="UGO10" s="175"/>
      <c r="UGP10" s="175"/>
      <c r="UGQ10" s="175"/>
      <c r="UGR10" s="175"/>
      <c r="UGS10" s="175"/>
      <c r="UGT10" s="175"/>
      <c r="UGU10" s="175"/>
      <c r="UGV10" s="175"/>
      <c r="UGW10" s="175"/>
      <c r="UGX10" s="175"/>
      <c r="UGY10" s="175"/>
      <c r="UGZ10" s="175"/>
      <c r="UHA10" s="175"/>
      <c r="UHB10" s="175"/>
      <c r="UHC10" s="175"/>
      <c r="UHD10" s="175"/>
      <c r="UHE10" s="175"/>
      <c r="UHF10" s="175"/>
      <c r="UHG10" s="175"/>
      <c r="UHH10" s="175"/>
      <c r="UHI10" s="175"/>
      <c r="UHJ10" s="175"/>
      <c r="UHK10" s="175"/>
      <c r="UHL10" s="175"/>
      <c r="UHM10" s="175"/>
      <c r="UHN10" s="175"/>
      <c r="UHO10" s="175"/>
      <c r="UHP10" s="175"/>
      <c r="UHQ10" s="175"/>
      <c r="UHR10" s="175"/>
      <c r="UHS10" s="175"/>
      <c r="UHT10" s="175"/>
      <c r="UHU10" s="175"/>
      <c r="UHV10" s="175"/>
      <c r="UHW10" s="175"/>
      <c r="UHX10" s="175"/>
      <c r="UHY10" s="175"/>
      <c r="UHZ10" s="175"/>
      <c r="UIA10" s="175"/>
      <c r="UIB10" s="175"/>
      <c r="UIC10" s="175"/>
      <c r="UID10" s="175"/>
      <c r="UIE10" s="175"/>
      <c r="UIF10" s="175"/>
      <c r="UIG10" s="175"/>
      <c r="UIH10" s="175"/>
      <c r="UII10" s="175"/>
      <c r="UIJ10" s="175"/>
      <c r="UIK10" s="175"/>
      <c r="UIL10" s="175"/>
      <c r="UIM10" s="175"/>
      <c r="UIN10" s="175"/>
      <c r="UIO10" s="175"/>
      <c r="UIP10" s="175"/>
      <c r="UIQ10" s="175"/>
      <c r="UIR10" s="175"/>
      <c r="UIS10" s="175"/>
      <c r="UIT10" s="175"/>
      <c r="UIU10" s="175"/>
      <c r="UIV10" s="175"/>
      <c r="UIW10" s="175"/>
      <c r="UIX10" s="175"/>
      <c r="UIY10" s="175"/>
      <c r="UIZ10" s="175"/>
      <c r="UJA10" s="175"/>
      <c r="UJB10" s="175"/>
      <c r="UJC10" s="175"/>
      <c r="UJD10" s="175"/>
      <c r="UJE10" s="175"/>
      <c r="UJF10" s="175"/>
      <c r="UJG10" s="175"/>
      <c r="UJH10" s="175"/>
      <c r="UJI10" s="175"/>
      <c r="UJJ10" s="175"/>
      <c r="UJK10" s="175"/>
      <c r="UJL10" s="175"/>
      <c r="UJM10" s="175"/>
      <c r="UJN10" s="175"/>
      <c r="UJO10" s="175"/>
      <c r="UJP10" s="175"/>
      <c r="UJQ10" s="175"/>
      <c r="UJR10" s="175"/>
      <c r="UJS10" s="175"/>
      <c r="UJT10" s="175"/>
      <c r="UJU10" s="175"/>
      <c r="UJV10" s="175"/>
      <c r="UJW10" s="175"/>
      <c r="UJX10" s="175"/>
      <c r="UJY10" s="175"/>
      <c r="UJZ10" s="175"/>
      <c r="UKA10" s="175"/>
      <c r="UKB10" s="175"/>
      <c r="UKC10" s="175"/>
      <c r="UKD10" s="175"/>
      <c r="UKE10" s="175"/>
      <c r="UKF10" s="175"/>
      <c r="UKG10" s="175"/>
      <c r="UKH10" s="175"/>
      <c r="UKI10" s="175"/>
      <c r="UKJ10" s="175"/>
      <c r="UKK10" s="175"/>
      <c r="UKL10" s="175"/>
      <c r="UKM10" s="175"/>
      <c r="UKN10" s="175"/>
      <c r="UKO10" s="175"/>
      <c r="UKP10" s="175"/>
      <c r="UKQ10" s="175"/>
      <c r="UKR10" s="175"/>
      <c r="UKS10" s="175"/>
      <c r="UKT10" s="175"/>
      <c r="UKU10" s="175"/>
      <c r="UKV10" s="175"/>
      <c r="UKW10" s="175"/>
      <c r="UKX10" s="175"/>
      <c r="UKY10" s="175"/>
      <c r="UKZ10" s="175"/>
      <c r="ULA10" s="175"/>
      <c r="ULB10" s="175"/>
      <c r="ULC10" s="175"/>
      <c r="ULD10" s="175"/>
      <c r="ULE10" s="175"/>
      <c r="ULF10" s="175"/>
      <c r="ULG10" s="175"/>
      <c r="ULH10" s="175"/>
      <c r="ULI10" s="175"/>
      <c r="ULJ10" s="175"/>
      <c r="ULK10" s="175"/>
      <c r="ULL10" s="175"/>
      <c r="ULM10" s="175"/>
      <c r="ULN10" s="175"/>
      <c r="ULO10" s="175"/>
      <c r="ULP10" s="175"/>
      <c r="ULQ10" s="175"/>
      <c r="ULR10" s="175"/>
      <c r="ULS10" s="175"/>
      <c r="ULT10" s="175"/>
      <c r="ULU10" s="175"/>
      <c r="ULV10" s="175"/>
      <c r="ULW10" s="175"/>
      <c r="ULX10" s="175"/>
      <c r="ULY10" s="175"/>
      <c r="ULZ10" s="175"/>
      <c r="UMA10" s="175"/>
      <c r="UMB10" s="175"/>
      <c r="UMC10" s="175"/>
      <c r="UMD10" s="175"/>
      <c r="UME10" s="175"/>
      <c r="UMF10" s="175"/>
      <c r="UMG10" s="175"/>
      <c r="UMH10" s="175"/>
      <c r="UMI10" s="175"/>
      <c r="UMJ10" s="175"/>
      <c r="UMK10" s="175"/>
      <c r="UML10" s="175"/>
      <c r="UMM10" s="175"/>
      <c r="UMN10" s="175"/>
      <c r="UMO10" s="175"/>
      <c r="UMP10" s="175"/>
      <c r="UMQ10" s="175"/>
      <c r="UMR10" s="175"/>
      <c r="UMS10" s="175"/>
      <c r="UMT10" s="175"/>
      <c r="UMU10" s="175"/>
      <c r="UMV10" s="175"/>
      <c r="UMW10" s="175"/>
      <c r="UMX10" s="175"/>
      <c r="UMY10" s="175"/>
      <c r="UMZ10" s="175"/>
      <c r="UNA10" s="175"/>
      <c r="UNB10" s="175"/>
      <c r="UNC10" s="175"/>
      <c r="UND10" s="175"/>
      <c r="UNE10" s="175"/>
      <c r="UNF10" s="175"/>
      <c r="UNG10" s="175"/>
      <c r="UNH10" s="175"/>
      <c r="UNI10" s="175"/>
      <c r="UNJ10" s="175"/>
      <c r="UNK10" s="175"/>
      <c r="UNL10" s="175"/>
      <c r="UNM10" s="175"/>
      <c r="UNN10" s="175"/>
      <c r="UNO10" s="175"/>
      <c r="UNP10" s="175"/>
      <c r="UNQ10" s="175"/>
      <c r="UNR10" s="175"/>
      <c r="UNS10" s="175"/>
      <c r="UNT10" s="175"/>
      <c r="UNU10" s="175"/>
      <c r="UNV10" s="175"/>
      <c r="UNW10" s="175"/>
      <c r="UNX10" s="175"/>
      <c r="UNY10" s="175"/>
      <c r="UNZ10" s="175"/>
      <c r="UOA10" s="175"/>
      <c r="UOB10" s="175"/>
      <c r="UOC10" s="175"/>
      <c r="UOD10" s="175"/>
      <c r="UOE10" s="175"/>
      <c r="UOF10" s="175"/>
      <c r="UOG10" s="175"/>
      <c r="UOH10" s="175"/>
      <c r="UOI10" s="175"/>
      <c r="UOJ10" s="175"/>
      <c r="UOK10" s="175"/>
      <c r="UOL10" s="175"/>
      <c r="UOM10" s="175"/>
      <c r="UON10" s="175"/>
      <c r="UOO10" s="175"/>
      <c r="UOP10" s="175"/>
      <c r="UOQ10" s="175"/>
      <c r="UOR10" s="175"/>
      <c r="UOS10" s="175"/>
      <c r="UOT10" s="175"/>
      <c r="UOU10" s="175"/>
      <c r="UOV10" s="175"/>
      <c r="UOW10" s="175"/>
      <c r="UOX10" s="175"/>
      <c r="UOY10" s="175"/>
      <c r="UOZ10" s="175"/>
      <c r="UPA10" s="175"/>
      <c r="UPB10" s="175"/>
      <c r="UPC10" s="175"/>
      <c r="UPD10" s="175"/>
      <c r="UPE10" s="175"/>
      <c r="UPF10" s="175"/>
      <c r="UPG10" s="175"/>
      <c r="UPH10" s="175"/>
      <c r="UPI10" s="175"/>
      <c r="UPJ10" s="175"/>
      <c r="UPK10" s="175"/>
      <c r="UPL10" s="175"/>
      <c r="UPM10" s="175"/>
      <c r="UPN10" s="175"/>
      <c r="UPO10" s="175"/>
      <c r="UPP10" s="175"/>
      <c r="UPQ10" s="175"/>
      <c r="UPR10" s="175"/>
      <c r="UPS10" s="175"/>
      <c r="UPT10" s="175"/>
      <c r="UPU10" s="175"/>
      <c r="UPV10" s="175"/>
      <c r="UPW10" s="175"/>
      <c r="UPX10" s="175"/>
      <c r="UPY10" s="175"/>
      <c r="UPZ10" s="175"/>
      <c r="UQA10" s="175"/>
      <c r="UQB10" s="175"/>
      <c r="UQC10" s="175"/>
      <c r="UQD10" s="175"/>
      <c r="UQE10" s="175"/>
      <c r="UQF10" s="175"/>
      <c r="UQG10" s="175"/>
      <c r="UQH10" s="175"/>
      <c r="UQI10" s="175"/>
      <c r="UQJ10" s="175"/>
      <c r="UQK10" s="175"/>
      <c r="UQL10" s="175"/>
      <c r="UQM10" s="175"/>
      <c r="UQN10" s="175"/>
      <c r="UQO10" s="175"/>
      <c r="UQP10" s="175"/>
      <c r="UQQ10" s="175"/>
      <c r="UQR10" s="175"/>
      <c r="UQS10" s="175"/>
      <c r="UQT10" s="175"/>
      <c r="UQU10" s="175"/>
      <c r="UQV10" s="175"/>
      <c r="UQW10" s="175"/>
      <c r="UQX10" s="175"/>
      <c r="UQY10" s="175"/>
      <c r="UQZ10" s="175"/>
      <c r="URA10" s="175"/>
      <c r="URB10" s="175"/>
      <c r="URC10" s="175"/>
      <c r="URD10" s="175"/>
      <c r="URE10" s="175"/>
      <c r="URF10" s="175"/>
      <c r="URG10" s="175"/>
      <c r="URH10" s="175"/>
      <c r="URI10" s="175"/>
      <c r="URJ10" s="175"/>
      <c r="URK10" s="175"/>
      <c r="URL10" s="175"/>
      <c r="URM10" s="175"/>
      <c r="URN10" s="175"/>
      <c r="URO10" s="175"/>
      <c r="URP10" s="175"/>
      <c r="URQ10" s="175"/>
      <c r="URR10" s="175"/>
      <c r="URS10" s="175"/>
      <c r="URT10" s="175"/>
      <c r="URU10" s="175"/>
      <c r="URV10" s="175"/>
      <c r="URW10" s="175"/>
      <c r="URX10" s="175"/>
      <c r="URY10" s="175"/>
      <c r="URZ10" s="175"/>
      <c r="USA10" s="175"/>
      <c r="USB10" s="175"/>
      <c r="USC10" s="175"/>
      <c r="USD10" s="175"/>
      <c r="USE10" s="175"/>
      <c r="USF10" s="175"/>
      <c r="USG10" s="175"/>
      <c r="USH10" s="175"/>
      <c r="USI10" s="175"/>
      <c r="USJ10" s="175"/>
      <c r="USK10" s="175"/>
      <c r="USL10" s="175"/>
      <c r="USM10" s="175"/>
      <c r="USN10" s="175"/>
      <c r="USO10" s="175"/>
      <c r="USP10" s="175"/>
      <c r="USQ10" s="175"/>
      <c r="USR10" s="175"/>
      <c r="USS10" s="175"/>
      <c r="UST10" s="175"/>
      <c r="USU10" s="175"/>
      <c r="USV10" s="175"/>
      <c r="USW10" s="175"/>
      <c r="USX10" s="175"/>
      <c r="USY10" s="175"/>
      <c r="USZ10" s="175"/>
      <c r="UTA10" s="175"/>
      <c r="UTB10" s="175"/>
      <c r="UTC10" s="175"/>
      <c r="UTD10" s="175"/>
      <c r="UTE10" s="175"/>
      <c r="UTF10" s="175"/>
      <c r="UTG10" s="175"/>
      <c r="UTH10" s="175"/>
      <c r="UTI10" s="175"/>
      <c r="UTJ10" s="175"/>
      <c r="UTK10" s="175"/>
      <c r="UTL10" s="175"/>
      <c r="UTM10" s="175"/>
      <c r="UTN10" s="175"/>
      <c r="UTO10" s="175"/>
      <c r="UTP10" s="175"/>
      <c r="UTQ10" s="175"/>
      <c r="UTR10" s="175"/>
      <c r="UTS10" s="175"/>
      <c r="UTT10" s="175"/>
      <c r="UTU10" s="175"/>
      <c r="UTV10" s="175"/>
      <c r="UTW10" s="175"/>
      <c r="UTX10" s="175"/>
      <c r="UTY10" s="175"/>
      <c r="UTZ10" s="175"/>
      <c r="UUA10" s="175"/>
      <c r="UUB10" s="175"/>
      <c r="UUC10" s="175"/>
      <c r="UUD10" s="175"/>
      <c r="UUE10" s="175"/>
      <c r="UUF10" s="175"/>
      <c r="UUG10" s="175"/>
      <c r="UUH10" s="175"/>
      <c r="UUI10" s="175"/>
      <c r="UUJ10" s="175"/>
      <c r="UUK10" s="175"/>
      <c r="UUL10" s="175"/>
      <c r="UUM10" s="175"/>
      <c r="UUN10" s="175"/>
      <c r="UUO10" s="175"/>
      <c r="UUP10" s="175"/>
      <c r="UUQ10" s="175"/>
      <c r="UUR10" s="175"/>
      <c r="UUS10" s="175"/>
      <c r="UUT10" s="175"/>
      <c r="UUU10" s="175"/>
      <c r="UUV10" s="175"/>
      <c r="UUW10" s="175"/>
      <c r="UUX10" s="175"/>
      <c r="UUY10" s="175"/>
      <c r="UUZ10" s="175"/>
      <c r="UVA10" s="175"/>
      <c r="UVB10" s="175"/>
      <c r="UVC10" s="175"/>
      <c r="UVD10" s="175"/>
      <c r="UVE10" s="175"/>
      <c r="UVF10" s="175"/>
      <c r="UVG10" s="175"/>
      <c r="UVH10" s="175"/>
      <c r="UVI10" s="175"/>
      <c r="UVJ10" s="175"/>
      <c r="UVK10" s="175"/>
      <c r="UVL10" s="175"/>
      <c r="UVM10" s="175"/>
      <c r="UVN10" s="175"/>
      <c r="UVO10" s="175"/>
      <c r="UVP10" s="175"/>
      <c r="UVQ10" s="175"/>
      <c r="UVR10" s="175"/>
      <c r="UVS10" s="175"/>
      <c r="UVT10" s="175"/>
      <c r="UVU10" s="175"/>
      <c r="UVV10" s="175"/>
      <c r="UVW10" s="175"/>
      <c r="UVX10" s="175"/>
      <c r="UVY10" s="175"/>
      <c r="UVZ10" s="175"/>
      <c r="UWA10" s="175"/>
      <c r="UWB10" s="175"/>
      <c r="UWC10" s="175"/>
      <c r="UWD10" s="175"/>
      <c r="UWE10" s="175"/>
      <c r="UWF10" s="175"/>
      <c r="UWG10" s="175"/>
      <c r="UWH10" s="175"/>
      <c r="UWI10" s="175"/>
      <c r="UWJ10" s="175"/>
      <c r="UWK10" s="175"/>
      <c r="UWL10" s="175"/>
      <c r="UWM10" s="175"/>
      <c r="UWN10" s="175"/>
      <c r="UWO10" s="175"/>
      <c r="UWP10" s="175"/>
      <c r="UWQ10" s="175"/>
      <c r="UWR10" s="175"/>
      <c r="UWS10" s="175"/>
      <c r="UWT10" s="175"/>
      <c r="UWU10" s="175"/>
      <c r="UWV10" s="175"/>
      <c r="UWW10" s="175"/>
      <c r="UWX10" s="175"/>
      <c r="UWY10" s="175"/>
      <c r="UWZ10" s="175"/>
      <c r="UXA10" s="175"/>
      <c r="UXB10" s="175"/>
      <c r="UXC10" s="175"/>
      <c r="UXD10" s="175"/>
      <c r="UXE10" s="175"/>
      <c r="UXF10" s="175"/>
      <c r="UXG10" s="175"/>
      <c r="UXH10" s="175"/>
      <c r="UXI10" s="175"/>
      <c r="UXJ10" s="175"/>
      <c r="UXK10" s="175"/>
      <c r="UXL10" s="175"/>
      <c r="UXM10" s="175"/>
      <c r="UXN10" s="175"/>
      <c r="UXO10" s="175"/>
      <c r="UXP10" s="175"/>
      <c r="UXQ10" s="175"/>
      <c r="UXR10" s="175"/>
      <c r="UXS10" s="175"/>
      <c r="UXT10" s="175"/>
      <c r="UXU10" s="175"/>
      <c r="UXV10" s="175"/>
      <c r="UXW10" s="175"/>
      <c r="UXX10" s="175"/>
      <c r="UXY10" s="175"/>
      <c r="UXZ10" s="175"/>
      <c r="UYA10" s="175"/>
      <c r="UYB10" s="175"/>
      <c r="UYC10" s="175"/>
      <c r="UYD10" s="175"/>
      <c r="UYE10" s="175"/>
      <c r="UYF10" s="175"/>
      <c r="UYG10" s="175"/>
      <c r="UYH10" s="175"/>
      <c r="UYI10" s="175"/>
      <c r="UYJ10" s="175"/>
      <c r="UYK10" s="175"/>
      <c r="UYL10" s="175"/>
      <c r="UYM10" s="175"/>
      <c r="UYN10" s="175"/>
      <c r="UYO10" s="175"/>
      <c r="UYP10" s="175"/>
      <c r="UYQ10" s="175"/>
      <c r="UYR10" s="175"/>
      <c r="UYS10" s="175"/>
      <c r="UYT10" s="175"/>
      <c r="UYU10" s="175"/>
      <c r="UYV10" s="175"/>
      <c r="UYW10" s="175"/>
      <c r="UYX10" s="175"/>
      <c r="UYY10" s="175"/>
      <c r="UYZ10" s="175"/>
      <c r="UZA10" s="175"/>
      <c r="UZB10" s="175"/>
      <c r="UZC10" s="175"/>
      <c r="UZD10" s="175"/>
      <c r="UZE10" s="175"/>
      <c r="UZF10" s="175"/>
      <c r="UZG10" s="175"/>
      <c r="UZH10" s="175"/>
      <c r="UZI10" s="175"/>
      <c r="UZJ10" s="175"/>
      <c r="UZK10" s="175"/>
      <c r="UZL10" s="175"/>
      <c r="UZM10" s="175"/>
      <c r="UZN10" s="175"/>
      <c r="UZO10" s="175"/>
      <c r="UZP10" s="175"/>
      <c r="UZQ10" s="175"/>
      <c r="UZR10" s="175"/>
      <c r="UZS10" s="175"/>
      <c r="UZT10" s="175"/>
      <c r="UZU10" s="175"/>
      <c r="UZV10" s="175"/>
      <c r="UZW10" s="175"/>
      <c r="UZX10" s="175"/>
      <c r="UZY10" s="175"/>
      <c r="UZZ10" s="175"/>
      <c r="VAA10" s="175"/>
      <c r="VAB10" s="175"/>
      <c r="VAC10" s="175"/>
      <c r="VAD10" s="175"/>
      <c r="VAE10" s="175"/>
      <c r="VAF10" s="175"/>
      <c r="VAG10" s="175"/>
      <c r="VAH10" s="175"/>
      <c r="VAI10" s="175"/>
      <c r="VAJ10" s="175"/>
      <c r="VAK10" s="175"/>
      <c r="VAL10" s="175"/>
      <c r="VAM10" s="175"/>
      <c r="VAN10" s="175"/>
      <c r="VAO10" s="175"/>
      <c r="VAP10" s="175"/>
      <c r="VAQ10" s="175"/>
      <c r="VAR10" s="175"/>
      <c r="VAS10" s="175"/>
      <c r="VAT10" s="175"/>
      <c r="VAU10" s="175"/>
      <c r="VAV10" s="175"/>
      <c r="VAW10" s="175"/>
      <c r="VAX10" s="175"/>
      <c r="VAY10" s="175"/>
      <c r="VAZ10" s="175"/>
      <c r="VBA10" s="175"/>
      <c r="VBB10" s="175"/>
      <c r="VBC10" s="175"/>
      <c r="VBD10" s="175"/>
      <c r="VBE10" s="175"/>
      <c r="VBF10" s="175"/>
      <c r="VBG10" s="175"/>
      <c r="VBH10" s="175"/>
      <c r="VBI10" s="175"/>
      <c r="VBJ10" s="175"/>
      <c r="VBK10" s="175"/>
      <c r="VBL10" s="175"/>
      <c r="VBM10" s="175"/>
      <c r="VBN10" s="175"/>
      <c r="VBO10" s="175"/>
      <c r="VBP10" s="175"/>
      <c r="VBQ10" s="175"/>
      <c r="VBR10" s="175"/>
      <c r="VBS10" s="175"/>
      <c r="VBT10" s="175"/>
      <c r="VBU10" s="175"/>
      <c r="VBV10" s="175"/>
      <c r="VBW10" s="175"/>
      <c r="VBX10" s="175"/>
      <c r="VBY10" s="175"/>
      <c r="VBZ10" s="175"/>
      <c r="VCA10" s="175"/>
      <c r="VCB10" s="175"/>
      <c r="VCC10" s="175"/>
      <c r="VCD10" s="175"/>
      <c r="VCE10" s="175"/>
      <c r="VCF10" s="175"/>
      <c r="VCG10" s="175"/>
      <c r="VCH10" s="175"/>
      <c r="VCI10" s="175"/>
      <c r="VCJ10" s="175"/>
      <c r="VCK10" s="175"/>
      <c r="VCL10" s="175"/>
      <c r="VCM10" s="175"/>
      <c r="VCN10" s="175"/>
      <c r="VCO10" s="175"/>
      <c r="VCP10" s="175"/>
      <c r="VCQ10" s="175"/>
      <c r="VCR10" s="175"/>
      <c r="VCS10" s="175"/>
      <c r="VCT10" s="175"/>
      <c r="VCU10" s="175"/>
      <c r="VCV10" s="175"/>
      <c r="VCW10" s="175"/>
      <c r="VCX10" s="175"/>
      <c r="VCY10" s="175"/>
      <c r="VCZ10" s="175"/>
      <c r="VDA10" s="175"/>
      <c r="VDB10" s="175"/>
      <c r="VDC10" s="175"/>
      <c r="VDD10" s="175"/>
      <c r="VDE10" s="175"/>
      <c r="VDF10" s="175"/>
      <c r="VDG10" s="175"/>
      <c r="VDH10" s="175"/>
      <c r="VDI10" s="175"/>
      <c r="VDJ10" s="175"/>
      <c r="VDK10" s="175"/>
      <c r="VDL10" s="175"/>
      <c r="VDM10" s="175"/>
      <c r="VDN10" s="175"/>
      <c r="VDO10" s="175"/>
      <c r="VDP10" s="175"/>
      <c r="VDQ10" s="175"/>
      <c r="VDR10" s="175"/>
      <c r="VDS10" s="175"/>
      <c r="VDT10" s="175"/>
      <c r="VDU10" s="175"/>
      <c r="VDV10" s="175"/>
      <c r="VDW10" s="175"/>
      <c r="VDX10" s="175"/>
      <c r="VDY10" s="175"/>
      <c r="VDZ10" s="175"/>
      <c r="VEA10" s="175"/>
      <c r="VEB10" s="175"/>
      <c r="VEC10" s="175"/>
      <c r="VED10" s="175"/>
      <c r="VEE10" s="175"/>
      <c r="VEF10" s="175"/>
      <c r="VEG10" s="175"/>
      <c r="VEH10" s="175"/>
      <c r="VEI10" s="175"/>
      <c r="VEJ10" s="175"/>
      <c r="VEK10" s="175"/>
      <c r="VEL10" s="175"/>
      <c r="VEM10" s="175"/>
      <c r="VEN10" s="175"/>
      <c r="VEO10" s="175"/>
      <c r="VEP10" s="175"/>
      <c r="VEQ10" s="175"/>
      <c r="VER10" s="175"/>
      <c r="VES10" s="175"/>
      <c r="VET10" s="175"/>
      <c r="VEU10" s="175"/>
      <c r="VEV10" s="175"/>
      <c r="VEW10" s="175"/>
      <c r="VEX10" s="175"/>
      <c r="VEY10" s="175"/>
      <c r="VEZ10" s="175"/>
      <c r="VFA10" s="175"/>
      <c r="VFB10" s="175"/>
      <c r="VFC10" s="175"/>
      <c r="VFD10" s="175"/>
      <c r="VFE10" s="175"/>
      <c r="VFF10" s="175"/>
      <c r="VFG10" s="175"/>
      <c r="VFH10" s="175"/>
      <c r="VFI10" s="175"/>
      <c r="VFJ10" s="175"/>
      <c r="VFK10" s="175"/>
      <c r="VFL10" s="175"/>
      <c r="VFM10" s="175"/>
      <c r="VFN10" s="175"/>
      <c r="VFO10" s="175"/>
      <c r="VFP10" s="175"/>
      <c r="VFQ10" s="175"/>
      <c r="VFR10" s="175"/>
      <c r="VFS10" s="175"/>
      <c r="VFT10" s="175"/>
      <c r="VFU10" s="175"/>
      <c r="VFV10" s="175"/>
      <c r="VFW10" s="175"/>
      <c r="VFX10" s="175"/>
      <c r="VFY10" s="175"/>
      <c r="VFZ10" s="175"/>
      <c r="VGA10" s="175"/>
      <c r="VGB10" s="175"/>
      <c r="VGC10" s="175"/>
      <c r="VGD10" s="175"/>
      <c r="VGE10" s="175"/>
      <c r="VGF10" s="175"/>
      <c r="VGG10" s="175"/>
      <c r="VGH10" s="175"/>
      <c r="VGI10" s="175"/>
      <c r="VGJ10" s="175"/>
      <c r="VGK10" s="175"/>
      <c r="VGL10" s="175"/>
      <c r="VGM10" s="175"/>
      <c r="VGN10" s="175"/>
      <c r="VGO10" s="175"/>
      <c r="VGP10" s="175"/>
      <c r="VGQ10" s="175"/>
      <c r="VGR10" s="175"/>
      <c r="VGS10" s="175"/>
      <c r="VGT10" s="175"/>
      <c r="VGU10" s="175"/>
      <c r="VGV10" s="175"/>
      <c r="VGW10" s="175"/>
      <c r="VGX10" s="175"/>
      <c r="VGY10" s="175"/>
      <c r="VGZ10" s="175"/>
      <c r="VHA10" s="175"/>
      <c r="VHB10" s="175"/>
      <c r="VHC10" s="175"/>
      <c r="VHD10" s="175"/>
      <c r="VHE10" s="175"/>
      <c r="VHF10" s="175"/>
      <c r="VHG10" s="175"/>
      <c r="VHH10" s="175"/>
      <c r="VHI10" s="175"/>
      <c r="VHJ10" s="175"/>
      <c r="VHK10" s="175"/>
      <c r="VHL10" s="175"/>
      <c r="VHM10" s="175"/>
      <c r="VHN10" s="175"/>
      <c r="VHO10" s="175"/>
      <c r="VHP10" s="175"/>
      <c r="VHQ10" s="175"/>
      <c r="VHR10" s="175"/>
      <c r="VHS10" s="175"/>
      <c r="VHT10" s="175"/>
      <c r="VHU10" s="175"/>
      <c r="VHV10" s="175"/>
      <c r="VHW10" s="175"/>
      <c r="VHX10" s="175"/>
      <c r="VHY10" s="175"/>
      <c r="VHZ10" s="175"/>
      <c r="VIA10" s="175"/>
      <c r="VIB10" s="175"/>
      <c r="VIC10" s="175"/>
      <c r="VID10" s="175"/>
      <c r="VIE10" s="175"/>
      <c r="VIF10" s="175"/>
      <c r="VIG10" s="175"/>
      <c r="VIH10" s="175"/>
      <c r="VII10" s="175"/>
      <c r="VIJ10" s="175"/>
      <c r="VIK10" s="175"/>
      <c r="VIL10" s="175"/>
      <c r="VIM10" s="175"/>
      <c r="VIN10" s="175"/>
      <c r="VIO10" s="175"/>
      <c r="VIP10" s="175"/>
      <c r="VIQ10" s="175"/>
      <c r="VIR10" s="175"/>
      <c r="VIS10" s="175"/>
      <c r="VIT10" s="175"/>
      <c r="VIU10" s="175"/>
      <c r="VIV10" s="175"/>
      <c r="VIW10" s="175"/>
      <c r="VIX10" s="175"/>
      <c r="VIY10" s="175"/>
      <c r="VIZ10" s="175"/>
      <c r="VJA10" s="175"/>
      <c r="VJB10" s="175"/>
      <c r="VJC10" s="175"/>
      <c r="VJD10" s="175"/>
      <c r="VJE10" s="175"/>
      <c r="VJF10" s="175"/>
      <c r="VJG10" s="175"/>
      <c r="VJH10" s="175"/>
      <c r="VJI10" s="175"/>
      <c r="VJJ10" s="175"/>
      <c r="VJK10" s="175"/>
      <c r="VJL10" s="175"/>
      <c r="VJM10" s="175"/>
      <c r="VJN10" s="175"/>
      <c r="VJO10" s="175"/>
      <c r="VJP10" s="175"/>
      <c r="VJQ10" s="175"/>
      <c r="VJR10" s="175"/>
      <c r="VJS10" s="175"/>
      <c r="VJT10" s="175"/>
      <c r="VJU10" s="175"/>
      <c r="VJV10" s="175"/>
      <c r="VJW10" s="175"/>
      <c r="VJX10" s="175"/>
      <c r="VJY10" s="175"/>
      <c r="VJZ10" s="175"/>
      <c r="VKA10" s="175"/>
      <c r="VKB10" s="175"/>
      <c r="VKC10" s="175"/>
      <c r="VKD10" s="175"/>
      <c r="VKE10" s="175"/>
      <c r="VKF10" s="175"/>
      <c r="VKG10" s="175"/>
      <c r="VKH10" s="175"/>
      <c r="VKI10" s="175"/>
      <c r="VKJ10" s="175"/>
      <c r="VKK10" s="175"/>
      <c r="VKL10" s="175"/>
      <c r="VKM10" s="175"/>
      <c r="VKN10" s="175"/>
      <c r="VKO10" s="175"/>
      <c r="VKP10" s="175"/>
      <c r="VKQ10" s="175"/>
      <c r="VKR10" s="175"/>
      <c r="VKS10" s="175"/>
      <c r="VKT10" s="175"/>
      <c r="VKU10" s="175"/>
      <c r="VKV10" s="175"/>
      <c r="VKW10" s="175"/>
      <c r="VKX10" s="175"/>
      <c r="VKY10" s="175"/>
      <c r="VKZ10" s="175"/>
      <c r="VLA10" s="175"/>
      <c r="VLB10" s="175"/>
      <c r="VLC10" s="175"/>
      <c r="VLD10" s="175"/>
      <c r="VLE10" s="175"/>
      <c r="VLF10" s="175"/>
      <c r="VLG10" s="175"/>
      <c r="VLH10" s="175"/>
      <c r="VLI10" s="175"/>
      <c r="VLJ10" s="175"/>
      <c r="VLK10" s="175"/>
      <c r="VLL10" s="175"/>
      <c r="VLM10" s="175"/>
      <c r="VLN10" s="175"/>
      <c r="VLO10" s="175"/>
      <c r="VLP10" s="175"/>
      <c r="VLQ10" s="175"/>
      <c r="VLR10" s="175"/>
      <c r="VLS10" s="175"/>
      <c r="VLT10" s="175"/>
      <c r="VLU10" s="175"/>
      <c r="VLV10" s="175"/>
      <c r="VLW10" s="175"/>
      <c r="VLX10" s="175"/>
      <c r="VLY10" s="175"/>
      <c r="VLZ10" s="175"/>
      <c r="VMA10" s="175"/>
      <c r="VMB10" s="175"/>
      <c r="VMC10" s="175"/>
      <c r="VMD10" s="175"/>
      <c r="VME10" s="175"/>
      <c r="VMF10" s="175"/>
      <c r="VMG10" s="175"/>
      <c r="VMH10" s="175"/>
      <c r="VMI10" s="175"/>
      <c r="VMJ10" s="175"/>
      <c r="VMK10" s="175"/>
      <c r="VML10" s="175"/>
      <c r="VMM10" s="175"/>
      <c r="VMN10" s="175"/>
      <c r="VMO10" s="175"/>
      <c r="VMP10" s="175"/>
      <c r="VMQ10" s="175"/>
      <c r="VMR10" s="175"/>
      <c r="VMS10" s="175"/>
      <c r="VMT10" s="175"/>
      <c r="VMU10" s="175"/>
      <c r="VMV10" s="175"/>
      <c r="VMW10" s="175"/>
      <c r="VMX10" s="175"/>
      <c r="VMY10" s="175"/>
      <c r="VMZ10" s="175"/>
      <c r="VNA10" s="175"/>
      <c r="VNB10" s="175"/>
      <c r="VNC10" s="175"/>
      <c r="VND10" s="175"/>
      <c r="VNE10" s="175"/>
      <c r="VNF10" s="175"/>
      <c r="VNG10" s="175"/>
      <c r="VNH10" s="175"/>
      <c r="VNI10" s="175"/>
      <c r="VNJ10" s="175"/>
      <c r="VNK10" s="175"/>
      <c r="VNL10" s="175"/>
      <c r="VNM10" s="175"/>
      <c r="VNN10" s="175"/>
      <c r="VNO10" s="175"/>
      <c r="VNP10" s="175"/>
      <c r="VNQ10" s="175"/>
      <c r="VNR10" s="175"/>
      <c r="VNS10" s="175"/>
      <c r="VNT10" s="175"/>
      <c r="VNU10" s="175"/>
      <c r="VNV10" s="175"/>
      <c r="VNW10" s="175"/>
      <c r="VNX10" s="175"/>
      <c r="VNY10" s="175"/>
      <c r="VNZ10" s="175"/>
      <c r="VOA10" s="175"/>
      <c r="VOB10" s="175"/>
      <c r="VOC10" s="175"/>
      <c r="VOD10" s="175"/>
      <c r="VOE10" s="175"/>
      <c r="VOF10" s="175"/>
      <c r="VOG10" s="175"/>
      <c r="VOH10" s="175"/>
      <c r="VOI10" s="175"/>
      <c r="VOJ10" s="175"/>
      <c r="VOK10" s="175"/>
      <c r="VOL10" s="175"/>
      <c r="VOM10" s="175"/>
      <c r="VON10" s="175"/>
      <c r="VOO10" s="175"/>
      <c r="VOP10" s="175"/>
      <c r="VOQ10" s="175"/>
      <c r="VOR10" s="175"/>
      <c r="VOS10" s="175"/>
      <c r="VOT10" s="175"/>
      <c r="VOU10" s="175"/>
      <c r="VOV10" s="175"/>
      <c r="VOW10" s="175"/>
      <c r="VOX10" s="175"/>
      <c r="VOY10" s="175"/>
      <c r="VOZ10" s="175"/>
      <c r="VPA10" s="175"/>
      <c r="VPB10" s="175"/>
      <c r="VPC10" s="175"/>
      <c r="VPD10" s="175"/>
      <c r="VPE10" s="175"/>
      <c r="VPF10" s="175"/>
      <c r="VPG10" s="175"/>
      <c r="VPH10" s="175"/>
      <c r="VPI10" s="175"/>
      <c r="VPJ10" s="175"/>
      <c r="VPK10" s="175"/>
      <c r="VPL10" s="175"/>
      <c r="VPM10" s="175"/>
      <c r="VPN10" s="175"/>
      <c r="VPO10" s="175"/>
      <c r="VPP10" s="175"/>
      <c r="VPQ10" s="175"/>
      <c r="VPR10" s="175"/>
      <c r="VPS10" s="175"/>
      <c r="VPT10" s="175"/>
      <c r="VPU10" s="175"/>
      <c r="VPV10" s="175"/>
      <c r="VPW10" s="175"/>
      <c r="VPX10" s="175"/>
      <c r="VPY10" s="175"/>
      <c r="VPZ10" s="175"/>
      <c r="VQA10" s="175"/>
      <c r="VQB10" s="175"/>
      <c r="VQC10" s="175"/>
      <c r="VQD10" s="175"/>
      <c r="VQE10" s="175"/>
      <c r="VQF10" s="175"/>
      <c r="VQG10" s="175"/>
      <c r="VQH10" s="175"/>
      <c r="VQI10" s="175"/>
      <c r="VQJ10" s="175"/>
      <c r="VQK10" s="175"/>
      <c r="VQL10" s="175"/>
      <c r="VQM10" s="175"/>
      <c r="VQN10" s="175"/>
      <c r="VQO10" s="175"/>
      <c r="VQP10" s="175"/>
      <c r="VQQ10" s="175"/>
      <c r="VQR10" s="175"/>
      <c r="VQS10" s="175"/>
      <c r="VQT10" s="175"/>
      <c r="VQU10" s="175"/>
      <c r="VQV10" s="175"/>
      <c r="VQW10" s="175"/>
      <c r="VQX10" s="175"/>
      <c r="VQY10" s="175"/>
      <c r="VQZ10" s="175"/>
      <c r="VRA10" s="175"/>
      <c r="VRB10" s="175"/>
      <c r="VRC10" s="175"/>
      <c r="VRD10" s="175"/>
      <c r="VRE10" s="175"/>
      <c r="VRF10" s="175"/>
      <c r="VRG10" s="175"/>
      <c r="VRH10" s="175"/>
      <c r="VRI10" s="175"/>
      <c r="VRJ10" s="175"/>
      <c r="VRK10" s="175"/>
      <c r="VRL10" s="175"/>
      <c r="VRM10" s="175"/>
      <c r="VRN10" s="175"/>
      <c r="VRO10" s="175"/>
      <c r="VRP10" s="175"/>
      <c r="VRQ10" s="175"/>
      <c r="VRR10" s="175"/>
      <c r="VRS10" s="175"/>
      <c r="VRT10" s="175"/>
      <c r="VRU10" s="175"/>
      <c r="VRV10" s="175"/>
      <c r="VRW10" s="175"/>
      <c r="VRX10" s="175"/>
      <c r="VRY10" s="175"/>
      <c r="VRZ10" s="175"/>
      <c r="VSA10" s="175"/>
      <c r="VSB10" s="175"/>
      <c r="VSC10" s="175"/>
      <c r="VSD10" s="175"/>
      <c r="VSE10" s="175"/>
      <c r="VSF10" s="175"/>
      <c r="VSG10" s="175"/>
      <c r="VSH10" s="175"/>
      <c r="VSI10" s="175"/>
      <c r="VSJ10" s="175"/>
      <c r="VSK10" s="175"/>
      <c r="VSL10" s="175"/>
      <c r="VSM10" s="175"/>
      <c r="VSN10" s="175"/>
      <c r="VSO10" s="175"/>
      <c r="VSP10" s="175"/>
      <c r="VSQ10" s="175"/>
      <c r="VSR10" s="175"/>
      <c r="VSS10" s="175"/>
      <c r="VST10" s="175"/>
      <c r="VSU10" s="175"/>
      <c r="VSV10" s="175"/>
      <c r="VSW10" s="175"/>
      <c r="VSX10" s="175"/>
      <c r="VSY10" s="175"/>
      <c r="VSZ10" s="175"/>
      <c r="VTA10" s="175"/>
      <c r="VTB10" s="175"/>
      <c r="VTC10" s="175"/>
      <c r="VTD10" s="175"/>
      <c r="VTE10" s="175"/>
      <c r="VTF10" s="175"/>
      <c r="VTG10" s="175"/>
      <c r="VTH10" s="175"/>
      <c r="VTI10" s="175"/>
      <c r="VTJ10" s="175"/>
      <c r="VTK10" s="175"/>
      <c r="VTL10" s="175"/>
      <c r="VTM10" s="175"/>
      <c r="VTN10" s="175"/>
      <c r="VTO10" s="175"/>
      <c r="VTP10" s="175"/>
      <c r="VTQ10" s="175"/>
      <c r="VTR10" s="175"/>
      <c r="VTS10" s="175"/>
      <c r="VTT10" s="175"/>
      <c r="VTU10" s="175"/>
      <c r="VTV10" s="175"/>
      <c r="VTW10" s="175"/>
      <c r="VTX10" s="175"/>
      <c r="VTY10" s="175"/>
      <c r="VTZ10" s="175"/>
      <c r="VUA10" s="175"/>
      <c r="VUB10" s="175"/>
      <c r="VUC10" s="175"/>
      <c r="VUD10" s="175"/>
      <c r="VUE10" s="175"/>
      <c r="VUF10" s="175"/>
      <c r="VUG10" s="175"/>
      <c r="VUH10" s="175"/>
      <c r="VUI10" s="175"/>
      <c r="VUJ10" s="175"/>
      <c r="VUK10" s="175"/>
      <c r="VUL10" s="175"/>
      <c r="VUM10" s="175"/>
      <c r="VUN10" s="175"/>
      <c r="VUO10" s="175"/>
      <c r="VUP10" s="175"/>
      <c r="VUQ10" s="175"/>
      <c r="VUR10" s="175"/>
      <c r="VUS10" s="175"/>
      <c r="VUT10" s="175"/>
      <c r="VUU10" s="175"/>
      <c r="VUV10" s="175"/>
      <c r="VUW10" s="175"/>
      <c r="VUX10" s="175"/>
      <c r="VUY10" s="175"/>
      <c r="VUZ10" s="175"/>
      <c r="VVA10" s="175"/>
      <c r="VVB10" s="175"/>
      <c r="VVC10" s="175"/>
      <c r="VVD10" s="175"/>
      <c r="VVE10" s="175"/>
      <c r="VVF10" s="175"/>
      <c r="VVG10" s="175"/>
      <c r="VVH10" s="175"/>
      <c r="VVI10" s="175"/>
      <c r="VVJ10" s="175"/>
      <c r="VVK10" s="175"/>
      <c r="VVL10" s="175"/>
      <c r="VVM10" s="175"/>
      <c r="VVN10" s="175"/>
      <c r="VVO10" s="175"/>
      <c r="VVP10" s="175"/>
      <c r="VVQ10" s="175"/>
      <c r="VVR10" s="175"/>
      <c r="VVS10" s="175"/>
      <c r="VVT10" s="175"/>
      <c r="VVU10" s="175"/>
      <c r="VVV10" s="175"/>
      <c r="VVW10" s="175"/>
      <c r="VVX10" s="175"/>
      <c r="VVY10" s="175"/>
      <c r="VVZ10" s="175"/>
      <c r="VWA10" s="175"/>
      <c r="VWB10" s="175"/>
      <c r="VWC10" s="175"/>
      <c r="VWD10" s="175"/>
      <c r="VWE10" s="175"/>
      <c r="VWF10" s="175"/>
      <c r="VWG10" s="175"/>
      <c r="VWH10" s="175"/>
      <c r="VWI10" s="175"/>
      <c r="VWJ10" s="175"/>
      <c r="VWK10" s="175"/>
      <c r="VWL10" s="175"/>
      <c r="VWM10" s="175"/>
      <c r="VWN10" s="175"/>
      <c r="VWO10" s="175"/>
      <c r="VWP10" s="175"/>
      <c r="VWQ10" s="175"/>
      <c r="VWR10" s="175"/>
      <c r="VWS10" s="175"/>
      <c r="VWT10" s="175"/>
      <c r="VWU10" s="175"/>
      <c r="VWV10" s="175"/>
      <c r="VWW10" s="175"/>
      <c r="VWX10" s="175"/>
      <c r="VWY10" s="175"/>
      <c r="VWZ10" s="175"/>
      <c r="VXA10" s="175"/>
      <c r="VXB10" s="175"/>
      <c r="VXC10" s="175"/>
      <c r="VXD10" s="175"/>
      <c r="VXE10" s="175"/>
      <c r="VXF10" s="175"/>
      <c r="VXG10" s="175"/>
      <c r="VXH10" s="175"/>
      <c r="VXI10" s="175"/>
      <c r="VXJ10" s="175"/>
      <c r="VXK10" s="175"/>
      <c r="VXL10" s="175"/>
      <c r="VXM10" s="175"/>
      <c r="VXN10" s="175"/>
      <c r="VXO10" s="175"/>
      <c r="VXP10" s="175"/>
      <c r="VXQ10" s="175"/>
      <c r="VXR10" s="175"/>
      <c r="VXS10" s="175"/>
      <c r="VXT10" s="175"/>
      <c r="VXU10" s="175"/>
      <c r="VXV10" s="175"/>
      <c r="VXW10" s="175"/>
      <c r="VXX10" s="175"/>
      <c r="VXY10" s="175"/>
      <c r="VXZ10" s="175"/>
      <c r="VYA10" s="175"/>
      <c r="VYB10" s="175"/>
      <c r="VYC10" s="175"/>
      <c r="VYD10" s="175"/>
      <c r="VYE10" s="175"/>
      <c r="VYF10" s="175"/>
      <c r="VYG10" s="175"/>
      <c r="VYH10" s="175"/>
      <c r="VYI10" s="175"/>
      <c r="VYJ10" s="175"/>
      <c r="VYK10" s="175"/>
      <c r="VYL10" s="175"/>
      <c r="VYM10" s="175"/>
      <c r="VYN10" s="175"/>
      <c r="VYO10" s="175"/>
      <c r="VYP10" s="175"/>
      <c r="VYQ10" s="175"/>
      <c r="VYR10" s="175"/>
      <c r="VYS10" s="175"/>
      <c r="VYT10" s="175"/>
      <c r="VYU10" s="175"/>
      <c r="VYV10" s="175"/>
      <c r="VYW10" s="175"/>
      <c r="VYX10" s="175"/>
      <c r="VYY10" s="175"/>
      <c r="VYZ10" s="175"/>
      <c r="VZA10" s="175"/>
      <c r="VZB10" s="175"/>
      <c r="VZC10" s="175"/>
      <c r="VZD10" s="175"/>
      <c r="VZE10" s="175"/>
      <c r="VZF10" s="175"/>
      <c r="VZG10" s="175"/>
      <c r="VZH10" s="175"/>
      <c r="VZI10" s="175"/>
      <c r="VZJ10" s="175"/>
      <c r="VZK10" s="175"/>
      <c r="VZL10" s="175"/>
      <c r="VZM10" s="175"/>
      <c r="VZN10" s="175"/>
      <c r="VZO10" s="175"/>
      <c r="VZP10" s="175"/>
      <c r="VZQ10" s="175"/>
      <c r="VZR10" s="175"/>
      <c r="VZS10" s="175"/>
      <c r="VZT10" s="175"/>
      <c r="VZU10" s="175"/>
      <c r="VZV10" s="175"/>
      <c r="VZW10" s="175"/>
      <c r="VZX10" s="175"/>
      <c r="VZY10" s="175"/>
      <c r="VZZ10" s="175"/>
      <c r="WAA10" s="175"/>
      <c r="WAB10" s="175"/>
      <c r="WAC10" s="175"/>
      <c r="WAD10" s="175"/>
      <c r="WAE10" s="175"/>
      <c r="WAF10" s="175"/>
      <c r="WAG10" s="175"/>
      <c r="WAH10" s="175"/>
      <c r="WAI10" s="175"/>
      <c r="WAJ10" s="175"/>
      <c r="WAK10" s="175"/>
      <c r="WAL10" s="175"/>
      <c r="WAM10" s="175"/>
      <c r="WAN10" s="175"/>
      <c r="WAO10" s="175"/>
      <c r="WAP10" s="175"/>
      <c r="WAQ10" s="175"/>
      <c r="WAR10" s="175"/>
      <c r="WAS10" s="175"/>
      <c r="WAT10" s="175"/>
      <c r="WAU10" s="175"/>
      <c r="WAV10" s="175"/>
      <c r="WAW10" s="175"/>
      <c r="WAX10" s="175"/>
      <c r="WAY10" s="175"/>
      <c r="WAZ10" s="175"/>
      <c r="WBA10" s="175"/>
      <c r="WBB10" s="175"/>
      <c r="WBC10" s="175"/>
      <c r="WBD10" s="175"/>
      <c r="WBE10" s="175"/>
      <c r="WBF10" s="175"/>
      <c r="WBG10" s="175"/>
      <c r="WBH10" s="175"/>
      <c r="WBI10" s="175"/>
      <c r="WBJ10" s="175"/>
      <c r="WBK10" s="175"/>
      <c r="WBL10" s="175"/>
      <c r="WBM10" s="175"/>
      <c r="WBN10" s="175"/>
      <c r="WBO10" s="175"/>
      <c r="WBP10" s="175"/>
      <c r="WBQ10" s="175"/>
      <c r="WBR10" s="175"/>
      <c r="WBS10" s="175"/>
      <c r="WBT10" s="175"/>
      <c r="WBU10" s="175"/>
      <c r="WBV10" s="175"/>
      <c r="WBW10" s="175"/>
      <c r="WBX10" s="175"/>
      <c r="WBY10" s="175"/>
      <c r="WBZ10" s="175"/>
      <c r="WCA10" s="175"/>
      <c r="WCB10" s="175"/>
      <c r="WCC10" s="175"/>
      <c r="WCD10" s="175"/>
      <c r="WCE10" s="175"/>
      <c r="WCF10" s="175"/>
      <c r="WCG10" s="175"/>
      <c r="WCH10" s="175"/>
      <c r="WCI10" s="175"/>
      <c r="WCJ10" s="175"/>
      <c r="WCK10" s="175"/>
      <c r="WCL10" s="175"/>
      <c r="WCM10" s="175"/>
      <c r="WCN10" s="175"/>
      <c r="WCO10" s="175"/>
      <c r="WCP10" s="175"/>
      <c r="WCQ10" s="175"/>
      <c r="WCR10" s="175"/>
      <c r="WCS10" s="175"/>
      <c r="WCT10" s="175"/>
      <c r="WCU10" s="175"/>
      <c r="WCV10" s="175"/>
      <c r="WCW10" s="175"/>
      <c r="WCX10" s="175"/>
      <c r="WCY10" s="175"/>
      <c r="WCZ10" s="175"/>
      <c r="WDA10" s="175"/>
      <c r="WDB10" s="175"/>
      <c r="WDC10" s="175"/>
      <c r="WDD10" s="175"/>
      <c r="WDE10" s="175"/>
      <c r="WDF10" s="175"/>
      <c r="WDG10" s="175"/>
      <c r="WDH10" s="175"/>
      <c r="WDI10" s="175"/>
      <c r="WDJ10" s="175"/>
      <c r="WDK10" s="175"/>
      <c r="WDL10" s="175"/>
      <c r="WDM10" s="175"/>
      <c r="WDN10" s="175"/>
      <c r="WDO10" s="175"/>
      <c r="WDP10" s="175"/>
      <c r="WDQ10" s="175"/>
      <c r="WDR10" s="175"/>
      <c r="WDS10" s="175"/>
      <c r="WDT10" s="175"/>
      <c r="WDU10" s="175"/>
      <c r="WDV10" s="175"/>
      <c r="WDW10" s="175"/>
      <c r="WDX10" s="175"/>
      <c r="WDY10" s="175"/>
      <c r="WDZ10" s="175"/>
      <c r="WEA10" s="175"/>
      <c r="WEB10" s="175"/>
      <c r="WEC10" s="175"/>
      <c r="WED10" s="175"/>
      <c r="WEE10" s="175"/>
      <c r="WEF10" s="175"/>
      <c r="WEG10" s="175"/>
      <c r="WEH10" s="175"/>
      <c r="WEI10" s="175"/>
      <c r="WEJ10" s="175"/>
      <c r="WEK10" s="175"/>
      <c r="WEL10" s="175"/>
      <c r="WEM10" s="175"/>
      <c r="WEN10" s="175"/>
      <c r="WEO10" s="175"/>
      <c r="WEP10" s="175"/>
      <c r="WEQ10" s="175"/>
      <c r="WER10" s="175"/>
      <c r="WES10" s="175"/>
      <c r="WET10" s="175"/>
      <c r="WEU10" s="175"/>
      <c r="WEV10" s="175"/>
      <c r="WEW10" s="175"/>
      <c r="WEX10" s="175"/>
      <c r="WEY10" s="175"/>
      <c r="WEZ10" s="175"/>
      <c r="WFA10" s="175"/>
      <c r="WFB10" s="175"/>
      <c r="WFC10" s="175"/>
      <c r="WFD10" s="175"/>
      <c r="WFE10" s="175"/>
      <c r="WFF10" s="175"/>
      <c r="WFG10" s="175"/>
      <c r="WFH10" s="175"/>
      <c r="WFI10" s="175"/>
      <c r="WFJ10" s="175"/>
      <c r="WFK10" s="175"/>
      <c r="WFL10" s="175"/>
      <c r="WFM10" s="175"/>
      <c r="WFN10" s="175"/>
      <c r="WFO10" s="175"/>
      <c r="WFP10" s="175"/>
      <c r="WFQ10" s="175"/>
      <c r="WFR10" s="175"/>
      <c r="WFS10" s="175"/>
      <c r="WFT10" s="175"/>
      <c r="WFU10" s="175"/>
      <c r="WFV10" s="175"/>
      <c r="WFW10" s="175"/>
      <c r="WFX10" s="175"/>
      <c r="WFY10" s="175"/>
      <c r="WFZ10" s="175"/>
      <c r="WGA10" s="175"/>
      <c r="WGB10" s="175"/>
      <c r="WGC10" s="175"/>
      <c r="WGD10" s="175"/>
      <c r="WGE10" s="175"/>
      <c r="WGF10" s="175"/>
      <c r="WGG10" s="175"/>
      <c r="WGH10" s="175"/>
      <c r="WGI10" s="175"/>
      <c r="WGJ10" s="175"/>
      <c r="WGK10" s="175"/>
      <c r="WGL10" s="175"/>
      <c r="WGM10" s="175"/>
      <c r="WGN10" s="175"/>
      <c r="WGO10" s="175"/>
      <c r="WGP10" s="175"/>
      <c r="WGQ10" s="175"/>
      <c r="WGR10" s="175"/>
      <c r="WGS10" s="175"/>
      <c r="WGT10" s="175"/>
      <c r="WGU10" s="175"/>
      <c r="WGV10" s="175"/>
      <c r="WGW10" s="175"/>
      <c r="WGX10" s="175"/>
      <c r="WGY10" s="175"/>
      <c r="WGZ10" s="175"/>
      <c r="WHA10" s="175"/>
      <c r="WHB10" s="175"/>
      <c r="WHC10" s="175"/>
      <c r="WHD10" s="175"/>
      <c r="WHE10" s="175"/>
      <c r="WHF10" s="175"/>
      <c r="WHG10" s="175"/>
      <c r="WHH10" s="175"/>
      <c r="WHI10" s="175"/>
      <c r="WHJ10" s="175"/>
      <c r="WHK10" s="175"/>
      <c r="WHL10" s="175"/>
      <c r="WHM10" s="175"/>
      <c r="WHN10" s="175"/>
      <c r="WHO10" s="175"/>
      <c r="WHP10" s="175"/>
      <c r="WHQ10" s="175"/>
      <c r="WHR10" s="175"/>
      <c r="WHS10" s="175"/>
      <c r="WHT10" s="175"/>
      <c r="WHU10" s="175"/>
      <c r="WHV10" s="175"/>
      <c r="WHW10" s="175"/>
      <c r="WHX10" s="175"/>
      <c r="WHY10" s="175"/>
      <c r="WHZ10" s="175"/>
      <c r="WIA10" s="175"/>
      <c r="WIB10" s="175"/>
      <c r="WIC10" s="175"/>
      <c r="WID10" s="175"/>
      <c r="WIE10" s="175"/>
      <c r="WIF10" s="175"/>
      <c r="WIG10" s="175"/>
      <c r="WIH10" s="175"/>
      <c r="WII10" s="175"/>
      <c r="WIJ10" s="175"/>
      <c r="WIK10" s="175"/>
      <c r="WIL10" s="175"/>
      <c r="WIM10" s="175"/>
      <c r="WIN10" s="175"/>
      <c r="WIO10" s="175"/>
      <c r="WIP10" s="175"/>
      <c r="WIQ10" s="175"/>
      <c r="WIR10" s="175"/>
      <c r="WIS10" s="175"/>
      <c r="WIT10" s="175"/>
      <c r="WIU10" s="175"/>
      <c r="WIV10" s="175"/>
      <c r="WIW10" s="175"/>
      <c r="WIX10" s="175"/>
      <c r="WIY10" s="175"/>
      <c r="WIZ10" s="175"/>
      <c r="WJA10" s="175"/>
      <c r="WJB10" s="175"/>
      <c r="WJC10" s="175"/>
      <c r="WJD10" s="175"/>
      <c r="WJE10" s="175"/>
      <c r="WJF10" s="175"/>
      <c r="WJG10" s="175"/>
      <c r="WJH10" s="175"/>
      <c r="WJI10" s="175"/>
      <c r="WJJ10" s="175"/>
      <c r="WJK10" s="175"/>
      <c r="WJL10" s="175"/>
      <c r="WJM10" s="175"/>
      <c r="WJN10" s="175"/>
      <c r="WJO10" s="175"/>
      <c r="WJP10" s="175"/>
      <c r="WJQ10" s="175"/>
      <c r="WJR10" s="175"/>
      <c r="WJS10" s="175"/>
      <c r="WJT10" s="175"/>
      <c r="WJU10" s="175"/>
      <c r="WJV10" s="175"/>
      <c r="WJW10" s="175"/>
      <c r="WJX10" s="175"/>
      <c r="WJY10" s="175"/>
      <c r="WJZ10" s="175"/>
      <c r="WKA10" s="175"/>
      <c r="WKB10" s="175"/>
      <c r="WKC10" s="175"/>
      <c r="WKD10" s="175"/>
      <c r="WKE10" s="175"/>
      <c r="WKF10" s="175"/>
      <c r="WKG10" s="175"/>
      <c r="WKH10" s="175"/>
      <c r="WKI10" s="175"/>
      <c r="WKJ10" s="175"/>
      <c r="WKK10" s="175"/>
      <c r="WKL10" s="175"/>
      <c r="WKM10" s="175"/>
      <c r="WKN10" s="175"/>
      <c r="WKO10" s="175"/>
      <c r="WKP10" s="175"/>
      <c r="WKQ10" s="175"/>
      <c r="WKR10" s="175"/>
      <c r="WKS10" s="175"/>
      <c r="WKT10" s="175"/>
      <c r="WKU10" s="175"/>
      <c r="WKV10" s="175"/>
      <c r="WKW10" s="175"/>
      <c r="WKX10" s="175"/>
      <c r="WKY10" s="175"/>
      <c r="WKZ10" s="175"/>
      <c r="WLA10" s="175"/>
      <c r="WLB10" s="175"/>
      <c r="WLC10" s="175"/>
      <c r="WLD10" s="175"/>
      <c r="WLE10" s="175"/>
      <c r="WLF10" s="175"/>
      <c r="WLG10" s="175"/>
      <c r="WLH10" s="175"/>
      <c r="WLI10" s="175"/>
      <c r="WLJ10" s="175"/>
      <c r="WLK10" s="175"/>
      <c r="WLL10" s="175"/>
      <c r="WLM10" s="175"/>
      <c r="WLN10" s="175"/>
      <c r="WLO10" s="175"/>
      <c r="WLP10" s="175"/>
      <c r="WLQ10" s="175"/>
      <c r="WLR10" s="175"/>
      <c r="WLS10" s="175"/>
      <c r="WLT10" s="175"/>
      <c r="WLU10" s="175"/>
      <c r="WLV10" s="175"/>
      <c r="WLW10" s="175"/>
      <c r="WLX10" s="175"/>
      <c r="WLY10" s="175"/>
      <c r="WLZ10" s="175"/>
      <c r="WMA10" s="175"/>
      <c r="WMB10" s="175"/>
      <c r="WMC10" s="175"/>
      <c r="WMD10" s="175"/>
      <c r="WME10" s="175"/>
      <c r="WMF10" s="175"/>
      <c r="WMG10" s="175"/>
      <c r="WMH10" s="175"/>
      <c r="WMI10" s="175"/>
      <c r="WMJ10" s="175"/>
      <c r="WMK10" s="175"/>
      <c r="WML10" s="175"/>
      <c r="WMM10" s="175"/>
      <c r="WMN10" s="175"/>
      <c r="WMO10" s="175"/>
      <c r="WMP10" s="175"/>
      <c r="WMQ10" s="175"/>
      <c r="WMR10" s="175"/>
      <c r="WMS10" s="175"/>
      <c r="WMT10" s="175"/>
      <c r="WMU10" s="175"/>
      <c r="WMV10" s="175"/>
      <c r="WMW10" s="175"/>
      <c r="WMX10" s="175"/>
      <c r="WMY10" s="175"/>
      <c r="WMZ10" s="175"/>
      <c r="WNA10" s="175"/>
      <c r="WNB10" s="175"/>
      <c r="WNC10" s="175"/>
      <c r="WND10" s="175"/>
      <c r="WNE10" s="175"/>
      <c r="WNF10" s="175"/>
      <c r="WNG10" s="175"/>
      <c r="WNH10" s="175"/>
      <c r="WNI10" s="175"/>
      <c r="WNJ10" s="175"/>
      <c r="WNK10" s="175"/>
      <c r="WNL10" s="175"/>
      <c r="WNM10" s="175"/>
      <c r="WNN10" s="175"/>
      <c r="WNO10" s="175"/>
      <c r="WNP10" s="175"/>
      <c r="WNQ10" s="175"/>
      <c r="WNR10" s="175"/>
      <c r="WNS10" s="175"/>
      <c r="WNT10" s="175"/>
      <c r="WNU10" s="175"/>
      <c r="WNV10" s="175"/>
      <c r="WNW10" s="175"/>
      <c r="WNX10" s="175"/>
      <c r="WNY10" s="175"/>
      <c r="WNZ10" s="175"/>
      <c r="WOA10" s="175"/>
      <c r="WOB10" s="175"/>
      <c r="WOC10" s="175"/>
      <c r="WOD10" s="175"/>
      <c r="WOE10" s="175"/>
      <c r="WOF10" s="175"/>
      <c r="WOG10" s="175"/>
      <c r="WOH10" s="175"/>
      <c r="WOI10" s="175"/>
      <c r="WOJ10" s="175"/>
      <c r="WOK10" s="175"/>
      <c r="WOL10" s="175"/>
      <c r="WOM10" s="175"/>
      <c r="WON10" s="175"/>
      <c r="WOO10" s="175"/>
      <c r="WOP10" s="175"/>
      <c r="WOQ10" s="175"/>
      <c r="WOR10" s="175"/>
      <c r="WOS10" s="175"/>
      <c r="WOT10" s="175"/>
      <c r="WOU10" s="175"/>
      <c r="WOV10" s="175"/>
      <c r="WOW10" s="175"/>
      <c r="WOX10" s="175"/>
      <c r="WOY10" s="175"/>
      <c r="WOZ10" s="175"/>
      <c r="WPA10" s="175"/>
      <c r="WPB10" s="175"/>
      <c r="WPC10" s="175"/>
      <c r="WPD10" s="175"/>
      <c r="WPE10" s="175"/>
      <c r="WPF10" s="175"/>
      <c r="WPG10" s="175"/>
      <c r="WPH10" s="175"/>
      <c r="WPI10" s="175"/>
      <c r="WPJ10" s="175"/>
      <c r="WPK10" s="175"/>
      <c r="WPL10" s="175"/>
      <c r="WPM10" s="175"/>
      <c r="WPN10" s="175"/>
      <c r="WPO10" s="175"/>
      <c r="WPP10" s="175"/>
      <c r="WPQ10" s="175"/>
      <c r="WPR10" s="175"/>
      <c r="WPS10" s="175"/>
      <c r="WPT10" s="175"/>
      <c r="WPU10" s="175"/>
      <c r="WPV10" s="175"/>
      <c r="WPW10" s="175"/>
      <c r="WPX10" s="175"/>
      <c r="WPY10" s="175"/>
      <c r="WPZ10" s="175"/>
      <c r="WQA10" s="175"/>
      <c r="WQB10" s="175"/>
      <c r="WQC10" s="175"/>
      <c r="WQD10" s="175"/>
      <c r="WQE10" s="175"/>
      <c r="WQF10" s="175"/>
      <c r="WQG10" s="175"/>
      <c r="WQH10" s="175"/>
      <c r="WQI10" s="175"/>
      <c r="WQJ10" s="175"/>
      <c r="WQK10" s="175"/>
      <c r="WQL10" s="175"/>
      <c r="WQM10" s="175"/>
      <c r="WQN10" s="175"/>
      <c r="WQO10" s="175"/>
      <c r="WQP10" s="175"/>
      <c r="WQQ10" s="175"/>
      <c r="WQR10" s="175"/>
      <c r="WQS10" s="175"/>
      <c r="WQT10" s="175"/>
      <c r="WQU10" s="175"/>
      <c r="WQV10" s="175"/>
      <c r="WQW10" s="175"/>
      <c r="WQX10" s="175"/>
      <c r="WQY10" s="175"/>
      <c r="WQZ10" s="175"/>
      <c r="WRA10" s="175"/>
      <c r="WRB10" s="175"/>
      <c r="WRC10" s="175"/>
      <c r="WRD10" s="175"/>
      <c r="WRE10" s="175"/>
      <c r="WRF10" s="175"/>
      <c r="WRG10" s="175"/>
      <c r="WRH10" s="175"/>
      <c r="WRI10" s="175"/>
      <c r="WRJ10" s="175"/>
      <c r="WRK10" s="175"/>
      <c r="WRL10" s="175"/>
      <c r="WRM10" s="175"/>
      <c r="WRN10" s="175"/>
      <c r="WRO10" s="175"/>
      <c r="WRP10" s="175"/>
      <c r="WRQ10" s="175"/>
      <c r="WRR10" s="175"/>
      <c r="WRS10" s="175"/>
      <c r="WRT10" s="175"/>
      <c r="WRU10" s="175"/>
      <c r="WRV10" s="175"/>
      <c r="WRW10" s="175"/>
      <c r="WRX10" s="175"/>
      <c r="WRY10" s="175"/>
      <c r="WRZ10" s="175"/>
      <c r="WSA10" s="175"/>
      <c r="WSB10" s="175"/>
      <c r="WSC10" s="175"/>
      <c r="WSD10" s="175"/>
      <c r="WSE10" s="175"/>
      <c r="WSF10" s="175"/>
      <c r="WSG10" s="175"/>
      <c r="WSH10" s="175"/>
      <c r="WSI10" s="175"/>
      <c r="WSJ10" s="175"/>
      <c r="WSK10" s="175"/>
      <c r="WSL10" s="175"/>
      <c r="WSM10" s="175"/>
      <c r="WSN10" s="175"/>
      <c r="WSO10" s="175"/>
      <c r="WSP10" s="175"/>
      <c r="WSQ10" s="175"/>
      <c r="WSR10" s="175"/>
      <c r="WSS10" s="175"/>
      <c r="WST10" s="175"/>
      <c r="WSU10" s="175"/>
      <c r="WSV10" s="175"/>
      <c r="WSW10" s="175"/>
      <c r="WSX10" s="175"/>
      <c r="WSY10" s="175"/>
      <c r="WSZ10" s="175"/>
      <c r="WTA10" s="175"/>
      <c r="WTB10" s="175"/>
      <c r="WTC10" s="175"/>
      <c r="WTD10" s="175"/>
      <c r="WTE10" s="175"/>
      <c r="WTF10" s="175"/>
      <c r="WTG10" s="175"/>
      <c r="WTH10" s="175"/>
      <c r="WTI10" s="175"/>
      <c r="WTJ10" s="175"/>
      <c r="WTK10" s="175"/>
      <c r="WTL10" s="175"/>
      <c r="WTM10" s="175"/>
      <c r="WTN10" s="175"/>
      <c r="WTO10" s="175"/>
      <c r="WTP10" s="175"/>
      <c r="WTQ10" s="175"/>
      <c r="WTR10" s="175"/>
      <c r="WTS10" s="175"/>
      <c r="WTT10" s="175"/>
      <c r="WTU10" s="175"/>
      <c r="WTV10" s="175"/>
      <c r="WTW10" s="175"/>
      <c r="WTX10" s="175"/>
      <c r="WTY10" s="175"/>
      <c r="WTZ10" s="175"/>
      <c r="WUA10" s="175"/>
      <c r="WUB10" s="175"/>
      <c r="WUC10" s="175"/>
      <c r="WUD10" s="175"/>
      <c r="WUE10" s="175"/>
      <c r="WUF10" s="175"/>
      <c r="WUG10" s="175"/>
      <c r="WUH10" s="175"/>
      <c r="WUI10" s="175"/>
      <c r="WUJ10" s="175"/>
      <c r="WUK10" s="175"/>
      <c r="WUL10" s="175"/>
      <c r="WUM10" s="175"/>
      <c r="WUN10" s="175"/>
      <c r="WUO10" s="175"/>
      <c r="WUP10" s="175"/>
      <c r="WUQ10" s="175"/>
      <c r="WUR10" s="175"/>
      <c r="WUS10" s="175"/>
      <c r="WUT10" s="175"/>
      <c r="WUU10" s="175"/>
      <c r="WUV10" s="175"/>
      <c r="WUW10" s="175"/>
      <c r="WUX10" s="175"/>
      <c r="WUY10" s="175"/>
      <c r="WUZ10" s="175"/>
      <c r="WVA10" s="175"/>
      <c r="WVB10" s="175"/>
      <c r="WVC10" s="175"/>
      <c r="WVD10" s="175"/>
      <c r="WVE10" s="175"/>
      <c r="WVF10" s="175"/>
      <c r="WVG10" s="175"/>
      <c r="WVH10" s="175"/>
      <c r="WVI10" s="175"/>
      <c r="WVJ10" s="175"/>
      <c r="WVK10" s="175"/>
      <c r="WVL10" s="175"/>
      <c r="WVM10" s="175"/>
      <c r="WVN10" s="175"/>
      <c r="WVO10" s="175"/>
      <c r="WVP10" s="175"/>
      <c r="WVQ10" s="175"/>
      <c r="WVR10" s="175"/>
      <c r="WVS10" s="175"/>
      <c r="WVT10" s="175"/>
      <c r="WVU10" s="175"/>
      <c r="WVV10" s="175"/>
      <c r="WVW10" s="175"/>
      <c r="WVX10" s="175"/>
      <c r="WVY10" s="175"/>
      <c r="WVZ10" s="175"/>
      <c r="WWA10" s="175"/>
      <c r="WWB10" s="175"/>
      <c r="WWC10" s="175"/>
      <c r="WWD10" s="175"/>
      <c r="WWE10" s="175"/>
      <c r="WWF10" s="175"/>
      <c r="WWG10" s="175"/>
      <c r="WWH10" s="175"/>
      <c r="WWI10" s="175"/>
      <c r="WWJ10" s="175"/>
      <c r="WWK10" s="175"/>
      <c r="WWL10" s="175"/>
      <c r="WWM10" s="175"/>
      <c r="WWN10" s="175"/>
      <c r="WWO10" s="175"/>
      <c r="WWP10" s="175"/>
      <c r="WWQ10" s="175"/>
      <c r="WWR10" s="175"/>
      <c r="WWS10" s="175"/>
      <c r="WWT10" s="175"/>
      <c r="WWU10" s="175"/>
      <c r="WWV10" s="175"/>
      <c r="WWW10" s="175"/>
      <c r="WWX10" s="175"/>
      <c r="WWY10" s="175"/>
      <c r="WWZ10" s="175"/>
      <c r="WXA10" s="175"/>
      <c r="WXB10" s="175"/>
      <c r="WXC10" s="175"/>
      <c r="WXD10" s="175"/>
      <c r="WXE10" s="175"/>
      <c r="WXF10" s="175"/>
      <c r="WXG10" s="175"/>
      <c r="WXH10" s="175"/>
      <c r="WXI10" s="175"/>
      <c r="WXJ10" s="175"/>
      <c r="WXK10" s="175"/>
      <c r="WXL10" s="175"/>
      <c r="WXM10" s="175"/>
      <c r="WXN10" s="175"/>
      <c r="WXO10" s="175"/>
      <c r="WXP10" s="175"/>
      <c r="WXQ10" s="175"/>
      <c r="WXR10" s="175"/>
      <c r="WXS10" s="175"/>
      <c r="WXT10" s="175"/>
      <c r="WXU10" s="175"/>
      <c r="WXV10" s="175"/>
      <c r="WXW10" s="175"/>
      <c r="WXX10" s="175"/>
      <c r="WXY10" s="175"/>
      <c r="WXZ10" s="175"/>
      <c r="WYA10" s="175"/>
      <c r="WYB10" s="175"/>
      <c r="WYC10" s="175"/>
      <c r="WYD10" s="175"/>
      <c r="WYE10" s="175"/>
      <c r="WYF10" s="175"/>
      <c r="WYG10" s="175"/>
      <c r="WYH10" s="175"/>
      <c r="WYI10" s="175"/>
      <c r="WYJ10" s="175"/>
      <c r="WYK10" s="175"/>
      <c r="WYL10" s="175"/>
      <c r="WYM10" s="175"/>
      <c r="WYN10" s="175"/>
      <c r="WYO10" s="175"/>
      <c r="WYP10" s="175"/>
      <c r="WYQ10" s="175"/>
      <c r="WYR10" s="175"/>
      <c r="WYS10" s="175"/>
      <c r="WYT10" s="175"/>
      <c r="WYU10" s="175"/>
      <c r="WYV10" s="175"/>
      <c r="WYW10" s="175"/>
      <c r="WYX10" s="175"/>
      <c r="WYY10" s="175"/>
      <c r="WYZ10" s="175"/>
      <c r="WZA10" s="175"/>
      <c r="WZB10" s="175"/>
      <c r="WZC10" s="175"/>
      <c r="WZD10" s="175"/>
      <c r="WZE10" s="175"/>
      <c r="WZF10" s="175"/>
      <c r="WZG10" s="175"/>
      <c r="WZH10" s="175"/>
      <c r="WZI10" s="175"/>
      <c r="WZJ10" s="175"/>
      <c r="WZK10" s="175"/>
      <c r="WZL10" s="175"/>
      <c r="WZM10" s="175"/>
      <c r="WZN10" s="175"/>
      <c r="WZO10" s="175"/>
      <c r="WZP10" s="175"/>
      <c r="WZQ10" s="175"/>
      <c r="WZR10" s="175"/>
      <c r="WZS10" s="175"/>
      <c r="WZT10" s="175"/>
      <c r="WZU10" s="175"/>
      <c r="WZV10" s="175"/>
      <c r="WZW10" s="175"/>
      <c r="WZX10" s="175"/>
      <c r="WZY10" s="175"/>
      <c r="WZZ10" s="175"/>
      <c r="XAA10" s="175"/>
      <c r="XAB10" s="175"/>
      <c r="XAC10" s="175"/>
      <c r="XAD10" s="175"/>
      <c r="XAE10" s="175"/>
      <c r="XAF10" s="175"/>
      <c r="XAG10" s="175"/>
      <c r="XAH10" s="175"/>
      <c r="XAI10" s="175"/>
      <c r="XAJ10" s="175"/>
      <c r="XAK10" s="175"/>
      <c r="XAL10" s="175"/>
      <c r="XAM10" s="175"/>
      <c r="XAN10" s="175"/>
      <c r="XAO10" s="175"/>
      <c r="XAP10" s="175"/>
      <c r="XAQ10" s="175"/>
      <c r="XAR10" s="175"/>
      <c r="XAS10" s="175"/>
      <c r="XAT10" s="175"/>
      <c r="XAU10" s="175"/>
      <c r="XAV10" s="175"/>
      <c r="XAW10" s="175"/>
      <c r="XAX10" s="175"/>
      <c r="XAY10" s="175"/>
      <c r="XAZ10" s="175"/>
      <c r="XBA10" s="175"/>
      <c r="XBB10" s="175"/>
      <c r="XBC10" s="175"/>
      <c r="XBD10" s="175"/>
      <c r="XBE10" s="175"/>
      <c r="XBF10" s="175"/>
      <c r="XBG10" s="175"/>
      <c r="XBH10" s="175"/>
      <c r="XBI10" s="175"/>
      <c r="XBJ10" s="175"/>
      <c r="XBK10" s="175"/>
      <c r="XBL10" s="175"/>
      <c r="XBM10" s="175"/>
      <c r="XBN10" s="175"/>
      <c r="XBO10" s="175"/>
      <c r="XBP10" s="175"/>
      <c r="XBQ10" s="175"/>
      <c r="XBR10" s="175"/>
      <c r="XBS10" s="175"/>
      <c r="XBT10" s="175"/>
      <c r="XBU10" s="175"/>
      <c r="XBV10" s="175"/>
      <c r="XBW10" s="175"/>
      <c r="XBX10" s="175"/>
      <c r="XBY10" s="175"/>
      <c r="XBZ10" s="175"/>
      <c r="XCA10" s="175"/>
      <c r="XCB10" s="175"/>
      <c r="XCC10" s="175"/>
      <c r="XCD10" s="175"/>
      <c r="XCE10" s="175"/>
      <c r="XCF10" s="175"/>
      <c r="XCG10" s="175"/>
      <c r="XCH10" s="175"/>
      <c r="XCI10" s="175"/>
      <c r="XCJ10" s="175"/>
      <c r="XCK10" s="175"/>
      <c r="XCL10" s="175"/>
      <c r="XCM10" s="175"/>
      <c r="XCN10" s="175"/>
      <c r="XCO10" s="175"/>
      <c r="XCP10" s="175"/>
      <c r="XCQ10" s="175"/>
      <c r="XCR10" s="175"/>
      <c r="XCS10" s="175"/>
      <c r="XCT10" s="175"/>
      <c r="XCU10" s="175"/>
      <c r="XCV10" s="175"/>
      <c r="XCW10" s="175"/>
      <c r="XCX10" s="175"/>
      <c r="XCY10" s="175"/>
      <c r="XCZ10" s="175"/>
      <c r="XDA10" s="175"/>
      <c r="XDB10" s="175"/>
      <c r="XDC10" s="175"/>
      <c r="XDD10" s="175"/>
      <c r="XDE10" s="175"/>
      <c r="XDF10" s="175"/>
      <c r="XDG10" s="175"/>
      <c r="XDH10" s="175"/>
      <c r="XDI10" s="175"/>
      <c r="XDJ10" s="175"/>
      <c r="XDK10" s="175"/>
      <c r="XDL10" s="175"/>
      <c r="XDM10" s="175"/>
      <c r="XDN10" s="175"/>
      <c r="XDO10" s="175"/>
      <c r="XDP10" s="175"/>
      <c r="XDQ10" s="175"/>
      <c r="XDR10" s="175"/>
      <c r="XDS10" s="175"/>
      <c r="XDT10" s="175"/>
      <c r="XDU10" s="175"/>
      <c r="XDV10" s="175"/>
      <c r="XDW10" s="175"/>
      <c r="XDX10" s="175"/>
      <c r="XDY10" s="175"/>
      <c r="XDZ10" s="175"/>
      <c r="XEA10" s="175"/>
      <c r="XEB10" s="175"/>
      <c r="XEC10" s="175"/>
      <c r="XED10" s="175"/>
      <c r="XEE10" s="175"/>
      <c r="XEF10" s="175"/>
      <c r="XEG10" s="175"/>
      <c r="XEH10" s="175"/>
      <c r="XEI10" s="175"/>
      <c r="XEJ10" s="175"/>
      <c r="XEK10" s="175"/>
      <c r="XEL10" s="175"/>
      <c r="XEM10" s="175"/>
      <c r="XEN10" s="175"/>
      <c r="XEO10" s="175"/>
      <c r="XEP10" s="175"/>
      <c r="XEQ10" s="175"/>
      <c r="XER10" s="175"/>
      <c r="XES10" s="175"/>
      <c r="XET10" s="175"/>
      <c r="XEU10" s="175"/>
      <c r="XEV10" s="175"/>
      <c r="XEW10" s="175"/>
      <c r="XEX10" s="175"/>
      <c r="XEY10" s="175"/>
      <c r="XEZ10" s="175"/>
      <c r="XFA10" s="175"/>
      <c r="XFB10" s="175"/>
      <c r="XFC10" s="175"/>
      <c r="XFD10" s="175"/>
    </row>
    <row r="11" spans="1:16384">
      <c r="A11" s="77" t="s">
        <v>48</v>
      </c>
      <c r="B11" s="5" t="str">
        <f t="shared" si="3"/>
        <v>9030-01000</v>
      </c>
      <c r="C11" s="5" t="str">
        <f t="shared" si="4"/>
        <v>9030</v>
      </c>
      <c r="D11" s="1">
        <f>SUM($F11:K11)</f>
        <v>8873823.4400000013</v>
      </c>
      <c r="E11" s="2">
        <f t="shared" si="5"/>
        <v>0.6828925782114238</v>
      </c>
      <c r="F11" s="22">
        <f>'Div 12 history '!B12</f>
        <v>1379490.16</v>
      </c>
      <c r="G11" s="22">
        <f>'Div 12 history '!C12</f>
        <v>1386689.9800000002</v>
      </c>
      <c r="H11" s="22">
        <f>'Div 12 history '!D12</f>
        <v>2064451.4</v>
      </c>
      <c r="I11" s="22">
        <f>'Div 12 history '!E12</f>
        <v>1341042.7600000002</v>
      </c>
      <c r="J11" s="22">
        <f>'Div 12 history '!F12</f>
        <v>1340606.49</v>
      </c>
      <c r="K11" s="22">
        <f>'Div 12 history '!G12</f>
        <v>1361542.65</v>
      </c>
      <c r="L11" s="1">
        <f t="shared" si="2"/>
        <v>1732227.3420820551</v>
      </c>
      <c r="M11" s="1">
        <f t="shared" si="2"/>
        <v>1892914.3285435233</v>
      </c>
      <c r="N11" s="1">
        <f t="shared" si="2"/>
        <v>1732227.3420820551</v>
      </c>
      <c r="O11" s="1">
        <f t="shared" si="2"/>
        <v>1774924.2444851145</v>
      </c>
      <c r="P11" s="1">
        <f t="shared" si="2"/>
        <v>1774924.2444851145</v>
      </c>
      <c r="Q11" s="1">
        <f t="shared" si="2"/>
        <v>1694767.337993525</v>
      </c>
      <c r="R11" s="1">
        <f t="shared" si="2"/>
        <v>1894916.5286092849</v>
      </c>
      <c r="S11" s="1">
        <f t="shared" si="2"/>
        <v>1654445.8569369963</v>
      </c>
      <c r="T11" s="1">
        <f t="shared" si="2"/>
        <v>1814759.6426044723</v>
      </c>
      <c r="U11" s="1">
        <f t="shared" si="2"/>
        <v>1734602.7361128828</v>
      </c>
      <c r="V11" s="1">
        <f t="shared" si="2"/>
        <v>1891502.0657182278</v>
      </c>
      <c r="W11" s="1">
        <f t="shared" si="2"/>
        <v>1731188.2732218257</v>
      </c>
      <c r="X11" s="1">
        <f t="shared" si="2"/>
        <v>1771509.7815940573</v>
      </c>
      <c r="Y11" s="1">
        <f t="shared" si="2"/>
        <v>1851666.6607699438</v>
      </c>
      <c r="Z11" s="1">
        <f t="shared" si="2"/>
        <v>1611195.9959265813</v>
      </c>
      <c r="AA11" s="1">
        <f t="shared" si="2"/>
        <v>1828171.9718196681</v>
      </c>
      <c r="AB11" s="1">
        <f t="shared" si="2"/>
        <v>1828171.9718196681</v>
      </c>
      <c r="AC11" s="1">
        <f t="shared" si="2"/>
        <v>1745610.3581333307</v>
      </c>
      <c r="AD11" s="1">
        <f t="shared" si="2"/>
        <v>1951764.0244675633</v>
      </c>
      <c r="AE11" s="1">
        <f t="shared" si="2"/>
        <v>1704079.2326451063</v>
      </c>
      <c r="AF11" s="1">
        <f t="shared" si="2"/>
        <v>1869202.4318826068</v>
      </c>
    </row>
    <row r="12" spans="1:16384">
      <c r="A12" s="77" t="s">
        <v>50</v>
      </c>
      <c r="B12" s="5" t="str">
        <f t="shared" si="3"/>
        <v>9200-01000</v>
      </c>
      <c r="C12" s="5" t="str">
        <f t="shared" si="4"/>
        <v>9200</v>
      </c>
      <c r="D12" s="1">
        <f>SUM($F12:K12)</f>
        <v>2190308.0299999998</v>
      </c>
      <c r="E12" s="2">
        <f t="shared" si="5"/>
        <v>0.16855700451978839</v>
      </c>
      <c r="F12" s="22">
        <f>'Div 12 history '!B13</f>
        <v>396239.97000000003</v>
      </c>
      <c r="G12" s="22">
        <f>'Div 12 history '!C13</f>
        <v>379704.27</v>
      </c>
      <c r="H12" s="22">
        <f>'Div 12 history '!D13</f>
        <v>559363.72000000009</v>
      </c>
      <c r="I12" s="22">
        <f>'Div 12 history '!E13</f>
        <v>284338.24</v>
      </c>
      <c r="J12" s="22">
        <f>'Div 12 history '!F13</f>
        <v>288497.66000000003</v>
      </c>
      <c r="K12" s="22">
        <f>'Div 12 history '!G13</f>
        <v>282164.17000000004</v>
      </c>
      <c r="L12" s="1">
        <f t="shared" si="2"/>
        <v>427562.19827919867</v>
      </c>
      <c r="M12" s="1">
        <f t="shared" si="2"/>
        <v>467224.24464994046</v>
      </c>
      <c r="N12" s="1">
        <f t="shared" si="2"/>
        <v>427562.19827919867</v>
      </c>
      <c r="O12" s="1">
        <f t="shared" si="2"/>
        <v>438100.98900699208</v>
      </c>
      <c r="P12" s="1">
        <f t="shared" si="2"/>
        <v>438100.98900699208</v>
      </c>
      <c r="Q12" s="1">
        <f t="shared" si="2"/>
        <v>418316.0206519661</v>
      </c>
      <c r="R12" s="1">
        <f t="shared" si="2"/>
        <v>467718.44367377227</v>
      </c>
      <c r="S12" s="1">
        <f t="shared" si="2"/>
        <v>408363.55040768458</v>
      </c>
      <c r="T12" s="1">
        <f t="shared" si="2"/>
        <v>447933.48037545639</v>
      </c>
      <c r="U12" s="1">
        <f t="shared" si="2"/>
        <v>428148.51202043041</v>
      </c>
      <c r="V12" s="1">
        <f t="shared" si="2"/>
        <v>466875.65865117335</v>
      </c>
      <c r="W12" s="1">
        <f t="shared" si="2"/>
        <v>427305.72699783149</v>
      </c>
      <c r="X12" s="1">
        <f t="shared" si="2"/>
        <v>437258.2039843931</v>
      </c>
      <c r="Y12" s="1">
        <f t="shared" si="2"/>
        <v>457043.16559713893</v>
      </c>
      <c r="Z12" s="1">
        <f t="shared" si="2"/>
        <v>397688.27401662135</v>
      </c>
      <c r="AA12" s="1">
        <f t="shared" si="2"/>
        <v>451244.01867720182</v>
      </c>
      <c r="AB12" s="1">
        <f t="shared" si="2"/>
        <v>451244.01867720182</v>
      </c>
      <c r="AC12" s="1">
        <f t="shared" si="2"/>
        <v>430865.50127152511</v>
      </c>
      <c r="AD12" s="1">
        <f t="shared" si="2"/>
        <v>481749.99698398542</v>
      </c>
      <c r="AE12" s="1">
        <f t="shared" si="2"/>
        <v>420614.45691991516</v>
      </c>
      <c r="AF12" s="1">
        <f t="shared" si="2"/>
        <v>461371.48478672013</v>
      </c>
    </row>
    <row r="13" spans="1:16384">
      <c r="A13" s="77" t="s">
        <v>359</v>
      </c>
      <c r="B13" s="5" t="str">
        <f t="shared" si="3"/>
        <v>9200-01001</v>
      </c>
      <c r="C13" s="5" t="str">
        <f t="shared" si="4"/>
        <v>9200</v>
      </c>
      <c r="D13" s="1">
        <f>SUM($F13:K13)</f>
        <v>297247.50000000006</v>
      </c>
      <c r="E13" s="2">
        <f t="shared" si="5"/>
        <v>2.2874932436327603E-2</v>
      </c>
      <c r="F13" s="22">
        <f>'Div 12 history '!B14</f>
        <v>20868.989999999998</v>
      </c>
      <c r="G13" s="22">
        <f>'Div 12 history '!C14</f>
        <v>32750.84</v>
      </c>
      <c r="H13" s="22">
        <f>'Div 12 history '!D14</f>
        <v>56319.3</v>
      </c>
      <c r="I13" s="22">
        <f>'Div 12 history '!E14</f>
        <v>62934.33</v>
      </c>
      <c r="J13" s="22">
        <f>'Div 12 history '!F14</f>
        <v>61154.270000000004</v>
      </c>
      <c r="K13" s="22">
        <f>'Div 12 history '!G14</f>
        <v>63219.770000000004</v>
      </c>
      <c r="L13" s="1">
        <f t="shared" si="2"/>
        <v>58024.621556537939</v>
      </c>
      <c r="M13" s="1">
        <f t="shared" si="2"/>
        <v>63407.17230607204</v>
      </c>
      <c r="N13" s="1">
        <f t="shared" si="2"/>
        <v>58024.621556537939</v>
      </c>
      <c r="O13" s="1">
        <f t="shared" si="2"/>
        <v>59454.844682213901</v>
      </c>
      <c r="P13" s="1">
        <f t="shared" si="2"/>
        <v>59454.844682213901</v>
      </c>
      <c r="Q13" s="1">
        <f t="shared" si="2"/>
        <v>56769.819425236426</v>
      </c>
      <c r="R13" s="1">
        <f t="shared" si="2"/>
        <v>63474.240235479418</v>
      </c>
      <c r="S13" s="1">
        <f t="shared" si="2"/>
        <v>55419.166065792248</v>
      </c>
      <c r="T13" s="1">
        <f t="shared" si="2"/>
        <v>60789.215664749907</v>
      </c>
      <c r="U13" s="1">
        <f t="shared" si="2"/>
        <v>58104.190407772425</v>
      </c>
      <c r="V13" s="1">
        <f t="shared" si="2"/>
        <v>63359.865573297779</v>
      </c>
      <c r="W13" s="1">
        <f t="shared" si="2"/>
        <v>57989.815745590786</v>
      </c>
      <c r="X13" s="1">
        <f t="shared" si="2"/>
        <v>59340.470020032262</v>
      </c>
      <c r="Y13" s="1">
        <f t="shared" si="2"/>
        <v>62025.494362012447</v>
      </c>
      <c r="Z13" s="1">
        <f t="shared" si="2"/>
        <v>53970.420421074603</v>
      </c>
      <c r="AA13" s="1">
        <f t="shared" si="2"/>
        <v>61238.490022680322</v>
      </c>
      <c r="AB13" s="1">
        <f t="shared" si="2"/>
        <v>61238.490022680322</v>
      </c>
      <c r="AC13" s="1">
        <f t="shared" si="2"/>
        <v>58472.914007993517</v>
      </c>
      <c r="AD13" s="1">
        <f t="shared" si="2"/>
        <v>65378.467442543799</v>
      </c>
      <c r="AE13" s="1">
        <f t="shared" si="2"/>
        <v>57081.741047766016</v>
      </c>
      <c r="AF13" s="1">
        <f t="shared" si="2"/>
        <v>62612.892134692411</v>
      </c>
    </row>
    <row r="14" spans="1:16384">
      <c r="A14" s="77" t="s">
        <v>360</v>
      </c>
      <c r="B14" s="5" t="str">
        <f t="shared" si="3"/>
        <v>9200-01002</v>
      </c>
      <c r="C14" s="5" t="str">
        <f t="shared" si="4"/>
        <v>9200</v>
      </c>
      <c r="D14" s="1">
        <f>SUM($F14:K14)</f>
        <v>-317094.82</v>
      </c>
      <c r="E14" s="2">
        <f t="shared" si="5"/>
        <v>-2.4402299711215273E-2</v>
      </c>
      <c r="F14" s="22">
        <f>'Div 12 history '!B15</f>
        <v>-26511.17</v>
      </c>
      <c r="G14" s="22">
        <f>'Div 12 history '!C15</f>
        <v>-33395.050000000003</v>
      </c>
      <c r="H14" s="22">
        <f>'Div 12 history '!D15</f>
        <v>-60261.17</v>
      </c>
      <c r="I14" s="22">
        <f>'Div 12 history '!E15</f>
        <v>-65739.61</v>
      </c>
      <c r="J14" s="22">
        <f>'Div 12 history '!F15</f>
        <v>-52523.97</v>
      </c>
      <c r="K14" s="22">
        <f>'Div 12 history '!G15</f>
        <v>-78663.850000000006</v>
      </c>
      <c r="L14" s="1">
        <f t="shared" si="2"/>
        <v>-61898.945922298808</v>
      </c>
      <c r="M14" s="1">
        <f t="shared" si="2"/>
        <v>-67640.891476304751</v>
      </c>
      <c r="N14" s="1">
        <f t="shared" si="2"/>
        <v>-61898.945922298808</v>
      </c>
      <c r="O14" s="1">
        <f t="shared" si="2"/>
        <v>-63424.665548522942</v>
      </c>
      <c r="P14" s="1">
        <f t="shared" si="2"/>
        <v>-63424.665548522942</v>
      </c>
      <c r="Q14" s="1">
        <f t="shared" si="2"/>
        <v>-60560.360211870058</v>
      </c>
      <c r="R14" s="1">
        <f t="shared" si="2"/>
        <v>-67712.437554920063</v>
      </c>
      <c r="S14" s="1">
        <f t="shared" si="2"/>
        <v>-59119.523253122388</v>
      </c>
      <c r="T14" s="1">
        <f t="shared" si="2"/>
        <v>-64848.132950336163</v>
      </c>
      <c r="U14" s="1">
        <f t="shared" si="2"/>
        <v>-61983.827613683286</v>
      </c>
      <c r="V14" s="1">
        <f t="shared" si="2"/>
        <v>-67590.426056363984</v>
      </c>
      <c r="W14" s="1">
        <f t="shared" si="2"/>
        <v>-61861.816115127207</v>
      </c>
      <c r="X14" s="1">
        <f t="shared" si="2"/>
        <v>-63302.654049966863</v>
      </c>
      <c r="Y14" s="1">
        <f t="shared" si="2"/>
        <v>-66166.958410527761</v>
      </c>
      <c r="Z14" s="1">
        <f t="shared" si="2"/>
        <v>-57574.044352753088</v>
      </c>
      <c r="AA14" s="1">
        <f t="shared" si="2"/>
        <v>-65327.405514978629</v>
      </c>
      <c r="AB14" s="1">
        <f t="shared" si="2"/>
        <v>-65327.405514978629</v>
      </c>
      <c r="AC14" s="1">
        <f t="shared" si="2"/>
        <v>-62377.17101822616</v>
      </c>
      <c r="AD14" s="1">
        <f t="shared" si="2"/>
        <v>-69743.810681567658</v>
      </c>
      <c r="AE14" s="1">
        <f t="shared" si="2"/>
        <v>-60893.108950716065</v>
      </c>
      <c r="AF14" s="1">
        <f t="shared" si="2"/>
        <v>-66793.57693884625</v>
      </c>
    </row>
    <row r="15" spans="1:16384">
      <c r="A15" s="77" t="s">
        <v>91</v>
      </c>
      <c r="B15" s="5" t="str">
        <f t="shared" si="3"/>
        <v>9010-01008</v>
      </c>
      <c r="C15" s="5" t="str">
        <f t="shared" si="4"/>
        <v>9010</v>
      </c>
      <c r="D15" s="1">
        <f>SUM($F15:K15)</f>
        <v>-5025.6599999999962</v>
      </c>
      <c r="E15" s="2">
        <f t="shared" si="5"/>
        <v>-3.8675391028672766E-4</v>
      </c>
      <c r="F15" s="22">
        <f>'Div 12 history '!B16</f>
        <v>28835.279999999999</v>
      </c>
      <c r="G15" s="22">
        <f>'Div 12 history '!C16</f>
        <v>-942.97</v>
      </c>
      <c r="H15" s="22">
        <f>'Div 12 history '!D16</f>
        <v>-104339.94</v>
      </c>
      <c r="I15" s="22">
        <f>'Div 12 history '!E16</f>
        <v>915.38</v>
      </c>
      <c r="J15" s="22">
        <f>'Div 12 history '!F16</f>
        <v>44164.51</v>
      </c>
      <c r="K15" s="22">
        <f>'Div 12 history '!G16</f>
        <v>26342.080000000002</v>
      </c>
      <c r="L15" s="1">
        <f t="shared" si="2"/>
        <v>-981.04111749242702</v>
      </c>
      <c r="M15" s="1">
        <f t="shared" si="2"/>
        <v>-1072.0456507514234</v>
      </c>
      <c r="N15" s="1">
        <f t="shared" si="2"/>
        <v>-981.04111749242702</v>
      </c>
      <c r="O15" s="1">
        <f t="shared" si="2"/>
        <v>-1005.2223642776302</v>
      </c>
      <c r="P15" s="1">
        <f t="shared" si="2"/>
        <v>-1005.2223642776302</v>
      </c>
      <c r="Q15" s="1">
        <f t="shared" si="2"/>
        <v>-959.82577041903949</v>
      </c>
      <c r="R15" s="1">
        <f t="shared" si="2"/>
        <v>-1073.1795900111497</v>
      </c>
      <c r="S15" s="1">
        <f t="shared" si="2"/>
        <v>-936.98983550815137</v>
      </c>
      <c r="T15" s="1">
        <f t="shared" si="2"/>
        <v>-1027.7830077551762</v>
      </c>
      <c r="U15" s="1">
        <f t="shared" si="2"/>
        <v>-982.38641389658551</v>
      </c>
      <c r="V15" s="1">
        <f t="shared" si="2"/>
        <v>-1071.245820459716</v>
      </c>
      <c r="W15" s="1">
        <f t="shared" si="2"/>
        <v>-980.45264434515195</v>
      </c>
      <c r="X15" s="1">
        <f t="shared" si="2"/>
        <v>-1003.2885947261965</v>
      </c>
      <c r="Y15" s="1">
        <f t="shared" si="2"/>
        <v>-1048.6851731146307</v>
      </c>
      <c r="Z15" s="1">
        <f t="shared" si="2"/>
        <v>-912.49542247917157</v>
      </c>
      <c r="AA15" s="1">
        <f t="shared" si="2"/>
        <v>-1035.3790352059591</v>
      </c>
      <c r="AB15" s="1">
        <f t="shared" si="2"/>
        <v>-1035.3790352059591</v>
      </c>
      <c r="AC15" s="1">
        <f t="shared" si="2"/>
        <v>-988.62054353161068</v>
      </c>
      <c r="AD15" s="1">
        <f t="shared" si="2"/>
        <v>-1105.374977711484</v>
      </c>
      <c r="AE15" s="1">
        <f t="shared" si="2"/>
        <v>-965.0995305733959</v>
      </c>
      <c r="AF15" s="1">
        <f t="shared" si="2"/>
        <v>-1058.6164979878315</v>
      </c>
    </row>
    <row r="16" spans="1:16384">
      <c r="A16" s="77" t="s">
        <v>893</v>
      </c>
      <c r="B16" s="5" t="str">
        <f t="shared" si="3"/>
        <v>9020-01008</v>
      </c>
      <c r="C16" s="5" t="str">
        <f t="shared" si="4"/>
        <v>9020</v>
      </c>
      <c r="D16" s="1">
        <f>SUM($F16:K16)</f>
        <v>62.109999999999957</v>
      </c>
      <c r="E16" s="2">
        <f t="shared" si="5"/>
        <v>4.7797275119901973E-6</v>
      </c>
      <c r="F16" s="22">
        <f>'Div 12 history '!B17</f>
        <v>375.7</v>
      </c>
      <c r="G16" s="22">
        <f>'Div 12 history '!C17</f>
        <v>15.44</v>
      </c>
      <c r="H16" s="22">
        <f>'Div 12 history '!D17</f>
        <v>-809.36</v>
      </c>
      <c r="I16" s="22">
        <f>'Div 12 history '!E17</f>
        <v>-56.18</v>
      </c>
      <c r="J16" s="22">
        <f>'Div 12 history '!F17</f>
        <v>252.11</v>
      </c>
      <c r="K16" s="22">
        <f>'Div 12 history '!G17</f>
        <v>284.39999999999998</v>
      </c>
      <c r="L16" s="1">
        <f t="shared" si="2"/>
        <v>12.124271002705045</v>
      </c>
      <c r="M16" s="1">
        <f t="shared" si="2"/>
        <v>13.248957424133529</v>
      </c>
      <c r="N16" s="1">
        <f t="shared" si="2"/>
        <v>12.124271002705045</v>
      </c>
      <c r="O16" s="1">
        <f t="shared" si="2"/>
        <v>12.423116773773714</v>
      </c>
      <c r="P16" s="1">
        <f t="shared" si="2"/>
        <v>12.423116773773714</v>
      </c>
      <c r="Q16" s="1">
        <f t="shared" si="2"/>
        <v>11.862079528007573</v>
      </c>
      <c r="R16" s="1">
        <f t="shared" si="2"/>
        <v>13.262971298415035</v>
      </c>
      <c r="S16" s="1">
        <f t="shared" si="2"/>
        <v>11.579859895697536</v>
      </c>
      <c r="T16" s="1">
        <f t="shared" si="2"/>
        <v>12.701934196040717</v>
      </c>
      <c r="U16" s="1">
        <f t="shared" si="2"/>
        <v>12.140896950274577</v>
      </c>
      <c r="V16" s="1">
        <f t="shared" si="2"/>
        <v>13.239072660855085</v>
      </c>
      <c r="W16" s="1">
        <f t="shared" si="2"/>
        <v>12.116998312714626</v>
      </c>
      <c r="X16" s="1">
        <f t="shared" si="2"/>
        <v>12.399218136213763</v>
      </c>
      <c r="Y16" s="1">
        <f t="shared" si="2"/>
        <v>12.960255190790804</v>
      </c>
      <c r="Z16" s="1">
        <f t="shared" si="2"/>
        <v>11.277143835870582</v>
      </c>
      <c r="AA16" s="1">
        <f t="shared" si="2"/>
        <v>12.795810276986927</v>
      </c>
      <c r="AB16" s="1">
        <f t="shared" si="2"/>
        <v>12.795810276986927</v>
      </c>
      <c r="AC16" s="1">
        <f t="shared" si="2"/>
        <v>12.217941913847801</v>
      </c>
      <c r="AD16" s="1">
        <f t="shared" si="2"/>
        <v>13.660860437367486</v>
      </c>
      <c r="AE16" s="1">
        <f t="shared" si="2"/>
        <v>11.927255692568462</v>
      </c>
      <c r="AF16" s="1">
        <f t="shared" si="2"/>
        <v>13.082992221921941</v>
      </c>
    </row>
    <row r="17" spans="1:38">
      <c r="A17" s="77" t="s">
        <v>93</v>
      </c>
      <c r="B17" s="5" t="str">
        <f t="shared" si="3"/>
        <v>9030-01008</v>
      </c>
      <c r="C17" s="5" t="str">
        <f t="shared" si="4"/>
        <v>9030</v>
      </c>
      <c r="D17" s="1">
        <f>SUM($F17:K17)</f>
        <v>2026.039999999979</v>
      </c>
      <c r="E17" s="2">
        <f t="shared" si="5"/>
        <v>1.5591561952008574E-4</v>
      </c>
      <c r="F17" s="22">
        <f>'Div 12 history '!B18</f>
        <v>148378.89999999997</v>
      </c>
      <c r="G17" s="22">
        <f>'Div 12 history '!C18</f>
        <v>-5397.2000000000007</v>
      </c>
      <c r="H17" s="22">
        <f>'Div 12 history '!D18</f>
        <v>-478338.74</v>
      </c>
      <c r="I17" s="22">
        <f>'Div 12 history '!E18</f>
        <v>-8814.5399999999972</v>
      </c>
      <c r="J17" s="22">
        <f>'Div 12 history '!F18</f>
        <v>200981.89</v>
      </c>
      <c r="K17" s="22">
        <f>'Div 12 history '!G18</f>
        <v>145215.72999999998</v>
      </c>
      <c r="L17" s="1">
        <f t="shared" ref="L17:U21" si="6">$E17*L$22</f>
        <v>395.49602354403953</v>
      </c>
      <c r="M17" s="1">
        <f t="shared" si="6"/>
        <v>432.18350828515912</v>
      </c>
      <c r="N17" s="1">
        <f t="shared" si="6"/>
        <v>395.49602354403953</v>
      </c>
      <c r="O17" s="1">
        <f t="shared" si="6"/>
        <v>405.24442937266548</v>
      </c>
      <c r="P17" s="1">
        <f t="shared" si="6"/>
        <v>405.24442937266548</v>
      </c>
      <c r="Q17" s="1">
        <f t="shared" si="6"/>
        <v>386.94328782682709</v>
      </c>
      <c r="R17" s="1">
        <f t="shared" si="6"/>
        <v>432.64064352665491</v>
      </c>
      <c r="S17" s="1">
        <f t="shared" si="6"/>
        <v>377.73722980323311</v>
      </c>
      <c r="T17" s="1">
        <f t="shared" si="6"/>
        <v>414.33950665828507</v>
      </c>
      <c r="U17" s="1">
        <f t="shared" si="6"/>
        <v>396.03836511244674</v>
      </c>
      <c r="V17" s="1">
        <f t="shared" ref="V17:AF21" si="7">$E17*V$22</f>
        <v>431.86106542905452</v>
      </c>
      <c r="W17" s="1">
        <f t="shared" si="7"/>
        <v>395.25878701484629</v>
      </c>
      <c r="X17" s="1">
        <f t="shared" si="7"/>
        <v>404.46485127506503</v>
      </c>
      <c r="Y17" s="1">
        <f t="shared" si="7"/>
        <v>422.76598658427866</v>
      </c>
      <c r="Z17" s="1">
        <f t="shared" si="7"/>
        <v>367.86257442001306</v>
      </c>
      <c r="AA17" s="1">
        <f t="shared" si="7"/>
        <v>417.40176225384545</v>
      </c>
      <c r="AB17" s="1">
        <f t="shared" si="7"/>
        <v>417.40176225384545</v>
      </c>
      <c r="AC17" s="1">
        <f t="shared" si="7"/>
        <v>398.55158646163193</v>
      </c>
      <c r="AD17" s="1">
        <f t="shared" si="7"/>
        <v>445.61986283245454</v>
      </c>
      <c r="AE17" s="1">
        <f t="shared" si="7"/>
        <v>389.0693466973301</v>
      </c>
      <c r="AF17" s="1">
        <f t="shared" si="7"/>
        <v>426.7696918580337</v>
      </c>
    </row>
    <row r="18" spans="1:38">
      <c r="A18" s="77" t="s">
        <v>96</v>
      </c>
      <c r="B18" s="5" t="str">
        <f t="shared" si="3"/>
        <v>9200-01008</v>
      </c>
      <c r="C18" s="5" t="str">
        <f t="shared" si="4"/>
        <v>9200</v>
      </c>
      <c r="D18" s="1">
        <f>SUM($F18:K18)</f>
        <v>-30810.140000000003</v>
      </c>
      <c r="E18" s="2">
        <f t="shared" si="5"/>
        <v>-2.3710203478710316E-3</v>
      </c>
      <c r="F18" s="22">
        <f>'Div 12 history '!B19</f>
        <v>49135.649999999994</v>
      </c>
      <c r="G18" s="22">
        <f>'Div 12 history '!C19</f>
        <v>-9921.4500000000007</v>
      </c>
      <c r="H18" s="22">
        <f>'Div 12 history '!D19</f>
        <v>-134595.25</v>
      </c>
      <c r="I18" s="22">
        <f>'Div 12 history '!E19</f>
        <v>-5426.6100000000006</v>
      </c>
      <c r="J18" s="22">
        <f>'Div 12 history '!F19</f>
        <v>44314.5</v>
      </c>
      <c r="K18" s="22">
        <f>'Div 12 history '!G19</f>
        <v>25683.02</v>
      </c>
      <c r="L18" s="1">
        <f t="shared" si="6"/>
        <v>-6014.3372563400926</v>
      </c>
      <c r="M18" s="1">
        <f t="shared" si="6"/>
        <v>-6572.2465479245484</v>
      </c>
      <c r="N18" s="1">
        <f t="shared" si="6"/>
        <v>-6014.3372563400926</v>
      </c>
      <c r="O18" s="1">
        <f t="shared" si="6"/>
        <v>-6162.5819841622406</v>
      </c>
      <c r="P18" s="1">
        <f t="shared" si="6"/>
        <v>-6162.5819841622406</v>
      </c>
      <c r="Q18" s="1">
        <f t="shared" si="6"/>
        <v>-5884.2751722596613</v>
      </c>
      <c r="R18" s="1">
        <f t="shared" si="6"/>
        <v>-6579.1982373232868</v>
      </c>
      <c r="S18" s="1">
        <f t="shared" si="6"/>
        <v>-5744.2779675869706</v>
      </c>
      <c r="T18" s="1">
        <f t="shared" si="6"/>
        <v>-6300.8914965513168</v>
      </c>
      <c r="U18" s="1">
        <f t="shared" si="6"/>
        <v>-6022.5846846487366</v>
      </c>
      <c r="V18" s="1">
        <f t="shared" si="7"/>
        <v>-6567.3431355839311</v>
      </c>
      <c r="W18" s="1">
        <f t="shared" si="7"/>
        <v>-6010.7295829093819</v>
      </c>
      <c r="X18" s="1">
        <f t="shared" si="7"/>
        <v>-6150.7268824228859</v>
      </c>
      <c r="Y18" s="1">
        <f t="shared" si="7"/>
        <v>-6429.0335994846519</v>
      </c>
      <c r="Z18" s="1">
        <f t="shared" si="7"/>
        <v>-5594.1133534585397</v>
      </c>
      <c r="AA18" s="1">
        <f t="shared" si="7"/>
        <v>-6347.4594436871084</v>
      </c>
      <c r="AB18" s="1">
        <f t="shared" si="7"/>
        <v>-6347.4594436871084</v>
      </c>
      <c r="AC18" s="1">
        <f t="shared" si="7"/>
        <v>-6060.8034274274514</v>
      </c>
      <c r="AD18" s="1">
        <f t="shared" si="7"/>
        <v>-6776.5741844429849</v>
      </c>
      <c r="AE18" s="1">
        <f t="shared" si="7"/>
        <v>-5916.6063066145807</v>
      </c>
      <c r="AF18" s="1">
        <f t="shared" si="7"/>
        <v>-6489.9182414478564</v>
      </c>
    </row>
    <row r="19" spans="1:38">
      <c r="A19" s="77" t="s">
        <v>357</v>
      </c>
      <c r="B19" s="5" t="str">
        <f t="shared" si="3"/>
        <v>9200-01010</v>
      </c>
      <c r="C19" s="5" t="str">
        <f t="shared" si="4"/>
        <v>9200</v>
      </c>
      <c r="D19" s="1">
        <f>SUM($F19:K19)</f>
        <v>0</v>
      </c>
      <c r="E19" s="2">
        <f t="shared" si="5"/>
        <v>0</v>
      </c>
      <c r="F19" s="22">
        <f>'Div 12 history '!B20</f>
        <v>0</v>
      </c>
      <c r="G19" s="22">
        <f>'Div 12 history '!C20</f>
        <v>0</v>
      </c>
      <c r="H19" s="22">
        <f>'Div 12 history '!D20</f>
        <v>0</v>
      </c>
      <c r="I19" s="22">
        <f>'Div 12 history '!E20</f>
        <v>0</v>
      </c>
      <c r="J19" s="22">
        <f>'Div 12 history '!F20</f>
        <v>0</v>
      </c>
      <c r="K19" s="22">
        <f>'Div 12 history '!G20</f>
        <v>0</v>
      </c>
      <c r="L19" s="1">
        <f t="shared" si="6"/>
        <v>0</v>
      </c>
      <c r="M19" s="1">
        <f t="shared" si="6"/>
        <v>0</v>
      </c>
      <c r="N19" s="1">
        <f t="shared" si="6"/>
        <v>0</v>
      </c>
      <c r="O19" s="1">
        <f t="shared" si="6"/>
        <v>0</v>
      </c>
      <c r="P19" s="1">
        <f t="shared" si="6"/>
        <v>0</v>
      </c>
      <c r="Q19" s="1">
        <f t="shared" si="6"/>
        <v>0</v>
      </c>
      <c r="R19" s="1">
        <f t="shared" si="6"/>
        <v>0</v>
      </c>
      <c r="S19" s="1">
        <f t="shared" si="6"/>
        <v>0</v>
      </c>
      <c r="T19" s="1">
        <f t="shared" si="6"/>
        <v>0</v>
      </c>
      <c r="U19" s="1">
        <f t="shared" si="6"/>
        <v>0</v>
      </c>
      <c r="V19" s="1">
        <f t="shared" si="7"/>
        <v>0</v>
      </c>
      <c r="W19" s="1">
        <f t="shared" si="7"/>
        <v>0</v>
      </c>
      <c r="X19" s="1">
        <f t="shared" si="7"/>
        <v>0</v>
      </c>
      <c r="Y19" s="1">
        <f t="shared" si="7"/>
        <v>0</v>
      </c>
      <c r="Z19" s="1">
        <f t="shared" si="7"/>
        <v>0</v>
      </c>
      <c r="AA19" s="1">
        <f t="shared" si="7"/>
        <v>0</v>
      </c>
      <c r="AB19" s="1">
        <f t="shared" si="7"/>
        <v>0</v>
      </c>
      <c r="AC19" s="1">
        <f t="shared" si="7"/>
        <v>0</v>
      </c>
      <c r="AD19" s="1">
        <f t="shared" si="7"/>
        <v>0</v>
      </c>
      <c r="AE19" s="1">
        <f t="shared" si="7"/>
        <v>0</v>
      </c>
      <c r="AF19" s="1">
        <f t="shared" si="7"/>
        <v>0</v>
      </c>
    </row>
    <row r="20" spans="1:38">
      <c r="A20" s="77" t="s">
        <v>362</v>
      </c>
      <c r="B20" s="5" t="str">
        <f t="shared" si="3"/>
        <v>9200-01011</v>
      </c>
      <c r="C20" s="5" t="str">
        <f t="shared" si="4"/>
        <v>9200</v>
      </c>
      <c r="D20" s="1">
        <f>SUM($F20:K20)</f>
        <v>117658.11</v>
      </c>
      <c r="E20" s="2">
        <f t="shared" si="5"/>
        <v>9.054479236447744E-3</v>
      </c>
      <c r="F20" s="22">
        <f>'Div 12 history '!B21</f>
        <v>10446.91</v>
      </c>
      <c r="G20" s="22">
        <f>'Div 12 history '!C21</f>
        <v>15877.24</v>
      </c>
      <c r="H20" s="22">
        <f>'Div 12 history '!D21</f>
        <v>24648.91</v>
      </c>
      <c r="I20" s="22">
        <f>'Div 12 history '!E21</f>
        <v>16255.51</v>
      </c>
      <c r="J20" s="22">
        <f>'Div 12 history '!F21</f>
        <v>21760.93</v>
      </c>
      <c r="K20" s="22">
        <f>'Div 12 history '!G21</f>
        <v>28668.61</v>
      </c>
      <c r="L20" s="1">
        <f t="shared" si="6"/>
        <v>22967.618922976682</v>
      </c>
      <c r="M20" s="1">
        <f t="shared" si="6"/>
        <v>25098.169215810991</v>
      </c>
      <c r="N20" s="1">
        <f t="shared" si="6"/>
        <v>22967.618922976682</v>
      </c>
      <c r="O20" s="1">
        <f t="shared" si="6"/>
        <v>23533.737560964641</v>
      </c>
      <c r="P20" s="1">
        <f t="shared" si="6"/>
        <v>23533.737560964641</v>
      </c>
      <c r="Q20" s="1">
        <f t="shared" si="6"/>
        <v>22470.936369909261</v>
      </c>
      <c r="R20" s="1">
        <f t="shared" si="6"/>
        <v>25124.716405663505</v>
      </c>
      <c r="S20" s="1">
        <f t="shared" si="6"/>
        <v>21936.313466310905</v>
      </c>
      <c r="T20" s="1">
        <f t="shared" si="6"/>
        <v>24061.915486242498</v>
      </c>
      <c r="U20" s="1">
        <f t="shared" si="6"/>
        <v>22999.114295187115</v>
      </c>
      <c r="V20" s="1">
        <f t="shared" si="7"/>
        <v>25079.444009481263</v>
      </c>
      <c r="W20" s="1">
        <f t="shared" si="7"/>
        <v>22953.841899004878</v>
      </c>
      <c r="X20" s="1">
        <f t="shared" si="7"/>
        <v>23488.465164782403</v>
      </c>
      <c r="Y20" s="1">
        <f t="shared" si="7"/>
        <v>24551.265993658617</v>
      </c>
      <c r="Z20" s="1">
        <f t="shared" si="7"/>
        <v>21362.863144850809</v>
      </c>
      <c r="AA20" s="1">
        <f t="shared" si="7"/>
        <v>24239.749687793581</v>
      </c>
      <c r="AB20" s="1">
        <f t="shared" si="7"/>
        <v>24239.749687793581</v>
      </c>
      <c r="AC20" s="1">
        <f t="shared" si="7"/>
        <v>23145.064461006539</v>
      </c>
      <c r="AD20" s="1">
        <f t="shared" si="7"/>
        <v>25878.457897833407</v>
      </c>
      <c r="AE20" s="1">
        <f t="shared" si="7"/>
        <v>22594.402870300233</v>
      </c>
      <c r="AF20" s="1">
        <f t="shared" si="7"/>
        <v>24783.772950829774</v>
      </c>
    </row>
    <row r="21" spans="1:38">
      <c r="A21" s="77" t="s">
        <v>363</v>
      </c>
      <c r="B21" s="5" t="str">
        <f t="shared" si="3"/>
        <v>9200-01012</v>
      </c>
      <c r="C21" s="5" t="str">
        <f t="shared" si="4"/>
        <v>9200</v>
      </c>
      <c r="D21" s="1">
        <f>SUM($F21:K21)</f>
        <v>-97810.79</v>
      </c>
      <c r="E21" s="2">
        <f t="shared" si="5"/>
        <v>-7.5271119615600698E-3</v>
      </c>
      <c r="F21" s="22">
        <f>'Div 12 history '!B22</f>
        <v>-4804.7299999999996</v>
      </c>
      <c r="G21" s="22">
        <f>'Div 12 history '!C22</f>
        <v>-15233.03</v>
      </c>
      <c r="H21" s="22">
        <f>'Div 12 history '!D22</f>
        <v>-20707.04</v>
      </c>
      <c r="I21" s="22">
        <f>'Div 12 history '!E22</f>
        <v>-13450.23</v>
      </c>
      <c r="J21" s="22">
        <f>'Div 12 history '!F22</f>
        <v>-30391.23</v>
      </c>
      <c r="K21" s="22">
        <f>'Div 12 history '!G22</f>
        <v>-13224.529999999999</v>
      </c>
      <c r="L21" s="1">
        <f t="shared" si="6"/>
        <v>-19093.294557215799</v>
      </c>
      <c r="M21" s="1">
        <f t="shared" si="6"/>
        <v>-20864.450045578269</v>
      </c>
      <c r="N21" s="1">
        <f t="shared" si="6"/>
        <v>-19093.294557215799</v>
      </c>
      <c r="O21" s="1">
        <f t="shared" si="6"/>
        <v>-19563.916694655596</v>
      </c>
      <c r="P21" s="1">
        <f t="shared" si="6"/>
        <v>-19563.916694655596</v>
      </c>
      <c r="Q21" s="1">
        <f t="shared" si="6"/>
        <v>-18680.395583275615</v>
      </c>
      <c r="R21" s="1">
        <f t="shared" si="6"/>
        <v>-20886.519086222848</v>
      </c>
      <c r="S21" s="1">
        <f t="shared" si="6"/>
        <v>-18235.956278980746</v>
      </c>
      <c r="T21" s="1">
        <f t="shared" si="6"/>
        <v>-20002.998200656228</v>
      </c>
      <c r="U21" s="1">
        <f t="shared" si="6"/>
        <v>-19119.477089276246</v>
      </c>
      <c r="V21" s="1">
        <f t="shared" si="7"/>
        <v>-20848.883526415048</v>
      </c>
      <c r="W21" s="1">
        <f t="shared" si="7"/>
        <v>-19081.841529468446</v>
      </c>
      <c r="X21" s="1">
        <f t="shared" si="7"/>
        <v>-19526.281134847795</v>
      </c>
      <c r="Y21" s="1">
        <f t="shared" si="7"/>
        <v>-20409.801945143296</v>
      </c>
      <c r="Z21" s="1">
        <f t="shared" si="7"/>
        <v>-17759.239213172317</v>
      </c>
      <c r="AA21" s="1">
        <f t="shared" si="7"/>
        <v>-20150.834195495263</v>
      </c>
      <c r="AB21" s="1">
        <f t="shared" si="7"/>
        <v>-20150.834195495263</v>
      </c>
      <c r="AC21" s="1">
        <f t="shared" si="7"/>
        <v>-19240.807450773886</v>
      </c>
      <c r="AD21" s="1">
        <f t="shared" si="7"/>
        <v>-21513.114658809533</v>
      </c>
      <c r="AE21" s="1">
        <f t="shared" si="7"/>
        <v>-18783.03496735017</v>
      </c>
      <c r="AF21" s="1">
        <f t="shared" si="7"/>
        <v>-20603.088146675917</v>
      </c>
    </row>
    <row r="22" spans="1:38">
      <c r="A22" s="9" t="s">
        <v>22</v>
      </c>
      <c r="B22" s="5"/>
      <c r="C22" s="5"/>
      <c r="D22" s="31">
        <f t="shared" ref="D22:K22" si="8">SUM(D9:D21)</f>
        <v>12994464.609999998</v>
      </c>
      <c r="E22" s="32">
        <f t="shared" si="8"/>
        <v>1.0000000000000004</v>
      </c>
      <c r="F22" s="33">
        <f t="shared" si="8"/>
        <v>2305235.4300000002</v>
      </c>
      <c r="G22" s="33">
        <f t="shared" si="8"/>
        <v>2051749.62</v>
      </c>
      <c r="H22" s="33">
        <f t="shared" si="8"/>
        <v>2360601.5600000005</v>
      </c>
      <c r="I22" s="33">
        <f t="shared" si="8"/>
        <v>1918682.31</v>
      </c>
      <c r="J22" s="33">
        <f t="shared" si="8"/>
        <v>2221535.7900000005</v>
      </c>
      <c r="K22" s="33">
        <f t="shared" si="8"/>
        <v>2136659.9</v>
      </c>
      <c r="L22" s="33">
        <f>'Div 12 history '!H23</f>
        <v>2536602.9700000002</v>
      </c>
      <c r="M22" s="33">
        <f>'Div 12 history '!I23</f>
        <v>2771906.4299999997</v>
      </c>
      <c r="N22" s="33">
        <f>'Div 12 history '!J23</f>
        <v>2536602.9700000002</v>
      </c>
      <c r="O22" s="33">
        <f>'Div 012 FY18 Budget'!C7</f>
        <v>2599126.5699999998</v>
      </c>
      <c r="P22" s="33">
        <f>'Div 012 FY18 Budget'!D7</f>
        <v>2599126.5699999998</v>
      </c>
      <c r="Q22" s="33">
        <f>'Div 012 FY18 Budget'!E7</f>
        <v>2481748.0699999998</v>
      </c>
      <c r="R22" s="33">
        <f>'Div 012 FY18 Budget'!F7</f>
        <v>2774838.37</v>
      </c>
      <c r="S22" s="33">
        <f>'Div 012 FY18 Budget'!G7</f>
        <v>2422702.94</v>
      </c>
      <c r="T22" s="33">
        <f>'Div 012 FY18 Budget'!H7</f>
        <v>2657459.9</v>
      </c>
      <c r="U22" s="33">
        <f>'Div 012 FY18 Budget'!I7</f>
        <v>2540081.4</v>
      </c>
      <c r="V22" s="33">
        <f>'Div 012 FY18 Budget'!J7</f>
        <v>2769838.37</v>
      </c>
      <c r="W22" s="33">
        <f>'Div 012 FY18 Budget'!K7</f>
        <v>2535081.4</v>
      </c>
      <c r="X22" s="33">
        <f>'Div 012 FY18 Budget'!L7</f>
        <v>2594126.5699999998</v>
      </c>
      <c r="Y22" s="33">
        <f>'Div 012 FY18 Budget'!M7</f>
        <v>2711505.03</v>
      </c>
      <c r="Z22" s="33">
        <f>'Div 012 FY18 Budget'!N7</f>
        <v>2359369.61</v>
      </c>
      <c r="AA22" s="37">
        <f t="shared" ref="AA22:AF22" si="9">(1+AA$1)*O22</f>
        <v>2677100.3670999999</v>
      </c>
      <c r="AB22" s="37">
        <f t="shared" si="9"/>
        <v>2677100.3670999999</v>
      </c>
      <c r="AC22" s="37">
        <f t="shared" si="9"/>
        <v>2556200.5120999999</v>
      </c>
      <c r="AD22" s="37">
        <f t="shared" si="9"/>
        <v>2858083.5211</v>
      </c>
      <c r="AE22" s="37">
        <f t="shared" si="9"/>
        <v>2495384.0282000001</v>
      </c>
      <c r="AF22" s="37">
        <f t="shared" si="9"/>
        <v>2737183.6970000002</v>
      </c>
      <c r="AH22" s="15">
        <f>SUM(F22:Q22)</f>
        <v>28519578.190000005</v>
      </c>
      <c r="AI22" s="15">
        <f>SUM(U22:AF22)</f>
        <v>31511054.8726</v>
      </c>
      <c r="AK22" s="15">
        <f>AH22*$AK$6</f>
        <v>1470783.3956343967</v>
      </c>
      <c r="AL22" s="15">
        <f>AI22*$AL$6</f>
        <v>1786962.291902001</v>
      </c>
    </row>
    <row r="23" spans="1:38">
      <c r="A23" s="5"/>
      <c r="B23" s="5" t="str">
        <f t="shared" ref="B23:B45" si="10">RIGHT(A23,10)</f>
        <v/>
      </c>
      <c r="C23" s="5" t="s">
        <v>462</v>
      </c>
      <c r="F23" s="1">
        <f>F22-'Div 12 history '!B23</f>
        <v>0</v>
      </c>
      <c r="G23" s="1">
        <f>G22-'Div 12 history '!C23</f>
        <v>0</v>
      </c>
      <c r="H23" s="1">
        <f>H22-'Div 12 history '!D23</f>
        <v>0</v>
      </c>
      <c r="I23" s="1">
        <f>I22-'Div 12 history '!E23</f>
        <v>0</v>
      </c>
      <c r="J23" s="1">
        <f>J22-'Div 12 history '!F23</f>
        <v>0</v>
      </c>
      <c r="K23" s="1">
        <f>K22-'Div 12 history '!G23</f>
        <v>0</v>
      </c>
      <c r="L23" s="1">
        <f>L22-'Div 12 history '!H23</f>
        <v>0</v>
      </c>
      <c r="M23" s="1">
        <f>M22-'Div 12 history '!I23</f>
        <v>0</v>
      </c>
      <c r="N23" s="1">
        <f>N22-'Div 12 history '!J23</f>
        <v>0</v>
      </c>
      <c r="O23" s="1">
        <f t="shared" ref="O23:AF23" si="11">O22-SUM(O9:O21)</f>
        <v>0</v>
      </c>
      <c r="P23" s="1">
        <f t="shared" si="11"/>
        <v>0</v>
      </c>
      <c r="Q23" s="1">
        <f t="shared" si="11"/>
        <v>0</v>
      </c>
      <c r="R23" s="1">
        <f t="shared" si="11"/>
        <v>0</v>
      </c>
      <c r="S23" s="1">
        <f t="shared" si="11"/>
        <v>0</v>
      </c>
      <c r="T23" s="1">
        <f t="shared" si="11"/>
        <v>0</v>
      </c>
      <c r="U23" s="1">
        <f t="shared" si="11"/>
        <v>0</v>
      </c>
      <c r="V23" s="1">
        <f t="shared" si="11"/>
        <v>0</v>
      </c>
      <c r="W23" s="1">
        <f t="shared" si="11"/>
        <v>0</v>
      </c>
      <c r="X23" s="1">
        <f t="shared" si="11"/>
        <v>0</v>
      </c>
      <c r="Y23" s="1">
        <f t="shared" si="11"/>
        <v>0</v>
      </c>
      <c r="Z23" s="1">
        <f t="shared" si="11"/>
        <v>0</v>
      </c>
      <c r="AA23" s="1">
        <f t="shared" si="11"/>
        <v>0</v>
      </c>
      <c r="AB23" s="1">
        <f t="shared" si="11"/>
        <v>0</v>
      </c>
      <c r="AC23" s="1">
        <f t="shared" si="11"/>
        <v>0</v>
      </c>
      <c r="AD23" s="1">
        <f t="shared" si="11"/>
        <v>0</v>
      </c>
      <c r="AE23" s="1">
        <f t="shared" si="11"/>
        <v>0</v>
      </c>
      <c r="AF23" s="1">
        <f t="shared" si="11"/>
        <v>0</v>
      </c>
    </row>
    <row r="24" spans="1:38">
      <c r="A24" s="77" t="s">
        <v>120</v>
      </c>
      <c r="B24" s="5" t="str">
        <f t="shared" ref="B24:B31" si="12">RIGHT(A24,10)</f>
        <v>9260-01202</v>
      </c>
      <c r="C24" s="5" t="str">
        <f t="shared" ref="C24:C31" si="13">LEFT(B24,4)</f>
        <v>9260</v>
      </c>
      <c r="D24" s="1">
        <f>SUM($F24:K24)</f>
        <v>779667.91</v>
      </c>
      <c r="E24" s="2">
        <f t="shared" ref="E24:E31" si="14">D24/$D$32</f>
        <v>0.17751479800536832</v>
      </c>
      <c r="F24" s="22">
        <f>'Div 12 history '!B25</f>
        <v>138314.13</v>
      </c>
      <c r="G24" s="22">
        <f>'Div 12 history '!C25</f>
        <v>123104.98000000001</v>
      </c>
      <c r="H24" s="22">
        <f>'Div 12 history '!D25</f>
        <v>141636.10999999999</v>
      </c>
      <c r="I24" s="22">
        <f>'Div 12 history '!E25</f>
        <v>115120.95</v>
      </c>
      <c r="J24" s="22">
        <f>'Div 12 history '!F25</f>
        <v>133292.14000000001</v>
      </c>
      <c r="K24" s="22">
        <f>'Div 12 history '!G25</f>
        <v>128199.60000000002</v>
      </c>
      <c r="L24" s="1">
        <f t="shared" ref="L24:V31" si="15">$E24*L$32</f>
        <v>158763.13237724599</v>
      </c>
      <c r="M24" s="1">
        <f t="shared" si="15"/>
        <v>173490.51445766285</v>
      </c>
      <c r="N24" s="1">
        <f t="shared" si="15"/>
        <v>158763.13237724599</v>
      </c>
      <c r="O24" s="1">
        <f t="shared" si="15"/>
        <v>151581.06586888895</v>
      </c>
      <c r="P24" s="1">
        <f t="shared" si="15"/>
        <v>151581.06586888895</v>
      </c>
      <c r="Q24" s="1">
        <f t="shared" si="15"/>
        <v>144735.55156547861</v>
      </c>
      <c r="R24" s="1">
        <f t="shared" si="15"/>
        <v>161828.57837074462</v>
      </c>
      <c r="S24" s="1">
        <f t="shared" si="15"/>
        <v>141292.03956110546</v>
      </c>
      <c r="T24" s="1">
        <f t="shared" si="15"/>
        <v>154983.06578922784</v>
      </c>
      <c r="U24" s="1">
        <f t="shared" si="15"/>
        <v>148137.55150356898</v>
      </c>
      <c r="V24" s="1">
        <f t="shared" si="15"/>
        <v>161536.97836235719</v>
      </c>
      <c r="W24" s="1">
        <f t="shared" ref="W24:AF31" si="16">$E24*W$32</f>
        <v>147845.95149518154</v>
      </c>
      <c r="X24" s="1">
        <f t="shared" si="16"/>
        <v>151289.46586050148</v>
      </c>
      <c r="Y24" s="1">
        <f t="shared" si="16"/>
        <v>158134.97787397093</v>
      </c>
      <c r="Z24" s="1">
        <f t="shared" si="16"/>
        <v>137598.43963237913</v>
      </c>
      <c r="AA24" s="1">
        <f t="shared" si="16"/>
        <v>160626.02886692923</v>
      </c>
      <c r="AB24" s="1">
        <f t="shared" si="16"/>
        <v>160626.02886692923</v>
      </c>
      <c r="AC24" s="1">
        <f t="shared" si="16"/>
        <v>153372.03725798777</v>
      </c>
      <c r="AD24" s="1">
        <f t="shared" si="16"/>
        <v>171485.01856940461</v>
      </c>
      <c r="AE24" s="1">
        <f t="shared" si="16"/>
        <v>149723.04806858036</v>
      </c>
      <c r="AF24" s="1">
        <f t="shared" si="16"/>
        <v>164231.02881446324</v>
      </c>
    </row>
    <row r="25" spans="1:38">
      <c r="A25" s="77" t="s">
        <v>465</v>
      </c>
      <c r="B25" s="5" t="str">
        <f t="shared" si="12"/>
        <v>9260-01203</v>
      </c>
      <c r="C25" s="5" t="str">
        <f t="shared" si="13"/>
        <v>9260</v>
      </c>
      <c r="D25" s="1">
        <f>SUM($F25:K25)</f>
        <v>532773.05000000005</v>
      </c>
      <c r="E25" s="2">
        <f t="shared" si="14"/>
        <v>0.12130177366598811</v>
      </c>
      <c r="F25" s="22">
        <f>'Div 12 history '!B26</f>
        <v>94514.66</v>
      </c>
      <c r="G25" s="22">
        <f>'Div 12 history '!C26</f>
        <v>84121.73</v>
      </c>
      <c r="H25" s="22">
        <f>'Div 12 history '!D26</f>
        <v>96784.659999999989</v>
      </c>
      <c r="I25" s="22">
        <f>'Div 12 history '!E26</f>
        <v>78665.98</v>
      </c>
      <c r="J25" s="22">
        <f>'Div 12 history '!F26</f>
        <v>91082.96</v>
      </c>
      <c r="K25" s="22">
        <f>'Div 12 history '!G26</f>
        <v>87603.06</v>
      </c>
      <c r="L25" s="1">
        <f t="shared" si="15"/>
        <v>108488.13601188111</v>
      </c>
      <c r="M25" s="1">
        <f t="shared" si="15"/>
        <v>118551.84668774957</v>
      </c>
      <c r="N25" s="1">
        <f t="shared" si="15"/>
        <v>108488.13601188111</v>
      </c>
      <c r="O25" s="1">
        <f t="shared" si="15"/>
        <v>103580.39076562593</v>
      </c>
      <c r="P25" s="1">
        <f t="shared" si="15"/>
        <v>103580.39076562593</v>
      </c>
      <c r="Q25" s="1">
        <f t="shared" si="15"/>
        <v>98902.622849993029</v>
      </c>
      <c r="R25" s="1">
        <f t="shared" si="15"/>
        <v>110582.85735492902</v>
      </c>
      <c r="S25" s="1">
        <f t="shared" si="15"/>
        <v>96549.556410101344</v>
      </c>
      <c r="T25" s="1">
        <f t="shared" si="15"/>
        <v>105905.09061592334</v>
      </c>
      <c r="U25" s="1">
        <f t="shared" si="15"/>
        <v>101227.32271242063</v>
      </c>
      <c r="V25" s="1">
        <f t="shared" si="15"/>
        <v>110383.59735736338</v>
      </c>
      <c r="W25" s="1">
        <f t="shared" si="16"/>
        <v>101028.062714855</v>
      </c>
      <c r="X25" s="1">
        <f t="shared" si="16"/>
        <v>103381.13076806028</v>
      </c>
      <c r="Y25" s="1">
        <f t="shared" si="16"/>
        <v>108058.89711890028</v>
      </c>
      <c r="Z25" s="1">
        <f t="shared" si="16"/>
        <v>94025.596562238279</v>
      </c>
      <c r="AA25" s="1">
        <f t="shared" si="16"/>
        <v>109761.11522766396</v>
      </c>
      <c r="AB25" s="1">
        <f t="shared" si="16"/>
        <v>109761.11522766396</v>
      </c>
      <c r="AC25" s="1">
        <f t="shared" si="16"/>
        <v>104804.2211646902</v>
      </c>
      <c r="AD25" s="1">
        <f t="shared" si="16"/>
        <v>117181.42455360042</v>
      </c>
      <c r="AE25" s="1">
        <f t="shared" si="16"/>
        <v>102310.74532077916</v>
      </c>
      <c r="AF25" s="1">
        <f t="shared" si="16"/>
        <v>112224.53175752668</v>
      </c>
    </row>
    <row r="26" spans="1:38">
      <c r="A26" s="77" t="s">
        <v>121</v>
      </c>
      <c r="B26" s="5" t="str">
        <f t="shared" si="12"/>
        <v>9260-01251</v>
      </c>
      <c r="C26" s="5" t="str">
        <f t="shared" si="13"/>
        <v>9260</v>
      </c>
      <c r="D26" s="1">
        <f>SUM($F26:K26)</f>
        <v>2351998.11</v>
      </c>
      <c r="E26" s="2">
        <f t="shared" si="14"/>
        <v>0.53550295459211339</v>
      </c>
      <c r="F26" s="22">
        <f>'Div 12 history '!B27</f>
        <v>417247.62</v>
      </c>
      <c r="G26" s="22">
        <f>'Div 12 history '!C27</f>
        <v>371366.67999999993</v>
      </c>
      <c r="H26" s="22">
        <f>'Div 12 history '!D27</f>
        <v>427268.89</v>
      </c>
      <c r="I26" s="22">
        <f>'Div 12 history '!E27</f>
        <v>347281.5</v>
      </c>
      <c r="J26" s="22">
        <f>'Div 12 history '!F27</f>
        <v>402097.98000000004</v>
      </c>
      <c r="K26" s="22">
        <f>'Div 12 history '!G27</f>
        <v>386735.44</v>
      </c>
      <c r="L26" s="1">
        <f t="shared" si="15"/>
        <v>478935.43199560727</v>
      </c>
      <c r="M26" s="1">
        <f t="shared" si="15"/>
        <v>523363.03299612604</v>
      </c>
      <c r="N26" s="1">
        <f t="shared" si="15"/>
        <v>478935.43199560727</v>
      </c>
      <c r="O26" s="1">
        <f t="shared" si="15"/>
        <v>457269.53214659332</v>
      </c>
      <c r="P26" s="1">
        <f t="shared" si="15"/>
        <v>457269.53214659332</v>
      </c>
      <c r="Q26" s="1">
        <f t="shared" si="15"/>
        <v>436618.89807907207</v>
      </c>
      <c r="R26" s="1">
        <f t="shared" si="15"/>
        <v>488182.86040780891</v>
      </c>
      <c r="S26" s="1">
        <f t="shared" si="15"/>
        <v>426230.97057536355</v>
      </c>
      <c r="T26" s="1">
        <f t="shared" si="15"/>
        <v>467532.23153466638</v>
      </c>
      <c r="U26" s="1">
        <f t="shared" si="15"/>
        <v>446881.59752069542</v>
      </c>
      <c r="V26" s="1">
        <f t="shared" si="15"/>
        <v>487303.20041435957</v>
      </c>
      <c r="W26" s="1">
        <f t="shared" si="16"/>
        <v>446001.93752724607</v>
      </c>
      <c r="X26" s="1">
        <f t="shared" si="16"/>
        <v>456389.87215314392</v>
      </c>
      <c r="Y26" s="1">
        <f t="shared" si="16"/>
        <v>477040.49931267701</v>
      </c>
      <c r="Z26" s="1">
        <f t="shared" si="16"/>
        <v>415088.61119384109</v>
      </c>
      <c r="AA26" s="1">
        <f t="shared" si="16"/>
        <v>484555.16953599249</v>
      </c>
      <c r="AB26" s="1">
        <f t="shared" si="16"/>
        <v>484555.16953599249</v>
      </c>
      <c r="AC26" s="1">
        <f t="shared" si="16"/>
        <v>462672.29564140551</v>
      </c>
      <c r="AD26" s="1">
        <f t="shared" si="16"/>
        <v>517313.1206189497</v>
      </c>
      <c r="AE26" s="1">
        <f t="shared" si="16"/>
        <v>451664.51198528882</v>
      </c>
      <c r="AF26" s="1">
        <f t="shared" si="16"/>
        <v>495430.25231726281</v>
      </c>
    </row>
    <row r="27" spans="1:38">
      <c r="A27" s="77" t="s">
        <v>469</v>
      </c>
      <c r="B27" s="5" t="str">
        <f t="shared" si="12"/>
        <v>9260-01257</v>
      </c>
      <c r="C27" s="5" t="str">
        <f t="shared" si="13"/>
        <v>9260</v>
      </c>
      <c r="D27" s="1">
        <f>SUM($F27:K27)</f>
        <v>467800.74</v>
      </c>
      <c r="E27" s="2">
        <f t="shared" si="14"/>
        <v>0.10650887743714091</v>
      </c>
      <c r="F27" s="22">
        <f>'Div 12 history '!B28</f>
        <v>82988.479999999996</v>
      </c>
      <c r="G27" s="22">
        <f>'Div 12 history '!C28</f>
        <v>73862.990000000005</v>
      </c>
      <c r="H27" s="22">
        <f>'Div 12 history '!D28</f>
        <v>84981.66</v>
      </c>
      <c r="I27" s="22">
        <f>'Div 12 history '!E28</f>
        <v>69072.56</v>
      </c>
      <c r="J27" s="22">
        <f>'Div 12 history '!F28</f>
        <v>79975.289999999994</v>
      </c>
      <c r="K27" s="22">
        <f>'Div 12 history '!G28</f>
        <v>76919.760000000009</v>
      </c>
      <c r="L27" s="1">
        <f t="shared" si="15"/>
        <v>95257.878204572524</v>
      </c>
      <c r="M27" s="1">
        <f t="shared" si="15"/>
        <v>104094.30733948684</v>
      </c>
      <c r="N27" s="1">
        <f t="shared" si="15"/>
        <v>95257.878204572524</v>
      </c>
      <c r="O27" s="1">
        <f t="shared" si="15"/>
        <v>90948.638354828508</v>
      </c>
      <c r="P27" s="1">
        <f t="shared" si="15"/>
        <v>90948.638354828508</v>
      </c>
      <c r="Q27" s="1">
        <f t="shared" si="15"/>
        <v>86841.329825462541</v>
      </c>
      <c r="R27" s="1">
        <f t="shared" si="15"/>
        <v>97097.145777081314</v>
      </c>
      <c r="S27" s="1">
        <f t="shared" si="15"/>
        <v>84775.222649338481</v>
      </c>
      <c r="T27" s="1">
        <f t="shared" si="15"/>
        <v>92989.838280851458</v>
      </c>
      <c r="U27" s="1">
        <f t="shared" si="15"/>
        <v>88882.529762136372</v>
      </c>
      <c r="V27" s="1">
        <f t="shared" si="15"/>
        <v>96922.185774292884</v>
      </c>
      <c r="W27" s="1">
        <f t="shared" si="16"/>
        <v>88707.569759347942</v>
      </c>
      <c r="X27" s="1">
        <f t="shared" si="16"/>
        <v>90773.678352040064</v>
      </c>
      <c r="Y27" s="1">
        <f t="shared" si="16"/>
        <v>94880.98550744151</v>
      </c>
      <c r="Z27" s="1">
        <f t="shared" si="16"/>
        <v>82559.062720527087</v>
      </c>
      <c r="AA27" s="1">
        <f t="shared" si="16"/>
        <v>96375.616084046414</v>
      </c>
      <c r="AB27" s="1">
        <f t="shared" si="16"/>
        <v>96375.616084046414</v>
      </c>
      <c r="AC27" s="1">
        <f t="shared" si="16"/>
        <v>92023.221174505234</v>
      </c>
      <c r="AD27" s="1">
        <f t="shared" si="16"/>
        <v>102891.00982196536</v>
      </c>
      <c r="AE27" s="1">
        <f t="shared" si="16"/>
        <v>89833.827688941892</v>
      </c>
      <c r="AF27" s="1">
        <f t="shared" si="16"/>
        <v>98538.616024824209</v>
      </c>
    </row>
    <row r="28" spans="1:38">
      <c r="A28" s="77" t="s">
        <v>471</v>
      </c>
      <c r="B28" s="5" t="str">
        <f t="shared" si="12"/>
        <v>9260-01260</v>
      </c>
      <c r="C28" s="5" t="str">
        <f t="shared" si="13"/>
        <v>9260</v>
      </c>
      <c r="D28" s="1">
        <f>SUM($F28:K28)</f>
        <v>12994.480000000001</v>
      </c>
      <c r="E28" s="2">
        <f t="shared" si="14"/>
        <v>2.9585833440096292E-3</v>
      </c>
      <c r="F28" s="22">
        <f>'Div 12 history '!B29</f>
        <v>2305.2399999999998</v>
      </c>
      <c r="G28" s="22">
        <f>'Div 12 history '!C29</f>
        <v>2051.7599999999998</v>
      </c>
      <c r="H28" s="22">
        <f>'Div 12 history '!D29</f>
        <v>2360.61</v>
      </c>
      <c r="I28" s="22">
        <f>'Div 12 history '!E29</f>
        <v>1918.69</v>
      </c>
      <c r="J28" s="22">
        <f>'Div 12 history '!F29</f>
        <v>2221.5299999999997</v>
      </c>
      <c r="K28" s="22">
        <f>'Div 12 history '!G29</f>
        <v>2136.65</v>
      </c>
      <c r="L28" s="1">
        <f t="shared" si="15"/>
        <v>2646.0552267868452</v>
      </c>
      <c r="M28" s="1">
        <f t="shared" si="15"/>
        <v>2891.5118749850958</v>
      </c>
      <c r="N28" s="1">
        <f t="shared" si="15"/>
        <v>2646.0552267868452</v>
      </c>
      <c r="O28" s="1">
        <f t="shared" si="15"/>
        <v>2526.3539816740185</v>
      </c>
      <c r="P28" s="1">
        <f t="shared" si="15"/>
        <v>2526.3539816740185</v>
      </c>
      <c r="Q28" s="1">
        <f t="shared" si="15"/>
        <v>2412.261946379941</v>
      </c>
      <c r="R28" s="1">
        <f t="shared" si="15"/>
        <v>2697.1460516658608</v>
      </c>
      <c r="S28" s="1">
        <f t="shared" si="15"/>
        <v>2354.8700141269042</v>
      </c>
      <c r="T28" s="1">
        <f t="shared" si="15"/>
        <v>2583.0540450700419</v>
      </c>
      <c r="U28" s="1">
        <f t="shared" si="15"/>
        <v>2468.962010071823</v>
      </c>
      <c r="V28" s="1">
        <f t="shared" si="15"/>
        <v>2692.2860459783233</v>
      </c>
      <c r="W28" s="1">
        <f t="shared" si="16"/>
        <v>2464.1020043842855</v>
      </c>
      <c r="X28" s="1">
        <f t="shared" si="16"/>
        <v>2521.4939759864806</v>
      </c>
      <c r="Y28" s="1">
        <f t="shared" si="16"/>
        <v>2635.5859731148325</v>
      </c>
      <c r="Z28" s="1">
        <f t="shared" si="16"/>
        <v>2293.3099450433429</v>
      </c>
      <c r="AA28" s="1">
        <f t="shared" si="16"/>
        <v>2677.1035370568666</v>
      </c>
      <c r="AB28" s="1">
        <f t="shared" si="16"/>
        <v>2677.1035370568666</v>
      </c>
      <c r="AC28" s="1">
        <f t="shared" si="16"/>
        <v>2556.2035388992435</v>
      </c>
      <c r="AD28" s="1">
        <f t="shared" si="16"/>
        <v>2858.0869053591764</v>
      </c>
      <c r="AE28" s="1">
        <f t="shared" si="16"/>
        <v>2495.3869829863925</v>
      </c>
      <c r="AF28" s="1">
        <f t="shared" si="16"/>
        <v>2737.1869381015904</v>
      </c>
      <c r="AH28" s="15"/>
      <c r="AI28" s="15"/>
    </row>
    <row r="29" spans="1:38">
      <c r="A29" s="77" t="s">
        <v>122</v>
      </c>
      <c r="B29" s="5" t="str">
        <f t="shared" si="12"/>
        <v>9260-01263</v>
      </c>
      <c r="C29" s="5" t="str">
        <f t="shared" si="13"/>
        <v>9260</v>
      </c>
      <c r="D29" s="1">
        <f>SUM($F29:K29)</f>
        <v>129944.66</v>
      </c>
      <c r="E29" s="2">
        <f t="shared" si="14"/>
        <v>2.9585801564894806E-2</v>
      </c>
      <c r="F29" s="22">
        <f>'Div 12 history '!B30</f>
        <v>23052.350000000002</v>
      </c>
      <c r="G29" s="22">
        <f>'Div 12 history '!C30</f>
        <v>20517.509999999998</v>
      </c>
      <c r="H29" s="22">
        <f>'Div 12 history '!D30</f>
        <v>23606.010000000009</v>
      </c>
      <c r="I29" s="22">
        <f>'Div 12 history '!E30</f>
        <v>19186.82</v>
      </c>
      <c r="J29" s="22">
        <f>'Div 12 history '!F30</f>
        <v>22215.360000000001</v>
      </c>
      <c r="K29" s="22">
        <f>'Div 12 history '!G30</f>
        <v>21366.610000000004</v>
      </c>
      <c r="L29" s="1">
        <f t="shared" si="15"/>
        <v>26460.523759784111</v>
      </c>
      <c r="M29" s="1">
        <f t="shared" si="15"/>
        <v>28915.087597264435</v>
      </c>
      <c r="N29" s="1">
        <f t="shared" si="15"/>
        <v>26460.523759784111</v>
      </c>
      <c r="O29" s="1">
        <f t="shared" si="15"/>
        <v>25263.512598293779</v>
      </c>
      <c r="P29" s="1">
        <f t="shared" si="15"/>
        <v>25263.512598293779</v>
      </c>
      <c r="Q29" s="1">
        <f t="shared" si="15"/>
        <v>24122.593474558398</v>
      </c>
      <c r="R29" s="1">
        <f t="shared" si="15"/>
        <v>26971.431458131658</v>
      </c>
      <c r="S29" s="1">
        <f t="shared" si="15"/>
        <v>23548.674770357546</v>
      </c>
      <c r="T29" s="1">
        <f t="shared" si="15"/>
        <v>25830.512621378555</v>
      </c>
      <c r="U29" s="1">
        <f t="shared" si="15"/>
        <v>24689.593500601761</v>
      </c>
      <c r="V29" s="1">
        <f t="shared" si="15"/>
        <v>26922.83145361704</v>
      </c>
      <c r="W29" s="1">
        <f t="shared" si="16"/>
        <v>24640.99349608714</v>
      </c>
      <c r="X29" s="1">
        <f t="shared" si="16"/>
        <v>25214.912593779154</v>
      </c>
      <c r="Y29" s="1">
        <f t="shared" si="16"/>
        <v>26355.831335857689</v>
      </c>
      <c r="Z29" s="1">
        <f t="shared" si="16"/>
        <v>22933.074742758141</v>
      </c>
      <c r="AA29" s="1">
        <f t="shared" si="16"/>
        <v>26771.006527975871</v>
      </c>
      <c r="AB29" s="1">
        <f t="shared" si="16"/>
        <v>26771.006527975871</v>
      </c>
      <c r="AC29" s="1">
        <f t="shared" si="16"/>
        <v>25562.007848952708</v>
      </c>
      <c r="AD29" s="1">
        <f t="shared" si="16"/>
        <v>28580.838261119359</v>
      </c>
      <c r="AE29" s="1">
        <f t="shared" si="16"/>
        <v>24953.842945049939</v>
      </c>
      <c r="AF29" s="1">
        <f t="shared" si="16"/>
        <v>27371.839891096231</v>
      </c>
    </row>
    <row r="30" spans="1:38">
      <c r="A30" s="77" t="s">
        <v>473</v>
      </c>
      <c r="B30" s="5" t="str">
        <f t="shared" si="12"/>
        <v>9260-01266</v>
      </c>
      <c r="C30" s="5" t="str">
        <f t="shared" si="13"/>
        <v>9260</v>
      </c>
      <c r="D30" s="1">
        <f>SUM($F30:K30)</f>
        <v>51977.82</v>
      </c>
      <c r="E30" s="2">
        <f t="shared" si="14"/>
        <v>1.1834310608037456E-2</v>
      </c>
      <c r="F30" s="22">
        <f>'Div 12 history '!B31</f>
        <v>9220.94</v>
      </c>
      <c r="G30" s="22">
        <f>'Div 12 history '!C31</f>
        <v>8206.99</v>
      </c>
      <c r="H30" s="22">
        <f>'Div 12 history '!D31</f>
        <v>9442.4000000000015</v>
      </c>
      <c r="I30" s="22">
        <f>'Div 12 history '!E31</f>
        <v>7674.7099999999991</v>
      </c>
      <c r="J30" s="22">
        <f>'Div 12 history '!F31</f>
        <v>8886.14</v>
      </c>
      <c r="K30" s="22">
        <f>'Div 12 history '!G31</f>
        <v>8546.64</v>
      </c>
      <c r="L30" s="1">
        <f t="shared" si="15"/>
        <v>10584.200544229994</v>
      </c>
      <c r="M30" s="1">
        <f t="shared" si="15"/>
        <v>11566.025248092867</v>
      </c>
      <c r="N30" s="1">
        <f t="shared" si="15"/>
        <v>10584.200544229994</v>
      </c>
      <c r="O30" s="1">
        <f t="shared" si="15"/>
        <v>10105.39648494864</v>
      </c>
      <c r="P30" s="1">
        <f t="shared" si="15"/>
        <v>10105.39648494864</v>
      </c>
      <c r="Q30" s="1">
        <f t="shared" si="15"/>
        <v>9649.0292217761853</v>
      </c>
      <c r="R30" s="1">
        <f t="shared" si="15"/>
        <v>10788.563450572765</v>
      </c>
      <c r="S30" s="1">
        <f t="shared" si="15"/>
        <v>9419.4619344279763</v>
      </c>
      <c r="T30" s="1">
        <f t="shared" si="15"/>
        <v>10332.196302193124</v>
      </c>
      <c r="U30" s="1">
        <f t="shared" si="15"/>
        <v>9875.8290402041002</v>
      </c>
      <c r="V30" s="1">
        <f t="shared" si="15"/>
        <v>10769.123465223156</v>
      </c>
      <c r="W30" s="1">
        <f t="shared" si="16"/>
        <v>9856.3890548544896</v>
      </c>
      <c r="X30" s="1">
        <f t="shared" si="16"/>
        <v>10085.956499599029</v>
      </c>
      <c r="Y30" s="1">
        <f t="shared" si="16"/>
        <v>10542.323610108877</v>
      </c>
      <c r="Z30" s="1">
        <f t="shared" si="16"/>
        <v>9173.2221318338816</v>
      </c>
      <c r="AA30" s="1">
        <f t="shared" si="16"/>
        <v>10708.393546375471</v>
      </c>
      <c r="AB30" s="1">
        <f t="shared" si="16"/>
        <v>10708.393546375471</v>
      </c>
      <c r="AC30" s="1">
        <f t="shared" si="16"/>
        <v>10224.794484140024</v>
      </c>
      <c r="AD30" s="1">
        <f t="shared" si="16"/>
        <v>11432.325626813561</v>
      </c>
      <c r="AE30" s="1">
        <f t="shared" si="16"/>
        <v>9981.5287285070081</v>
      </c>
      <c r="AF30" s="1">
        <f t="shared" si="16"/>
        <v>10948.726688178025</v>
      </c>
    </row>
    <row r="31" spans="1:38">
      <c r="A31" s="77" t="s">
        <v>123</v>
      </c>
      <c r="B31" s="5" t="str">
        <f t="shared" si="12"/>
        <v>9260-01269</v>
      </c>
      <c r="C31" s="5" t="str">
        <f t="shared" si="13"/>
        <v>9260</v>
      </c>
      <c r="D31" s="1">
        <f>SUM($F31:K31)</f>
        <v>64972.33</v>
      </c>
      <c r="E31" s="2">
        <f t="shared" si="14"/>
        <v>1.4792900782447403E-2</v>
      </c>
      <c r="F31" s="22">
        <f>'Div 12 history '!B32</f>
        <v>11526.18</v>
      </c>
      <c r="G31" s="22">
        <f>'Div 12 history '!C32</f>
        <v>10258.739999999998</v>
      </c>
      <c r="H31" s="22">
        <f>'Div 12 history '!D32</f>
        <v>11803.01</v>
      </c>
      <c r="I31" s="22">
        <f>'Div 12 history '!E32</f>
        <v>9593.42</v>
      </c>
      <c r="J31" s="22">
        <f>'Div 12 history '!F32</f>
        <v>11107.68</v>
      </c>
      <c r="K31" s="22">
        <f>'Div 12 history '!G32</f>
        <v>10683.300000000003</v>
      </c>
      <c r="L31" s="1">
        <f t="shared" si="15"/>
        <v>13230.261879892056</v>
      </c>
      <c r="M31" s="1">
        <f t="shared" si="15"/>
        <v>14457.543798632218</v>
      </c>
      <c r="N31" s="1">
        <f t="shared" si="15"/>
        <v>13230.261879892056</v>
      </c>
      <c r="O31" s="1">
        <f t="shared" si="15"/>
        <v>12631.756299146889</v>
      </c>
      <c r="P31" s="1">
        <f t="shared" si="15"/>
        <v>12631.756299146889</v>
      </c>
      <c r="Q31" s="1">
        <f t="shared" si="15"/>
        <v>12061.296737279199</v>
      </c>
      <c r="R31" s="1">
        <f t="shared" si="15"/>
        <v>13485.715729065829</v>
      </c>
      <c r="S31" s="1">
        <f t="shared" si="15"/>
        <v>11774.337385178773</v>
      </c>
      <c r="T31" s="1">
        <f t="shared" si="15"/>
        <v>12915.256310689278</v>
      </c>
      <c r="U31" s="1">
        <f t="shared" si="15"/>
        <v>12344.79675030088</v>
      </c>
      <c r="V31" s="1">
        <f t="shared" si="15"/>
        <v>13461.41572680852</v>
      </c>
      <c r="W31" s="1">
        <f t="shared" si="16"/>
        <v>12320.49674804357</v>
      </c>
      <c r="X31" s="1">
        <f t="shared" si="16"/>
        <v>12607.456296889577</v>
      </c>
      <c r="Y31" s="1">
        <f t="shared" si="16"/>
        <v>13177.915667928844</v>
      </c>
      <c r="Z31" s="1">
        <f t="shared" si="16"/>
        <v>11466.53737137907</v>
      </c>
      <c r="AA31" s="1">
        <f t="shared" si="16"/>
        <v>13385.503263987935</v>
      </c>
      <c r="AB31" s="1">
        <f t="shared" si="16"/>
        <v>13385.503263987935</v>
      </c>
      <c r="AC31" s="1">
        <f t="shared" si="16"/>
        <v>12781.003924476354</v>
      </c>
      <c r="AD31" s="1">
        <f t="shared" si="16"/>
        <v>14290.41913055968</v>
      </c>
      <c r="AE31" s="1">
        <f t="shared" si="16"/>
        <v>12476.921472524969</v>
      </c>
      <c r="AF31" s="1">
        <f t="shared" si="16"/>
        <v>13685.919945548116</v>
      </c>
    </row>
    <row r="32" spans="1:38">
      <c r="A32" s="9" t="s">
        <v>23</v>
      </c>
      <c r="B32" s="5"/>
      <c r="C32" s="5"/>
      <c r="D32" s="31">
        <f>SUM(D24:D31)</f>
        <v>4392129.0999999996</v>
      </c>
      <c r="E32" s="32">
        <f>SUM(E24:E31)</f>
        <v>1</v>
      </c>
      <c r="F32" s="31">
        <f>SUM(F24:F31)</f>
        <v>779169.6</v>
      </c>
      <c r="G32" s="31">
        <f t="shared" ref="G32:K32" si="17">SUM(G24:G31)</f>
        <v>693491.37999999989</v>
      </c>
      <c r="H32" s="31">
        <f t="shared" si="17"/>
        <v>797883.35</v>
      </c>
      <c r="I32" s="31">
        <f t="shared" si="17"/>
        <v>648514.62999999989</v>
      </c>
      <c r="J32" s="31">
        <f t="shared" si="17"/>
        <v>750879.08000000019</v>
      </c>
      <c r="K32" s="31">
        <f t="shared" si="17"/>
        <v>722191.06000000017</v>
      </c>
      <c r="L32" s="33">
        <f>'Div 12 history '!H33</f>
        <v>894365.61999999988</v>
      </c>
      <c r="M32" s="33">
        <f>'Div 12 history '!I33</f>
        <v>977329.86999999988</v>
      </c>
      <c r="N32" s="33">
        <f>'Div 12 history '!J33</f>
        <v>894365.61999999988</v>
      </c>
      <c r="O32" s="31">
        <f>'Div 012 FY18 Budget'!C16</f>
        <v>853906.64650000003</v>
      </c>
      <c r="P32" s="31">
        <f>'Div 012 FY18 Budget'!D16</f>
        <v>853906.64650000003</v>
      </c>
      <c r="Q32" s="31">
        <f>'Div 012 FY18 Budget'!E16</f>
        <v>815343.58369999996</v>
      </c>
      <c r="R32" s="31">
        <f>'Div 012 FY18 Budget'!F16</f>
        <v>911634.29859999998</v>
      </c>
      <c r="S32" s="31">
        <f>'Div 012 FY18 Budget'!G16</f>
        <v>795945.13329999999</v>
      </c>
      <c r="T32" s="31">
        <f>'Div 012 FY18 Budget'!H16</f>
        <v>873071.24549999996</v>
      </c>
      <c r="U32" s="31">
        <f>'Div 012 FY18 Budget'!I16</f>
        <v>834508.18279999995</v>
      </c>
      <c r="V32" s="31">
        <f>'Div 012 FY18 Budget'!J16</f>
        <v>909991.61860000005</v>
      </c>
      <c r="W32" s="31">
        <f>'Div 012 FY18 Budget'!K16</f>
        <v>832865.50280000002</v>
      </c>
      <c r="X32" s="31">
        <f>'Div 012 FY18 Budget'!L16</f>
        <v>852263.96649999998</v>
      </c>
      <c r="Y32" s="31">
        <f>'Div 012 FY18 Budget'!M16</f>
        <v>890827.01639999996</v>
      </c>
      <c r="Z32" s="31">
        <f>'Div 012 FY18 Budget'!N16</f>
        <v>775137.85430000001</v>
      </c>
      <c r="AA32" s="37">
        <f t="shared" ref="AA32:AF32" si="18">AA2*AA22</f>
        <v>904859.93659002823</v>
      </c>
      <c r="AB32" s="37">
        <f t="shared" si="18"/>
        <v>904859.93659002823</v>
      </c>
      <c r="AC32" s="37">
        <f t="shared" si="18"/>
        <v>863995.78503505699</v>
      </c>
      <c r="AD32" s="37">
        <f t="shared" si="18"/>
        <v>966032.24348777183</v>
      </c>
      <c r="AE32" s="37">
        <f t="shared" si="18"/>
        <v>843439.81319265848</v>
      </c>
      <c r="AF32" s="37">
        <f t="shared" si="18"/>
        <v>925168.10237700085</v>
      </c>
      <c r="AH32" s="15">
        <f>SUM(F32:Q32)</f>
        <v>9681347.0866999999</v>
      </c>
      <c r="AI32" s="15">
        <f>SUM(U32:AF32)</f>
        <v>10503949.958672544</v>
      </c>
      <c r="AK32" s="15">
        <f>AH32*$AK$6</f>
        <v>499276.82827667368</v>
      </c>
      <c r="AL32" s="15">
        <f>AI32*$AL$6</f>
        <v>595669.12526609038</v>
      </c>
    </row>
    <row r="33" spans="1:38">
      <c r="B33" s="5" t="str">
        <f>RIGHT(A33,10)</f>
        <v/>
      </c>
      <c r="C33" s="5" t="s">
        <v>462</v>
      </c>
      <c r="F33" s="1">
        <f>F32-'Div 12 history '!B33</f>
        <v>0</v>
      </c>
      <c r="G33" s="1">
        <f>G32-'Div 12 history '!C33</f>
        <v>0</v>
      </c>
      <c r="H33" s="1">
        <f>H32-'Div 12 history '!D33</f>
        <v>0</v>
      </c>
      <c r="I33" s="1">
        <f>I32-'Div 12 history '!E33</f>
        <v>0</v>
      </c>
      <c r="J33" s="1">
        <f>J32-'Div 12 history '!F33</f>
        <v>0</v>
      </c>
      <c r="K33" s="1">
        <f>K32-'Div 12 history '!G33</f>
        <v>0</v>
      </c>
      <c r="L33" s="1">
        <f>L32-'Div 12 history '!H33</f>
        <v>0</v>
      </c>
      <c r="M33" s="1">
        <f t="shared" ref="M33" si="19">M32-SUM(M24:M31)</f>
        <v>0</v>
      </c>
      <c r="N33" s="1">
        <f t="shared" ref="N33:AF33" si="20">N32-SUM(N24:N31)</f>
        <v>0</v>
      </c>
      <c r="O33" s="1">
        <f t="shared" si="20"/>
        <v>0</v>
      </c>
      <c r="P33" s="1">
        <f t="shared" si="20"/>
        <v>0</v>
      </c>
      <c r="Q33" s="1">
        <f t="shared" si="20"/>
        <v>0</v>
      </c>
      <c r="R33" s="1">
        <f t="shared" si="20"/>
        <v>0</v>
      </c>
      <c r="S33" s="1">
        <f t="shared" si="20"/>
        <v>0</v>
      </c>
      <c r="T33" s="1">
        <f t="shared" si="20"/>
        <v>0</v>
      </c>
      <c r="U33" s="1">
        <f t="shared" si="20"/>
        <v>0</v>
      </c>
      <c r="V33" s="1">
        <f t="shared" si="20"/>
        <v>0</v>
      </c>
      <c r="W33" s="1">
        <f t="shared" si="20"/>
        <v>0</v>
      </c>
      <c r="X33" s="1">
        <f t="shared" si="20"/>
        <v>0</v>
      </c>
      <c r="Y33" s="1">
        <f t="shared" si="20"/>
        <v>0</v>
      </c>
      <c r="Z33" s="1">
        <f t="shared" si="20"/>
        <v>0</v>
      </c>
      <c r="AA33" s="1">
        <f t="shared" si="20"/>
        <v>0</v>
      </c>
      <c r="AB33" s="1">
        <f t="shared" si="20"/>
        <v>0</v>
      </c>
      <c r="AC33" s="1">
        <f t="shared" si="20"/>
        <v>0</v>
      </c>
      <c r="AD33" s="1">
        <f t="shared" si="20"/>
        <v>0</v>
      </c>
      <c r="AE33" s="1">
        <f t="shared" si="20"/>
        <v>0</v>
      </c>
      <c r="AF33" s="1">
        <f t="shared" si="20"/>
        <v>0</v>
      </c>
    </row>
    <row r="34" spans="1:38">
      <c r="A34" s="77" t="s">
        <v>318</v>
      </c>
      <c r="B34" s="5" t="str">
        <f t="shared" si="10"/>
        <v>9260-07421</v>
      </c>
      <c r="C34" s="5" t="str">
        <f t="shared" ref="C34:C41" si="21">LEFT(B34,4)</f>
        <v>9260</v>
      </c>
      <c r="D34" s="1">
        <f>SUM($F34:K34)</f>
        <v>15868.419999999998</v>
      </c>
      <c r="E34" s="2">
        <f t="shared" ref="E34:E41" si="22">D34/$D$42</f>
        <v>5.7863935761500125E-2</v>
      </c>
      <c r="F34" s="22">
        <f>'Div 12 history '!B35</f>
        <v>1380.74</v>
      </c>
      <c r="G34" s="22">
        <f>'Div 12 history '!C35</f>
        <v>1276.1500000000001</v>
      </c>
      <c r="H34" s="22">
        <f>'Div 12 history '!D35</f>
        <v>3422.68</v>
      </c>
      <c r="I34" s="22">
        <f>'Div 12 history '!E35</f>
        <v>1632.12</v>
      </c>
      <c r="J34" s="22">
        <f>'Div 12 history '!F35</f>
        <v>1656.52</v>
      </c>
      <c r="K34" s="22">
        <f>'Div 12 history '!G35</f>
        <v>6500.21</v>
      </c>
      <c r="L34" s="1">
        <f t="shared" ref="L34:W41" si="23">$E34*L$42</f>
        <v>2174.3068229612809</v>
      </c>
      <c r="M34" s="1">
        <f t="shared" si="23"/>
        <v>1899.1597579398449</v>
      </c>
      <c r="N34" s="1">
        <f t="shared" si="23"/>
        <v>2322.7937830762967</v>
      </c>
      <c r="O34" s="1">
        <f t="shared" si="23"/>
        <v>2023.8883530977589</v>
      </c>
      <c r="P34" s="1">
        <f t="shared" si="23"/>
        <v>2770.424173324031</v>
      </c>
      <c r="Q34" s="1">
        <f t="shared" si="23"/>
        <v>2480.516047221804</v>
      </c>
      <c r="R34" s="1">
        <f t="shared" si="23"/>
        <v>2022.8701792840998</v>
      </c>
      <c r="S34" s="1">
        <f t="shared" si="23"/>
        <v>1910.6118062037849</v>
      </c>
      <c r="T34" s="1">
        <f t="shared" si="23"/>
        <v>2022.8701792840998</v>
      </c>
      <c r="U34" s="1">
        <f t="shared" si="23"/>
        <v>1985.4507235194594</v>
      </c>
      <c r="V34" s="1">
        <f t="shared" si="23"/>
        <v>5118.4752750405441</v>
      </c>
      <c r="W34" s="1">
        <f t="shared" si="23"/>
        <v>2234.9177391315802</v>
      </c>
      <c r="X34" s="1">
        <f t="shared" ref="X34:AF41" si="24">$E34*X$42</f>
        <v>2280.6527632405705</v>
      </c>
      <c r="Y34" s="1">
        <f t="shared" si="24"/>
        <v>2280.6527632405705</v>
      </c>
      <c r="Z34" s="1">
        <f t="shared" si="24"/>
        <v>3211.8586553494442</v>
      </c>
      <c r="AA34" s="1">
        <f t="shared" si="24"/>
        <v>2023.8883530977589</v>
      </c>
      <c r="AB34" s="1">
        <f t="shared" si="24"/>
        <v>2770.424173324031</v>
      </c>
      <c r="AC34" s="1">
        <f t="shared" si="24"/>
        <v>2480.516047221804</v>
      </c>
      <c r="AD34" s="1">
        <f t="shared" si="24"/>
        <v>2022.8701792840998</v>
      </c>
      <c r="AE34" s="1">
        <f t="shared" si="24"/>
        <v>1910.6118062037849</v>
      </c>
      <c r="AF34" s="1">
        <f t="shared" si="24"/>
        <v>2022.8701792840998</v>
      </c>
      <c r="AH34" s="15">
        <f>SUM(F34:Q34)</f>
        <v>29539.508937621013</v>
      </c>
      <c r="AI34" s="15">
        <f>SUM(U34:AF34)</f>
        <v>30343.188657937746</v>
      </c>
    </row>
    <row r="35" spans="1:38">
      <c r="A35" s="77" t="s">
        <v>325</v>
      </c>
      <c r="B35" s="5" t="str">
        <f t="shared" ref="B35" si="25">RIGHT(A35,10)</f>
        <v>9260-07458</v>
      </c>
      <c r="C35" s="5" t="str">
        <f t="shared" ref="C35" si="26">LEFT(B35,4)</f>
        <v>9260</v>
      </c>
      <c r="D35" s="1">
        <f>SUM($F35:K35)</f>
        <v>119267.84999999999</v>
      </c>
      <c r="E35" s="2">
        <f t="shared" si="22"/>
        <v>0.43490827762387391</v>
      </c>
      <c r="F35" s="22">
        <f>'Div 12 history '!B36</f>
        <v>9913.4500000000007</v>
      </c>
      <c r="G35" s="22">
        <f>'Div 12 history '!C36</f>
        <v>8954.0499999999993</v>
      </c>
      <c r="H35" s="22">
        <f>'Div 12 history '!D36</f>
        <v>45802.26</v>
      </c>
      <c r="I35" s="22">
        <f>'Div 12 history '!E36</f>
        <v>11106.99</v>
      </c>
      <c r="J35" s="22">
        <f>'Div 12 history '!F36</f>
        <v>49017.479999999996</v>
      </c>
      <c r="K35" s="22">
        <f>'Div 12 history '!G36</f>
        <v>-5526.38</v>
      </c>
      <c r="L35" s="1">
        <f t="shared" si="23"/>
        <v>16342.20042165021</v>
      </c>
      <c r="M35" s="1">
        <f t="shared" si="23"/>
        <v>14274.18111796926</v>
      </c>
      <c r="N35" s="1">
        <f t="shared" si="23"/>
        <v>17458.235949191938</v>
      </c>
      <c r="O35" s="1">
        <f t="shared" si="23"/>
        <v>15211.647568819742</v>
      </c>
      <c r="P35" s="1">
        <f t="shared" si="23"/>
        <v>20822.648678342557</v>
      </c>
      <c r="Q35" s="1">
        <f t="shared" si="23"/>
        <v>18643.684490493892</v>
      </c>
      <c r="R35" s="1">
        <f t="shared" si="23"/>
        <v>15203.994922766673</v>
      </c>
      <c r="S35" s="1">
        <f t="shared" si="23"/>
        <v>14360.255293881943</v>
      </c>
      <c r="T35" s="1">
        <f t="shared" si="23"/>
        <v>15203.994922766673</v>
      </c>
      <c r="U35" s="1">
        <f t="shared" si="23"/>
        <v>14922.74839430204</v>
      </c>
      <c r="V35" s="1">
        <f t="shared" si="23"/>
        <v>38470.719916175927</v>
      </c>
      <c r="W35" s="1">
        <f t="shared" si="23"/>
        <v>16797.755143428549</v>
      </c>
      <c r="X35" s="1">
        <f t="shared" si="24"/>
        <v>17141.501905562236</v>
      </c>
      <c r="Y35" s="1">
        <f t="shared" si="24"/>
        <v>17141.501905562236</v>
      </c>
      <c r="Z35" s="1">
        <f t="shared" si="24"/>
        <v>24140.492646868388</v>
      </c>
      <c r="AA35" s="1">
        <f t="shared" si="24"/>
        <v>15211.647568819742</v>
      </c>
      <c r="AB35" s="1">
        <f t="shared" si="24"/>
        <v>20822.648678342557</v>
      </c>
      <c r="AC35" s="1">
        <f t="shared" si="24"/>
        <v>18643.684490493892</v>
      </c>
      <c r="AD35" s="1">
        <f t="shared" si="24"/>
        <v>15203.994922766673</v>
      </c>
      <c r="AE35" s="1">
        <f t="shared" si="24"/>
        <v>14360.255293881943</v>
      </c>
      <c r="AF35" s="1">
        <f t="shared" si="24"/>
        <v>15203.994922766673</v>
      </c>
      <c r="AH35" s="15"/>
      <c r="AI35" s="15"/>
    </row>
    <row r="36" spans="1:38">
      <c r="A36" s="77" t="s">
        <v>326</v>
      </c>
      <c r="B36" s="5" t="str">
        <f t="shared" si="10"/>
        <v>9260-07460</v>
      </c>
      <c r="C36" s="5" t="str">
        <f t="shared" si="21"/>
        <v>9260</v>
      </c>
      <c r="D36" s="1">
        <f>SUM($F36:K36)</f>
        <v>83215.72</v>
      </c>
      <c r="E36" s="2">
        <f t="shared" si="22"/>
        <v>0.30344477121395713</v>
      </c>
      <c r="F36" s="22">
        <f>'Div 12 history '!B37</f>
        <v>10368.01</v>
      </c>
      <c r="G36" s="22">
        <f>'Div 12 history '!C37</f>
        <v>9364.7099999999991</v>
      </c>
      <c r="H36" s="22">
        <f>'Div 12 history '!D37</f>
        <v>10368.01</v>
      </c>
      <c r="I36" s="22">
        <f>'Div 12 history '!E37</f>
        <v>10033.59</v>
      </c>
      <c r="J36" s="22">
        <f>'Div 12 history '!F37</f>
        <v>32970.400000000001</v>
      </c>
      <c r="K36" s="22">
        <f>'Div 12 history '!G37</f>
        <v>10111</v>
      </c>
      <c r="L36" s="1">
        <f t="shared" si="23"/>
        <v>11402.301412089895</v>
      </c>
      <c r="M36" s="1">
        <f t="shared" si="23"/>
        <v>9959.4002838335455</v>
      </c>
      <c r="N36" s="1">
        <f t="shared" si="23"/>
        <v>12180.983177292879</v>
      </c>
      <c r="O36" s="1">
        <f t="shared" si="23"/>
        <v>10613.490599734836</v>
      </c>
      <c r="P36" s="1">
        <f t="shared" si="23"/>
        <v>14528.405618742387</v>
      </c>
      <c r="Q36" s="1">
        <f t="shared" si="23"/>
        <v>13008.095881071742</v>
      </c>
      <c r="R36" s="1">
        <f t="shared" si="23"/>
        <v>10608.151185540555</v>
      </c>
      <c r="S36" s="1">
        <f t="shared" si="23"/>
        <v>10019.456070216722</v>
      </c>
      <c r="T36" s="1">
        <f t="shared" si="23"/>
        <v>10608.151185540555</v>
      </c>
      <c r="U36" s="1">
        <f t="shared" si="23"/>
        <v>10411.919490547438</v>
      </c>
      <c r="V36" s="1">
        <f t="shared" si="23"/>
        <v>26841.840921446306</v>
      </c>
      <c r="W36" s="1">
        <f t="shared" si="23"/>
        <v>11720.151647272171</v>
      </c>
      <c r="X36" s="1">
        <f t="shared" si="24"/>
        <v>11959.991086891676</v>
      </c>
      <c r="Y36" s="1">
        <f t="shared" si="24"/>
        <v>11959.991086891676</v>
      </c>
      <c r="Z36" s="1">
        <f t="shared" si="24"/>
        <v>16843.336043735664</v>
      </c>
      <c r="AA36" s="1">
        <f t="shared" si="24"/>
        <v>10613.490599734836</v>
      </c>
      <c r="AB36" s="1">
        <f t="shared" si="24"/>
        <v>14528.405618742387</v>
      </c>
      <c r="AC36" s="1">
        <f t="shared" si="24"/>
        <v>13008.095881071742</v>
      </c>
      <c r="AD36" s="1">
        <f t="shared" si="24"/>
        <v>10608.151185540555</v>
      </c>
      <c r="AE36" s="1">
        <f t="shared" si="24"/>
        <v>10019.456070216722</v>
      </c>
      <c r="AF36" s="1">
        <f t="shared" si="24"/>
        <v>10608.151185540555</v>
      </c>
    </row>
    <row r="37" spans="1:38">
      <c r="A37" s="77" t="s">
        <v>317</v>
      </c>
      <c r="B37" s="5" t="str">
        <f t="shared" si="10"/>
        <v>9260-07463</v>
      </c>
      <c r="C37" s="5" t="str">
        <f t="shared" si="21"/>
        <v>9260</v>
      </c>
      <c r="D37" s="1">
        <f>SUM($F37:K37)</f>
        <v>5756.6</v>
      </c>
      <c r="E37" s="2">
        <f t="shared" si="22"/>
        <v>2.0991348389105637E-2</v>
      </c>
      <c r="F37" s="22">
        <f>'Div 12 history '!B38</f>
        <v>985.93</v>
      </c>
      <c r="G37" s="22">
        <f>'Div 12 history '!C38</f>
        <v>890.53</v>
      </c>
      <c r="H37" s="22">
        <f>'Div 12 history '!D38</f>
        <v>985.93</v>
      </c>
      <c r="I37" s="22">
        <f>'Div 12 history '!E38</f>
        <v>954.13</v>
      </c>
      <c r="J37" s="22">
        <f>'Div 12 history '!F38</f>
        <v>985.94</v>
      </c>
      <c r="K37" s="22">
        <f>'Div 12 history '!G38</f>
        <v>954.14</v>
      </c>
      <c r="L37" s="1">
        <f t="shared" si="23"/>
        <v>788.77510533871111</v>
      </c>
      <c r="M37" s="1">
        <f t="shared" si="23"/>
        <v>688.95977435412681</v>
      </c>
      <c r="N37" s="1">
        <f t="shared" si="23"/>
        <v>842.64184409393067</v>
      </c>
      <c r="O37" s="1">
        <f t="shared" si="23"/>
        <v>734.2076711759936</v>
      </c>
      <c r="P37" s="1">
        <f t="shared" si="23"/>
        <v>1005.0290952821466</v>
      </c>
      <c r="Q37" s="1">
        <f t="shared" si="23"/>
        <v>899.85888181917539</v>
      </c>
      <c r="R37" s="1">
        <f t="shared" si="23"/>
        <v>733.83830740973895</v>
      </c>
      <c r="S37" s="1">
        <f t="shared" si="23"/>
        <v>693.11424348439914</v>
      </c>
      <c r="T37" s="1">
        <f t="shared" si="23"/>
        <v>733.83830740973895</v>
      </c>
      <c r="U37" s="1">
        <f t="shared" si="23"/>
        <v>720.26362013433732</v>
      </c>
      <c r="V37" s="1">
        <f t="shared" si="23"/>
        <v>1856.8335579911802</v>
      </c>
      <c r="W37" s="1">
        <f t="shared" si="23"/>
        <v>810.7629781090277</v>
      </c>
      <c r="X37" s="1">
        <f t="shared" si="24"/>
        <v>827.35431107007935</v>
      </c>
      <c r="Y37" s="1">
        <f t="shared" si="24"/>
        <v>827.35431107007935</v>
      </c>
      <c r="Z37" s="1">
        <f t="shared" si="24"/>
        <v>1165.1686516606326</v>
      </c>
      <c r="AA37" s="1">
        <f t="shared" si="24"/>
        <v>734.2076711759936</v>
      </c>
      <c r="AB37" s="1">
        <f t="shared" si="24"/>
        <v>1005.0290952821466</v>
      </c>
      <c r="AC37" s="1">
        <f t="shared" si="24"/>
        <v>899.85888181917539</v>
      </c>
      <c r="AD37" s="1">
        <f t="shared" si="24"/>
        <v>733.83830740973895</v>
      </c>
      <c r="AE37" s="1">
        <f t="shared" si="24"/>
        <v>693.11424348439914</v>
      </c>
      <c r="AF37" s="1">
        <f t="shared" si="24"/>
        <v>733.83830740973895</v>
      </c>
    </row>
    <row r="38" spans="1:38">
      <c r="A38" s="77" t="s">
        <v>119</v>
      </c>
      <c r="B38" s="5" t="str">
        <f t="shared" si="10"/>
        <v>9030-07499</v>
      </c>
      <c r="C38" s="5" t="str">
        <f t="shared" si="21"/>
        <v>9030</v>
      </c>
      <c r="D38" s="1">
        <f>SUM($F38:K38)</f>
        <v>722.68</v>
      </c>
      <c r="E38" s="2">
        <f t="shared" si="22"/>
        <v>2.6352408807002155E-3</v>
      </c>
      <c r="F38" s="22">
        <f>'Div 12 history '!B39</f>
        <v>0</v>
      </c>
      <c r="G38" s="22">
        <f>'Div 12 history '!C39</f>
        <v>0</v>
      </c>
      <c r="H38" s="22">
        <f>'Div 12 history '!D39</f>
        <v>622.74</v>
      </c>
      <c r="I38" s="22">
        <f>'Div 12 history '!E39</f>
        <v>59.95</v>
      </c>
      <c r="J38" s="22">
        <f>'Div 12 history '!F39</f>
        <v>33.56</v>
      </c>
      <c r="K38" s="22">
        <f>'Div 12 history '!G39</f>
        <v>6.43</v>
      </c>
      <c r="L38" s="1">
        <f t="shared" si="23"/>
        <v>99.022338381367433</v>
      </c>
      <c r="M38" s="1">
        <f t="shared" si="23"/>
        <v>86.491583526776282</v>
      </c>
      <c r="N38" s="1">
        <f t="shared" si="23"/>
        <v>105.78473541496749</v>
      </c>
      <c r="O38" s="1">
        <f t="shared" si="23"/>
        <v>92.17197648012143</v>
      </c>
      <c r="P38" s="1">
        <f t="shared" si="23"/>
        <v>126.17073039267999</v>
      </c>
      <c r="Q38" s="1">
        <f t="shared" si="23"/>
        <v>112.96772690704265</v>
      </c>
      <c r="R38" s="1">
        <f t="shared" si="23"/>
        <v>92.125606781584636</v>
      </c>
      <c r="S38" s="1">
        <f t="shared" si="23"/>
        <v>87.013133009294648</v>
      </c>
      <c r="T38" s="1">
        <f t="shared" si="23"/>
        <v>92.125606781584636</v>
      </c>
      <c r="U38" s="1">
        <f t="shared" si="23"/>
        <v>90.421448945329345</v>
      </c>
      <c r="V38" s="1">
        <f t="shared" si="23"/>
        <v>233.10573527586874</v>
      </c>
      <c r="W38" s="1">
        <f t="shared" si="23"/>
        <v>101.78268231592122</v>
      </c>
      <c r="X38" s="1">
        <f t="shared" si="24"/>
        <v>103.86554798390108</v>
      </c>
      <c r="Y38" s="1">
        <f t="shared" si="24"/>
        <v>103.86554798390108</v>
      </c>
      <c r="Z38" s="1">
        <f t="shared" si="24"/>
        <v>146.2745511555616</v>
      </c>
      <c r="AA38" s="1">
        <f t="shared" si="24"/>
        <v>92.17197648012143</v>
      </c>
      <c r="AB38" s="1">
        <f t="shared" si="24"/>
        <v>126.17073039267999</v>
      </c>
      <c r="AC38" s="1">
        <f t="shared" si="24"/>
        <v>112.96772690704265</v>
      </c>
      <c r="AD38" s="1">
        <f t="shared" si="24"/>
        <v>92.125606781584636</v>
      </c>
      <c r="AE38" s="1">
        <f t="shared" si="24"/>
        <v>87.013133009294648</v>
      </c>
      <c r="AF38" s="1">
        <f t="shared" si="24"/>
        <v>92.125606781584636</v>
      </c>
    </row>
    <row r="39" spans="1:38">
      <c r="A39" s="77" t="s">
        <v>112</v>
      </c>
      <c r="B39" s="5" t="str">
        <f t="shared" si="10"/>
        <v>9210-07499</v>
      </c>
      <c r="C39" s="5" t="str">
        <f t="shared" si="21"/>
        <v>9210</v>
      </c>
      <c r="D39" s="1">
        <f>SUM($F39:K39)</f>
        <v>48415.63</v>
      </c>
      <c r="E39" s="2">
        <f t="shared" si="22"/>
        <v>0.17654680832575381</v>
      </c>
      <c r="F39" s="22">
        <f>'Div 12 history '!B40</f>
        <v>11414.2</v>
      </c>
      <c r="G39" s="22">
        <f>'Div 12 history '!C40</f>
        <v>6846.8499999999995</v>
      </c>
      <c r="H39" s="22">
        <f>'Div 12 history '!D40</f>
        <v>6923.2599999999993</v>
      </c>
      <c r="I39" s="22">
        <f>'Div 12 history '!E40</f>
        <v>8122.1100000000006</v>
      </c>
      <c r="J39" s="22">
        <f>'Div 12 history '!F40</f>
        <v>6146.45</v>
      </c>
      <c r="K39" s="22">
        <f>'Div 12 history '!G40</f>
        <v>8962.76</v>
      </c>
      <c r="L39" s="1">
        <f t="shared" si="23"/>
        <v>6633.9581790101902</v>
      </c>
      <c r="M39" s="1">
        <f t="shared" si="23"/>
        <v>5794.465747144649</v>
      </c>
      <c r="N39" s="1">
        <f t="shared" si="23"/>
        <v>7087.0020057272395</v>
      </c>
      <c r="O39" s="1">
        <f t="shared" si="23"/>
        <v>6175.0211845218646</v>
      </c>
      <c r="P39" s="1">
        <f t="shared" si="23"/>
        <v>8452.7528083269899</v>
      </c>
      <c r="Q39" s="1">
        <f t="shared" si="23"/>
        <v>7568.2233739309522</v>
      </c>
      <c r="R39" s="1">
        <f t="shared" si="23"/>
        <v>6171.9146668825651</v>
      </c>
      <c r="S39" s="1">
        <f t="shared" si="23"/>
        <v>5829.4067262395465</v>
      </c>
      <c r="T39" s="1">
        <f t="shared" si="23"/>
        <v>6171.9146668825651</v>
      </c>
      <c r="U39" s="1">
        <f t="shared" si="23"/>
        <v>6057.7453592197862</v>
      </c>
      <c r="V39" s="1">
        <f t="shared" si="23"/>
        <v>15616.81661315438</v>
      </c>
      <c r="W39" s="1">
        <f t="shared" si="23"/>
        <v>6818.8862116222735</v>
      </c>
      <c r="X39" s="1">
        <f t="shared" si="24"/>
        <v>6958.4268845627385</v>
      </c>
      <c r="Y39" s="1">
        <f t="shared" si="24"/>
        <v>6958.4268845627385</v>
      </c>
      <c r="Z39" s="1">
        <f t="shared" si="24"/>
        <v>9799.599473022281</v>
      </c>
      <c r="AA39" s="1">
        <f t="shared" si="24"/>
        <v>6175.0211845218646</v>
      </c>
      <c r="AB39" s="1">
        <f t="shared" si="24"/>
        <v>8452.7528083269899</v>
      </c>
      <c r="AC39" s="1">
        <f t="shared" si="24"/>
        <v>7568.2233739309522</v>
      </c>
      <c r="AD39" s="1">
        <f t="shared" si="24"/>
        <v>6171.9146668825651</v>
      </c>
      <c r="AE39" s="1">
        <f t="shared" si="24"/>
        <v>5829.4067262395465</v>
      </c>
      <c r="AF39" s="1">
        <f t="shared" si="24"/>
        <v>6171.9146668825651</v>
      </c>
    </row>
    <row r="40" spans="1:38">
      <c r="A40" s="77" t="s">
        <v>117</v>
      </c>
      <c r="B40" s="5" t="str">
        <f t="shared" si="10"/>
        <v>8800-07499</v>
      </c>
      <c r="C40" s="5" t="str">
        <f t="shared" si="21"/>
        <v>8800</v>
      </c>
      <c r="D40" s="1">
        <f>SUM($F40:K40)</f>
        <v>0</v>
      </c>
      <c r="E40" s="2">
        <f t="shared" si="22"/>
        <v>0</v>
      </c>
      <c r="F40" s="22">
        <f>'Div 12 history '!B41</f>
        <v>0</v>
      </c>
      <c r="G40" s="22">
        <f>'Div 12 history '!C41</f>
        <v>0</v>
      </c>
      <c r="H40" s="22">
        <f>'Div 12 history '!D41</f>
        <v>0</v>
      </c>
      <c r="I40" s="22">
        <f>'Div 12 history '!E41</f>
        <v>0</v>
      </c>
      <c r="J40" s="22">
        <f>'Div 12 history '!F41</f>
        <v>0</v>
      </c>
      <c r="K40" s="22">
        <f>'Div 12 history '!G41</f>
        <v>0</v>
      </c>
      <c r="L40" s="1">
        <f t="shared" si="23"/>
        <v>0</v>
      </c>
      <c r="M40" s="1">
        <f t="shared" si="23"/>
        <v>0</v>
      </c>
      <c r="N40" s="1">
        <f t="shared" si="23"/>
        <v>0</v>
      </c>
      <c r="O40" s="1">
        <f t="shared" si="23"/>
        <v>0</v>
      </c>
      <c r="P40" s="1">
        <f t="shared" si="23"/>
        <v>0</v>
      </c>
      <c r="Q40" s="1">
        <f t="shared" si="23"/>
        <v>0</v>
      </c>
      <c r="R40" s="1">
        <f t="shared" si="23"/>
        <v>0</v>
      </c>
      <c r="S40" s="1">
        <f t="shared" si="23"/>
        <v>0</v>
      </c>
      <c r="T40" s="1">
        <f t="shared" si="23"/>
        <v>0</v>
      </c>
      <c r="U40" s="1">
        <f t="shared" si="23"/>
        <v>0</v>
      </c>
      <c r="V40" s="1">
        <f t="shared" si="23"/>
        <v>0</v>
      </c>
      <c r="W40" s="1">
        <f t="shared" si="23"/>
        <v>0</v>
      </c>
      <c r="X40" s="1">
        <f t="shared" si="24"/>
        <v>0</v>
      </c>
      <c r="Y40" s="1">
        <f t="shared" si="24"/>
        <v>0</v>
      </c>
      <c r="Z40" s="1">
        <f t="shared" si="24"/>
        <v>0</v>
      </c>
      <c r="AA40" s="1">
        <f t="shared" si="24"/>
        <v>0</v>
      </c>
      <c r="AB40" s="1">
        <f t="shared" si="24"/>
        <v>0</v>
      </c>
      <c r="AC40" s="1">
        <f t="shared" si="24"/>
        <v>0</v>
      </c>
      <c r="AD40" s="1">
        <f t="shared" si="24"/>
        <v>0</v>
      </c>
      <c r="AE40" s="1">
        <f t="shared" si="24"/>
        <v>0</v>
      </c>
      <c r="AF40" s="1">
        <f t="shared" si="24"/>
        <v>0</v>
      </c>
    </row>
    <row r="41" spans="1:38">
      <c r="A41" s="77" t="s">
        <v>493</v>
      </c>
      <c r="B41" s="5" t="str">
        <f t="shared" si="10"/>
        <v>9010-07499</v>
      </c>
      <c r="C41" s="5" t="str">
        <f t="shared" si="21"/>
        <v>9010</v>
      </c>
      <c r="D41" s="1">
        <f>SUM($F41:K41)</f>
        <v>989.89</v>
      </c>
      <c r="E41" s="2">
        <f t="shared" si="22"/>
        <v>3.609617805109227E-3</v>
      </c>
      <c r="F41" s="22">
        <f>'Div 12 history '!B42</f>
        <v>28.15</v>
      </c>
      <c r="G41" s="22">
        <f>'Div 12 history '!C42</f>
        <v>91.51</v>
      </c>
      <c r="H41" s="22">
        <f>'Div 12 history '!D42</f>
        <v>0</v>
      </c>
      <c r="I41" s="22">
        <f>'Div 12 history '!E42</f>
        <v>58.64</v>
      </c>
      <c r="J41" s="22">
        <f>'Div 12 history '!F42</f>
        <v>101.78</v>
      </c>
      <c r="K41" s="22">
        <f>'Div 12 history '!G42</f>
        <v>709.81</v>
      </c>
      <c r="L41" s="1">
        <f t="shared" si="23"/>
        <v>135.63572056834533</v>
      </c>
      <c r="M41" s="1">
        <f t="shared" si="23"/>
        <v>118.47173523180462</v>
      </c>
      <c r="N41" s="1">
        <f t="shared" si="23"/>
        <v>144.89850520274831</v>
      </c>
      <c r="O41" s="1">
        <f t="shared" si="23"/>
        <v>126.25244616968423</v>
      </c>
      <c r="P41" s="1">
        <f t="shared" si="23"/>
        <v>172.8221955892096</v>
      </c>
      <c r="Q41" s="1">
        <f t="shared" si="23"/>
        <v>154.73739855539441</v>
      </c>
      <c r="R41" s="1">
        <f t="shared" si="23"/>
        <v>126.18893133478554</v>
      </c>
      <c r="S41" s="1">
        <f t="shared" si="23"/>
        <v>119.18612696431431</v>
      </c>
      <c r="T41" s="1">
        <f t="shared" si="23"/>
        <v>126.18893133478554</v>
      </c>
      <c r="U41" s="1">
        <f t="shared" si="23"/>
        <v>123.85466333161573</v>
      </c>
      <c r="V41" s="1">
        <f t="shared" si="23"/>
        <v>319.29628091579912</v>
      </c>
      <c r="W41" s="1">
        <f t="shared" si="23"/>
        <v>139.41669812047829</v>
      </c>
      <c r="X41" s="1">
        <f t="shared" si="24"/>
        <v>142.26970068880254</v>
      </c>
      <c r="Y41" s="1">
        <f t="shared" si="24"/>
        <v>142.26970068880254</v>
      </c>
      <c r="Z41" s="1">
        <f t="shared" si="24"/>
        <v>200.35937820802963</v>
      </c>
      <c r="AA41" s="1">
        <f t="shared" si="24"/>
        <v>126.25244616968423</v>
      </c>
      <c r="AB41" s="1">
        <f t="shared" si="24"/>
        <v>172.8221955892096</v>
      </c>
      <c r="AC41" s="1">
        <f t="shared" si="24"/>
        <v>154.73739855539441</v>
      </c>
      <c r="AD41" s="1">
        <f t="shared" si="24"/>
        <v>126.18893133478554</v>
      </c>
      <c r="AE41" s="1">
        <f t="shared" si="24"/>
        <v>119.18612696431431</v>
      </c>
      <c r="AF41" s="1">
        <f t="shared" si="24"/>
        <v>126.18893133478554</v>
      </c>
    </row>
    <row r="42" spans="1:38">
      <c r="A42" s="9" t="s">
        <v>29</v>
      </c>
      <c r="B42" s="5"/>
      <c r="C42" s="5"/>
      <c r="D42" s="31">
        <f t="shared" ref="D42:K42" si="27">SUM(D34:D41)</f>
        <v>274236.78999999998</v>
      </c>
      <c r="E42" s="32">
        <f t="shared" si="27"/>
        <v>1.0000000000000002</v>
      </c>
      <c r="F42" s="31">
        <f t="shared" si="27"/>
        <v>34090.480000000003</v>
      </c>
      <c r="G42" s="31">
        <f t="shared" si="27"/>
        <v>27423.799999999992</v>
      </c>
      <c r="H42" s="31">
        <f t="shared" si="27"/>
        <v>68124.88</v>
      </c>
      <c r="I42" s="31">
        <f t="shared" si="27"/>
        <v>31967.530000000002</v>
      </c>
      <c r="J42" s="31">
        <f t="shared" si="27"/>
        <v>90912.12999999999</v>
      </c>
      <c r="K42" s="31">
        <f t="shared" si="27"/>
        <v>21717.97</v>
      </c>
      <c r="L42" s="33">
        <f>'Div 12 history '!H43</f>
        <v>37576.199999999997</v>
      </c>
      <c r="M42" s="33">
        <f>'Div 12 history '!I43</f>
        <v>32821.130000000005</v>
      </c>
      <c r="N42" s="33">
        <f>'Div 12 history '!J43</f>
        <v>40142.339999999997</v>
      </c>
      <c r="O42" s="31">
        <f>'Div 012 FY18 Budget'!C31</f>
        <v>34976.679799999998</v>
      </c>
      <c r="P42" s="31">
        <f>'Div 012 FY18 Budget'!D31</f>
        <v>47878.253299999997</v>
      </c>
      <c r="Q42" s="31">
        <f>'Div 012 FY18 Budget'!E31</f>
        <v>42868.0838</v>
      </c>
      <c r="R42" s="31">
        <f>'Div 012 FY18 Budget'!F31</f>
        <v>34959.0838</v>
      </c>
      <c r="S42" s="31">
        <f>'Div 012 FY18 Budget'!G31</f>
        <v>33019.043400000002</v>
      </c>
      <c r="T42" s="31">
        <f>'Div 012 FY18 Budget'!H31</f>
        <v>34959.0838</v>
      </c>
      <c r="U42" s="31">
        <f>'Div 012 FY18 Budget'!I31</f>
        <v>34312.403700000003</v>
      </c>
      <c r="V42" s="31">
        <f>'Div 012 FY18 Budget'!J31</f>
        <v>88457.088300000003</v>
      </c>
      <c r="W42" s="31">
        <f>'Div 012 FY18 Budget'!K31</f>
        <v>38623.6731</v>
      </c>
      <c r="X42" s="31">
        <f>'Div 012 FY18 Budget'!L31</f>
        <v>39414.0622</v>
      </c>
      <c r="Y42" s="31">
        <f>'Div 012 FY18 Budget'!M31</f>
        <v>39414.0622</v>
      </c>
      <c r="Z42" s="31">
        <f>'Div 012 FY18 Budget'!N31</f>
        <v>55507.089399999997</v>
      </c>
      <c r="AA42" s="37">
        <f t="shared" ref="AA42:AF42" si="28">O42*(1+AA$3)</f>
        <v>34976.679799999998</v>
      </c>
      <c r="AB42" s="37">
        <f t="shared" si="28"/>
        <v>47878.253299999997</v>
      </c>
      <c r="AC42" s="37">
        <f t="shared" si="28"/>
        <v>42868.0838</v>
      </c>
      <c r="AD42" s="37">
        <f t="shared" si="28"/>
        <v>34959.0838</v>
      </c>
      <c r="AE42" s="37">
        <f t="shared" si="28"/>
        <v>33019.043400000002</v>
      </c>
      <c r="AF42" s="37">
        <f t="shared" si="28"/>
        <v>34959.0838</v>
      </c>
      <c r="AG42" s="40"/>
      <c r="AH42" s="15">
        <f>SUM(F42:Q42)</f>
        <v>510499.47690000007</v>
      </c>
      <c r="AI42" s="15">
        <f>SUM(U42:AF42)</f>
        <v>524388.60679999995</v>
      </c>
      <c r="AK42" s="15">
        <f>AH42*$AK$6</f>
        <v>26326.972618684627</v>
      </c>
      <c r="AL42" s="15">
        <f>AI42*$AL$6</f>
        <v>29737.58480771886</v>
      </c>
    </row>
    <row r="43" spans="1:38">
      <c r="B43" s="5" t="str">
        <f t="shared" si="10"/>
        <v/>
      </c>
      <c r="C43" s="5" t="s">
        <v>462</v>
      </c>
      <c r="F43" s="1">
        <f>F42-'Div 12 history '!B43</f>
        <v>0</v>
      </c>
      <c r="G43" s="1">
        <f>G42-'Div 12 history '!C43</f>
        <v>0</v>
      </c>
      <c r="H43" s="1">
        <f>H42-'Div 12 history '!D43</f>
        <v>0</v>
      </c>
      <c r="I43" s="1">
        <f>I42-'Div 12 history '!E43</f>
        <v>0</v>
      </c>
      <c r="J43" s="1">
        <f>J42-'Div 12 history '!F43</f>
        <v>0</v>
      </c>
      <c r="K43" s="1">
        <f>K42-'Div 12 history '!G43</f>
        <v>0</v>
      </c>
      <c r="L43" s="1">
        <f>L42-'Div 12 history '!H43</f>
        <v>0</v>
      </c>
      <c r="M43" s="1">
        <f>M42-'Div 12 history '!I43</f>
        <v>0</v>
      </c>
      <c r="N43" s="1">
        <f>N42-'Div 12 history '!J43</f>
        <v>0</v>
      </c>
      <c r="O43" s="1">
        <f t="shared" ref="O43:AF43" si="29">O42-SUM(O34:O41)</f>
        <v>0</v>
      </c>
      <c r="P43" s="1">
        <f t="shared" si="29"/>
        <v>0</v>
      </c>
      <c r="Q43" s="1">
        <f t="shared" si="29"/>
        <v>0</v>
      </c>
      <c r="R43" s="1">
        <f t="shared" si="29"/>
        <v>0</v>
      </c>
      <c r="S43" s="1">
        <f t="shared" si="29"/>
        <v>0</v>
      </c>
      <c r="T43" s="1">
        <f t="shared" si="29"/>
        <v>0</v>
      </c>
      <c r="U43" s="1">
        <f t="shared" si="29"/>
        <v>0</v>
      </c>
      <c r="V43" s="1">
        <f t="shared" si="29"/>
        <v>0</v>
      </c>
      <c r="W43" s="1">
        <f t="shared" si="29"/>
        <v>0</v>
      </c>
      <c r="X43" s="1">
        <f t="shared" si="29"/>
        <v>0</v>
      </c>
      <c r="Y43" s="1">
        <f t="shared" si="29"/>
        <v>0</v>
      </c>
      <c r="Z43" s="1">
        <f t="shared" si="29"/>
        <v>0</v>
      </c>
      <c r="AA43" s="1">
        <f t="shared" si="29"/>
        <v>0</v>
      </c>
      <c r="AB43" s="1">
        <f t="shared" si="29"/>
        <v>0</v>
      </c>
      <c r="AC43" s="1">
        <f t="shared" si="29"/>
        <v>0</v>
      </c>
      <c r="AD43" s="1">
        <f t="shared" si="29"/>
        <v>0</v>
      </c>
      <c r="AE43" s="1">
        <f t="shared" si="29"/>
        <v>0</v>
      </c>
      <c r="AF43" s="1">
        <f t="shared" si="29"/>
        <v>0</v>
      </c>
    </row>
    <row r="44" spans="1:38">
      <c r="A44" s="154" t="s">
        <v>125</v>
      </c>
      <c r="B44" s="5" t="str">
        <f t="shared" si="10"/>
        <v>9240-04069</v>
      </c>
      <c r="C44" s="5" t="str">
        <f t="shared" ref="C44:C45" si="30">LEFT(B44,4)</f>
        <v>9240</v>
      </c>
      <c r="D44" s="1">
        <f>SUM($F44:K44)</f>
        <v>52420.68</v>
      </c>
      <c r="E44" s="2">
        <f>D44/$D$46</f>
        <v>0.99900424847630964</v>
      </c>
      <c r="F44" s="22">
        <f>'Div 12 history '!B45</f>
        <v>9998.56</v>
      </c>
      <c r="G44" s="22">
        <f>'Div 12 history '!C45</f>
        <v>9998.56</v>
      </c>
      <c r="H44" s="22">
        <f>'Div 12 history '!D45</f>
        <v>8105.89</v>
      </c>
      <c r="I44" s="22">
        <f>'Div 12 history '!E45</f>
        <v>8105.89</v>
      </c>
      <c r="J44" s="22">
        <f>'Div 12 history '!F45</f>
        <v>8105.89</v>
      </c>
      <c r="K44" s="22">
        <f>'Div 12 history '!G45</f>
        <v>8105.89</v>
      </c>
      <c r="L44" s="50">
        <f t="shared" ref="L44:AF45" si="31">$E44*L$46</f>
        <v>0</v>
      </c>
      <c r="M44" s="50">
        <f t="shared" si="31"/>
        <v>0</v>
      </c>
      <c r="N44" s="50">
        <f t="shared" si="31"/>
        <v>0</v>
      </c>
      <c r="O44" s="50">
        <f t="shared" si="31"/>
        <v>0</v>
      </c>
      <c r="P44" s="50">
        <f t="shared" si="31"/>
        <v>0</v>
      </c>
      <c r="Q44" s="50">
        <f t="shared" si="31"/>
        <v>0</v>
      </c>
      <c r="R44" s="50">
        <f t="shared" si="31"/>
        <v>0</v>
      </c>
      <c r="S44" s="50">
        <f t="shared" si="31"/>
        <v>0</v>
      </c>
      <c r="T44" s="50">
        <f t="shared" si="31"/>
        <v>0</v>
      </c>
      <c r="U44" s="50">
        <f t="shared" si="31"/>
        <v>0</v>
      </c>
      <c r="V44" s="50">
        <f t="shared" si="31"/>
        <v>0</v>
      </c>
      <c r="W44" s="50">
        <f t="shared" si="31"/>
        <v>0</v>
      </c>
      <c r="X44" s="50">
        <f t="shared" si="31"/>
        <v>0</v>
      </c>
      <c r="Y44" s="1">
        <f t="shared" si="31"/>
        <v>0</v>
      </c>
      <c r="Z44" s="1">
        <f t="shared" si="31"/>
        <v>0</v>
      </c>
      <c r="AA44" s="1">
        <f t="shared" si="31"/>
        <v>0</v>
      </c>
      <c r="AB44" s="1">
        <f t="shared" si="31"/>
        <v>0</v>
      </c>
      <c r="AC44" s="1">
        <f t="shared" si="31"/>
        <v>0</v>
      </c>
      <c r="AD44" s="1">
        <f t="shared" si="31"/>
        <v>0</v>
      </c>
      <c r="AE44" s="1">
        <f t="shared" si="31"/>
        <v>0</v>
      </c>
      <c r="AF44" s="1">
        <f t="shared" si="31"/>
        <v>0</v>
      </c>
      <c r="AG44" s="40"/>
    </row>
    <row r="45" spans="1:38">
      <c r="A45" s="154" t="s">
        <v>126</v>
      </c>
      <c r="B45" s="5" t="str">
        <f t="shared" si="10"/>
        <v>9210-04070</v>
      </c>
      <c r="C45" s="5" t="str">
        <f t="shared" si="30"/>
        <v>9210</v>
      </c>
      <c r="D45" s="1">
        <f>SUM($F45:K45)</f>
        <v>52.25</v>
      </c>
      <c r="E45" s="2">
        <f>D45/$D$46</f>
        <v>9.9575152369040573E-4</v>
      </c>
      <c r="F45" s="22">
        <f>'Div 12 history '!B46</f>
        <v>0</v>
      </c>
      <c r="G45" s="22">
        <f>'Div 12 history '!C46</f>
        <v>0</v>
      </c>
      <c r="H45" s="22">
        <f>'Div 12 history '!D46</f>
        <v>0</v>
      </c>
      <c r="I45" s="22">
        <f>'Div 12 history '!E46</f>
        <v>17.690000000000001</v>
      </c>
      <c r="J45" s="22">
        <f>'Div 12 history '!F46</f>
        <v>17.28</v>
      </c>
      <c r="K45" s="22">
        <f>'Div 12 history '!G46</f>
        <v>17.28</v>
      </c>
      <c r="L45" s="50">
        <f t="shared" si="31"/>
        <v>0</v>
      </c>
      <c r="M45" s="50">
        <f t="shared" si="31"/>
        <v>0</v>
      </c>
      <c r="N45" s="50">
        <f t="shared" si="31"/>
        <v>0</v>
      </c>
      <c r="O45" s="50">
        <f t="shared" si="31"/>
        <v>0</v>
      </c>
      <c r="P45" s="50">
        <f t="shared" si="31"/>
        <v>0</v>
      </c>
      <c r="Q45" s="50">
        <f t="shared" si="31"/>
        <v>0</v>
      </c>
      <c r="R45" s="50">
        <f t="shared" si="31"/>
        <v>0</v>
      </c>
      <c r="S45" s="50">
        <f t="shared" si="31"/>
        <v>0</v>
      </c>
      <c r="T45" s="50">
        <f t="shared" si="31"/>
        <v>0</v>
      </c>
      <c r="U45" s="50">
        <f t="shared" si="31"/>
        <v>0</v>
      </c>
      <c r="V45" s="50">
        <f t="shared" si="31"/>
        <v>0</v>
      </c>
      <c r="W45" s="50">
        <f t="shared" si="31"/>
        <v>0</v>
      </c>
      <c r="X45" s="50">
        <f t="shared" si="31"/>
        <v>0</v>
      </c>
      <c r="Y45" s="1">
        <f t="shared" si="31"/>
        <v>0</v>
      </c>
      <c r="Z45" s="1">
        <f t="shared" si="31"/>
        <v>0</v>
      </c>
      <c r="AA45" s="1">
        <f t="shared" si="31"/>
        <v>0</v>
      </c>
      <c r="AB45" s="1">
        <f t="shared" si="31"/>
        <v>0</v>
      </c>
      <c r="AC45" s="1">
        <f t="shared" si="31"/>
        <v>0</v>
      </c>
      <c r="AD45" s="1">
        <f t="shared" si="31"/>
        <v>0</v>
      </c>
      <c r="AE45" s="1">
        <f t="shared" si="31"/>
        <v>0</v>
      </c>
      <c r="AF45" s="1">
        <f t="shared" si="31"/>
        <v>0</v>
      </c>
      <c r="AG45" s="40"/>
    </row>
    <row r="46" spans="1:38">
      <c r="A46" s="8" t="s">
        <v>27</v>
      </c>
      <c r="B46" s="5"/>
      <c r="C46" s="5"/>
      <c r="D46" s="31">
        <f>SUM(D44:D45)</f>
        <v>52472.93</v>
      </c>
      <c r="E46" s="32">
        <f>SUM(E44:E45)</f>
        <v>1</v>
      </c>
      <c r="F46" s="107">
        <f>SUM(F44:F45)</f>
        <v>9998.56</v>
      </c>
      <c r="G46" s="107">
        <f t="shared" ref="G46:K46" si="32">SUM(G44:G45)</f>
        <v>9998.56</v>
      </c>
      <c r="H46" s="107">
        <f t="shared" si="32"/>
        <v>8105.89</v>
      </c>
      <c r="I46" s="107">
        <f t="shared" si="32"/>
        <v>8123.58</v>
      </c>
      <c r="J46" s="107">
        <f t="shared" si="32"/>
        <v>8123.17</v>
      </c>
      <c r="K46" s="107">
        <f t="shared" si="32"/>
        <v>8123.17</v>
      </c>
      <c r="L46" s="153">
        <f>'Div 12 history '!H47</f>
        <v>0</v>
      </c>
      <c r="M46" s="153">
        <f>'Div 12 history '!I47</f>
        <v>0</v>
      </c>
      <c r="N46" s="153">
        <f>'Div 12 history '!J47</f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37">
        <f t="shared" ref="AA46" si="33">O46</f>
        <v>0</v>
      </c>
      <c r="AB46" s="37">
        <f t="shared" ref="AB46" si="34">P46</f>
        <v>0</v>
      </c>
      <c r="AC46" s="37">
        <f t="shared" ref="AC46" si="35">Q46</f>
        <v>0</v>
      </c>
      <c r="AD46" s="37">
        <f t="shared" ref="AD46" si="36">R46</f>
        <v>0</v>
      </c>
      <c r="AE46" s="37">
        <f>S46</f>
        <v>0</v>
      </c>
      <c r="AF46" s="37">
        <f t="shared" ref="AF46" si="37">T46</f>
        <v>0</v>
      </c>
      <c r="AH46" s="15">
        <f>SUM(F46:Q46)</f>
        <v>52472.929999999993</v>
      </c>
      <c r="AI46" s="15">
        <f>SUM(U46:AF46)</f>
        <v>0</v>
      </c>
      <c r="AK46" s="15">
        <f>AH46*$AK$6</f>
        <v>2706.081893993327</v>
      </c>
      <c r="AL46" s="15">
        <f>AI46*$AL$6</f>
        <v>0</v>
      </c>
    </row>
    <row r="47" spans="1:38">
      <c r="B47" s="5" t="str">
        <f t="shared" ref="B47:B97" si="38">RIGHT(A47,10)</f>
        <v/>
      </c>
      <c r="C47" s="5" t="s">
        <v>462</v>
      </c>
      <c r="F47" s="1">
        <f>F46-'Div 12 history '!B47</f>
        <v>0</v>
      </c>
      <c r="G47" s="1">
        <f>G46-'Div 12 history '!C47</f>
        <v>0</v>
      </c>
      <c r="H47" s="1">
        <f>H46-'Div 12 history '!D47</f>
        <v>0</v>
      </c>
      <c r="I47" s="1">
        <f>I46-'Div 12 history '!E47</f>
        <v>0</v>
      </c>
      <c r="J47" s="1">
        <f>J46-'Div 12 history '!F47</f>
        <v>0</v>
      </c>
      <c r="K47" s="1">
        <f>K46-'Div 12 history '!G47</f>
        <v>0</v>
      </c>
      <c r="L47" s="1">
        <f>L46-'Div 12 history '!H47</f>
        <v>0</v>
      </c>
      <c r="M47" s="1">
        <f>M46-'Div 12 history '!I47</f>
        <v>0</v>
      </c>
      <c r="N47" s="1">
        <f>N46-'Div 12 history '!J47</f>
        <v>0</v>
      </c>
      <c r="O47" s="1">
        <f t="shared" ref="O47:AF47" si="39">O46-SUM(O44)</f>
        <v>0</v>
      </c>
      <c r="P47" s="1">
        <f t="shared" si="39"/>
        <v>0</v>
      </c>
      <c r="Q47" s="1">
        <f t="shared" si="39"/>
        <v>0</v>
      </c>
      <c r="R47" s="1">
        <f t="shared" si="39"/>
        <v>0</v>
      </c>
      <c r="S47" s="1">
        <f t="shared" si="39"/>
        <v>0</v>
      </c>
      <c r="T47" s="1">
        <f t="shared" si="39"/>
        <v>0</v>
      </c>
      <c r="U47" s="1">
        <f t="shared" si="39"/>
        <v>0</v>
      </c>
      <c r="V47" s="1">
        <f t="shared" si="39"/>
        <v>0</v>
      </c>
      <c r="W47" s="1">
        <f t="shared" si="39"/>
        <v>0</v>
      </c>
      <c r="X47" s="1">
        <f t="shared" si="39"/>
        <v>0</v>
      </c>
      <c r="Y47" s="1">
        <f t="shared" si="39"/>
        <v>0</v>
      </c>
      <c r="Z47" s="1">
        <f t="shared" si="39"/>
        <v>0</v>
      </c>
      <c r="AA47" s="1">
        <f t="shared" si="39"/>
        <v>0</v>
      </c>
      <c r="AB47" s="1">
        <f t="shared" si="39"/>
        <v>0</v>
      </c>
      <c r="AC47" s="1">
        <f t="shared" si="39"/>
        <v>0</v>
      </c>
      <c r="AD47" s="1">
        <f t="shared" si="39"/>
        <v>0</v>
      </c>
      <c r="AE47" s="1">
        <f t="shared" si="39"/>
        <v>0</v>
      </c>
      <c r="AF47" s="1">
        <f t="shared" si="39"/>
        <v>0</v>
      </c>
    </row>
    <row r="48" spans="1:38">
      <c r="A48" s="77" t="s">
        <v>133</v>
      </c>
      <c r="B48" s="5" t="str">
        <f t="shared" si="38"/>
        <v>9310-04581</v>
      </c>
      <c r="C48" s="5" t="str">
        <f t="shared" ref="C48:C55" si="40">LEFT(B48,4)</f>
        <v>9310</v>
      </c>
      <c r="D48" s="1">
        <f>SUM($F48:K48)</f>
        <v>916242.32000000007</v>
      </c>
      <c r="E48" s="2">
        <f t="shared" ref="E48:E55" si="41">D48/$D$56</f>
        <v>0.65673872006761402</v>
      </c>
      <c r="F48" s="22">
        <f>'Div 12 history '!B49</f>
        <v>152485.43999999997</v>
      </c>
      <c r="G48" s="22">
        <f>'Div 12 history '!C49</f>
        <v>152485.43999999997</v>
      </c>
      <c r="H48" s="22">
        <f>'Div 12 history '!D49</f>
        <v>152485.91999999998</v>
      </c>
      <c r="I48" s="22">
        <f>'Div 12 history '!E49</f>
        <v>152485.91999999998</v>
      </c>
      <c r="J48" s="22">
        <f>'Div 12 history '!F49</f>
        <v>152488.66</v>
      </c>
      <c r="K48" s="22">
        <f>'Div 12 history '!G49</f>
        <v>153810.94</v>
      </c>
      <c r="L48" s="1">
        <f t="shared" ref="L48:W55" si="42">$E48*L$56</f>
        <v>132105.62049648084</v>
      </c>
      <c r="M48" s="1">
        <f t="shared" si="42"/>
        <v>128533.61859803308</v>
      </c>
      <c r="N48" s="1">
        <f t="shared" si="42"/>
        <v>128533.61859803308</v>
      </c>
      <c r="O48" s="1">
        <f t="shared" si="42"/>
        <v>134187.64642377518</v>
      </c>
      <c r="P48" s="1">
        <f t="shared" si="42"/>
        <v>133735.15344564861</v>
      </c>
      <c r="Q48" s="1">
        <f t="shared" si="42"/>
        <v>140041.15863573784</v>
      </c>
      <c r="R48" s="1">
        <f t="shared" si="42"/>
        <v>134879.1922960064</v>
      </c>
      <c r="S48" s="1">
        <f t="shared" si="42"/>
        <v>133735.15344564861</v>
      </c>
      <c r="T48" s="1">
        <f t="shared" si="42"/>
        <v>133735.15344564861</v>
      </c>
      <c r="U48" s="1">
        <f t="shared" si="42"/>
        <v>134858.83339568428</v>
      </c>
      <c r="V48" s="1">
        <f t="shared" si="42"/>
        <v>133735.15344564861</v>
      </c>
      <c r="W48" s="1">
        <f t="shared" si="42"/>
        <v>131143.00571754173</v>
      </c>
      <c r="X48" s="1">
        <f t="shared" ref="X48:AF55" si="43">$E48*X$56</f>
        <v>134187.64642377518</v>
      </c>
      <c r="Y48" s="1">
        <f t="shared" si="43"/>
        <v>133735.15344564861</v>
      </c>
      <c r="Z48" s="1">
        <f t="shared" si="43"/>
        <v>133735.15344564861</v>
      </c>
      <c r="AA48" s="1">
        <f t="shared" si="43"/>
        <v>134187.64642377518</v>
      </c>
      <c r="AB48" s="1">
        <f t="shared" si="43"/>
        <v>133735.15344564861</v>
      </c>
      <c r="AC48" s="1">
        <f t="shared" si="43"/>
        <v>140041.15863573784</v>
      </c>
      <c r="AD48" s="1">
        <f t="shared" si="43"/>
        <v>134879.1922960064</v>
      </c>
      <c r="AE48" s="1">
        <f t="shared" si="43"/>
        <v>133735.15344564861</v>
      </c>
      <c r="AF48" s="1">
        <f t="shared" si="43"/>
        <v>133735.15344564861</v>
      </c>
    </row>
    <row r="49" spans="1:38">
      <c r="A49" s="77" t="s">
        <v>365</v>
      </c>
      <c r="B49" s="5" t="str">
        <f t="shared" si="38"/>
        <v>9210-04582</v>
      </c>
      <c r="C49" s="5" t="str">
        <f t="shared" si="40"/>
        <v>9210</v>
      </c>
      <c r="D49" s="1">
        <f>SUM($F49:K49)</f>
        <v>366529.86</v>
      </c>
      <c r="E49" s="2">
        <f t="shared" si="41"/>
        <v>0.26271909283011696</v>
      </c>
      <c r="F49" s="22">
        <f>'Div 12 history '!B50</f>
        <v>60074.07</v>
      </c>
      <c r="G49" s="22">
        <f>'Div 12 history '!C50</f>
        <v>42350.25</v>
      </c>
      <c r="H49" s="22">
        <f>'Div 12 history '!D50</f>
        <v>110050.39</v>
      </c>
      <c r="I49" s="22">
        <f>'Div 12 history '!E50</f>
        <v>46219.93</v>
      </c>
      <c r="J49" s="22">
        <f>'Div 12 history '!F50</f>
        <v>51464.240000000005</v>
      </c>
      <c r="K49" s="22">
        <f>'Div 12 history '!G50</f>
        <v>56370.979999999996</v>
      </c>
      <c r="L49" s="1">
        <f t="shared" si="42"/>
        <v>52846.99639914935</v>
      </c>
      <c r="M49" s="1">
        <f t="shared" si="42"/>
        <v>51418.067253246343</v>
      </c>
      <c r="N49" s="1">
        <f t="shared" si="42"/>
        <v>51418.067253246343</v>
      </c>
      <c r="O49" s="1">
        <f t="shared" si="42"/>
        <v>53679.881603194022</v>
      </c>
      <c r="P49" s="1">
        <f t="shared" si="42"/>
        <v>53498.868148234076</v>
      </c>
      <c r="Q49" s="1">
        <f t="shared" si="42"/>
        <v>56021.496877588856</v>
      </c>
      <c r="R49" s="1">
        <f t="shared" si="42"/>
        <v>53956.524807944137</v>
      </c>
      <c r="S49" s="1">
        <f t="shared" si="42"/>
        <v>53498.868148234076</v>
      </c>
      <c r="T49" s="1">
        <f t="shared" si="42"/>
        <v>53498.868148234076</v>
      </c>
      <c r="U49" s="1">
        <f t="shared" si="42"/>
        <v>53948.380516066405</v>
      </c>
      <c r="V49" s="1">
        <f t="shared" si="42"/>
        <v>53498.868148234076</v>
      </c>
      <c r="W49" s="1">
        <f t="shared" si="42"/>
        <v>52461.915888833602</v>
      </c>
      <c r="X49" s="1">
        <f t="shared" si="43"/>
        <v>53679.881603194022</v>
      </c>
      <c r="Y49" s="1">
        <f t="shared" si="43"/>
        <v>53498.868148234076</v>
      </c>
      <c r="Z49" s="1">
        <f t="shared" si="43"/>
        <v>53498.868148234076</v>
      </c>
      <c r="AA49" s="1">
        <f t="shared" si="43"/>
        <v>53679.881603194022</v>
      </c>
      <c r="AB49" s="1">
        <f t="shared" si="43"/>
        <v>53498.868148234076</v>
      </c>
      <c r="AC49" s="1">
        <f t="shared" si="43"/>
        <v>56021.496877588856</v>
      </c>
      <c r="AD49" s="1">
        <f t="shared" si="43"/>
        <v>53956.524807944137</v>
      </c>
      <c r="AE49" s="1">
        <f t="shared" si="43"/>
        <v>53498.868148234076</v>
      </c>
      <c r="AF49" s="1">
        <f t="shared" si="43"/>
        <v>53498.868148234076</v>
      </c>
    </row>
    <row r="50" spans="1:38">
      <c r="A50" s="77" t="s">
        <v>336</v>
      </c>
      <c r="B50" s="5" t="str">
        <f t="shared" si="38"/>
        <v>9310-04582</v>
      </c>
      <c r="C50" s="5" t="str">
        <f t="shared" si="40"/>
        <v>9310</v>
      </c>
      <c r="D50" s="1">
        <f>SUM($F50:K50)</f>
        <v>2613.1999999999998</v>
      </c>
      <c r="E50" s="2">
        <f t="shared" si="41"/>
        <v>1.8730739519657734E-3</v>
      </c>
      <c r="F50" s="22">
        <f>'Div 12 history '!B51</f>
        <v>425.03999999999996</v>
      </c>
      <c r="G50" s="22">
        <f>'Div 12 history '!C51</f>
        <v>1560</v>
      </c>
      <c r="H50" s="22">
        <f>'Div 12 history '!D51</f>
        <v>128.69999999999999</v>
      </c>
      <c r="I50" s="22">
        <f>'Div 12 history '!E51</f>
        <v>0</v>
      </c>
      <c r="J50" s="22">
        <f>'Div 12 history '!F51</f>
        <v>499.46</v>
      </c>
      <c r="K50" s="22">
        <f>'Div 12 history '!G51</f>
        <v>0</v>
      </c>
      <c r="L50" s="1">
        <f t="shared" si="42"/>
        <v>376.7763177337232</v>
      </c>
      <c r="M50" s="1">
        <f t="shared" si="42"/>
        <v>366.58866850898136</v>
      </c>
      <c r="N50" s="1">
        <f t="shared" si="42"/>
        <v>366.58866850898136</v>
      </c>
      <c r="O50" s="1">
        <f t="shared" si="42"/>
        <v>382.71443042994269</v>
      </c>
      <c r="P50" s="1">
        <f t="shared" si="42"/>
        <v>381.42388247703826</v>
      </c>
      <c r="Q50" s="1">
        <f t="shared" si="42"/>
        <v>399.4091385638136</v>
      </c>
      <c r="R50" s="1">
        <f t="shared" si="42"/>
        <v>384.68677730136261</v>
      </c>
      <c r="S50" s="1">
        <f t="shared" si="42"/>
        <v>381.42388247703826</v>
      </c>
      <c r="T50" s="1">
        <f t="shared" si="42"/>
        <v>381.42388247703826</v>
      </c>
      <c r="U50" s="1">
        <f t="shared" si="42"/>
        <v>384.62871200885172</v>
      </c>
      <c r="V50" s="1">
        <f t="shared" si="42"/>
        <v>381.42388247703826</v>
      </c>
      <c r="W50" s="1">
        <f t="shared" si="42"/>
        <v>374.03085958862937</v>
      </c>
      <c r="X50" s="1">
        <f t="shared" si="43"/>
        <v>382.71443042994269</v>
      </c>
      <c r="Y50" s="1">
        <f t="shared" si="43"/>
        <v>381.42388247703826</v>
      </c>
      <c r="Z50" s="1">
        <f t="shared" si="43"/>
        <v>381.42388247703826</v>
      </c>
      <c r="AA50" s="1">
        <f t="shared" si="43"/>
        <v>382.71443042994269</v>
      </c>
      <c r="AB50" s="1">
        <f t="shared" si="43"/>
        <v>381.42388247703826</v>
      </c>
      <c r="AC50" s="1">
        <f t="shared" si="43"/>
        <v>399.4091385638136</v>
      </c>
      <c r="AD50" s="1">
        <f t="shared" si="43"/>
        <v>384.68677730136261</v>
      </c>
      <c r="AE50" s="1">
        <f t="shared" si="43"/>
        <v>381.42388247703826</v>
      </c>
      <c r="AF50" s="1">
        <f t="shared" si="43"/>
        <v>381.42388247703826</v>
      </c>
    </row>
    <row r="51" spans="1:38">
      <c r="A51" s="77" t="s">
        <v>689</v>
      </c>
      <c r="B51" s="5" t="str">
        <f t="shared" si="38"/>
        <v>9200-04590</v>
      </c>
      <c r="C51" s="5" t="str">
        <f t="shared" si="40"/>
        <v>9200</v>
      </c>
      <c r="D51" s="1">
        <f>SUM($F51:K51)</f>
        <v>0</v>
      </c>
      <c r="E51" s="2">
        <f t="shared" si="41"/>
        <v>0</v>
      </c>
      <c r="F51" s="22">
        <f>'Div 12 history '!B52</f>
        <v>0</v>
      </c>
      <c r="G51" s="22">
        <f>'Div 12 history '!C52</f>
        <v>0</v>
      </c>
      <c r="H51" s="22">
        <f>'Div 12 history '!D52</f>
        <v>0</v>
      </c>
      <c r="I51" s="22">
        <f>'Div 12 history '!E52</f>
        <v>0</v>
      </c>
      <c r="J51" s="22">
        <f>'Div 12 history '!F52</f>
        <v>0</v>
      </c>
      <c r="K51" s="22">
        <f>'Div 12 history '!G52</f>
        <v>0</v>
      </c>
      <c r="L51" s="1">
        <f t="shared" si="42"/>
        <v>0</v>
      </c>
      <c r="M51" s="1">
        <f t="shared" si="42"/>
        <v>0</v>
      </c>
      <c r="N51" s="1">
        <f t="shared" si="42"/>
        <v>0</v>
      </c>
      <c r="O51" s="1">
        <f t="shared" si="42"/>
        <v>0</v>
      </c>
      <c r="P51" s="1">
        <f t="shared" si="42"/>
        <v>0</v>
      </c>
      <c r="Q51" s="1">
        <f t="shared" si="42"/>
        <v>0</v>
      </c>
      <c r="R51" s="1">
        <f t="shared" si="42"/>
        <v>0</v>
      </c>
      <c r="S51" s="1">
        <f t="shared" si="42"/>
        <v>0</v>
      </c>
      <c r="T51" s="1">
        <f t="shared" si="42"/>
        <v>0</v>
      </c>
      <c r="U51" s="1">
        <f t="shared" si="42"/>
        <v>0</v>
      </c>
      <c r="V51" s="1">
        <f t="shared" si="42"/>
        <v>0</v>
      </c>
      <c r="W51" s="1">
        <f t="shared" si="42"/>
        <v>0</v>
      </c>
      <c r="X51" s="1">
        <f t="shared" si="43"/>
        <v>0</v>
      </c>
      <c r="Y51" s="1">
        <f t="shared" si="43"/>
        <v>0</v>
      </c>
      <c r="Z51" s="1">
        <f t="shared" si="43"/>
        <v>0</v>
      </c>
      <c r="AA51" s="1">
        <f t="shared" si="43"/>
        <v>0</v>
      </c>
      <c r="AB51" s="1">
        <f t="shared" si="43"/>
        <v>0</v>
      </c>
      <c r="AC51" s="1">
        <f t="shared" si="43"/>
        <v>0</v>
      </c>
      <c r="AD51" s="1">
        <f t="shared" si="43"/>
        <v>0</v>
      </c>
      <c r="AE51" s="1">
        <f t="shared" si="43"/>
        <v>0</v>
      </c>
      <c r="AF51" s="1">
        <f t="shared" si="43"/>
        <v>0</v>
      </c>
    </row>
    <row r="52" spans="1:38">
      <c r="A52" s="77" t="s">
        <v>366</v>
      </c>
      <c r="B52" s="5" t="str">
        <f t="shared" si="38"/>
        <v>9210-04590</v>
      </c>
      <c r="C52" s="5" t="str">
        <f t="shared" si="40"/>
        <v>9210</v>
      </c>
      <c r="D52" s="1">
        <f>SUM($F52:K52)</f>
        <v>60112.61</v>
      </c>
      <c r="E52" s="2">
        <f t="shared" si="41"/>
        <v>4.3087159029418828E-2</v>
      </c>
      <c r="F52" s="22">
        <f>'Div 12 history '!B53</f>
        <v>10804.81</v>
      </c>
      <c r="G52" s="22">
        <f>'Div 12 history '!C53</f>
        <v>7191.63</v>
      </c>
      <c r="H52" s="22">
        <f>'Div 12 history '!D53</f>
        <v>11615.970000000001</v>
      </c>
      <c r="I52" s="22">
        <f>'Div 12 history '!E53</f>
        <v>9895.5800000000017</v>
      </c>
      <c r="J52" s="22">
        <f>'Div 12 history '!F53</f>
        <v>10688.93</v>
      </c>
      <c r="K52" s="22">
        <f>'Div 12 history '!G53</f>
        <v>9915.6899999999987</v>
      </c>
      <c r="L52" s="1">
        <f t="shared" si="42"/>
        <v>8667.1543874037143</v>
      </c>
      <c r="M52" s="1">
        <f t="shared" si="42"/>
        <v>8432.8033294427059</v>
      </c>
      <c r="N52" s="1">
        <f t="shared" si="42"/>
        <v>8432.8033294427059</v>
      </c>
      <c r="O52" s="1">
        <f t="shared" si="42"/>
        <v>8803.7514533167305</v>
      </c>
      <c r="P52" s="1">
        <f t="shared" si="42"/>
        <v>8774.0644007454612</v>
      </c>
      <c r="Q52" s="1">
        <f t="shared" si="42"/>
        <v>9187.7873017459406</v>
      </c>
      <c r="R52" s="1">
        <f t="shared" si="42"/>
        <v>8849.1222317747088</v>
      </c>
      <c r="S52" s="1">
        <f t="shared" si="42"/>
        <v>8774.0644007454612</v>
      </c>
      <c r="T52" s="1">
        <f t="shared" si="42"/>
        <v>8774.0644007454612</v>
      </c>
      <c r="U52" s="1">
        <f t="shared" si="42"/>
        <v>8847.786529844796</v>
      </c>
      <c r="V52" s="1">
        <f t="shared" si="42"/>
        <v>8774.0644007454612</v>
      </c>
      <c r="W52" s="1">
        <f t="shared" si="42"/>
        <v>8603.9993840563438</v>
      </c>
      <c r="X52" s="1">
        <f t="shared" si="43"/>
        <v>8803.7514533167305</v>
      </c>
      <c r="Y52" s="1">
        <f t="shared" si="43"/>
        <v>8774.0644007454612</v>
      </c>
      <c r="Z52" s="1">
        <f t="shared" si="43"/>
        <v>8774.0644007454612</v>
      </c>
      <c r="AA52" s="1">
        <f t="shared" si="43"/>
        <v>8803.7514533167305</v>
      </c>
      <c r="AB52" s="1">
        <f t="shared" si="43"/>
        <v>8774.0644007454612</v>
      </c>
      <c r="AC52" s="1">
        <f t="shared" si="43"/>
        <v>9187.7873017459406</v>
      </c>
      <c r="AD52" s="1">
        <f t="shared" si="43"/>
        <v>8849.1222317747088</v>
      </c>
      <c r="AE52" s="1">
        <f t="shared" si="43"/>
        <v>8774.0644007454612</v>
      </c>
      <c r="AF52" s="1">
        <f t="shared" si="43"/>
        <v>8774.0644007454612</v>
      </c>
    </row>
    <row r="53" spans="1:38">
      <c r="A53" s="77" t="s">
        <v>367</v>
      </c>
      <c r="B53" s="5" t="str">
        <f t="shared" si="38"/>
        <v>9310-04590</v>
      </c>
      <c r="C53" s="5" t="str">
        <f t="shared" si="40"/>
        <v>9310</v>
      </c>
      <c r="D53" s="1">
        <f>SUM($F53:K53)</f>
        <v>3607.68</v>
      </c>
      <c r="E53" s="2">
        <f t="shared" si="41"/>
        <v>2.5858914109244918E-3</v>
      </c>
      <c r="F53" s="22">
        <f>'Div 12 history '!B54</f>
        <v>623.24</v>
      </c>
      <c r="G53" s="22">
        <f>'Div 12 history '!C54</f>
        <v>497.38</v>
      </c>
      <c r="H53" s="22">
        <f>'Div 12 history '!D54</f>
        <v>621.04</v>
      </c>
      <c r="I53" s="22">
        <f>'Div 12 history '!E54</f>
        <v>621.39</v>
      </c>
      <c r="J53" s="22">
        <f>'Div 12 history '!F54</f>
        <v>629.54</v>
      </c>
      <c r="K53" s="22">
        <f>'Div 12 history '!G54</f>
        <v>615.09</v>
      </c>
      <c r="L53" s="1">
        <f t="shared" si="42"/>
        <v>520.16240087310518</v>
      </c>
      <c r="M53" s="1">
        <f t="shared" si="42"/>
        <v>506.09773748908691</v>
      </c>
      <c r="N53" s="1">
        <f t="shared" si="42"/>
        <v>506.09773748908691</v>
      </c>
      <c r="O53" s="1">
        <f t="shared" si="42"/>
        <v>528.36032311858855</v>
      </c>
      <c r="P53" s="1">
        <f t="shared" si="42"/>
        <v>526.57864393646162</v>
      </c>
      <c r="Q53" s="1">
        <f t="shared" si="42"/>
        <v>551.40837326415863</v>
      </c>
      <c r="R53" s="1">
        <f t="shared" si="42"/>
        <v>531.08326677429204</v>
      </c>
      <c r="S53" s="1">
        <f t="shared" si="42"/>
        <v>526.57864393646162</v>
      </c>
      <c r="T53" s="1">
        <f t="shared" si="42"/>
        <v>526.57864393646162</v>
      </c>
      <c r="U53" s="1">
        <f t="shared" si="42"/>
        <v>531.00310414055343</v>
      </c>
      <c r="V53" s="1">
        <f t="shared" si="42"/>
        <v>526.57864393646162</v>
      </c>
      <c r="W53" s="1">
        <f t="shared" si="42"/>
        <v>516.3721305375426</v>
      </c>
      <c r="X53" s="1">
        <f t="shared" si="43"/>
        <v>528.36032311858855</v>
      </c>
      <c r="Y53" s="1">
        <f t="shared" si="43"/>
        <v>526.57864393646162</v>
      </c>
      <c r="Z53" s="1">
        <f t="shared" si="43"/>
        <v>526.57864393646162</v>
      </c>
      <c r="AA53" s="1">
        <f t="shared" si="43"/>
        <v>528.36032311858855</v>
      </c>
      <c r="AB53" s="1">
        <f t="shared" si="43"/>
        <v>526.57864393646162</v>
      </c>
      <c r="AC53" s="1">
        <f t="shared" si="43"/>
        <v>551.40837326415863</v>
      </c>
      <c r="AD53" s="1">
        <f t="shared" si="43"/>
        <v>531.08326677429204</v>
      </c>
      <c r="AE53" s="1">
        <f t="shared" si="43"/>
        <v>526.57864393646162</v>
      </c>
      <c r="AF53" s="1">
        <f t="shared" si="43"/>
        <v>526.57864393646162</v>
      </c>
    </row>
    <row r="54" spans="1:38">
      <c r="A54" s="77" t="s">
        <v>147</v>
      </c>
      <c r="B54" s="5" t="str">
        <f t="shared" si="38"/>
        <v>9030-04590</v>
      </c>
      <c r="C54" s="5" t="str">
        <f t="shared" si="40"/>
        <v>9030</v>
      </c>
      <c r="D54" s="1">
        <f>SUM($F54:K54)</f>
        <v>46034.12</v>
      </c>
      <c r="E54" s="2">
        <f t="shared" si="41"/>
        <v>3.2996062709959688E-2</v>
      </c>
      <c r="F54" s="22">
        <f>'Div 12 history '!B55</f>
        <v>7172.69</v>
      </c>
      <c r="G54" s="22">
        <f>'Div 12 history '!C55</f>
        <v>6843.9</v>
      </c>
      <c r="H54" s="22">
        <f>'Div 12 history '!D55</f>
        <v>7070.52</v>
      </c>
      <c r="I54" s="22">
        <f>'Div 12 history '!E55</f>
        <v>7996.9</v>
      </c>
      <c r="J54" s="22">
        <f>'Div 12 history '!F55</f>
        <v>8165.76</v>
      </c>
      <c r="K54" s="22">
        <f>'Div 12 history '!G55</f>
        <v>8784.35</v>
      </c>
      <c r="L54" s="1">
        <f t="shared" si="42"/>
        <v>6637.2899983592315</v>
      </c>
      <c r="M54" s="1">
        <f t="shared" si="42"/>
        <v>6457.8244132797599</v>
      </c>
      <c r="N54" s="1">
        <f t="shared" si="42"/>
        <v>6457.8244132797599</v>
      </c>
      <c r="O54" s="1">
        <f t="shared" si="42"/>
        <v>6741.8957661654804</v>
      </c>
      <c r="P54" s="1">
        <f t="shared" si="42"/>
        <v>6719.1614789583182</v>
      </c>
      <c r="Q54" s="1">
        <f t="shared" si="42"/>
        <v>7035.9896730993514</v>
      </c>
      <c r="R54" s="1">
        <f t="shared" si="42"/>
        <v>6776.6406201990685</v>
      </c>
      <c r="S54" s="1">
        <f t="shared" si="42"/>
        <v>6719.1614789583182</v>
      </c>
      <c r="T54" s="1">
        <f t="shared" si="42"/>
        <v>6719.1614789583182</v>
      </c>
      <c r="U54" s="1">
        <f t="shared" si="42"/>
        <v>6775.61774225506</v>
      </c>
      <c r="V54" s="1">
        <f t="shared" si="42"/>
        <v>6719.1614789583182</v>
      </c>
      <c r="W54" s="1">
        <f t="shared" si="42"/>
        <v>6588.9260194421076</v>
      </c>
      <c r="X54" s="1">
        <f t="shared" si="43"/>
        <v>6741.8957661654804</v>
      </c>
      <c r="Y54" s="1">
        <f t="shared" si="43"/>
        <v>6719.1614789583182</v>
      </c>
      <c r="Z54" s="1">
        <f t="shared" si="43"/>
        <v>6719.1614789583182</v>
      </c>
      <c r="AA54" s="1">
        <f t="shared" si="43"/>
        <v>6741.8957661654804</v>
      </c>
      <c r="AB54" s="1">
        <f t="shared" si="43"/>
        <v>6719.1614789583182</v>
      </c>
      <c r="AC54" s="1">
        <f t="shared" si="43"/>
        <v>7035.9896730993514</v>
      </c>
      <c r="AD54" s="1">
        <f t="shared" si="43"/>
        <v>6776.6406201990685</v>
      </c>
      <c r="AE54" s="1">
        <f t="shared" si="43"/>
        <v>6719.1614789583182</v>
      </c>
      <c r="AF54" s="1">
        <f t="shared" si="43"/>
        <v>6719.1614789583182</v>
      </c>
    </row>
    <row r="55" spans="1:38">
      <c r="A55" s="77" t="s">
        <v>690</v>
      </c>
      <c r="B55" s="5" t="str">
        <f t="shared" si="38"/>
        <v>9210-04592</v>
      </c>
      <c r="C55" s="5" t="str">
        <f t="shared" si="40"/>
        <v>9210</v>
      </c>
      <c r="D55" s="1">
        <f>SUM($F55:K55)</f>
        <v>0</v>
      </c>
      <c r="E55" s="2">
        <f t="shared" si="41"/>
        <v>0</v>
      </c>
      <c r="F55" s="22">
        <f>'Div 12 history '!B56</f>
        <v>0</v>
      </c>
      <c r="G55" s="22">
        <f>'Div 12 history '!C56</f>
        <v>0</v>
      </c>
      <c r="H55" s="22">
        <f>'Div 12 history '!D56</f>
        <v>0</v>
      </c>
      <c r="I55" s="22">
        <f>'Div 12 history '!E56</f>
        <v>0</v>
      </c>
      <c r="J55" s="22">
        <f>'Div 12 history '!F56</f>
        <v>0</v>
      </c>
      <c r="K55" s="22">
        <f>'Div 12 history '!G56</f>
        <v>0</v>
      </c>
      <c r="L55" s="1">
        <f t="shared" si="42"/>
        <v>0</v>
      </c>
      <c r="M55" s="1">
        <f t="shared" si="42"/>
        <v>0</v>
      </c>
      <c r="N55" s="1">
        <f t="shared" si="42"/>
        <v>0</v>
      </c>
      <c r="O55" s="1">
        <f t="shared" si="42"/>
        <v>0</v>
      </c>
      <c r="P55" s="1">
        <f t="shared" si="42"/>
        <v>0</v>
      </c>
      <c r="Q55" s="1">
        <f t="shared" si="42"/>
        <v>0</v>
      </c>
      <c r="R55" s="1">
        <f t="shared" si="42"/>
        <v>0</v>
      </c>
      <c r="S55" s="1">
        <f t="shared" si="42"/>
        <v>0</v>
      </c>
      <c r="T55" s="1">
        <f t="shared" si="42"/>
        <v>0</v>
      </c>
      <c r="U55" s="1">
        <f t="shared" si="42"/>
        <v>0</v>
      </c>
      <c r="V55" s="1">
        <f t="shared" si="42"/>
        <v>0</v>
      </c>
      <c r="W55" s="1">
        <f t="shared" si="42"/>
        <v>0</v>
      </c>
      <c r="X55" s="1">
        <f t="shared" si="43"/>
        <v>0</v>
      </c>
      <c r="Y55" s="1">
        <f t="shared" si="43"/>
        <v>0</v>
      </c>
      <c r="Z55" s="1">
        <f t="shared" si="43"/>
        <v>0</v>
      </c>
      <c r="AA55" s="1">
        <f t="shared" si="43"/>
        <v>0</v>
      </c>
      <c r="AB55" s="1">
        <f t="shared" si="43"/>
        <v>0</v>
      </c>
      <c r="AC55" s="1">
        <f t="shared" si="43"/>
        <v>0</v>
      </c>
      <c r="AD55" s="1">
        <f t="shared" si="43"/>
        <v>0</v>
      </c>
      <c r="AE55" s="1">
        <f t="shared" si="43"/>
        <v>0</v>
      </c>
      <c r="AF55" s="1">
        <f t="shared" si="43"/>
        <v>0</v>
      </c>
    </row>
    <row r="56" spans="1:38">
      <c r="A56" s="9" t="s">
        <v>31</v>
      </c>
      <c r="B56" s="5"/>
      <c r="C56" s="5"/>
      <c r="D56" s="31">
        <f>SUM(D48:D55)</f>
        <v>1395139.7900000003</v>
      </c>
      <c r="E56" s="32">
        <f t="shared" ref="E56:K56" si="44">SUM(E48:E55)</f>
        <v>0.99999999999999978</v>
      </c>
      <c r="F56" s="31">
        <f t="shared" si="44"/>
        <v>231585.28999999998</v>
      </c>
      <c r="G56" s="31">
        <f t="shared" si="44"/>
        <v>210928.59999999998</v>
      </c>
      <c r="H56" s="31">
        <f t="shared" si="44"/>
        <v>281972.53999999998</v>
      </c>
      <c r="I56" s="31">
        <f t="shared" si="44"/>
        <v>217219.72</v>
      </c>
      <c r="J56" s="31">
        <f t="shared" si="44"/>
        <v>223936.59000000003</v>
      </c>
      <c r="K56" s="31">
        <f t="shared" si="44"/>
        <v>229497.05</v>
      </c>
      <c r="L56" s="33">
        <f>'Div 12 history '!H57</f>
        <v>201154</v>
      </c>
      <c r="M56" s="33">
        <f>'Div 12 history '!I57</f>
        <v>195715</v>
      </c>
      <c r="N56" s="33">
        <f>'Div 12 history '!J57</f>
        <v>195715</v>
      </c>
      <c r="O56" s="31">
        <f>'Div 012 FY18 Budget'!C39</f>
        <v>204324.25</v>
      </c>
      <c r="P56" s="31">
        <f>'Div 012 FY18 Budget'!D39</f>
        <v>203635.25</v>
      </c>
      <c r="Q56" s="31">
        <f>'Div 012 FY18 Budget'!E39</f>
        <v>213237.25</v>
      </c>
      <c r="R56" s="31">
        <f>'Div 012 FY18 Budget'!F39</f>
        <v>205377.25</v>
      </c>
      <c r="S56" s="31">
        <f>'Div 012 FY18 Budget'!G39</f>
        <v>203635.25</v>
      </c>
      <c r="T56" s="31">
        <f>'Div 012 FY18 Budget'!H39</f>
        <v>203635.25</v>
      </c>
      <c r="U56" s="31">
        <f>'Div 012 FY18 Budget'!I39</f>
        <v>205346.25</v>
      </c>
      <c r="V56" s="31">
        <f>'Div 012 FY18 Budget'!J39</f>
        <v>203635.25</v>
      </c>
      <c r="W56" s="31">
        <f>'Div 012 FY18 Budget'!K39</f>
        <v>199688.25</v>
      </c>
      <c r="X56" s="31">
        <f>'Div 012 FY18 Budget'!L39</f>
        <v>204324.25</v>
      </c>
      <c r="Y56" s="31">
        <f>'Div 012 FY18 Budget'!M39</f>
        <v>203635.25</v>
      </c>
      <c r="Z56" s="31">
        <f>'Div 012 FY18 Budget'!N39</f>
        <v>203635.25</v>
      </c>
      <c r="AA56" s="37">
        <f t="shared" ref="AA56:AF56" si="45">O56</f>
        <v>204324.25</v>
      </c>
      <c r="AB56" s="37">
        <f t="shared" si="45"/>
        <v>203635.25</v>
      </c>
      <c r="AC56" s="37">
        <f t="shared" si="45"/>
        <v>213237.25</v>
      </c>
      <c r="AD56" s="37">
        <f t="shared" si="45"/>
        <v>205377.25</v>
      </c>
      <c r="AE56" s="37">
        <f>S56</f>
        <v>203635.25</v>
      </c>
      <c r="AF56" s="37">
        <f t="shared" si="45"/>
        <v>203635.25</v>
      </c>
      <c r="AH56" s="15">
        <f>SUM(F56:Q56)</f>
        <v>2608920.54</v>
      </c>
      <c r="AI56" s="15">
        <f>SUM(U56:AF56)</f>
        <v>2454109</v>
      </c>
      <c r="AK56" s="15">
        <f>AH56*$AK$6</f>
        <v>134544.66209836758</v>
      </c>
      <c r="AL56" s="15">
        <f>AI56*$AL$6</f>
        <v>139170.21378521324</v>
      </c>
    </row>
    <row r="57" spans="1:38">
      <c r="B57" s="5" t="str">
        <f t="shared" si="38"/>
        <v/>
      </c>
      <c r="C57" s="5" t="s">
        <v>462</v>
      </c>
      <c r="F57" s="1">
        <f>F56-'Div 12 history '!B57</f>
        <v>0</v>
      </c>
      <c r="G57" s="1">
        <f>G56-'Div 12 history '!C57</f>
        <v>0</v>
      </c>
      <c r="H57" s="1">
        <f>H56-'Div 12 history '!D57</f>
        <v>0</v>
      </c>
      <c r="I57" s="1">
        <f>I56-'Div 12 history '!E57</f>
        <v>0</v>
      </c>
      <c r="J57" s="1">
        <f>J56-'Div 12 history '!F57</f>
        <v>0</v>
      </c>
      <c r="K57" s="1">
        <f>K56-'Div 12 history '!G57</f>
        <v>0</v>
      </c>
      <c r="L57" s="1">
        <f>L56-'Div 12 history '!H57</f>
        <v>0</v>
      </c>
      <c r="M57" s="1">
        <f>M56-'Div 12 history '!I57</f>
        <v>0</v>
      </c>
      <c r="N57" s="1">
        <f>N56-'Div 12 history '!J57</f>
        <v>0</v>
      </c>
      <c r="O57" s="1">
        <f t="shared" ref="O57:P57" si="46">O56-SUM(O48:O55)</f>
        <v>0</v>
      </c>
      <c r="P57" s="1">
        <f t="shared" si="46"/>
        <v>0</v>
      </c>
      <c r="Q57" s="1">
        <f>Q56-SUM(Q48:Q55)</f>
        <v>0</v>
      </c>
      <c r="R57" s="1">
        <f t="shared" ref="R57:AF57" si="47">R56-SUM(R48:R55)</f>
        <v>0</v>
      </c>
      <c r="S57" s="1">
        <f t="shared" si="47"/>
        <v>0</v>
      </c>
      <c r="T57" s="1">
        <f t="shared" si="47"/>
        <v>0</v>
      </c>
      <c r="U57" s="1">
        <f t="shared" si="47"/>
        <v>0</v>
      </c>
      <c r="V57" s="1">
        <f t="shared" si="47"/>
        <v>0</v>
      </c>
      <c r="W57" s="1">
        <f t="shared" si="47"/>
        <v>0</v>
      </c>
      <c r="X57" s="1">
        <f t="shared" si="47"/>
        <v>0</v>
      </c>
      <c r="Y57" s="1">
        <f t="shared" si="47"/>
        <v>0</v>
      </c>
      <c r="Z57" s="1">
        <f t="shared" si="47"/>
        <v>0</v>
      </c>
      <c r="AA57" s="1">
        <f t="shared" si="47"/>
        <v>0</v>
      </c>
      <c r="AB57" s="1">
        <f t="shared" si="47"/>
        <v>0</v>
      </c>
      <c r="AC57" s="1">
        <f t="shared" si="47"/>
        <v>0</v>
      </c>
      <c r="AD57" s="1">
        <f t="shared" si="47"/>
        <v>0</v>
      </c>
      <c r="AE57" s="1">
        <f t="shared" si="47"/>
        <v>0</v>
      </c>
      <c r="AF57" s="1">
        <f t="shared" si="47"/>
        <v>0</v>
      </c>
    </row>
    <row r="58" spans="1:38">
      <c r="A58" s="77" t="s">
        <v>162</v>
      </c>
      <c r="B58" s="5" t="str">
        <f t="shared" si="38"/>
        <v>8740-03002</v>
      </c>
      <c r="C58" s="5" t="str">
        <f t="shared" ref="C58:C61" si="48">LEFT(B58,4)</f>
        <v>8740</v>
      </c>
      <c r="D58" s="1">
        <f>SUM($F58:K58)</f>
        <v>8089.62</v>
      </c>
      <c r="E58" s="2">
        <f>D58/$D$62</f>
        <v>0.81815147739409044</v>
      </c>
      <c r="F58" s="22">
        <f>'Div 12 history '!B59</f>
        <v>1658.76</v>
      </c>
      <c r="G58" s="22">
        <f>'Div 12 history '!C59</f>
        <v>1294.8699999999999</v>
      </c>
      <c r="H58" s="22">
        <f>'Div 12 history '!D59</f>
        <v>882.48</v>
      </c>
      <c r="I58" s="22">
        <f>'Div 12 history '!E59</f>
        <v>1284.05</v>
      </c>
      <c r="J58" s="22">
        <f>'Div 12 history '!F59</f>
        <v>1685.88</v>
      </c>
      <c r="K58" s="22">
        <f>'Div 12 history '!G59</f>
        <v>1283.58</v>
      </c>
      <c r="L58" s="1">
        <f t="shared" ref="L58:V59" si="49">$E58*L$62</f>
        <v>1726.2996173015308</v>
      </c>
      <c r="M58" s="1">
        <f t="shared" si="49"/>
        <v>1726.2996173015308</v>
      </c>
      <c r="N58" s="1">
        <f t="shared" si="49"/>
        <v>1723.0270113919544</v>
      </c>
      <c r="O58" s="1">
        <f t="shared" si="49"/>
        <v>1391.6756630473478</v>
      </c>
      <c r="P58" s="1">
        <f t="shared" si="49"/>
        <v>1391.6756630473478</v>
      </c>
      <c r="Q58" s="1">
        <f t="shared" si="49"/>
        <v>1391.6756630473478</v>
      </c>
      <c r="R58" s="1">
        <f t="shared" si="49"/>
        <v>1391.6756630473478</v>
      </c>
      <c r="S58" s="1">
        <f t="shared" si="49"/>
        <v>1391.6756630473478</v>
      </c>
      <c r="T58" s="1">
        <f t="shared" si="49"/>
        <v>1391.6756630473478</v>
      </c>
      <c r="U58" s="1">
        <f t="shared" si="49"/>
        <v>1391.6756630473478</v>
      </c>
      <c r="V58" s="1">
        <f t="shared" si="49"/>
        <v>1391.6756630473478</v>
      </c>
      <c r="W58" s="1">
        <f t="shared" ref="W58:AF59" si="50">$E58*W$62</f>
        <v>1391.6756630473478</v>
      </c>
      <c r="X58" s="1">
        <f t="shared" si="50"/>
        <v>1391.6756630473478</v>
      </c>
      <c r="Y58" s="1">
        <f t="shared" si="50"/>
        <v>1391.6756630473478</v>
      </c>
      <c r="Z58" s="1">
        <f t="shared" si="50"/>
        <v>1391.6756630473478</v>
      </c>
      <c r="AA58" s="1">
        <f t="shared" si="50"/>
        <v>1391.6756630473478</v>
      </c>
      <c r="AB58" s="1">
        <f t="shared" si="50"/>
        <v>1391.6756630473478</v>
      </c>
      <c r="AC58" s="1">
        <f t="shared" si="50"/>
        <v>1391.6756630473478</v>
      </c>
      <c r="AD58" s="1">
        <f t="shared" si="50"/>
        <v>1391.6756630473478</v>
      </c>
      <c r="AE58" s="1">
        <f t="shared" si="50"/>
        <v>1391.6756630473478</v>
      </c>
      <c r="AF58" s="1">
        <f t="shared" si="50"/>
        <v>1391.6756630473478</v>
      </c>
    </row>
    <row r="59" spans="1:38">
      <c r="A59" s="77" t="s">
        <v>368</v>
      </c>
      <c r="B59" s="5" t="str">
        <f t="shared" si="38"/>
        <v>9210-03004</v>
      </c>
      <c r="C59" s="5" t="str">
        <f t="shared" si="48"/>
        <v>9210</v>
      </c>
      <c r="D59" s="1">
        <f>SUM($F59:K59)</f>
        <v>7</v>
      </c>
      <c r="E59" s="2">
        <f>D59/$D$62</f>
        <v>7.0795171364769081E-4</v>
      </c>
      <c r="F59" s="22">
        <f>'Div 12 history '!B60</f>
        <v>7</v>
      </c>
      <c r="G59" s="22">
        <f>'Div 12 history '!C60</f>
        <v>0</v>
      </c>
      <c r="H59" s="22">
        <f>'Div 12 history '!D60</f>
        <v>0</v>
      </c>
      <c r="I59" s="22">
        <f>'Div 12 history '!E60</f>
        <v>0</v>
      </c>
      <c r="J59" s="22">
        <f>'Div 12 history '!F60</f>
        <v>0</v>
      </c>
      <c r="K59" s="22">
        <f>'Div 12 history '!G60</f>
        <v>0</v>
      </c>
      <c r="L59" s="1">
        <f t="shared" si="49"/>
        <v>1.4937781157966277</v>
      </c>
      <c r="M59" s="1">
        <f t="shared" si="49"/>
        <v>1.4937781157966277</v>
      </c>
      <c r="N59" s="1">
        <f t="shared" si="49"/>
        <v>1.4909463089420369</v>
      </c>
      <c r="O59" s="1">
        <f t="shared" si="49"/>
        <v>1.2042258649147222</v>
      </c>
      <c r="P59" s="1">
        <f t="shared" si="49"/>
        <v>1.2042258649147222</v>
      </c>
      <c r="Q59" s="1">
        <f t="shared" si="49"/>
        <v>1.2042258649147222</v>
      </c>
      <c r="R59" s="1">
        <f t="shared" si="49"/>
        <v>1.2042258649147222</v>
      </c>
      <c r="S59" s="1">
        <f t="shared" si="49"/>
        <v>1.2042258649147222</v>
      </c>
      <c r="T59" s="1">
        <f t="shared" si="49"/>
        <v>1.2042258649147222</v>
      </c>
      <c r="U59" s="1">
        <f t="shared" si="49"/>
        <v>1.2042258649147222</v>
      </c>
      <c r="V59" s="1">
        <f t="shared" si="49"/>
        <v>1.2042258649147222</v>
      </c>
      <c r="W59" s="1">
        <f t="shared" si="50"/>
        <v>1.2042258649147222</v>
      </c>
      <c r="X59" s="1">
        <f t="shared" si="50"/>
        <v>1.2042258649147222</v>
      </c>
      <c r="Y59" s="1">
        <f t="shared" si="50"/>
        <v>1.2042258649147222</v>
      </c>
      <c r="Z59" s="1">
        <f t="shared" si="50"/>
        <v>1.2042258649147222</v>
      </c>
      <c r="AA59" s="1">
        <f t="shared" si="50"/>
        <v>1.2042258649147222</v>
      </c>
      <c r="AB59" s="1">
        <f t="shared" si="50"/>
        <v>1.2042258649147222</v>
      </c>
      <c r="AC59" s="1">
        <f t="shared" si="50"/>
        <v>1.2042258649147222</v>
      </c>
      <c r="AD59" s="1">
        <f t="shared" si="50"/>
        <v>1.2042258649147222</v>
      </c>
      <c r="AE59" s="1">
        <f t="shared" si="50"/>
        <v>1.2042258649147222</v>
      </c>
      <c r="AF59" s="1">
        <f t="shared" si="50"/>
        <v>1.2042258649147222</v>
      </c>
    </row>
    <row r="60" spans="1:38">
      <c r="A60" s="77" t="s">
        <v>171</v>
      </c>
      <c r="B60" s="5" t="str">
        <f t="shared" si="38"/>
        <v>8740-03004</v>
      </c>
      <c r="C60" s="5" t="str">
        <f t="shared" ref="C60" si="51">LEFT(B60,4)</f>
        <v>8740</v>
      </c>
      <c r="D60" s="1">
        <f>SUM($F60:K60)</f>
        <v>1791.06</v>
      </c>
      <c r="E60" s="2">
        <f>D60/$D$62</f>
        <v>0.18114057089226188</v>
      </c>
      <c r="F60" s="22">
        <f>'Div 12 history '!B61</f>
        <v>362.57</v>
      </c>
      <c r="G60" s="22">
        <f>'Div 12 history '!C61</f>
        <v>8.11</v>
      </c>
      <c r="H60" s="22">
        <f>'Div 12 history '!D61</f>
        <v>413.73</v>
      </c>
      <c r="I60" s="22">
        <f>'Div 12 history '!E61</f>
        <v>389.02</v>
      </c>
      <c r="J60" s="22">
        <f>'Div 12 history '!F61</f>
        <v>265.27</v>
      </c>
      <c r="K60" s="22">
        <f>'Div 12 history '!G61</f>
        <v>352.36</v>
      </c>
      <c r="L60" s="1">
        <f t="shared" ref="L60:AB61" si="52">$E60*L$62</f>
        <v>382.20660458267258</v>
      </c>
      <c r="M60" s="1">
        <f t="shared" si="52"/>
        <v>382.20660458267258</v>
      </c>
      <c r="N60" s="1">
        <f t="shared" si="52"/>
        <v>381.48204229910351</v>
      </c>
      <c r="O60" s="1">
        <f t="shared" si="52"/>
        <v>308.12011108773743</v>
      </c>
      <c r="P60" s="1">
        <f t="shared" si="52"/>
        <v>308.12011108773743</v>
      </c>
      <c r="Q60" s="1">
        <f t="shared" si="52"/>
        <v>308.12011108773743</v>
      </c>
      <c r="R60" s="1">
        <f t="shared" si="52"/>
        <v>308.12011108773743</v>
      </c>
      <c r="S60" s="1">
        <f t="shared" si="52"/>
        <v>308.12011108773743</v>
      </c>
      <c r="T60" s="1">
        <f t="shared" si="52"/>
        <v>308.12011108773743</v>
      </c>
      <c r="U60" s="1">
        <f t="shared" si="52"/>
        <v>308.12011108773743</v>
      </c>
      <c r="V60" s="1">
        <f t="shared" si="52"/>
        <v>308.12011108773743</v>
      </c>
      <c r="W60" s="1">
        <f t="shared" si="52"/>
        <v>308.12011108773743</v>
      </c>
      <c r="X60" s="1">
        <f t="shared" si="52"/>
        <v>308.12011108773743</v>
      </c>
      <c r="Y60" s="1">
        <f t="shared" si="52"/>
        <v>308.12011108773743</v>
      </c>
      <c r="Z60" s="1">
        <f t="shared" si="52"/>
        <v>308.12011108773743</v>
      </c>
      <c r="AA60" s="1">
        <f t="shared" si="52"/>
        <v>308.12011108773743</v>
      </c>
      <c r="AB60" s="1">
        <f t="shared" si="52"/>
        <v>308.12011108773743</v>
      </c>
      <c r="AC60" s="1">
        <f t="shared" ref="AC60:AF61" si="53">$E60*AC$62</f>
        <v>308.12011108773743</v>
      </c>
      <c r="AD60" s="1">
        <f t="shared" si="53"/>
        <v>308.12011108773743</v>
      </c>
      <c r="AE60" s="1">
        <f t="shared" si="53"/>
        <v>308.12011108773743</v>
      </c>
      <c r="AF60" s="1">
        <f t="shared" si="53"/>
        <v>308.12011108773743</v>
      </c>
    </row>
    <row r="61" spans="1:38">
      <c r="A61" s="112" t="s">
        <v>176</v>
      </c>
      <c r="B61" s="5" t="str">
        <f t="shared" si="38"/>
        <v>8740-04302</v>
      </c>
      <c r="C61" s="5" t="str">
        <f t="shared" si="48"/>
        <v>8740</v>
      </c>
      <c r="D61" s="1">
        <f>SUM($F61:K61)</f>
        <v>0</v>
      </c>
      <c r="E61" s="2">
        <f>D61/$D$62</f>
        <v>0</v>
      </c>
      <c r="F61" s="22">
        <f>'Div 12 history '!B62</f>
        <v>0</v>
      </c>
      <c r="G61" s="22">
        <f>'Div 12 history '!C62</f>
        <v>0</v>
      </c>
      <c r="H61" s="22">
        <f>'Div 12 history '!D62</f>
        <v>0</v>
      </c>
      <c r="I61" s="22">
        <f>'Div 12 history '!E62</f>
        <v>0</v>
      </c>
      <c r="J61" s="22">
        <f>'Div 12 history '!F62</f>
        <v>0</v>
      </c>
      <c r="K61" s="22">
        <f>'Div 12 history '!G62</f>
        <v>0</v>
      </c>
      <c r="L61" s="1">
        <f t="shared" si="52"/>
        <v>0</v>
      </c>
      <c r="M61" s="1">
        <f t="shared" si="52"/>
        <v>0</v>
      </c>
      <c r="N61" s="1">
        <f t="shared" si="52"/>
        <v>0</v>
      </c>
      <c r="O61" s="1">
        <f t="shared" si="52"/>
        <v>0</v>
      </c>
      <c r="P61" s="1">
        <f t="shared" si="52"/>
        <v>0</v>
      </c>
      <c r="Q61" s="1">
        <f t="shared" si="52"/>
        <v>0</v>
      </c>
      <c r="R61" s="1">
        <f t="shared" si="52"/>
        <v>0</v>
      </c>
      <c r="S61" s="1">
        <f t="shared" si="52"/>
        <v>0</v>
      </c>
      <c r="T61" s="1">
        <f t="shared" si="52"/>
        <v>0</v>
      </c>
      <c r="U61" s="1">
        <f t="shared" si="52"/>
        <v>0</v>
      </c>
      <c r="V61" s="1">
        <f t="shared" si="52"/>
        <v>0</v>
      </c>
      <c r="W61" s="1">
        <f t="shared" si="52"/>
        <v>0</v>
      </c>
      <c r="X61" s="1">
        <f t="shared" si="52"/>
        <v>0</v>
      </c>
      <c r="Y61" s="1">
        <f t="shared" si="52"/>
        <v>0</v>
      </c>
      <c r="Z61" s="1">
        <f t="shared" si="52"/>
        <v>0</v>
      </c>
      <c r="AA61" s="1">
        <f t="shared" si="52"/>
        <v>0</v>
      </c>
      <c r="AB61" s="1">
        <f t="shared" si="52"/>
        <v>0</v>
      </c>
      <c r="AC61" s="1">
        <f t="shared" si="53"/>
        <v>0</v>
      </c>
      <c r="AD61" s="1">
        <f t="shared" si="53"/>
        <v>0</v>
      </c>
      <c r="AE61" s="1">
        <f t="shared" si="53"/>
        <v>0</v>
      </c>
      <c r="AF61" s="1">
        <f t="shared" si="53"/>
        <v>0</v>
      </c>
    </row>
    <row r="62" spans="1:38">
      <c r="A62" s="9" t="s">
        <v>25</v>
      </c>
      <c r="B62" s="5"/>
      <c r="C62" s="5"/>
      <c r="D62" s="31">
        <f t="shared" ref="D62:K62" si="54">SUM(D58:D61)</f>
        <v>9887.68</v>
      </c>
      <c r="E62" s="32">
        <f t="shared" si="54"/>
        <v>1</v>
      </c>
      <c r="F62" s="31">
        <f t="shared" si="54"/>
        <v>2028.33</v>
      </c>
      <c r="G62" s="31">
        <f t="shared" si="54"/>
        <v>1302.9799999999998</v>
      </c>
      <c r="H62" s="31">
        <f t="shared" si="54"/>
        <v>1296.21</v>
      </c>
      <c r="I62" s="31">
        <f t="shared" si="54"/>
        <v>1673.07</v>
      </c>
      <c r="J62" s="31">
        <f t="shared" si="54"/>
        <v>1951.15</v>
      </c>
      <c r="K62" s="31">
        <f t="shared" si="54"/>
        <v>1635.94</v>
      </c>
      <c r="L62" s="33">
        <f>'Div 12 history '!H63</f>
        <v>2110</v>
      </c>
      <c r="M62" s="33">
        <f>'Div 12 history '!I63</f>
        <v>2110</v>
      </c>
      <c r="N62" s="33">
        <f>'Div 12 history '!J63</f>
        <v>2106</v>
      </c>
      <c r="O62" s="31">
        <f>'Div 012 FY18 Budget'!C23</f>
        <v>1701</v>
      </c>
      <c r="P62" s="31">
        <f>'Div 012 FY18 Budget'!D23</f>
        <v>1701</v>
      </c>
      <c r="Q62" s="31">
        <f>'Div 012 FY18 Budget'!E23</f>
        <v>1701</v>
      </c>
      <c r="R62" s="31">
        <f>'Div 012 FY18 Budget'!F23</f>
        <v>1701</v>
      </c>
      <c r="S62" s="31">
        <f>'Div 012 FY18 Budget'!G23</f>
        <v>1701</v>
      </c>
      <c r="T62" s="31">
        <f>'Div 012 FY18 Budget'!H23</f>
        <v>1701</v>
      </c>
      <c r="U62" s="31">
        <f>'Div 012 FY18 Budget'!I23</f>
        <v>1701</v>
      </c>
      <c r="V62" s="31">
        <f>'Div 012 FY18 Budget'!J23</f>
        <v>1701</v>
      </c>
      <c r="W62" s="31">
        <f>'Div 012 FY18 Budget'!K23</f>
        <v>1701</v>
      </c>
      <c r="X62" s="31">
        <f>'Div 012 FY18 Budget'!L23</f>
        <v>1701</v>
      </c>
      <c r="Y62" s="31">
        <f>'Div 012 FY18 Budget'!M23</f>
        <v>1701</v>
      </c>
      <c r="Z62" s="31">
        <f>'Div 012 FY18 Budget'!N23</f>
        <v>1701</v>
      </c>
      <c r="AA62" s="37">
        <f t="shared" ref="AA62:AF62" si="55">O62*(1+AA$3)</f>
        <v>1701</v>
      </c>
      <c r="AB62" s="37">
        <f t="shared" si="55"/>
        <v>1701</v>
      </c>
      <c r="AC62" s="37">
        <f t="shared" si="55"/>
        <v>1701</v>
      </c>
      <c r="AD62" s="37">
        <f t="shared" si="55"/>
        <v>1701</v>
      </c>
      <c r="AE62" s="37">
        <f t="shared" si="55"/>
        <v>1701</v>
      </c>
      <c r="AF62" s="37">
        <f t="shared" si="55"/>
        <v>1701</v>
      </c>
      <c r="AH62" s="15">
        <f>SUM(F62:Q62)</f>
        <v>21316.68</v>
      </c>
      <c r="AI62" s="15">
        <f>SUM(U62:AF62)</f>
        <v>20412</v>
      </c>
      <c r="AK62" s="15">
        <f>AH62*$AK$6</f>
        <v>1099.3226752927592</v>
      </c>
      <c r="AL62" s="15">
        <f>AI62*$AL$6</f>
        <v>1157.5453265457129</v>
      </c>
    </row>
    <row r="63" spans="1:38">
      <c r="B63" s="5" t="str">
        <f t="shared" si="38"/>
        <v/>
      </c>
      <c r="C63" s="5" t="s">
        <v>462</v>
      </c>
      <c r="F63" s="1">
        <f>F62-'Div 12 history '!B63</f>
        <v>0</v>
      </c>
      <c r="G63" s="1">
        <f>G62-'Div 12 history '!C63</f>
        <v>0</v>
      </c>
      <c r="H63" s="1">
        <f>H62-'Div 12 history '!D63</f>
        <v>0</v>
      </c>
      <c r="I63" s="1">
        <f>I62-'Div 12 history '!E63</f>
        <v>0</v>
      </c>
      <c r="J63" s="1">
        <f>J62-'Div 12 history '!F63</f>
        <v>0</v>
      </c>
      <c r="K63" s="1">
        <f>K62-'Div 12 history '!G63</f>
        <v>0</v>
      </c>
      <c r="L63" s="1">
        <f>L62-'Div 12 history '!H63</f>
        <v>0</v>
      </c>
      <c r="M63" s="1">
        <f>M62-'Div 12 history '!I63</f>
        <v>0</v>
      </c>
      <c r="N63" s="1">
        <f>N62-'Div 12 history '!J63</f>
        <v>0</v>
      </c>
      <c r="O63" s="1">
        <f t="shared" ref="O63:AF63" si="56">O62-SUM(O58:O61)</f>
        <v>0</v>
      </c>
      <c r="P63" s="1">
        <f t="shared" si="56"/>
        <v>0</v>
      </c>
      <c r="Q63" s="1">
        <f t="shared" si="56"/>
        <v>0</v>
      </c>
      <c r="R63" s="1">
        <f t="shared" si="56"/>
        <v>0</v>
      </c>
      <c r="S63" s="1">
        <f t="shared" si="56"/>
        <v>0</v>
      </c>
      <c r="T63" s="1">
        <f t="shared" si="56"/>
        <v>0</v>
      </c>
      <c r="U63" s="1">
        <f t="shared" si="56"/>
        <v>0</v>
      </c>
      <c r="V63" s="1">
        <f t="shared" si="56"/>
        <v>0</v>
      </c>
      <c r="W63" s="1">
        <f t="shared" si="56"/>
        <v>0</v>
      </c>
      <c r="X63" s="1">
        <f t="shared" si="56"/>
        <v>0</v>
      </c>
      <c r="Y63" s="1">
        <f t="shared" si="56"/>
        <v>0</v>
      </c>
      <c r="Z63" s="1">
        <f t="shared" si="56"/>
        <v>0</v>
      </c>
      <c r="AA63" s="1">
        <f t="shared" si="56"/>
        <v>0</v>
      </c>
      <c r="AB63" s="1">
        <f t="shared" si="56"/>
        <v>0</v>
      </c>
      <c r="AC63" s="1">
        <f t="shared" si="56"/>
        <v>0</v>
      </c>
      <c r="AD63" s="1">
        <f t="shared" si="56"/>
        <v>0</v>
      </c>
      <c r="AE63" s="1">
        <f t="shared" si="56"/>
        <v>0</v>
      </c>
      <c r="AF63" s="1">
        <f t="shared" si="56"/>
        <v>0</v>
      </c>
    </row>
    <row r="64" spans="1:38">
      <c r="A64" s="77" t="s">
        <v>370</v>
      </c>
      <c r="B64" s="5" t="str">
        <f t="shared" si="38"/>
        <v>9310-02005</v>
      </c>
      <c r="C64" s="5" t="str">
        <f t="shared" ref="C64:C70" si="57">LEFT(B64,4)</f>
        <v>9310</v>
      </c>
      <c r="D64" s="1">
        <f>SUM($F64:K64)</f>
        <v>0</v>
      </c>
      <c r="E64" s="2">
        <f t="shared" ref="E64:E71" si="58">D64/$D$72</f>
        <v>0</v>
      </c>
      <c r="F64" s="22">
        <f>'Div 12 history '!B65</f>
        <v>0</v>
      </c>
      <c r="G64" s="22">
        <f>'Div 12 history '!C65</f>
        <v>0</v>
      </c>
      <c r="H64" s="22">
        <f>'Div 12 history '!D65</f>
        <v>0</v>
      </c>
      <c r="I64" s="22">
        <f>'Div 12 history '!E65</f>
        <v>0</v>
      </c>
      <c r="J64" s="22">
        <f>'Div 12 history '!F65</f>
        <v>0</v>
      </c>
      <c r="K64" s="22">
        <f>'Div 12 history '!G65</f>
        <v>0</v>
      </c>
      <c r="L64" s="1">
        <f t="shared" ref="L64:W71" si="59">$E64*L$72</f>
        <v>0</v>
      </c>
      <c r="M64" s="1">
        <f t="shared" si="59"/>
        <v>0</v>
      </c>
      <c r="N64" s="1">
        <f t="shared" si="59"/>
        <v>0</v>
      </c>
      <c r="O64" s="1">
        <f t="shared" si="59"/>
        <v>0</v>
      </c>
      <c r="P64" s="1">
        <f t="shared" si="59"/>
        <v>0</v>
      </c>
      <c r="Q64" s="1">
        <f t="shared" si="59"/>
        <v>0</v>
      </c>
      <c r="R64" s="1">
        <f t="shared" si="59"/>
        <v>0</v>
      </c>
      <c r="S64" s="1">
        <f t="shared" si="59"/>
        <v>0</v>
      </c>
      <c r="T64" s="1">
        <f t="shared" si="59"/>
        <v>0</v>
      </c>
      <c r="U64" s="1">
        <f t="shared" si="59"/>
        <v>0</v>
      </c>
      <c r="V64" s="1">
        <f t="shared" si="59"/>
        <v>0</v>
      </c>
      <c r="W64" s="1">
        <f t="shared" si="59"/>
        <v>0</v>
      </c>
      <c r="X64" s="1">
        <f t="shared" ref="X64:AF71" si="60">$E64*X$72</f>
        <v>0</v>
      </c>
      <c r="Y64" s="1">
        <f t="shared" si="60"/>
        <v>0</v>
      </c>
      <c r="Z64" s="1">
        <f t="shared" si="60"/>
        <v>0</v>
      </c>
      <c r="AA64" s="1">
        <f t="shared" si="60"/>
        <v>0</v>
      </c>
      <c r="AB64" s="1">
        <f t="shared" si="60"/>
        <v>0</v>
      </c>
      <c r="AC64" s="1">
        <f t="shared" si="60"/>
        <v>0</v>
      </c>
      <c r="AD64" s="1">
        <f t="shared" si="60"/>
        <v>0</v>
      </c>
      <c r="AE64" s="1">
        <f t="shared" si="60"/>
        <v>0</v>
      </c>
      <c r="AF64" s="1">
        <f t="shared" si="60"/>
        <v>0</v>
      </c>
    </row>
    <row r="65" spans="1:38">
      <c r="A65" s="77" t="s">
        <v>369</v>
      </c>
      <c r="B65" s="5" t="str">
        <f t="shared" si="38"/>
        <v>9210-02005</v>
      </c>
      <c r="C65" s="5" t="str">
        <f t="shared" si="57"/>
        <v>9210</v>
      </c>
      <c r="D65" s="1">
        <f>SUM($F65:K65)</f>
        <v>1156.3600000000001</v>
      </c>
      <c r="E65" s="2">
        <f t="shared" si="58"/>
        <v>3.7597170295647409E-2</v>
      </c>
      <c r="F65" s="22">
        <f>'Div 12 history '!B66</f>
        <v>217</v>
      </c>
      <c r="G65" s="22">
        <f>'Div 12 history '!C66</f>
        <v>190.68</v>
      </c>
      <c r="H65" s="22">
        <f>'Div 12 history '!D66</f>
        <v>233.46</v>
      </c>
      <c r="I65" s="22">
        <f>'Div 12 history '!E66</f>
        <v>195.73</v>
      </c>
      <c r="J65" s="22">
        <f>'Div 12 history '!F66</f>
        <v>319.49</v>
      </c>
      <c r="K65" s="22">
        <f>'Div 12 history '!G66</f>
        <v>0</v>
      </c>
      <c r="L65" s="1">
        <f t="shared" si="59"/>
        <v>262.80422036657541</v>
      </c>
      <c r="M65" s="1">
        <f t="shared" si="59"/>
        <v>262.80422036657541</v>
      </c>
      <c r="N65" s="1">
        <f t="shared" si="59"/>
        <v>262.80422036657541</v>
      </c>
      <c r="O65" s="1">
        <f t="shared" si="59"/>
        <v>228.44040671635366</v>
      </c>
      <c r="P65" s="1">
        <f t="shared" si="59"/>
        <v>228.44040671635366</v>
      </c>
      <c r="Q65" s="1">
        <f t="shared" si="59"/>
        <v>228.44040671635366</v>
      </c>
      <c r="R65" s="1">
        <f t="shared" si="59"/>
        <v>228.44040671635366</v>
      </c>
      <c r="S65" s="1">
        <f t="shared" si="59"/>
        <v>228.44040671635366</v>
      </c>
      <c r="T65" s="1">
        <f t="shared" si="59"/>
        <v>228.44040671635366</v>
      </c>
      <c r="U65" s="1">
        <f t="shared" si="59"/>
        <v>228.44040671635366</v>
      </c>
      <c r="V65" s="1">
        <f t="shared" si="59"/>
        <v>228.44040671635366</v>
      </c>
      <c r="W65" s="1">
        <f t="shared" si="59"/>
        <v>228.44040671635366</v>
      </c>
      <c r="X65" s="1">
        <f t="shared" si="60"/>
        <v>228.44040671635366</v>
      </c>
      <c r="Y65" s="1">
        <f t="shared" si="60"/>
        <v>228.44040671635366</v>
      </c>
      <c r="Z65" s="1">
        <f t="shared" si="60"/>
        <v>228.59079539753625</v>
      </c>
      <c r="AA65" s="1">
        <f t="shared" si="60"/>
        <v>228.44040671635366</v>
      </c>
      <c r="AB65" s="1">
        <f t="shared" si="60"/>
        <v>228.44040671635366</v>
      </c>
      <c r="AC65" s="1">
        <f t="shared" si="60"/>
        <v>228.44040671635366</v>
      </c>
      <c r="AD65" s="1">
        <f t="shared" si="60"/>
        <v>228.44040671635366</v>
      </c>
      <c r="AE65" s="1">
        <f t="shared" si="60"/>
        <v>228.44040671635366</v>
      </c>
      <c r="AF65" s="1">
        <f t="shared" si="60"/>
        <v>228.44040671635366</v>
      </c>
    </row>
    <row r="66" spans="1:38">
      <c r="A66" s="77" t="s">
        <v>494</v>
      </c>
      <c r="B66" s="5" t="str">
        <f t="shared" si="38"/>
        <v>9010-02005</v>
      </c>
      <c r="C66" s="5" t="str">
        <f t="shared" si="57"/>
        <v>9010</v>
      </c>
      <c r="D66" s="1">
        <f>SUM($F66:K66)</f>
        <v>0</v>
      </c>
      <c r="E66" s="2">
        <f t="shared" si="58"/>
        <v>0</v>
      </c>
      <c r="F66" s="22">
        <f>'Div 12 history '!B67</f>
        <v>0</v>
      </c>
      <c r="G66" s="22">
        <f>'Div 12 history '!C67</f>
        <v>0</v>
      </c>
      <c r="H66" s="22">
        <f>'Div 12 history '!D67</f>
        <v>0</v>
      </c>
      <c r="I66" s="22">
        <f>'Div 12 history '!E67</f>
        <v>0</v>
      </c>
      <c r="J66" s="22">
        <f>'Div 12 history '!F67</f>
        <v>0</v>
      </c>
      <c r="K66" s="22">
        <f>'Div 12 history '!G67</f>
        <v>0</v>
      </c>
      <c r="L66" s="1">
        <f t="shared" si="59"/>
        <v>0</v>
      </c>
      <c r="M66" s="1">
        <f t="shared" si="59"/>
        <v>0</v>
      </c>
      <c r="N66" s="1">
        <f t="shared" si="59"/>
        <v>0</v>
      </c>
      <c r="O66" s="1">
        <f t="shared" si="59"/>
        <v>0</v>
      </c>
      <c r="P66" s="1">
        <f t="shared" si="59"/>
        <v>0</v>
      </c>
      <c r="Q66" s="1">
        <f t="shared" si="59"/>
        <v>0</v>
      </c>
      <c r="R66" s="1">
        <f t="shared" si="59"/>
        <v>0</v>
      </c>
      <c r="S66" s="1">
        <f t="shared" si="59"/>
        <v>0</v>
      </c>
      <c r="T66" s="1">
        <f t="shared" si="59"/>
        <v>0</v>
      </c>
      <c r="U66" s="1">
        <f t="shared" si="59"/>
        <v>0</v>
      </c>
      <c r="V66" s="1">
        <f t="shared" si="59"/>
        <v>0</v>
      </c>
      <c r="W66" s="1">
        <f t="shared" si="59"/>
        <v>0</v>
      </c>
      <c r="X66" s="1">
        <f t="shared" si="60"/>
        <v>0</v>
      </c>
      <c r="Y66" s="1">
        <f t="shared" si="60"/>
        <v>0</v>
      </c>
      <c r="Z66" s="1">
        <f t="shared" si="60"/>
        <v>0</v>
      </c>
      <c r="AA66" s="1">
        <f t="shared" si="60"/>
        <v>0</v>
      </c>
      <c r="AB66" s="1">
        <f t="shared" si="60"/>
        <v>0</v>
      </c>
      <c r="AC66" s="1">
        <f t="shared" si="60"/>
        <v>0</v>
      </c>
      <c r="AD66" s="1">
        <f t="shared" si="60"/>
        <v>0</v>
      </c>
      <c r="AE66" s="1">
        <f t="shared" si="60"/>
        <v>0</v>
      </c>
      <c r="AF66" s="1">
        <f t="shared" si="60"/>
        <v>0</v>
      </c>
    </row>
    <row r="67" spans="1:38">
      <c r="A67" s="77" t="s">
        <v>200</v>
      </c>
      <c r="B67" s="5" t="str">
        <f t="shared" si="38"/>
        <v>9030-02005</v>
      </c>
      <c r="C67" s="5" t="str">
        <f t="shared" si="57"/>
        <v>9030</v>
      </c>
      <c r="D67" s="1">
        <f>SUM($F67:K67)</f>
        <v>0</v>
      </c>
      <c r="E67" s="2">
        <f t="shared" si="58"/>
        <v>0</v>
      </c>
      <c r="F67" s="22">
        <f>'Div 12 history '!B68</f>
        <v>0</v>
      </c>
      <c r="G67" s="22">
        <f>'Div 12 history '!C68</f>
        <v>0</v>
      </c>
      <c r="H67" s="22">
        <f>'Div 12 history '!D68</f>
        <v>0</v>
      </c>
      <c r="I67" s="22">
        <f>'Div 12 history '!E68</f>
        <v>0</v>
      </c>
      <c r="J67" s="22">
        <f>'Div 12 history '!F68</f>
        <v>0</v>
      </c>
      <c r="K67" s="22">
        <f>'Div 12 history '!G68</f>
        <v>0</v>
      </c>
      <c r="L67" s="1">
        <f t="shared" si="59"/>
        <v>0</v>
      </c>
      <c r="M67" s="1">
        <f t="shared" si="59"/>
        <v>0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 t="shared" si="60"/>
        <v>0</v>
      </c>
      <c r="Y67" s="1">
        <f t="shared" si="60"/>
        <v>0</v>
      </c>
      <c r="Z67" s="1">
        <f t="shared" si="60"/>
        <v>0</v>
      </c>
      <c r="AA67" s="1">
        <f t="shared" si="60"/>
        <v>0</v>
      </c>
      <c r="AB67" s="1">
        <f t="shared" si="60"/>
        <v>0</v>
      </c>
      <c r="AC67" s="1">
        <f t="shared" si="60"/>
        <v>0</v>
      </c>
      <c r="AD67" s="1">
        <f t="shared" si="60"/>
        <v>0</v>
      </c>
      <c r="AE67" s="1">
        <f t="shared" si="60"/>
        <v>0</v>
      </c>
      <c r="AF67" s="1">
        <f t="shared" si="60"/>
        <v>0</v>
      </c>
    </row>
    <row r="68" spans="1:38">
      <c r="A68" s="77" t="s">
        <v>711</v>
      </c>
      <c r="B68" s="5" t="str">
        <f t="shared" si="38"/>
        <v>9030-02006</v>
      </c>
      <c r="C68" s="5" t="str">
        <f t="shared" si="57"/>
        <v>9030</v>
      </c>
      <c r="D68" s="1">
        <f>SUM($F68:K68)</f>
        <v>0</v>
      </c>
      <c r="E68" s="2">
        <f t="shared" si="58"/>
        <v>0</v>
      </c>
      <c r="F68" s="22">
        <f>'Div 12 history '!B69</f>
        <v>0</v>
      </c>
      <c r="G68" s="22">
        <f>'Div 12 history '!C69</f>
        <v>0</v>
      </c>
      <c r="H68" s="22">
        <f>'Div 12 history '!D69</f>
        <v>0</v>
      </c>
      <c r="I68" s="22">
        <f>'Div 12 history '!E69</f>
        <v>0</v>
      </c>
      <c r="J68" s="22">
        <f>'Div 12 history '!F69</f>
        <v>0</v>
      </c>
      <c r="K68" s="22">
        <f>'Div 12 history '!G69</f>
        <v>0</v>
      </c>
      <c r="L68" s="1">
        <f t="shared" si="59"/>
        <v>0</v>
      </c>
      <c r="M68" s="1">
        <f t="shared" si="59"/>
        <v>0</v>
      </c>
      <c r="N68" s="1">
        <f t="shared" si="59"/>
        <v>0</v>
      </c>
      <c r="O68" s="1">
        <f t="shared" si="59"/>
        <v>0</v>
      </c>
      <c r="P68" s="1">
        <f t="shared" si="59"/>
        <v>0</v>
      </c>
      <c r="Q68" s="1">
        <f t="shared" si="59"/>
        <v>0</v>
      </c>
      <c r="R68" s="1">
        <f t="shared" si="59"/>
        <v>0</v>
      </c>
      <c r="S68" s="1">
        <f t="shared" si="59"/>
        <v>0</v>
      </c>
      <c r="T68" s="1">
        <f t="shared" si="59"/>
        <v>0</v>
      </c>
      <c r="U68" s="1">
        <f t="shared" si="59"/>
        <v>0</v>
      </c>
      <c r="V68" s="1">
        <f t="shared" si="59"/>
        <v>0</v>
      </c>
      <c r="W68" s="1">
        <f t="shared" si="59"/>
        <v>0</v>
      </c>
      <c r="X68" s="1">
        <f t="shared" si="60"/>
        <v>0</v>
      </c>
      <c r="Y68" s="1">
        <f t="shared" si="60"/>
        <v>0</v>
      </c>
      <c r="Z68" s="1">
        <f t="shared" si="60"/>
        <v>0</v>
      </c>
      <c r="AA68" s="1">
        <f t="shared" si="60"/>
        <v>0</v>
      </c>
      <c r="AB68" s="1">
        <f t="shared" si="60"/>
        <v>0</v>
      </c>
      <c r="AC68" s="1">
        <f t="shared" si="60"/>
        <v>0</v>
      </c>
      <c r="AD68" s="1">
        <f t="shared" si="60"/>
        <v>0</v>
      </c>
      <c r="AE68" s="1">
        <f t="shared" si="60"/>
        <v>0</v>
      </c>
      <c r="AF68" s="1">
        <f t="shared" si="60"/>
        <v>0</v>
      </c>
    </row>
    <row r="69" spans="1:38">
      <c r="A69" s="77" t="s">
        <v>210</v>
      </c>
      <c r="B69" s="5" t="str">
        <f t="shared" si="38"/>
        <v>9010-05010</v>
      </c>
      <c r="C69" s="5" t="str">
        <f t="shared" si="57"/>
        <v>9010</v>
      </c>
      <c r="D69" s="1">
        <f>SUM($F69:K69)</f>
        <v>551.12</v>
      </c>
      <c r="E69" s="2">
        <f t="shared" si="58"/>
        <v>1.7918773127172504E-2</v>
      </c>
      <c r="F69" s="22">
        <f>'Div 12 history '!B70</f>
        <v>83.28</v>
      </c>
      <c r="G69" s="22">
        <f>'Div 12 history '!C70</f>
        <v>138.53</v>
      </c>
      <c r="H69" s="22">
        <f>'Div 12 history '!D70</f>
        <v>61.75</v>
      </c>
      <c r="I69" s="22">
        <f>'Div 12 history '!E70</f>
        <v>106.66</v>
      </c>
      <c r="J69" s="22">
        <f>'Div 12 history '!F70</f>
        <v>33.58</v>
      </c>
      <c r="K69" s="22">
        <f>'Div 12 history '!G70</f>
        <v>127.32</v>
      </c>
      <c r="L69" s="1">
        <f t="shared" si="59"/>
        <v>125.2522241589358</v>
      </c>
      <c r="M69" s="1">
        <f t="shared" si="59"/>
        <v>125.2522241589358</v>
      </c>
      <c r="N69" s="1">
        <f t="shared" si="59"/>
        <v>125.2522241589358</v>
      </c>
      <c r="O69" s="1">
        <f t="shared" si="59"/>
        <v>108.87446552070014</v>
      </c>
      <c r="P69" s="1">
        <f t="shared" si="59"/>
        <v>108.87446552070014</v>
      </c>
      <c r="Q69" s="1">
        <f t="shared" si="59"/>
        <v>108.87446552070014</v>
      </c>
      <c r="R69" s="1">
        <f t="shared" si="59"/>
        <v>108.87446552070014</v>
      </c>
      <c r="S69" s="1">
        <f t="shared" si="59"/>
        <v>108.87446552070014</v>
      </c>
      <c r="T69" s="1">
        <f t="shared" si="59"/>
        <v>108.87446552070014</v>
      </c>
      <c r="U69" s="1">
        <f t="shared" si="59"/>
        <v>108.87446552070014</v>
      </c>
      <c r="V69" s="1">
        <f t="shared" si="59"/>
        <v>108.87446552070014</v>
      </c>
      <c r="W69" s="1">
        <f t="shared" si="59"/>
        <v>108.87446552070014</v>
      </c>
      <c r="X69" s="1">
        <f t="shared" si="60"/>
        <v>108.87446552070014</v>
      </c>
      <c r="Y69" s="1">
        <f t="shared" si="60"/>
        <v>108.87446552070014</v>
      </c>
      <c r="Z69" s="1">
        <f t="shared" si="60"/>
        <v>108.94614061320883</v>
      </c>
      <c r="AA69" s="1">
        <f t="shared" si="60"/>
        <v>108.87446552070014</v>
      </c>
      <c r="AB69" s="1">
        <f t="shared" si="60"/>
        <v>108.87446552070014</v>
      </c>
      <c r="AC69" s="1">
        <f t="shared" si="60"/>
        <v>108.87446552070014</v>
      </c>
      <c r="AD69" s="1">
        <f t="shared" si="60"/>
        <v>108.87446552070014</v>
      </c>
      <c r="AE69" s="1">
        <f t="shared" si="60"/>
        <v>108.87446552070014</v>
      </c>
      <c r="AF69" s="1">
        <f t="shared" si="60"/>
        <v>108.87446552070014</v>
      </c>
    </row>
    <row r="70" spans="1:38">
      <c r="A70" s="77" t="s">
        <v>211</v>
      </c>
      <c r="B70" s="5" t="str">
        <f t="shared" si="38"/>
        <v>9030-05010</v>
      </c>
      <c r="C70" s="5" t="str">
        <f t="shared" si="57"/>
        <v>9030</v>
      </c>
      <c r="D70" s="1">
        <f>SUM($F70:K70)</f>
        <v>1860.23</v>
      </c>
      <c r="E70" s="2">
        <f t="shared" si="58"/>
        <v>6.0482361979895677E-2</v>
      </c>
      <c r="F70" s="22">
        <f>'Div 12 history '!B71</f>
        <v>0</v>
      </c>
      <c r="G70" s="22">
        <f>'Div 12 history '!C71</f>
        <v>294.23</v>
      </c>
      <c r="H70" s="22">
        <f>'Div 12 history '!D71</f>
        <v>686.62</v>
      </c>
      <c r="I70" s="22">
        <f>'Div 12 history '!E71</f>
        <v>334.78999999999996</v>
      </c>
      <c r="J70" s="22">
        <f>'Div 12 history '!F71</f>
        <v>54.74</v>
      </c>
      <c r="K70" s="22">
        <f>'Div 12 history '!G71</f>
        <v>489.85</v>
      </c>
      <c r="L70" s="1">
        <f t="shared" si="59"/>
        <v>422.77171023947079</v>
      </c>
      <c r="M70" s="1">
        <f t="shared" si="59"/>
        <v>422.77171023947079</v>
      </c>
      <c r="N70" s="1">
        <f t="shared" si="59"/>
        <v>422.77171023947079</v>
      </c>
      <c r="O70" s="1">
        <f t="shared" si="59"/>
        <v>367.49083138984611</v>
      </c>
      <c r="P70" s="1">
        <f t="shared" si="59"/>
        <v>367.49083138984611</v>
      </c>
      <c r="Q70" s="1">
        <f t="shared" si="59"/>
        <v>367.49083138984611</v>
      </c>
      <c r="R70" s="1">
        <f t="shared" si="59"/>
        <v>367.49083138984611</v>
      </c>
      <c r="S70" s="1">
        <f t="shared" si="59"/>
        <v>367.49083138984611</v>
      </c>
      <c r="T70" s="1">
        <f t="shared" si="59"/>
        <v>367.49083138984611</v>
      </c>
      <c r="U70" s="1">
        <f t="shared" si="59"/>
        <v>367.49083138984611</v>
      </c>
      <c r="V70" s="1">
        <f t="shared" si="59"/>
        <v>367.49083138984611</v>
      </c>
      <c r="W70" s="1">
        <f t="shared" si="59"/>
        <v>367.49083138984611</v>
      </c>
      <c r="X70" s="1">
        <f t="shared" si="60"/>
        <v>367.49083138984611</v>
      </c>
      <c r="Y70" s="1">
        <f t="shared" si="60"/>
        <v>367.49083138984611</v>
      </c>
      <c r="Z70" s="1">
        <f t="shared" si="60"/>
        <v>367.73276083776574</v>
      </c>
      <c r="AA70" s="1">
        <f t="shared" si="60"/>
        <v>367.49083138984611</v>
      </c>
      <c r="AB70" s="1">
        <f t="shared" si="60"/>
        <v>367.49083138984611</v>
      </c>
      <c r="AC70" s="1">
        <f t="shared" si="60"/>
        <v>367.49083138984611</v>
      </c>
      <c r="AD70" s="1">
        <f t="shared" si="60"/>
        <v>367.49083138984611</v>
      </c>
      <c r="AE70" s="1">
        <f t="shared" si="60"/>
        <v>367.49083138984611</v>
      </c>
      <c r="AF70" s="1">
        <f t="shared" si="60"/>
        <v>367.49083138984611</v>
      </c>
    </row>
    <row r="71" spans="1:38">
      <c r="A71" s="77" t="s">
        <v>214</v>
      </c>
      <c r="B71" s="5" t="str">
        <f t="shared" ref="B71" si="61">RIGHT(A71,10)</f>
        <v>9210-05010</v>
      </c>
      <c r="C71" s="5" t="str">
        <f t="shared" ref="C71" si="62">LEFT(B71,4)</f>
        <v>9210</v>
      </c>
      <c r="D71" s="1">
        <f>SUM($F71:K71)</f>
        <v>27188.86</v>
      </c>
      <c r="E71" s="2">
        <f t="shared" si="58"/>
        <v>0.88400169459728439</v>
      </c>
      <c r="F71" s="22">
        <f>'Div 12 history '!B72</f>
        <v>4065.6099999999997</v>
      </c>
      <c r="G71" s="22">
        <f>'Div 12 history '!C72</f>
        <v>4676.12</v>
      </c>
      <c r="H71" s="22">
        <f>'Div 12 history '!D72</f>
        <v>2956.45</v>
      </c>
      <c r="I71" s="22">
        <f>'Div 12 history '!E72</f>
        <v>2784.31</v>
      </c>
      <c r="J71" s="22">
        <f>'Div 12 history '!F72</f>
        <v>5620.21</v>
      </c>
      <c r="K71" s="22">
        <f>'Div 12 history '!G72</f>
        <v>7086.1600000000008</v>
      </c>
      <c r="L71" s="1">
        <f t="shared" si="59"/>
        <v>6179.1718452350178</v>
      </c>
      <c r="M71" s="1">
        <f t="shared" si="59"/>
        <v>6179.1718452350178</v>
      </c>
      <c r="N71" s="1">
        <f t="shared" si="59"/>
        <v>6179.1718452350178</v>
      </c>
      <c r="O71" s="1">
        <f t="shared" si="59"/>
        <v>5371.1942963730999</v>
      </c>
      <c r="P71" s="1">
        <f t="shared" si="59"/>
        <v>5371.1942963730999</v>
      </c>
      <c r="Q71" s="1">
        <f t="shared" si="59"/>
        <v>5371.1942963730999</v>
      </c>
      <c r="R71" s="1">
        <f t="shared" si="59"/>
        <v>5371.1942963730999</v>
      </c>
      <c r="S71" s="1">
        <f t="shared" si="59"/>
        <v>5371.1942963730999</v>
      </c>
      <c r="T71" s="1">
        <f t="shared" si="59"/>
        <v>5371.1942963730999</v>
      </c>
      <c r="U71" s="1">
        <f t="shared" si="59"/>
        <v>5371.1942963730999</v>
      </c>
      <c r="V71" s="1">
        <f t="shared" si="59"/>
        <v>5371.1942963730999</v>
      </c>
      <c r="W71" s="1">
        <f t="shared" si="59"/>
        <v>5371.1942963730999</v>
      </c>
      <c r="X71" s="1">
        <f t="shared" si="60"/>
        <v>5371.1942963730999</v>
      </c>
      <c r="Y71" s="1">
        <f t="shared" si="60"/>
        <v>5371.1942963730999</v>
      </c>
      <c r="Z71" s="1">
        <f t="shared" si="60"/>
        <v>5374.7303031514894</v>
      </c>
      <c r="AA71" s="1">
        <f t="shared" si="60"/>
        <v>5371.1942963730999</v>
      </c>
      <c r="AB71" s="1">
        <f t="shared" si="60"/>
        <v>5371.1942963730999</v>
      </c>
      <c r="AC71" s="1">
        <f t="shared" si="60"/>
        <v>5371.1942963730999</v>
      </c>
      <c r="AD71" s="1">
        <f t="shared" si="60"/>
        <v>5371.1942963730999</v>
      </c>
      <c r="AE71" s="1">
        <f t="shared" si="60"/>
        <v>5371.1942963730999</v>
      </c>
      <c r="AF71" s="1">
        <f t="shared" si="60"/>
        <v>5371.1942963730999</v>
      </c>
    </row>
    <row r="72" spans="1:38">
      <c r="A72" s="9" t="s">
        <v>24</v>
      </c>
      <c r="B72" s="5"/>
      <c r="C72" s="5"/>
      <c r="D72" s="31">
        <f>SUM(D64:D71)</f>
        <v>30756.57</v>
      </c>
      <c r="E72" s="32">
        <f t="shared" ref="E72:K72" si="63">SUM(E64:E71)</f>
        <v>1</v>
      </c>
      <c r="F72" s="31">
        <f t="shared" si="63"/>
        <v>4365.8899999999994</v>
      </c>
      <c r="G72" s="31">
        <f t="shared" si="63"/>
        <v>5299.5599999999995</v>
      </c>
      <c r="H72" s="31">
        <f t="shared" si="63"/>
        <v>3938.2799999999997</v>
      </c>
      <c r="I72" s="31">
        <f t="shared" si="63"/>
        <v>3421.49</v>
      </c>
      <c r="J72" s="31">
        <f t="shared" si="63"/>
        <v>6028.02</v>
      </c>
      <c r="K72" s="31">
        <f t="shared" si="63"/>
        <v>7703.3300000000008</v>
      </c>
      <c r="L72" s="33">
        <f>'Div 12 history '!H73</f>
        <v>6990</v>
      </c>
      <c r="M72" s="33">
        <f>'Div 12 history '!I73</f>
        <v>6990</v>
      </c>
      <c r="N72" s="33">
        <f>'Div 12 history '!J73</f>
        <v>6990</v>
      </c>
      <c r="O72" s="31">
        <f>'Div 012 FY18 Budget'!C20</f>
        <v>6076</v>
      </c>
      <c r="P72" s="31">
        <f>'Div 012 FY18 Budget'!D20</f>
        <v>6076</v>
      </c>
      <c r="Q72" s="31">
        <f>'Div 012 FY18 Budget'!E20</f>
        <v>6076</v>
      </c>
      <c r="R72" s="31">
        <f>'Div 012 FY18 Budget'!F20</f>
        <v>6076</v>
      </c>
      <c r="S72" s="31">
        <f>'Div 012 FY18 Budget'!G20</f>
        <v>6076</v>
      </c>
      <c r="T72" s="31">
        <f>'Div 012 FY18 Budget'!H20</f>
        <v>6076</v>
      </c>
      <c r="U72" s="31">
        <f>'Div 012 FY18 Budget'!I20</f>
        <v>6076</v>
      </c>
      <c r="V72" s="31">
        <f>'Div 012 FY18 Budget'!J20</f>
        <v>6076</v>
      </c>
      <c r="W72" s="31">
        <f>'Div 012 FY18 Budget'!K20</f>
        <v>6076</v>
      </c>
      <c r="X72" s="31">
        <f>'Div 012 FY18 Budget'!L20</f>
        <v>6076</v>
      </c>
      <c r="Y72" s="31">
        <f>'Div 012 FY18 Budget'!M20</f>
        <v>6076</v>
      </c>
      <c r="Z72" s="31">
        <f>'Div 012 FY18 Budget'!N20</f>
        <v>6080</v>
      </c>
      <c r="AA72" s="37">
        <f t="shared" ref="AA72:AF72" si="64">O72*(1+AA$3)</f>
        <v>6076</v>
      </c>
      <c r="AB72" s="37">
        <f t="shared" si="64"/>
        <v>6076</v>
      </c>
      <c r="AC72" s="37">
        <f t="shared" si="64"/>
        <v>6076</v>
      </c>
      <c r="AD72" s="37">
        <f t="shared" si="64"/>
        <v>6076</v>
      </c>
      <c r="AE72" s="37">
        <f t="shared" si="64"/>
        <v>6076</v>
      </c>
      <c r="AF72" s="37">
        <f t="shared" si="64"/>
        <v>6076</v>
      </c>
      <c r="AH72" s="15">
        <f>SUM(F72:Q72)</f>
        <v>69954.570000000007</v>
      </c>
      <c r="AI72" s="15">
        <f>SUM(U72:AF72)</f>
        <v>72916</v>
      </c>
      <c r="AK72" s="15">
        <f>AH72*$AK$6</f>
        <v>3607.6276906795338</v>
      </c>
      <c r="AL72" s="15">
        <f>AI72*$AL$6</f>
        <v>4134.9977969041347</v>
      </c>
    </row>
    <row r="73" spans="1:38">
      <c r="B73" s="5" t="str">
        <f t="shared" si="38"/>
        <v/>
      </c>
      <c r="C73" s="5" t="s">
        <v>462</v>
      </c>
      <c r="F73" s="1">
        <f>F72-'Div 12 history '!B73</f>
        <v>0</v>
      </c>
      <c r="G73" s="1">
        <f>G72-'Div 12 history '!C73</f>
        <v>0</v>
      </c>
      <c r="H73" s="1">
        <f>H72-'Div 12 history '!D73</f>
        <v>0</v>
      </c>
      <c r="I73" s="1">
        <f>I72-'Div 12 history '!E73</f>
        <v>0</v>
      </c>
      <c r="J73" s="1">
        <f>J72-'Div 12 history '!F73</f>
        <v>0</v>
      </c>
      <c r="K73" s="1">
        <f>K72-'Div 12 history '!G73</f>
        <v>0</v>
      </c>
      <c r="L73" s="1">
        <f>L72-'Div 12 history '!H73</f>
        <v>0</v>
      </c>
      <c r="M73" s="1">
        <f>M72-'Div 12 history '!I73</f>
        <v>0</v>
      </c>
      <c r="N73" s="1">
        <f>N72-'Div 12 history '!J73</f>
        <v>0</v>
      </c>
      <c r="O73" s="1">
        <f t="shared" ref="O73:P73" si="65">O72-SUM(O64:O71)</f>
        <v>0</v>
      </c>
      <c r="P73" s="1">
        <f t="shared" si="65"/>
        <v>0</v>
      </c>
      <c r="Q73" s="1">
        <f>Q72-SUM(Q64:Q71)</f>
        <v>0</v>
      </c>
      <c r="R73" s="1">
        <f t="shared" ref="R73:AF73" si="66">R72-SUM(R64:R71)</f>
        <v>0</v>
      </c>
      <c r="S73" s="1">
        <f t="shared" si="66"/>
        <v>0</v>
      </c>
      <c r="T73" s="1">
        <f t="shared" si="66"/>
        <v>0</v>
      </c>
      <c r="U73" s="1">
        <f t="shared" si="66"/>
        <v>0</v>
      </c>
      <c r="V73" s="1">
        <f t="shared" si="66"/>
        <v>0</v>
      </c>
      <c r="W73" s="1">
        <f t="shared" si="66"/>
        <v>0</v>
      </c>
      <c r="X73" s="1">
        <f t="shared" si="66"/>
        <v>0</v>
      </c>
      <c r="Y73" s="1">
        <f t="shared" si="66"/>
        <v>0</v>
      </c>
      <c r="Z73" s="1">
        <f t="shared" si="66"/>
        <v>0</v>
      </c>
      <c r="AA73" s="1">
        <f t="shared" si="66"/>
        <v>0</v>
      </c>
      <c r="AB73" s="1">
        <f t="shared" si="66"/>
        <v>0</v>
      </c>
      <c r="AC73" s="1">
        <f t="shared" si="66"/>
        <v>0</v>
      </c>
      <c r="AD73" s="1">
        <f t="shared" si="66"/>
        <v>0</v>
      </c>
      <c r="AE73" s="1">
        <f t="shared" si="66"/>
        <v>0</v>
      </c>
      <c r="AF73" s="1">
        <f t="shared" si="66"/>
        <v>0</v>
      </c>
    </row>
    <row r="74" spans="1:38">
      <c r="A74" s="77" t="s">
        <v>894</v>
      </c>
      <c r="B74" s="5" t="str">
        <f t="shared" ref="B74" si="67">RIGHT(A74,10)</f>
        <v>9030-04201</v>
      </c>
      <c r="C74" s="5" t="str">
        <f t="shared" ref="C74" si="68">LEFT(B74,4)</f>
        <v>9030</v>
      </c>
      <c r="D74" s="1">
        <f>SUM($F74:K74)</f>
        <v>50</v>
      </c>
      <c r="E74" s="2">
        <f>D74/$D$81</f>
        <v>2.2865212526342664E-5</v>
      </c>
      <c r="F74" s="22">
        <f>'Div 12 history '!B75</f>
        <v>0</v>
      </c>
      <c r="G74" s="22">
        <f>'Div 12 history '!C75</f>
        <v>0</v>
      </c>
      <c r="H74" s="22">
        <f>'Div 12 history '!D75</f>
        <v>0</v>
      </c>
      <c r="I74" s="22">
        <f>'Div 12 history '!E75</f>
        <v>0</v>
      </c>
      <c r="J74" s="22">
        <f>'Div 12 history '!F75</f>
        <v>0</v>
      </c>
      <c r="K74" s="22">
        <f>'Div 12 history '!G75</f>
        <v>50</v>
      </c>
      <c r="L74" s="1">
        <f t="shared" ref="L74:V80" si="69">$E74*L$81</f>
        <v>3.6630070467200945E-2</v>
      </c>
      <c r="M74" s="1">
        <f t="shared" si="69"/>
        <v>3.6630070467200945E-2</v>
      </c>
      <c r="N74" s="1">
        <f t="shared" si="69"/>
        <v>3.9968391496046973E-2</v>
      </c>
      <c r="O74" s="1">
        <f t="shared" si="69"/>
        <v>0.13113199383857518</v>
      </c>
      <c r="P74" s="1">
        <f t="shared" si="69"/>
        <v>3.0868036910562596E-2</v>
      </c>
      <c r="Q74" s="1">
        <f t="shared" si="69"/>
        <v>7.3488793059665325E-2</v>
      </c>
      <c r="R74" s="1">
        <f t="shared" si="69"/>
        <v>3.0868036910562596E-2</v>
      </c>
      <c r="S74" s="1">
        <f t="shared" si="69"/>
        <v>3.0868036910562596E-2</v>
      </c>
      <c r="T74" s="1">
        <f t="shared" si="69"/>
        <v>7.3488793059665325E-2</v>
      </c>
      <c r="U74" s="1">
        <f t="shared" si="69"/>
        <v>3.0868036910562596E-2</v>
      </c>
      <c r="V74" s="1">
        <f t="shared" si="69"/>
        <v>3.0868036910562596E-2</v>
      </c>
      <c r="W74" s="1">
        <f t="shared" ref="W74:AF80" si="70">$E74*W$81</f>
        <v>7.3488793059665325E-2</v>
      </c>
      <c r="X74" s="1">
        <f t="shared" si="70"/>
        <v>3.0868036910562596E-2</v>
      </c>
      <c r="Y74" s="1">
        <f t="shared" si="70"/>
        <v>3.0868036910562596E-2</v>
      </c>
      <c r="Z74" s="1">
        <f t="shared" si="70"/>
        <v>7.3488793059665325E-2</v>
      </c>
      <c r="AA74" s="1">
        <f t="shared" si="70"/>
        <v>0.13113199383857518</v>
      </c>
      <c r="AB74" s="1">
        <f t="shared" si="70"/>
        <v>3.0868036910562596E-2</v>
      </c>
      <c r="AC74" s="1">
        <f t="shared" si="70"/>
        <v>7.3488793059665325E-2</v>
      </c>
      <c r="AD74" s="1">
        <f t="shared" si="70"/>
        <v>3.0868036910562596E-2</v>
      </c>
      <c r="AE74" s="1">
        <f t="shared" si="70"/>
        <v>3.0868036910562596E-2</v>
      </c>
      <c r="AF74" s="1">
        <f t="shared" si="70"/>
        <v>7.3488793059665325E-2</v>
      </c>
    </row>
    <row r="75" spans="1:38">
      <c r="A75" s="77" t="s">
        <v>372</v>
      </c>
      <c r="B75" s="5" t="str">
        <f t="shared" si="38"/>
        <v>9320-04201</v>
      </c>
      <c r="C75" s="5" t="str">
        <f t="shared" ref="C75:C78" si="71">LEFT(B75,4)</f>
        <v>9320</v>
      </c>
      <c r="D75" s="1">
        <f>SUM($F75:K75)</f>
        <v>2907.22</v>
      </c>
      <c r="E75" s="2">
        <f>D75/$D$81</f>
        <v>1.3294840632166783E-3</v>
      </c>
      <c r="F75" s="22">
        <f>'Div 12 history '!B76</f>
        <v>642.48</v>
      </c>
      <c r="G75" s="22">
        <f>'Div 12 history '!C76</f>
        <v>1572.78</v>
      </c>
      <c r="H75" s="22">
        <f>'Div 12 history '!D76</f>
        <v>436.39</v>
      </c>
      <c r="I75" s="22">
        <f>'Div 12 history '!E76</f>
        <v>250.16</v>
      </c>
      <c r="J75" s="22">
        <f>'Div 12 history '!F76</f>
        <v>5.41</v>
      </c>
      <c r="K75" s="22">
        <f>'Div 12 history '!G76</f>
        <v>0</v>
      </c>
      <c r="L75" s="1">
        <f t="shared" si="69"/>
        <v>2.1298334692731187</v>
      </c>
      <c r="M75" s="1">
        <f t="shared" si="69"/>
        <v>2.1298334692731187</v>
      </c>
      <c r="N75" s="1">
        <f t="shared" si="69"/>
        <v>2.3239381425027537</v>
      </c>
      <c r="O75" s="1">
        <f t="shared" si="69"/>
        <v>7.62459110254765</v>
      </c>
      <c r="P75" s="1">
        <f t="shared" si="69"/>
        <v>1.7948034853425157</v>
      </c>
      <c r="Q75" s="1">
        <f t="shared" si="69"/>
        <v>4.272961779178404</v>
      </c>
      <c r="R75" s="1">
        <f t="shared" si="69"/>
        <v>1.7948034853425157</v>
      </c>
      <c r="S75" s="1">
        <f t="shared" si="69"/>
        <v>1.7948034853425157</v>
      </c>
      <c r="T75" s="1">
        <f t="shared" si="69"/>
        <v>4.272961779178404</v>
      </c>
      <c r="U75" s="1">
        <f t="shared" si="69"/>
        <v>1.7948034853425157</v>
      </c>
      <c r="V75" s="1">
        <f t="shared" si="69"/>
        <v>1.7948034853425157</v>
      </c>
      <c r="W75" s="1">
        <f t="shared" si="70"/>
        <v>4.272961779178404</v>
      </c>
      <c r="X75" s="1">
        <f t="shared" si="70"/>
        <v>1.7948034853425157</v>
      </c>
      <c r="Y75" s="1">
        <f t="shared" si="70"/>
        <v>1.7948034853425157</v>
      </c>
      <c r="Z75" s="1">
        <f t="shared" si="70"/>
        <v>4.272961779178404</v>
      </c>
      <c r="AA75" s="1">
        <f t="shared" si="70"/>
        <v>7.62459110254765</v>
      </c>
      <c r="AB75" s="1">
        <f t="shared" si="70"/>
        <v>1.7948034853425157</v>
      </c>
      <c r="AC75" s="1">
        <f t="shared" si="70"/>
        <v>4.272961779178404</v>
      </c>
      <c r="AD75" s="1">
        <f t="shared" si="70"/>
        <v>1.7948034853425157</v>
      </c>
      <c r="AE75" s="1">
        <f t="shared" si="70"/>
        <v>1.7948034853425157</v>
      </c>
      <c r="AF75" s="1">
        <f t="shared" si="70"/>
        <v>4.272961779178404</v>
      </c>
    </row>
    <row r="76" spans="1:38">
      <c r="A76" s="77" t="s">
        <v>373</v>
      </c>
      <c r="B76" s="5" t="str">
        <f t="shared" si="38"/>
        <v>9210-04201</v>
      </c>
      <c r="C76" s="5" t="str">
        <f t="shared" si="71"/>
        <v>9210</v>
      </c>
      <c r="D76" s="1">
        <f>SUM($F76:K76)</f>
        <v>2173582.0900000003</v>
      </c>
      <c r="E76" s="2">
        <f>D76/$D$81</f>
        <v>0.99398832862604147</v>
      </c>
      <c r="F76" s="22">
        <f>'Div 12 history '!B77</f>
        <v>340281.17</v>
      </c>
      <c r="G76" s="22">
        <f>'Div 12 history '!C77</f>
        <v>342920.77999999997</v>
      </c>
      <c r="H76" s="22">
        <f>'Div 12 history '!D77</f>
        <v>343037.23</v>
      </c>
      <c r="I76" s="22">
        <f>'Div 12 history '!E77</f>
        <v>327852.90000000002</v>
      </c>
      <c r="J76" s="22">
        <f>'Div 12 history '!F77</f>
        <v>328458.39</v>
      </c>
      <c r="K76" s="22">
        <f>'Div 12 history '!G77</f>
        <v>491031.62000000005</v>
      </c>
      <c r="L76" s="50">
        <f t="shared" si="69"/>
        <v>1592.3693024589184</v>
      </c>
      <c r="M76" s="50">
        <f t="shared" si="69"/>
        <v>1592.3693024589184</v>
      </c>
      <c r="N76" s="50">
        <f t="shared" si="69"/>
        <v>1737.4915984383206</v>
      </c>
      <c r="O76" s="50">
        <f t="shared" si="69"/>
        <v>5700.5230646703476</v>
      </c>
      <c r="P76" s="50">
        <f t="shared" si="69"/>
        <v>1341.8842436451559</v>
      </c>
      <c r="Q76" s="50">
        <f t="shared" si="69"/>
        <v>3194.6784882040974</v>
      </c>
      <c r="R76" s="50">
        <f t="shared" si="69"/>
        <v>1341.8842436451559</v>
      </c>
      <c r="S76" s="50">
        <f t="shared" si="69"/>
        <v>1341.8842436451559</v>
      </c>
      <c r="T76" s="50">
        <f t="shared" si="69"/>
        <v>3194.6784882040974</v>
      </c>
      <c r="U76" s="1">
        <f t="shared" si="69"/>
        <v>1341.8842436451559</v>
      </c>
      <c r="V76" s="1">
        <f t="shared" si="69"/>
        <v>1341.8842436451559</v>
      </c>
      <c r="W76" s="1">
        <f t="shared" si="70"/>
        <v>3194.6784882040974</v>
      </c>
      <c r="X76" s="1">
        <f t="shared" si="70"/>
        <v>1341.8842436451559</v>
      </c>
      <c r="Y76" s="1">
        <f t="shared" si="70"/>
        <v>1341.8842436451559</v>
      </c>
      <c r="Z76" s="1">
        <f t="shared" si="70"/>
        <v>3194.6784882040974</v>
      </c>
      <c r="AA76" s="1">
        <f t="shared" si="70"/>
        <v>5700.5230646703476</v>
      </c>
      <c r="AB76" s="1">
        <f t="shared" si="70"/>
        <v>1341.8842436451559</v>
      </c>
      <c r="AC76" s="1">
        <f t="shared" si="70"/>
        <v>3194.6784882040974</v>
      </c>
      <c r="AD76" s="1">
        <f t="shared" si="70"/>
        <v>1341.8842436451559</v>
      </c>
      <c r="AE76" s="1">
        <f t="shared" si="70"/>
        <v>1341.8842436451559</v>
      </c>
      <c r="AF76" s="1">
        <f t="shared" si="70"/>
        <v>3194.6784882040974</v>
      </c>
      <c r="AG76" s="40"/>
    </row>
    <row r="77" spans="1:38">
      <c r="A77" s="77" t="s">
        <v>495</v>
      </c>
      <c r="B77" s="5" t="str">
        <f t="shared" si="38"/>
        <v>9010-04212</v>
      </c>
      <c r="C77" s="5" t="str">
        <f t="shared" si="71"/>
        <v>9010</v>
      </c>
      <c r="D77" s="1">
        <f>SUM($F77:K77)</f>
        <v>0</v>
      </c>
      <c r="E77" s="2">
        <f>D77/$D$81</f>
        <v>0</v>
      </c>
      <c r="F77" s="22">
        <f>'Div 12 history '!B78</f>
        <v>0</v>
      </c>
      <c r="G77" s="22">
        <f>'Div 12 history '!C78</f>
        <v>0</v>
      </c>
      <c r="H77" s="22">
        <f>'Div 12 history '!D78</f>
        <v>0</v>
      </c>
      <c r="I77" s="22">
        <f>'Div 12 history '!E78</f>
        <v>0</v>
      </c>
      <c r="J77" s="22">
        <f>'Div 12 history '!F78</f>
        <v>0</v>
      </c>
      <c r="K77" s="22">
        <f>'Div 12 history '!G78</f>
        <v>0</v>
      </c>
      <c r="L77" s="1">
        <f t="shared" si="69"/>
        <v>0</v>
      </c>
      <c r="M77" s="1">
        <f t="shared" si="69"/>
        <v>0</v>
      </c>
      <c r="N77" s="1">
        <f t="shared" si="69"/>
        <v>0</v>
      </c>
      <c r="O77" s="1">
        <f t="shared" si="69"/>
        <v>0</v>
      </c>
      <c r="P77" s="1">
        <f t="shared" si="69"/>
        <v>0</v>
      </c>
      <c r="Q77" s="1">
        <f t="shared" si="69"/>
        <v>0</v>
      </c>
      <c r="R77" s="1">
        <f t="shared" si="69"/>
        <v>0</v>
      </c>
      <c r="S77" s="1">
        <f t="shared" si="69"/>
        <v>0</v>
      </c>
      <c r="T77" s="1">
        <f t="shared" si="69"/>
        <v>0</v>
      </c>
      <c r="U77" s="1">
        <f t="shared" si="69"/>
        <v>0</v>
      </c>
      <c r="V77" s="1">
        <f t="shared" si="69"/>
        <v>0</v>
      </c>
      <c r="W77" s="1">
        <f t="shared" si="70"/>
        <v>0</v>
      </c>
      <c r="X77" s="1">
        <f t="shared" si="70"/>
        <v>0</v>
      </c>
      <c r="Y77" s="1">
        <f t="shared" si="70"/>
        <v>0</v>
      </c>
      <c r="Z77" s="1">
        <f t="shared" si="70"/>
        <v>0</v>
      </c>
      <c r="AA77" s="1">
        <f t="shared" si="70"/>
        <v>0</v>
      </c>
      <c r="AB77" s="1">
        <f t="shared" si="70"/>
        <v>0</v>
      </c>
      <c r="AC77" s="1">
        <f t="shared" si="70"/>
        <v>0</v>
      </c>
      <c r="AD77" s="1">
        <f t="shared" si="70"/>
        <v>0</v>
      </c>
      <c r="AE77" s="1">
        <f t="shared" si="70"/>
        <v>0</v>
      </c>
      <c r="AF77" s="1">
        <f t="shared" si="70"/>
        <v>0</v>
      </c>
    </row>
    <row r="78" spans="1:38">
      <c r="A78" s="77" t="s">
        <v>374</v>
      </c>
      <c r="B78" s="5" t="str">
        <f t="shared" si="38"/>
        <v>9210-04212</v>
      </c>
      <c r="C78" s="5" t="str">
        <f t="shared" si="71"/>
        <v>9210</v>
      </c>
      <c r="D78" s="1">
        <f>SUM($F78:K78)</f>
        <v>7402.82</v>
      </c>
      <c r="E78" s="2">
        <f>D78/$D$81</f>
        <v>3.3853410518851997E-3</v>
      </c>
      <c r="F78" s="22">
        <f>'Div 12 history '!B79</f>
        <v>0</v>
      </c>
      <c r="G78" s="22">
        <f>'Div 12 history '!C79</f>
        <v>1350.55</v>
      </c>
      <c r="H78" s="22">
        <f>'Div 12 history '!D79</f>
        <v>0</v>
      </c>
      <c r="I78" s="22">
        <f>'Div 12 history '!E79</f>
        <v>1258.0999999999999</v>
      </c>
      <c r="J78" s="22">
        <f>'Div 12 history '!F79</f>
        <v>266.09999999999997</v>
      </c>
      <c r="K78" s="22">
        <f>'Div 12 history '!G79</f>
        <v>4528.07</v>
      </c>
      <c r="L78" s="1">
        <f t="shared" si="69"/>
        <v>5.4233163651200904</v>
      </c>
      <c r="M78" s="1">
        <f t="shared" si="69"/>
        <v>5.4233163651200904</v>
      </c>
      <c r="N78" s="1">
        <f t="shared" si="69"/>
        <v>5.9175761586953293</v>
      </c>
      <c r="O78" s="1">
        <f t="shared" si="69"/>
        <v>19.414930932561621</v>
      </c>
      <c r="P78" s="1">
        <f t="shared" si="69"/>
        <v>4.5702104200450195</v>
      </c>
      <c r="Q78" s="1">
        <f t="shared" si="69"/>
        <v>10.880486140759032</v>
      </c>
      <c r="R78" s="1">
        <f t="shared" si="69"/>
        <v>4.5702104200450195</v>
      </c>
      <c r="S78" s="1">
        <f t="shared" si="69"/>
        <v>4.5702104200450195</v>
      </c>
      <c r="T78" s="1">
        <f t="shared" si="69"/>
        <v>10.880486140759032</v>
      </c>
      <c r="U78" s="1">
        <f t="shared" si="69"/>
        <v>4.5702104200450195</v>
      </c>
      <c r="V78" s="1">
        <f t="shared" si="69"/>
        <v>4.5702104200450195</v>
      </c>
      <c r="W78" s="1">
        <f t="shared" si="70"/>
        <v>10.880486140759032</v>
      </c>
      <c r="X78" s="1">
        <f t="shared" si="70"/>
        <v>4.5702104200450195</v>
      </c>
      <c r="Y78" s="1">
        <f t="shared" si="70"/>
        <v>4.5702104200450195</v>
      </c>
      <c r="Z78" s="1">
        <f t="shared" si="70"/>
        <v>10.880486140759032</v>
      </c>
      <c r="AA78" s="1">
        <f t="shared" si="70"/>
        <v>19.414930932561621</v>
      </c>
      <c r="AB78" s="1">
        <f t="shared" si="70"/>
        <v>4.5702104200450195</v>
      </c>
      <c r="AC78" s="1">
        <f t="shared" si="70"/>
        <v>10.880486140759032</v>
      </c>
      <c r="AD78" s="1">
        <f t="shared" si="70"/>
        <v>4.5702104200450195</v>
      </c>
      <c r="AE78" s="1">
        <f t="shared" si="70"/>
        <v>4.5702104200450195</v>
      </c>
      <c r="AF78" s="1">
        <f t="shared" si="70"/>
        <v>10.880486140759032</v>
      </c>
    </row>
    <row r="79" spans="1:38">
      <c r="A79" s="77" t="s">
        <v>375</v>
      </c>
      <c r="B79" s="5" t="str">
        <f t="shared" ref="B79:B80" si="72">RIGHT(A79,10)</f>
        <v>9320-04212</v>
      </c>
      <c r="C79" s="5" t="str">
        <f t="shared" ref="C79:C80" si="73">LEFT(B79,4)</f>
        <v>9320</v>
      </c>
      <c r="D79" s="1">
        <f>SUM($F79:K79)</f>
        <v>2785.85</v>
      </c>
      <c r="E79" s="2">
        <f t="shared" ref="E79:E80" si="74">D79/$D$81</f>
        <v>1.2739810463302341E-3</v>
      </c>
      <c r="F79" s="22">
        <f>'Div 12 history '!B80</f>
        <v>0</v>
      </c>
      <c r="G79" s="22">
        <f>'Div 12 history '!C80</f>
        <v>2165.65</v>
      </c>
      <c r="H79" s="22">
        <f>'Div 12 history '!D80</f>
        <v>547.22</v>
      </c>
      <c r="I79" s="22">
        <f>'Div 12 history '!E80</f>
        <v>72.98</v>
      </c>
      <c r="J79" s="22">
        <f>'Div 12 history '!F80</f>
        <v>0</v>
      </c>
      <c r="K79" s="22">
        <f>'Div 12 history '!G80</f>
        <v>0</v>
      </c>
      <c r="L79" s="1">
        <f t="shared" si="69"/>
        <v>2.0409176362210353</v>
      </c>
      <c r="M79" s="1">
        <f t="shared" si="69"/>
        <v>2.0409176362210353</v>
      </c>
      <c r="N79" s="1">
        <f t="shared" si="69"/>
        <v>2.226918868985249</v>
      </c>
      <c r="O79" s="1">
        <f t="shared" si="69"/>
        <v>7.3062813007038923</v>
      </c>
      <c r="P79" s="1">
        <f t="shared" si="69"/>
        <v>1.7198744125458161</v>
      </c>
      <c r="Q79" s="1">
        <f t="shared" si="69"/>
        <v>4.0945750829053722</v>
      </c>
      <c r="R79" s="1">
        <f t="shared" si="69"/>
        <v>1.7198744125458161</v>
      </c>
      <c r="S79" s="1">
        <f t="shared" si="69"/>
        <v>1.7198744125458161</v>
      </c>
      <c r="T79" s="1">
        <f t="shared" si="69"/>
        <v>4.0945750829053722</v>
      </c>
      <c r="U79" s="1">
        <f t="shared" si="69"/>
        <v>1.7198744125458161</v>
      </c>
      <c r="V79" s="1">
        <f t="shared" si="69"/>
        <v>1.7198744125458161</v>
      </c>
      <c r="W79" s="1">
        <f t="shared" si="70"/>
        <v>4.0945750829053722</v>
      </c>
      <c r="X79" s="1">
        <f t="shared" si="70"/>
        <v>1.7198744125458161</v>
      </c>
      <c r="Y79" s="1">
        <f t="shared" si="70"/>
        <v>1.7198744125458161</v>
      </c>
      <c r="Z79" s="1">
        <f t="shared" si="70"/>
        <v>4.0945750829053722</v>
      </c>
      <c r="AA79" s="1">
        <f t="shared" si="70"/>
        <v>7.3062813007038923</v>
      </c>
      <c r="AB79" s="1">
        <f t="shared" si="70"/>
        <v>1.7198744125458161</v>
      </c>
      <c r="AC79" s="1">
        <f t="shared" si="70"/>
        <v>4.0945750829053722</v>
      </c>
      <c r="AD79" s="1">
        <f t="shared" si="70"/>
        <v>1.7198744125458161</v>
      </c>
      <c r="AE79" s="1">
        <f t="shared" si="70"/>
        <v>1.7198744125458161</v>
      </c>
      <c r="AF79" s="1">
        <f t="shared" si="70"/>
        <v>4.0945750829053722</v>
      </c>
    </row>
    <row r="80" spans="1:38">
      <c r="A80" s="77" t="s">
        <v>375</v>
      </c>
      <c r="B80" s="5" t="str">
        <f t="shared" si="72"/>
        <v>9320-04212</v>
      </c>
      <c r="C80" s="5" t="str">
        <f t="shared" si="73"/>
        <v>9320</v>
      </c>
      <c r="D80" s="1">
        <f>SUM($F80:K80)</f>
        <v>0</v>
      </c>
      <c r="E80" s="2">
        <f t="shared" si="74"/>
        <v>0</v>
      </c>
      <c r="F80" s="22">
        <f>'Div 12 history '!B81</f>
        <v>0</v>
      </c>
      <c r="G80" s="22">
        <f>'Div 12 history '!C81</f>
        <v>0</v>
      </c>
      <c r="H80" s="22">
        <f>'Div 12 history '!D81</f>
        <v>0</v>
      </c>
      <c r="I80" s="22">
        <f>'Div 12 history '!E81</f>
        <v>0</v>
      </c>
      <c r="J80" s="22">
        <f>'Div 12 history '!F81</f>
        <v>0</v>
      </c>
      <c r="K80" s="22">
        <f>'Div 12 history '!G81</f>
        <v>0</v>
      </c>
      <c r="L80" s="1">
        <f t="shared" si="69"/>
        <v>0</v>
      </c>
      <c r="M80" s="1">
        <f t="shared" si="69"/>
        <v>0</v>
      </c>
      <c r="N80" s="1">
        <f t="shared" si="69"/>
        <v>0</v>
      </c>
      <c r="O80" s="1">
        <f t="shared" si="69"/>
        <v>0</v>
      </c>
      <c r="P80" s="1">
        <f t="shared" si="69"/>
        <v>0</v>
      </c>
      <c r="Q80" s="1">
        <f t="shared" si="69"/>
        <v>0</v>
      </c>
      <c r="R80" s="1">
        <f t="shared" si="69"/>
        <v>0</v>
      </c>
      <c r="S80" s="1">
        <f t="shared" si="69"/>
        <v>0</v>
      </c>
      <c r="T80" s="1">
        <f t="shared" si="69"/>
        <v>0</v>
      </c>
      <c r="U80" s="1">
        <f t="shared" si="69"/>
        <v>0</v>
      </c>
      <c r="V80" s="1">
        <f t="shared" si="69"/>
        <v>0</v>
      </c>
      <c r="W80" s="1">
        <f t="shared" si="70"/>
        <v>0</v>
      </c>
      <c r="X80" s="1">
        <f t="shared" si="70"/>
        <v>0</v>
      </c>
      <c r="Y80" s="1">
        <f t="shared" si="70"/>
        <v>0</v>
      </c>
      <c r="Z80" s="1">
        <f t="shared" si="70"/>
        <v>0</v>
      </c>
      <c r="AA80" s="1">
        <f t="shared" si="70"/>
        <v>0</v>
      </c>
      <c r="AB80" s="1">
        <f t="shared" si="70"/>
        <v>0</v>
      </c>
      <c r="AC80" s="1">
        <f t="shared" si="70"/>
        <v>0</v>
      </c>
      <c r="AD80" s="1">
        <f t="shared" si="70"/>
        <v>0</v>
      </c>
      <c r="AE80" s="1">
        <f t="shared" si="70"/>
        <v>0</v>
      </c>
      <c r="AF80" s="1">
        <f t="shared" si="70"/>
        <v>0</v>
      </c>
    </row>
    <row r="81" spans="1:38">
      <c r="A81" s="9" t="s">
        <v>30</v>
      </c>
      <c r="B81" s="5"/>
      <c r="C81" s="5"/>
      <c r="D81" s="31">
        <f>SUM(D74:D80)</f>
        <v>2186727.9800000004</v>
      </c>
      <c r="E81" s="31">
        <f t="shared" ref="E81:K81" si="75">SUM(E74:E80)</f>
        <v>0.99999999999999989</v>
      </c>
      <c r="F81" s="31">
        <f t="shared" si="75"/>
        <v>340923.64999999997</v>
      </c>
      <c r="G81" s="31">
        <f t="shared" si="75"/>
        <v>348009.76</v>
      </c>
      <c r="H81" s="31">
        <f t="shared" si="75"/>
        <v>344020.83999999997</v>
      </c>
      <c r="I81" s="31">
        <f t="shared" si="75"/>
        <v>329434.13999999996</v>
      </c>
      <c r="J81" s="31">
        <f t="shared" si="75"/>
        <v>328729.89999999997</v>
      </c>
      <c r="K81" s="31">
        <f t="shared" si="75"/>
        <v>495609.69000000006</v>
      </c>
      <c r="L81" s="153">
        <f>'Div 12 history '!H82</f>
        <v>1602</v>
      </c>
      <c r="M81" s="153">
        <f>'Div 12 history '!I82</f>
        <v>1602</v>
      </c>
      <c r="N81" s="153">
        <f>'Div 12 history '!J82</f>
        <v>1748</v>
      </c>
      <c r="O81" s="31">
        <f>'Div 012 FY18 Budget'!C35</f>
        <v>5735</v>
      </c>
      <c r="P81" s="31">
        <f>'Div 012 FY18 Budget'!D35</f>
        <v>1350</v>
      </c>
      <c r="Q81" s="31">
        <f>'Div 012 FY18 Budget'!E35</f>
        <v>3214</v>
      </c>
      <c r="R81" s="31">
        <f>'Div 012 FY18 Budget'!F35</f>
        <v>1350</v>
      </c>
      <c r="S81" s="31">
        <f>'Div 012 FY18 Budget'!G35</f>
        <v>1350</v>
      </c>
      <c r="T81" s="31">
        <f>'Div 012 FY18 Budget'!H35</f>
        <v>3214</v>
      </c>
      <c r="U81" s="31">
        <f>'Div 012 FY18 Budget'!I35</f>
        <v>1350</v>
      </c>
      <c r="V81" s="31">
        <f>'Div 012 FY18 Budget'!J35</f>
        <v>1350</v>
      </c>
      <c r="W81" s="31">
        <f>'Div 012 FY18 Budget'!K35</f>
        <v>3214</v>
      </c>
      <c r="X81" s="31">
        <f>'Div 012 FY18 Budget'!L35</f>
        <v>1350</v>
      </c>
      <c r="Y81" s="31">
        <f>'Div 012 FY18 Budget'!M35</f>
        <v>1350</v>
      </c>
      <c r="Z81" s="31">
        <f>'Div 012 FY18 Budget'!N35</f>
        <v>3214</v>
      </c>
      <c r="AA81" s="37">
        <f t="shared" ref="AA81:AF81" si="76">O81*(1+AA$3)</f>
        <v>5735</v>
      </c>
      <c r="AB81" s="37">
        <f t="shared" si="76"/>
        <v>1350</v>
      </c>
      <c r="AC81" s="37">
        <f t="shared" si="76"/>
        <v>3214</v>
      </c>
      <c r="AD81" s="37">
        <f t="shared" si="76"/>
        <v>1350</v>
      </c>
      <c r="AE81" s="37">
        <f t="shared" si="76"/>
        <v>1350</v>
      </c>
      <c r="AF81" s="37">
        <f t="shared" si="76"/>
        <v>3214</v>
      </c>
      <c r="AH81" s="15">
        <f>SUM(F81:Q81)</f>
        <v>2201978.98</v>
      </c>
      <c r="AI81" s="15">
        <f>SUM(U81:AF81)</f>
        <v>28041</v>
      </c>
      <c r="AK81" s="15">
        <f>AH81*$AK$6</f>
        <v>113558.27564292474</v>
      </c>
      <c r="AL81" s="15">
        <f>AI81*$AL$6</f>
        <v>1590.1787429780686</v>
      </c>
    </row>
    <row r="82" spans="1:38">
      <c r="B82" s="5" t="str">
        <f t="shared" si="38"/>
        <v/>
      </c>
      <c r="C82" s="5" t="s">
        <v>462</v>
      </c>
      <c r="F82" s="1">
        <f>F81-'Div 12 history '!B82</f>
        <v>0</v>
      </c>
      <c r="G82" s="1">
        <f>G81-'Div 12 history '!C82</f>
        <v>0</v>
      </c>
      <c r="H82" s="1">
        <f>H81-'Div 12 history '!D82</f>
        <v>0</v>
      </c>
      <c r="I82" s="1">
        <f>I81-'Div 12 history '!E82</f>
        <v>0</v>
      </c>
      <c r="J82" s="1">
        <f>J81-'Div 12 history '!F82</f>
        <v>0</v>
      </c>
      <c r="K82" s="1">
        <f>K81-'Div 12 history '!G82</f>
        <v>0</v>
      </c>
      <c r="L82" s="1">
        <f>L81-'Div 12 history '!H82</f>
        <v>0</v>
      </c>
      <c r="M82" s="1">
        <f>M81-'Div 12 history '!I82</f>
        <v>0</v>
      </c>
      <c r="N82" s="1">
        <f>N81-'Div 12 history '!J82</f>
        <v>0</v>
      </c>
      <c r="O82" s="1">
        <f t="shared" ref="O82:AF82" si="77">O81-SUM(O75:O80)</f>
        <v>0.13113199383951724</v>
      </c>
      <c r="P82" s="1">
        <f t="shared" si="77"/>
        <v>3.0868036910760566E-2</v>
      </c>
      <c r="Q82" s="1">
        <f t="shared" si="77"/>
        <v>7.3488793059823365E-2</v>
      </c>
      <c r="R82" s="1">
        <f t="shared" si="77"/>
        <v>3.0868036910760566E-2</v>
      </c>
      <c r="S82" s="1">
        <f t="shared" si="77"/>
        <v>3.0868036910760566E-2</v>
      </c>
      <c r="T82" s="1">
        <f t="shared" si="77"/>
        <v>7.3488793059823365E-2</v>
      </c>
      <c r="U82" s="1">
        <f t="shared" si="77"/>
        <v>3.0868036910760566E-2</v>
      </c>
      <c r="V82" s="1">
        <f t="shared" si="77"/>
        <v>3.0868036910760566E-2</v>
      </c>
      <c r="W82" s="1">
        <f t="shared" si="77"/>
        <v>7.3488793059823365E-2</v>
      </c>
      <c r="X82" s="1">
        <f t="shared" si="77"/>
        <v>3.0868036910760566E-2</v>
      </c>
      <c r="Y82" s="1">
        <f t="shared" si="77"/>
        <v>3.0868036910760566E-2</v>
      </c>
      <c r="Z82" s="1">
        <f t="shared" si="77"/>
        <v>7.3488793059823365E-2</v>
      </c>
      <c r="AA82" s="1">
        <f t="shared" si="77"/>
        <v>0.13113199383951724</v>
      </c>
      <c r="AB82" s="1">
        <f t="shared" si="77"/>
        <v>3.0868036910760566E-2</v>
      </c>
      <c r="AC82" s="1">
        <f t="shared" si="77"/>
        <v>7.3488793059823365E-2</v>
      </c>
      <c r="AD82" s="1">
        <f t="shared" si="77"/>
        <v>3.0868036910760566E-2</v>
      </c>
      <c r="AE82" s="1">
        <f t="shared" si="77"/>
        <v>3.0868036910760566E-2</v>
      </c>
      <c r="AF82" s="1">
        <f t="shared" si="77"/>
        <v>7.3488793059823365E-2</v>
      </c>
    </row>
    <row r="83" spans="1:38">
      <c r="A83" s="77" t="s">
        <v>376</v>
      </c>
      <c r="B83" s="5" t="str">
        <f t="shared" si="38"/>
        <v>9210-05310</v>
      </c>
      <c r="C83" s="5" t="str">
        <f t="shared" ref="C83:C94" si="78">LEFT(B83,4)</f>
        <v>9210</v>
      </c>
      <c r="D83" s="1">
        <f>SUM($F83:K83)</f>
        <v>177280.5</v>
      </c>
      <c r="E83" s="2">
        <f t="shared" ref="E83:E95" si="79">D83/$D$96</f>
        <v>0.23356165299473666</v>
      </c>
      <c r="F83" s="22">
        <f>'Div 12 history '!B84</f>
        <v>24790.94</v>
      </c>
      <c r="G83" s="22">
        <f>'Div 12 history '!C84</f>
        <v>31888.67</v>
      </c>
      <c r="H83" s="22">
        <f>'Div 12 history '!D84</f>
        <v>22454.38</v>
      </c>
      <c r="I83" s="22">
        <f>'Div 12 history '!E84</f>
        <v>31056.400000000001</v>
      </c>
      <c r="J83" s="22">
        <f>'Div 12 history '!F84</f>
        <v>41291.18</v>
      </c>
      <c r="K83" s="22">
        <f>'Div 12 history '!G84</f>
        <v>25798.93</v>
      </c>
      <c r="L83" s="1">
        <f t="shared" ref="L83:W95" si="80">$E83*L$96</f>
        <v>4219.0810558622234</v>
      </c>
      <c r="M83" s="1">
        <f t="shared" si="80"/>
        <v>4151.6658203418219</v>
      </c>
      <c r="N83" s="1">
        <f t="shared" si="80"/>
        <v>4124.0821891231435</v>
      </c>
      <c r="O83" s="1">
        <f t="shared" si="80"/>
        <v>4373.3578701313654</v>
      </c>
      <c r="P83" s="1">
        <f t="shared" si="80"/>
        <v>4061.5754853020803</v>
      </c>
      <c r="Q83" s="1">
        <f t="shared" si="80"/>
        <v>4172.0183827837827</v>
      </c>
      <c r="R83" s="1">
        <f t="shared" si="80"/>
        <v>4893.6734412204723</v>
      </c>
      <c r="S83" s="1">
        <f t="shared" si="80"/>
        <v>5091.8159366618638</v>
      </c>
      <c r="T83" s="1">
        <f t="shared" si="80"/>
        <v>4741.9032106112691</v>
      </c>
      <c r="U83" s="1">
        <f t="shared" si="80"/>
        <v>4761.3056442488478</v>
      </c>
      <c r="V83" s="1">
        <f t="shared" si="80"/>
        <v>4022.4623166449696</v>
      </c>
      <c r="W83" s="1">
        <f t="shared" si="80"/>
        <v>4063.8457045691885</v>
      </c>
      <c r="X83" s="1">
        <f t="shared" ref="X83:AF95" si="81">$E83*X$96</f>
        <v>4269.2136633076243</v>
      </c>
      <c r="Y83" s="1">
        <f t="shared" si="81"/>
        <v>3983.0614000313694</v>
      </c>
      <c r="Z83" s="1">
        <f t="shared" si="81"/>
        <v>4011.438206623618</v>
      </c>
      <c r="AA83" s="1">
        <f t="shared" si="81"/>
        <v>4373.3578701313654</v>
      </c>
      <c r="AB83" s="1">
        <f t="shared" si="81"/>
        <v>4061.5754853020803</v>
      </c>
      <c r="AC83" s="1">
        <f t="shared" si="81"/>
        <v>4172.0183827837827</v>
      </c>
      <c r="AD83" s="1">
        <f t="shared" si="81"/>
        <v>4893.6734412204723</v>
      </c>
      <c r="AE83" s="1">
        <f t="shared" si="81"/>
        <v>5091.8159366618638</v>
      </c>
      <c r="AF83" s="1">
        <f t="shared" si="81"/>
        <v>4741.9032106112691</v>
      </c>
    </row>
    <row r="84" spans="1:38">
      <c r="A84" s="77" t="s">
        <v>717</v>
      </c>
      <c r="B84" s="5" t="str">
        <f t="shared" si="38"/>
        <v>9030-05312</v>
      </c>
      <c r="C84" s="5" t="str">
        <f t="shared" si="78"/>
        <v>9030</v>
      </c>
      <c r="D84" s="1">
        <f>SUM($F84:K84)</f>
        <v>19.899999999999999</v>
      </c>
      <c r="E84" s="2">
        <f t="shared" si="79"/>
        <v>2.6217643195925435E-5</v>
      </c>
      <c r="F84" s="22">
        <f>'Div 12 history '!B85</f>
        <v>0</v>
      </c>
      <c r="G84" s="22">
        <f>'Div 12 history '!C85</f>
        <v>0</v>
      </c>
      <c r="H84" s="22">
        <f>'Div 12 history '!D85</f>
        <v>0</v>
      </c>
      <c r="I84" s="22">
        <f>'Div 12 history '!E85</f>
        <v>19.899999999999999</v>
      </c>
      <c r="J84" s="22">
        <f>'Div 12 history '!F85</f>
        <v>0</v>
      </c>
      <c r="K84" s="22">
        <f>'Div 12 history '!G85</f>
        <v>0</v>
      </c>
      <c r="L84" s="1">
        <f t="shared" si="80"/>
        <v>0.47359812845551669</v>
      </c>
      <c r="M84" s="1">
        <f t="shared" si="80"/>
        <v>0.46603066792344472</v>
      </c>
      <c r="N84" s="1">
        <f t="shared" si="80"/>
        <v>0.46293436426200596</v>
      </c>
      <c r="O84" s="1">
        <f t="shared" si="80"/>
        <v>0.49091593049215321</v>
      </c>
      <c r="P84" s="1">
        <f t="shared" si="80"/>
        <v>0.45591789371933961</v>
      </c>
      <c r="Q84" s="1">
        <f t="shared" si="80"/>
        <v>0.46831527335153761</v>
      </c>
      <c r="R84" s="1">
        <f t="shared" si="80"/>
        <v>0.54932212781601686</v>
      </c>
      <c r="S84" s="1">
        <f t="shared" si="80"/>
        <v>0.57156391785656668</v>
      </c>
      <c r="T84" s="1">
        <f t="shared" si="80"/>
        <v>0.53228569352615906</v>
      </c>
      <c r="U84" s="1">
        <f t="shared" si="80"/>
        <v>0.53446364558173098</v>
      </c>
      <c r="V84" s="1">
        <f t="shared" si="80"/>
        <v>0.45152738231917716</v>
      </c>
      <c r="W84" s="1">
        <f t="shared" si="80"/>
        <v>0.45617272921120394</v>
      </c>
      <c r="X84" s="1">
        <f t="shared" si="81"/>
        <v>0.47922558826166284</v>
      </c>
      <c r="Y84" s="1">
        <f t="shared" si="81"/>
        <v>0.4471045707825973</v>
      </c>
      <c r="Z84" s="1">
        <f t="shared" si="81"/>
        <v>0.45028990956032944</v>
      </c>
      <c r="AA84" s="1">
        <f t="shared" si="81"/>
        <v>0.49091593049215321</v>
      </c>
      <c r="AB84" s="1">
        <f t="shared" si="81"/>
        <v>0.45591789371933961</v>
      </c>
      <c r="AC84" s="1">
        <f t="shared" si="81"/>
        <v>0.46831527335153761</v>
      </c>
      <c r="AD84" s="1">
        <f t="shared" si="81"/>
        <v>0.54932212781601686</v>
      </c>
      <c r="AE84" s="1">
        <f t="shared" si="81"/>
        <v>0.57156391785656668</v>
      </c>
      <c r="AF84" s="1">
        <f t="shared" si="81"/>
        <v>0.53228569352615906</v>
      </c>
    </row>
    <row r="85" spans="1:38">
      <c r="A85" s="77" t="s">
        <v>377</v>
      </c>
      <c r="B85" s="5" t="str">
        <f t="shared" si="38"/>
        <v>9210-05312</v>
      </c>
      <c r="C85" s="5" t="str">
        <f t="shared" si="78"/>
        <v>9210</v>
      </c>
      <c r="D85" s="1">
        <f>SUM($F85:K85)</f>
        <v>12684.910000000002</v>
      </c>
      <c r="E85" s="2">
        <f t="shared" si="79"/>
        <v>1.671198212826264E-2</v>
      </c>
      <c r="F85" s="22">
        <f>'Div 12 history '!B86</f>
        <v>2052.67</v>
      </c>
      <c r="G85" s="22">
        <f>'Div 12 history '!C86</f>
        <v>2414.83</v>
      </c>
      <c r="H85" s="22">
        <f>'Div 12 history '!D86</f>
        <v>2209.2200000000003</v>
      </c>
      <c r="I85" s="22">
        <f>'Div 12 history '!E86</f>
        <v>2210</v>
      </c>
      <c r="J85" s="22">
        <f>'Div 12 history '!F86</f>
        <v>1905.25</v>
      </c>
      <c r="K85" s="22">
        <f>'Div 12 history '!G86</f>
        <v>1892.94</v>
      </c>
      <c r="L85" s="1">
        <f t="shared" si="80"/>
        <v>301.88691636314923</v>
      </c>
      <c r="M85" s="1">
        <f t="shared" si="80"/>
        <v>297.06316984164744</v>
      </c>
      <c r="N85" s="1">
        <f t="shared" si="80"/>
        <v>295.0894847522996</v>
      </c>
      <c r="O85" s="1">
        <f t="shared" si="80"/>
        <v>312.92584903815174</v>
      </c>
      <c r="P85" s="1">
        <f t="shared" si="80"/>
        <v>290.61695724720545</v>
      </c>
      <c r="Q85" s="1">
        <f t="shared" si="80"/>
        <v>298.51945196430421</v>
      </c>
      <c r="R85" s="1">
        <f t="shared" si="80"/>
        <v>350.15586695249607</v>
      </c>
      <c r="S85" s="1">
        <f t="shared" si="80"/>
        <v>364.33351041497195</v>
      </c>
      <c r="T85" s="1">
        <f t="shared" si="80"/>
        <v>339.29628726969401</v>
      </c>
      <c r="U85" s="1">
        <f t="shared" si="80"/>
        <v>340.68458504905306</v>
      </c>
      <c r="V85" s="1">
        <f t="shared" si="80"/>
        <v>287.81830187207811</v>
      </c>
      <c r="W85" s="1">
        <f t="shared" si="80"/>
        <v>290.77939771349213</v>
      </c>
      <c r="X85" s="1">
        <f t="shared" si="81"/>
        <v>305.47404305508798</v>
      </c>
      <c r="Y85" s="1">
        <f t="shared" si="81"/>
        <v>284.99905733496871</v>
      </c>
      <c r="Z85" s="1">
        <f t="shared" si="81"/>
        <v>287.0294963156241</v>
      </c>
      <c r="AA85" s="1">
        <f t="shared" si="81"/>
        <v>312.92584903815174</v>
      </c>
      <c r="AB85" s="1">
        <f t="shared" si="81"/>
        <v>290.61695724720545</v>
      </c>
      <c r="AC85" s="1">
        <f t="shared" si="81"/>
        <v>298.51945196430421</v>
      </c>
      <c r="AD85" s="1">
        <f t="shared" si="81"/>
        <v>350.15586695249607</v>
      </c>
      <c r="AE85" s="1">
        <f t="shared" si="81"/>
        <v>364.33351041497195</v>
      </c>
      <c r="AF85" s="1">
        <f t="shared" si="81"/>
        <v>339.29628726969401</v>
      </c>
    </row>
    <row r="86" spans="1:38">
      <c r="A86" s="77" t="s">
        <v>496</v>
      </c>
      <c r="B86" s="5" t="str">
        <f t="shared" si="38"/>
        <v>9010-05312</v>
      </c>
      <c r="C86" s="5" t="str">
        <f t="shared" si="78"/>
        <v>9010</v>
      </c>
      <c r="D86" s="1">
        <f>SUM($F86:K86)</f>
        <v>14.95</v>
      </c>
      <c r="E86" s="2">
        <f t="shared" si="79"/>
        <v>1.9696169134627401E-5</v>
      </c>
      <c r="F86" s="22">
        <f>'Div 12 history '!B87</f>
        <v>0</v>
      </c>
      <c r="G86" s="22">
        <f>'Div 12 history '!C87</f>
        <v>0</v>
      </c>
      <c r="H86" s="22">
        <f>'Div 12 history '!D87</f>
        <v>0</v>
      </c>
      <c r="I86" s="22">
        <f>'Div 12 history '!E87</f>
        <v>0</v>
      </c>
      <c r="J86" s="22">
        <f>'Div 12 history '!F87</f>
        <v>14.95</v>
      </c>
      <c r="K86" s="22">
        <f>'Div 12 history '!G87</f>
        <v>0</v>
      </c>
      <c r="L86" s="1">
        <f t="shared" si="80"/>
        <v>0.35579356886482288</v>
      </c>
      <c r="M86" s="1">
        <f t="shared" si="80"/>
        <v>0.35010846660580397</v>
      </c>
      <c r="N86" s="1">
        <f t="shared" si="80"/>
        <v>0.34778234903100452</v>
      </c>
      <c r="O86" s="1">
        <f t="shared" si="80"/>
        <v>0.36880367642500961</v>
      </c>
      <c r="P86" s="1">
        <f t="shared" si="80"/>
        <v>0.34251118146251897</v>
      </c>
      <c r="Q86" s="1">
        <f t="shared" si="80"/>
        <v>0.35182479078419537</v>
      </c>
      <c r="R86" s="1">
        <f t="shared" si="80"/>
        <v>0.41268169903766094</v>
      </c>
      <c r="S86" s="1">
        <f t="shared" si="80"/>
        <v>0.42939098351536042</v>
      </c>
      <c r="T86" s="1">
        <f t="shared" si="80"/>
        <v>0.39988297076462709</v>
      </c>
      <c r="U86" s="1">
        <f t="shared" si="80"/>
        <v>0.40151917092697881</v>
      </c>
      <c r="V86" s="1">
        <f t="shared" si="80"/>
        <v>0.33921278219455775</v>
      </c>
      <c r="W86" s="1">
        <f t="shared" si="80"/>
        <v>0.34270262822650749</v>
      </c>
      <c r="X86" s="1">
        <f t="shared" si="81"/>
        <v>0.36002123339255576</v>
      </c>
      <c r="Y86" s="1">
        <f t="shared" si="81"/>
        <v>0.33589011724622264</v>
      </c>
      <c r="Z86" s="1">
        <f t="shared" si="81"/>
        <v>0.33828312301140329</v>
      </c>
      <c r="AA86" s="1">
        <f t="shared" si="81"/>
        <v>0.36880367642500961</v>
      </c>
      <c r="AB86" s="1">
        <f t="shared" si="81"/>
        <v>0.34251118146251897</v>
      </c>
      <c r="AC86" s="1">
        <f t="shared" si="81"/>
        <v>0.35182479078419537</v>
      </c>
      <c r="AD86" s="1">
        <f t="shared" si="81"/>
        <v>0.41268169903766094</v>
      </c>
      <c r="AE86" s="1">
        <f t="shared" si="81"/>
        <v>0.42939098351536042</v>
      </c>
      <c r="AF86" s="1">
        <f t="shared" si="81"/>
        <v>0.39988297076462709</v>
      </c>
    </row>
    <row r="87" spans="1:38">
      <c r="A87" s="77" t="s">
        <v>378</v>
      </c>
      <c r="B87" s="5" t="str">
        <f t="shared" si="38"/>
        <v>9210-05314</v>
      </c>
      <c r="C87" s="5" t="str">
        <f t="shared" si="78"/>
        <v>9210</v>
      </c>
      <c r="D87" s="1">
        <f>SUM($F87:K87)</f>
        <v>59248.14</v>
      </c>
      <c r="E87" s="2">
        <f t="shared" si="79"/>
        <v>7.8057617816192845E-2</v>
      </c>
      <c r="F87" s="22">
        <f>'Div 12 history '!B88</f>
        <v>9057.2099999999991</v>
      </c>
      <c r="G87" s="22">
        <f>'Div 12 history '!C88</f>
        <v>10460.539999999999</v>
      </c>
      <c r="H87" s="22">
        <f>'Div 12 history '!D88</f>
        <v>10550.52</v>
      </c>
      <c r="I87" s="22">
        <f>'Div 12 history '!E88</f>
        <v>11439.310000000001</v>
      </c>
      <c r="J87" s="22">
        <f>'Div 12 history '!F88</f>
        <v>8223.4600000000009</v>
      </c>
      <c r="K87" s="22">
        <f>'Div 12 history '!G88</f>
        <v>9517.1</v>
      </c>
      <c r="L87" s="1">
        <f t="shared" si="80"/>
        <v>1410.0406139934894</v>
      </c>
      <c r="M87" s="1">
        <f t="shared" si="80"/>
        <v>1387.5100631870232</v>
      </c>
      <c r="N87" s="1">
        <f t="shared" si="80"/>
        <v>1378.291458522931</v>
      </c>
      <c r="O87" s="1">
        <f t="shared" si="80"/>
        <v>1461.6007928657971</v>
      </c>
      <c r="P87" s="1">
        <f t="shared" si="80"/>
        <v>1357.4013666124902</v>
      </c>
      <c r="Q87" s="1">
        <f t="shared" si="80"/>
        <v>1394.3120040035262</v>
      </c>
      <c r="R87" s="1">
        <f t="shared" si="80"/>
        <v>1635.4931826101138</v>
      </c>
      <c r="S87" s="1">
        <f t="shared" si="80"/>
        <v>1701.7135187997169</v>
      </c>
      <c r="T87" s="1">
        <f t="shared" si="80"/>
        <v>1584.7707180922093</v>
      </c>
      <c r="U87" s="1">
        <f t="shared" si="80"/>
        <v>1591.2551205194361</v>
      </c>
      <c r="V87" s="1">
        <f t="shared" si="80"/>
        <v>1344.3295257025193</v>
      </c>
      <c r="W87" s="1">
        <f t="shared" si="80"/>
        <v>1358.1600866576634</v>
      </c>
      <c r="X87" s="1">
        <f t="shared" si="81"/>
        <v>1426.795213312028</v>
      </c>
      <c r="Y87" s="1">
        <f t="shared" si="81"/>
        <v>1331.1615178073987</v>
      </c>
      <c r="Z87" s="1">
        <f t="shared" si="81"/>
        <v>1340.6452061415948</v>
      </c>
      <c r="AA87" s="1">
        <f t="shared" si="81"/>
        <v>1461.6007928657971</v>
      </c>
      <c r="AB87" s="1">
        <f t="shared" si="81"/>
        <v>1357.4013666124902</v>
      </c>
      <c r="AC87" s="1">
        <f t="shared" si="81"/>
        <v>1394.3120040035262</v>
      </c>
      <c r="AD87" s="1">
        <f t="shared" si="81"/>
        <v>1635.4931826101138</v>
      </c>
      <c r="AE87" s="1">
        <f t="shared" si="81"/>
        <v>1701.7135187997169</v>
      </c>
      <c r="AF87" s="1">
        <f t="shared" si="81"/>
        <v>1584.7707180922093</v>
      </c>
    </row>
    <row r="88" spans="1:38">
      <c r="A88" s="77" t="s">
        <v>379</v>
      </c>
      <c r="B88" s="5" t="str">
        <f t="shared" ref="B88" si="82">RIGHT(A88,10)</f>
        <v>9210-05316</v>
      </c>
      <c r="C88" s="5" t="str">
        <f t="shared" ref="C88" si="83">LEFT(B88,4)</f>
        <v>9210</v>
      </c>
      <c r="D88" s="1">
        <f>SUM($F88:K88)</f>
        <v>171708.28999999998</v>
      </c>
      <c r="E88" s="2">
        <f t="shared" si="79"/>
        <v>0.22622043623128096</v>
      </c>
      <c r="F88" s="22">
        <f>'Div 12 history '!B89</f>
        <v>28834.04</v>
      </c>
      <c r="G88" s="22">
        <f>'Div 12 history '!C89</f>
        <v>34236.14</v>
      </c>
      <c r="H88" s="22">
        <f>'Div 12 history '!D89</f>
        <v>7090.33</v>
      </c>
      <c r="I88" s="22">
        <f>'Div 12 history '!E89</f>
        <v>33821.01</v>
      </c>
      <c r="J88" s="22">
        <f>'Div 12 history '!F89</f>
        <v>33824.379999999997</v>
      </c>
      <c r="K88" s="22">
        <f>'Div 12 history '!G89</f>
        <v>33902.39</v>
      </c>
      <c r="L88" s="1">
        <f t="shared" si="80"/>
        <v>4086.468582125483</v>
      </c>
      <c r="M88" s="1">
        <f t="shared" si="80"/>
        <v>4021.1723154116853</v>
      </c>
      <c r="N88" s="1">
        <f t="shared" si="80"/>
        <v>3994.4556818927713</v>
      </c>
      <c r="O88" s="1">
        <f t="shared" si="80"/>
        <v>4235.8962290736927</v>
      </c>
      <c r="P88" s="1">
        <f t="shared" si="80"/>
        <v>3933.913663866811</v>
      </c>
      <c r="Q88" s="1">
        <f t="shared" si="80"/>
        <v>4040.8851642248792</v>
      </c>
      <c r="R88" s="1">
        <f t="shared" si="80"/>
        <v>4739.8574485653107</v>
      </c>
      <c r="S88" s="1">
        <f t="shared" si="80"/>
        <v>4931.7720080829913</v>
      </c>
      <c r="T88" s="1">
        <f t="shared" si="80"/>
        <v>4592.8575993387358</v>
      </c>
      <c r="U88" s="1">
        <f t="shared" si="80"/>
        <v>4611.6501834173405</v>
      </c>
      <c r="V88" s="1">
        <f t="shared" si="80"/>
        <v>3896.0298847337758</v>
      </c>
      <c r="W88" s="1">
        <f t="shared" si="80"/>
        <v>3936.1125265069786</v>
      </c>
      <c r="X88" s="1">
        <f t="shared" si="81"/>
        <v>4135.0254414399096</v>
      </c>
      <c r="Y88" s="1">
        <f t="shared" si="81"/>
        <v>3857.8674020233038</v>
      </c>
      <c r="Z88" s="1">
        <f t="shared" si="81"/>
        <v>3885.3522801436593</v>
      </c>
      <c r="AA88" s="1">
        <f t="shared" si="81"/>
        <v>4235.8962290736927</v>
      </c>
      <c r="AB88" s="1">
        <f t="shared" si="81"/>
        <v>3933.913663866811</v>
      </c>
      <c r="AC88" s="1">
        <f t="shared" si="81"/>
        <v>4040.8851642248792</v>
      </c>
      <c r="AD88" s="1">
        <f t="shared" si="81"/>
        <v>4739.8574485653107</v>
      </c>
      <c r="AE88" s="1">
        <f t="shared" si="81"/>
        <v>4931.7720080829913</v>
      </c>
      <c r="AF88" s="1">
        <f t="shared" si="81"/>
        <v>4592.8575993387358</v>
      </c>
    </row>
    <row r="89" spans="1:38">
      <c r="A89" s="77" t="s">
        <v>380</v>
      </c>
      <c r="B89" s="5" t="str">
        <f t="shared" si="38"/>
        <v>9210-05331</v>
      </c>
      <c r="C89" s="5" t="str">
        <f t="shared" si="78"/>
        <v>9210</v>
      </c>
      <c r="D89" s="1">
        <f>SUM($F89:K89)</f>
        <v>281748.55000000005</v>
      </c>
      <c r="E89" s="2">
        <f t="shared" si="79"/>
        <v>0.37119512336026927</v>
      </c>
      <c r="F89" s="22">
        <f>'Div 12 history '!B90</f>
        <v>46911.69</v>
      </c>
      <c r="G89" s="22">
        <f>'Div 12 history '!C90</f>
        <v>46535.11</v>
      </c>
      <c r="H89" s="22">
        <f>'Div 12 history '!D90</f>
        <v>46893.09</v>
      </c>
      <c r="I89" s="22">
        <f>'Div 12 history '!E90</f>
        <v>47130.7</v>
      </c>
      <c r="J89" s="22">
        <f>'Div 12 history '!F90</f>
        <v>47117.68</v>
      </c>
      <c r="K89" s="22">
        <f>'Div 12 history '!G90</f>
        <v>47160.280000000006</v>
      </c>
      <c r="L89" s="1">
        <f t="shared" si="80"/>
        <v>6705.3058278922408</v>
      </c>
      <c r="M89" s="1">
        <f t="shared" si="80"/>
        <v>6598.1640674855316</v>
      </c>
      <c r="N89" s="1">
        <f t="shared" si="80"/>
        <v>6554.3259234166844</v>
      </c>
      <c r="O89" s="1">
        <f t="shared" si="80"/>
        <v>6950.4950546766322</v>
      </c>
      <c r="P89" s="1">
        <f t="shared" si="80"/>
        <v>6454.985199722516</v>
      </c>
      <c r="Q89" s="1">
        <f t="shared" si="80"/>
        <v>6630.5100105351457</v>
      </c>
      <c r="R89" s="1">
        <f t="shared" si="80"/>
        <v>7777.4227635717316</v>
      </c>
      <c r="S89" s="1">
        <f t="shared" si="80"/>
        <v>8092.3268888646635</v>
      </c>
      <c r="T89" s="1">
        <f t="shared" si="80"/>
        <v>7536.2172028512423</v>
      </c>
      <c r="U89" s="1">
        <f t="shared" si="80"/>
        <v>7567.0531241390272</v>
      </c>
      <c r="V89" s="1">
        <f t="shared" si="80"/>
        <v>6392.8233795841115</v>
      </c>
      <c r="W89" s="1">
        <f t="shared" si="80"/>
        <v>6458.5932163215766</v>
      </c>
      <c r="X89" s="1">
        <f t="shared" si="81"/>
        <v>6784.9806339507813</v>
      </c>
      <c r="Y89" s="1">
        <f t="shared" si="81"/>
        <v>6330.2042470537281</v>
      </c>
      <c r="Z89" s="1">
        <f t="shared" si="81"/>
        <v>6375.3029697615066</v>
      </c>
      <c r="AA89" s="1">
        <f t="shared" si="81"/>
        <v>6950.4950546766322</v>
      </c>
      <c r="AB89" s="1">
        <f t="shared" si="81"/>
        <v>6454.985199722516</v>
      </c>
      <c r="AC89" s="1">
        <f t="shared" si="81"/>
        <v>6630.5100105351457</v>
      </c>
      <c r="AD89" s="1">
        <f t="shared" si="81"/>
        <v>7777.4227635717316</v>
      </c>
      <c r="AE89" s="1">
        <f t="shared" si="81"/>
        <v>8092.3268888646635</v>
      </c>
      <c r="AF89" s="1">
        <f t="shared" si="81"/>
        <v>7536.2172028512423</v>
      </c>
    </row>
    <row r="90" spans="1:38">
      <c r="A90" s="77" t="s">
        <v>719</v>
      </c>
      <c r="B90" s="5" t="str">
        <f t="shared" si="38"/>
        <v>9030-05331</v>
      </c>
      <c r="C90" s="5" t="str">
        <f t="shared" si="78"/>
        <v>9030</v>
      </c>
      <c r="D90" s="1">
        <f>SUM($F90:K90)</f>
        <v>0</v>
      </c>
      <c r="E90" s="2">
        <f t="shared" si="79"/>
        <v>0</v>
      </c>
      <c r="F90" s="22">
        <f>'Div 12 history '!B91</f>
        <v>0</v>
      </c>
      <c r="G90" s="22">
        <f>'Div 12 history '!C91</f>
        <v>0</v>
      </c>
      <c r="H90" s="22">
        <f>'Div 12 history '!D91</f>
        <v>0</v>
      </c>
      <c r="I90" s="22">
        <f>'Div 12 history '!E91</f>
        <v>0</v>
      </c>
      <c r="J90" s="22">
        <f>'Div 12 history '!F91</f>
        <v>0</v>
      </c>
      <c r="K90" s="22">
        <f>'Div 12 history '!G91</f>
        <v>0</v>
      </c>
      <c r="L90" s="1">
        <f t="shared" si="80"/>
        <v>0</v>
      </c>
      <c r="M90" s="1">
        <f t="shared" si="80"/>
        <v>0</v>
      </c>
      <c r="N90" s="1">
        <f t="shared" si="80"/>
        <v>0</v>
      </c>
      <c r="O90" s="1">
        <f t="shared" si="80"/>
        <v>0</v>
      </c>
      <c r="P90" s="1">
        <f t="shared" si="80"/>
        <v>0</v>
      </c>
      <c r="Q90" s="1">
        <f t="shared" si="80"/>
        <v>0</v>
      </c>
      <c r="R90" s="1">
        <f t="shared" si="80"/>
        <v>0</v>
      </c>
      <c r="S90" s="1">
        <f t="shared" si="80"/>
        <v>0</v>
      </c>
      <c r="T90" s="1">
        <f t="shared" si="80"/>
        <v>0</v>
      </c>
      <c r="U90" s="1">
        <f t="shared" si="80"/>
        <v>0</v>
      </c>
      <c r="V90" s="1">
        <f t="shared" si="80"/>
        <v>0</v>
      </c>
      <c r="W90" s="1">
        <f t="shared" si="80"/>
        <v>0</v>
      </c>
      <c r="X90" s="1">
        <f t="shared" si="81"/>
        <v>0</v>
      </c>
      <c r="Y90" s="1">
        <f t="shared" si="81"/>
        <v>0</v>
      </c>
      <c r="Z90" s="1">
        <f t="shared" si="81"/>
        <v>0</v>
      </c>
      <c r="AA90" s="1">
        <f t="shared" si="81"/>
        <v>0</v>
      </c>
      <c r="AB90" s="1">
        <f t="shared" si="81"/>
        <v>0</v>
      </c>
      <c r="AC90" s="1">
        <f t="shared" si="81"/>
        <v>0</v>
      </c>
      <c r="AD90" s="1">
        <f t="shared" si="81"/>
        <v>0</v>
      </c>
      <c r="AE90" s="1">
        <f t="shared" si="81"/>
        <v>0</v>
      </c>
      <c r="AF90" s="1">
        <f t="shared" si="81"/>
        <v>0</v>
      </c>
    </row>
    <row r="91" spans="1:38">
      <c r="A91" s="77" t="s">
        <v>381</v>
      </c>
      <c r="B91" s="5" t="str">
        <f t="shared" si="38"/>
        <v>9210-05364</v>
      </c>
      <c r="C91" s="5" t="str">
        <f t="shared" si="78"/>
        <v>9210</v>
      </c>
      <c r="D91" s="1">
        <f>SUM($F91:K91)</f>
        <v>49124.759999999995</v>
      </c>
      <c r="E91" s="2">
        <f t="shared" si="79"/>
        <v>6.4720373355048738E-2</v>
      </c>
      <c r="F91" s="22">
        <f>'Div 12 history '!B92</f>
        <v>8724</v>
      </c>
      <c r="G91" s="22">
        <f>'Div 12 history '!C92</f>
        <v>8176.6</v>
      </c>
      <c r="H91" s="22">
        <f>'Div 12 history '!D92</f>
        <v>8837.4499999999989</v>
      </c>
      <c r="I91" s="22">
        <f>'Div 12 history '!E92</f>
        <v>7946.76</v>
      </c>
      <c r="J91" s="22">
        <f>'Div 12 history '!F92</f>
        <v>8104.42</v>
      </c>
      <c r="K91" s="22">
        <f>'Div 12 history '!G92</f>
        <v>7335.5299999999988</v>
      </c>
      <c r="L91" s="1">
        <f t="shared" si="80"/>
        <v>1169.115296322936</v>
      </c>
      <c r="M91" s="1">
        <f t="shared" si="80"/>
        <v>1150.4344077577346</v>
      </c>
      <c r="N91" s="1">
        <f t="shared" si="80"/>
        <v>1142.7909316645034</v>
      </c>
      <c r="O91" s="1">
        <f t="shared" si="80"/>
        <v>1211.8656917388798</v>
      </c>
      <c r="P91" s="1">
        <f t="shared" si="80"/>
        <v>1125.470206465732</v>
      </c>
      <c r="Q91" s="1">
        <f t="shared" si="80"/>
        <v>1156.0741410918936</v>
      </c>
      <c r="R91" s="1">
        <f t="shared" si="80"/>
        <v>1356.0461151583495</v>
      </c>
      <c r="S91" s="1">
        <f t="shared" si="80"/>
        <v>1410.9517733348519</v>
      </c>
      <c r="T91" s="1">
        <f t="shared" si="80"/>
        <v>1313.9902987892519</v>
      </c>
      <c r="U91" s="1">
        <f t="shared" si="80"/>
        <v>1319.3667496446026</v>
      </c>
      <c r="V91" s="1">
        <f t="shared" si="80"/>
        <v>1114.6318738622019</v>
      </c>
      <c r="W91" s="1">
        <f t="shared" si="80"/>
        <v>1126.0992884947427</v>
      </c>
      <c r="X91" s="1">
        <f t="shared" si="81"/>
        <v>1183.007136141357</v>
      </c>
      <c r="Y91" s="1">
        <f t="shared" si="81"/>
        <v>1103.7138057586988</v>
      </c>
      <c r="Z91" s="1">
        <f t="shared" si="81"/>
        <v>1111.5770722398436</v>
      </c>
      <c r="AA91" s="1">
        <f t="shared" si="81"/>
        <v>1211.8656917388798</v>
      </c>
      <c r="AB91" s="1">
        <f t="shared" si="81"/>
        <v>1125.470206465732</v>
      </c>
      <c r="AC91" s="1">
        <f t="shared" si="81"/>
        <v>1156.0741410918936</v>
      </c>
      <c r="AD91" s="1">
        <f t="shared" si="81"/>
        <v>1356.0461151583495</v>
      </c>
      <c r="AE91" s="1">
        <f t="shared" si="81"/>
        <v>1410.9517733348519</v>
      </c>
      <c r="AF91" s="1">
        <f t="shared" si="81"/>
        <v>1313.9902987892519</v>
      </c>
    </row>
    <row r="92" spans="1:38">
      <c r="A92" s="77" t="s">
        <v>871</v>
      </c>
      <c r="B92" s="5" t="str">
        <f t="shared" si="38"/>
        <v>9210-05376</v>
      </c>
      <c r="C92" s="5" t="str">
        <f t="shared" si="78"/>
        <v>9210</v>
      </c>
      <c r="D92" s="1">
        <f>SUM($F92:K92)</f>
        <v>457.84</v>
      </c>
      <c r="E92" s="2">
        <f t="shared" si="79"/>
        <v>6.0319023923731158E-4</v>
      </c>
      <c r="F92" s="22">
        <f>'Div 12 history '!B93</f>
        <v>77</v>
      </c>
      <c r="G92" s="22">
        <f>'Div 12 history '!C93</f>
        <v>77</v>
      </c>
      <c r="H92" s="22">
        <f>'Div 12 history '!D93</f>
        <v>77.64</v>
      </c>
      <c r="I92" s="22">
        <f>'Div 12 history '!E93</f>
        <v>78.66</v>
      </c>
      <c r="J92" s="22">
        <f>'Div 12 history '!F93</f>
        <v>89.8</v>
      </c>
      <c r="K92" s="22">
        <f>'Div 12 history '!G93</f>
        <v>57.74</v>
      </c>
      <c r="L92" s="1">
        <f t="shared" si="80"/>
        <v>10.896088800606721</v>
      </c>
      <c r="M92" s="1">
        <f t="shared" si="80"/>
        <v>10.721983969953262</v>
      </c>
      <c r="N92" s="1">
        <f t="shared" si="80"/>
        <v>10.650747202699336</v>
      </c>
      <c r="O92" s="1">
        <f t="shared" si="80"/>
        <v>11.294520081232534</v>
      </c>
      <c r="P92" s="1">
        <f t="shared" si="80"/>
        <v>10.48931901811369</v>
      </c>
      <c r="Q92" s="1">
        <f t="shared" si="80"/>
        <v>10.774545967400401</v>
      </c>
      <c r="R92" s="1">
        <f t="shared" si="80"/>
        <v>12.638273517552019</v>
      </c>
      <c r="S92" s="1">
        <f t="shared" si="80"/>
        <v>13.149991163389471</v>
      </c>
      <c r="T92" s="1">
        <f t="shared" si="80"/>
        <v>12.246315674573701</v>
      </c>
      <c r="U92" s="1">
        <f t="shared" si="80"/>
        <v>12.296423894127622</v>
      </c>
      <c r="V92" s="1">
        <f t="shared" si="80"/>
        <v>10.388306367890053</v>
      </c>
      <c r="W92" s="1">
        <f t="shared" si="80"/>
        <v>10.495182027239075</v>
      </c>
      <c r="X92" s="1">
        <f t="shared" si="81"/>
        <v>11.025559966317573</v>
      </c>
      <c r="Y92" s="1">
        <f t="shared" si="81"/>
        <v>10.286550587291675</v>
      </c>
      <c r="Z92" s="1">
        <f t="shared" si="81"/>
        <v>10.359835788598051</v>
      </c>
      <c r="AA92" s="1">
        <f t="shared" si="81"/>
        <v>11.294520081232534</v>
      </c>
      <c r="AB92" s="1">
        <f t="shared" si="81"/>
        <v>10.48931901811369</v>
      </c>
      <c r="AC92" s="1">
        <f t="shared" si="81"/>
        <v>10.774545967400401</v>
      </c>
      <c r="AD92" s="1">
        <f t="shared" si="81"/>
        <v>12.638273517552019</v>
      </c>
      <c r="AE92" s="1">
        <f t="shared" si="81"/>
        <v>13.149991163389471</v>
      </c>
      <c r="AF92" s="1">
        <f t="shared" si="81"/>
        <v>12.246315674573701</v>
      </c>
    </row>
    <row r="93" spans="1:38">
      <c r="A93" s="77" t="s">
        <v>497</v>
      </c>
      <c r="B93" s="5" t="str">
        <f t="shared" si="38"/>
        <v>9010-05377</v>
      </c>
      <c r="C93" s="5" t="str">
        <f t="shared" si="78"/>
        <v>9010</v>
      </c>
      <c r="D93" s="1">
        <f>SUM($F93:K93)</f>
        <v>358.56000000000006</v>
      </c>
      <c r="E93" s="2">
        <f t="shared" si="79"/>
        <v>4.7239186654929777E-4</v>
      </c>
      <c r="F93" s="22">
        <f>'Div 12 history '!B94</f>
        <v>172.95000000000002</v>
      </c>
      <c r="G93" s="22">
        <f>'Div 12 history '!C94</f>
        <v>20.56</v>
      </c>
      <c r="H93" s="22">
        <f>'Div 12 history '!D94</f>
        <v>0</v>
      </c>
      <c r="I93" s="22">
        <f>'Div 12 history '!E94</f>
        <v>124.46</v>
      </c>
      <c r="J93" s="22">
        <f>'Div 12 history '!F94</f>
        <v>0</v>
      </c>
      <c r="K93" s="22">
        <f>'Div 12 history '!G94</f>
        <v>40.590000000000003</v>
      </c>
      <c r="L93" s="1">
        <f t="shared" si="80"/>
        <v>8.5333339165331701</v>
      </c>
      <c r="M93" s="1">
        <f t="shared" si="80"/>
        <v>8.3969827281723806</v>
      </c>
      <c r="N93" s="1">
        <f t="shared" si="80"/>
        <v>8.3411932487329086</v>
      </c>
      <c r="O93" s="1">
        <f t="shared" si="80"/>
        <v>8.8453676400636425</v>
      </c>
      <c r="P93" s="1">
        <f t="shared" si="80"/>
        <v>8.2147698478395199</v>
      </c>
      <c r="Q93" s="1">
        <f t="shared" si="80"/>
        <v>8.4381469554234858</v>
      </c>
      <c r="R93" s="1">
        <f t="shared" si="80"/>
        <v>9.8977357864176412</v>
      </c>
      <c r="S93" s="1">
        <f t="shared" si="80"/>
        <v>10.298490371188471</v>
      </c>
      <c r="T93" s="1">
        <f t="shared" si="80"/>
        <v>9.5907717723989769</v>
      </c>
      <c r="U93" s="1">
        <f t="shared" si="80"/>
        <v>9.6300143095369588</v>
      </c>
      <c r="V93" s="1">
        <f t="shared" si="80"/>
        <v>8.1356612162997077</v>
      </c>
      <c r="W93" s="1">
        <f t="shared" si="80"/>
        <v>8.219361496782378</v>
      </c>
      <c r="X93" s="1">
        <f t="shared" si="81"/>
        <v>8.6347299963367767</v>
      </c>
      <c r="Y93" s="1">
        <f t="shared" si="81"/>
        <v>8.0559705979803073</v>
      </c>
      <c r="Z93" s="1">
        <f t="shared" si="81"/>
        <v>8.1133643201985812</v>
      </c>
      <c r="AA93" s="1">
        <f t="shared" si="81"/>
        <v>8.8453676400636425</v>
      </c>
      <c r="AB93" s="1">
        <f t="shared" si="81"/>
        <v>8.2147698478395199</v>
      </c>
      <c r="AC93" s="1">
        <f t="shared" si="81"/>
        <v>8.4381469554234858</v>
      </c>
      <c r="AD93" s="1">
        <f t="shared" si="81"/>
        <v>9.8977357864176412</v>
      </c>
      <c r="AE93" s="1">
        <f t="shared" si="81"/>
        <v>10.298490371188471</v>
      </c>
      <c r="AF93" s="1">
        <f t="shared" si="81"/>
        <v>9.5907717723989769</v>
      </c>
    </row>
    <row r="94" spans="1:38">
      <c r="A94" s="77" t="s">
        <v>674</v>
      </c>
      <c r="B94" s="5" t="str">
        <f t="shared" si="38"/>
        <v>9030-05377</v>
      </c>
      <c r="C94" s="5" t="str">
        <f t="shared" si="78"/>
        <v>9030</v>
      </c>
      <c r="D94" s="1">
        <f>SUM($F94:K94)</f>
        <v>32.46</v>
      </c>
      <c r="E94" s="2">
        <f t="shared" si="79"/>
        <v>4.2765060208027123E-5</v>
      </c>
      <c r="F94" s="22">
        <f>'Div 12 history '!B95</f>
        <v>32.46</v>
      </c>
      <c r="G94" s="22">
        <f>'Div 12 history '!C95</f>
        <v>0</v>
      </c>
      <c r="H94" s="22">
        <f>'Div 12 history '!D95</f>
        <v>0</v>
      </c>
      <c r="I94" s="22">
        <f>'Div 12 history '!E95</f>
        <v>0</v>
      </c>
      <c r="J94" s="22">
        <f>'Div 12 history '!F95</f>
        <v>0</v>
      </c>
      <c r="K94" s="22">
        <f>'Div 12 history '!G95</f>
        <v>0</v>
      </c>
      <c r="L94" s="1">
        <f t="shared" si="80"/>
        <v>0.77251232410382287</v>
      </c>
      <c r="M94" s="1">
        <f t="shared" si="80"/>
        <v>0.76016861712537775</v>
      </c>
      <c r="N94" s="1">
        <f t="shared" si="80"/>
        <v>0.75511806351480981</v>
      </c>
      <c r="O94" s="1">
        <f t="shared" si="80"/>
        <v>0.80076035697363301</v>
      </c>
      <c r="P94" s="1">
        <f t="shared" si="80"/>
        <v>0.74367310704169676</v>
      </c>
      <c r="Q94" s="1">
        <f t="shared" si="80"/>
        <v>0.7638951644719052</v>
      </c>
      <c r="R94" s="1">
        <f t="shared" si="80"/>
        <v>0.89602996326170414</v>
      </c>
      <c r="S94" s="1">
        <f t="shared" si="80"/>
        <v>0.93230978761930439</v>
      </c>
      <c r="T94" s="1">
        <f t="shared" si="80"/>
        <v>0.86824088501804653</v>
      </c>
      <c r="U94" s="1">
        <f t="shared" si="80"/>
        <v>0.87179346409964775</v>
      </c>
      <c r="V94" s="1">
        <f t="shared" si="80"/>
        <v>0.73651149899901969</v>
      </c>
      <c r="W94" s="1">
        <f t="shared" si="80"/>
        <v>0.74408878342691875</v>
      </c>
      <c r="X94" s="1">
        <f t="shared" si="81"/>
        <v>0.78169158768711444</v>
      </c>
      <c r="Y94" s="1">
        <f t="shared" si="81"/>
        <v>0.72929720440216639</v>
      </c>
      <c r="Z94" s="1">
        <f t="shared" si="81"/>
        <v>0.73449298815720088</v>
      </c>
      <c r="AA94" s="1">
        <f t="shared" si="81"/>
        <v>0.80076035697363301</v>
      </c>
      <c r="AB94" s="1">
        <f t="shared" si="81"/>
        <v>0.74367310704169676</v>
      </c>
      <c r="AC94" s="1">
        <f t="shared" si="81"/>
        <v>0.7638951644719052</v>
      </c>
      <c r="AD94" s="1">
        <f t="shared" si="81"/>
        <v>0.89602996326170414</v>
      </c>
      <c r="AE94" s="1">
        <f t="shared" si="81"/>
        <v>0.93230978761930439</v>
      </c>
      <c r="AF94" s="1">
        <f t="shared" si="81"/>
        <v>0.86824088501804653</v>
      </c>
    </row>
    <row r="95" spans="1:38">
      <c r="A95" s="77" t="s">
        <v>382</v>
      </c>
      <c r="B95" s="5" t="str">
        <f t="shared" ref="B95" si="84">RIGHT(A95,10)</f>
        <v>9210-05377</v>
      </c>
      <c r="C95" s="5" t="str">
        <f t="shared" ref="C95" si="85">LEFT(B95,4)</f>
        <v>9210</v>
      </c>
      <c r="D95" s="1">
        <f>SUM($F95:K95)</f>
        <v>6351.9899999999989</v>
      </c>
      <c r="E95" s="2">
        <f t="shared" si="79"/>
        <v>8.3685531358837374E-3</v>
      </c>
      <c r="F95" s="22">
        <f>'Div 12 history '!B96</f>
        <v>2057.6999999999998</v>
      </c>
      <c r="G95" s="22">
        <f>'Div 12 history '!C96</f>
        <v>1576.1699999999998</v>
      </c>
      <c r="H95" s="22">
        <f>'Div 12 history '!D96</f>
        <v>558.52</v>
      </c>
      <c r="I95" s="22">
        <f>'Div 12 history '!E96</f>
        <v>328.99</v>
      </c>
      <c r="J95" s="22">
        <f>'Div 12 history '!F96</f>
        <v>948.46</v>
      </c>
      <c r="K95" s="22">
        <f>'Div 12 history '!G96</f>
        <v>882.15</v>
      </c>
      <c r="L95" s="1">
        <f t="shared" si="80"/>
        <v>151.17038070191745</v>
      </c>
      <c r="M95" s="1">
        <f t="shared" si="80"/>
        <v>148.75488152477593</v>
      </c>
      <c r="N95" s="1">
        <f t="shared" si="80"/>
        <v>147.76655539942809</v>
      </c>
      <c r="O95" s="1">
        <f t="shared" si="80"/>
        <v>156.69814479029407</v>
      </c>
      <c r="P95" s="1">
        <f t="shared" si="80"/>
        <v>145.52692973499032</v>
      </c>
      <c r="Q95" s="1">
        <f t="shared" si="80"/>
        <v>149.48411724503683</v>
      </c>
      <c r="R95" s="1">
        <f t="shared" si="80"/>
        <v>175.34113882744023</v>
      </c>
      <c r="S95" s="1">
        <f t="shared" si="80"/>
        <v>182.4406176173735</v>
      </c>
      <c r="T95" s="1">
        <f t="shared" si="80"/>
        <v>169.9031860513179</v>
      </c>
      <c r="U95" s="1">
        <f t="shared" si="80"/>
        <v>170.59837849742206</v>
      </c>
      <c r="V95" s="1">
        <f t="shared" si="80"/>
        <v>144.12549835264269</v>
      </c>
      <c r="W95" s="1">
        <f t="shared" si="80"/>
        <v>145.60827207147111</v>
      </c>
      <c r="X95" s="1">
        <f t="shared" si="81"/>
        <v>152.96664042121603</v>
      </c>
      <c r="Y95" s="1">
        <f t="shared" si="81"/>
        <v>142.71375691283166</v>
      </c>
      <c r="Z95" s="1">
        <f t="shared" si="81"/>
        <v>143.73050264462898</v>
      </c>
      <c r="AA95" s="1">
        <f t="shared" si="81"/>
        <v>156.69814479029407</v>
      </c>
      <c r="AB95" s="1">
        <f t="shared" si="81"/>
        <v>145.52692973499032</v>
      </c>
      <c r="AC95" s="1">
        <f t="shared" si="81"/>
        <v>149.48411724503683</v>
      </c>
      <c r="AD95" s="1">
        <f t="shared" si="81"/>
        <v>175.34113882744023</v>
      </c>
      <c r="AE95" s="1">
        <f t="shared" si="81"/>
        <v>182.4406176173735</v>
      </c>
      <c r="AF95" s="1">
        <f t="shared" si="81"/>
        <v>169.9031860513179</v>
      </c>
    </row>
    <row r="96" spans="1:38">
      <c r="A96" s="9" t="s">
        <v>33</v>
      </c>
      <c r="B96" s="5"/>
      <c r="C96" s="5"/>
      <c r="D96" s="31">
        <f>SUM(D83:D95)</f>
        <v>759030.85</v>
      </c>
      <c r="E96" s="32">
        <f>SUM(E83:E95)</f>
        <v>1.0000000000000002</v>
      </c>
      <c r="F96" s="31">
        <f>SUM(F83:F95)</f>
        <v>122710.66</v>
      </c>
      <c r="G96" s="31">
        <f t="shared" ref="G96:K96" si="86">SUM(G83:G95)</f>
        <v>135385.62</v>
      </c>
      <c r="H96" s="31">
        <f t="shared" si="86"/>
        <v>98671.150000000009</v>
      </c>
      <c r="I96" s="31">
        <f t="shared" si="86"/>
        <v>134156.18999999997</v>
      </c>
      <c r="J96" s="31">
        <f t="shared" si="86"/>
        <v>141519.57999999999</v>
      </c>
      <c r="K96" s="31">
        <f t="shared" si="86"/>
        <v>126587.65000000001</v>
      </c>
      <c r="L96" s="153">
        <f>'Div 12 history '!H97</f>
        <v>18064.100000000002</v>
      </c>
      <c r="M96" s="153">
        <f>'Div 12 history '!I97</f>
        <v>17775.46</v>
      </c>
      <c r="N96" s="153">
        <f>'Div 12 history '!J97</f>
        <v>17657.36</v>
      </c>
      <c r="O96" s="31">
        <f>'Div 012 FY18 Budget'!C50</f>
        <v>18724.64</v>
      </c>
      <c r="P96" s="31">
        <f>'Div 012 FY18 Budget'!D50</f>
        <v>17389.736000000001</v>
      </c>
      <c r="Q96" s="31">
        <f>'Div 012 FY18 Budget'!E50</f>
        <v>17862.599999999999</v>
      </c>
      <c r="R96" s="31">
        <f>'Div 012 FY18 Budget'!F50</f>
        <v>20952.383999999998</v>
      </c>
      <c r="S96" s="31">
        <f>'Div 012 FY18 Budget'!G50</f>
        <v>21800.736000000001</v>
      </c>
      <c r="T96" s="31">
        <f>'Div 012 FY18 Budget'!H50</f>
        <v>20302.576000000001</v>
      </c>
      <c r="U96" s="31">
        <f>'Div 012 FY18 Budget'!I50</f>
        <v>20385.648000000001</v>
      </c>
      <c r="V96" s="31">
        <f>'Div 012 FY18 Budget'!J50</f>
        <v>17222.272000000001</v>
      </c>
      <c r="W96" s="31">
        <f>'Div 012 FY18 Budget'!K50</f>
        <v>17399.455999999998</v>
      </c>
      <c r="X96" s="31">
        <f>'Div 012 FY18 Budget'!L50</f>
        <v>18278.743999999999</v>
      </c>
      <c r="Y96" s="31">
        <f>'Div 012 FY18 Budget'!M50</f>
        <v>17053.576000000001</v>
      </c>
      <c r="Z96" s="31">
        <f>'Div 012 FY18 Budget'!N50</f>
        <v>17175.072</v>
      </c>
      <c r="AA96" s="37">
        <f t="shared" ref="AA96:AF96" si="87">O96*(1+AA$3)</f>
        <v>18724.64</v>
      </c>
      <c r="AB96" s="37">
        <f t="shared" si="87"/>
        <v>17389.736000000001</v>
      </c>
      <c r="AC96" s="37">
        <f t="shared" si="87"/>
        <v>17862.599999999999</v>
      </c>
      <c r="AD96" s="37">
        <f t="shared" si="87"/>
        <v>20952.383999999998</v>
      </c>
      <c r="AE96" s="37">
        <f t="shared" si="87"/>
        <v>21800.736000000001</v>
      </c>
      <c r="AF96" s="37">
        <f t="shared" si="87"/>
        <v>20302.576000000001</v>
      </c>
      <c r="AH96" s="15">
        <f>SUM(F96:Q96)</f>
        <v>866504.74599999993</v>
      </c>
      <c r="AI96" s="15">
        <f>SUM(U96:AF96)</f>
        <v>224547.44</v>
      </c>
      <c r="AK96" s="15">
        <f>AH96*$AK$6</f>
        <v>44686.52320748788</v>
      </c>
      <c r="AL96" s="15">
        <f>AI96*$AL$6</f>
        <v>12733.874179884571</v>
      </c>
    </row>
    <row r="97" spans="1:38">
      <c r="B97" s="5" t="str">
        <f t="shared" si="38"/>
        <v/>
      </c>
      <c r="C97" s="5" t="s">
        <v>462</v>
      </c>
      <c r="F97" s="1">
        <f>F96-'Div 12 history '!B97</f>
        <v>0</v>
      </c>
      <c r="G97" s="1">
        <f>G96-'Div 12 history '!C97</f>
        <v>0</v>
      </c>
      <c r="H97" s="1">
        <f>H96-'Div 12 history '!D97</f>
        <v>0</v>
      </c>
      <c r="I97" s="1">
        <f>I96-'Div 12 history '!E97</f>
        <v>0</v>
      </c>
      <c r="J97" s="1">
        <f>J96-'Div 12 history '!F97</f>
        <v>0</v>
      </c>
      <c r="K97" s="1">
        <f>K96-'Div 12 history '!G97</f>
        <v>0</v>
      </c>
      <c r="L97" s="1">
        <f>L96-'Div 12 history '!H97</f>
        <v>0</v>
      </c>
      <c r="M97" s="1">
        <f>M96-'Div 12 history '!I97</f>
        <v>0</v>
      </c>
      <c r="N97" s="1">
        <f>N96-'Div 12 history '!J97</f>
        <v>0</v>
      </c>
      <c r="O97" s="1">
        <f t="shared" ref="O97:AF97" si="88">O96-SUM(O83:O95)</f>
        <v>0</v>
      </c>
      <c r="P97" s="1">
        <f t="shared" si="88"/>
        <v>0</v>
      </c>
      <c r="Q97" s="1">
        <f t="shared" si="88"/>
        <v>0</v>
      </c>
      <c r="R97" s="1">
        <f t="shared" si="88"/>
        <v>0</v>
      </c>
      <c r="S97" s="1">
        <f t="shared" si="88"/>
        <v>0</v>
      </c>
      <c r="T97" s="1">
        <f t="shared" si="88"/>
        <v>0</v>
      </c>
      <c r="U97" s="1">
        <f t="shared" si="88"/>
        <v>0</v>
      </c>
      <c r="V97" s="1">
        <f t="shared" si="88"/>
        <v>0</v>
      </c>
      <c r="W97" s="1">
        <f t="shared" si="88"/>
        <v>0</v>
      </c>
      <c r="X97" s="1">
        <f t="shared" si="88"/>
        <v>0</v>
      </c>
      <c r="Y97" s="1">
        <f t="shared" si="88"/>
        <v>0</v>
      </c>
      <c r="Z97" s="1">
        <f t="shared" si="88"/>
        <v>0</v>
      </c>
      <c r="AA97" s="1">
        <f t="shared" si="88"/>
        <v>0</v>
      </c>
      <c r="AB97" s="1">
        <f t="shared" si="88"/>
        <v>0</v>
      </c>
      <c r="AC97" s="1">
        <f t="shared" si="88"/>
        <v>0</v>
      </c>
      <c r="AD97" s="1">
        <f t="shared" si="88"/>
        <v>0</v>
      </c>
      <c r="AE97" s="1">
        <f t="shared" si="88"/>
        <v>0</v>
      </c>
      <c r="AF97" s="1">
        <f t="shared" si="88"/>
        <v>0</v>
      </c>
    </row>
    <row r="98" spans="1:38">
      <c r="A98" s="77" t="s">
        <v>416</v>
      </c>
      <c r="B98" s="5" t="str">
        <f t="shared" ref="B98:B142" si="89">RIGHT(A98,10)</f>
        <v>9210-04040</v>
      </c>
      <c r="C98" s="5" t="str">
        <f t="shared" ref="C98" si="90">LEFT(B98,4)</f>
        <v>9210</v>
      </c>
      <c r="D98" s="1">
        <f>SUM($F98:K98)</f>
        <v>606.78</v>
      </c>
      <c r="E98" s="2">
        <f>D98/$D$100</f>
        <v>0.74695324617770886</v>
      </c>
      <c r="F98" s="22">
        <f>'Div 12 history '!B99</f>
        <v>0</v>
      </c>
      <c r="G98" s="22">
        <f>'Div 12 history '!C99</f>
        <v>0</v>
      </c>
      <c r="H98" s="22">
        <f>'Div 12 history '!D99</f>
        <v>0</v>
      </c>
      <c r="I98" s="22">
        <f>'Div 12 history '!E99</f>
        <v>0</v>
      </c>
      <c r="J98" s="22">
        <f>'Div 12 history '!F99</f>
        <v>606.78</v>
      </c>
      <c r="K98" s="22">
        <f>'Div 12 history '!G99</f>
        <v>0</v>
      </c>
      <c r="L98" s="1">
        <f t="shared" ref="L98:AF99" si="91">$E98*L$100</f>
        <v>0</v>
      </c>
      <c r="M98" s="1">
        <f t="shared" si="91"/>
        <v>0</v>
      </c>
      <c r="N98" s="1">
        <f t="shared" si="91"/>
        <v>0</v>
      </c>
      <c r="O98" s="1">
        <f t="shared" si="91"/>
        <v>0</v>
      </c>
      <c r="P98" s="1">
        <f t="shared" si="91"/>
        <v>0</v>
      </c>
      <c r="Q98" s="1">
        <f t="shared" si="91"/>
        <v>0</v>
      </c>
      <c r="R98" s="1">
        <f t="shared" si="91"/>
        <v>0</v>
      </c>
      <c r="S98" s="1">
        <f t="shared" si="91"/>
        <v>0</v>
      </c>
      <c r="T98" s="1">
        <f t="shared" si="91"/>
        <v>0</v>
      </c>
      <c r="U98" s="1">
        <f t="shared" si="91"/>
        <v>0</v>
      </c>
      <c r="V98" s="1">
        <f t="shared" si="91"/>
        <v>0</v>
      </c>
      <c r="W98" s="1">
        <f t="shared" si="91"/>
        <v>0</v>
      </c>
      <c r="X98" s="1">
        <f t="shared" si="91"/>
        <v>0</v>
      </c>
      <c r="Y98" s="1">
        <f t="shared" si="91"/>
        <v>0</v>
      </c>
      <c r="Z98" s="1">
        <f t="shared" si="91"/>
        <v>0</v>
      </c>
      <c r="AA98" s="1">
        <f t="shared" si="91"/>
        <v>0</v>
      </c>
      <c r="AB98" s="1">
        <f t="shared" si="91"/>
        <v>0</v>
      </c>
      <c r="AC98" s="1">
        <f t="shared" si="91"/>
        <v>0</v>
      </c>
      <c r="AD98" s="1">
        <f t="shared" si="91"/>
        <v>0</v>
      </c>
      <c r="AE98" s="1">
        <f t="shared" si="91"/>
        <v>0</v>
      </c>
      <c r="AF98" s="1">
        <f t="shared" si="91"/>
        <v>0</v>
      </c>
    </row>
    <row r="99" spans="1:38">
      <c r="A99" s="77" t="s">
        <v>722</v>
      </c>
      <c r="B99" s="5" t="str">
        <f t="shared" ref="B99" si="92">RIGHT(A99,10)</f>
        <v>9010-04040</v>
      </c>
      <c r="C99" s="5" t="str">
        <f t="shared" ref="C99" si="93">LEFT(B99,4)</f>
        <v>9010</v>
      </c>
      <c r="D99" s="1">
        <f>SUM($F99:K99)</f>
        <v>205.56</v>
      </c>
      <c r="E99" s="2">
        <f>D99/$D$100</f>
        <v>0.25304675382229119</v>
      </c>
      <c r="F99" s="22">
        <f>'Div 12 history '!B100</f>
        <v>0</v>
      </c>
      <c r="G99" s="22">
        <f>'Div 12 history '!C100</f>
        <v>13.9</v>
      </c>
      <c r="H99" s="22">
        <f>'Div 12 history '!D100</f>
        <v>0</v>
      </c>
      <c r="I99" s="22">
        <f>'Div 12 history '!E100</f>
        <v>0</v>
      </c>
      <c r="J99" s="22">
        <f>'Div 12 history '!F100</f>
        <v>191.66</v>
      </c>
      <c r="K99" s="22">
        <f>'Div 12 history '!G100</f>
        <v>0</v>
      </c>
      <c r="L99" s="1">
        <f t="shared" si="91"/>
        <v>0</v>
      </c>
      <c r="M99" s="1">
        <f t="shared" si="91"/>
        <v>0</v>
      </c>
      <c r="N99" s="1">
        <f t="shared" si="91"/>
        <v>0</v>
      </c>
      <c r="O99" s="1">
        <f t="shared" si="91"/>
        <v>0</v>
      </c>
      <c r="P99" s="1">
        <f t="shared" si="91"/>
        <v>0</v>
      </c>
      <c r="Q99" s="1">
        <f t="shared" si="91"/>
        <v>0</v>
      </c>
      <c r="R99" s="1">
        <f t="shared" si="91"/>
        <v>0</v>
      </c>
      <c r="S99" s="1">
        <f t="shared" si="91"/>
        <v>0</v>
      </c>
      <c r="T99" s="1">
        <f t="shared" si="91"/>
        <v>0</v>
      </c>
      <c r="U99" s="1">
        <f t="shared" si="91"/>
        <v>0</v>
      </c>
      <c r="V99" s="1">
        <f t="shared" si="91"/>
        <v>0</v>
      </c>
      <c r="W99" s="1">
        <f t="shared" si="91"/>
        <v>0</v>
      </c>
      <c r="X99" s="1">
        <f t="shared" si="91"/>
        <v>0</v>
      </c>
      <c r="Y99" s="1">
        <f t="shared" si="91"/>
        <v>0</v>
      </c>
      <c r="Z99" s="1">
        <f t="shared" si="91"/>
        <v>0</v>
      </c>
      <c r="AA99" s="1">
        <f t="shared" si="91"/>
        <v>0</v>
      </c>
      <c r="AB99" s="1">
        <f t="shared" si="91"/>
        <v>0</v>
      </c>
      <c r="AC99" s="1">
        <f t="shared" si="91"/>
        <v>0</v>
      </c>
      <c r="AD99" s="1">
        <f t="shared" si="91"/>
        <v>0</v>
      </c>
      <c r="AE99" s="1">
        <f t="shared" si="91"/>
        <v>0</v>
      </c>
      <c r="AF99" s="1">
        <f t="shared" si="91"/>
        <v>0</v>
      </c>
    </row>
    <row r="100" spans="1:38">
      <c r="A100" s="9" t="s">
        <v>28</v>
      </c>
      <c r="B100" s="5"/>
      <c r="C100" s="5"/>
      <c r="D100" s="31">
        <f>SUM(D98:D99)</f>
        <v>812.33999999999992</v>
      </c>
      <c r="E100" s="32">
        <f t="shared" ref="E100:K100" si="94">SUM(E98:E99)</f>
        <v>1</v>
      </c>
      <c r="F100" s="31">
        <f t="shared" si="94"/>
        <v>0</v>
      </c>
      <c r="G100" s="31">
        <f t="shared" si="94"/>
        <v>13.9</v>
      </c>
      <c r="H100" s="31">
        <f t="shared" si="94"/>
        <v>0</v>
      </c>
      <c r="I100" s="31">
        <f t="shared" si="94"/>
        <v>0</v>
      </c>
      <c r="J100" s="31">
        <f t="shared" si="94"/>
        <v>798.43999999999994</v>
      </c>
      <c r="K100" s="31">
        <f t="shared" si="94"/>
        <v>0</v>
      </c>
      <c r="L100" s="153">
        <f>'Div 12 history '!H101</f>
        <v>0</v>
      </c>
      <c r="M100" s="153">
        <f>'Div 12 history '!I101</f>
        <v>0</v>
      </c>
      <c r="N100" s="153">
        <f>'Div 12 history '!J101</f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7">
        <f t="shared" ref="AA100:AF100" si="95">O100*(1+AA$3)</f>
        <v>0</v>
      </c>
      <c r="AB100" s="37">
        <f t="shared" si="95"/>
        <v>0</v>
      </c>
      <c r="AC100" s="37">
        <f t="shared" si="95"/>
        <v>0</v>
      </c>
      <c r="AD100" s="37">
        <f t="shared" si="95"/>
        <v>0</v>
      </c>
      <c r="AE100" s="37">
        <f t="shared" si="95"/>
        <v>0</v>
      </c>
      <c r="AF100" s="37">
        <f t="shared" si="95"/>
        <v>0</v>
      </c>
      <c r="AH100" s="15">
        <f>SUM(F100:Q100)</f>
        <v>812.33999999999992</v>
      </c>
      <c r="AI100" s="15">
        <f>SUM(U100:AF100)</f>
        <v>0</v>
      </c>
      <c r="AK100" s="15">
        <f>AH100*$AK$6</f>
        <v>41.893192656985981</v>
      </c>
      <c r="AL100" s="15">
        <f>AI100*$AL$6</f>
        <v>0</v>
      </c>
    </row>
    <row r="101" spans="1:38">
      <c r="B101" s="5" t="str">
        <f t="shared" si="89"/>
        <v/>
      </c>
      <c r="C101" s="5" t="s">
        <v>462</v>
      </c>
      <c r="F101" s="1">
        <f>F100-'Div 12 history '!B101</f>
        <v>0</v>
      </c>
      <c r="G101" s="1">
        <f>G100-'Div 12 history '!C101</f>
        <v>0</v>
      </c>
      <c r="H101" s="1">
        <f>H100-'Div 12 history '!D101</f>
        <v>0</v>
      </c>
      <c r="I101" s="1">
        <f>I100-'Div 12 history '!E101</f>
        <v>0</v>
      </c>
      <c r="J101" s="1">
        <f>J100-'Div 12 history '!F101</f>
        <v>0</v>
      </c>
      <c r="K101" s="1">
        <f>K100-'Div 12 history '!G101</f>
        <v>0</v>
      </c>
      <c r="L101" s="1">
        <f>L100-'Div 12 history '!H101</f>
        <v>0</v>
      </c>
      <c r="M101" s="1">
        <f t="shared" ref="M101:O101" si="96">M100-SUM(M98:M99)</f>
        <v>0</v>
      </c>
      <c r="N101" s="1">
        <f t="shared" si="96"/>
        <v>0</v>
      </c>
      <c r="O101" s="1">
        <f t="shared" si="96"/>
        <v>0</v>
      </c>
      <c r="P101" s="1">
        <f>P100-SUM(P98:P99)</f>
        <v>0</v>
      </c>
      <c r="Q101" s="1">
        <f>Q100-SUM(Q98:Q99)</f>
        <v>0</v>
      </c>
      <c r="R101" s="1">
        <f t="shared" ref="R101:AF101" si="97">R100-SUM(R98:R99)</f>
        <v>0</v>
      </c>
      <c r="S101" s="1">
        <f t="shared" si="97"/>
        <v>0</v>
      </c>
      <c r="T101" s="1">
        <f t="shared" si="97"/>
        <v>0</v>
      </c>
      <c r="U101" s="1">
        <f t="shared" si="97"/>
        <v>0</v>
      </c>
      <c r="V101" s="1">
        <f t="shared" si="97"/>
        <v>0</v>
      </c>
      <c r="W101" s="1">
        <f t="shared" si="97"/>
        <v>0</v>
      </c>
      <c r="X101" s="1">
        <f t="shared" si="97"/>
        <v>0</v>
      </c>
      <c r="Y101" s="1">
        <f t="shared" si="97"/>
        <v>0</v>
      </c>
      <c r="Z101" s="1">
        <f t="shared" si="97"/>
        <v>0</v>
      </c>
      <c r="AA101" s="1">
        <f t="shared" si="97"/>
        <v>0</v>
      </c>
      <c r="AB101" s="1">
        <f t="shared" si="97"/>
        <v>0</v>
      </c>
      <c r="AC101" s="1">
        <f t="shared" si="97"/>
        <v>0</v>
      </c>
      <c r="AD101" s="1">
        <f t="shared" si="97"/>
        <v>0</v>
      </c>
      <c r="AE101" s="1">
        <f t="shared" si="97"/>
        <v>0</v>
      </c>
      <c r="AF101" s="1">
        <f t="shared" si="97"/>
        <v>0</v>
      </c>
    </row>
    <row r="102" spans="1:38">
      <c r="A102" s="5" t="s">
        <v>383</v>
      </c>
      <c r="B102" s="5" t="str">
        <f t="shared" si="89"/>
        <v>9030-04130</v>
      </c>
      <c r="C102" s="5" t="str">
        <f t="shared" ref="C102" si="98">LEFT(B102,4)</f>
        <v>9030</v>
      </c>
      <c r="D102" s="1">
        <f>SUM($F102:K102)</f>
        <v>119787.75</v>
      </c>
      <c r="E102" s="2">
        <f>D102/$D$103</f>
        <v>1</v>
      </c>
      <c r="F102" s="22">
        <f>'Div 12 history '!B103</f>
        <v>46956.41</v>
      </c>
      <c r="G102" s="22">
        <f>'Div 12 history '!C103</f>
        <v>0</v>
      </c>
      <c r="H102" s="22">
        <f>'Div 12 history '!D103</f>
        <v>14016.3</v>
      </c>
      <c r="I102" s="22">
        <f>'Div 12 history '!E103</f>
        <v>46377.35</v>
      </c>
      <c r="J102" s="22">
        <f>'Div 12 history '!F103</f>
        <v>5558.44</v>
      </c>
      <c r="K102" s="22">
        <f>'Div 12 history '!G103</f>
        <v>6879.25</v>
      </c>
      <c r="L102" s="1">
        <f t="shared" ref="L102:AF102" si="99">$E102*L$103</f>
        <v>55500</v>
      </c>
      <c r="M102" s="1">
        <f t="shared" si="99"/>
        <v>7000</v>
      </c>
      <c r="N102" s="1">
        <f t="shared" si="99"/>
        <v>7000</v>
      </c>
      <c r="O102" s="1">
        <f t="shared" si="99"/>
        <v>53485</v>
      </c>
      <c r="P102" s="1">
        <f t="shared" si="99"/>
        <v>5485</v>
      </c>
      <c r="Q102" s="1">
        <f t="shared" si="99"/>
        <v>5485</v>
      </c>
      <c r="R102" s="1">
        <f t="shared" si="99"/>
        <v>53485</v>
      </c>
      <c r="S102" s="1">
        <f t="shared" si="99"/>
        <v>5485</v>
      </c>
      <c r="T102" s="1">
        <f t="shared" si="99"/>
        <v>5485</v>
      </c>
      <c r="U102" s="1">
        <f t="shared" si="99"/>
        <v>53485</v>
      </c>
      <c r="V102" s="1">
        <f t="shared" si="99"/>
        <v>5485</v>
      </c>
      <c r="W102" s="1">
        <f t="shared" si="99"/>
        <v>5485</v>
      </c>
      <c r="X102" s="1">
        <f t="shared" si="99"/>
        <v>53485</v>
      </c>
      <c r="Y102" s="1">
        <f t="shared" si="99"/>
        <v>5485</v>
      </c>
      <c r="Z102" s="1">
        <f t="shared" si="99"/>
        <v>5485</v>
      </c>
      <c r="AA102" s="1">
        <f t="shared" si="99"/>
        <v>53485</v>
      </c>
      <c r="AB102" s="1">
        <f t="shared" si="99"/>
        <v>5485</v>
      </c>
      <c r="AC102" s="1">
        <f t="shared" si="99"/>
        <v>5485</v>
      </c>
      <c r="AD102" s="1">
        <f t="shared" si="99"/>
        <v>53485</v>
      </c>
      <c r="AE102" s="1">
        <f t="shared" si="99"/>
        <v>5485</v>
      </c>
      <c r="AF102" s="1">
        <f t="shared" si="99"/>
        <v>5485</v>
      </c>
    </row>
    <row r="103" spans="1:38">
      <c r="A103" s="9" t="s">
        <v>32</v>
      </c>
      <c r="B103" s="5"/>
      <c r="C103" s="5"/>
      <c r="D103" s="31">
        <f t="shared" ref="D103:K103" si="100">SUM(D102:D102)</f>
        <v>119787.75</v>
      </c>
      <c r="E103" s="32">
        <f t="shared" si="100"/>
        <v>1</v>
      </c>
      <c r="F103" s="31">
        <f t="shared" si="100"/>
        <v>46956.41</v>
      </c>
      <c r="G103" s="31">
        <f t="shared" si="100"/>
        <v>0</v>
      </c>
      <c r="H103" s="31">
        <f t="shared" si="100"/>
        <v>14016.3</v>
      </c>
      <c r="I103" s="31">
        <f t="shared" si="100"/>
        <v>46377.35</v>
      </c>
      <c r="J103" s="31">
        <f t="shared" si="100"/>
        <v>5558.44</v>
      </c>
      <c r="K103" s="31">
        <f t="shared" si="100"/>
        <v>6879.25</v>
      </c>
      <c r="L103" s="31">
        <f>'Div 12 history '!H104</f>
        <v>55500</v>
      </c>
      <c r="M103" s="31">
        <f>'Div 12 history '!I104</f>
        <v>7000</v>
      </c>
      <c r="N103" s="31">
        <f>'Div 12 history '!J104</f>
        <v>7000</v>
      </c>
      <c r="O103" s="31">
        <f>'Div 012 FY18 Budget'!C41</f>
        <v>53485</v>
      </c>
      <c r="P103" s="31">
        <f>'Div 012 FY18 Budget'!D41</f>
        <v>5485</v>
      </c>
      <c r="Q103" s="31">
        <f>'Div 012 FY18 Budget'!E41</f>
        <v>5485</v>
      </c>
      <c r="R103" s="31">
        <f>'Div 012 FY18 Budget'!F41</f>
        <v>53485</v>
      </c>
      <c r="S103" s="31">
        <f>'Div 012 FY18 Budget'!G41</f>
        <v>5485</v>
      </c>
      <c r="T103" s="31">
        <f>'Div 012 FY18 Budget'!H41</f>
        <v>5485</v>
      </c>
      <c r="U103" s="31">
        <f>'Div 012 FY18 Budget'!I41</f>
        <v>53485</v>
      </c>
      <c r="V103" s="31">
        <f>'Div 012 FY18 Budget'!J41</f>
        <v>5485</v>
      </c>
      <c r="W103" s="31">
        <f>'Div 012 FY18 Budget'!K41</f>
        <v>5485</v>
      </c>
      <c r="X103" s="31">
        <f>'Div 012 FY18 Budget'!L41</f>
        <v>53485</v>
      </c>
      <c r="Y103" s="31">
        <f>'Div 012 FY18 Budget'!M41</f>
        <v>5485</v>
      </c>
      <c r="Z103" s="31">
        <f>'Div 012 FY18 Budget'!N41</f>
        <v>5485</v>
      </c>
      <c r="AA103" s="37">
        <f t="shared" ref="AA103:AF103" si="101">O103*(1+AA$3)</f>
        <v>53485</v>
      </c>
      <c r="AB103" s="37">
        <f t="shared" si="101"/>
        <v>5485</v>
      </c>
      <c r="AC103" s="37">
        <f t="shared" si="101"/>
        <v>5485</v>
      </c>
      <c r="AD103" s="37">
        <f t="shared" si="101"/>
        <v>53485</v>
      </c>
      <c r="AE103" s="37">
        <f t="shared" si="101"/>
        <v>5485</v>
      </c>
      <c r="AF103" s="37">
        <f t="shared" si="101"/>
        <v>5485</v>
      </c>
      <c r="AH103" s="15">
        <f>SUM(F103:Q103)</f>
        <v>253742.75</v>
      </c>
      <c r="AI103" s="15">
        <f>SUM(U103:AF103)</f>
        <v>257820</v>
      </c>
      <c r="AK103" s="15">
        <f>AH103*$AK$6</f>
        <v>13085.769395897569</v>
      </c>
      <c r="AL103" s="15">
        <f>AI103*$AL$6</f>
        <v>14620.729771213781</v>
      </c>
    </row>
    <row r="104" spans="1:38">
      <c r="B104" s="5" t="str">
        <f t="shared" si="89"/>
        <v/>
      </c>
      <c r="C104" s="5" t="s">
        <v>462</v>
      </c>
      <c r="F104" s="1">
        <f>F103-'Div 12 history '!B104</f>
        <v>0</v>
      </c>
      <c r="G104" s="1">
        <f>G103-'Div 12 history '!C104</f>
        <v>0</v>
      </c>
      <c r="H104" s="1">
        <f>H103-'Div 12 history '!D104</f>
        <v>0</v>
      </c>
      <c r="I104" s="1">
        <f>I103-'Div 12 history '!E104</f>
        <v>0</v>
      </c>
      <c r="J104" s="1">
        <f>J103-'Div 12 history '!F104</f>
        <v>0</v>
      </c>
      <c r="K104" s="1">
        <f>K103-'Div 12 history '!G104</f>
        <v>0</v>
      </c>
      <c r="L104" s="1">
        <f>L103-'Div 12 history '!H104</f>
        <v>0</v>
      </c>
      <c r="M104" s="1">
        <f>M103-'Div 12 history '!I104</f>
        <v>0</v>
      </c>
      <c r="N104" s="1">
        <f>N103-'Div 12 history '!J104</f>
        <v>0</v>
      </c>
      <c r="O104" s="1">
        <f t="shared" ref="O104:AF104" si="102">O103-SUM(O102:O102)</f>
        <v>0</v>
      </c>
      <c r="P104" s="1">
        <f t="shared" si="102"/>
        <v>0</v>
      </c>
      <c r="Q104" s="1">
        <f t="shared" si="102"/>
        <v>0</v>
      </c>
      <c r="R104" s="1">
        <f t="shared" si="102"/>
        <v>0</v>
      </c>
      <c r="S104" s="1">
        <f t="shared" si="102"/>
        <v>0</v>
      </c>
      <c r="T104" s="1">
        <f t="shared" si="102"/>
        <v>0</v>
      </c>
      <c r="U104" s="1">
        <f t="shared" si="102"/>
        <v>0</v>
      </c>
      <c r="V104" s="1">
        <f t="shared" si="102"/>
        <v>0</v>
      </c>
      <c r="W104" s="1">
        <f t="shared" si="102"/>
        <v>0</v>
      </c>
      <c r="X104" s="1">
        <f t="shared" si="102"/>
        <v>0</v>
      </c>
      <c r="Y104" s="1">
        <f t="shared" si="102"/>
        <v>0</v>
      </c>
      <c r="Z104" s="1">
        <f t="shared" si="102"/>
        <v>0</v>
      </c>
      <c r="AA104" s="1">
        <f t="shared" si="102"/>
        <v>0</v>
      </c>
      <c r="AB104" s="1">
        <f t="shared" si="102"/>
        <v>0</v>
      </c>
      <c r="AC104" s="1">
        <f t="shared" si="102"/>
        <v>0</v>
      </c>
      <c r="AD104" s="1">
        <f t="shared" si="102"/>
        <v>0</v>
      </c>
      <c r="AE104" s="1">
        <f t="shared" si="102"/>
        <v>0</v>
      </c>
      <c r="AF104" s="1">
        <f t="shared" si="102"/>
        <v>0</v>
      </c>
    </row>
    <row r="105" spans="1:38">
      <c r="A105" s="77" t="s">
        <v>498</v>
      </c>
      <c r="B105" s="5" t="str">
        <f t="shared" si="89"/>
        <v>9010-05415</v>
      </c>
      <c r="C105" s="5" t="str">
        <f t="shared" ref="C105:C106" si="103">LEFT(B105,4)</f>
        <v>9010</v>
      </c>
      <c r="D105" s="1">
        <f>SUM($F105:K105)</f>
        <v>0</v>
      </c>
      <c r="E105" s="2">
        <f>D105/$D$110</f>
        <v>0</v>
      </c>
      <c r="F105" s="22">
        <f>'Div 12 history '!B106</f>
        <v>0</v>
      </c>
      <c r="G105" s="22">
        <f>'Div 12 history '!C106</f>
        <v>0</v>
      </c>
      <c r="H105" s="22">
        <f>'Div 12 history '!D106</f>
        <v>0</v>
      </c>
      <c r="I105" s="22">
        <f>'Div 12 history '!E106</f>
        <v>0</v>
      </c>
      <c r="J105" s="22">
        <f>'Div 12 history '!F106</f>
        <v>0</v>
      </c>
      <c r="K105" s="22">
        <f>'Div 12 history '!G106</f>
        <v>0</v>
      </c>
      <c r="L105" s="1">
        <f t="shared" ref="L105:U109" si="104">$E105*L$110</f>
        <v>0</v>
      </c>
      <c r="M105" s="1">
        <f t="shared" si="104"/>
        <v>0</v>
      </c>
      <c r="N105" s="1">
        <f t="shared" si="104"/>
        <v>0</v>
      </c>
      <c r="O105" s="1">
        <f t="shared" si="104"/>
        <v>0</v>
      </c>
      <c r="P105" s="1">
        <f t="shared" si="104"/>
        <v>0</v>
      </c>
      <c r="Q105" s="1">
        <f t="shared" si="104"/>
        <v>0</v>
      </c>
      <c r="R105" s="1">
        <f t="shared" si="104"/>
        <v>0</v>
      </c>
      <c r="S105" s="1">
        <f t="shared" si="104"/>
        <v>0</v>
      </c>
      <c r="T105" s="1">
        <f t="shared" si="104"/>
        <v>0</v>
      </c>
      <c r="U105" s="1">
        <f t="shared" si="104"/>
        <v>0</v>
      </c>
      <c r="V105" s="1">
        <f t="shared" ref="V105:AF109" si="105">$E105*V$110</f>
        <v>0</v>
      </c>
      <c r="W105" s="1">
        <f t="shared" si="105"/>
        <v>0</v>
      </c>
      <c r="X105" s="1">
        <f t="shared" si="105"/>
        <v>0</v>
      </c>
      <c r="Y105" s="1">
        <f t="shared" si="105"/>
        <v>0</v>
      </c>
      <c r="Z105" s="1">
        <f t="shared" si="105"/>
        <v>0</v>
      </c>
      <c r="AA105" s="1">
        <f t="shared" si="105"/>
        <v>0</v>
      </c>
      <c r="AB105" s="1">
        <f t="shared" si="105"/>
        <v>0</v>
      </c>
      <c r="AC105" s="1">
        <f t="shared" si="105"/>
        <v>0</v>
      </c>
      <c r="AD105" s="1">
        <f t="shared" si="105"/>
        <v>0</v>
      </c>
      <c r="AE105" s="1">
        <f t="shared" si="105"/>
        <v>0</v>
      </c>
      <c r="AF105" s="1">
        <f t="shared" si="105"/>
        <v>0</v>
      </c>
    </row>
    <row r="106" spans="1:38">
      <c r="A106" s="77" t="s">
        <v>729</v>
      </c>
      <c r="B106" s="5" t="str">
        <f t="shared" si="89"/>
        <v>9030-05415</v>
      </c>
      <c r="C106" s="5" t="str">
        <f t="shared" si="103"/>
        <v>9030</v>
      </c>
      <c r="D106" s="1">
        <f>SUM($F106:K106)</f>
        <v>179</v>
      </c>
      <c r="E106" s="2">
        <f>D106/$D$110</f>
        <v>0.20956015781401829</v>
      </c>
      <c r="F106" s="22">
        <f>'Div 12 history '!B107</f>
        <v>0</v>
      </c>
      <c r="G106" s="22">
        <f>'Div 12 history '!C107</f>
        <v>0</v>
      </c>
      <c r="H106" s="22">
        <f>'Div 12 history '!D107</f>
        <v>0</v>
      </c>
      <c r="I106" s="22">
        <f>'Div 12 history '!E107</f>
        <v>0</v>
      </c>
      <c r="J106" s="22">
        <f>'Div 12 history '!F107</f>
        <v>179</v>
      </c>
      <c r="K106" s="22">
        <f>'Div 12 history '!G107</f>
        <v>0</v>
      </c>
      <c r="L106" s="1">
        <f t="shared" si="104"/>
        <v>64.125408291089599</v>
      </c>
      <c r="M106" s="1">
        <f t="shared" si="104"/>
        <v>64.125408291089599</v>
      </c>
      <c r="N106" s="1">
        <f t="shared" si="104"/>
        <v>12.364049311027079</v>
      </c>
      <c r="O106" s="1">
        <f t="shared" si="104"/>
        <v>81.728461547467134</v>
      </c>
      <c r="P106" s="1">
        <f t="shared" si="104"/>
        <v>70.726553262231178</v>
      </c>
      <c r="Q106" s="1">
        <f t="shared" si="104"/>
        <v>73.346055234906402</v>
      </c>
      <c r="R106" s="1">
        <f t="shared" si="104"/>
        <v>0</v>
      </c>
      <c r="S106" s="1">
        <f t="shared" si="104"/>
        <v>18.860414203261648</v>
      </c>
      <c r="T106" s="1">
        <f t="shared" si="104"/>
        <v>0</v>
      </c>
      <c r="U106" s="1">
        <f t="shared" si="104"/>
        <v>112.63858482503483</v>
      </c>
      <c r="V106" s="1">
        <f t="shared" si="105"/>
        <v>70.202652867696131</v>
      </c>
      <c r="W106" s="1">
        <f t="shared" si="105"/>
        <v>41.912031562803662</v>
      </c>
      <c r="X106" s="1">
        <f t="shared" si="105"/>
        <v>0</v>
      </c>
      <c r="Y106" s="1">
        <f t="shared" si="105"/>
        <v>0</v>
      </c>
      <c r="Z106" s="1">
        <f t="shared" si="105"/>
        <v>84.662303756863395</v>
      </c>
      <c r="AA106" s="1">
        <f t="shared" si="105"/>
        <v>81.728461547467134</v>
      </c>
      <c r="AB106" s="1">
        <f t="shared" si="105"/>
        <v>70.726553262231178</v>
      </c>
      <c r="AC106" s="1">
        <f t="shared" si="105"/>
        <v>73.346055234906402</v>
      </c>
      <c r="AD106" s="1">
        <f t="shared" si="105"/>
        <v>0</v>
      </c>
      <c r="AE106" s="1">
        <f t="shared" si="105"/>
        <v>18.860414203261648</v>
      </c>
      <c r="AF106" s="1">
        <f t="shared" si="105"/>
        <v>0</v>
      </c>
    </row>
    <row r="107" spans="1:38">
      <c r="A107" s="77" t="s">
        <v>385</v>
      </c>
      <c r="B107" s="5" t="str">
        <f t="shared" ref="B107:B108" si="106">RIGHT(A107,10)</f>
        <v>9210-05415</v>
      </c>
      <c r="C107" s="5" t="str">
        <f t="shared" ref="C107:C108" si="107">LEFT(B107,4)</f>
        <v>9210</v>
      </c>
      <c r="D107" s="1">
        <f>SUM($F107:K107)</f>
        <v>568</v>
      </c>
      <c r="E107" s="2">
        <f>D107/$D$110</f>
        <v>0.66497301473945469</v>
      </c>
      <c r="F107" s="22">
        <f>'Div 12 history '!B108</f>
        <v>0</v>
      </c>
      <c r="G107" s="22">
        <f>'Div 12 history '!C108</f>
        <v>319</v>
      </c>
      <c r="H107" s="22">
        <f>'Div 12 history '!D108</f>
        <v>0</v>
      </c>
      <c r="I107" s="22">
        <f>'Div 12 history '!E108</f>
        <v>0</v>
      </c>
      <c r="J107" s="22">
        <f>'Div 12 history '!F108</f>
        <v>50</v>
      </c>
      <c r="K107" s="22">
        <f>'Div 12 history '!G108</f>
        <v>199</v>
      </c>
      <c r="L107" s="1">
        <f t="shared" si="104"/>
        <v>203.48174251027314</v>
      </c>
      <c r="M107" s="1">
        <f t="shared" si="104"/>
        <v>203.48174251027314</v>
      </c>
      <c r="N107" s="1">
        <f t="shared" si="104"/>
        <v>39.233407869627825</v>
      </c>
      <c r="O107" s="1">
        <f t="shared" si="104"/>
        <v>259.33947574838731</v>
      </c>
      <c r="P107" s="1">
        <f t="shared" si="104"/>
        <v>224.42839247456595</v>
      </c>
      <c r="Q107" s="1">
        <f t="shared" si="104"/>
        <v>232.74055515880914</v>
      </c>
      <c r="R107" s="1">
        <f t="shared" si="104"/>
        <v>0</v>
      </c>
      <c r="S107" s="1">
        <f t="shared" si="104"/>
        <v>59.84757132655092</v>
      </c>
      <c r="T107" s="1">
        <f t="shared" si="104"/>
        <v>0</v>
      </c>
      <c r="U107" s="1">
        <f t="shared" si="104"/>
        <v>357.42299542245689</v>
      </c>
      <c r="V107" s="1">
        <f t="shared" si="105"/>
        <v>222.76595993771733</v>
      </c>
      <c r="W107" s="1">
        <f t="shared" si="105"/>
        <v>132.99460294789094</v>
      </c>
      <c r="X107" s="1">
        <f t="shared" si="105"/>
        <v>0</v>
      </c>
      <c r="Y107" s="1">
        <f t="shared" si="105"/>
        <v>0</v>
      </c>
      <c r="Z107" s="1">
        <f t="shared" si="105"/>
        <v>268.64909795473972</v>
      </c>
      <c r="AA107" s="1">
        <f t="shared" si="105"/>
        <v>259.33947574838731</v>
      </c>
      <c r="AB107" s="1">
        <f t="shared" si="105"/>
        <v>224.42839247456595</v>
      </c>
      <c r="AC107" s="1">
        <f t="shared" si="105"/>
        <v>232.74055515880914</v>
      </c>
      <c r="AD107" s="1">
        <f t="shared" si="105"/>
        <v>0</v>
      </c>
      <c r="AE107" s="1">
        <f t="shared" si="105"/>
        <v>59.84757132655092</v>
      </c>
      <c r="AF107" s="1">
        <f t="shared" si="105"/>
        <v>0</v>
      </c>
    </row>
    <row r="108" spans="1:38">
      <c r="A108" s="77" t="s">
        <v>675</v>
      </c>
      <c r="B108" s="5" t="str">
        <f t="shared" si="106"/>
        <v>9010-05416</v>
      </c>
      <c r="C108" s="5" t="str">
        <f t="shared" si="107"/>
        <v>9010</v>
      </c>
      <c r="D108" s="1">
        <f>SUM($F108:K108)</f>
        <v>0</v>
      </c>
      <c r="E108" s="2">
        <f>D108/$D$110</f>
        <v>0</v>
      </c>
      <c r="F108" s="22">
        <f>'Div 12 history '!B109</f>
        <v>0</v>
      </c>
      <c r="G108" s="22">
        <f>'Div 12 history '!C109</f>
        <v>0</v>
      </c>
      <c r="H108" s="22">
        <f>'Div 12 history '!D109</f>
        <v>0</v>
      </c>
      <c r="I108" s="22">
        <f>'Div 12 history '!E109</f>
        <v>0</v>
      </c>
      <c r="J108" s="22">
        <f>'Div 12 history '!F109</f>
        <v>0</v>
      </c>
      <c r="K108" s="22">
        <f>'Div 12 history '!G109</f>
        <v>0</v>
      </c>
      <c r="L108" s="1">
        <f t="shared" si="104"/>
        <v>0</v>
      </c>
      <c r="M108" s="1">
        <f t="shared" si="104"/>
        <v>0</v>
      </c>
      <c r="N108" s="1">
        <f t="shared" si="104"/>
        <v>0</v>
      </c>
      <c r="O108" s="1">
        <f t="shared" si="104"/>
        <v>0</v>
      </c>
      <c r="P108" s="1">
        <f t="shared" si="104"/>
        <v>0</v>
      </c>
      <c r="Q108" s="1">
        <f t="shared" si="104"/>
        <v>0</v>
      </c>
      <c r="R108" s="1">
        <f t="shared" si="104"/>
        <v>0</v>
      </c>
      <c r="S108" s="1">
        <f t="shared" si="104"/>
        <v>0</v>
      </c>
      <c r="T108" s="1">
        <f t="shared" si="104"/>
        <v>0</v>
      </c>
      <c r="U108" s="1">
        <f t="shared" si="104"/>
        <v>0</v>
      </c>
      <c r="V108" s="1">
        <f t="shared" si="105"/>
        <v>0</v>
      </c>
      <c r="W108" s="1">
        <f t="shared" si="105"/>
        <v>0</v>
      </c>
      <c r="X108" s="1">
        <f t="shared" si="105"/>
        <v>0</v>
      </c>
      <c r="Y108" s="1">
        <f t="shared" si="105"/>
        <v>0</v>
      </c>
      <c r="Z108" s="1">
        <f t="shared" si="105"/>
        <v>0</v>
      </c>
      <c r="AA108" s="1">
        <f t="shared" si="105"/>
        <v>0</v>
      </c>
      <c r="AB108" s="1">
        <f t="shared" si="105"/>
        <v>0</v>
      </c>
      <c r="AC108" s="1">
        <f t="shared" si="105"/>
        <v>0</v>
      </c>
      <c r="AD108" s="1">
        <f t="shared" si="105"/>
        <v>0</v>
      </c>
      <c r="AE108" s="1">
        <f t="shared" si="105"/>
        <v>0</v>
      </c>
      <c r="AF108" s="1">
        <f t="shared" si="105"/>
        <v>0</v>
      </c>
    </row>
    <row r="109" spans="1:38">
      <c r="A109" s="77" t="s">
        <v>848</v>
      </c>
      <c r="B109" s="5" t="str">
        <f t="shared" ref="B109" si="108">RIGHT(A109,10)</f>
        <v>9030-05416</v>
      </c>
      <c r="C109" s="5" t="str">
        <f t="shared" ref="C109" si="109">LEFT(B109,4)</f>
        <v>9030</v>
      </c>
      <c r="D109" s="1">
        <f>SUM($F109:K109)</f>
        <v>107.17</v>
      </c>
      <c r="E109" s="2">
        <f>D109/$D$110</f>
        <v>0.12546682744652704</v>
      </c>
      <c r="F109" s="22">
        <f>'Div 12 history '!B110</f>
        <v>107.17</v>
      </c>
      <c r="G109" s="22">
        <f>'Div 12 history '!C110</f>
        <v>0</v>
      </c>
      <c r="H109" s="22">
        <f>'Div 12 history '!D110</f>
        <v>0</v>
      </c>
      <c r="I109" s="22">
        <f>'Div 12 history '!E110</f>
        <v>0</v>
      </c>
      <c r="J109" s="22">
        <f>'Div 12 history '!F110</f>
        <v>0</v>
      </c>
      <c r="K109" s="22">
        <f>'Div 12 history '!G110</f>
        <v>0</v>
      </c>
      <c r="L109" s="1">
        <f t="shared" si="104"/>
        <v>38.392849198637272</v>
      </c>
      <c r="M109" s="1">
        <f t="shared" si="104"/>
        <v>38.392849198637272</v>
      </c>
      <c r="N109" s="1">
        <f t="shared" si="104"/>
        <v>7.4025428193450953</v>
      </c>
      <c r="O109" s="1">
        <f t="shared" si="104"/>
        <v>48.932062704145544</v>
      </c>
      <c r="P109" s="1">
        <f t="shared" si="104"/>
        <v>42.345054263202876</v>
      </c>
      <c r="Q109" s="1">
        <f t="shared" si="104"/>
        <v>43.913389606284461</v>
      </c>
      <c r="R109" s="1">
        <f t="shared" si="104"/>
        <v>0</v>
      </c>
      <c r="S109" s="1">
        <f t="shared" si="104"/>
        <v>11.292014470187434</v>
      </c>
      <c r="T109" s="1">
        <f t="shared" si="104"/>
        <v>0</v>
      </c>
      <c r="U109" s="1">
        <f t="shared" si="104"/>
        <v>67.438419752508281</v>
      </c>
      <c r="V109" s="1">
        <f t="shared" si="105"/>
        <v>42.031387194586557</v>
      </c>
      <c r="W109" s="1">
        <f t="shared" si="105"/>
        <v>25.093365489305409</v>
      </c>
      <c r="X109" s="1">
        <f t="shared" si="105"/>
        <v>0</v>
      </c>
      <c r="Y109" s="1">
        <f t="shared" si="105"/>
        <v>0</v>
      </c>
      <c r="Z109" s="1">
        <f t="shared" si="105"/>
        <v>50.688598288396925</v>
      </c>
      <c r="AA109" s="1">
        <f t="shared" si="105"/>
        <v>48.932062704145544</v>
      </c>
      <c r="AB109" s="1">
        <f t="shared" si="105"/>
        <v>42.345054263202876</v>
      </c>
      <c r="AC109" s="1">
        <f t="shared" si="105"/>
        <v>43.913389606284461</v>
      </c>
      <c r="AD109" s="1">
        <f t="shared" si="105"/>
        <v>0</v>
      </c>
      <c r="AE109" s="1">
        <f t="shared" si="105"/>
        <v>11.292014470187434</v>
      </c>
      <c r="AF109" s="1">
        <f t="shared" si="105"/>
        <v>0</v>
      </c>
    </row>
    <row r="110" spans="1:38">
      <c r="A110" s="9" t="s">
        <v>35</v>
      </c>
      <c r="B110" s="5"/>
      <c r="C110" s="5"/>
      <c r="D110" s="31">
        <f>SUM(D105:D109)</f>
        <v>854.17</v>
      </c>
      <c r="E110" s="31">
        <f t="shared" ref="E110:K110" si="110">SUM(E105:E109)</f>
        <v>1</v>
      </c>
      <c r="F110" s="31">
        <f t="shared" si="110"/>
        <v>107.17</v>
      </c>
      <c r="G110" s="31">
        <f t="shared" si="110"/>
        <v>319</v>
      </c>
      <c r="H110" s="31">
        <f t="shared" si="110"/>
        <v>0</v>
      </c>
      <c r="I110" s="31">
        <f t="shared" si="110"/>
        <v>0</v>
      </c>
      <c r="J110" s="31">
        <f t="shared" si="110"/>
        <v>229</v>
      </c>
      <c r="K110" s="31">
        <f t="shared" si="110"/>
        <v>199</v>
      </c>
      <c r="L110" s="31">
        <f>'Div 12 history '!H111</f>
        <v>306</v>
      </c>
      <c r="M110" s="31">
        <f>'Div 12 history '!I111</f>
        <v>306</v>
      </c>
      <c r="N110" s="31">
        <f>'Div 12 history '!J111</f>
        <v>59</v>
      </c>
      <c r="O110" s="31">
        <f>'Div 012 FY18 Budget'!C59</f>
        <v>390</v>
      </c>
      <c r="P110" s="31">
        <f>'Div 012 FY18 Budget'!D59</f>
        <v>337.5</v>
      </c>
      <c r="Q110" s="31">
        <f>'Div 012 FY18 Budget'!E59</f>
        <v>350</v>
      </c>
      <c r="R110" s="31">
        <f>'Div 012 FY18 Budget'!F59</f>
        <v>0</v>
      </c>
      <c r="S110" s="31">
        <f>'Div 012 FY18 Budget'!G59</f>
        <v>90</v>
      </c>
      <c r="T110" s="31">
        <f>'Div 012 FY18 Budget'!H59</f>
        <v>0</v>
      </c>
      <c r="U110" s="31">
        <f>'Div 012 FY18 Budget'!I59</f>
        <v>537.5</v>
      </c>
      <c r="V110" s="31">
        <f>'Div 012 FY18 Budget'!J59</f>
        <v>335</v>
      </c>
      <c r="W110" s="31">
        <f>'Div 012 FY18 Budget'!K59</f>
        <v>200</v>
      </c>
      <c r="X110" s="31">
        <f>'Div 012 FY18 Budget'!L59</f>
        <v>0</v>
      </c>
      <c r="Y110" s="31">
        <f>'Div 012 FY18 Budget'!M59</f>
        <v>0</v>
      </c>
      <c r="Z110" s="31">
        <f>'Div 012 FY18 Budget'!N59</f>
        <v>404</v>
      </c>
      <c r="AA110" s="37">
        <f t="shared" ref="AA110:AF110" si="111">O110*(1+AA$3)</f>
        <v>390</v>
      </c>
      <c r="AB110" s="37">
        <f t="shared" si="111"/>
        <v>337.5</v>
      </c>
      <c r="AC110" s="37">
        <f t="shared" si="111"/>
        <v>350</v>
      </c>
      <c r="AD110" s="37">
        <f t="shared" si="111"/>
        <v>0</v>
      </c>
      <c r="AE110" s="37">
        <f t="shared" si="111"/>
        <v>90</v>
      </c>
      <c r="AF110" s="37">
        <f t="shared" si="111"/>
        <v>0</v>
      </c>
      <c r="AH110" s="15">
        <f>SUM(F110:Q110)</f>
        <v>2602.67</v>
      </c>
      <c r="AI110" s="15">
        <f>SUM(U110:AF110)</f>
        <v>2644</v>
      </c>
      <c r="AK110" s="15">
        <f>AH110*$AK$6</f>
        <v>134.2223154498827</v>
      </c>
      <c r="AL110" s="15">
        <f>AI110*$AL$6</f>
        <v>149.93875384023443</v>
      </c>
    </row>
    <row r="111" spans="1:38">
      <c r="B111" s="5" t="str">
        <f t="shared" si="89"/>
        <v/>
      </c>
      <c r="C111" s="5" t="s">
        <v>462</v>
      </c>
      <c r="F111" s="1">
        <f>F110-'Div 12 history '!B111</f>
        <v>0</v>
      </c>
      <c r="G111" s="1">
        <f>G110-'Div 12 history '!C111</f>
        <v>0</v>
      </c>
      <c r="H111" s="1">
        <f>H110-'Div 12 history '!D111</f>
        <v>0</v>
      </c>
      <c r="I111" s="1">
        <f>I110-'Div 12 history '!E111</f>
        <v>0</v>
      </c>
      <c r="J111" s="1">
        <f>J110-'Div 12 history '!F111</f>
        <v>0</v>
      </c>
      <c r="K111" s="1">
        <f>K110-'Div 12 history '!G111</f>
        <v>0</v>
      </c>
      <c r="L111" s="1">
        <f>L110-'Div 12 history '!H111</f>
        <v>0</v>
      </c>
      <c r="M111" s="1">
        <f>M110-'Div 12 history '!I111</f>
        <v>0</v>
      </c>
      <c r="N111" s="1">
        <f>N110-'Div 12 history '!J111</f>
        <v>0</v>
      </c>
      <c r="O111" s="1">
        <f>O110-SUM(O105:O109)</f>
        <v>0</v>
      </c>
      <c r="P111" s="1">
        <f t="shared" ref="P111:AF111" si="112">P110-SUM(P105:P109)</f>
        <v>0</v>
      </c>
      <c r="Q111" s="1">
        <f t="shared" si="112"/>
        <v>0</v>
      </c>
      <c r="R111" s="1">
        <f t="shared" si="112"/>
        <v>0</v>
      </c>
      <c r="S111" s="1">
        <f t="shared" si="112"/>
        <v>0</v>
      </c>
      <c r="T111" s="1">
        <f t="shared" si="112"/>
        <v>0</v>
      </c>
      <c r="U111" s="1">
        <f t="shared" si="112"/>
        <v>0</v>
      </c>
      <c r="V111" s="1">
        <f t="shared" si="112"/>
        <v>0</v>
      </c>
      <c r="W111" s="1">
        <f t="shared" si="112"/>
        <v>0</v>
      </c>
      <c r="X111" s="1">
        <f t="shared" si="112"/>
        <v>0</v>
      </c>
      <c r="Y111" s="1">
        <f t="shared" si="112"/>
        <v>0</v>
      </c>
      <c r="Z111" s="1">
        <f t="shared" si="112"/>
        <v>0</v>
      </c>
      <c r="AA111" s="1">
        <f t="shared" si="112"/>
        <v>0</v>
      </c>
      <c r="AB111" s="1">
        <f t="shared" si="112"/>
        <v>0</v>
      </c>
      <c r="AC111" s="1">
        <f t="shared" si="112"/>
        <v>0</v>
      </c>
      <c r="AD111" s="1">
        <f t="shared" si="112"/>
        <v>0</v>
      </c>
      <c r="AE111" s="1">
        <f t="shared" si="112"/>
        <v>0</v>
      </c>
      <c r="AF111" s="1">
        <f t="shared" si="112"/>
        <v>0</v>
      </c>
    </row>
    <row r="112" spans="1:38">
      <c r="A112" s="77" t="s">
        <v>735</v>
      </c>
      <c r="B112" s="5" t="str">
        <f t="shared" si="89"/>
        <v>9010-05111</v>
      </c>
      <c r="C112" s="5" t="str">
        <f t="shared" ref="C112:C114" si="113">LEFT(B112,4)</f>
        <v>9010</v>
      </c>
      <c r="D112" s="1">
        <f>SUM($F112:K112)</f>
        <v>0</v>
      </c>
      <c r="E112" s="2">
        <f>D112/$D$115</f>
        <v>0</v>
      </c>
      <c r="F112" s="22">
        <f>'Div 12 history '!B113</f>
        <v>0</v>
      </c>
      <c r="G112" s="22">
        <f>'Div 12 history '!C113</f>
        <v>0</v>
      </c>
      <c r="H112" s="22">
        <f>'Div 12 history '!D113</f>
        <v>0</v>
      </c>
      <c r="I112" s="22">
        <f>'Div 12 history '!E113</f>
        <v>0</v>
      </c>
      <c r="J112" s="22">
        <f>'Div 12 history '!F113</f>
        <v>0</v>
      </c>
      <c r="K112" s="22">
        <f>'Div 12 history '!G113</f>
        <v>0</v>
      </c>
      <c r="L112" s="1">
        <f t="shared" ref="L112:AB112" si="114">$E112*L$115</f>
        <v>0</v>
      </c>
      <c r="M112" s="1">
        <f t="shared" si="114"/>
        <v>0</v>
      </c>
      <c r="N112" s="1">
        <f t="shared" si="114"/>
        <v>0</v>
      </c>
      <c r="O112" s="1">
        <f t="shared" si="114"/>
        <v>0</v>
      </c>
      <c r="P112" s="1">
        <f t="shared" si="114"/>
        <v>0</v>
      </c>
      <c r="Q112" s="1">
        <f t="shared" si="114"/>
        <v>0</v>
      </c>
      <c r="R112" s="1">
        <f t="shared" si="114"/>
        <v>0</v>
      </c>
      <c r="S112" s="1">
        <f t="shared" si="114"/>
        <v>0</v>
      </c>
      <c r="T112" s="1">
        <f t="shared" si="114"/>
        <v>0</v>
      </c>
      <c r="U112" s="1">
        <f t="shared" si="114"/>
        <v>0</v>
      </c>
      <c r="V112" s="1">
        <f t="shared" si="114"/>
        <v>0</v>
      </c>
      <c r="W112" s="1">
        <f t="shared" si="114"/>
        <v>0</v>
      </c>
      <c r="X112" s="1">
        <f t="shared" si="114"/>
        <v>0</v>
      </c>
      <c r="Y112" s="1">
        <f t="shared" si="114"/>
        <v>0</v>
      </c>
      <c r="Z112" s="1">
        <f t="shared" si="114"/>
        <v>0</v>
      </c>
      <c r="AA112" s="1">
        <f t="shared" si="114"/>
        <v>0</v>
      </c>
      <c r="AB112" s="1">
        <f t="shared" si="114"/>
        <v>0</v>
      </c>
      <c r="AC112" s="1">
        <f t="shared" ref="AC112:AF114" si="115">$E112*AC$115</f>
        <v>0</v>
      </c>
      <c r="AD112" s="1">
        <f t="shared" si="115"/>
        <v>0</v>
      </c>
      <c r="AE112" s="1">
        <f t="shared" si="115"/>
        <v>0</v>
      </c>
      <c r="AF112" s="1">
        <f t="shared" si="115"/>
        <v>0</v>
      </c>
    </row>
    <row r="113" spans="1:38">
      <c r="A113" s="77" t="s">
        <v>252</v>
      </c>
      <c r="B113" s="5" t="str">
        <f t="shared" si="89"/>
        <v>9030-05111</v>
      </c>
      <c r="C113" s="5" t="str">
        <f t="shared" si="113"/>
        <v>9030</v>
      </c>
      <c r="D113" s="1">
        <f>SUM($F113:K113)</f>
        <v>-8.2399999999999984</v>
      </c>
      <c r="E113" s="2">
        <f>D113/$D$115</f>
        <v>-7.5788652672745683E-4</v>
      </c>
      <c r="F113" s="22">
        <f>'Div 12 history '!B114</f>
        <v>-29.99</v>
      </c>
      <c r="G113" s="22">
        <f>'Div 12 history '!C114</f>
        <v>15.16</v>
      </c>
      <c r="H113" s="22">
        <f>'Div 12 history '!D114</f>
        <v>0</v>
      </c>
      <c r="I113" s="22">
        <f>'Div 12 history '!E114</f>
        <v>6.59</v>
      </c>
      <c r="J113" s="22">
        <f>'Div 12 history '!F114</f>
        <v>0</v>
      </c>
      <c r="K113" s="22">
        <f>'Div 12 history '!G114</f>
        <v>0</v>
      </c>
      <c r="L113" s="1">
        <f t="shared" ref="L113:AB114" si="116">$E113*L$115</f>
        <v>-1.5582146989516512</v>
      </c>
      <c r="M113" s="1">
        <f t="shared" si="116"/>
        <v>-1.5582146989516512</v>
      </c>
      <c r="N113" s="1">
        <f t="shared" si="116"/>
        <v>-1.5521516067378316</v>
      </c>
      <c r="O113" s="1">
        <f t="shared" si="116"/>
        <v>-1.6052036636087537</v>
      </c>
      <c r="P113" s="1">
        <f t="shared" si="116"/>
        <v>-1.6506768552124009</v>
      </c>
      <c r="Q113" s="1">
        <f t="shared" si="116"/>
        <v>-1.6052036636087537</v>
      </c>
      <c r="R113" s="1">
        <f t="shared" si="116"/>
        <v>-1.6052036636087537</v>
      </c>
      <c r="S113" s="1">
        <f t="shared" si="116"/>
        <v>-1.6506768552124009</v>
      </c>
      <c r="T113" s="1">
        <f t="shared" si="116"/>
        <v>-1.6052036636087537</v>
      </c>
      <c r="U113" s="1">
        <f t="shared" si="116"/>
        <v>-1.6052036636087537</v>
      </c>
      <c r="V113" s="1">
        <f t="shared" si="116"/>
        <v>-1.6506768552124009</v>
      </c>
      <c r="W113" s="1">
        <f t="shared" si="116"/>
        <v>-1.6052036636087537</v>
      </c>
      <c r="X113" s="1">
        <f t="shared" si="116"/>
        <v>-1.6052036636087537</v>
      </c>
      <c r="Y113" s="1">
        <f t="shared" si="116"/>
        <v>-1.6506768552124009</v>
      </c>
      <c r="Z113" s="1">
        <f t="shared" si="116"/>
        <v>-1.6052036636087537</v>
      </c>
      <c r="AA113" s="1">
        <f t="shared" si="116"/>
        <v>-1.6052036636087537</v>
      </c>
      <c r="AB113" s="1">
        <f t="shared" si="116"/>
        <v>-1.6506768552124009</v>
      </c>
      <c r="AC113" s="1">
        <f t="shared" si="115"/>
        <v>-1.6052036636087537</v>
      </c>
      <c r="AD113" s="1">
        <f t="shared" si="115"/>
        <v>-1.6052036636087537</v>
      </c>
      <c r="AE113" s="1">
        <f t="shared" si="115"/>
        <v>-1.6506768552124009</v>
      </c>
      <c r="AF113" s="1">
        <f t="shared" si="115"/>
        <v>-1.6052036636087537</v>
      </c>
    </row>
    <row r="114" spans="1:38">
      <c r="A114" s="77" t="s">
        <v>253</v>
      </c>
      <c r="B114" s="5" t="str">
        <f t="shared" si="89"/>
        <v>9210-05111</v>
      </c>
      <c r="C114" s="5" t="str">
        <f t="shared" si="113"/>
        <v>9210</v>
      </c>
      <c r="D114" s="1">
        <f>SUM($F114:K114)</f>
        <v>10880.58</v>
      </c>
      <c r="E114" s="2">
        <f>D114/$D$115</f>
        <v>1.0007578865267275</v>
      </c>
      <c r="F114" s="22">
        <f>'Div 12 history '!B115</f>
        <v>1527.73</v>
      </c>
      <c r="G114" s="22">
        <f>'Div 12 history '!C115</f>
        <v>2107.71</v>
      </c>
      <c r="H114" s="22">
        <f>'Div 12 history '!D115</f>
        <v>2322.7400000000002</v>
      </c>
      <c r="I114" s="22">
        <f>'Div 12 history '!E115</f>
        <v>1816.7</v>
      </c>
      <c r="J114" s="22">
        <f>'Div 12 history '!F115</f>
        <v>1413.45</v>
      </c>
      <c r="K114" s="22">
        <f>'Div 12 history '!G115</f>
        <v>1692.25</v>
      </c>
      <c r="L114" s="1">
        <f t="shared" si="116"/>
        <v>2057.5582146989518</v>
      </c>
      <c r="M114" s="1">
        <f t="shared" si="116"/>
        <v>2057.5582146989518</v>
      </c>
      <c r="N114" s="1">
        <f t="shared" si="116"/>
        <v>2049.5521516067379</v>
      </c>
      <c r="O114" s="1">
        <f t="shared" si="116"/>
        <v>2119.6052036636088</v>
      </c>
      <c r="P114" s="1">
        <f t="shared" si="116"/>
        <v>2179.6506768552126</v>
      </c>
      <c r="Q114" s="1">
        <f t="shared" si="116"/>
        <v>2119.6052036636088</v>
      </c>
      <c r="R114" s="1">
        <f t="shared" si="116"/>
        <v>2119.6052036636088</v>
      </c>
      <c r="S114" s="1">
        <f t="shared" si="116"/>
        <v>2179.6506768552126</v>
      </c>
      <c r="T114" s="1">
        <f t="shared" si="116"/>
        <v>2119.6052036636088</v>
      </c>
      <c r="U114" s="1">
        <f t="shared" si="116"/>
        <v>2119.6052036636088</v>
      </c>
      <c r="V114" s="1">
        <f t="shared" si="116"/>
        <v>2179.6506768552126</v>
      </c>
      <c r="W114" s="1">
        <f t="shared" si="116"/>
        <v>2119.6052036636088</v>
      </c>
      <c r="X114" s="1">
        <f t="shared" si="116"/>
        <v>2119.6052036636088</v>
      </c>
      <c r="Y114" s="1">
        <f t="shared" si="116"/>
        <v>2179.6506768552126</v>
      </c>
      <c r="Z114" s="1">
        <f t="shared" si="116"/>
        <v>2119.6052036636088</v>
      </c>
      <c r="AA114" s="1">
        <f t="shared" si="116"/>
        <v>2119.6052036636088</v>
      </c>
      <c r="AB114" s="1">
        <f t="shared" si="116"/>
        <v>2179.6506768552126</v>
      </c>
      <c r="AC114" s="1">
        <f t="shared" si="115"/>
        <v>2119.6052036636088</v>
      </c>
      <c r="AD114" s="1">
        <f t="shared" si="115"/>
        <v>2119.6052036636088</v>
      </c>
      <c r="AE114" s="1">
        <f t="shared" si="115"/>
        <v>2179.6506768552126</v>
      </c>
      <c r="AF114" s="1">
        <f t="shared" si="115"/>
        <v>2119.6052036636088</v>
      </c>
    </row>
    <row r="115" spans="1:38">
      <c r="A115" s="9" t="s">
        <v>26</v>
      </c>
      <c r="B115" s="5"/>
      <c r="C115" s="5"/>
      <c r="D115" s="31">
        <f>SUM(D112:D114)</f>
        <v>10872.34</v>
      </c>
      <c r="E115" s="32">
        <f t="shared" ref="E115:K115" si="117">SUM(E112:E114)</f>
        <v>1</v>
      </c>
      <c r="F115" s="31">
        <f t="shared" si="117"/>
        <v>1497.74</v>
      </c>
      <c r="G115" s="31">
        <f t="shared" si="117"/>
        <v>2122.87</v>
      </c>
      <c r="H115" s="31">
        <f t="shared" si="117"/>
        <v>2322.7400000000002</v>
      </c>
      <c r="I115" s="31">
        <f t="shared" si="117"/>
        <v>1823.29</v>
      </c>
      <c r="J115" s="31">
        <f t="shared" si="117"/>
        <v>1413.45</v>
      </c>
      <c r="K115" s="31">
        <f t="shared" si="117"/>
        <v>1692.25</v>
      </c>
      <c r="L115" s="31">
        <f>'Div 12 history '!H116</f>
        <v>2056</v>
      </c>
      <c r="M115" s="31">
        <f>'Div 12 history '!I116</f>
        <v>2056</v>
      </c>
      <c r="N115" s="31">
        <f>'Div 12 history '!J116</f>
        <v>2048</v>
      </c>
      <c r="O115" s="31">
        <f>'Div 012 FY18 Budget'!C25</f>
        <v>2118</v>
      </c>
      <c r="P115" s="31">
        <f>'Div 012 FY18 Budget'!D25</f>
        <v>2178</v>
      </c>
      <c r="Q115" s="31">
        <f>'Div 012 FY18 Budget'!E25</f>
        <v>2118</v>
      </c>
      <c r="R115" s="31">
        <f>'Div 012 FY18 Budget'!F25</f>
        <v>2118</v>
      </c>
      <c r="S115" s="31">
        <f>'Div 012 FY18 Budget'!G25</f>
        <v>2178</v>
      </c>
      <c r="T115" s="31">
        <f>'Div 012 FY18 Budget'!H25</f>
        <v>2118</v>
      </c>
      <c r="U115" s="31">
        <f>'Div 012 FY18 Budget'!I25</f>
        <v>2118</v>
      </c>
      <c r="V115" s="31">
        <f>'Div 012 FY18 Budget'!J25</f>
        <v>2178</v>
      </c>
      <c r="W115" s="31">
        <f>'Div 012 FY18 Budget'!K25</f>
        <v>2118</v>
      </c>
      <c r="X115" s="31">
        <f>'Div 012 FY18 Budget'!L25</f>
        <v>2118</v>
      </c>
      <c r="Y115" s="31">
        <f>'Div 012 FY18 Budget'!M25</f>
        <v>2178</v>
      </c>
      <c r="Z115" s="31">
        <f>'Div 012 FY18 Budget'!N25</f>
        <v>2118</v>
      </c>
      <c r="AA115" s="37">
        <f t="shared" ref="AA115:AF115" si="118">O115*(1+AA$3)</f>
        <v>2118</v>
      </c>
      <c r="AB115" s="37">
        <f t="shared" si="118"/>
        <v>2178</v>
      </c>
      <c r="AC115" s="37">
        <f t="shared" si="118"/>
        <v>2118</v>
      </c>
      <c r="AD115" s="37">
        <f t="shared" si="118"/>
        <v>2118</v>
      </c>
      <c r="AE115" s="37">
        <f t="shared" si="118"/>
        <v>2178</v>
      </c>
      <c r="AF115" s="37">
        <f t="shared" si="118"/>
        <v>2118</v>
      </c>
      <c r="AH115" s="15">
        <f>SUM(F115:Q115)</f>
        <v>23446.34</v>
      </c>
      <c r="AI115" s="15">
        <f>SUM(U115:AF115)</f>
        <v>25656</v>
      </c>
      <c r="AK115" s="15">
        <f>AH115*$AK$6</f>
        <v>1209.1513882379259</v>
      </c>
      <c r="AL115" s="15">
        <f>AI115*$AL$6</f>
        <v>1454.9276355994909</v>
      </c>
    </row>
    <row r="116" spans="1:38">
      <c r="B116" s="5" t="str">
        <f t="shared" si="89"/>
        <v/>
      </c>
      <c r="C116" s="5" t="s">
        <v>462</v>
      </c>
      <c r="F116" s="1">
        <f>F115-'Div 12 history '!B116</f>
        <v>0</v>
      </c>
      <c r="G116" s="1">
        <f>G115-'Div 12 history '!C116</f>
        <v>0</v>
      </c>
      <c r="H116" s="1">
        <f>H115-'Div 12 history '!D116</f>
        <v>0</v>
      </c>
      <c r="I116" s="1">
        <f>I115-'Div 12 history '!E116</f>
        <v>0</v>
      </c>
      <c r="J116" s="1">
        <f>J115-'Div 12 history '!F116</f>
        <v>0</v>
      </c>
      <c r="K116" s="1">
        <f>K115-'Div 12 history '!G116</f>
        <v>0</v>
      </c>
      <c r="L116" s="1">
        <f>L115-'Div 12 history '!H116</f>
        <v>0</v>
      </c>
      <c r="M116" s="1">
        <f>M115-'Div 12 history '!I116</f>
        <v>0</v>
      </c>
      <c r="N116" s="1">
        <f>N115-'Div 12 history '!J116</f>
        <v>0</v>
      </c>
      <c r="O116" s="1">
        <f t="shared" ref="O116:AF116" si="119">O115-SUM(O112:O114)</f>
        <v>0</v>
      </c>
      <c r="P116" s="1">
        <f t="shared" si="119"/>
        <v>0</v>
      </c>
      <c r="Q116" s="1">
        <f t="shared" si="119"/>
        <v>0</v>
      </c>
      <c r="R116" s="1">
        <f t="shared" si="119"/>
        <v>0</v>
      </c>
      <c r="S116" s="1">
        <f t="shared" si="119"/>
        <v>0</v>
      </c>
      <c r="T116" s="1">
        <f t="shared" si="119"/>
        <v>0</v>
      </c>
      <c r="U116" s="1">
        <f t="shared" si="119"/>
        <v>0</v>
      </c>
      <c r="V116" s="1">
        <f t="shared" si="119"/>
        <v>0</v>
      </c>
      <c r="W116" s="1">
        <f t="shared" si="119"/>
        <v>0</v>
      </c>
      <c r="X116" s="1">
        <f t="shared" si="119"/>
        <v>0</v>
      </c>
      <c r="Y116" s="1">
        <f t="shared" si="119"/>
        <v>0</v>
      </c>
      <c r="Z116" s="1">
        <f t="shared" si="119"/>
        <v>0</v>
      </c>
      <c r="AA116" s="1">
        <f t="shared" si="119"/>
        <v>0</v>
      </c>
      <c r="AB116" s="1">
        <f t="shared" si="119"/>
        <v>0</v>
      </c>
      <c r="AC116" s="1">
        <f t="shared" si="119"/>
        <v>0</v>
      </c>
      <c r="AD116" s="1">
        <f t="shared" si="119"/>
        <v>0</v>
      </c>
      <c r="AE116" s="1">
        <f t="shared" si="119"/>
        <v>0</v>
      </c>
      <c r="AF116" s="1">
        <f t="shared" si="119"/>
        <v>0</v>
      </c>
    </row>
    <row r="117" spans="1:38">
      <c r="A117" s="77" t="s">
        <v>387</v>
      </c>
      <c r="B117" s="5" t="str">
        <f t="shared" si="89"/>
        <v>9010-05411</v>
      </c>
      <c r="C117" s="5" t="str">
        <f t="shared" ref="C117:C137" si="120">LEFT(B117,4)</f>
        <v>9010</v>
      </c>
      <c r="D117" s="1">
        <f>SUM($F117:K117)</f>
        <v>31846.280000000002</v>
      </c>
      <c r="E117" s="2">
        <f t="shared" ref="E117:E133" si="121">D117/$D$138</f>
        <v>0.11353660196986375</v>
      </c>
      <c r="F117" s="22">
        <f>'Div 12 history '!B118</f>
        <v>3056.7700000000004</v>
      </c>
      <c r="G117" s="22">
        <f>'Div 12 history '!C118</f>
        <v>4610.3100000000004</v>
      </c>
      <c r="H117" s="22">
        <f>'Div 12 history '!D118</f>
        <v>5724.09</v>
      </c>
      <c r="I117" s="22">
        <f>'Div 12 history '!E118</f>
        <v>2641.43</v>
      </c>
      <c r="J117" s="22">
        <f>'Div 12 history '!F118</f>
        <v>5410.8799999999992</v>
      </c>
      <c r="K117" s="22">
        <f>'Div 12 history '!G118</f>
        <v>10402.799999999999</v>
      </c>
      <c r="L117" s="1">
        <f t="shared" ref="L117:W126" si="122">$E117*L$138</f>
        <v>7039.2693221315521</v>
      </c>
      <c r="M117" s="1">
        <f t="shared" si="122"/>
        <v>6358.0497103123698</v>
      </c>
      <c r="N117" s="1">
        <f t="shared" si="122"/>
        <v>5975.544898275899</v>
      </c>
      <c r="O117" s="1">
        <f t="shared" si="122"/>
        <v>5587.2497195389651</v>
      </c>
      <c r="P117" s="1">
        <f t="shared" si="122"/>
        <v>5297.3907747099029</v>
      </c>
      <c r="Q117" s="1">
        <f t="shared" si="122"/>
        <v>5854.7419537799642</v>
      </c>
      <c r="R117" s="1">
        <f t="shared" si="122"/>
        <v>5064.3001308657722</v>
      </c>
      <c r="S117" s="1">
        <f t="shared" si="122"/>
        <v>6259.9540862104077</v>
      </c>
      <c r="T117" s="1">
        <f t="shared" si="122"/>
        <v>5855.0825635858737</v>
      </c>
      <c r="U117" s="1">
        <f t="shared" si="122"/>
        <v>5984.6278264334878</v>
      </c>
      <c r="V117" s="1">
        <f t="shared" si="122"/>
        <v>5650.262533632239</v>
      </c>
      <c r="W117" s="1">
        <f t="shared" si="122"/>
        <v>5933.0822091391701</v>
      </c>
      <c r="X117" s="1">
        <f t="shared" ref="X117:AF126" si="123">$E117*X$138</f>
        <v>6701.3843946692377</v>
      </c>
      <c r="Y117" s="1">
        <f t="shared" si="123"/>
        <v>7101.600916613007</v>
      </c>
      <c r="Z117" s="1">
        <f t="shared" si="123"/>
        <v>7078.0988400052456</v>
      </c>
      <c r="AA117" s="1">
        <f t="shared" si="123"/>
        <v>5587.2497195389651</v>
      </c>
      <c r="AB117" s="1">
        <f t="shared" si="123"/>
        <v>5297.3907747099029</v>
      </c>
      <c r="AC117" s="1">
        <f t="shared" si="123"/>
        <v>5854.7419537799642</v>
      </c>
      <c r="AD117" s="1">
        <f t="shared" si="123"/>
        <v>5064.3001308657722</v>
      </c>
      <c r="AE117" s="1">
        <f t="shared" si="123"/>
        <v>6259.9540862104077</v>
      </c>
      <c r="AF117" s="1">
        <f t="shared" si="123"/>
        <v>5855.0825635858737</v>
      </c>
    </row>
    <row r="118" spans="1:38">
      <c r="A118" s="77" t="s">
        <v>254</v>
      </c>
      <c r="B118" s="5" t="str">
        <f t="shared" si="89"/>
        <v>9020-05411</v>
      </c>
      <c r="C118" s="5" t="str">
        <f t="shared" si="120"/>
        <v>9020</v>
      </c>
      <c r="D118" s="1">
        <f>SUM($F118:K118)</f>
        <v>0</v>
      </c>
      <c r="E118" s="2">
        <f t="shared" si="121"/>
        <v>0</v>
      </c>
      <c r="F118" s="22">
        <f>'Div 12 history '!B119</f>
        <v>0</v>
      </c>
      <c r="G118" s="22">
        <f>'Div 12 history '!C119</f>
        <v>0</v>
      </c>
      <c r="H118" s="22">
        <f>'Div 12 history '!D119</f>
        <v>0</v>
      </c>
      <c r="I118" s="22">
        <f>'Div 12 history '!E119</f>
        <v>0</v>
      </c>
      <c r="J118" s="22">
        <f>'Div 12 history '!F119</f>
        <v>0</v>
      </c>
      <c r="K118" s="22">
        <f>'Div 12 history '!G119</f>
        <v>0</v>
      </c>
      <c r="L118" s="1">
        <f t="shared" si="122"/>
        <v>0</v>
      </c>
      <c r="M118" s="1">
        <f t="shared" si="122"/>
        <v>0</v>
      </c>
      <c r="N118" s="1">
        <f t="shared" si="122"/>
        <v>0</v>
      </c>
      <c r="O118" s="1">
        <f t="shared" si="122"/>
        <v>0</v>
      </c>
      <c r="P118" s="1">
        <f t="shared" si="122"/>
        <v>0</v>
      </c>
      <c r="Q118" s="1">
        <f t="shared" si="122"/>
        <v>0</v>
      </c>
      <c r="R118" s="1">
        <f t="shared" si="122"/>
        <v>0</v>
      </c>
      <c r="S118" s="1">
        <f t="shared" si="122"/>
        <v>0</v>
      </c>
      <c r="T118" s="1">
        <f t="shared" si="122"/>
        <v>0</v>
      </c>
      <c r="U118" s="1">
        <f t="shared" si="122"/>
        <v>0</v>
      </c>
      <c r="V118" s="1">
        <f t="shared" si="122"/>
        <v>0</v>
      </c>
      <c r="W118" s="1">
        <f t="shared" si="122"/>
        <v>0</v>
      </c>
      <c r="X118" s="1">
        <f t="shared" si="123"/>
        <v>0</v>
      </c>
      <c r="Y118" s="1">
        <f t="shared" si="123"/>
        <v>0</v>
      </c>
      <c r="Z118" s="1">
        <f t="shared" si="123"/>
        <v>0</v>
      </c>
      <c r="AA118" s="1">
        <f t="shared" si="123"/>
        <v>0</v>
      </c>
      <c r="AB118" s="1">
        <f t="shared" si="123"/>
        <v>0</v>
      </c>
      <c r="AC118" s="1">
        <f t="shared" si="123"/>
        <v>0</v>
      </c>
      <c r="AD118" s="1">
        <f t="shared" si="123"/>
        <v>0</v>
      </c>
      <c r="AE118" s="1">
        <f t="shared" si="123"/>
        <v>0</v>
      </c>
      <c r="AF118" s="1">
        <f t="shared" si="123"/>
        <v>0</v>
      </c>
    </row>
    <row r="119" spans="1:38">
      <c r="A119" s="77" t="s">
        <v>255</v>
      </c>
      <c r="B119" s="5" t="str">
        <f t="shared" si="89"/>
        <v>9030-05411</v>
      </c>
      <c r="C119" s="5" t="str">
        <f t="shared" si="120"/>
        <v>9030</v>
      </c>
      <c r="D119" s="1">
        <f>SUM($F119:K119)</f>
        <v>16184.37</v>
      </c>
      <c r="E119" s="2">
        <f t="shared" si="121"/>
        <v>5.7699623780956631E-2</v>
      </c>
      <c r="F119" s="22">
        <f>'Div 12 history '!B120</f>
        <v>4249.12</v>
      </c>
      <c r="G119" s="22">
        <f>'Div 12 history '!C120</f>
        <v>1035.3000000000002</v>
      </c>
      <c r="H119" s="22">
        <f>'Div 12 history '!D120</f>
        <v>1693.77</v>
      </c>
      <c r="I119" s="22">
        <f>'Div 12 history '!E120</f>
        <v>3145.91</v>
      </c>
      <c r="J119" s="22">
        <f>'Div 12 history '!F120</f>
        <v>3776.96</v>
      </c>
      <c r="K119" s="22">
        <f>'Div 12 history '!G120</f>
        <v>2283.31</v>
      </c>
      <c r="L119" s="1">
        <f t="shared" si="122"/>
        <v>3577.3766744193113</v>
      </c>
      <c r="M119" s="1">
        <f t="shared" si="122"/>
        <v>3231.1789317335715</v>
      </c>
      <c r="N119" s="1">
        <f t="shared" si="122"/>
        <v>3036.7888992155285</v>
      </c>
      <c r="O119" s="1">
        <f t="shared" si="122"/>
        <v>2839.4561858846569</v>
      </c>
      <c r="P119" s="1">
        <f t="shared" si="122"/>
        <v>2692.1490463718746</v>
      </c>
      <c r="Q119" s="1">
        <f t="shared" si="122"/>
        <v>2975.3964995125907</v>
      </c>
      <c r="R119" s="1">
        <f t="shared" si="122"/>
        <v>2573.6917187495706</v>
      </c>
      <c r="S119" s="1">
        <f t="shared" si="122"/>
        <v>3181.326456786825</v>
      </c>
      <c r="T119" s="1">
        <f t="shared" si="122"/>
        <v>2975.5695983839337</v>
      </c>
      <c r="U119" s="1">
        <f t="shared" si="122"/>
        <v>3041.4048691180051</v>
      </c>
      <c r="V119" s="1">
        <f t="shared" si="122"/>
        <v>2871.4794770830877</v>
      </c>
      <c r="W119" s="1">
        <f t="shared" si="122"/>
        <v>3015.2092399214507</v>
      </c>
      <c r="X119" s="1">
        <f t="shared" si="123"/>
        <v>3405.662594047184</v>
      </c>
      <c r="Y119" s="1">
        <f t="shared" si="123"/>
        <v>3609.0537678750561</v>
      </c>
      <c r="Z119" s="1">
        <f t="shared" si="123"/>
        <v>3597.1099457523983</v>
      </c>
      <c r="AA119" s="1">
        <f t="shared" si="123"/>
        <v>2839.4561858846569</v>
      </c>
      <c r="AB119" s="1">
        <f t="shared" si="123"/>
        <v>2692.1490463718746</v>
      </c>
      <c r="AC119" s="1">
        <f t="shared" si="123"/>
        <v>2975.3964995125907</v>
      </c>
      <c r="AD119" s="1">
        <f t="shared" si="123"/>
        <v>2573.6917187495706</v>
      </c>
      <c r="AE119" s="1">
        <f t="shared" si="123"/>
        <v>3181.326456786825</v>
      </c>
      <c r="AF119" s="1">
        <f t="shared" si="123"/>
        <v>2975.5695983839337</v>
      </c>
    </row>
    <row r="120" spans="1:38">
      <c r="A120" s="77" t="s">
        <v>258</v>
      </c>
      <c r="B120" s="5" t="str">
        <f t="shared" si="89"/>
        <v>9210-05411</v>
      </c>
      <c r="C120" s="5" t="str">
        <f t="shared" si="120"/>
        <v>9210</v>
      </c>
      <c r="D120" s="1">
        <f>SUM($F120:K120)</f>
        <v>24310.739999999998</v>
      </c>
      <c r="E120" s="2">
        <f t="shared" si="121"/>
        <v>8.6671310149029804E-2</v>
      </c>
      <c r="F120" s="22">
        <f>'Div 12 history '!B121</f>
        <v>1334.16</v>
      </c>
      <c r="G120" s="22">
        <f>'Div 12 history '!C121</f>
        <v>3954.57</v>
      </c>
      <c r="H120" s="22">
        <f>'Div 12 history '!D121</f>
        <v>4989.8599999999988</v>
      </c>
      <c r="I120" s="22">
        <f>'Div 12 history '!E121</f>
        <v>8381.69</v>
      </c>
      <c r="J120" s="22">
        <f>'Div 12 history '!F121</f>
        <v>2495.85</v>
      </c>
      <c r="K120" s="22">
        <f>'Div 12 history '!G121</f>
        <v>3154.61</v>
      </c>
      <c r="L120" s="1">
        <f t="shared" si="122"/>
        <v>5373.6212292398477</v>
      </c>
      <c r="M120" s="1">
        <f t="shared" si="122"/>
        <v>4853.5933683456688</v>
      </c>
      <c r="N120" s="1">
        <f t="shared" si="122"/>
        <v>4561.5977244535879</v>
      </c>
      <c r="O120" s="1">
        <f t="shared" si="122"/>
        <v>4265.181843743906</v>
      </c>
      <c r="P120" s="1">
        <f t="shared" si="122"/>
        <v>4043.9099889334325</v>
      </c>
      <c r="Q120" s="1">
        <f t="shared" si="122"/>
        <v>4469.3794504550197</v>
      </c>
      <c r="R120" s="1">
        <f t="shared" si="122"/>
        <v>3865.9737891974746</v>
      </c>
      <c r="S120" s="1">
        <f t="shared" si="122"/>
        <v>4778.7093563769076</v>
      </c>
      <c r="T120" s="1">
        <f t="shared" si="122"/>
        <v>4469.6394643854674</v>
      </c>
      <c r="U120" s="1">
        <f t="shared" si="122"/>
        <v>4568.5314292655103</v>
      </c>
      <c r="V120" s="1">
        <f t="shared" si="122"/>
        <v>4313.2844208766173</v>
      </c>
      <c r="W120" s="1">
        <f t="shared" si="122"/>
        <v>4529.1826544578507</v>
      </c>
      <c r="X120" s="1">
        <f t="shared" si="123"/>
        <v>5115.6874102363354</v>
      </c>
      <c r="Y120" s="1">
        <f t="shared" si="123"/>
        <v>5421.2037785116654</v>
      </c>
      <c r="Z120" s="1">
        <f t="shared" si="123"/>
        <v>5403.262817310816</v>
      </c>
      <c r="AA120" s="1">
        <f t="shared" si="123"/>
        <v>4265.181843743906</v>
      </c>
      <c r="AB120" s="1">
        <f t="shared" si="123"/>
        <v>4043.9099889334325</v>
      </c>
      <c r="AC120" s="1">
        <f t="shared" si="123"/>
        <v>4469.3794504550197</v>
      </c>
      <c r="AD120" s="1">
        <f t="shared" si="123"/>
        <v>3865.9737891974746</v>
      </c>
      <c r="AE120" s="1">
        <f t="shared" si="123"/>
        <v>4778.7093563769076</v>
      </c>
      <c r="AF120" s="1">
        <f t="shared" si="123"/>
        <v>4469.6394643854674</v>
      </c>
    </row>
    <row r="121" spans="1:38">
      <c r="A121" s="77" t="s">
        <v>499</v>
      </c>
      <c r="B121" s="5" t="str">
        <f t="shared" si="89"/>
        <v>9010-05412</v>
      </c>
      <c r="C121" s="5" t="str">
        <f t="shared" si="120"/>
        <v>9010</v>
      </c>
      <c r="D121" s="1">
        <f>SUM($F121:K121)</f>
        <v>432.83</v>
      </c>
      <c r="E121" s="2">
        <f t="shared" si="121"/>
        <v>1.5431016567905612E-3</v>
      </c>
      <c r="F121" s="22">
        <f>'Div 12 history '!B122</f>
        <v>8.74</v>
      </c>
      <c r="G121" s="22">
        <f>'Div 12 history '!C122</f>
        <v>0</v>
      </c>
      <c r="H121" s="22">
        <f>'Div 12 history '!D122</f>
        <v>0</v>
      </c>
      <c r="I121" s="22">
        <f>'Div 12 history '!E122</f>
        <v>0</v>
      </c>
      <c r="J121" s="22">
        <f>'Div 12 history '!F122</f>
        <v>0</v>
      </c>
      <c r="K121" s="22">
        <f>'Div 12 history '!G122</f>
        <v>424.09</v>
      </c>
      <c r="L121" s="1">
        <f t="shared" si="122"/>
        <v>95.672302721014802</v>
      </c>
      <c r="M121" s="1">
        <f t="shared" si="122"/>
        <v>86.413692780271433</v>
      </c>
      <c r="N121" s="1">
        <f t="shared" si="122"/>
        <v>81.214983298544027</v>
      </c>
      <c r="O121" s="1">
        <f t="shared" si="122"/>
        <v>75.937575632320303</v>
      </c>
      <c r="P121" s="1">
        <f t="shared" si="122"/>
        <v>71.998037102534013</v>
      </c>
      <c r="Q121" s="1">
        <f t="shared" si="122"/>
        <v>79.573123135718873</v>
      </c>
      <c r="R121" s="1">
        <f t="shared" si="122"/>
        <v>68.830049401142986</v>
      </c>
      <c r="S121" s="1">
        <f t="shared" si="122"/>
        <v>85.080452948804378</v>
      </c>
      <c r="T121" s="1">
        <f t="shared" si="122"/>
        <v>79.577752440689238</v>
      </c>
      <c r="U121" s="1">
        <f t="shared" si="122"/>
        <v>81.338431431087272</v>
      </c>
      <c r="V121" s="1">
        <f t="shared" si="122"/>
        <v>76.793997051839071</v>
      </c>
      <c r="W121" s="1">
        <f t="shared" si="122"/>
        <v>80.637863278904362</v>
      </c>
      <c r="X121" s="1">
        <f t="shared" si="123"/>
        <v>91.080032190406087</v>
      </c>
      <c r="Y121" s="1">
        <f t="shared" si="123"/>
        <v>96.519465530592811</v>
      </c>
      <c r="Z121" s="1">
        <f t="shared" si="123"/>
        <v>96.200043487637174</v>
      </c>
      <c r="AA121" s="1">
        <f t="shared" si="123"/>
        <v>75.937575632320303</v>
      </c>
      <c r="AB121" s="1">
        <f t="shared" si="123"/>
        <v>71.998037102534013</v>
      </c>
      <c r="AC121" s="1">
        <f t="shared" si="123"/>
        <v>79.573123135718873</v>
      </c>
      <c r="AD121" s="1">
        <f t="shared" si="123"/>
        <v>68.830049401142986</v>
      </c>
      <c r="AE121" s="1">
        <f t="shared" si="123"/>
        <v>85.080452948804378</v>
      </c>
      <c r="AF121" s="1">
        <f t="shared" si="123"/>
        <v>79.577752440689238</v>
      </c>
    </row>
    <row r="122" spans="1:38">
      <c r="A122" s="77" t="s">
        <v>266</v>
      </c>
      <c r="B122" s="5" t="str">
        <f t="shared" si="89"/>
        <v>9030-05412</v>
      </c>
      <c r="C122" s="5" t="str">
        <f t="shared" si="120"/>
        <v>9030</v>
      </c>
      <c r="D122" s="1">
        <f>SUM($F122:K122)</f>
        <v>1449.35</v>
      </c>
      <c r="E122" s="2">
        <f t="shared" si="121"/>
        <v>5.1671427264039001E-3</v>
      </c>
      <c r="F122" s="22">
        <f>'Div 12 history '!B123</f>
        <v>1449.35</v>
      </c>
      <c r="G122" s="22">
        <f>'Div 12 history '!C123</f>
        <v>0</v>
      </c>
      <c r="H122" s="22">
        <f>'Div 12 history '!D123</f>
        <v>0</v>
      </c>
      <c r="I122" s="22">
        <f>'Div 12 history '!E123</f>
        <v>0</v>
      </c>
      <c r="J122" s="22">
        <f>'Div 12 history '!F123</f>
        <v>0</v>
      </c>
      <c r="K122" s="22">
        <f>'Div 12 history '!G123</f>
        <v>0</v>
      </c>
      <c r="L122" s="1">
        <f t="shared" si="122"/>
        <v>320.36284903704183</v>
      </c>
      <c r="M122" s="1">
        <f t="shared" si="122"/>
        <v>289.35999267861843</v>
      </c>
      <c r="N122" s="1">
        <f t="shared" si="122"/>
        <v>271.95188883336368</v>
      </c>
      <c r="O122" s="1">
        <f t="shared" si="122"/>
        <v>254.28026070906233</v>
      </c>
      <c r="P122" s="1">
        <f t="shared" si="122"/>
        <v>241.08854532855318</v>
      </c>
      <c r="Q122" s="1">
        <f t="shared" si="122"/>
        <v>266.45404897246993</v>
      </c>
      <c r="R122" s="1">
        <f t="shared" si="122"/>
        <v>230.48040131124597</v>
      </c>
      <c r="S122" s="1">
        <f t="shared" si="122"/>
        <v>284.89558136300542</v>
      </c>
      <c r="T122" s="1">
        <f t="shared" si="122"/>
        <v>266.46955040064915</v>
      </c>
      <c r="U122" s="1">
        <f t="shared" si="122"/>
        <v>272.365260251476</v>
      </c>
      <c r="V122" s="1">
        <f t="shared" si="122"/>
        <v>257.14802492221651</v>
      </c>
      <c r="W122" s="1">
        <f t="shared" si="122"/>
        <v>270.01937745368861</v>
      </c>
      <c r="X122" s="1">
        <f t="shared" si="123"/>
        <v>304.98543228326378</v>
      </c>
      <c r="Y122" s="1">
        <f t="shared" si="123"/>
        <v>323.19961039383753</v>
      </c>
      <c r="Z122" s="1">
        <f t="shared" si="123"/>
        <v>322.13001184947194</v>
      </c>
      <c r="AA122" s="1">
        <f t="shared" si="123"/>
        <v>254.28026070906233</v>
      </c>
      <c r="AB122" s="1">
        <f t="shared" si="123"/>
        <v>241.08854532855318</v>
      </c>
      <c r="AC122" s="1">
        <f t="shared" si="123"/>
        <v>266.45404897246993</v>
      </c>
      <c r="AD122" s="1">
        <f t="shared" si="123"/>
        <v>230.48040131124597</v>
      </c>
      <c r="AE122" s="1">
        <f t="shared" si="123"/>
        <v>284.89558136300542</v>
      </c>
      <c r="AF122" s="1">
        <f t="shared" si="123"/>
        <v>266.46955040064915</v>
      </c>
    </row>
    <row r="123" spans="1:38">
      <c r="A123" s="77" t="s">
        <v>388</v>
      </c>
      <c r="B123" s="5" t="str">
        <f t="shared" si="89"/>
        <v>9210-05412</v>
      </c>
      <c r="C123" s="5" t="str">
        <f t="shared" si="120"/>
        <v>9210</v>
      </c>
      <c r="D123" s="1">
        <f>SUM($F123:K123)</f>
        <v>0</v>
      </c>
      <c r="E123" s="2">
        <f t="shared" si="121"/>
        <v>0</v>
      </c>
      <c r="F123" s="22">
        <f>'Div 12 history '!B124</f>
        <v>0</v>
      </c>
      <c r="G123" s="22">
        <f>'Div 12 history '!C124</f>
        <v>0</v>
      </c>
      <c r="H123" s="22">
        <f>'Div 12 history '!D124</f>
        <v>0</v>
      </c>
      <c r="I123" s="22">
        <f>'Div 12 history '!E124</f>
        <v>0</v>
      </c>
      <c r="J123" s="22">
        <f>'Div 12 history '!F124</f>
        <v>0</v>
      </c>
      <c r="K123" s="22">
        <f>'Div 12 history '!G124</f>
        <v>0</v>
      </c>
      <c r="L123" s="1">
        <f t="shared" si="122"/>
        <v>0</v>
      </c>
      <c r="M123" s="1">
        <f t="shared" si="122"/>
        <v>0</v>
      </c>
      <c r="N123" s="1">
        <f t="shared" si="122"/>
        <v>0</v>
      </c>
      <c r="O123" s="1">
        <f t="shared" si="122"/>
        <v>0</v>
      </c>
      <c r="P123" s="1">
        <f t="shared" si="122"/>
        <v>0</v>
      </c>
      <c r="Q123" s="1">
        <f t="shared" si="122"/>
        <v>0</v>
      </c>
      <c r="R123" s="1">
        <f t="shared" si="122"/>
        <v>0</v>
      </c>
      <c r="S123" s="1">
        <f t="shared" si="122"/>
        <v>0</v>
      </c>
      <c r="T123" s="1">
        <f t="shared" si="122"/>
        <v>0</v>
      </c>
      <c r="U123" s="1">
        <f t="shared" si="122"/>
        <v>0</v>
      </c>
      <c r="V123" s="1">
        <f t="shared" si="122"/>
        <v>0</v>
      </c>
      <c r="W123" s="1">
        <f t="shared" si="122"/>
        <v>0</v>
      </c>
      <c r="X123" s="1">
        <f t="shared" si="123"/>
        <v>0</v>
      </c>
      <c r="Y123" s="1">
        <f t="shared" si="123"/>
        <v>0</v>
      </c>
      <c r="Z123" s="1">
        <f t="shared" si="123"/>
        <v>0</v>
      </c>
      <c r="AA123" s="1">
        <f t="shared" si="123"/>
        <v>0</v>
      </c>
      <c r="AB123" s="1">
        <f t="shared" si="123"/>
        <v>0</v>
      </c>
      <c r="AC123" s="1">
        <f t="shared" si="123"/>
        <v>0</v>
      </c>
      <c r="AD123" s="1">
        <f t="shared" si="123"/>
        <v>0</v>
      </c>
      <c r="AE123" s="1">
        <f t="shared" si="123"/>
        <v>0</v>
      </c>
      <c r="AF123" s="1">
        <f t="shared" si="123"/>
        <v>0</v>
      </c>
    </row>
    <row r="124" spans="1:38">
      <c r="A124" s="77" t="s">
        <v>269</v>
      </c>
      <c r="B124" s="5" t="str">
        <f t="shared" si="89"/>
        <v>8700-05413</v>
      </c>
      <c r="C124" s="5" t="str">
        <f t="shared" si="120"/>
        <v>8700</v>
      </c>
      <c r="D124" s="1">
        <f>SUM($F124:K124)</f>
        <v>0</v>
      </c>
      <c r="E124" s="2">
        <f t="shared" si="121"/>
        <v>0</v>
      </c>
      <c r="F124" s="22">
        <f>'Div 12 history '!B125</f>
        <v>0</v>
      </c>
      <c r="G124" s="22">
        <f>'Div 12 history '!C125</f>
        <v>0</v>
      </c>
      <c r="H124" s="22">
        <f>'Div 12 history '!D125</f>
        <v>0</v>
      </c>
      <c r="I124" s="22">
        <f>'Div 12 history '!E125</f>
        <v>0</v>
      </c>
      <c r="J124" s="22">
        <f>'Div 12 history '!F125</f>
        <v>0</v>
      </c>
      <c r="K124" s="22">
        <f>'Div 12 history '!G125</f>
        <v>0</v>
      </c>
      <c r="L124" s="1">
        <f t="shared" si="122"/>
        <v>0</v>
      </c>
      <c r="M124" s="1">
        <f t="shared" si="122"/>
        <v>0</v>
      </c>
      <c r="N124" s="1">
        <f t="shared" si="122"/>
        <v>0</v>
      </c>
      <c r="O124" s="1">
        <f t="shared" si="122"/>
        <v>0</v>
      </c>
      <c r="P124" s="1">
        <f t="shared" si="122"/>
        <v>0</v>
      </c>
      <c r="Q124" s="1">
        <f t="shared" si="122"/>
        <v>0</v>
      </c>
      <c r="R124" s="1">
        <f t="shared" si="122"/>
        <v>0</v>
      </c>
      <c r="S124" s="1">
        <f t="shared" si="122"/>
        <v>0</v>
      </c>
      <c r="T124" s="1">
        <f t="shared" si="122"/>
        <v>0</v>
      </c>
      <c r="U124" s="1">
        <f t="shared" si="122"/>
        <v>0</v>
      </c>
      <c r="V124" s="1">
        <f t="shared" si="122"/>
        <v>0</v>
      </c>
      <c r="W124" s="1">
        <f t="shared" si="122"/>
        <v>0</v>
      </c>
      <c r="X124" s="1">
        <f t="shared" si="123"/>
        <v>0</v>
      </c>
      <c r="Y124" s="1">
        <f t="shared" si="123"/>
        <v>0</v>
      </c>
      <c r="Z124" s="1">
        <f t="shared" si="123"/>
        <v>0</v>
      </c>
      <c r="AA124" s="1">
        <f t="shared" si="123"/>
        <v>0</v>
      </c>
      <c r="AB124" s="1">
        <f t="shared" si="123"/>
        <v>0</v>
      </c>
      <c r="AC124" s="1">
        <f t="shared" si="123"/>
        <v>0</v>
      </c>
      <c r="AD124" s="1">
        <f t="shared" si="123"/>
        <v>0</v>
      </c>
      <c r="AE124" s="1">
        <f t="shared" si="123"/>
        <v>0</v>
      </c>
      <c r="AF124" s="1">
        <f t="shared" si="123"/>
        <v>0</v>
      </c>
    </row>
    <row r="125" spans="1:38">
      <c r="A125" s="77" t="s">
        <v>483</v>
      </c>
      <c r="B125" s="5" t="str">
        <f t="shared" si="89"/>
        <v>9010-05413</v>
      </c>
      <c r="C125" s="5" t="str">
        <f t="shared" si="120"/>
        <v>9010</v>
      </c>
      <c r="D125" s="1">
        <f>SUM($F125:K125)</f>
        <v>46615.780000000006</v>
      </c>
      <c r="E125" s="2">
        <f t="shared" si="121"/>
        <v>0.16619200921974983</v>
      </c>
      <c r="F125" s="22">
        <f>'Div 12 history '!B126</f>
        <v>7208.67</v>
      </c>
      <c r="G125" s="22">
        <f>'Div 12 history '!C126</f>
        <v>6035.21</v>
      </c>
      <c r="H125" s="22">
        <f>'Div 12 history '!D126</f>
        <v>10302</v>
      </c>
      <c r="I125" s="22">
        <f>'Div 12 history '!E126</f>
        <v>6615.8200000000006</v>
      </c>
      <c r="J125" s="22">
        <f>'Div 12 history '!F126</f>
        <v>5686.82</v>
      </c>
      <c r="K125" s="22">
        <f>'Div 12 history '!G126</f>
        <v>10767.26</v>
      </c>
      <c r="L125" s="1">
        <f t="shared" si="122"/>
        <v>10303.904571624489</v>
      </c>
      <c r="M125" s="1">
        <f t="shared" si="122"/>
        <v>9306.7525163059909</v>
      </c>
      <c r="N125" s="1">
        <f t="shared" si="122"/>
        <v>8746.8516372446538</v>
      </c>
      <c r="O125" s="1">
        <f t="shared" si="122"/>
        <v>8178.4749657131088</v>
      </c>
      <c r="P125" s="1">
        <f t="shared" si="122"/>
        <v>7754.1867661750875</v>
      </c>
      <c r="Q125" s="1">
        <f t="shared" si="122"/>
        <v>8570.0233394348397</v>
      </c>
      <c r="R125" s="1">
        <f t="shared" si="122"/>
        <v>7412.9945712469416</v>
      </c>
      <c r="S125" s="1">
        <f t="shared" si="122"/>
        <v>9163.1626203401265</v>
      </c>
      <c r="T125" s="1">
        <f t="shared" si="122"/>
        <v>8570.5219154624992</v>
      </c>
      <c r="U125" s="1">
        <f t="shared" si="122"/>
        <v>8760.1469979822341</v>
      </c>
      <c r="V125" s="1">
        <f t="shared" si="122"/>
        <v>8270.7115308300708</v>
      </c>
      <c r="W125" s="1">
        <f t="shared" si="122"/>
        <v>8684.695825796467</v>
      </c>
      <c r="X125" s="1">
        <f t="shared" si="123"/>
        <v>9809.3171521865133</v>
      </c>
      <c r="Y125" s="1">
        <f t="shared" si="123"/>
        <v>10395.143984686132</v>
      </c>
      <c r="Z125" s="1">
        <f t="shared" si="123"/>
        <v>10360.742238777644</v>
      </c>
      <c r="AA125" s="1">
        <f t="shared" si="123"/>
        <v>8178.4749657131088</v>
      </c>
      <c r="AB125" s="1">
        <f t="shared" si="123"/>
        <v>7754.1867661750875</v>
      </c>
      <c r="AC125" s="1">
        <f t="shared" si="123"/>
        <v>8570.0233394348397</v>
      </c>
      <c r="AD125" s="1">
        <f t="shared" si="123"/>
        <v>7412.9945712469416</v>
      </c>
      <c r="AE125" s="1">
        <f t="shared" si="123"/>
        <v>9163.1626203401265</v>
      </c>
      <c r="AF125" s="1">
        <f t="shared" si="123"/>
        <v>8570.5219154624992</v>
      </c>
    </row>
    <row r="126" spans="1:38">
      <c r="A126" s="77" t="s">
        <v>272</v>
      </c>
      <c r="B126" s="5" t="str">
        <f t="shared" si="89"/>
        <v>9020-05413</v>
      </c>
      <c r="C126" s="5" t="str">
        <f t="shared" si="120"/>
        <v>9020</v>
      </c>
      <c r="D126" s="1">
        <f>SUM($F126:K126)</f>
        <v>0</v>
      </c>
      <c r="E126" s="2">
        <f t="shared" si="121"/>
        <v>0</v>
      </c>
      <c r="F126" s="22">
        <f>'Div 12 history '!B127</f>
        <v>0</v>
      </c>
      <c r="G126" s="22">
        <f>'Div 12 history '!C127</f>
        <v>0</v>
      </c>
      <c r="H126" s="22">
        <f>'Div 12 history '!D127</f>
        <v>0</v>
      </c>
      <c r="I126" s="22">
        <f>'Div 12 history '!E127</f>
        <v>0</v>
      </c>
      <c r="J126" s="22">
        <f>'Div 12 history '!F127</f>
        <v>0</v>
      </c>
      <c r="K126" s="22">
        <f>'Div 12 history '!G127</f>
        <v>0</v>
      </c>
      <c r="L126" s="1">
        <f t="shared" si="122"/>
        <v>0</v>
      </c>
      <c r="M126" s="1">
        <f t="shared" si="122"/>
        <v>0</v>
      </c>
      <c r="N126" s="1">
        <f t="shared" si="122"/>
        <v>0</v>
      </c>
      <c r="O126" s="1">
        <f t="shared" si="122"/>
        <v>0</v>
      </c>
      <c r="P126" s="1">
        <f t="shared" si="122"/>
        <v>0</v>
      </c>
      <c r="Q126" s="1">
        <f t="shared" si="122"/>
        <v>0</v>
      </c>
      <c r="R126" s="1">
        <f t="shared" si="122"/>
        <v>0</v>
      </c>
      <c r="S126" s="1">
        <f t="shared" si="122"/>
        <v>0</v>
      </c>
      <c r="T126" s="1">
        <f t="shared" si="122"/>
        <v>0</v>
      </c>
      <c r="U126" s="1">
        <f t="shared" si="122"/>
        <v>0</v>
      </c>
      <c r="V126" s="1">
        <f t="shared" si="122"/>
        <v>0</v>
      </c>
      <c r="W126" s="1">
        <f t="shared" si="122"/>
        <v>0</v>
      </c>
      <c r="X126" s="1">
        <f t="shared" si="123"/>
        <v>0</v>
      </c>
      <c r="Y126" s="1">
        <f t="shared" si="123"/>
        <v>0</v>
      </c>
      <c r="Z126" s="1">
        <f t="shared" si="123"/>
        <v>0</v>
      </c>
      <c r="AA126" s="1">
        <f t="shared" si="123"/>
        <v>0</v>
      </c>
      <c r="AB126" s="1">
        <f t="shared" si="123"/>
        <v>0</v>
      </c>
      <c r="AC126" s="1">
        <f t="shared" si="123"/>
        <v>0</v>
      </c>
      <c r="AD126" s="1">
        <f t="shared" si="123"/>
        <v>0</v>
      </c>
      <c r="AE126" s="1">
        <f t="shared" si="123"/>
        <v>0</v>
      </c>
      <c r="AF126" s="1">
        <f t="shared" si="123"/>
        <v>0</v>
      </c>
    </row>
    <row r="127" spans="1:38">
      <c r="A127" s="77" t="s">
        <v>273</v>
      </c>
      <c r="B127" s="5" t="str">
        <f t="shared" si="89"/>
        <v>9030-05413</v>
      </c>
      <c r="C127" s="5" t="str">
        <f t="shared" si="120"/>
        <v>9030</v>
      </c>
      <c r="D127" s="1">
        <f>SUM($F127:K127)</f>
        <v>17755.41</v>
      </c>
      <c r="E127" s="2">
        <f t="shared" si="121"/>
        <v>6.3300608987352305E-2</v>
      </c>
      <c r="F127" s="22">
        <f>'Div 12 history '!B128</f>
        <v>1402.25</v>
      </c>
      <c r="G127" s="22">
        <f>'Div 12 history '!C128</f>
        <v>7797.96</v>
      </c>
      <c r="H127" s="22">
        <f>'Div 12 history '!D128</f>
        <v>1404.85</v>
      </c>
      <c r="I127" s="22">
        <f>'Div 12 history '!E128</f>
        <v>1890.79</v>
      </c>
      <c r="J127" s="22">
        <f>'Div 12 history '!F128</f>
        <v>1442.13</v>
      </c>
      <c r="K127" s="22">
        <f>'Div 12 history '!G128</f>
        <v>3817.4300000000003</v>
      </c>
      <c r="L127" s="1">
        <f t="shared" ref="L127:W137" si="124">$E127*L$138</f>
        <v>3924.6377572158431</v>
      </c>
      <c r="M127" s="1">
        <f t="shared" si="124"/>
        <v>3544.8341032917292</v>
      </c>
      <c r="N127" s="1">
        <f t="shared" si="124"/>
        <v>3331.5743516133393</v>
      </c>
      <c r="O127" s="1">
        <f t="shared" si="124"/>
        <v>3115.0862688765942</v>
      </c>
      <c r="P127" s="1">
        <f t="shared" si="124"/>
        <v>2953.4798141318838</v>
      </c>
      <c r="Q127" s="1">
        <f t="shared" si="124"/>
        <v>3264.2225036507962</v>
      </c>
      <c r="R127" s="1">
        <f t="shared" si="124"/>
        <v>2823.5236638808497</v>
      </c>
      <c r="S127" s="1">
        <f t="shared" si="124"/>
        <v>3490.1423771266568</v>
      </c>
      <c r="T127" s="1">
        <f t="shared" si="124"/>
        <v>3264.4124054777585</v>
      </c>
      <c r="U127" s="1">
        <f t="shared" si="124"/>
        <v>3336.6384003323274</v>
      </c>
      <c r="V127" s="1">
        <f t="shared" si="124"/>
        <v>3150.218106864575</v>
      </c>
      <c r="W127" s="1">
        <f t="shared" si="124"/>
        <v>3307.8999238520696</v>
      </c>
      <c r="X127" s="1">
        <f t="shared" ref="X127:AF137" si="125">$E127*X$138</f>
        <v>3736.2551448694826</v>
      </c>
      <c r="Y127" s="1">
        <f t="shared" si="125"/>
        <v>3959.3897915498992</v>
      </c>
      <c r="Z127" s="1">
        <f t="shared" si="125"/>
        <v>3946.2865654895172</v>
      </c>
      <c r="AA127" s="1">
        <f t="shared" si="125"/>
        <v>3115.0862688765942</v>
      </c>
      <c r="AB127" s="1">
        <f t="shared" si="125"/>
        <v>2953.4798141318838</v>
      </c>
      <c r="AC127" s="1">
        <f t="shared" si="125"/>
        <v>3264.2225036507962</v>
      </c>
      <c r="AD127" s="1">
        <f t="shared" si="125"/>
        <v>2823.5236638808497</v>
      </c>
      <c r="AE127" s="1">
        <f t="shared" si="125"/>
        <v>3490.1423771266568</v>
      </c>
      <c r="AF127" s="1">
        <f t="shared" si="125"/>
        <v>3264.4124054777585</v>
      </c>
    </row>
    <row r="128" spans="1:38">
      <c r="A128" s="77" t="s">
        <v>268</v>
      </c>
      <c r="B128" s="5" t="str">
        <f t="shared" si="89"/>
        <v>9210-05413</v>
      </c>
      <c r="C128" s="5" t="str">
        <f t="shared" si="120"/>
        <v>9210</v>
      </c>
      <c r="D128" s="1">
        <f>SUM($F128:K128)</f>
        <v>46374.64</v>
      </c>
      <c r="E128" s="2">
        <f t="shared" si="121"/>
        <v>0.16533231018428907</v>
      </c>
      <c r="F128" s="22">
        <f>'Div 12 history '!B129</f>
        <v>5690.75</v>
      </c>
      <c r="G128" s="22">
        <f>'Div 12 history '!C129</f>
        <v>7860.85</v>
      </c>
      <c r="H128" s="22">
        <f>'Div 12 history '!D129</f>
        <v>5756.22</v>
      </c>
      <c r="I128" s="22">
        <f>'Div 12 history '!E129</f>
        <v>10207.66</v>
      </c>
      <c r="J128" s="22">
        <f>'Div 12 history '!F129</f>
        <v>13256.82</v>
      </c>
      <c r="K128" s="22">
        <f>'Div 12 history '!G129</f>
        <v>3602.34</v>
      </c>
      <c r="L128" s="1">
        <f t="shared" si="124"/>
        <v>10250.603231425923</v>
      </c>
      <c r="M128" s="1">
        <f t="shared" si="124"/>
        <v>9258.6093703201877</v>
      </c>
      <c r="N128" s="1">
        <f t="shared" si="124"/>
        <v>8701.6048173093186</v>
      </c>
      <c r="O128" s="1">
        <f t="shared" si="124"/>
        <v>8136.1683164790493</v>
      </c>
      <c r="P128" s="1">
        <f t="shared" si="124"/>
        <v>7714.0749285785596</v>
      </c>
      <c r="Q128" s="1">
        <f t="shared" si="124"/>
        <v>8525.6912392732338</v>
      </c>
      <c r="R128" s="1">
        <f t="shared" si="124"/>
        <v>7374.6476957702134</v>
      </c>
      <c r="S128" s="1">
        <f t="shared" si="124"/>
        <v>9115.7622543209618</v>
      </c>
      <c r="T128" s="1">
        <f t="shared" si="124"/>
        <v>8526.1872362037866</v>
      </c>
      <c r="U128" s="1">
        <f t="shared" si="124"/>
        <v>8714.8314021240603</v>
      </c>
      <c r="V128" s="1">
        <f t="shared" si="124"/>
        <v>8227.9277486313295</v>
      </c>
      <c r="W128" s="1">
        <f t="shared" si="124"/>
        <v>8639.7705333003942</v>
      </c>
      <c r="X128" s="1">
        <f t="shared" si="125"/>
        <v>9758.5742763174785</v>
      </c>
      <c r="Y128" s="1">
        <f t="shared" si="125"/>
        <v>10341.370669717096</v>
      </c>
      <c r="Z128" s="1">
        <f t="shared" si="125"/>
        <v>10307.146881508948</v>
      </c>
      <c r="AA128" s="1">
        <f t="shared" si="125"/>
        <v>8136.1683164790493</v>
      </c>
      <c r="AB128" s="1">
        <f t="shared" si="125"/>
        <v>7714.0749285785596</v>
      </c>
      <c r="AC128" s="1">
        <f t="shared" si="125"/>
        <v>8525.6912392732338</v>
      </c>
      <c r="AD128" s="1">
        <f t="shared" si="125"/>
        <v>7374.6476957702134</v>
      </c>
      <c r="AE128" s="1">
        <f t="shared" si="125"/>
        <v>9115.7622543209618</v>
      </c>
      <c r="AF128" s="1">
        <f t="shared" si="125"/>
        <v>8526.1872362037866</v>
      </c>
    </row>
    <row r="129" spans="1:38">
      <c r="A129" s="77" t="s">
        <v>389</v>
      </c>
      <c r="B129" s="5" t="str">
        <f t="shared" si="89"/>
        <v>9230-05413</v>
      </c>
      <c r="C129" s="5" t="str">
        <f t="shared" si="120"/>
        <v>9230</v>
      </c>
      <c r="D129" s="1">
        <f>SUM($F129:K129)</f>
        <v>8548.98</v>
      </c>
      <c r="E129" s="2">
        <f t="shared" si="121"/>
        <v>3.0478352244228388E-2</v>
      </c>
      <c r="F129" s="22">
        <f>'Div 12 history '!B130</f>
        <v>843.16</v>
      </c>
      <c r="G129" s="22">
        <f>'Div 12 history '!C130</f>
        <v>0</v>
      </c>
      <c r="H129" s="22">
        <f>'Div 12 history '!D130</f>
        <v>3500.96</v>
      </c>
      <c r="I129" s="22">
        <f>'Div 12 history '!E130</f>
        <v>1906.67</v>
      </c>
      <c r="J129" s="22">
        <f>'Div 12 history '!F130</f>
        <v>2298.19</v>
      </c>
      <c r="K129" s="22">
        <f>'Div 12 history '!G130</f>
        <v>0</v>
      </c>
      <c r="L129" s="1">
        <f t="shared" si="124"/>
        <v>1889.6578391421601</v>
      </c>
      <c r="M129" s="1">
        <f t="shared" si="124"/>
        <v>1706.7877256767897</v>
      </c>
      <c r="N129" s="1">
        <f t="shared" si="124"/>
        <v>1604.1061569659844</v>
      </c>
      <c r="O129" s="1">
        <f t="shared" si="124"/>
        <v>1499.8701922907233</v>
      </c>
      <c r="P129" s="1">
        <f t="shared" si="124"/>
        <v>1422.0589590112081</v>
      </c>
      <c r="Q129" s="1">
        <f t="shared" si="124"/>
        <v>1571.6771901781253</v>
      </c>
      <c r="R129" s="1">
        <f t="shared" si="124"/>
        <v>1359.4869018538072</v>
      </c>
      <c r="S129" s="1">
        <f t="shared" si="124"/>
        <v>1680.4544293377764</v>
      </c>
      <c r="T129" s="1">
        <f t="shared" si="124"/>
        <v>1571.7686252348581</v>
      </c>
      <c r="U129" s="1">
        <f t="shared" si="124"/>
        <v>1606.5444251455226</v>
      </c>
      <c r="V129" s="1">
        <f t="shared" si="124"/>
        <v>1516.7856777862698</v>
      </c>
      <c r="W129" s="1">
        <f t="shared" si="124"/>
        <v>1592.7072532266429</v>
      </c>
      <c r="X129" s="1">
        <f t="shared" si="125"/>
        <v>1798.9542628633365</v>
      </c>
      <c r="Y129" s="1">
        <f t="shared" si="125"/>
        <v>1906.3904545242415</v>
      </c>
      <c r="Z129" s="1">
        <f t="shared" si="125"/>
        <v>1900.0814356096862</v>
      </c>
      <c r="AA129" s="1">
        <f t="shared" si="125"/>
        <v>1499.8701922907233</v>
      </c>
      <c r="AB129" s="1">
        <f t="shared" si="125"/>
        <v>1422.0589590112081</v>
      </c>
      <c r="AC129" s="1">
        <f t="shared" si="125"/>
        <v>1571.6771901781253</v>
      </c>
      <c r="AD129" s="1">
        <f t="shared" si="125"/>
        <v>1359.4869018538072</v>
      </c>
      <c r="AE129" s="1">
        <f t="shared" si="125"/>
        <v>1680.4544293377764</v>
      </c>
      <c r="AF129" s="1">
        <f t="shared" si="125"/>
        <v>1571.7686252348581</v>
      </c>
    </row>
    <row r="130" spans="1:38">
      <c r="A130" s="77" t="s">
        <v>278</v>
      </c>
      <c r="B130" s="5" t="str">
        <f t="shared" si="89"/>
        <v>9210-05414</v>
      </c>
      <c r="C130" s="5" t="str">
        <f t="shared" si="120"/>
        <v>9210</v>
      </c>
      <c r="D130" s="1">
        <f>SUM($F130:K130)</f>
        <v>26747.420000000002</v>
      </c>
      <c r="E130" s="2">
        <f t="shared" si="121"/>
        <v>9.5358427366109097E-2</v>
      </c>
      <c r="F130" s="22">
        <f>'Div 12 history '!B131</f>
        <v>4574.01</v>
      </c>
      <c r="G130" s="22">
        <f>'Div 12 history '!C131</f>
        <v>7659.99</v>
      </c>
      <c r="H130" s="22">
        <f>'Div 12 history '!D131</f>
        <v>5971.18</v>
      </c>
      <c r="I130" s="22">
        <f>'Div 12 history '!E131</f>
        <v>2398.87</v>
      </c>
      <c r="J130" s="22">
        <f>'Div 12 history '!F131</f>
        <v>2380.06</v>
      </c>
      <c r="K130" s="22">
        <f>'Div 12 history '!G131</f>
        <v>3763.31</v>
      </c>
      <c r="L130" s="1">
        <f t="shared" si="124"/>
        <v>5912.2224966987642</v>
      </c>
      <c r="M130" s="1">
        <f t="shared" si="124"/>
        <v>5340.0719325021091</v>
      </c>
      <c r="N130" s="1">
        <f t="shared" si="124"/>
        <v>5018.8093907056882</v>
      </c>
      <c r="O130" s="1">
        <f t="shared" si="124"/>
        <v>4692.6835691135948</v>
      </c>
      <c r="P130" s="1">
        <f t="shared" si="124"/>
        <v>4449.2335040479184</v>
      </c>
      <c r="Q130" s="1">
        <f t="shared" si="124"/>
        <v>4917.3480239881474</v>
      </c>
      <c r="R130" s="1">
        <f t="shared" si="124"/>
        <v>4253.4626526652964</v>
      </c>
      <c r="S130" s="1">
        <f t="shared" si="124"/>
        <v>5257.682251257791</v>
      </c>
      <c r="T130" s="1">
        <f t="shared" si="124"/>
        <v>4917.6340992702462</v>
      </c>
      <c r="U130" s="1">
        <f t="shared" si="124"/>
        <v>5026.4380648949764</v>
      </c>
      <c r="V130" s="1">
        <f t="shared" si="124"/>
        <v>4745.6074963017854</v>
      </c>
      <c r="W130" s="1">
        <f t="shared" si="124"/>
        <v>4983.1453388707632</v>
      </c>
      <c r="X130" s="1">
        <f t="shared" si="125"/>
        <v>5628.4358168572235</v>
      </c>
      <c r="Y130" s="1">
        <f t="shared" si="125"/>
        <v>5964.574273322758</v>
      </c>
      <c r="Z130" s="1">
        <f t="shared" si="125"/>
        <v>5944.8350788579737</v>
      </c>
      <c r="AA130" s="1">
        <f t="shared" si="125"/>
        <v>4692.6835691135948</v>
      </c>
      <c r="AB130" s="1">
        <f t="shared" si="125"/>
        <v>4449.2335040479184</v>
      </c>
      <c r="AC130" s="1">
        <f t="shared" si="125"/>
        <v>4917.3480239881474</v>
      </c>
      <c r="AD130" s="1">
        <f t="shared" si="125"/>
        <v>4253.4626526652964</v>
      </c>
      <c r="AE130" s="1">
        <f t="shared" si="125"/>
        <v>5257.682251257791</v>
      </c>
      <c r="AF130" s="1">
        <f t="shared" si="125"/>
        <v>4917.6340992702462</v>
      </c>
    </row>
    <row r="131" spans="1:38">
      <c r="A131" s="77" t="s">
        <v>390</v>
      </c>
      <c r="B131" s="5" t="str">
        <f t="shared" si="89"/>
        <v>9230-05414</v>
      </c>
      <c r="C131" s="5" t="str">
        <f t="shared" si="120"/>
        <v>9230</v>
      </c>
      <c r="D131" s="1">
        <f>SUM($F131:K131)</f>
        <v>0</v>
      </c>
      <c r="E131" s="2">
        <f t="shared" si="121"/>
        <v>0</v>
      </c>
      <c r="F131" s="22">
        <f>'Div 12 history '!B132</f>
        <v>0</v>
      </c>
      <c r="G131" s="22">
        <f>'Div 12 history '!C132</f>
        <v>0</v>
      </c>
      <c r="H131" s="22">
        <f>'Div 12 history '!D132</f>
        <v>0</v>
      </c>
      <c r="I131" s="22">
        <f>'Div 12 history '!E132</f>
        <v>0</v>
      </c>
      <c r="J131" s="22">
        <f>'Div 12 history '!F132</f>
        <v>0</v>
      </c>
      <c r="K131" s="22">
        <f>'Div 12 history '!G132</f>
        <v>0</v>
      </c>
      <c r="L131" s="1">
        <f t="shared" si="124"/>
        <v>0</v>
      </c>
      <c r="M131" s="1">
        <f t="shared" si="124"/>
        <v>0</v>
      </c>
      <c r="N131" s="1">
        <f t="shared" si="124"/>
        <v>0</v>
      </c>
      <c r="O131" s="1">
        <f t="shared" si="124"/>
        <v>0</v>
      </c>
      <c r="P131" s="1">
        <f t="shared" si="124"/>
        <v>0</v>
      </c>
      <c r="Q131" s="1">
        <f t="shared" si="124"/>
        <v>0</v>
      </c>
      <c r="R131" s="1">
        <f t="shared" si="124"/>
        <v>0</v>
      </c>
      <c r="S131" s="1">
        <f t="shared" si="124"/>
        <v>0</v>
      </c>
      <c r="T131" s="1">
        <f t="shared" si="124"/>
        <v>0</v>
      </c>
      <c r="U131" s="1">
        <f t="shared" si="124"/>
        <v>0</v>
      </c>
      <c r="V131" s="1">
        <f t="shared" si="124"/>
        <v>0</v>
      </c>
      <c r="W131" s="1">
        <f t="shared" si="124"/>
        <v>0</v>
      </c>
      <c r="X131" s="1">
        <f t="shared" si="125"/>
        <v>0</v>
      </c>
      <c r="Y131" s="1">
        <f t="shared" si="125"/>
        <v>0</v>
      </c>
      <c r="Z131" s="1">
        <f t="shared" si="125"/>
        <v>0</v>
      </c>
      <c r="AA131" s="1">
        <f t="shared" si="125"/>
        <v>0</v>
      </c>
      <c r="AB131" s="1">
        <f t="shared" si="125"/>
        <v>0</v>
      </c>
      <c r="AC131" s="1">
        <f t="shared" si="125"/>
        <v>0</v>
      </c>
      <c r="AD131" s="1">
        <f t="shared" si="125"/>
        <v>0</v>
      </c>
      <c r="AE131" s="1">
        <f t="shared" si="125"/>
        <v>0</v>
      </c>
      <c r="AF131" s="1">
        <f t="shared" si="125"/>
        <v>0</v>
      </c>
    </row>
    <row r="132" spans="1:38">
      <c r="A132" s="77" t="s">
        <v>486</v>
      </c>
      <c r="B132" s="5" t="str">
        <f t="shared" si="89"/>
        <v>9010-05414</v>
      </c>
      <c r="C132" s="5" t="str">
        <f t="shared" si="120"/>
        <v>9010</v>
      </c>
      <c r="D132" s="1">
        <f>SUM($F132:K132)</f>
        <v>38903.17</v>
      </c>
      <c r="E132" s="2">
        <f t="shared" si="121"/>
        <v>0.13869543719567698</v>
      </c>
      <c r="F132" s="22">
        <f>'Div 12 history '!B133</f>
        <v>1822.67</v>
      </c>
      <c r="G132" s="22">
        <f>'Div 12 history '!C133</f>
        <v>8094.7099999999991</v>
      </c>
      <c r="H132" s="22">
        <f>'Div 12 history '!D133</f>
        <v>8706.31</v>
      </c>
      <c r="I132" s="22">
        <f>'Div 12 history '!E133</f>
        <v>3884.8199999999997</v>
      </c>
      <c r="J132" s="22">
        <f>'Div 12 history '!F133</f>
        <v>6095.77</v>
      </c>
      <c r="K132" s="22">
        <f>'Div 12 history '!G133</f>
        <v>10298.89</v>
      </c>
      <c r="L132" s="1">
        <f t="shared" si="124"/>
        <v>8599.1171061319728</v>
      </c>
      <c r="M132" s="1">
        <f t="shared" si="124"/>
        <v>7766.9444829579106</v>
      </c>
      <c r="N132" s="1">
        <f t="shared" si="124"/>
        <v>7299.6795550456754</v>
      </c>
      <c r="O132" s="1">
        <f t="shared" si="124"/>
        <v>6825.3411598364601</v>
      </c>
      <c r="P132" s="1">
        <f t="shared" si="124"/>
        <v>6471.2517086758962</v>
      </c>
      <c r="Q132" s="1">
        <f t="shared" si="124"/>
        <v>7152.1076098694748</v>
      </c>
      <c r="R132" s="1">
        <f t="shared" si="124"/>
        <v>6186.5099761131714</v>
      </c>
      <c r="S132" s="1">
        <f t="shared" si="124"/>
        <v>7647.1116252208458</v>
      </c>
      <c r="T132" s="1">
        <f t="shared" si="124"/>
        <v>7152.5236961810615</v>
      </c>
      <c r="U132" s="1">
        <f t="shared" si="124"/>
        <v>7310.7751900213289</v>
      </c>
      <c r="V132" s="1">
        <f t="shared" si="124"/>
        <v>6902.3171274800607</v>
      </c>
      <c r="W132" s="1">
        <f t="shared" si="124"/>
        <v>7247.8074615344922</v>
      </c>
      <c r="X132" s="1">
        <f t="shared" si="125"/>
        <v>8186.3594850376385</v>
      </c>
      <c r="Y132" s="1">
        <f t="shared" si="125"/>
        <v>8675.2609011524</v>
      </c>
      <c r="Z132" s="1">
        <f t="shared" si="125"/>
        <v>8646.5509456528944</v>
      </c>
      <c r="AA132" s="1">
        <f t="shared" si="125"/>
        <v>6825.3411598364601</v>
      </c>
      <c r="AB132" s="1">
        <f t="shared" si="125"/>
        <v>6471.2517086758962</v>
      </c>
      <c r="AC132" s="1">
        <f t="shared" si="125"/>
        <v>7152.1076098694748</v>
      </c>
      <c r="AD132" s="1">
        <f t="shared" si="125"/>
        <v>6186.5099761131714</v>
      </c>
      <c r="AE132" s="1">
        <f t="shared" si="125"/>
        <v>7647.1116252208458</v>
      </c>
      <c r="AF132" s="1">
        <f t="shared" si="125"/>
        <v>7152.5236961810615</v>
      </c>
    </row>
    <row r="133" spans="1:38">
      <c r="A133" s="77" t="s">
        <v>283</v>
      </c>
      <c r="B133" s="5" t="str">
        <f t="shared" si="89"/>
        <v>9020-05414</v>
      </c>
      <c r="C133" s="5" t="str">
        <f t="shared" si="120"/>
        <v>9020</v>
      </c>
      <c r="D133" s="1">
        <f>SUM($F133:K133)</f>
        <v>0</v>
      </c>
      <c r="E133" s="2">
        <f t="shared" si="121"/>
        <v>0</v>
      </c>
      <c r="F133" s="22">
        <f>'Div 12 history '!B134</f>
        <v>0</v>
      </c>
      <c r="G133" s="22">
        <f>'Div 12 history '!C134</f>
        <v>0</v>
      </c>
      <c r="H133" s="22">
        <f>'Div 12 history '!D134</f>
        <v>0</v>
      </c>
      <c r="I133" s="22">
        <f>'Div 12 history '!E134</f>
        <v>0</v>
      </c>
      <c r="J133" s="22">
        <f>'Div 12 history '!F134</f>
        <v>0</v>
      </c>
      <c r="K133" s="22">
        <f>'Div 12 history '!G134</f>
        <v>0</v>
      </c>
      <c r="L133" s="1">
        <f t="shared" si="124"/>
        <v>0</v>
      </c>
      <c r="M133" s="1">
        <f t="shared" si="124"/>
        <v>0</v>
      </c>
      <c r="N133" s="1">
        <f t="shared" si="124"/>
        <v>0</v>
      </c>
      <c r="O133" s="1">
        <f t="shared" si="124"/>
        <v>0</v>
      </c>
      <c r="P133" s="1">
        <f t="shared" si="124"/>
        <v>0</v>
      </c>
      <c r="Q133" s="1">
        <f t="shared" si="124"/>
        <v>0</v>
      </c>
      <c r="R133" s="1">
        <f t="shared" si="124"/>
        <v>0</v>
      </c>
      <c r="S133" s="1">
        <f t="shared" si="124"/>
        <v>0</v>
      </c>
      <c r="T133" s="1">
        <f t="shared" si="124"/>
        <v>0</v>
      </c>
      <c r="U133" s="1">
        <f t="shared" si="124"/>
        <v>0</v>
      </c>
      <c r="V133" s="1">
        <f t="shared" si="124"/>
        <v>0</v>
      </c>
      <c r="W133" s="1">
        <f t="shared" si="124"/>
        <v>0</v>
      </c>
      <c r="X133" s="1">
        <f t="shared" si="125"/>
        <v>0</v>
      </c>
      <c r="Y133" s="1">
        <f t="shared" si="125"/>
        <v>0</v>
      </c>
      <c r="Z133" s="1">
        <f t="shared" si="125"/>
        <v>0</v>
      </c>
      <c r="AA133" s="1">
        <f t="shared" si="125"/>
        <v>0</v>
      </c>
      <c r="AB133" s="1">
        <f t="shared" si="125"/>
        <v>0</v>
      </c>
      <c r="AC133" s="1">
        <f t="shared" si="125"/>
        <v>0</v>
      </c>
      <c r="AD133" s="1">
        <f t="shared" si="125"/>
        <v>0</v>
      </c>
      <c r="AE133" s="1">
        <f t="shared" si="125"/>
        <v>0</v>
      </c>
      <c r="AF133" s="1">
        <f t="shared" si="125"/>
        <v>0</v>
      </c>
    </row>
    <row r="134" spans="1:38">
      <c r="A134" s="77" t="s">
        <v>353</v>
      </c>
      <c r="B134" s="5" t="str">
        <f t="shared" si="89"/>
        <v>9030-05414</v>
      </c>
      <c r="C134" s="5" t="str">
        <f t="shared" si="120"/>
        <v>9030</v>
      </c>
      <c r="D134" s="1">
        <f>SUM($F134:K134)</f>
        <v>21258.59</v>
      </c>
      <c r="E134" s="2">
        <f t="shared" ref="E134:E137" si="126">D134/$D$138</f>
        <v>7.5789953214960279E-2</v>
      </c>
      <c r="F134" s="22">
        <f>'Div 12 history '!B135</f>
        <v>920.24</v>
      </c>
      <c r="G134" s="22">
        <f>'Div 12 history '!C135</f>
        <v>1899.04</v>
      </c>
      <c r="H134" s="22">
        <f>'Div 12 history '!D135</f>
        <v>6577.87</v>
      </c>
      <c r="I134" s="22">
        <f>'Div 12 history '!E135</f>
        <v>2245.8900000000003</v>
      </c>
      <c r="J134" s="22">
        <f>'Div 12 history '!F135</f>
        <v>6018.46</v>
      </c>
      <c r="K134" s="22">
        <f>'Div 12 history '!G135</f>
        <v>3597.09</v>
      </c>
      <c r="L134" s="1">
        <f t="shared" si="124"/>
        <v>4698.977099327537</v>
      </c>
      <c r="M134" s="1">
        <f t="shared" si="124"/>
        <v>4244.2373800377754</v>
      </c>
      <c r="N134" s="1">
        <f t="shared" si="124"/>
        <v>3988.9010276565746</v>
      </c>
      <c r="O134" s="1">
        <f t="shared" si="124"/>
        <v>3729.6993876614101</v>
      </c>
      <c r="P134" s="1">
        <f t="shared" si="124"/>
        <v>3536.2076371036169</v>
      </c>
      <c r="Q134" s="1">
        <f t="shared" si="124"/>
        <v>3908.2605174358569</v>
      </c>
      <c r="R134" s="1">
        <f t="shared" si="124"/>
        <v>3380.6108631533034</v>
      </c>
      <c r="S134" s="1">
        <f t="shared" si="124"/>
        <v>4178.7548604600497</v>
      </c>
      <c r="T134" s="1">
        <f t="shared" si="124"/>
        <v>3908.4878872955014</v>
      </c>
      <c r="U134" s="1">
        <f t="shared" si="124"/>
        <v>3994.9642239137711</v>
      </c>
      <c r="V134" s="1">
        <f t="shared" si="124"/>
        <v>3771.762811695713</v>
      </c>
      <c r="W134" s="1">
        <f t="shared" si="124"/>
        <v>3960.5555851541794</v>
      </c>
      <c r="X134" s="1">
        <f t="shared" si="125"/>
        <v>4473.4261985598159</v>
      </c>
      <c r="Y134" s="1">
        <f t="shared" si="125"/>
        <v>4740.5857836425503</v>
      </c>
      <c r="Z134" s="1">
        <f t="shared" si="125"/>
        <v>4724.8972633270541</v>
      </c>
      <c r="AA134" s="1">
        <f t="shared" si="125"/>
        <v>3729.6993876614101</v>
      </c>
      <c r="AB134" s="1">
        <f t="shared" si="125"/>
        <v>3536.2076371036169</v>
      </c>
      <c r="AC134" s="1">
        <f t="shared" si="125"/>
        <v>3908.2605174358569</v>
      </c>
      <c r="AD134" s="1">
        <f t="shared" si="125"/>
        <v>3380.6108631533034</v>
      </c>
      <c r="AE134" s="1">
        <f t="shared" si="125"/>
        <v>4178.7548604600497</v>
      </c>
      <c r="AF134" s="1">
        <f t="shared" si="125"/>
        <v>3908.4878872955014</v>
      </c>
    </row>
    <row r="135" spans="1:38">
      <c r="A135" s="77" t="s">
        <v>284</v>
      </c>
      <c r="B135" s="5" t="str">
        <f t="shared" si="89"/>
        <v>9210-05419</v>
      </c>
      <c r="C135" s="5" t="str">
        <f t="shared" si="120"/>
        <v>9210</v>
      </c>
      <c r="D135" s="1">
        <f>SUM($F135:K135)</f>
        <v>65.95</v>
      </c>
      <c r="E135" s="2">
        <f t="shared" si="126"/>
        <v>2.3512130458918634E-4</v>
      </c>
      <c r="F135" s="22">
        <f>'Div 12 history '!B136</f>
        <v>0</v>
      </c>
      <c r="G135" s="22">
        <f>'Div 12 history '!C136</f>
        <v>0</v>
      </c>
      <c r="H135" s="22">
        <f>'Div 12 history '!D136</f>
        <v>65.95</v>
      </c>
      <c r="I135" s="22">
        <f>'Div 12 history '!E136</f>
        <v>0</v>
      </c>
      <c r="J135" s="22">
        <f>'Div 12 history '!F136</f>
        <v>0</v>
      </c>
      <c r="K135" s="22">
        <f>'Div 12 history '!G136</f>
        <v>0</v>
      </c>
      <c r="L135" s="1">
        <f t="shared" si="124"/>
        <v>14.577520884529553</v>
      </c>
      <c r="M135" s="1">
        <f t="shared" si="124"/>
        <v>13.166793056994434</v>
      </c>
      <c r="N135" s="1">
        <f t="shared" si="124"/>
        <v>12.374669381833467</v>
      </c>
      <c r="O135" s="1">
        <f t="shared" si="124"/>
        <v>11.570554520138449</v>
      </c>
      <c r="P135" s="1">
        <f t="shared" si="124"/>
        <v>10.970289829522256</v>
      </c>
      <c r="Q135" s="1">
        <f t="shared" si="124"/>
        <v>12.124500313750572</v>
      </c>
      <c r="R135" s="1">
        <f t="shared" si="124"/>
        <v>10.487585791200656</v>
      </c>
      <c r="S135" s="1">
        <f t="shared" si="124"/>
        <v>12.963648249829378</v>
      </c>
      <c r="T135" s="1">
        <f t="shared" si="124"/>
        <v>12.12520567766434</v>
      </c>
      <c r="U135" s="1">
        <f t="shared" si="124"/>
        <v>12.393479086200601</v>
      </c>
      <c r="V135" s="1">
        <f t="shared" si="124"/>
        <v>11.701046844185447</v>
      </c>
      <c r="W135" s="1">
        <f t="shared" si="124"/>
        <v>12.28673401391711</v>
      </c>
      <c r="X135" s="1">
        <f t="shared" si="125"/>
        <v>13.877799882072134</v>
      </c>
      <c r="Y135" s="1">
        <f t="shared" si="125"/>
        <v>14.706602480749016</v>
      </c>
      <c r="Z135" s="1">
        <f t="shared" si="125"/>
        <v>14.657932370699054</v>
      </c>
      <c r="AA135" s="1">
        <f t="shared" si="125"/>
        <v>11.570554520138449</v>
      </c>
      <c r="AB135" s="1">
        <f t="shared" si="125"/>
        <v>10.970289829522256</v>
      </c>
      <c r="AC135" s="1">
        <f t="shared" si="125"/>
        <v>12.124500313750572</v>
      </c>
      <c r="AD135" s="1">
        <f t="shared" si="125"/>
        <v>10.487585791200656</v>
      </c>
      <c r="AE135" s="1">
        <f t="shared" si="125"/>
        <v>12.963648249829378</v>
      </c>
      <c r="AF135" s="1">
        <f t="shared" si="125"/>
        <v>12.12520567766434</v>
      </c>
    </row>
    <row r="136" spans="1:38">
      <c r="A136" s="77" t="s">
        <v>500</v>
      </c>
      <c r="B136" s="5" t="str">
        <f t="shared" si="89"/>
        <v>9010-05419</v>
      </c>
      <c r="C136" s="5" t="str">
        <f t="shared" si="120"/>
        <v>9010</v>
      </c>
      <c r="D136" s="1">
        <f>SUM($F136:K136)</f>
        <v>0</v>
      </c>
      <c r="E136" s="2">
        <f t="shared" si="126"/>
        <v>0</v>
      </c>
      <c r="F136" s="22">
        <f>'Div 12 history '!B137</f>
        <v>0</v>
      </c>
      <c r="G136" s="22">
        <f>'Div 12 history '!C137</f>
        <v>0</v>
      </c>
      <c r="H136" s="22">
        <f>'Div 12 history '!D137</f>
        <v>0</v>
      </c>
      <c r="I136" s="22">
        <f>'Div 12 history '!E137</f>
        <v>0</v>
      </c>
      <c r="J136" s="22">
        <f>'Div 12 history '!F137</f>
        <v>0</v>
      </c>
      <c r="K136" s="22">
        <f>'Div 12 history '!G137</f>
        <v>0</v>
      </c>
      <c r="L136" s="1">
        <f t="shared" si="124"/>
        <v>0</v>
      </c>
      <c r="M136" s="1">
        <f t="shared" si="124"/>
        <v>0</v>
      </c>
      <c r="N136" s="1">
        <f t="shared" si="124"/>
        <v>0</v>
      </c>
      <c r="O136" s="1">
        <f t="shared" si="124"/>
        <v>0</v>
      </c>
      <c r="P136" s="1">
        <f t="shared" si="124"/>
        <v>0</v>
      </c>
      <c r="Q136" s="1">
        <f t="shared" si="124"/>
        <v>0</v>
      </c>
      <c r="R136" s="1">
        <f t="shared" si="124"/>
        <v>0</v>
      </c>
      <c r="S136" s="1">
        <f t="shared" si="124"/>
        <v>0</v>
      </c>
      <c r="T136" s="1">
        <f t="shared" si="124"/>
        <v>0</v>
      </c>
      <c r="U136" s="1">
        <f t="shared" si="124"/>
        <v>0</v>
      </c>
      <c r="V136" s="1">
        <f t="shared" si="124"/>
        <v>0</v>
      </c>
      <c r="W136" s="1">
        <f t="shared" si="124"/>
        <v>0</v>
      </c>
      <c r="X136" s="1">
        <f t="shared" si="125"/>
        <v>0</v>
      </c>
      <c r="Y136" s="1">
        <f t="shared" si="125"/>
        <v>0</v>
      </c>
      <c r="Z136" s="1">
        <f t="shared" si="125"/>
        <v>0</v>
      </c>
      <c r="AA136" s="1">
        <f t="shared" si="125"/>
        <v>0</v>
      </c>
      <c r="AB136" s="1">
        <f t="shared" si="125"/>
        <v>0</v>
      </c>
      <c r="AC136" s="1">
        <f t="shared" si="125"/>
        <v>0</v>
      </c>
      <c r="AD136" s="1">
        <f t="shared" si="125"/>
        <v>0</v>
      </c>
      <c r="AE136" s="1">
        <f t="shared" si="125"/>
        <v>0</v>
      </c>
      <c r="AF136" s="1">
        <f t="shared" si="125"/>
        <v>0</v>
      </c>
    </row>
    <row r="137" spans="1:38">
      <c r="A137" s="77" t="s">
        <v>501</v>
      </c>
      <c r="B137" s="5" t="str">
        <f t="shared" si="89"/>
        <v>9030-05419</v>
      </c>
      <c r="C137" s="5" t="str">
        <f t="shared" si="120"/>
        <v>9030</v>
      </c>
      <c r="D137" s="1">
        <f>SUM($F137:K137)</f>
        <v>0</v>
      </c>
      <c r="E137" s="2">
        <f t="shared" si="126"/>
        <v>0</v>
      </c>
      <c r="F137" s="22">
        <f>'Div 12 history '!B138</f>
        <v>0</v>
      </c>
      <c r="G137" s="22">
        <f>'Div 12 history '!C138</f>
        <v>0</v>
      </c>
      <c r="H137" s="22">
        <f>'Div 12 history '!D138</f>
        <v>0</v>
      </c>
      <c r="I137" s="22">
        <f>'Div 12 history '!E138</f>
        <v>0</v>
      </c>
      <c r="J137" s="22">
        <f>'Div 12 history '!F138</f>
        <v>0</v>
      </c>
      <c r="K137" s="22">
        <f>'Div 12 history '!G138</f>
        <v>0</v>
      </c>
      <c r="L137" s="1">
        <f t="shared" si="124"/>
        <v>0</v>
      </c>
      <c r="M137" s="1">
        <f t="shared" si="124"/>
        <v>0</v>
      </c>
      <c r="N137" s="1">
        <f t="shared" si="124"/>
        <v>0</v>
      </c>
      <c r="O137" s="1">
        <f t="shared" si="124"/>
        <v>0</v>
      </c>
      <c r="P137" s="1">
        <f t="shared" si="124"/>
        <v>0</v>
      </c>
      <c r="Q137" s="1">
        <f t="shared" si="124"/>
        <v>0</v>
      </c>
      <c r="R137" s="1">
        <f t="shared" si="124"/>
        <v>0</v>
      </c>
      <c r="S137" s="1">
        <f t="shared" si="124"/>
        <v>0</v>
      </c>
      <c r="T137" s="1">
        <f t="shared" si="124"/>
        <v>0</v>
      </c>
      <c r="U137" s="1">
        <f t="shared" si="124"/>
        <v>0</v>
      </c>
      <c r="V137" s="1">
        <f t="shared" si="124"/>
        <v>0</v>
      </c>
      <c r="W137" s="1">
        <f t="shared" si="124"/>
        <v>0</v>
      </c>
      <c r="X137" s="1">
        <f t="shared" si="125"/>
        <v>0</v>
      </c>
      <c r="Y137" s="1">
        <f t="shared" si="125"/>
        <v>0</v>
      </c>
      <c r="Z137" s="1">
        <f t="shared" si="125"/>
        <v>0</v>
      </c>
      <c r="AA137" s="1">
        <f t="shared" si="125"/>
        <v>0</v>
      </c>
      <c r="AB137" s="1">
        <f t="shared" si="125"/>
        <v>0</v>
      </c>
      <c r="AC137" s="1">
        <f t="shared" si="125"/>
        <v>0</v>
      </c>
      <c r="AD137" s="1">
        <f t="shared" si="125"/>
        <v>0</v>
      </c>
      <c r="AE137" s="1">
        <f t="shared" si="125"/>
        <v>0</v>
      </c>
      <c r="AF137" s="1">
        <f t="shared" si="125"/>
        <v>0</v>
      </c>
    </row>
    <row r="138" spans="1:38">
      <c r="A138" s="9" t="s">
        <v>34</v>
      </c>
      <c r="B138" s="5"/>
      <c r="C138" s="5"/>
      <c r="D138" s="31">
        <f>SUM(D117:D137)</f>
        <v>280493.51000000007</v>
      </c>
      <c r="E138" s="32">
        <f t="shared" ref="E138:K138" si="127">SUM(E117:E137)</f>
        <v>0.99999999999999978</v>
      </c>
      <c r="F138" s="31">
        <f t="shared" si="127"/>
        <v>32559.890000000003</v>
      </c>
      <c r="G138" s="31">
        <f t="shared" si="127"/>
        <v>48947.939999999995</v>
      </c>
      <c r="H138" s="31">
        <f t="shared" si="127"/>
        <v>54693.06</v>
      </c>
      <c r="I138" s="31">
        <f t="shared" si="127"/>
        <v>43319.55</v>
      </c>
      <c r="J138" s="31">
        <f t="shared" si="127"/>
        <v>48861.939999999995</v>
      </c>
      <c r="K138" s="31">
        <f t="shared" si="127"/>
        <v>52111.12999999999</v>
      </c>
      <c r="L138" s="31">
        <f>'Div 12 history '!H139</f>
        <v>62000</v>
      </c>
      <c r="M138" s="31">
        <f>'Div 12 history '!I139</f>
        <v>56000</v>
      </c>
      <c r="N138" s="31">
        <f>'Div 12 history '!J139</f>
        <v>52631</v>
      </c>
      <c r="O138" s="31">
        <f>'Div 012 FY18 Budget'!C56</f>
        <v>49211</v>
      </c>
      <c r="P138" s="31">
        <f>'Div 012 FY18 Budget'!D56</f>
        <v>46658</v>
      </c>
      <c r="Q138" s="31">
        <f>'Div 012 FY18 Budget'!E56</f>
        <v>51567</v>
      </c>
      <c r="R138" s="31">
        <f>'Div 012 FY18 Budget'!F56</f>
        <v>44605</v>
      </c>
      <c r="S138" s="31">
        <f>'Div 012 FY18 Budget'!G56</f>
        <v>55136</v>
      </c>
      <c r="T138" s="31">
        <f>'Div 012 FY18 Budget'!H56</f>
        <v>51570</v>
      </c>
      <c r="U138" s="31">
        <f>'Div 012 FY18 Budget'!I56</f>
        <v>52711</v>
      </c>
      <c r="V138" s="31">
        <f>'Div 012 FY18 Budget'!J56</f>
        <v>49766</v>
      </c>
      <c r="W138" s="31">
        <f>'Div 012 FY18 Budget'!K56</f>
        <v>52257</v>
      </c>
      <c r="X138" s="31">
        <f>'Div 012 FY18 Budget'!L56</f>
        <v>59024</v>
      </c>
      <c r="Y138" s="31">
        <f>'Div 012 FY18 Budget'!M56</f>
        <v>62549</v>
      </c>
      <c r="Z138" s="31">
        <f>'Div 012 FY18 Budget'!N56</f>
        <v>62342</v>
      </c>
      <c r="AA138" s="37">
        <f t="shared" ref="AA138:AF138" si="128">O138*(1+AA$3)</f>
        <v>49211</v>
      </c>
      <c r="AB138" s="37">
        <f t="shared" si="128"/>
        <v>46658</v>
      </c>
      <c r="AC138" s="37">
        <f t="shared" si="128"/>
        <v>51567</v>
      </c>
      <c r="AD138" s="37">
        <f t="shared" si="128"/>
        <v>44605</v>
      </c>
      <c r="AE138" s="37">
        <f t="shared" si="128"/>
        <v>55136</v>
      </c>
      <c r="AF138" s="37">
        <f t="shared" si="128"/>
        <v>51570</v>
      </c>
      <c r="AH138" s="15">
        <f>SUM(F138:Q138)</f>
        <v>598560.51</v>
      </c>
      <c r="AI138" s="15">
        <f>SUM(U138:AF138)</f>
        <v>637396</v>
      </c>
      <c r="AK138" s="15">
        <f>AH138*$AK$6</f>
        <v>30868.368863153097</v>
      </c>
      <c r="AL138" s="15">
        <f>AI138*$AL$6</f>
        <v>36146.127814958418</v>
      </c>
    </row>
    <row r="139" spans="1:38">
      <c r="B139" s="5" t="str">
        <f t="shared" si="89"/>
        <v/>
      </c>
      <c r="C139" s="5" t="s">
        <v>462</v>
      </c>
      <c r="F139" s="1">
        <f>F138-'Div 12 history '!B139</f>
        <v>0</v>
      </c>
      <c r="G139" s="1">
        <f>G138-'Div 12 history '!C139</f>
        <v>0</v>
      </c>
      <c r="H139" s="1">
        <f>H138-'Div 12 history '!D139</f>
        <v>0</v>
      </c>
      <c r="I139" s="1">
        <f>I138-'Div 12 history '!E139</f>
        <v>0</v>
      </c>
      <c r="J139" s="1">
        <f>J138-'Div 12 history '!F139</f>
        <v>0</v>
      </c>
      <c r="K139" s="1">
        <f>K138-'Div 12 history '!G139</f>
        <v>0</v>
      </c>
      <c r="L139" s="1">
        <f>L138-'Div 12 history '!H139</f>
        <v>0</v>
      </c>
      <c r="M139" s="1">
        <f>M138-'Div 12 history '!I139</f>
        <v>0</v>
      </c>
      <c r="N139" s="1">
        <f>N138-'Div 12 history '!J139</f>
        <v>0</v>
      </c>
      <c r="O139" s="1">
        <f t="shared" ref="O139:AF139" si="129">O138-SUM(O117:O137)</f>
        <v>0</v>
      </c>
      <c r="P139" s="1">
        <f t="shared" si="129"/>
        <v>0</v>
      </c>
      <c r="Q139" s="1">
        <f t="shared" si="129"/>
        <v>0</v>
      </c>
      <c r="R139" s="1">
        <f t="shared" si="129"/>
        <v>0</v>
      </c>
      <c r="S139" s="1">
        <f t="shared" si="129"/>
        <v>0</v>
      </c>
      <c r="T139" s="1">
        <f t="shared" si="129"/>
        <v>0</v>
      </c>
      <c r="U139" s="1">
        <f t="shared" si="129"/>
        <v>0</v>
      </c>
      <c r="V139" s="1">
        <f t="shared" si="129"/>
        <v>0</v>
      </c>
      <c r="W139" s="1">
        <f t="shared" si="129"/>
        <v>0</v>
      </c>
      <c r="X139" s="1">
        <f t="shared" si="129"/>
        <v>0</v>
      </c>
      <c r="Y139" s="1">
        <f t="shared" si="129"/>
        <v>0</v>
      </c>
      <c r="Z139" s="1">
        <f t="shared" si="129"/>
        <v>0</v>
      </c>
      <c r="AA139" s="1">
        <f t="shared" si="129"/>
        <v>0</v>
      </c>
      <c r="AB139" s="1">
        <f t="shared" si="129"/>
        <v>0</v>
      </c>
      <c r="AC139" s="1">
        <f t="shared" si="129"/>
        <v>0</v>
      </c>
      <c r="AD139" s="1">
        <f t="shared" si="129"/>
        <v>0</v>
      </c>
      <c r="AE139" s="1">
        <f t="shared" si="129"/>
        <v>0</v>
      </c>
      <c r="AF139" s="1">
        <f t="shared" si="129"/>
        <v>0</v>
      </c>
    </row>
    <row r="140" spans="1:38">
      <c r="A140" s="77" t="s">
        <v>502</v>
      </c>
      <c r="B140" s="5" t="str">
        <f t="shared" si="89"/>
        <v>9010-05420</v>
      </c>
      <c r="C140" s="5" t="str">
        <f t="shared" ref="C140:C148" si="130">LEFT(B140,4)</f>
        <v>9010</v>
      </c>
      <c r="D140" s="1">
        <f>SUM($F140:K140)</f>
        <v>13186.67</v>
      </c>
      <c r="E140" s="2">
        <f t="shared" ref="E140:E148" si="131">D140/$D$149</f>
        <v>0.31620730692875093</v>
      </c>
      <c r="F140" s="22">
        <f>'Div 12 history '!B141</f>
        <v>4045</v>
      </c>
      <c r="G140" s="22">
        <f>'Div 12 history '!C141</f>
        <v>8315</v>
      </c>
      <c r="H140" s="22">
        <f>'Div 12 history '!D141</f>
        <v>0</v>
      </c>
      <c r="I140" s="22">
        <f>'Div 12 history '!E141</f>
        <v>-2790</v>
      </c>
      <c r="J140" s="22">
        <f>'Div 12 history '!F141</f>
        <v>655</v>
      </c>
      <c r="K140" s="22">
        <f>'Div 12 history '!G141</f>
        <v>2961.67</v>
      </c>
      <c r="L140" s="1">
        <f t="shared" ref="L140:W148" si="132">$E140*L$149</f>
        <v>2590.6864656672565</v>
      </c>
      <c r="M140" s="1">
        <f t="shared" si="132"/>
        <v>1629.4162526038535</v>
      </c>
      <c r="N140" s="1">
        <f t="shared" si="132"/>
        <v>1845.0696359292617</v>
      </c>
      <c r="O140" s="1">
        <f t="shared" si="132"/>
        <v>5043.1903382066484</v>
      </c>
      <c r="P140" s="1">
        <f t="shared" si="132"/>
        <v>836.05211951961746</v>
      </c>
      <c r="Q140" s="1">
        <f t="shared" si="132"/>
        <v>836.05211951961746</v>
      </c>
      <c r="R140" s="1">
        <f t="shared" si="132"/>
        <v>6148.3348759226328</v>
      </c>
      <c r="S140" s="1">
        <f t="shared" si="132"/>
        <v>836.05211951961746</v>
      </c>
      <c r="T140" s="1">
        <f t="shared" si="132"/>
        <v>836.05211951961746</v>
      </c>
      <c r="U140" s="1">
        <f t="shared" si="132"/>
        <v>5280.3458184032115</v>
      </c>
      <c r="V140" s="1">
        <f t="shared" si="132"/>
        <v>1150.6783899137247</v>
      </c>
      <c r="W140" s="1">
        <f t="shared" si="132"/>
        <v>1547.5185601093071</v>
      </c>
      <c r="X140" s="1">
        <f t="shared" ref="X140:AF148" si="133">$E140*X$149</f>
        <v>5645.5652579059188</v>
      </c>
      <c r="Y140" s="1">
        <f t="shared" si="133"/>
        <v>836.05211951961746</v>
      </c>
      <c r="Z140" s="1">
        <f t="shared" si="133"/>
        <v>836.05211951961746</v>
      </c>
      <c r="AA140" s="1">
        <f t="shared" si="133"/>
        <v>5043.1903382066484</v>
      </c>
      <c r="AB140" s="1">
        <f t="shared" si="133"/>
        <v>836.05211951961746</v>
      </c>
      <c r="AC140" s="1">
        <f t="shared" si="133"/>
        <v>836.05211951961746</v>
      </c>
      <c r="AD140" s="1">
        <f t="shared" si="133"/>
        <v>6148.3348759226328</v>
      </c>
      <c r="AE140" s="1">
        <f t="shared" si="133"/>
        <v>836.05211951961746</v>
      </c>
      <c r="AF140" s="1">
        <f t="shared" si="133"/>
        <v>836.05211951961746</v>
      </c>
    </row>
    <row r="141" spans="1:38">
      <c r="A141" s="77" t="s">
        <v>503</v>
      </c>
      <c r="B141" s="5" t="str">
        <f t="shared" si="89"/>
        <v>9030-05420</v>
      </c>
      <c r="C141" s="5" t="str">
        <f t="shared" si="130"/>
        <v>9030</v>
      </c>
      <c r="D141" s="1">
        <f>SUM($F141:K141)</f>
        <v>9249.52</v>
      </c>
      <c r="E141" s="2">
        <f t="shared" si="131"/>
        <v>0.22179714890746643</v>
      </c>
      <c r="F141" s="22">
        <f>'Div 12 history '!B142</f>
        <v>6175</v>
      </c>
      <c r="G141" s="22">
        <f>'Div 12 history '!C142</f>
        <v>0</v>
      </c>
      <c r="H141" s="22">
        <f>'Div 12 history '!D142</f>
        <v>879.52</v>
      </c>
      <c r="I141" s="22">
        <f>'Div 12 history '!E142</f>
        <v>1200</v>
      </c>
      <c r="J141" s="22">
        <f>'Div 12 history '!F142</f>
        <v>995</v>
      </c>
      <c r="K141" s="22">
        <f>'Div 12 history '!G142</f>
        <v>0</v>
      </c>
      <c r="L141" s="1">
        <f t="shared" si="132"/>
        <v>1817.1840409988724</v>
      </c>
      <c r="M141" s="1">
        <f t="shared" si="132"/>
        <v>1142.9207083201745</v>
      </c>
      <c r="N141" s="1">
        <f t="shared" si="132"/>
        <v>1294.1863638750667</v>
      </c>
      <c r="O141" s="1">
        <f t="shared" si="132"/>
        <v>3537.4427279251822</v>
      </c>
      <c r="P141" s="1">
        <f t="shared" si="132"/>
        <v>586.43166171134123</v>
      </c>
      <c r="Q141" s="1">
        <f t="shared" si="132"/>
        <v>586.43166171134123</v>
      </c>
      <c r="R141" s="1">
        <f t="shared" si="132"/>
        <v>4312.6237633567771</v>
      </c>
      <c r="S141" s="1">
        <f t="shared" si="132"/>
        <v>586.43166171134123</v>
      </c>
      <c r="T141" s="1">
        <f t="shared" si="132"/>
        <v>586.43166171134123</v>
      </c>
      <c r="U141" s="1">
        <f t="shared" si="132"/>
        <v>3703.7905896057819</v>
      </c>
      <c r="V141" s="1">
        <f t="shared" si="132"/>
        <v>807.11982487427031</v>
      </c>
      <c r="W141" s="1">
        <f t="shared" si="132"/>
        <v>1085.4752467531407</v>
      </c>
      <c r="X141" s="1">
        <f t="shared" si="133"/>
        <v>3959.9662965939056</v>
      </c>
      <c r="Y141" s="1">
        <f t="shared" si="133"/>
        <v>586.43166171134123</v>
      </c>
      <c r="Z141" s="1">
        <f t="shared" si="133"/>
        <v>586.43166171134123</v>
      </c>
      <c r="AA141" s="1">
        <f t="shared" si="133"/>
        <v>3537.4427279251822</v>
      </c>
      <c r="AB141" s="1">
        <f t="shared" si="133"/>
        <v>586.43166171134123</v>
      </c>
      <c r="AC141" s="1">
        <f t="shared" si="133"/>
        <v>586.43166171134123</v>
      </c>
      <c r="AD141" s="1">
        <f t="shared" si="133"/>
        <v>4312.6237633567771</v>
      </c>
      <c r="AE141" s="1">
        <f t="shared" si="133"/>
        <v>586.43166171134123</v>
      </c>
      <c r="AF141" s="1">
        <f t="shared" si="133"/>
        <v>586.43166171134123</v>
      </c>
    </row>
    <row r="142" spans="1:38">
      <c r="A142" s="77" t="s">
        <v>391</v>
      </c>
      <c r="B142" s="5" t="str">
        <f t="shared" si="89"/>
        <v>9210-05420</v>
      </c>
      <c r="C142" s="5" t="str">
        <f t="shared" si="130"/>
        <v>9210</v>
      </c>
      <c r="D142" s="1">
        <f>SUM($F142:K142)</f>
        <v>12011.730000000001</v>
      </c>
      <c r="E142" s="2">
        <f t="shared" si="131"/>
        <v>0.28803305116873978</v>
      </c>
      <c r="F142" s="22">
        <f>'Div 12 history '!B143</f>
        <v>0</v>
      </c>
      <c r="G142" s="22">
        <f>'Div 12 history '!C143</f>
        <v>0</v>
      </c>
      <c r="H142" s="22">
        <f>'Div 12 history '!D143</f>
        <v>11194.2</v>
      </c>
      <c r="I142" s="22">
        <f>'Div 12 history '!E143</f>
        <v>0</v>
      </c>
      <c r="J142" s="22">
        <f>'Div 12 history '!F143</f>
        <v>0</v>
      </c>
      <c r="K142" s="22">
        <f>'Div 12 history '!G143</f>
        <v>817.53</v>
      </c>
      <c r="L142" s="1">
        <f t="shared" si="132"/>
        <v>2359.8547882254852</v>
      </c>
      <c r="M142" s="1">
        <f t="shared" si="132"/>
        <v>1484.2343126725161</v>
      </c>
      <c r="N142" s="1">
        <f t="shared" si="132"/>
        <v>1680.6728535695966</v>
      </c>
      <c r="O142" s="1">
        <f t="shared" si="132"/>
        <v>4593.8391330902305</v>
      </c>
      <c r="P142" s="1">
        <f t="shared" si="132"/>
        <v>761.55938729014804</v>
      </c>
      <c r="Q142" s="1">
        <f t="shared" si="132"/>
        <v>761.55938729014804</v>
      </c>
      <c r="R142" s="1">
        <f t="shared" si="132"/>
        <v>5600.5146469249767</v>
      </c>
      <c r="S142" s="1">
        <f t="shared" si="132"/>
        <v>761.55938729014804</v>
      </c>
      <c r="T142" s="1">
        <f t="shared" si="132"/>
        <v>761.55938729014804</v>
      </c>
      <c r="U142" s="1">
        <f t="shared" si="132"/>
        <v>4809.8639214667855</v>
      </c>
      <c r="V142" s="1">
        <f t="shared" si="132"/>
        <v>1048.1522732030442</v>
      </c>
      <c r="W142" s="1">
        <f t="shared" si="132"/>
        <v>1409.6337524198125</v>
      </c>
      <c r="X142" s="1">
        <f t="shared" si="133"/>
        <v>5142.5420955666805</v>
      </c>
      <c r="Y142" s="1">
        <f t="shared" si="133"/>
        <v>761.55938729014804</v>
      </c>
      <c r="Z142" s="1">
        <f t="shared" si="133"/>
        <v>761.55938729014804</v>
      </c>
      <c r="AA142" s="1">
        <f t="shared" si="133"/>
        <v>4593.8391330902305</v>
      </c>
      <c r="AB142" s="1">
        <f t="shared" si="133"/>
        <v>761.55938729014804</v>
      </c>
      <c r="AC142" s="1">
        <f t="shared" si="133"/>
        <v>761.55938729014804</v>
      </c>
      <c r="AD142" s="1">
        <f t="shared" si="133"/>
        <v>5600.5146469249767</v>
      </c>
      <c r="AE142" s="1">
        <f t="shared" si="133"/>
        <v>761.55938729014804</v>
      </c>
      <c r="AF142" s="1">
        <f t="shared" si="133"/>
        <v>761.55938729014804</v>
      </c>
    </row>
    <row r="143" spans="1:38">
      <c r="A143" s="77" t="s">
        <v>742</v>
      </c>
      <c r="B143" s="5" t="str">
        <f t="shared" ref="B143:B159" si="134">RIGHT(A143,10)</f>
        <v>9010-05421</v>
      </c>
      <c r="C143" s="5" t="str">
        <f t="shared" si="130"/>
        <v>9010</v>
      </c>
      <c r="D143" s="1">
        <f>SUM($F143:K143)</f>
        <v>199</v>
      </c>
      <c r="E143" s="2">
        <f t="shared" si="131"/>
        <v>4.7718835823465236E-3</v>
      </c>
      <c r="F143" s="22">
        <f>'Div 12 history '!B144</f>
        <v>199</v>
      </c>
      <c r="G143" s="22">
        <f>'Div 12 history '!C144</f>
        <v>0</v>
      </c>
      <c r="H143" s="22">
        <f>'Div 12 history '!D144</f>
        <v>0</v>
      </c>
      <c r="I143" s="22">
        <f>'Div 12 history '!E144</f>
        <v>0</v>
      </c>
      <c r="J143" s="22">
        <f>'Div 12 history '!F144</f>
        <v>0</v>
      </c>
      <c r="K143" s="22">
        <f>'Div 12 history '!G144</f>
        <v>0</v>
      </c>
      <c r="L143" s="1">
        <f t="shared" si="132"/>
        <v>39.096042190165065</v>
      </c>
      <c r="M143" s="1">
        <f t="shared" si="132"/>
        <v>24.589516099831638</v>
      </c>
      <c r="N143" s="1">
        <f t="shared" si="132"/>
        <v>27.843940702991965</v>
      </c>
      <c r="O143" s="1">
        <f t="shared" si="132"/>
        <v>76.106771254844702</v>
      </c>
      <c r="P143" s="1">
        <f t="shared" si="132"/>
        <v>12.616860191724209</v>
      </c>
      <c r="Q143" s="1">
        <f t="shared" si="132"/>
        <v>12.616860191724209</v>
      </c>
      <c r="R143" s="1">
        <f t="shared" si="132"/>
        <v>92.784504375145801</v>
      </c>
      <c r="S143" s="1">
        <f t="shared" si="132"/>
        <v>12.616860191724209</v>
      </c>
      <c r="T143" s="1">
        <f t="shared" si="132"/>
        <v>12.616860191724209</v>
      </c>
      <c r="U143" s="1">
        <f t="shared" si="132"/>
        <v>79.685683941604594</v>
      </c>
      <c r="V143" s="1">
        <f t="shared" si="132"/>
        <v>17.364884356158999</v>
      </c>
      <c r="W143" s="1">
        <f t="shared" si="132"/>
        <v>23.353598252003888</v>
      </c>
      <c r="X143" s="1">
        <f t="shared" si="133"/>
        <v>85.197209479214834</v>
      </c>
      <c r="Y143" s="1">
        <f t="shared" si="133"/>
        <v>12.616860191724209</v>
      </c>
      <c r="Z143" s="1">
        <f t="shared" si="133"/>
        <v>12.616860191724209</v>
      </c>
      <c r="AA143" s="1">
        <f t="shared" si="133"/>
        <v>76.106771254844702</v>
      </c>
      <c r="AB143" s="1">
        <f t="shared" si="133"/>
        <v>12.616860191724209</v>
      </c>
      <c r="AC143" s="1">
        <f t="shared" si="133"/>
        <v>12.616860191724209</v>
      </c>
      <c r="AD143" s="1">
        <f t="shared" si="133"/>
        <v>92.784504375145801</v>
      </c>
      <c r="AE143" s="1">
        <f t="shared" si="133"/>
        <v>12.616860191724209</v>
      </c>
      <c r="AF143" s="1">
        <f t="shared" si="133"/>
        <v>12.616860191724209</v>
      </c>
    </row>
    <row r="144" spans="1:38">
      <c r="A144" s="77" t="s">
        <v>290</v>
      </c>
      <c r="B144" s="5" t="str">
        <f t="shared" ref="B144" si="135">RIGHT(A144,10)</f>
        <v>9210-05421</v>
      </c>
      <c r="C144" s="5" t="str">
        <f t="shared" ref="C144" si="136">LEFT(B144,4)</f>
        <v>9210</v>
      </c>
      <c r="D144" s="1">
        <f>SUM($F144:K144)</f>
        <v>1650</v>
      </c>
      <c r="E144" s="2">
        <f t="shared" si="131"/>
        <v>3.9565868898853086E-2</v>
      </c>
      <c r="F144" s="22">
        <f>'Div 12 history '!B145</f>
        <v>0</v>
      </c>
      <c r="G144" s="22">
        <f>'Div 12 history '!C145</f>
        <v>0</v>
      </c>
      <c r="H144" s="22">
        <f>'Div 12 history '!D145</f>
        <v>0</v>
      </c>
      <c r="I144" s="22">
        <f>'Div 12 history '!E145</f>
        <v>0</v>
      </c>
      <c r="J144" s="22">
        <f>'Div 12 history '!F145</f>
        <v>1650</v>
      </c>
      <c r="K144" s="22">
        <f>'Div 12 history '!G145</f>
        <v>0</v>
      </c>
      <c r="L144" s="1">
        <f t="shared" si="132"/>
        <v>324.16316388830336</v>
      </c>
      <c r="M144" s="1">
        <f t="shared" si="132"/>
        <v>203.88292243578996</v>
      </c>
      <c r="N144" s="1">
        <f t="shared" si="132"/>
        <v>230.86684502480776</v>
      </c>
      <c r="O144" s="1">
        <f t="shared" si="132"/>
        <v>631.0360430678079</v>
      </c>
      <c r="P144" s="1">
        <f t="shared" si="132"/>
        <v>104.61215736856757</v>
      </c>
      <c r="Q144" s="1">
        <f t="shared" si="132"/>
        <v>104.61215736856757</v>
      </c>
      <c r="R144" s="1">
        <f t="shared" si="132"/>
        <v>769.31875486929937</v>
      </c>
      <c r="S144" s="1">
        <f t="shared" si="132"/>
        <v>104.61215736856757</v>
      </c>
      <c r="T144" s="1">
        <f t="shared" si="132"/>
        <v>104.61215736856757</v>
      </c>
      <c r="U144" s="1">
        <f t="shared" si="132"/>
        <v>660.71044474194764</v>
      </c>
      <c r="V144" s="1">
        <f t="shared" si="132"/>
        <v>143.98019692292638</v>
      </c>
      <c r="W144" s="1">
        <f t="shared" si="132"/>
        <v>193.63536239098701</v>
      </c>
      <c r="X144" s="1">
        <f t="shared" si="133"/>
        <v>706.40902332012297</v>
      </c>
      <c r="Y144" s="1">
        <f t="shared" si="133"/>
        <v>104.61215736856757</v>
      </c>
      <c r="Z144" s="1">
        <f t="shared" si="133"/>
        <v>104.61215736856757</v>
      </c>
      <c r="AA144" s="1">
        <f t="shared" si="133"/>
        <v>631.0360430678079</v>
      </c>
      <c r="AB144" s="1">
        <f t="shared" si="133"/>
        <v>104.61215736856757</v>
      </c>
      <c r="AC144" s="1">
        <f t="shared" si="133"/>
        <v>104.61215736856757</v>
      </c>
      <c r="AD144" s="1">
        <f t="shared" si="133"/>
        <v>769.31875486929937</v>
      </c>
      <c r="AE144" s="1">
        <f t="shared" si="133"/>
        <v>104.61215736856757</v>
      </c>
      <c r="AF144" s="1">
        <f t="shared" si="133"/>
        <v>104.61215736856757</v>
      </c>
    </row>
    <row r="145" spans="1:38">
      <c r="A145" s="77" t="s">
        <v>504</v>
      </c>
      <c r="B145" s="5" t="str">
        <f t="shared" si="134"/>
        <v>9030-05424</v>
      </c>
      <c r="C145" s="5" t="str">
        <f t="shared" si="130"/>
        <v>9030</v>
      </c>
      <c r="D145" s="1">
        <f>SUM($F145:K145)</f>
        <v>133.15</v>
      </c>
      <c r="E145" s="2">
        <f t="shared" si="131"/>
        <v>3.1928457235650236E-3</v>
      </c>
      <c r="F145" s="22">
        <f>'Div 12 history '!B146</f>
        <v>0</v>
      </c>
      <c r="G145" s="22">
        <f>'Div 12 history '!C146</f>
        <v>0</v>
      </c>
      <c r="H145" s="22">
        <f>'Div 12 history '!D146</f>
        <v>133.15</v>
      </c>
      <c r="I145" s="22">
        <f>'Div 12 history '!E146</f>
        <v>0</v>
      </c>
      <c r="J145" s="22">
        <f>'Div 12 history '!F146</f>
        <v>0</v>
      </c>
      <c r="K145" s="22">
        <f>'Div 12 history '!G146</f>
        <v>0</v>
      </c>
      <c r="L145" s="1">
        <f t="shared" si="132"/>
        <v>26.158985013168238</v>
      </c>
      <c r="M145" s="1">
        <f t="shared" si="132"/>
        <v>16.452734013530566</v>
      </c>
      <c r="N145" s="1">
        <f t="shared" si="132"/>
        <v>18.630254797001914</v>
      </c>
      <c r="O145" s="1">
        <f t="shared" si="132"/>
        <v>50.922696445138563</v>
      </c>
      <c r="P145" s="1">
        <f t="shared" si="132"/>
        <v>8.4418840931059229</v>
      </c>
      <c r="Q145" s="1">
        <f t="shared" si="132"/>
        <v>8.4418840931059229</v>
      </c>
      <c r="R145" s="1">
        <f t="shared" si="132"/>
        <v>62.081692248998316</v>
      </c>
      <c r="S145" s="1">
        <f t="shared" si="132"/>
        <v>8.4418840931059229</v>
      </c>
      <c r="T145" s="1">
        <f t="shared" si="132"/>
        <v>8.4418840931059229</v>
      </c>
      <c r="U145" s="1">
        <f t="shared" si="132"/>
        <v>53.317330737812327</v>
      </c>
      <c r="V145" s="1">
        <f t="shared" si="132"/>
        <v>11.618765588053121</v>
      </c>
      <c r="W145" s="1">
        <f t="shared" si="132"/>
        <v>15.625786971127225</v>
      </c>
      <c r="X145" s="1">
        <f t="shared" si="133"/>
        <v>57.005067548529929</v>
      </c>
      <c r="Y145" s="1">
        <f t="shared" si="133"/>
        <v>8.4418840931059229</v>
      </c>
      <c r="Z145" s="1">
        <f t="shared" si="133"/>
        <v>8.4418840931059229</v>
      </c>
      <c r="AA145" s="1">
        <f t="shared" si="133"/>
        <v>50.922696445138563</v>
      </c>
      <c r="AB145" s="1">
        <f t="shared" si="133"/>
        <v>8.4418840931059229</v>
      </c>
      <c r="AC145" s="1">
        <f t="shared" si="133"/>
        <v>8.4418840931059229</v>
      </c>
      <c r="AD145" s="1">
        <f t="shared" si="133"/>
        <v>62.081692248998316</v>
      </c>
      <c r="AE145" s="1">
        <f t="shared" si="133"/>
        <v>8.4418840931059229</v>
      </c>
      <c r="AF145" s="1">
        <f t="shared" si="133"/>
        <v>8.4418840931059229</v>
      </c>
    </row>
    <row r="146" spans="1:38">
      <c r="A146" s="77" t="s">
        <v>392</v>
      </c>
      <c r="B146" s="5" t="str">
        <f t="shared" si="134"/>
        <v>9210-05424</v>
      </c>
      <c r="C146" s="5" t="str">
        <f t="shared" si="130"/>
        <v>9210</v>
      </c>
      <c r="D146" s="1">
        <f>SUM($F146:K146)</f>
        <v>2672.54</v>
      </c>
      <c r="E146" s="2">
        <f t="shared" si="131"/>
        <v>6.4085677131479293E-2</v>
      </c>
      <c r="F146" s="22">
        <f>'Div 12 history '!B147</f>
        <v>212.85</v>
      </c>
      <c r="G146" s="22">
        <f>'Div 12 history '!C147</f>
        <v>1714.3500000000001</v>
      </c>
      <c r="H146" s="22">
        <f>'Div 12 history '!D147</f>
        <v>77.77</v>
      </c>
      <c r="I146" s="22">
        <f>'Div 12 history '!E147</f>
        <v>58.15</v>
      </c>
      <c r="J146" s="22">
        <f>'Div 12 history '!F147</f>
        <v>0</v>
      </c>
      <c r="K146" s="22">
        <f>'Div 12 history '!G147</f>
        <v>609.41999999999996</v>
      </c>
      <c r="L146" s="1">
        <f t="shared" si="132"/>
        <v>525.05395273820989</v>
      </c>
      <c r="M146" s="1">
        <f t="shared" si="132"/>
        <v>330.23349425851279</v>
      </c>
      <c r="N146" s="1">
        <f t="shared" si="132"/>
        <v>373.93992606218166</v>
      </c>
      <c r="O146" s="1">
        <f t="shared" si="132"/>
        <v>1022.1024645699632</v>
      </c>
      <c r="P146" s="1">
        <f t="shared" si="132"/>
        <v>169.44253033563126</v>
      </c>
      <c r="Q146" s="1">
        <f t="shared" si="132"/>
        <v>169.44253033563126</v>
      </c>
      <c r="R146" s="1">
        <f t="shared" si="132"/>
        <v>1246.0819061444834</v>
      </c>
      <c r="S146" s="1">
        <f t="shared" si="132"/>
        <v>169.44253033563126</v>
      </c>
      <c r="T146" s="1">
        <f t="shared" si="132"/>
        <v>169.44253033563126</v>
      </c>
      <c r="U146" s="1">
        <f t="shared" si="132"/>
        <v>1070.1667224185728</v>
      </c>
      <c r="V146" s="1">
        <f t="shared" si="132"/>
        <v>233.20777908145314</v>
      </c>
      <c r="W146" s="1">
        <f t="shared" si="132"/>
        <v>313.63530388145966</v>
      </c>
      <c r="X146" s="1">
        <f t="shared" si="133"/>
        <v>1144.1856795054314</v>
      </c>
      <c r="Y146" s="1">
        <f t="shared" si="133"/>
        <v>169.44253033563126</v>
      </c>
      <c r="Z146" s="1">
        <f t="shared" si="133"/>
        <v>169.44253033563126</v>
      </c>
      <c r="AA146" s="1">
        <f t="shared" si="133"/>
        <v>1022.1024645699632</v>
      </c>
      <c r="AB146" s="1">
        <f t="shared" si="133"/>
        <v>169.44253033563126</v>
      </c>
      <c r="AC146" s="1">
        <f t="shared" si="133"/>
        <v>169.44253033563126</v>
      </c>
      <c r="AD146" s="1">
        <f t="shared" si="133"/>
        <v>1246.0819061444834</v>
      </c>
      <c r="AE146" s="1">
        <f t="shared" si="133"/>
        <v>169.44253033563126</v>
      </c>
      <c r="AF146" s="1">
        <f t="shared" si="133"/>
        <v>169.44253033563126</v>
      </c>
    </row>
    <row r="147" spans="1:38">
      <c r="A147" s="77" t="s">
        <v>446</v>
      </c>
      <c r="B147" s="5" t="str">
        <f t="shared" si="134"/>
        <v>9210-05427</v>
      </c>
      <c r="C147" s="5" t="str">
        <f t="shared" si="130"/>
        <v>9210</v>
      </c>
      <c r="D147" s="1">
        <f>SUM($F147:K147)</f>
        <v>2600</v>
      </c>
      <c r="E147" s="2">
        <f t="shared" si="131"/>
        <v>6.2346217658798803E-2</v>
      </c>
      <c r="F147" s="22">
        <f>'Div 12 history '!B148</f>
        <v>0</v>
      </c>
      <c r="G147" s="22">
        <f>'Div 12 history '!C148</f>
        <v>0</v>
      </c>
      <c r="H147" s="22">
        <f>'Div 12 history '!D148</f>
        <v>0</v>
      </c>
      <c r="I147" s="22">
        <f>'Div 12 history '!E148</f>
        <v>600</v>
      </c>
      <c r="J147" s="22">
        <f>'Div 12 history '!F148</f>
        <v>0</v>
      </c>
      <c r="K147" s="22">
        <f>'Div 12 history '!G148</f>
        <v>2000</v>
      </c>
      <c r="L147" s="1">
        <f t="shared" si="132"/>
        <v>510.80256127853858</v>
      </c>
      <c r="M147" s="1">
        <f t="shared" si="132"/>
        <v>321.27005959579026</v>
      </c>
      <c r="N147" s="1">
        <f t="shared" si="132"/>
        <v>363.79018003909101</v>
      </c>
      <c r="O147" s="1">
        <f t="shared" si="132"/>
        <v>994.35982544018214</v>
      </c>
      <c r="P147" s="1">
        <f t="shared" si="132"/>
        <v>164.84339948986403</v>
      </c>
      <c r="Q147" s="1">
        <f t="shared" si="132"/>
        <v>164.84339948986403</v>
      </c>
      <c r="R147" s="1">
        <f t="shared" si="132"/>
        <v>1212.259856157684</v>
      </c>
      <c r="S147" s="1">
        <f t="shared" si="132"/>
        <v>164.84339948986403</v>
      </c>
      <c r="T147" s="1">
        <f t="shared" si="132"/>
        <v>164.84339948986403</v>
      </c>
      <c r="U147" s="1">
        <f t="shared" si="132"/>
        <v>1041.1194886842811</v>
      </c>
      <c r="V147" s="1">
        <f t="shared" si="132"/>
        <v>226.87788606036884</v>
      </c>
      <c r="W147" s="1">
        <f t="shared" si="132"/>
        <v>305.12238922216136</v>
      </c>
      <c r="X147" s="1">
        <f t="shared" si="133"/>
        <v>1113.1293700801939</v>
      </c>
      <c r="Y147" s="1">
        <f t="shared" si="133"/>
        <v>164.84339948986403</v>
      </c>
      <c r="Z147" s="1">
        <f t="shared" si="133"/>
        <v>164.84339948986403</v>
      </c>
      <c r="AA147" s="1">
        <f t="shared" si="133"/>
        <v>994.35982544018214</v>
      </c>
      <c r="AB147" s="1">
        <f t="shared" si="133"/>
        <v>164.84339948986403</v>
      </c>
      <c r="AC147" s="1">
        <f t="shared" si="133"/>
        <v>164.84339948986403</v>
      </c>
      <c r="AD147" s="1">
        <f t="shared" si="133"/>
        <v>1212.259856157684</v>
      </c>
      <c r="AE147" s="1">
        <f t="shared" si="133"/>
        <v>164.84339948986403</v>
      </c>
      <c r="AF147" s="1">
        <f t="shared" si="133"/>
        <v>164.84339948986403</v>
      </c>
    </row>
    <row r="148" spans="1:38">
      <c r="A148" s="77" t="s">
        <v>746</v>
      </c>
      <c r="B148" s="5" t="str">
        <f t="shared" si="134"/>
        <v>9230-05427</v>
      </c>
      <c r="C148" s="5" t="str">
        <f t="shared" si="130"/>
        <v>9230</v>
      </c>
      <c r="D148" s="1">
        <f>SUM($F148:K148)</f>
        <v>0</v>
      </c>
      <c r="E148" s="2">
        <f t="shared" si="131"/>
        <v>0</v>
      </c>
      <c r="F148" s="22">
        <f>'Div 12 history '!B149</f>
        <v>0</v>
      </c>
      <c r="G148" s="22">
        <f>'Div 12 history '!C149</f>
        <v>0</v>
      </c>
      <c r="H148" s="22">
        <f>'Div 12 history '!D149</f>
        <v>0</v>
      </c>
      <c r="I148" s="22">
        <f>'Div 12 history '!E149</f>
        <v>0</v>
      </c>
      <c r="J148" s="22">
        <f>'Div 12 history '!F149</f>
        <v>0</v>
      </c>
      <c r="K148" s="22">
        <f>'Div 12 history '!G149</f>
        <v>0</v>
      </c>
      <c r="L148" s="1">
        <f t="shared" si="132"/>
        <v>0</v>
      </c>
      <c r="M148" s="1">
        <f t="shared" si="132"/>
        <v>0</v>
      </c>
      <c r="N148" s="1">
        <f t="shared" si="132"/>
        <v>0</v>
      </c>
      <c r="O148" s="1">
        <f t="shared" si="132"/>
        <v>0</v>
      </c>
      <c r="P148" s="1">
        <f t="shared" si="132"/>
        <v>0</v>
      </c>
      <c r="Q148" s="1">
        <f t="shared" si="132"/>
        <v>0</v>
      </c>
      <c r="R148" s="1">
        <f t="shared" si="132"/>
        <v>0</v>
      </c>
      <c r="S148" s="1">
        <f t="shared" si="132"/>
        <v>0</v>
      </c>
      <c r="T148" s="1">
        <f t="shared" si="132"/>
        <v>0</v>
      </c>
      <c r="U148" s="1">
        <f t="shared" si="132"/>
        <v>0</v>
      </c>
      <c r="V148" s="1">
        <f t="shared" si="132"/>
        <v>0</v>
      </c>
      <c r="W148" s="1">
        <f t="shared" si="132"/>
        <v>0</v>
      </c>
      <c r="X148" s="1">
        <f t="shared" si="133"/>
        <v>0</v>
      </c>
      <c r="Y148" s="1">
        <f t="shared" si="133"/>
        <v>0</v>
      </c>
      <c r="Z148" s="1">
        <f t="shared" si="133"/>
        <v>0</v>
      </c>
      <c r="AA148" s="1">
        <f t="shared" si="133"/>
        <v>0</v>
      </c>
      <c r="AB148" s="1">
        <f t="shared" si="133"/>
        <v>0</v>
      </c>
      <c r="AC148" s="1">
        <f t="shared" si="133"/>
        <v>0</v>
      </c>
      <c r="AD148" s="1">
        <f t="shared" si="133"/>
        <v>0</v>
      </c>
      <c r="AE148" s="1">
        <f t="shared" si="133"/>
        <v>0</v>
      </c>
      <c r="AF148" s="1">
        <f t="shared" si="133"/>
        <v>0</v>
      </c>
    </row>
    <row r="149" spans="1:38">
      <c r="A149" s="9" t="s">
        <v>36</v>
      </c>
      <c r="B149" s="5"/>
      <c r="C149" s="5"/>
      <c r="D149" s="31">
        <f>SUM(D140:D148)</f>
        <v>41702.610000000008</v>
      </c>
      <c r="E149" s="32">
        <f t="shared" ref="E149:K149" si="137">SUM(E140:E148)</f>
        <v>0.99999999999999978</v>
      </c>
      <c r="F149" s="31">
        <f t="shared" si="137"/>
        <v>10631.85</v>
      </c>
      <c r="G149" s="31">
        <f t="shared" si="137"/>
        <v>10029.35</v>
      </c>
      <c r="H149" s="31">
        <f t="shared" si="137"/>
        <v>12284.640000000001</v>
      </c>
      <c r="I149" s="31">
        <f t="shared" si="137"/>
        <v>-931.84999999999991</v>
      </c>
      <c r="J149" s="31">
        <f t="shared" si="137"/>
        <v>3300</v>
      </c>
      <c r="K149" s="31">
        <f t="shared" si="137"/>
        <v>6388.62</v>
      </c>
      <c r="L149" s="31">
        <f>'Div 12 history '!H150</f>
        <v>8193</v>
      </c>
      <c r="M149" s="31">
        <f>'Div 12 history '!I150</f>
        <v>5153</v>
      </c>
      <c r="N149" s="31">
        <f>'Div 12 history '!J150</f>
        <v>5835</v>
      </c>
      <c r="O149" s="31">
        <f>'Div 012 FY18 Budget'!C64</f>
        <v>15949</v>
      </c>
      <c r="P149" s="31">
        <f>'Div 012 FY18 Budget'!D64</f>
        <v>2644</v>
      </c>
      <c r="Q149" s="31">
        <f>'Div 012 FY18 Budget'!E64</f>
        <v>2644</v>
      </c>
      <c r="R149" s="31">
        <f>'Div 012 FY18 Budget'!F64</f>
        <v>19444</v>
      </c>
      <c r="S149" s="31">
        <f>'Div 012 FY18 Budget'!G64</f>
        <v>2644</v>
      </c>
      <c r="T149" s="31">
        <f>'Div 012 FY18 Budget'!H64</f>
        <v>2644</v>
      </c>
      <c r="U149" s="31">
        <f>'Div 012 FY18 Budget'!I64</f>
        <v>16699</v>
      </c>
      <c r="V149" s="31">
        <f>'Div 012 FY18 Budget'!J64</f>
        <v>3639</v>
      </c>
      <c r="W149" s="31">
        <f>'Div 012 FY18 Budget'!K64</f>
        <v>4894</v>
      </c>
      <c r="X149" s="31">
        <f>'Div 012 FY18 Budget'!L64</f>
        <v>17854</v>
      </c>
      <c r="Y149" s="31">
        <f>'Div 012 FY18 Budget'!M64</f>
        <v>2644</v>
      </c>
      <c r="Z149" s="31">
        <f>'Div 012 FY18 Budget'!N64</f>
        <v>2644</v>
      </c>
      <c r="AA149" s="37">
        <f t="shared" ref="AA149:AF149" si="138">O149*(1+AA$3)</f>
        <v>15949</v>
      </c>
      <c r="AB149" s="37">
        <f t="shared" si="138"/>
        <v>2644</v>
      </c>
      <c r="AC149" s="37">
        <f t="shared" si="138"/>
        <v>2644</v>
      </c>
      <c r="AD149" s="37">
        <f t="shared" si="138"/>
        <v>19444</v>
      </c>
      <c r="AE149" s="37">
        <f t="shared" si="138"/>
        <v>2644</v>
      </c>
      <c r="AF149" s="37">
        <f t="shared" si="138"/>
        <v>2644</v>
      </c>
      <c r="AH149" s="15">
        <f>SUM(F149:Q149)</f>
        <v>82120.610000000015</v>
      </c>
      <c r="AI149" s="15">
        <f>SUM(U149:AF149)</f>
        <v>94343</v>
      </c>
      <c r="AK149" s="15">
        <f>AH149*$AK$6</f>
        <v>4235.0426371214153</v>
      </c>
      <c r="AL149" s="15">
        <f>AI149*$AL$6</f>
        <v>5350.1028190428278</v>
      </c>
    </row>
    <row r="150" spans="1:38">
      <c r="B150" s="5" t="str">
        <f t="shared" si="134"/>
        <v/>
      </c>
      <c r="C150" s="5" t="s">
        <v>462</v>
      </c>
      <c r="F150" s="1">
        <f>F149-'Div 12 history '!B150</f>
        <v>0</v>
      </c>
      <c r="G150" s="1">
        <f>G149-'Div 12 history '!C150</f>
        <v>0</v>
      </c>
      <c r="H150" s="1">
        <f>H149-'Div 12 history '!D150</f>
        <v>0</v>
      </c>
      <c r="I150" s="1">
        <f>I149-'Div 12 history '!E150</f>
        <v>0</v>
      </c>
      <c r="J150" s="1">
        <f>J149-'Div 12 history '!F150</f>
        <v>0</v>
      </c>
      <c r="K150" s="1">
        <f>K149-'Div 12 history '!G150</f>
        <v>0</v>
      </c>
      <c r="L150" s="1">
        <f>L149-'Div 12 history '!H150</f>
        <v>0</v>
      </c>
      <c r="M150" s="1">
        <f>M149-'Div 12 history '!I150</f>
        <v>0</v>
      </c>
      <c r="N150" s="1">
        <f>N149-'Div 12 history '!J150</f>
        <v>0</v>
      </c>
      <c r="O150" s="1">
        <f t="shared" ref="O150:AF150" si="139">O149-SUM(O140:O148)</f>
        <v>0</v>
      </c>
      <c r="P150" s="1">
        <f t="shared" si="139"/>
        <v>0</v>
      </c>
      <c r="Q150" s="1">
        <f t="shared" si="139"/>
        <v>0</v>
      </c>
      <c r="R150" s="1">
        <f t="shared" si="139"/>
        <v>0</v>
      </c>
      <c r="S150" s="1">
        <f t="shared" si="139"/>
        <v>0</v>
      </c>
      <c r="T150" s="1">
        <f t="shared" si="139"/>
        <v>0</v>
      </c>
      <c r="U150" s="1">
        <f t="shared" si="139"/>
        <v>0</v>
      </c>
      <c r="V150" s="1">
        <f t="shared" si="139"/>
        <v>0</v>
      </c>
      <c r="W150" s="1">
        <f t="shared" si="139"/>
        <v>0</v>
      </c>
      <c r="X150" s="1">
        <f t="shared" si="139"/>
        <v>0</v>
      </c>
      <c r="Y150" s="1">
        <f t="shared" si="139"/>
        <v>0</v>
      </c>
      <c r="Z150" s="1">
        <f t="shared" si="139"/>
        <v>0</v>
      </c>
      <c r="AA150" s="1">
        <f t="shared" si="139"/>
        <v>0</v>
      </c>
      <c r="AB150" s="1">
        <f t="shared" si="139"/>
        <v>0</v>
      </c>
      <c r="AC150" s="1">
        <f t="shared" si="139"/>
        <v>0</v>
      </c>
      <c r="AD150" s="1">
        <f t="shared" si="139"/>
        <v>0</v>
      </c>
      <c r="AE150" s="1">
        <f t="shared" si="139"/>
        <v>0</v>
      </c>
      <c r="AF150" s="1">
        <f t="shared" si="139"/>
        <v>0</v>
      </c>
    </row>
    <row r="151" spans="1:38">
      <c r="A151" s="77" t="s">
        <v>292</v>
      </c>
      <c r="B151" s="5" t="str">
        <f t="shared" si="134"/>
        <v>9250-05418</v>
      </c>
      <c r="C151" s="5" t="str">
        <f t="shared" ref="C151:C154" si="140">LEFT(B151,4)</f>
        <v>9250</v>
      </c>
      <c r="D151" s="1">
        <f>SUM($F151:K151)</f>
        <v>0</v>
      </c>
      <c r="E151" s="2">
        <f>D151/$D$157</f>
        <v>0</v>
      </c>
      <c r="F151" s="22">
        <f>'Div 12 history '!B152</f>
        <v>0</v>
      </c>
      <c r="G151" s="22">
        <f>'Div 12 history '!C152</f>
        <v>0</v>
      </c>
      <c r="H151" s="22">
        <f>'Div 12 history '!D152</f>
        <v>0</v>
      </c>
      <c r="I151" s="22">
        <f>'Div 12 history '!E152</f>
        <v>0</v>
      </c>
      <c r="J151" s="22">
        <f>'Div 12 history '!F152</f>
        <v>0</v>
      </c>
      <c r="K151" s="22">
        <f>'Div 12 history '!G152</f>
        <v>0</v>
      </c>
      <c r="L151" s="1">
        <f t="shared" ref="L151:U156" si="141">$E151*L$157</f>
        <v>0</v>
      </c>
      <c r="M151" s="1">
        <f t="shared" si="141"/>
        <v>0</v>
      </c>
      <c r="N151" s="1">
        <f t="shared" si="141"/>
        <v>0</v>
      </c>
      <c r="O151" s="1">
        <f t="shared" si="141"/>
        <v>0</v>
      </c>
      <c r="P151" s="1">
        <f t="shared" si="141"/>
        <v>0</v>
      </c>
      <c r="Q151" s="1">
        <f t="shared" si="141"/>
        <v>0</v>
      </c>
      <c r="R151" s="1">
        <f t="shared" si="141"/>
        <v>0</v>
      </c>
      <c r="S151" s="1">
        <f t="shared" si="141"/>
        <v>0</v>
      </c>
      <c r="T151" s="1">
        <f t="shared" si="141"/>
        <v>0</v>
      </c>
      <c r="U151" s="1">
        <f t="shared" si="141"/>
        <v>0</v>
      </c>
      <c r="V151" s="1">
        <f t="shared" ref="V151:AF156" si="142">$E151*V$157</f>
        <v>0</v>
      </c>
      <c r="W151" s="1">
        <f t="shared" si="142"/>
        <v>0</v>
      </c>
      <c r="X151" s="1">
        <f t="shared" si="142"/>
        <v>0</v>
      </c>
      <c r="Y151" s="1">
        <f t="shared" si="142"/>
        <v>0</v>
      </c>
      <c r="Z151" s="1">
        <f t="shared" si="142"/>
        <v>0</v>
      </c>
      <c r="AA151" s="1">
        <f t="shared" si="142"/>
        <v>0</v>
      </c>
      <c r="AB151" s="1">
        <f t="shared" si="142"/>
        <v>0</v>
      </c>
      <c r="AC151" s="1">
        <f t="shared" si="142"/>
        <v>0</v>
      </c>
      <c r="AD151" s="1">
        <f t="shared" si="142"/>
        <v>0</v>
      </c>
      <c r="AE151" s="1">
        <f t="shared" si="142"/>
        <v>0</v>
      </c>
      <c r="AF151" s="1">
        <f t="shared" si="142"/>
        <v>0</v>
      </c>
    </row>
    <row r="152" spans="1:38">
      <c r="A152" s="77" t="s">
        <v>394</v>
      </c>
      <c r="B152" s="5" t="str">
        <f t="shared" si="134"/>
        <v>9210-06111</v>
      </c>
      <c r="C152" s="5" t="str">
        <f t="shared" si="140"/>
        <v>9210</v>
      </c>
      <c r="D152" s="1">
        <f>SUM($F152:K152)</f>
        <v>859485.73</v>
      </c>
      <c r="E152" s="2">
        <f>D152/$D$157</f>
        <v>0.6482526006353827</v>
      </c>
      <c r="F152" s="22">
        <f>'Div 12 history '!B153</f>
        <v>130109.82</v>
      </c>
      <c r="G152" s="22">
        <f>'Div 12 history '!C153</f>
        <v>77938.490000000005</v>
      </c>
      <c r="H152" s="22">
        <f>'Div 12 history '!D153</f>
        <v>101430.81</v>
      </c>
      <c r="I152" s="22">
        <f>'Div 12 history '!E153</f>
        <v>119321.55</v>
      </c>
      <c r="J152" s="22">
        <f>'Div 12 history '!F153</f>
        <v>183235.51</v>
      </c>
      <c r="K152" s="22">
        <f>'Div 12 history '!G153</f>
        <v>247449.55</v>
      </c>
      <c r="L152" s="1">
        <f t="shared" si="141"/>
        <v>62598.512380355729</v>
      </c>
      <c r="M152" s="1">
        <f t="shared" si="141"/>
        <v>66884.110323156245</v>
      </c>
      <c r="N152" s="1">
        <f t="shared" si="141"/>
        <v>48695.438854528678</v>
      </c>
      <c r="O152" s="1">
        <f t="shared" si="141"/>
        <v>72291.833517656603</v>
      </c>
      <c r="P152" s="1">
        <f t="shared" si="141"/>
        <v>73866.439084599959</v>
      </c>
      <c r="Q152" s="1">
        <f t="shared" si="141"/>
        <v>72291.833517656603</v>
      </c>
      <c r="R152" s="1">
        <f t="shared" si="141"/>
        <v>72291.833517656603</v>
      </c>
      <c r="S152" s="1">
        <f t="shared" si="141"/>
        <v>75533.096520833526</v>
      </c>
      <c r="T152" s="1">
        <f t="shared" si="141"/>
        <v>91324.529872311439</v>
      </c>
      <c r="U152" s="1">
        <f t="shared" si="141"/>
        <v>86067.201281158486</v>
      </c>
      <c r="V152" s="1">
        <f t="shared" si="142"/>
        <v>83682.928216021552</v>
      </c>
      <c r="W152" s="1">
        <f t="shared" si="142"/>
        <v>121045.61510624248</v>
      </c>
      <c r="X152" s="1">
        <f t="shared" si="142"/>
        <v>79195.723714423439</v>
      </c>
      <c r="Y152" s="1">
        <f t="shared" si="142"/>
        <v>76132.730176421246</v>
      </c>
      <c r="Z152" s="1">
        <f t="shared" si="142"/>
        <v>72289.240507254071</v>
      </c>
      <c r="AA152" s="1">
        <f t="shared" si="142"/>
        <v>72291.833517656603</v>
      </c>
      <c r="AB152" s="1">
        <f t="shared" si="142"/>
        <v>73866.439084599959</v>
      </c>
      <c r="AC152" s="1">
        <f t="shared" si="142"/>
        <v>72291.833517656603</v>
      </c>
      <c r="AD152" s="1">
        <f t="shared" si="142"/>
        <v>72291.833517656603</v>
      </c>
      <c r="AE152" s="1">
        <f t="shared" si="142"/>
        <v>75533.096520833526</v>
      </c>
      <c r="AF152" s="1">
        <f t="shared" si="142"/>
        <v>91324.529872311439</v>
      </c>
    </row>
    <row r="153" spans="1:38">
      <c r="A153" s="77" t="s">
        <v>354</v>
      </c>
      <c r="B153" s="5" t="str">
        <f t="shared" ref="B153" si="143">RIGHT(A153,10)</f>
        <v>9230-06111</v>
      </c>
      <c r="C153" s="5" t="str">
        <f t="shared" ref="C153" si="144">LEFT(B153,4)</f>
        <v>9230</v>
      </c>
      <c r="D153" s="1">
        <f>SUM($F153:K153)</f>
        <v>414759.29000000004</v>
      </c>
      <c r="E153" s="2">
        <f>D153/$D$157</f>
        <v>0.31282519185069529</v>
      </c>
      <c r="F153" s="22">
        <f>'Div 12 history '!B154</f>
        <v>576.80999999999949</v>
      </c>
      <c r="G153" s="22">
        <f>'Div 12 history '!C154</f>
        <v>69053.959999999992</v>
      </c>
      <c r="H153" s="22">
        <f>'Div 12 history '!D154</f>
        <v>105542.55</v>
      </c>
      <c r="I153" s="22">
        <f>'Div 12 history '!E154</f>
        <v>108805.26</v>
      </c>
      <c r="J153" s="22">
        <f>'Div 12 history '!F154</f>
        <v>77654.710000000006</v>
      </c>
      <c r="K153" s="22">
        <f>'Div 12 history '!G154</f>
        <v>53126</v>
      </c>
      <c r="L153" s="1">
        <f t="shared" si="141"/>
        <v>30207.96465106239</v>
      </c>
      <c r="M153" s="1">
        <f t="shared" si="141"/>
        <v>32276.051994387337</v>
      </c>
      <c r="N153" s="1">
        <f t="shared" si="141"/>
        <v>23498.802761440529</v>
      </c>
      <c r="O153" s="1">
        <f t="shared" si="141"/>
        <v>34885.639744805841</v>
      </c>
      <c r="P153" s="1">
        <f t="shared" si="141"/>
        <v>35645.492135811175</v>
      </c>
      <c r="Q153" s="1">
        <f t="shared" si="141"/>
        <v>34885.639744805841</v>
      </c>
      <c r="R153" s="1">
        <f t="shared" si="141"/>
        <v>34885.639744805841</v>
      </c>
      <c r="S153" s="1">
        <f t="shared" si="141"/>
        <v>36449.765704059311</v>
      </c>
      <c r="T153" s="1">
        <f t="shared" si="141"/>
        <v>44070.18737754225</v>
      </c>
      <c r="U153" s="1">
        <f t="shared" si="141"/>
        <v>41533.175071633115</v>
      </c>
      <c r="V153" s="1">
        <f t="shared" si="142"/>
        <v>40382.604016006255</v>
      </c>
      <c r="W153" s="1">
        <f t="shared" si="142"/>
        <v>58412.596773512931</v>
      </c>
      <c r="X153" s="1">
        <f t="shared" si="142"/>
        <v>38217.228038015746</v>
      </c>
      <c r="Y153" s="1">
        <f t="shared" si="142"/>
        <v>36739.129006521209</v>
      </c>
      <c r="Z153" s="1">
        <f t="shared" si="142"/>
        <v>34884.388444038435</v>
      </c>
      <c r="AA153" s="1">
        <f t="shared" si="142"/>
        <v>34885.639744805841</v>
      </c>
      <c r="AB153" s="1">
        <f t="shared" si="142"/>
        <v>35645.492135811175</v>
      </c>
      <c r="AC153" s="1">
        <f t="shared" si="142"/>
        <v>34885.639744805841</v>
      </c>
      <c r="AD153" s="1">
        <f t="shared" si="142"/>
        <v>34885.639744805841</v>
      </c>
      <c r="AE153" s="1">
        <f t="shared" si="142"/>
        <v>36449.765704059311</v>
      </c>
      <c r="AF153" s="1">
        <f t="shared" si="142"/>
        <v>44070.18737754225</v>
      </c>
    </row>
    <row r="154" spans="1:38">
      <c r="A154" s="112" t="s">
        <v>505</v>
      </c>
      <c r="B154" s="5" t="str">
        <f t="shared" si="134"/>
        <v>9010-06111</v>
      </c>
      <c r="C154" s="5" t="str">
        <f t="shared" si="140"/>
        <v>9010</v>
      </c>
      <c r="D154" s="1">
        <f>SUM($F154:K154)</f>
        <v>139.63999999999999</v>
      </c>
      <c r="E154" s="2">
        <f>D154/$D$157</f>
        <v>1.0532111237347109E-4</v>
      </c>
      <c r="F154" s="22">
        <f>'Div 12 history '!B155</f>
        <v>0</v>
      </c>
      <c r="G154" s="22">
        <f>'Div 12 history '!C155</f>
        <v>0</v>
      </c>
      <c r="H154" s="22">
        <f>'Div 12 history '!D155</f>
        <v>0</v>
      </c>
      <c r="I154" s="22">
        <f>'Div 12 history '!E155</f>
        <v>0</v>
      </c>
      <c r="J154" s="22">
        <f>'Div 12 history '!F155</f>
        <v>139.63999999999999</v>
      </c>
      <c r="K154" s="22">
        <f>'Div 12 history '!G155</f>
        <v>0</v>
      </c>
      <c r="L154" s="1">
        <f t="shared" si="141"/>
        <v>10.170333216344236</v>
      </c>
      <c r="M154" s="1">
        <f t="shared" si="141"/>
        <v>10.866611090245254</v>
      </c>
      <c r="N154" s="1">
        <f t="shared" si="141"/>
        <v>7.9115113192704012</v>
      </c>
      <c r="O154" s="1">
        <f t="shared" si="141"/>
        <v>11.745199809664749</v>
      </c>
      <c r="P154" s="1">
        <f t="shared" si="141"/>
        <v>12.00102479161991</v>
      </c>
      <c r="Q154" s="1">
        <f t="shared" si="141"/>
        <v>11.745199809664749</v>
      </c>
      <c r="R154" s="1">
        <f t="shared" si="141"/>
        <v>11.745199809664749</v>
      </c>
      <c r="S154" s="1">
        <f t="shared" si="141"/>
        <v>12.271805371532103</v>
      </c>
      <c r="T154" s="1">
        <f t="shared" si="141"/>
        <v>14.837427668949859</v>
      </c>
      <c r="U154" s="1">
        <f t="shared" si="141"/>
        <v>13.983273447601009</v>
      </c>
      <c r="V154" s="1">
        <f t="shared" si="142"/>
        <v>13.595902396291383</v>
      </c>
      <c r="W154" s="1">
        <f t="shared" si="142"/>
        <v>19.666190029048764</v>
      </c>
      <c r="X154" s="1">
        <f t="shared" si="142"/>
        <v>12.866869656442216</v>
      </c>
      <c r="Y154" s="1">
        <f t="shared" si="142"/>
        <v>12.369227400477564</v>
      </c>
      <c r="Z154" s="1">
        <f t="shared" si="142"/>
        <v>11.744778525215255</v>
      </c>
      <c r="AA154" s="1">
        <f t="shared" si="142"/>
        <v>11.745199809664749</v>
      </c>
      <c r="AB154" s="1">
        <f t="shared" si="142"/>
        <v>12.00102479161991</v>
      </c>
      <c r="AC154" s="1">
        <f t="shared" si="142"/>
        <v>11.745199809664749</v>
      </c>
      <c r="AD154" s="1">
        <f t="shared" si="142"/>
        <v>11.745199809664749</v>
      </c>
      <c r="AE154" s="1">
        <f t="shared" si="142"/>
        <v>12.271805371532103</v>
      </c>
      <c r="AF154" s="1">
        <f t="shared" si="142"/>
        <v>14.837427668949859</v>
      </c>
    </row>
    <row r="155" spans="1:38">
      <c r="A155" s="77" t="s">
        <v>896</v>
      </c>
      <c r="B155" s="5" t="str">
        <f t="shared" ref="B155:B156" si="145">RIGHT(A155,10)</f>
        <v>9010-06112</v>
      </c>
      <c r="C155" s="5" t="str">
        <f t="shared" ref="C155:C156" si="146">LEFT(B155,4)</f>
        <v>9010</v>
      </c>
      <c r="D155" s="1">
        <f>SUM($F155:K155)</f>
        <v>-99.52</v>
      </c>
      <c r="E155" s="2">
        <f t="shared" ref="E155:E156" si="147">D155/$D$157</f>
        <v>-7.5061279743682637E-5</v>
      </c>
      <c r="F155" s="22">
        <f>'Div 12 history '!B156</f>
        <v>0</v>
      </c>
      <c r="G155" s="22">
        <f>'Div 12 history '!C156</f>
        <v>0</v>
      </c>
      <c r="H155" s="22">
        <f>'Div 12 history '!D156</f>
        <v>0</v>
      </c>
      <c r="I155" s="22">
        <f>'Div 12 history '!E156</f>
        <v>0</v>
      </c>
      <c r="J155" s="22">
        <f>'Div 12 history '!F156</f>
        <v>0</v>
      </c>
      <c r="K155" s="22">
        <f>'Div 12 history '!G156</f>
        <v>-99.52</v>
      </c>
      <c r="L155" s="1">
        <f t="shared" si="141"/>
        <v>-7.2482924784487137</v>
      </c>
      <c r="M155" s="1">
        <f t="shared" si="141"/>
        <v>-7.7445225988341999</v>
      </c>
      <c r="N155" s="1">
        <f t="shared" si="141"/>
        <v>-5.6384532117859525</v>
      </c>
      <c r="O155" s="1">
        <f t="shared" si="141"/>
        <v>-8.3706837944560011</v>
      </c>
      <c r="P155" s="1">
        <f t="shared" si="141"/>
        <v>-8.5530076429534052</v>
      </c>
      <c r="Q155" s="1">
        <f t="shared" si="141"/>
        <v>-8.3706837944560011</v>
      </c>
      <c r="R155" s="1">
        <f t="shared" si="141"/>
        <v>-8.3706837944560011</v>
      </c>
      <c r="S155" s="1">
        <f t="shared" si="141"/>
        <v>-8.7459901931744142</v>
      </c>
      <c r="T155" s="1">
        <f t="shared" si="141"/>
        <v>-10.574482967730523</v>
      </c>
      <c r="U155" s="1">
        <f t="shared" si="141"/>
        <v>-9.9657359890092572</v>
      </c>
      <c r="V155" s="1">
        <f t="shared" si="142"/>
        <v>-9.6896606021119922</v>
      </c>
      <c r="W155" s="1">
        <f t="shared" si="142"/>
        <v>-14.015892521418884</v>
      </c>
      <c r="X155" s="1">
        <f t="shared" si="142"/>
        <v>-9.1700864237262198</v>
      </c>
      <c r="Y155" s="1">
        <f t="shared" si="142"/>
        <v>-8.8154218769373198</v>
      </c>
      <c r="Z155" s="1">
        <f t="shared" si="142"/>
        <v>-8.370383549337026</v>
      </c>
      <c r="AA155" s="1">
        <f t="shared" si="142"/>
        <v>-8.3706837944560011</v>
      </c>
      <c r="AB155" s="1">
        <f t="shared" si="142"/>
        <v>-8.5530076429534052</v>
      </c>
      <c r="AC155" s="1">
        <f t="shared" si="142"/>
        <v>-8.3706837944560011</v>
      </c>
      <c r="AD155" s="1">
        <f t="shared" si="142"/>
        <v>-8.3706837944560011</v>
      </c>
      <c r="AE155" s="1">
        <f t="shared" si="142"/>
        <v>-8.7459901931744142</v>
      </c>
      <c r="AF155" s="1">
        <f t="shared" si="142"/>
        <v>-10.574482967730523</v>
      </c>
    </row>
    <row r="156" spans="1:38">
      <c r="A156" s="77" t="s">
        <v>895</v>
      </c>
      <c r="B156" s="5" t="str">
        <f t="shared" si="145"/>
        <v>9210-06116</v>
      </c>
      <c r="C156" s="5" t="str">
        <f t="shared" si="146"/>
        <v>9210</v>
      </c>
      <c r="D156" s="1">
        <f>SUM($F156:K156)</f>
        <v>51564.89</v>
      </c>
      <c r="E156" s="2">
        <f t="shared" si="147"/>
        <v>3.8891947681292435E-2</v>
      </c>
      <c r="F156" s="22">
        <f>'Div 12 history '!B157</f>
        <v>51564.89</v>
      </c>
      <c r="G156" s="22">
        <f>'Div 12 history '!C157</f>
        <v>0</v>
      </c>
      <c r="H156" s="22">
        <f>'Div 12 history '!D157</f>
        <v>0</v>
      </c>
      <c r="I156" s="22">
        <f>'Div 12 history '!E157</f>
        <v>0</v>
      </c>
      <c r="J156" s="22">
        <f>'Div 12 history '!F157</f>
        <v>0</v>
      </c>
      <c r="K156" s="22">
        <f>'Div 12 history '!G157</f>
        <v>0</v>
      </c>
      <c r="L156" s="1">
        <f t="shared" si="141"/>
        <v>3755.6009278440042</v>
      </c>
      <c r="M156" s="1">
        <f t="shared" si="141"/>
        <v>4012.7155939650283</v>
      </c>
      <c r="N156" s="1">
        <f t="shared" si="141"/>
        <v>2921.485325923325</v>
      </c>
      <c r="O156" s="1">
        <f t="shared" si="141"/>
        <v>4337.1522215223695</v>
      </c>
      <c r="P156" s="1">
        <f t="shared" si="141"/>
        <v>4431.6207624402296</v>
      </c>
      <c r="Q156" s="1">
        <f t="shared" si="141"/>
        <v>4337.1522215223695</v>
      </c>
      <c r="R156" s="1">
        <f t="shared" si="141"/>
        <v>4337.1522215223695</v>
      </c>
      <c r="S156" s="1">
        <f t="shared" si="141"/>
        <v>4531.6119599288322</v>
      </c>
      <c r="T156" s="1">
        <f t="shared" si="141"/>
        <v>5479.0198054451157</v>
      </c>
      <c r="U156" s="1">
        <f t="shared" si="141"/>
        <v>5163.6061097498341</v>
      </c>
      <c r="V156" s="1">
        <f t="shared" si="142"/>
        <v>5020.5615261780404</v>
      </c>
      <c r="W156" s="1">
        <f t="shared" si="142"/>
        <v>7262.1378227370114</v>
      </c>
      <c r="X156" s="1">
        <f t="shared" si="142"/>
        <v>4751.3514643281342</v>
      </c>
      <c r="Y156" s="1">
        <f t="shared" si="142"/>
        <v>4567.5870115340276</v>
      </c>
      <c r="Z156" s="1">
        <f t="shared" si="142"/>
        <v>4336.996653731645</v>
      </c>
      <c r="AA156" s="1">
        <f t="shared" si="142"/>
        <v>4337.1522215223695</v>
      </c>
      <c r="AB156" s="1">
        <f t="shared" si="142"/>
        <v>4431.6207624402296</v>
      </c>
      <c r="AC156" s="1">
        <f t="shared" si="142"/>
        <v>4337.1522215223695</v>
      </c>
      <c r="AD156" s="1">
        <f t="shared" si="142"/>
        <v>4337.1522215223695</v>
      </c>
      <c r="AE156" s="1">
        <f t="shared" si="142"/>
        <v>4531.6119599288322</v>
      </c>
      <c r="AF156" s="1">
        <f t="shared" si="142"/>
        <v>5479.0198054451157</v>
      </c>
    </row>
    <row r="157" spans="1:38">
      <c r="A157" s="9" t="s">
        <v>37</v>
      </c>
      <c r="B157" s="5"/>
      <c r="C157" s="5"/>
      <c r="D157" s="31">
        <f>SUM(D151:D156)</f>
        <v>1325850.0299999998</v>
      </c>
      <c r="E157" s="31">
        <f t="shared" ref="E157:K157" si="148">SUM(E151:E156)</f>
        <v>1.0000000000000002</v>
      </c>
      <c r="F157" s="31">
        <f t="shared" si="148"/>
        <v>182251.52000000002</v>
      </c>
      <c r="G157" s="31">
        <f t="shared" si="148"/>
        <v>146992.45000000001</v>
      </c>
      <c r="H157" s="31">
        <f t="shared" si="148"/>
        <v>206973.36</v>
      </c>
      <c r="I157" s="31">
        <f t="shared" si="148"/>
        <v>228126.81</v>
      </c>
      <c r="J157" s="31">
        <f t="shared" si="148"/>
        <v>261029.86000000004</v>
      </c>
      <c r="K157" s="31">
        <f t="shared" si="148"/>
        <v>300476.02999999997</v>
      </c>
      <c r="L157" s="31">
        <f>'Div 12 history '!H158</f>
        <v>96565</v>
      </c>
      <c r="M157" s="31">
        <f>'Div 12 history '!I158</f>
        <v>103176</v>
      </c>
      <c r="N157" s="31">
        <f>'Div 12 history '!J158</f>
        <v>75118</v>
      </c>
      <c r="O157" s="31">
        <f>'Div 012 FY18 Budget'!C66</f>
        <v>111518</v>
      </c>
      <c r="P157" s="31">
        <f>'Div 012 FY18 Budget'!D66</f>
        <v>113947</v>
      </c>
      <c r="Q157" s="31">
        <f>'Div 012 FY18 Budget'!E66</f>
        <v>111518</v>
      </c>
      <c r="R157" s="31">
        <f>'Div 012 FY18 Budget'!F66</f>
        <v>111518</v>
      </c>
      <c r="S157" s="31">
        <f>'Div 012 FY18 Budget'!G66</f>
        <v>116518</v>
      </c>
      <c r="T157" s="31">
        <f>'Div 012 FY18 Budget'!H66</f>
        <v>140878</v>
      </c>
      <c r="U157" s="31">
        <f>'Div 012 FY18 Budget'!I66</f>
        <v>132768</v>
      </c>
      <c r="V157" s="31">
        <f>'Div 012 FY18 Budget'!J66</f>
        <v>129090</v>
      </c>
      <c r="W157" s="31">
        <f>'Div 012 FY18 Budget'!K66</f>
        <v>186726</v>
      </c>
      <c r="X157" s="31">
        <f>'Div 012 FY18 Budget'!L66</f>
        <v>122168</v>
      </c>
      <c r="Y157" s="31">
        <f>'Div 012 FY18 Budget'!M66</f>
        <v>117443</v>
      </c>
      <c r="Z157" s="31">
        <f>'Div 012 FY18 Budget'!N66</f>
        <v>111514</v>
      </c>
      <c r="AA157" s="37">
        <f t="shared" ref="AA157:AF157" si="149">O157*(1+AA$3)</f>
        <v>111518</v>
      </c>
      <c r="AB157" s="37">
        <f t="shared" si="149"/>
        <v>113947</v>
      </c>
      <c r="AC157" s="37">
        <f t="shared" si="149"/>
        <v>111518</v>
      </c>
      <c r="AD157" s="37">
        <f t="shared" si="149"/>
        <v>111518</v>
      </c>
      <c r="AE157" s="37">
        <f t="shared" si="149"/>
        <v>116518</v>
      </c>
      <c r="AF157" s="37">
        <f t="shared" si="149"/>
        <v>140878</v>
      </c>
      <c r="AH157" s="15">
        <f>SUM(F157:Q157)</f>
        <v>1937692.0300000003</v>
      </c>
      <c r="AI157" s="15">
        <f>SUM(U157:AF157)</f>
        <v>1505606</v>
      </c>
      <c r="AK157" s="15">
        <f>AH157*$AK$6</f>
        <v>99928.731224236501</v>
      </c>
      <c r="AL157" s="15">
        <f>AI157*$AL$6</f>
        <v>85381.500534939478</v>
      </c>
    </row>
    <row r="158" spans="1:38">
      <c r="B158" s="5" t="str">
        <f t="shared" si="134"/>
        <v/>
      </c>
      <c r="C158" s="5" t="s">
        <v>462</v>
      </c>
      <c r="F158" s="1">
        <f>F157-'Div 12 history '!B158</f>
        <v>0</v>
      </c>
      <c r="G158" s="1">
        <f>G157-'Div 12 history '!C158</f>
        <v>0</v>
      </c>
      <c r="H158" s="1">
        <f>H157-'Div 12 history '!D158</f>
        <v>0</v>
      </c>
      <c r="I158" s="1">
        <f>I157-'Div 12 history '!E158</f>
        <v>0</v>
      </c>
      <c r="J158" s="1">
        <f>J157-'Div 12 history '!F158</f>
        <v>0</v>
      </c>
      <c r="K158" s="1">
        <f>K157-'Div 12 history '!G158</f>
        <v>0</v>
      </c>
      <c r="L158" s="1">
        <f>L157-'Div 12 history '!H158</f>
        <v>0</v>
      </c>
      <c r="M158" s="1">
        <f>M157-'Div 12 history '!I158</f>
        <v>0</v>
      </c>
      <c r="N158" s="1">
        <f>N157-'Div 12 history '!J158</f>
        <v>0</v>
      </c>
      <c r="O158" s="1">
        <f>O157-SUM(O151:O156)</f>
        <v>0</v>
      </c>
      <c r="P158" s="1">
        <f t="shared" ref="P158:Z158" si="150">P157-SUM(P151:P156)</f>
        <v>0</v>
      </c>
      <c r="Q158" s="1">
        <f t="shared" si="150"/>
        <v>0</v>
      </c>
      <c r="R158" s="1">
        <f t="shared" si="150"/>
        <v>0</v>
      </c>
      <c r="S158" s="1">
        <f t="shared" si="150"/>
        <v>0</v>
      </c>
      <c r="T158" s="1">
        <f t="shared" si="150"/>
        <v>0</v>
      </c>
      <c r="U158" s="1">
        <f t="shared" si="150"/>
        <v>0</v>
      </c>
      <c r="V158" s="1">
        <f t="shared" si="150"/>
        <v>0</v>
      </c>
      <c r="W158" s="1">
        <f t="shared" si="150"/>
        <v>0</v>
      </c>
      <c r="X158" s="1">
        <f t="shared" si="150"/>
        <v>0</v>
      </c>
      <c r="Y158" s="1">
        <f t="shared" si="150"/>
        <v>0</v>
      </c>
      <c r="Z158" s="1">
        <f t="shared" si="150"/>
        <v>0</v>
      </c>
      <c r="AA158" s="1">
        <f t="shared" ref="AA158:AF158" si="151">AA157-SUM(AA151:AA154)</f>
        <v>4328.7815377278894</v>
      </c>
      <c r="AB158" s="1">
        <f t="shared" si="151"/>
        <v>4423.0677547972446</v>
      </c>
      <c r="AC158" s="1">
        <f t="shared" si="151"/>
        <v>4328.7815377278894</v>
      </c>
      <c r="AD158" s="1">
        <f t="shared" si="151"/>
        <v>4328.7815377278894</v>
      </c>
      <c r="AE158" s="1">
        <f t="shared" si="151"/>
        <v>4522.8659697356343</v>
      </c>
      <c r="AF158" s="1">
        <f t="shared" si="151"/>
        <v>5468.4453224773752</v>
      </c>
    </row>
    <row r="159" spans="1:38">
      <c r="A159" s="77" t="s">
        <v>506</v>
      </c>
      <c r="B159" s="5" t="str">
        <f t="shared" si="134"/>
        <v>9010-07590</v>
      </c>
      <c r="C159" s="5" t="str">
        <f t="shared" ref="C159" si="152">LEFT(B159,4)</f>
        <v>9010</v>
      </c>
      <c r="D159" s="1">
        <f>SUM($F159:K159)</f>
        <v>19.59</v>
      </c>
      <c r="E159" s="2">
        <f>D159/$D$162</f>
        <v>5.8895506323976381E-3</v>
      </c>
      <c r="F159" s="22">
        <f>'Div 12 history '!B160</f>
        <v>0</v>
      </c>
      <c r="G159" s="22">
        <f>'Div 12 history '!C160</f>
        <v>0</v>
      </c>
      <c r="H159" s="22">
        <f>'Div 12 history '!D160</f>
        <v>0</v>
      </c>
      <c r="I159" s="22">
        <f>'Div 12 history '!E160</f>
        <v>19.59</v>
      </c>
      <c r="J159" s="22">
        <f>'Div 12 history '!F160</f>
        <v>0</v>
      </c>
      <c r="K159" s="22">
        <f>'Div 12 history '!G160</f>
        <v>0</v>
      </c>
      <c r="L159" s="1">
        <f t="shared" ref="L159:AF161" si="153">$E159*L$162</f>
        <v>6.1958072652823155</v>
      </c>
      <c r="M159" s="1">
        <f t="shared" si="153"/>
        <v>6.1958072652823155</v>
      </c>
      <c r="N159" s="1">
        <f t="shared" si="153"/>
        <v>6.1722490627527247</v>
      </c>
      <c r="O159" s="1">
        <f t="shared" si="153"/>
        <v>29.222122121440783</v>
      </c>
      <c r="P159" s="1">
        <f t="shared" si="153"/>
        <v>29.19584353547409</v>
      </c>
      <c r="Q159" s="1">
        <f t="shared" si="153"/>
        <v>30.744856603121242</v>
      </c>
      <c r="R159" s="1">
        <f t="shared" si="153"/>
        <v>28.831651981973579</v>
      </c>
      <c r="S159" s="1">
        <f t="shared" si="153"/>
        <v>31.981965547782316</v>
      </c>
      <c r="T159" s="1">
        <f t="shared" si="153"/>
        <v>35.06453985803747</v>
      </c>
      <c r="U159" s="1">
        <f t="shared" si="153"/>
        <v>32.929057117517424</v>
      </c>
      <c r="V159" s="1">
        <f t="shared" si="153"/>
        <v>31.912823401268096</v>
      </c>
      <c r="W159" s="1">
        <f t="shared" si="153"/>
        <v>42.376186097774351</v>
      </c>
      <c r="X159" s="1">
        <f t="shared" si="153"/>
        <v>32.210748086873124</v>
      </c>
      <c r="Y159" s="1">
        <f t="shared" si="153"/>
        <v>32.032082678888706</v>
      </c>
      <c r="Z159" s="1">
        <f t="shared" si="153"/>
        <v>32.35716290454959</v>
      </c>
      <c r="AA159" s="1">
        <f t="shared" si="153"/>
        <v>29.222122121440783</v>
      </c>
      <c r="AB159" s="1">
        <f t="shared" si="153"/>
        <v>29.19584353547409</v>
      </c>
      <c r="AC159" s="1">
        <f t="shared" si="153"/>
        <v>30.744856603121242</v>
      </c>
      <c r="AD159" s="1">
        <f t="shared" si="153"/>
        <v>28.831651981973579</v>
      </c>
      <c r="AE159" s="1">
        <f t="shared" si="153"/>
        <v>31.981965547782316</v>
      </c>
      <c r="AF159" s="1">
        <f t="shared" si="153"/>
        <v>35.06453985803747</v>
      </c>
    </row>
    <row r="160" spans="1:38">
      <c r="A160" s="77" t="s">
        <v>305</v>
      </c>
      <c r="B160" s="5" t="str">
        <f t="shared" ref="B160:B161" si="154">RIGHT(A160,10)</f>
        <v>9210-07590</v>
      </c>
      <c r="C160" s="5" t="str">
        <f t="shared" ref="C160:C161" si="155">LEFT(B160,4)</f>
        <v>9210</v>
      </c>
      <c r="D160" s="1">
        <f>SUM($F160:K160)</f>
        <v>3042.59</v>
      </c>
      <c r="E160" s="2">
        <f t="shared" ref="E160:E161" si="156">D160/$D$162</f>
        <v>0.91472628170631609</v>
      </c>
      <c r="F160" s="22">
        <f>'Div 12 history '!B161</f>
        <v>119.8</v>
      </c>
      <c r="G160" s="22">
        <f>'Div 12 history '!C161</f>
        <v>357.99</v>
      </c>
      <c r="H160" s="22">
        <f>'Div 12 history '!D161</f>
        <v>888.61</v>
      </c>
      <c r="I160" s="22">
        <f>'Div 12 history '!E161</f>
        <v>693</v>
      </c>
      <c r="J160" s="22">
        <f>'Div 12 history '!F161</f>
        <v>880</v>
      </c>
      <c r="K160" s="22">
        <f>'Div 12 history '!G161</f>
        <v>103.19</v>
      </c>
      <c r="L160" s="1">
        <f t="shared" si="153"/>
        <v>962.29204835504447</v>
      </c>
      <c r="M160" s="1">
        <f t="shared" si="153"/>
        <v>962.29204835504447</v>
      </c>
      <c r="N160" s="1">
        <f t="shared" si="153"/>
        <v>958.6331432282193</v>
      </c>
      <c r="O160" s="1">
        <f t="shared" si="153"/>
        <v>4538.5878787888987</v>
      </c>
      <c r="P160" s="1">
        <f t="shared" si="153"/>
        <v>4534.5064615925539</v>
      </c>
      <c r="Q160" s="1">
        <f t="shared" si="153"/>
        <v>4775.0889868346439</v>
      </c>
      <c r="R160" s="1">
        <f t="shared" si="153"/>
        <v>4477.9426239833083</v>
      </c>
      <c r="S160" s="1">
        <f t="shared" si="153"/>
        <v>4967.2286143964784</v>
      </c>
      <c r="T160" s="1">
        <f t="shared" si="153"/>
        <v>5445.9937890079764</v>
      </c>
      <c r="U160" s="1">
        <f t="shared" si="153"/>
        <v>5114.3246500861333</v>
      </c>
      <c r="V160" s="1">
        <f t="shared" si="153"/>
        <v>4956.4899107945021</v>
      </c>
      <c r="W160" s="1">
        <f t="shared" si="153"/>
        <v>6581.5906104761243</v>
      </c>
      <c r="X160" s="1">
        <f t="shared" si="153"/>
        <v>5002.761614172502</v>
      </c>
      <c r="Y160" s="1">
        <f t="shared" si="153"/>
        <v>4975.0124776906587</v>
      </c>
      <c r="Z160" s="1">
        <f t="shared" si="153"/>
        <v>5025.5018010083486</v>
      </c>
      <c r="AA160" s="1">
        <f t="shared" si="153"/>
        <v>4538.5878787888987</v>
      </c>
      <c r="AB160" s="1">
        <f t="shared" si="153"/>
        <v>4534.5064615925539</v>
      </c>
      <c r="AC160" s="1">
        <f t="shared" si="153"/>
        <v>4775.0889868346439</v>
      </c>
      <c r="AD160" s="1">
        <f t="shared" si="153"/>
        <v>4477.9426239833083</v>
      </c>
      <c r="AE160" s="1">
        <f t="shared" si="153"/>
        <v>4967.2286143964784</v>
      </c>
      <c r="AF160" s="1">
        <f t="shared" si="153"/>
        <v>5445.9937890079764</v>
      </c>
    </row>
    <row r="161" spans="1:38">
      <c r="A161" s="112" t="s">
        <v>507</v>
      </c>
      <c r="B161" s="5" t="str">
        <f t="shared" si="154"/>
        <v>9030-07590</v>
      </c>
      <c r="C161" s="5" t="str">
        <f t="shared" si="155"/>
        <v>9030</v>
      </c>
      <c r="D161" s="1">
        <f>SUM($F161:K161)</f>
        <v>264.05</v>
      </c>
      <c r="E161" s="2">
        <f t="shared" si="156"/>
        <v>7.9384167661286198E-2</v>
      </c>
      <c r="F161" s="22">
        <f>'Div 12 history '!B162</f>
        <v>177.79</v>
      </c>
      <c r="G161" s="22">
        <f>'Div 12 history '!C162</f>
        <v>0</v>
      </c>
      <c r="H161" s="22">
        <f>'Div 12 history '!D162</f>
        <v>86.26</v>
      </c>
      <c r="I161" s="22">
        <f>'Div 12 history '!E162</f>
        <v>0</v>
      </c>
      <c r="J161" s="22">
        <f>'Div 12 history '!F162</f>
        <v>0</v>
      </c>
      <c r="K161" s="22">
        <f>'Div 12 history '!G162</f>
        <v>0</v>
      </c>
      <c r="L161" s="1">
        <f t="shared" si="153"/>
        <v>83.512144379673074</v>
      </c>
      <c r="M161" s="1">
        <f t="shared" si="153"/>
        <v>83.512144379673074</v>
      </c>
      <c r="N161" s="1">
        <f t="shared" si="153"/>
        <v>83.194607709027935</v>
      </c>
      <c r="O161" s="1">
        <f t="shared" si="153"/>
        <v>393.87959908966002</v>
      </c>
      <c r="P161" s="1">
        <f t="shared" si="153"/>
        <v>393.5253948719722</v>
      </c>
      <c r="Q161" s="1">
        <f t="shared" si="153"/>
        <v>414.40425656223408</v>
      </c>
      <c r="R161" s="1">
        <f t="shared" si="153"/>
        <v>388.616524034718</v>
      </c>
      <c r="S161" s="1">
        <f t="shared" si="153"/>
        <v>431.07902005573879</v>
      </c>
      <c r="T161" s="1">
        <f t="shared" si="153"/>
        <v>472.62847113398652</v>
      </c>
      <c r="U161" s="1">
        <f t="shared" si="153"/>
        <v>443.84469279634897</v>
      </c>
      <c r="V161" s="1">
        <f t="shared" si="153"/>
        <v>430.14706580422876</v>
      </c>
      <c r="W161" s="1">
        <f t="shared" si="153"/>
        <v>571.18080342610097</v>
      </c>
      <c r="X161" s="1">
        <f t="shared" si="153"/>
        <v>434.16273774062529</v>
      </c>
      <c r="Y161" s="1">
        <f t="shared" si="153"/>
        <v>431.75453963045248</v>
      </c>
      <c r="Z161" s="1">
        <f t="shared" si="153"/>
        <v>436.13623608710162</v>
      </c>
      <c r="AA161" s="1">
        <f t="shared" si="153"/>
        <v>393.87959908966002</v>
      </c>
      <c r="AB161" s="1">
        <f t="shared" si="153"/>
        <v>393.5253948719722</v>
      </c>
      <c r="AC161" s="1">
        <f t="shared" si="153"/>
        <v>414.40425656223408</v>
      </c>
      <c r="AD161" s="1">
        <f t="shared" si="153"/>
        <v>388.616524034718</v>
      </c>
      <c r="AE161" s="1">
        <f t="shared" si="153"/>
        <v>431.07902005573879</v>
      </c>
      <c r="AF161" s="1">
        <f t="shared" si="153"/>
        <v>472.62847113398652</v>
      </c>
    </row>
    <row r="162" spans="1:38">
      <c r="A162" s="9" t="s">
        <v>39</v>
      </c>
      <c r="B162" s="9"/>
      <c r="C162" s="9"/>
      <c r="D162" s="31">
        <f t="shared" ref="D162:K162" si="157">SUM(D159:D161)</f>
        <v>3326.2300000000005</v>
      </c>
      <c r="E162" s="36">
        <f t="shared" si="157"/>
        <v>0.99999999999999989</v>
      </c>
      <c r="F162" s="31">
        <f t="shared" si="157"/>
        <v>297.58999999999997</v>
      </c>
      <c r="G162" s="31">
        <f t="shared" si="157"/>
        <v>357.99</v>
      </c>
      <c r="H162" s="31">
        <f t="shared" si="157"/>
        <v>974.87</v>
      </c>
      <c r="I162" s="31">
        <f t="shared" si="157"/>
        <v>712.59</v>
      </c>
      <c r="J162" s="31">
        <f t="shared" si="157"/>
        <v>880</v>
      </c>
      <c r="K162" s="31">
        <f t="shared" si="157"/>
        <v>103.19</v>
      </c>
      <c r="L162" s="31">
        <f>'Div 12 history '!H163</f>
        <v>1052</v>
      </c>
      <c r="M162" s="31">
        <f>'Div 12 history '!I163</f>
        <v>1052</v>
      </c>
      <c r="N162" s="31">
        <f>'Div 12 history '!J163</f>
        <v>1048</v>
      </c>
      <c r="O162" s="31">
        <f>'Div 012 FY18 Budget'!C69</f>
        <v>4961.6895999999997</v>
      </c>
      <c r="P162" s="31">
        <f>'Div 012 FY18 Budget'!D69</f>
        <v>4957.2277000000004</v>
      </c>
      <c r="Q162" s="31">
        <f>'Div 012 FY18 Budget'!E69</f>
        <v>5220.2380999999996</v>
      </c>
      <c r="R162" s="31">
        <f>'Div 012 FY18 Budget'!F69</f>
        <v>4895.3908000000001</v>
      </c>
      <c r="S162" s="31">
        <f>'Div 012 FY18 Budget'!G69</f>
        <v>5430.2896000000001</v>
      </c>
      <c r="T162" s="31">
        <f>'Div 012 FY18 Budget'!H69</f>
        <v>5953.6868000000004</v>
      </c>
      <c r="U162" s="31">
        <f>'Div 012 FY18 Budget'!I69</f>
        <v>5591.0983999999999</v>
      </c>
      <c r="V162" s="31">
        <f>'Div 012 FY18 Budget'!J69</f>
        <v>5418.5497999999998</v>
      </c>
      <c r="W162" s="31">
        <f>'Div 012 FY18 Budget'!K69</f>
        <v>7195.1476000000002</v>
      </c>
      <c r="X162" s="31">
        <f>'Div 012 FY18 Budget'!L69</f>
        <v>5469.1351000000004</v>
      </c>
      <c r="Y162" s="31">
        <f>'Div 012 FY18 Budget'!M69</f>
        <v>5438.7991000000002</v>
      </c>
      <c r="Z162" s="31">
        <f>'Div 012 FY18 Budget'!N69</f>
        <v>5493.9952000000003</v>
      </c>
      <c r="AA162" s="37">
        <f t="shared" ref="AA162:AF162" si="158">O162*(1+AA$3)</f>
        <v>4961.6895999999997</v>
      </c>
      <c r="AB162" s="37">
        <f t="shared" si="158"/>
        <v>4957.2277000000004</v>
      </c>
      <c r="AC162" s="37">
        <f t="shared" si="158"/>
        <v>5220.2380999999996</v>
      </c>
      <c r="AD162" s="37">
        <f t="shared" si="158"/>
        <v>4895.3908000000001</v>
      </c>
      <c r="AE162" s="37">
        <f t="shared" si="158"/>
        <v>5430.2896000000001</v>
      </c>
      <c r="AF162" s="37">
        <f t="shared" si="158"/>
        <v>5953.6868000000004</v>
      </c>
      <c r="AH162" s="15">
        <f>SUM(F162:Q162)</f>
        <v>21617.385399999999</v>
      </c>
      <c r="AI162" s="15">
        <f>SUM(U162:AF162)</f>
        <v>66025.247799999997</v>
      </c>
      <c r="AK162" s="15">
        <f>AH162*$AK$6</f>
        <v>1114.8303558885639</v>
      </c>
      <c r="AL162" s="15">
        <f>AI162*$AL$6</f>
        <v>3744.2297190335398</v>
      </c>
    </row>
    <row r="163" spans="1:38">
      <c r="F163" s="1">
        <f>F162-'Div 12 history '!B163</f>
        <v>0</v>
      </c>
      <c r="G163" s="1">
        <f>G162-'Div 12 history '!C163</f>
        <v>0</v>
      </c>
      <c r="H163" s="1">
        <f>H162-'Div 12 history '!D163</f>
        <v>0</v>
      </c>
      <c r="I163" s="1">
        <f>I162-'Div 12 history '!E163</f>
        <v>0</v>
      </c>
      <c r="J163" s="1">
        <f>J162-'Div 12 history '!F163</f>
        <v>0</v>
      </c>
      <c r="K163" s="1">
        <f>K162-'Div 12 history '!G163</f>
        <v>0</v>
      </c>
      <c r="L163" s="1">
        <f>L162-'Div 12 history '!H163</f>
        <v>0</v>
      </c>
      <c r="M163" s="1">
        <f>M162-'Div 12 history '!I163</f>
        <v>0</v>
      </c>
      <c r="N163" s="1">
        <f>N162-'Div 12 history '!J163</f>
        <v>0</v>
      </c>
      <c r="O163" s="1">
        <f t="shared" ref="O163:AF163" si="159">O162-SUM(O159:O161)</f>
        <v>0</v>
      </c>
      <c r="P163" s="1">
        <f t="shared" si="159"/>
        <v>0</v>
      </c>
      <c r="Q163" s="1">
        <f t="shared" si="159"/>
        <v>0</v>
      </c>
      <c r="R163" s="1">
        <f t="shared" si="159"/>
        <v>0</v>
      </c>
      <c r="S163" s="1">
        <f t="shared" si="159"/>
        <v>0</v>
      </c>
      <c r="T163" s="1">
        <f t="shared" si="159"/>
        <v>0</v>
      </c>
      <c r="U163" s="1">
        <f t="shared" si="159"/>
        <v>0</v>
      </c>
      <c r="V163" s="1">
        <f t="shared" si="159"/>
        <v>0</v>
      </c>
      <c r="W163" s="1">
        <f t="shared" si="159"/>
        <v>0</v>
      </c>
      <c r="X163" s="1">
        <f t="shared" si="159"/>
        <v>0</v>
      </c>
      <c r="Y163" s="1">
        <f t="shared" si="159"/>
        <v>0</v>
      </c>
      <c r="Z163" s="1">
        <f t="shared" si="159"/>
        <v>0</v>
      </c>
      <c r="AA163" s="1">
        <f t="shared" si="159"/>
        <v>0</v>
      </c>
      <c r="AB163" s="1">
        <f t="shared" si="159"/>
        <v>0</v>
      </c>
      <c r="AC163" s="1">
        <f t="shared" si="159"/>
        <v>0</v>
      </c>
      <c r="AD163" s="1">
        <f t="shared" si="159"/>
        <v>0</v>
      </c>
      <c r="AE163" s="1">
        <f t="shared" si="159"/>
        <v>0</v>
      </c>
      <c r="AF163" s="1">
        <f t="shared" si="159"/>
        <v>0</v>
      </c>
    </row>
    <row r="164" spans="1:38">
      <c r="A164" s="9" t="s">
        <v>124</v>
      </c>
      <c r="B164" s="9"/>
      <c r="C164" s="9"/>
      <c r="F164" s="50">
        <f t="shared" ref="F164:L164" si="160">F22+F42+F32+F46+F56+F62+F72+F81+F96+F100+F103+F110+F115+F138+F149+F157+F162</f>
        <v>4104410.060000001</v>
      </c>
      <c r="G164" s="50">
        <f t="shared" si="160"/>
        <v>3692373.3800000004</v>
      </c>
      <c r="H164" s="50">
        <f t="shared" si="160"/>
        <v>4255879.6700000009</v>
      </c>
      <c r="I164" s="50">
        <f t="shared" si="160"/>
        <v>3612620.4</v>
      </c>
      <c r="J164" s="50">
        <f t="shared" si="160"/>
        <v>4095686.54</v>
      </c>
      <c r="K164" s="50">
        <f t="shared" si="160"/>
        <v>4117575.2299999995</v>
      </c>
      <c r="L164" s="50">
        <f t="shared" si="160"/>
        <v>3924136.89</v>
      </c>
      <c r="M164" s="16">
        <f t="shared" ref="M164" si="161">M22+M42+M32+M46+M56+M62+M72+M81+M96+M100+M103+M110+M115+M138+M149+M157+M162</f>
        <v>4180992.8899999997</v>
      </c>
      <c r="N164" s="16">
        <f t="shared" ref="N164:AF164" si="162">N22+N42+N32+N46+N56+N62+N72+N81+N96+N100+N103+N110+N115+N138+N149+N157+N162</f>
        <v>3839066.2899999996</v>
      </c>
      <c r="O164" s="16">
        <f t="shared" si="162"/>
        <v>3962203.4759000004</v>
      </c>
      <c r="P164" s="16">
        <f t="shared" si="162"/>
        <v>3907270.1835000003</v>
      </c>
      <c r="Q164" s="16">
        <f t="shared" si="162"/>
        <v>3760952.8256000001</v>
      </c>
      <c r="R164" s="16">
        <f t="shared" si="162"/>
        <v>4192953.7772000004</v>
      </c>
      <c r="S164" s="16">
        <f t="shared" si="162"/>
        <v>3673711.3922999995</v>
      </c>
      <c r="T164" s="16">
        <f t="shared" si="162"/>
        <v>4009067.7420999995</v>
      </c>
      <c r="U164" s="44">
        <f t="shared" si="162"/>
        <v>3907670.4829000002</v>
      </c>
      <c r="V164" s="44">
        <f t="shared" si="162"/>
        <v>4194183.1487000003</v>
      </c>
      <c r="W164" s="44">
        <f t="shared" si="162"/>
        <v>3893524.4294999992</v>
      </c>
      <c r="X164" s="44">
        <f t="shared" si="162"/>
        <v>3977652.7278</v>
      </c>
      <c r="Y164" s="44">
        <f t="shared" si="162"/>
        <v>4067299.7336999997</v>
      </c>
      <c r="Z164" s="44">
        <f t="shared" si="162"/>
        <v>3611820.8709</v>
      </c>
      <c r="AA164" s="44">
        <f t="shared" si="162"/>
        <v>4091130.5630900287</v>
      </c>
      <c r="AB164" s="44">
        <f t="shared" si="162"/>
        <v>4036197.2706900286</v>
      </c>
      <c r="AC164" s="44">
        <f t="shared" si="162"/>
        <v>3884057.4690350574</v>
      </c>
      <c r="AD164" s="44">
        <f t="shared" si="162"/>
        <v>4330596.873187772</v>
      </c>
      <c r="AE164" s="44">
        <f t="shared" si="162"/>
        <v>3793887.1603926583</v>
      </c>
      <c r="AF164" s="44">
        <f t="shared" si="162"/>
        <v>4140888.3959770007</v>
      </c>
      <c r="AH164" s="15">
        <f>SUM(F164:Q164)</f>
        <v>47453167.835000008</v>
      </c>
      <c r="AI164" s="15">
        <f>SUM(U164:AF164)</f>
        <v>47928909.125872545</v>
      </c>
      <c r="AK164" s="15">
        <f>SUM(AK8:AK162)</f>
        <v>2447207.6991111427</v>
      </c>
      <c r="AL164" s="15">
        <f>SUM(AL8:AL162)</f>
        <v>2718003.3688559639</v>
      </c>
    </row>
    <row r="165" spans="1:38">
      <c r="A165" s="9"/>
      <c r="B165" s="9"/>
      <c r="C165" s="9"/>
      <c r="F165" s="1">
        <f>F164-'Div 12 history '!B165</f>
        <v>0</v>
      </c>
      <c r="G165" s="1">
        <f>G164-'Div 12 history '!C165</f>
        <v>0</v>
      </c>
      <c r="H165" s="1">
        <f>H164-'Div 12 history '!D165</f>
        <v>0</v>
      </c>
      <c r="I165" s="179">
        <f>I164-'Div 12 history '!E165</f>
        <v>0</v>
      </c>
      <c r="J165" s="179">
        <f>J164-'Div 12 history '!F165</f>
        <v>0</v>
      </c>
      <c r="K165" s="179">
        <f>K164-'Div 12 history '!G165</f>
        <v>0</v>
      </c>
      <c r="L165" s="1">
        <f>L164-'Div 12 history '!H165</f>
        <v>0</v>
      </c>
      <c r="M165" s="1">
        <f>M164-'Div 12 history '!I165</f>
        <v>0</v>
      </c>
      <c r="N165" s="1">
        <f>N164-'Div 12 history '!J165</f>
        <v>0</v>
      </c>
      <c r="O165" s="1">
        <f>O164-'Div 012 FY18 Budget'!C70</f>
        <v>0</v>
      </c>
      <c r="P165" s="1">
        <f>P164-'Div 012 FY18 Budget'!D70</f>
        <v>0</v>
      </c>
      <c r="Q165" s="1">
        <f>Q164-'Div 012 FY18 Budget'!E70</f>
        <v>0</v>
      </c>
      <c r="R165" s="1">
        <f>R164-'Div 012 FY18 Budget'!F70</f>
        <v>0</v>
      </c>
      <c r="S165" s="1">
        <f>S164-'Div 012 FY18 Budget'!G70</f>
        <v>0</v>
      </c>
      <c r="T165" s="1">
        <f>T164-'Div 012 FY18 Budget'!H70</f>
        <v>0</v>
      </c>
      <c r="U165" s="1">
        <f>U164-'Div 012 FY18 Budget'!I70</f>
        <v>0</v>
      </c>
      <c r="V165" s="1">
        <f>V164-'Div 012 FY18 Budget'!J70</f>
        <v>0</v>
      </c>
      <c r="W165" s="1">
        <f>W164-'Div 012 FY18 Budget'!K70</f>
        <v>0</v>
      </c>
      <c r="X165" s="1">
        <f>X164-'Div 012 FY18 Budget'!L70</f>
        <v>0</v>
      </c>
      <c r="Y165" s="1">
        <f>Y164-'Div 012 FY18 Budget'!M70</f>
        <v>0</v>
      </c>
      <c r="Z165" s="1">
        <f>Z164-'Div 012 FY18 Budget'!N70</f>
        <v>0</v>
      </c>
      <c r="AA165" s="1"/>
      <c r="AB165" s="1"/>
      <c r="AC165" s="1"/>
      <c r="AD165" s="1"/>
      <c r="AE165" s="1"/>
      <c r="AF165" s="1"/>
      <c r="AH165" s="15">
        <f>SUM(AH8:AH162)</f>
        <v>47482707.343937621</v>
      </c>
      <c r="AI165" s="15">
        <f>SUM(AI8:AI162)</f>
        <v>47959252.314530477</v>
      </c>
      <c r="AJ165" s="62" t="s">
        <v>580</v>
      </c>
      <c r="AK165" s="2">
        <f>AK164/AH164</f>
        <v>5.1571008022485633E-2</v>
      </c>
      <c r="AL165" s="2">
        <f>AL164/AI164</f>
        <v>5.67090596975168E-2</v>
      </c>
    </row>
    <row r="166" spans="1:38">
      <c r="F166" s="15">
        <f t="shared" ref="F166:AF166" si="163">F164-F247</f>
        <v>0</v>
      </c>
      <c r="G166" s="15">
        <f t="shared" si="163"/>
        <v>0</v>
      </c>
      <c r="H166" s="15">
        <f t="shared" si="163"/>
        <v>0</v>
      </c>
      <c r="I166" s="15">
        <f t="shared" si="163"/>
        <v>0</v>
      </c>
      <c r="J166" s="15">
        <f t="shared" si="163"/>
        <v>0</v>
      </c>
      <c r="K166" s="15">
        <f t="shared" si="163"/>
        <v>0</v>
      </c>
      <c r="L166" s="15">
        <f t="shared" si="163"/>
        <v>0</v>
      </c>
      <c r="M166" s="19">
        <f t="shared" ref="M166" si="164">M164-M247</f>
        <v>0</v>
      </c>
      <c r="N166" s="19">
        <f t="shared" si="163"/>
        <v>0</v>
      </c>
      <c r="O166" s="19">
        <f t="shared" si="163"/>
        <v>0</v>
      </c>
      <c r="P166" s="19">
        <f t="shared" si="163"/>
        <v>0</v>
      </c>
      <c r="Q166" s="19">
        <f t="shared" si="163"/>
        <v>0</v>
      </c>
      <c r="R166" s="19">
        <f t="shared" si="163"/>
        <v>0</v>
      </c>
      <c r="S166" s="19">
        <f t="shared" si="163"/>
        <v>0</v>
      </c>
      <c r="T166" s="19">
        <f t="shared" si="163"/>
        <v>0</v>
      </c>
      <c r="U166" s="15">
        <f t="shared" si="163"/>
        <v>0</v>
      </c>
      <c r="V166" s="15">
        <f t="shared" si="163"/>
        <v>0</v>
      </c>
      <c r="W166" s="15">
        <f t="shared" si="163"/>
        <v>0</v>
      </c>
      <c r="X166" s="15">
        <f t="shared" si="163"/>
        <v>0</v>
      </c>
      <c r="Y166" s="15">
        <f t="shared" si="163"/>
        <v>0</v>
      </c>
      <c r="Z166" s="15">
        <f t="shared" si="163"/>
        <v>0</v>
      </c>
      <c r="AA166" s="15">
        <f t="shared" si="163"/>
        <v>0</v>
      </c>
      <c r="AB166" s="15">
        <f t="shared" si="163"/>
        <v>0</v>
      </c>
      <c r="AC166" s="15">
        <f t="shared" si="163"/>
        <v>0</v>
      </c>
      <c r="AD166" s="15">
        <f t="shared" si="163"/>
        <v>0</v>
      </c>
      <c r="AE166" s="15">
        <f t="shared" si="163"/>
        <v>0</v>
      </c>
      <c r="AF166" s="15">
        <f t="shared" si="163"/>
        <v>0</v>
      </c>
    </row>
    <row r="167" spans="1:38">
      <c r="V167"/>
    </row>
    <row r="168" spans="1:38">
      <c r="A168" s="51" t="s">
        <v>578</v>
      </c>
      <c r="D168" s="20">
        <v>1</v>
      </c>
      <c r="E168" s="20">
        <v>2</v>
      </c>
      <c r="F168" s="20">
        <v>3</v>
      </c>
      <c r="G168" s="20">
        <v>4</v>
      </c>
      <c r="H168" s="20">
        <v>5</v>
      </c>
      <c r="I168" s="20">
        <v>6</v>
      </c>
      <c r="J168" s="20">
        <v>7</v>
      </c>
      <c r="K168" s="20">
        <v>8</v>
      </c>
      <c r="L168" s="20">
        <v>9</v>
      </c>
      <c r="M168" s="20">
        <v>10</v>
      </c>
      <c r="N168" s="20">
        <v>11</v>
      </c>
      <c r="O168" s="20">
        <v>12</v>
      </c>
      <c r="P168" s="20">
        <v>13</v>
      </c>
      <c r="Q168" s="20">
        <v>14</v>
      </c>
      <c r="R168" s="20">
        <v>15</v>
      </c>
      <c r="S168" s="20">
        <v>16</v>
      </c>
      <c r="T168" s="20">
        <v>17</v>
      </c>
      <c r="U168" s="20">
        <v>18</v>
      </c>
      <c r="V168" s="20">
        <v>19</v>
      </c>
      <c r="W168" s="20">
        <v>20</v>
      </c>
      <c r="X168" s="20">
        <v>21</v>
      </c>
      <c r="Y168" s="20">
        <v>22</v>
      </c>
      <c r="Z168" s="20">
        <v>23</v>
      </c>
      <c r="AA168" s="20">
        <v>24</v>
      </c>
      <c r="AB168" s="20">
        <v>25</v>
      </c>
      <c r="AC168" s="20">
        <v>26</v>
      </c>
      <c r="AD168" s="20">
        <v>27</v>
      </c>
      <c r="AE168" s="20">
        <v>28</v>
      </c>
      <c r="AF168" s="20">
        <v>29</v>
      </c>
    </row>
    <row r="169" spans="1:38">
      <c r="D169" s="13">
        <v>8140</v>
      </c>
      <c r="E169" s="2"/>
      <c r="F169" s="4">
        <f t="shared" ref="F169:O178" si="165">SUMIF($C$9:$C$164,$D169,F$9:F$164)</f>
        <v>0</v>
      </c>
      <c r="G169" s="4">
        <f t="shared" si="165"/>
        <v>0</v>
      </c>
      <c r="H169" s="4">
        <f t="shared" si="165"/>
        <v>0</v>
      </c>
      <c r="I169" s="4">
        <f t="shared" si="165"/>
        <v>0</v>
      </c>
      <c r="J169" s="4">
        <f t="shared" si="165"/>
        <v>0</v>
      </c>
      <c r="K169" s="4">
        <f t="shared" si="165"/>
        <v>0</v>
      </c>
      <c r="L169" s="4">
        <f t="shared" si="165"/>
        <v>0</v>
      </c>
      <c r="M169" s="4">
        <f t="shared" si="165"/>
        <v>0</v>
      </c>
      <c r="N169" s="4">
        <f t="shared" si="165"/>
        <v>0</v>
      </c>
      <c r="O169" s="4">
        <f t="shared" si="165"/>
        <v>0</v>
      </c>
      <c r="P169" s="4">
        <f t="shared" ref="P169:Y178" si="166">SUMIF($C$9:$C$164,$D169,P$9:P$164)</f>
        <v>0</v>
      </c>
      <c r="Q169" s="4">
        <f t="shared" si="166"/>
        <v>0</v>
      </c>
      <c r="R169" s="4">
        <f t="shared" si="166"/>
        <v>0</v>
      </c>
      <c r="S169" s="4">
        <f t="shared" si="166"/>
        <v>0</v>
      </c>
      <c r="T169" s="4">
        <f t="shared" si="166"/>
        <v>0</v>
      </c>
      <c r="U169" s="4">
        <f t="shared" si="166"/>
        <v>0</v>
      </c>
      <c r="V169" s="4">
        <f t="shared" si="166"/>
        <v>0</v>
      </c>
      <c r="W169" s="4">
        <f t="shared" si="166"/>
        <v>0</v>
      </c>
      <c r="X169" s="4">
        <f t="shared" si="166"/>
        <v>0</v>
      </c>
      <c r="Y169" s="4">
        <f t="shared" si="166"/>
        <v>0</v>
      </c>
      <c r="Z169" s="4">
        <f t="shared" ref="Z169:AF178" si="167">SUMIF($C$9:$C$164,$D169,Z$9:Z$164)</f>
        <v>0</v>
      </c>
      <c r="AA169" s="4">
        <f t="shared" si="167"/>
        <v>0</v>
      </c>
      <c r="AB169" s="4">
        <f t="shared" si="167"/>
        <v>0</v>
      </c>
      <c r="AC169" s="4">
        <f t="shared" si="167"/>
        <v>0</v>
      </c>
      <c r="AD169" s="4">
        <f t="shared" si="167"/>
        <v>0</v>
      </c>
      <c r="AE169" s="4">
        <f t="shared" si="167"/>
        <v>0</v>
      </c>
      <c r="AF169" s="4">
        <f t="shared" si="167"/>
        <v>0</v>
      </c>
    </row>
    <row r="170" spans="1:38">
      <c r="D170" s="14">
        <v>8150</v>
      </c>
      <c r="E170" s="2"/>
      <c r="F170" s="4">
        <f t="shared" si="165"/>
        <v>0</v>
      </c>
      <c r="G170" s="4">
        <f t="shared" si="165"/>
        <v>0</v>
      </c>
      <c r="H170" s="4">
        <f t="shared" si="165"/>
        <v>0</v>
      </c>
      <c r="I170" s="4">
        <f t="shared" si="165"/>
        <v>0</v>
      </c>
      <c r="J170" s="4">
        <f t="shared" si="165"/>
        <v>0</v>
      </c>
      <c r="K170" s="4">
        <f t="shared" si="165"/>
        <v>0</v>
      </c>
      <c r="L170" s="4">
        <f t="shared" si="165"/>
        <v>0</v>
      </c>
      <c r="M170" s="4">
        <f t="shared" si="165"/>
        <v>0</v>
      </c>
      <c r="N170" s="4">
        <f t="shared" si="165"/>
        <v>0</v>
      </c>
      <c r="O170" s="4">
        <f t="shared" si="165"/>
        <v>0</v>
      </c>
      <c r="P170" s="4">
        <f t="shared" si="166"/>
        <v>0</v>
      </c>
      <c r="Q170" s="4">
        <f t="shared" si="166"/>
        <v>0</v>
      </c>
      <c r="R170" s="4">
        <f t="shared" si="166"/>
        <v>0</v>
      </c>
      <c r="S170" s="4">
        <f t="shared" si="166"/>
        <v>0</v>
      </c>
      <c r="T170" s="4">
        <f t="shared" si="166"/>
        <v>0</v>
      </c>
      <c r="U170" s="4">
        <f t="shared" si="166"/>
        <v>0</v>
      </c>
      <c r="V170" s="4">
        <f t="shared" si="166"/>
        <v>0</v>
      </c>
      <c r="W170" s="4">
        <f t="shared" si="166"/>
        <v>0</v>
      </c>
      <c r="X170" s="4">
        <f t="shared" si="166"/>
        <v>0</v>
      </c>
      <c r="Y170" s="4">
        <f t="shared" si="166"/>
        <v>0</v>
      </c>
      <c r="Z170" s="4">
        <f t="shared" si="167"/>
        <v>0</v>
      </c>
      <c r="AA170" s="4">
        <f t="shared" si="167"/>
        <v>0</v>
      </c>
      <c r="AB170" s="4">
        <f t="shared" si="167"/>
        <v>0</v>
      </c>
      <c r="AC170" s="4">
        <f t="shared" si="167"/>
        <v>0</v>
      </c>
      <c r="AD170" s="4">
        <f t="shared" si="167"/>
        <v>0</v>
      </c>
      <c r="AE170" s="4">
        <f t="shared" si="167"/>
        <v>0</v>
      </c>
      <c r="AF170" s="4">
        <f t="shared" si="167"/>
        <v>0</v>
      </c>
    </row>
    <row r="171" spans="1:38">
      <c r="D171" s="13">
        <v>8160</v>
      </c>
      <c r="E171" s="2"/>
      <c r="F171" s="4">
        <f t="shared" si="165"/>
        <v>0</v>
      </c>
      <c r="G171" s="4">
        <f t="shared" si="165"/>
        <v>0</v>
      </c>
      <c r="H171" s="4">
        <f t="shared" si="165"/>
        <v>0</v>
      </c>
      <c r="I171" s="4">
        <f t="shared" si="165"/>
        <v>0</v>
      </c>
      <c r="J171" s="4">
        <f t="shared" si="165"/>
        <v>0</v>
      </c>
      <c r="K171" s="4">
        <f t="shared" si="165"/>
        <v>0</v>
      </c>
      <c r="L171" s="4">
        <f t="shared" si="165"/>
        <v>0</v>
      </c>
      <c r="M171" s="4">
        <f t="shared" si="165"/>
        <v>0</v>
      </c>
      <c r="N171" s="4">
        <f t="shared" si="165"/>
        <v>0</v>
      </c>
      <c r="O171" s="4">
        <f t="shared" si="165"/>
        <v>0</v>
      </c>
      <c r="P171" s="4">
        <f t="shared" si="166"/>
        <v>0</v>
      </c>
      <c r="Q171" s="4">
        <f t="shared" si="166"/>
        <v>0</v>
      </c>
      <c r="R171" s="4">
        <f t="shared" si="166"/>
        <v>0</v>
      </c>
      <c r="S171" s="4">
        <f t="shared" si="166"/>
        <v>0</v>
      </c>
      <c r="T171" s="4">
        <f t="shared" si="166"/>
        <v>0</v>
      </c>
      <c r="U171" s="4">
        <f t="shared" si="166"/>
        <v>0</v>
      </c>
      <c r="V171" s="4">
        <f t="shared" si="166"/>
        <v>0</v>
      </c>
      <c r="W171" s="4">
        <f t="shared" si="166"/>
        <v>0</v>
      </c>
      <c r="X171" s="4">
        <f t="shared" si="166"/>
        <v>0</v>
      </c>
      <c r="Y171" s="4">
        <f t="shared" si="166"/>
        <v>0</v>
      </c>
      <c r="Z171" s="4">
        <f t="shared" si="167"/>
        <v>0</v>
      </c>
      <c r="AA171" s="4">
        <f t="shared" si="167"/>
        <v>0</v>
      </c>
      <c r="AB171" s="4">
        <f t="shared" si="167"/>
        <v>0</v>
      </c>
      <c r="AC171" s="4">
        <f t="shared" si="167"/>
        <v>0</v>
      </c>
      <c r="AD171" s="4">
        <f t="shared" si="167"/>
        <v>0</v>
      </c>
      <c r="AE171" s="4">
        <f t="shared" si="167"/>
        <v>0</v>
      </c>
      <c r="AF171" s="4">
        <f t="shared" si="167"/>
        <v>0</v>
      </c>
    </row>
    <row r="172" spans="1:38">
      <c r="D172" s="13">
        <v>8170</v>
      </c>
      <c r="E172" s="2"/>
      <c r="F172" s="4">
        <f t="shared" si="165"/>
        <v>0</v>
      </c>
      <c r="G172" s="4">
        <f t="shared" si="165"/>
        <v>0</v>
      </c>
      <c r="H172" s="4">
        <f t="shared" si="165"/>
        <v>0</v>
      </c>
      <c r="I172" s="4">
        <f t="shared" si="165"/>
        <v>0</v>
      </c>
      <c r="J172" s="4">
        <f t="shared" si="165"/>
        <v>0</v>
      </c>
      <c r="K172" s="4">
        <f t="shared" si="165"/>
        <v>0</v>
      </c>
      <c r="L172" s="4">
        <f t="shared" si="165"/>
        <v>0</v>
      </c>
      <c r="M172" s="4">
        <f t="shared" si="165"/>
        <v>0</v>
      </c>
      <c r="N172" s="4">
        <f t="shared" si="165"/>
        <v>0</v>
      </c>
      <c r="O172" s="4">
        <f t="shared" si="165"/>
        <v>0</v>
      </c>
      <c r="P172" s="4">
        <f t="shared" si="166"/>
        <v>0</v>
      </c>
      <c r="Q172" s="4">
        <f t="shared" si="166"/>
        <v>0</v>
      </c>
      <c r="R172" s="4">
        <f t="shared" si="166"/>
        <v>0</v>
      </c>
      <c r="S172" s="4">
        <f t="shared" si="166"/>
        <v>0</v>
      </c>
      <c r="T172" s="4">
        <f t="shared" si="166"/>
        <v>0</v>
      </c>
      <c r="U172" s="4">
        <f t="shared" si="166"/>
        <v>0</v>
      </c>
      <c r="V172" s="4">
        <f t="shared" si="166"/>
        <v>0</v>
      </c>
      <c r="W172" s="4">
        <f t="shared" si="166"/>
        <v>0</v>
      </c>
      <c r="X172" s="4">
        <f t="shared" si="166"/>
        <v>0</v>
      </c>
      <c r="Y172" s="4">
        <f t="shared" si="166"/>
        <v>0</v>
      </c>
      <c r="Z172" s="4">
        <f t="shared" si="167"/>
        <v>0</v>
      </c>
      <c r="AA172" s="4">
        <f t="shared" si="167"/>
        <v>0</v>
      </c>
      <c r="AB172" s="4">
        <f t="shared" si="167"/>
        <v>0</v>
      </c>
      <c r="AC172" s="4">
        <f t="shared" si="167"/>
        <v>0</v>
      </c>
      <c r="AD172" s="4">
        <f t="shared" si="167"/>
        <v>0</v>
      </c>
      <c r="AE172" s="4">
        <f t="shared" si="167"/>
        <v>0</v>
      </c>
      <c r="AF172" s="4">
        <f t="shared" si="167"/>
        <v>0</v>
      </c>
    </row>
    <row r="173" spans="1:38">
      <c r="D173" s="13">
        <v>8180</v>
      </c>
      <c r="E173" s="2"/>
      <c r="F173" s="4">
        <f t="shared" si="165"/>
        <v>0</v>
      </c>
      <c r="G173" s="4">
        <f t="shared" si="165"/>
        <v>0</v>
      </c>
      <c r="H173" s="4">
        <f t="shared" si="165"/>
        <v>0</v>
      </c>
      <c r="I173" s="4">
        <f t="shared" si="165"/>
        <v>0</v>
      </c>
      <c r="J173" s="4">
        <f t="shared" si="165"/>
        <v>0</v>
      </c>
      <c r="K173" s="4">
        <f t="shared" si="165"/>
        <v>0</v>
      </c>
      <c r="L173" s="4">
        <f t="shared" si="165"/>
        <v>0</v>
      </c>
      <c r="M173" s="4">
        <f t="shared" si="165"/>
        <v>0</v>
      </c>
      <c r="N173" s="4">
        <f t="shared" si="165"/>
        <v>0</v>
      </c>
      <c r="O173" s="4">
        <f t="shared" si="165"/>
        <v>0</v>
      </c>
      <c r="P173" s="4">
        <f t="shared" si="166"/>
        <v>0</v>
      </c>
      <c r="Q173" s="4">
        <f t="shared" si="166"/>
        <v>0</v>
      </c>
      <c r="R173" s="4">
        <f t="shared" si="166"/>
        <v>0</v>
      </c>
      <c r="S173" s="4">
        <f t="shared" si="166"/>
        <v>0</v>
      </c>
      <c r="T173" s="4">
        <f t="shared" si="166"/>
        <v>0</v>
      </c>
      <c r="U173" s="4">
        <f t="shared" si="166"/>
        <v>0</v>
      </c>
      <c r="V173" s="4">
        <f t="shared" si="166"/>
        <v>0</v>
      </c>
      <c r="W173" s="4">
        <f t="shared" si="166"/>
        <v>0</v>
      </c>
      <c r="X173" s="4">
        <f t="shared" si="166"/>
        <v>0</v>
      </c>
      <c r="Y173" s="4">
        <f t="shared" si="166"/>
        <v>0</v>
      </c>
      <c r="Z173" s="4">
        <f t="shared" si="167"/>
        <v>0</v>
      </c>
      <c r="AA173" s="4">
        <f t="shared" si="167"/>
        <v>0</v>
      </c>
      <c r="AB173" s="4">
        <f t="shared" si="167"/>
        <v>0</v>
      </c>
      <c r="AC173" s="4">
        <f t="shared" si="167"/>
        <v>0</v>
      </c>
      <c r="AD173" s="4">
        <f t="shared" si="167"/>
        <v>0</v>
      </c>
      <c r="AE173" s="4">
        <f t="shared" si="167"/>
        <v>0</v>
      </c>
      <c r="AF173" s="4">
        <f t="shared" si="167"/>
        <v>0</v>
      </c>
    </row>
    <row r="174" spans="1:38">
      <c r="D174" s="13">
        <v>8190</v>
      </c>
      <c r="E174" s="2"/>
      <c r="F174" s="4">
        <f t="shared" si="165"/>
        <v>0</v>
      </c>
      <c r="G174" s="4">
        <f t="shared" si="165"/>
        <v>0</v>
      </c>
      <c r="H174" s="4">
        <f t="shared" si="165"/>
        <v>0</v>
      </c>
      <c r="I174" s="4">
        <f t="shared" si="165"/>
        <v>0</v>
      </c>
      <c r="J174" s="4">
        <f t="shared" si="165"/>
        <v>0</v>
      </c>
      <c r="K174" s="4">
        <f t="shared" si="165"/>
        <v>0</v>
      </c>
      <c r="L174" s="4">
        <f t="shared" si="165"/>
        <v>0</v>
      </c>
      <c r="M174" s="4">
        <f t="shared" si="165"/>
        <v>0</v>
      </c>
      <c r="N174" s="4">
        <f t="shared" si="165"/>
        <v>0</v>
      </c>
      <c r="O174" s="4">
        <f t="shared" si="165"/>
        <v>0</v>
      </c>
      <c r="P174" s="4">
        <f t="shared" si="166"/>
        <v>0</v>
      </c>
      <c r="Q174" s="4">
        <f t="shared" si="166"/>
        <v>0</v>
      </c>
      <c r="R174" s="4">
        <f t="shared" si="166"/>
        <v>0</v>
      </c>
      <c r="S174" s="4">
        <f t="shared" si="166"/>
        <v>0</v>
      </c>
      <c r="T174" s="4">
        <f t="shared" si="166"/>
        <v>0</v>
      </c>
      <c r="U174" s="4">
        <f t="shared" si="166"/>
        <v>0</v>
      </c>
      <c r="V174" s="4">
        <f t="shared" si="166"/>
        <v>0</v>
      </c>
      <c r="W174" s="4">
        <f t="shared" si="166"/>
        <v>0</v>
      </c>
      <c r="X174" s="4">
        <f t="shared" si="166"/>
        <v>0</v>
      </c>
      <c r="Y174" s="4">
        <f t="shared" si="166"/>
        <v>0</v>
      </c>
      <c r="Z174" s="4">
        <f t="shared" si="167"/>
        <v>0</v>
      </c>
      <c r="AA174" s="4">
        <f t="shared" si="167"/>
        <v>0</v>
      </c>
      <c r="AB174" s="4">
        <f t="shared" si="167"/>
        <v>0</v>
      </c>
      <c r="AC174" s="4">
        <f t="shared" si="167"/>
        <v>0</v>
      </c>
      <c r="AD174" s="4">
        <f t="shared" si="167"/>
        <v>0</v>
      </c>
      <c r="AE174" s="4">
        <f t="shared" si="167"/>
        <v>0</v>
      </c>
      <c r="AF174" s="4">
        <f t="shared" si="167"/>
        <v>0</v>
      </c>
    </row>
    <row r="175" spans="1:38">
      <c r="D175" s="13">
        <v>8200</v>
      </c>
      <c r="E175" s="2"/>
      <c r="F175" s="4">
        <f t="shared" si="165"/>
        <v>0</v>
      </c>
      <c r="G175" s="4">
        <f t="shared" si="165"/>
        <v>0</v>
      </c>
      <c r="H175" s="4">
        <f t="shared" si="165"/>
        <v>0</v>
      </c>
      <c r="I175" s="4">
        <f t="shared" si="165"/>
        <v>0</v>
      </c>
      <c r="J175" s="4">
        <f t="shared" si="165"/>
        <v>0</v>
      </c>
      <c r="K175" s="4">
        <f t="shared" si="165"/>
        <v>0</v>
      </c>
      <c r="L175" s="4">
        <f t="shared" si="165"/>
        <v>0</v>
      </c>
      <c r="M175" s="4">
        <f t="shared" si="165"/>
        <v>0</v>
      </c>
      <c r="N175" s="4">
        <f t="shared" si="165"/>
        <v>0</v>
      </c>
      <c r="O175" s="4">
        <f t="shared" si="165"/>
        <v>0</v>
      </c>
      <c r="P175" s="4">
        <f t="shared" si="166"/>
        <v>0</v>
      </c>
      <c r="Q175" s="4">
        <f t="shared" si="166"/>
        <v>0</v>
      </c>
      <c r="R175" s="4">
        <f t="shared" si="166"/>
        <v>0</v>
      </c>
      <c r="S175" s="4">
        <f t="shared" si="166"/>
        <v>0</v>
      </c>
      <c r="T175" s="4">
        <f t="shared" si="166"/>
        <v>0</v>
      </c>
      <c r="U175" s="4">
        <f t="shared" si="166"/>
        <v>0</v>
      </c>
      <c r="V175" s="4">
        <f t="shared" si="166"/>
        <v>0</v>
      </c>
      <c r="W175" s="4">
        <f t="shared" si="166"/>
        <v>0</v>
      </c>
      <c r="X175" s="4">
        <f t="shared" si="166"/>
        <v>0</v>
      </c>
      <c r="Y175" s="4">
        <f t="shared" si="166"/>
        <v>0</v>
      </c>
      <c r="Z175" s="4">
        <f t="shared" si="167"/>
        <v>0</v>
      </c>
      <c r="AA175" s="4">
        <f t="shared" si="167"/>
        <v>0</v>
      </c>
      <c r="AB175" s="4">
        <f t="shared" si="167"/>
        <v>0</v>
      </c>
      <c r="AC175" s="4">
        <f t="shared" si="167"/>
        <v>0</v>
      </c>
      <c r="AD175" s="4">
        <f t="shared" si="167"/>
        <v>0</v>
      </c>
      <c r="AE175" s="4">
        <f t="shared" si="167"/>
        <v>0</v>
      </c>
      <c r="AF175" s="4">
        <f t="shared" si="167"/>
        <v>0</v>
      </c>
    </row>
    <row r="176" spans="1:38">
      <c r="D176" s="13">
        <v>8210</v>
      </c>
      <c r="E176" s="2"/>
      <c r="F176" s="4">
        <f t="shared" si="165"/>
        <v>0</v>
      </c>
      <c r="G176" s="4">
        <f t="shared" si="165"/>
        <v>0</v>
      </c>
      <c r="H176" s="4">
        <f t="shared" si="165"/>
        <v>0</v>
      </c>
      <c r="I176" s="4">
        <f t="shared" si="165"/>
        <v>0</v>
      </c>
      <c r="J176" s="4">
        <f t="shared" si="165"/>
        <v>0</v>
      </c>
      <c r="K176" s="4">
        <f t="shared" si="165"/>
        <v>0</v>
      </c>
      <c r="L176" s="4">
        <f t="shared" si="165"/>
        <v>0</v>
      </c>
      <c r="M176" s="4">
        <f t="shared" si="165"/>
        <v>0</v>
      </c>
      <c r="N176" s="4">
        <f t="shared" si="165"/>
        <v>0</v>
      </c>
      <c r="O176" s="4">
        <f t="shared" si="165"/>
        <v>0</v>
      </c>
      <c r="P176" s="4">
        <f t="shared" si="166"/>
        <v>0</v>
      </c>
      <c r="Q176" s="4">
        <f t="shared" si="166"/>
        <v>0</v>
      </c>
      <c r="R176" s="4">
        <f t="shared" si="166"/>
        <v>0</v>
      </c>
      <c r="S176" s="4">
        <f t="shared" si="166"/>
        <v>0</v>
      </c>
      <c r="T176" s="4">
        <f t="shared" si="166"/>
        <v>0</v>
      </c>
      <c r="U176" s="4">
        <f t="shared" si="166"/>
        <v>0</v>
      </c>
      <c r="V176" s="4">
        <f t="shared" si="166"/>
        <v>0</v>
      </c>
      <c r="W176" s="4">
        <f t="shared" si="166"/>
        <v>0</v>
      </c>
      <c r="X176" s="4">
        <f t="shared" si="166"/>
        <v>0</v>
      </c>
      <c r="Y176" s="4">
        <f t="shared" si="166"/>
        <v>0</v>
      </c>
      <c r="Z176" s="4">
        <f t="shared" si="167"/>
        <v>0</v>
      </c>
      <c r="AA176" s="4">
        <f t="shared" si="167"/>
        <v>0</v>
      </c>
      <c r="AB176" s="4">
        <f t="shared" si="167"/>
        <v>0</v>
      </c>
      <c r="AC176" s="4">
        <f t="shared" si="167"/>
        <v>0</v>
      </c>
      <c r="AD176" s="4">
        <f t="shared" si="167"/>
        <v>0</v>
      </c>
      <c r="AE176" s="4">
        <f t="shared" si="167"/>
        <v>0</v>
      </c>
      <c r="AF176" s="4">
        <f t="shared" si="167"/>
        <v>0</v>
      </c>
    </row>
    <row r="177" spans="4:32">
      <c r="D177" s="13">
        <v>8240</v>
      </c>
      <c r="E177" s="2"/>
      <c r="F177" s="4">
        <f t="shared" si="165"/>
        <v>0</v>
      </c>
      <c r="G177" s="4">
        <f t="shared" si="165"/>
        <v>0</v>
      </c>
      <c r="H177" s="4">
        <f t="shared" si="165"/>
        <v>0</v>
      </c>
      <c r="I177" s="4">
        <f t="shared" si="165"/>
        <v>0</v>
      </c>
      <c r="J177" s="4">
        <f t="shared" si="165"/>
        <v>0</v>
      </c>
      <c r="K177" s="4">
        <f t="shared" si="165"/>
        <v>0</v>
      </c>
      <c r="L177" s="4">
        <f t="shared" si="165"/>
        <v>0</v>
      </c>
      <c r="M177" s="4">
        <f t="shared" si="165"/>
        <v>0</v>
      </c>
      <c r="N177" s="4">
        <f t="shared" si="165"/>
        <v>0</v>
      </c>
      <c r="O177" s="4">
        <f t="shared" si="165"/>
        <v>0</v>
      </c>
      <c r="P177" s="4">
        <f t="shared" si="166"/>
        <v>0</v>
      </c>
      <c r="Q177" s="4">
        <f t="shared" si="166"/>
        <v>0</v>
      </c>
      <c r="R177" s="4">
        <f t="shared" si="166"/>
        <v>0</v>
      </c>
      <c r="S177" s="4">
        <f t="shared" si="166"/>
        <v>0</v>
      </c>
      <c r="T177" s="4">
        <f t="shared" si="166"/>
        <v>0</v>
      </c>
      <c r="U177" s="4">
        <f t="shared" si="166"/>
        <v>0</v>
      </c>
      <c r="V177" s="4">
        <f t="shared" si="166"/>
        <v>0</v>
      </c>
      <c r="W177" s="4">
        <f t="shared" si="166"/>
        <v>0</v>
      </c>
      <c r="X177" s="4">
        <f t="shared" si="166"/>
        <v>0</v>
      </c>
      <c r="Y177" s="4">
        <f t="shared" si="166"/>
        <v>0</v>
      </c>
      <c r="Z177" s="4">
        <f t="shared" si="167"/>
        <v>0</v>
      </c>
      <c r="AA177" s="4">
        <f t="shared" si="167"/>
        <v>0</v>
      </c>
      <c r="AB177" s="4">
        <f t="shared" si="167"/>
        <v>0</v>
      </c>
      <c r="AC177" s="4">
        <f t="shared" si="167"/>
        <v>0</v>
      </c>
      <c r="AD177" s="4">
        <f t="shared" si="167"/>
        <v>0</v>
      </c>
      <c r="AE177" s="4">
        <f t="shared" si="167"/>
        <v>0</v>
      </c>
      <c r="AF177" s="4">
        <f t="shared" si="167"/>
        <v>0</v>
      </c>
    </row>
    <row r="178" spans="4:32">
      <c r="D178" s="13">
        <v>8250</v>
      </c>
      <c r="E178" s="2"/>
      <c r="F178" s="4">
        <f t="shared" si="165"/>
        <v>0</v>
      </c>
      <c r="G178" s="4">
        <f t="shared" si="165"/>
        <v>0</v>
      </c>
      <c r="H178" s="4">
        <f t="shared" si="165"/>
        <v>0</v>
      </c>
      <c r="I178" s="4">
        <f t="shared" si="165"/>
        <v>0</v>
      </c>
      <c r="J178" s="4">
        <f t="shared" si="165"/>
        <v>0</v>
      </c>
      <c r="K178" s="4">
        <f t="shared" si="165"/>
        <v>0</v>
      </c>
      <c r="L178" s="4">
        <f t="shared" si="165"/>
        <v>0</v>
      </c>
      <c r="M178" s="4">
        <f t="shared" si="165"/>
        <v>0</v>
      </c>
      <c r="N178" s="4">
        <f t="shared" si="165"/>
        <v>0</v>
      </c>
      <c r="O178" s="4">
        <f t="shared" si="165"/>
        <v>0</v>
      </c>
      <c r="P178" s="4">
        <f t="shared" si="166"/>
        <v>0</v>
      </c>
      <c r="Q178" s="4">
        <f t="shared" si="166"/>
        <v>0</v>
      </c>
      <c r="R178" s="4">
        <f t="shared" si="166"/>
        <v>0</v>
      </c>
      <c r="S178" s="4">
        <f t="shared" si="166"/>
        <v>0</v>
      </c>
      <c r="T178" s="4">
        <f t="shared" si="166"/>
        <v>0</v>
      </c>
      <c r="U178" s="4">
        <f t="shared" si="166"/>
        <v>0</v>
      </c>
      <c r="V178" s="4">
        <f t="shared" si="166"/>
        <v>0</v>
      </c>
      <c r="W178" s="4">
        <f t="shared" si="166"/>
        <v>0</v>
      </c>
      <c r="X178" s="4">
        <f t="shared" si="166"/>
        <v>0</v>
      </c>
      <c r="Y178" s="4">
        <f t="shared" si="166"/>
        <v>0</v>
      </c>
      <c r="Z178" s="4">
        <f t="shared" si="167"/>
        <v>0</v>
      </c>
      <c r="AA178" s="4">
        <f t="shared" si="167"/>
        <v>0</v>
      </c>
      <c r="AB178" s="4">
        <f t="shared" si="167"/>
        <v>0</v>
      </c>
      <c r="AC178" s="4">
        <f t="shared" si="167"/>
        <v>0</v>
      </c>
      <c r="AD178" s="4">
        <f t="shared" si="167"/>
        <v>0</v>
      </c>
      <c r="AE178" s="4">
        <f t="shared" si="167"/>
        <v>0</v>
      </c>
      <c r="AF178" s="4">
        <f t="shared" si="167"/>
        <v>0</v>
      </c>
    </row>
    <row r="179" spans="4:32">
      <c r="D179" s="13">
        <v>8310</v>
      </c>
      <c r="E179" s="2"/>
      <c r="F179" s="4">
        <f t="shared" ref="F179:O187" si="168">SUMIF($C$9:$C$164,$D179,F$9:F$164)</f>
        <v>0</v>
      </c>
      <c r="G179" s="4">
        <f t="shared" si="168"/>
        <v>0</v>
      </c>
      <c r="H179" s="4">
        <f t="shared" si="168"/>
        <v>0</v>
      </c>
      <c r="I179" s="4">
        <f t="shared" si="168"/>
        <v>0</v>
      </c>
      <c r="J179" s="4">
        <f t="shared" si="168"/>
        <v>0</v>
      </c>
      <c r="K179" s="4">
        <f t="shared" si="168"/>
        <v>0</v>
      </c>
      <c r="L179" s="4">
        <f t="shared" si="168"/>
        <v>0</v>
      </c>
      <c r="M179" s="4">
        <f t="shared" si="168"/>
        <v>0</v>
      </c>
      <c r="N179" s="4">
        <f t="shared" si="168"/>
        <v>0</v>
      </c>
      <c r="O179" s="4">
        <f t="shared" si="168"/>
        <v>0</v>
      </c>
      <c r="P179" s="4">
        <f t="shared" ref="P179:Y187" si="169">SUMIF($C$9:$C$164,$D179,P$9:P$164)</f>
        <v>0</v>
      </c>
      <c r="Q179" s="4">
        <f t="shared" si="169"/>
        <v>0</v>
      </c>
      <c r="R179" s="4">
        <f t="shared" si="169"/>
        <v>0</v>
      </c>
      <c r="S179" s="4">
        <f t="shared" si="169"/>
        <v>0</v>
      </c>
      <c r="T179" s="4">
        <f t="shared" si="169"/>
        <v>0</v>
      </c>
      <c r="U179" s="4">
        <f t="shared" si="169"/>
        <v>0</v>
      </c>
      <c r="V179" s="4">
        <f t="shared" si="169"/>
        <v>0</v>
      </c>
      <c r="W179" s="4">
        <f t="shared" si="169"/>
        <v>0</v>
      </c>
      <c r="X179" s="4">
        <f t="shared" si="169"/>
        <v>0</v>
      </c>
      <c r="Y179" s="4">
        <f t="shared" si="169"/>
        <v>0</v>
      </c>
      <c r="Z179" s="4">
        <f t="shared" ref="Z179:AF187" si="170">SUMIF($C$9:$C$164,$D179,Z$9:Z$164)</f>
        <v>0</v>
      </c>
      <c r="AA179" s="4">
        <f t="shared" si="170"/>
        <v>0</v>
      </c>
      <c r="AB179" s="4">
        <f t="shared" si="170"/>
        <v>0</v>
      </c>
      <c r="AC179" s="4">
        <f t="shared" si="170"/>
        <v>0</v>
      </c>
      <c r="AD179" s="4">
        <f t="shared" si="170"/>
        <v>0</v>
      </c>
      <c r="AE179" s="4">
        <f t="shared" si="170"/>
        <v>0</v>
      </c>
      <c r="AF179" s="4">
        <f t="shared" si="170"/>
        <v>0</v>
      </c>
    </row>
    <row r="180" spans="4:32">
      <c r="D180" s="13">
        <v>8320</v>
      </c>
      <c r="E180" s="2"/>
      <c r="F180" s="4">
        <f t="shared" si="168"/>
        <v>0</v>
      </c>
      <c r="G180" s="4">
        <f t="shared" si="168"/>
        <v>0</v>
      </c>
      <c r="H180" s="4">
        <f t="shared" si="168"/>
        <v>0</v>
      </c>
      <c r="I180" s="4">
        <f t="shared" si="168"/>
        <v>0</v>
      </c>
      <c r="J180" s="4">
        <f t="shared" si="168"/>
        <v>0</v>
      </c>
      <c r="K180" s="4">
        <f t="shared" si="168"/>
        <v>0</v>
      </c>
      <c r="L180" s="4">
        <f t="shared" si="168"/>
        <v>0</v>
      </c>
      <c r="M180" s="4">
        <f t="shared" si="168"/>
        <v>0</v>
      </c>
      <c r="N180" s="4">
        <f t="shared" si="168"/>
        <v>0</v>
      </c>
      <c r="O180" s="4">
        <f t="shared" si="168"/>
        <v>0</v>
      </c>
      <c r="P180" s="4">
        <f t="shared" si="169"/>
        <v>0</v>
      </c>
      <c r="Q180" s="4">
        <f t="shared" si="169"/>
        <v>0</v>
      </c>
      <c r="R180" s="4">
        <f t="shared" si="169"/>
        <v>0</v>
      </c>
      <c r="S180" s="4">
        <f t="shared" si="169"/>
        <v>0</v>
      </c>
      <c r="T180" s="4">
        <f t="shared" si="169"/>
        <v>0</v>
      </c>
      <c r="U180" s="4">
        <f t="shared" si="169"/>
        <v>0</v>
      </c>
      <c r="V180" s="4">
        <f t="shared" si="169"/>
        <v>0</v>
      </c>
      <c r="W180" s="4">
        <f t="shared" si="169"/>
        <v>0</v>
      </c>
      <c r="X180" s="4">
        <f t="shared" si="169"/>
        <v>0</v>
      </c>
      <c r="Y180" s="4">
        <f t="shared" si="169"/>
        <v>0</v>
      </c>
      <c r="Z180" s="4">
        <f t="shared" si="170"/>
        <v>0</v>
      </c>
      <c r="AA180" s="4">
        <f t="shared" si="170"/>
        <v>0</v>
      </c>
      <c r="AB180" s="4">
        <f t="shared" si="170"/>
        <v>0</v>
      </c>
      <c r="AC180" s="4">
        <f t="shared" si="170"/>
        <v>0</v>
      </c>
      <c r="AD180" s="4">
        <f t="shared" si="170"/>
        <v>0</v>
      </c>
      <c r="AE180" s="4">
        <f t="shared" si="170"/>
        <v>0</v>
      </c>
      <c r="AF180" s="4">
        <f t="shared" si="170"/>
        <v>0</v>
      </c>
    </row>
    <row r="181" spans="4:32">
      <c r="D181" s="13">
        <v>8340</v>
      </c>
      <c r="E181" s="2"/>
      <c r="F181" s="4">
        <f t="shared" si="168"/>
        <v>0</v>
      </c>
      <c r="G181" s="4">
        <f t="shared" si="168"/>
        <v>0</v>
      </c>
      <c r="H181" s="4">
        <f t="shared" si="168"/>
        <v>0</v>
      </c>
      <c r="I181" s="4">
        <f t="shared" si="168"/>
        <v>0</v>
      </c>
      <c r="J181" s="4">
        <f t="shared" si="168"/>
        <v>0</v>
      </c>
      <c r="K181" s="4">
        <f t="shared" si="168"/>
        <v>0</v>
      </c>
      <c r="L181" s="4">
        <f t="shared" si="168"/>
        <v>0</v>
      </c>
      <c r="M181" s="4">
        <f t="shared" si="168"/>
        <v>0</v>
      </c>
      <c r="N181" s="4">
        <f t="shared" si="168"/>
        <v>0</v>
      </c>
      <c r="O181" s="4">
        <f t="shared" si="168"/>
        <v>0</v>
      </c>
      <c r="P181" s="4">
        <f t="shared" si="169"/>
        <v>0</v>
      </c>
      <c r="Q181" s="4">
        <f t="shared" si="169"/>
        <v>0</v>
      </c>
      <c r="R181" s="4">
        <f t="shared" si="169"/>
        <v>0</v>
      </c>
      <c r="S181" s="4">
        <f t="shared" si="169"/>
        <v>0</v>
      </c>
      <c r="T181" s="4">
        <f t="shared" si="169"/>
        <v>0</v>
      </c>
      <c r="U181" s="4">
        <f t="shared" si="169"/>
        <v>0</v>
      </c>
      <c r="V181" s="4">
        <f t="shared" si="169"/>
        <v>0</v>
      </c>
      <c r="W181" s="4">
        <f t="shared" si="169"/>
        <v>0</v>
      </c>
      <c r="X181" s="4">
        <f t="shared" si="169"/>
        <v>0</v>
      </c>
      <c r="Y181" s="4">
        <f t="shared" si="169"/>
        <v>0</v>
      </c>
      <c r="Z181" s="4">
        <f t="shared" si="170"/>
        <v>0</v>
      </c>
      <c r="AA181" s="4">
        <f t="shared" si="170"/>
        <v>0</v>
      </c>
      <c r="AB181" s="4">
        <f t="shared" si="170"/>
        <v>0</v>
      </c>
      <c r="AC181" s="4">
        <f t="shared" si="170"/>
        <v>0</v>
      </c>
      <c r="AD181" s="4">
        <f t="shared" si="170"/>
        <v>0</v>
      </c>
      <c r="AE181" s="4">
        <f t="shared" si="170"/>
        <v>0</v>
      </c>
      <c r="AF181" s="4">
        <f t="shared" si="170"/>
        <v>0</v>
      </c>
    </row>
    <row r="182" spans="4:32">
      <c r="D182" s="13">
        <v>8350</v>
      </c>
      <c r="E182" s="2"/>
      <c r="F182" s="4">
        <f t="shared" si="168"/>
        <v>0</v>
      </c>
      <c r="G182" s="4">
        <f t="shared" si="168"/>
        <v>0</v>
      </c>
      <c r="H182" s="4">
        <f t="shared" si="168"/>
        <v>0</v>
      </c>
      <c r="I182" s="4">
        <f t="shared" si="168"/>
        <v>0</v>
      </c>
      <c r="J182" s="4">
        <f t="shared" si="168"/>
        <v>0</v>
      </c>
      <c r="K182" s="4">
        <f t="shared" si="168"/>
        <v>0</v>
      </c>
      <c r="L182" s="4">
        <f t="shared" si="168"/>
        <v>0</v>
      </c>
      <c r="M182" s="4">
        <f t="shared" si="168"/>
        <v>0</v>
      </c>
      <c r="N182" s="4">
        <f t="shared" si="168"/>
        <v>0</v>
      </c>
      <c r="O182" s="4">
        <f t="shared" si="168"/>
        <v>0</v>
      </c>
      <c r="P182" s="4">
        <f t="shared" si="169"/>
        <v>0</v>
      </c>
      <c r="Q182" s="4">
        <f t="shared" si="169"/>
        <v>0</v>
      </c>
      <c r="R182" s="4">
        <f t="shared" si="169"/>
        <v>0</v>
      </c>
      <c r="S182" s="4">
        <f t="shared" si="169"/>
        <v>0</v>
      </c>
      <c r="T182" s="4">
        <f t="shared" si="169"/>
        <v>0</v>
      </c>
      <c r="U182" s="4">
        <f t="shared" si="169"/>
        <v>0</v>
      </c>
      <c r="V182" s="4">
        <f t="shared" si="169"/>
        <v>0</v>
      </c>
      <c r="W182" s="4">
        <f t="shared" si="169"/>
        <v>0</v>
      </c>
      <c r="X182" s="4">
        <f t="shared" si="169"/>
        <v>0</v>
      </c>
      <c r="Y182" s="4">
        <f t="shared" si="169"/>
        <v>0</v>
      </c>
      <c r="Z182" s="4">
        <f t="shared" si="170"/>
        <v>0</v>
      </c>
      <c r="AA182" s="4">
        <f t="shared" si="170"/>
        <v>0</v>
      </c>
      <c r="AB182" s="4">
        <f t="shared" si="170"/>
        <v>0</v>
      </c>
      <c r="AC182" s="4">
        <f t="shared" si="170"/>
        <v>0</v>
      </c>
      <c r="AD182" s="4">
        <f t="shared" si="170"/>
        <v>0</v>
      </c>
      <c r="AE182" s="4">
        <f t="shared" si="170"/>
        <v>0</v>
      </c>
      <c r="AF182" s="4">
        <f t="shared" si="170"/>
        <v>0</v>
      </c>
    </row>
    <row r="183" spans="4:32">
      <c r="D183" s="13">
        <v>8360</v>
      </c>
      <c r="E183" s="2"/>
      <c r="F183" s="4">
        <f t="shared" si="168"/>
        <v>0</v>
      </c>
      <c r="G183" s="4">
        <f t="shared" si="168"/>
        <v>0</v>
      </c>
      <c r="H183" s="4">
        <f t="shared" si="168"/>
        <v>0</v>
      </c>
      <c r="I183" s="4">
        <f t="shared" si="168"/>
        <v>0</v>
      </c>
      <c r="J183" s="4">
        <f t="shared" si="168"/>
        <v>0</v>
      </c>
      <c r="K183" s="4">
        <f t="shared" si="168"/>
        <v>0</v>
      </c>
      <c r="L183" s="4">
        <f t="shared" si="168"/>
        <v>0</v>
      </c>
      <c r="M183" s="4">
        <f t="shared" si="168"/>
        <v>0</v>
      </c>
      <c r="N183" s="4">
        <f t="shared" si="168"/>
        <v>0</v>
      </c>
      <c r="O183" s="4">
        <f t="shared" si="168"/>
        <v>0</v>
      </c>
      <c r="P183" s="4">
        <f t="shared" si="169"/>
        <v>0</v>
      </c>
      <c r="Q183" s="4">
        <f t="shared" si="169"/>
        <v>0</v>
      </c>
      <c r="R183" s="4">
        <f t="shared" si="169"/>
        <v>0</v>
      </c>
      <c r="S183" s="4">
        <f t="shared" si="169"/>
        <v>0</v>
      </c>
      <c r="T183" s="4">
        <f t="shared" si="169"/>
        <v>0</v>
      </c>
      <c r="U183" s="4">
        <f t="shared" si="169"/>
        <v>0</v>
      </c>
      <c r="V183" s="4">
        <f t="shared" si="169"/>
        <v>0</v>
      </c>
      <c r="W183" s="4">
        <f t="shared" si="169"/>
        <v>0</v>
      </c>
      <c r="X183" s="4">
        <f t="shared" si="169"/>
        <v>0</v>
      </c>
      <c r="Y183" s="4">
        <f t="shared" si="169"/>
        <v>0</v>
      </c>
      <c r="Z183" s="4">
        <f t="shared" si="170"/>
        <v>0</v>
      </c>
      <c r="AA183" s="4">
        <f t="shared" si="170"/>
        <v>0</v>
      </c>
      <c r="AB183" s="4">
        <f t="shared" si="170"/>
        <v>0</v>
      </c>
      <c r="AC183" s="4">
        <f t="shared" si="170"/>
        <v>0</v>
      </c>
      <c r="AD183" s="4">
        <f t="shared" si="170"/>
        <v>0</v>
      </c>
      <c r="AE183" s="4">
        <f t="shared" si="170"/>
        <v>0</v>
      </c>
      <c r="AF183" s="4">
        <f t="shared" si="170"/>
        <v>0</v>
      </c>
    </row>
    <row r="184" spans="4:32">
      <c r="D184" s="14">
        <v>8400</v>
      </c>
      <c r="E184" s="2"/>
      <c r="F184" s="4">
        <f t="shared" si="168"/>
        <v>0</v>
      </c>
      <c r="G184" s="4">
        <f t="shared" si="168"/>
        <v>0</v>
      </c>
      <c r="H184" s="4">
        <f t="shared" si="168"/>
        <v>0</v>
      </c>
      <c r="I184" s="4">
        <f t="shared" si="168"/>
        <v>0</v>
      </c>
      <c r="J184" s="4">
        <f t="shared" si="168"/>
        <v>0</v>
      </c>
      <c r="K184" s="4">
        <f t="shared" si="168"/>
        <v>0</v>
      </c>
      <c r="L184" s="4">
        <f t="shared" si="168"/>
        <v>0</v>
      </c>
      <c r="M184" s="4">
        <f t="shared" si="168"/>
        <v>0</v>
      </c>
      <c r="N184" s="4">
        <f t="shared" si="168"/>
        <v>0</v>
      </c>
      <c r="O184" s="4">
        <f t="shared" si="168"/>
        <v>0</v>
      </c>
      <c r="P184" s="4">
        <f t="shared" si="169"/>
        <v>0</v>
      </c>
      <c r="Q184" s="4">
        <f t="shared" si="169"/>
        <v>0</v>
      </c>
      <c r="R184" s="4">
        <f t="shared" si="169"/>
        <v>0</v>
      </c>
      <c r="S184" s="4">
        <f t="shared" si="169"/>
        <v>0</v>
      </c>
      <c r="T184" s="4">
        <f t="shared" si="169"/>
        <v>0</v>
      </c>
      <c r="U184" s="4">
        <f t="shared" si="169"/>
        <v>0</v>
      </c>
      <c r="V184" s="4">
        <f t="shared" si="169"/>
        <v>0</v>
      </c>
      <c r="W184" s="4">
        <f t="shared" si="169"/>
        <v>0</v>
      </c>
      <c r="X184" s="4">
        <f t="shared" si="169"/>
        <v>0</v>
      </c>
      <c r="Y184" s="4">
        <f t="shared" si="169"/>
        <v>0</v>
      </c>
      <c r="Z184" s="4">
        <f t="shared" si="170"/>
        <v>0</v>
      </c>
      <c r="AA184" s="4">
        <f t="shared" si="170"/>
        <v>0</v>
      </c>
      <c r="AB184" s="4">
        <f t="shared" si="170"/>
        <v>0</v>
      </c>
      <c r="AC184" s="4">
        <f t="shared" si="170"/>
        <v>0</v>
      </c>
      <c r="AD184" s="4">
        <f t="shared" si="170"/>
        <v>0</v>
      </c>
      <c r="AE184" s="4">
        <f t="shared" si="170"/>
        <v>0</v>
      </c>
      <c r="AF184" s="4">
        <f t="shared" si="170"/>
        <v>0</v>
      </c>
    </row>
    <row r="185" spans="4:32">
      <c r="D185" s="13">
        <v>8410</v>
      </c>
      <c r="E185" s="2"/>
      <c r="F185" s="4">
        <f t="shared" si="168"/>
        <v>0</v>
      </c>
      <c r="G185" s="4">
        <f t="shared" si="168"/>
        <v>0</v>
      </c>
      <c r="H185" s="4">
        <f t="shared" si="168"/>
        <v>0</v>
      </c>
      <c r="I185" s="4">
        <f t="shared" si="168"/>
        <v>0</v>
      </c>
      <c r="J185" s="4">
        <f t="shared" si="168"/>
        <v>0</v>
      </c>
      <c r="K185" s="4">
        <f t="shared" si="168"/>
        <v>0</v>
      </c>
      <c r="L185" s="4">
        <f t="shared" si="168"/>
        <v>0</v>
      </c>
      <c r="M185" s="4">
        <f t="shared" si="168"/>
        <v>0</v>
      </c>
      <c r="N185" s="4">
        <f t="shared" si="168"/>
        <v>0</v>
      </c>
      <c r="O185" s="4">
        <f t="shared" si="168"/>
        <v>0</v>
      </c>
      <c r="P185" s="4">
        <f t="shared" si="169"/>
        <v>0</v>
      </c>
      <c r="Q185" s="4">
        <f t="shared" si="169"/>
        <v>0</v>
      </c>
      <c r="R185" s="4">
        <f t="shared" si="169"/>
        <v>0</v>
      </c>
      <c r="S185" s="4">
        <f t="shared" si="169"/>
        <v>0</v>
      </c>
      <c r="T185" s="4">
        <f t="shared" si="169"/>
        <v>0</v>
      </c>
      <c r="U185" s="4">
        <f t="shared" si="169"/>
        <v>0</v>
      </c>
      <c r="V185" s="4">
        <f t="shared" si="169"/>
        <v>0</v>
      </c>
      <c r="W185" s="4">
        <f t="shared" si="169"/>
        <v>0</v>
      </c>
      <c r="X185" s="4">
        <f t="shared" si="169"/>
        <v>0</v>
      </c>
      <c r="Y185" s="4">
        <f t="shared" si="169"/>
        <v>0</v>
      </c>
      <c r="Z185" s="4">
        <f t="shared" si="170"/>
        <v>0</v>
      </c>
      <c r="AA185" s="4">
        <f t="shared" si="170"/>
        <v>0</v>
      </c>
      <c r="AB185" s="4">
        <f t="shared" si="170"/>
        <v>0</v>
      </c>
      <c r="AC185" s="4">
        <f t="shared" si="170"/>
        <v>0</v>
      </c>
      <c r="AD185" s="4">
        <f t="shared" si="170"/>
        <v>0</v>
      </c>
      <c r="AE185" s="4">
        <f t="shared" si="170"/>
        <v>0</v>
      </c>
      <c r="AF185" s="4">
        <f t="shared" si="170"/>
        <v>0</v>
      </c>
    </row>
    <row r="186" spans="4:32">
      <c r="D186" s="13">
        <v>8470</v>
      </c>
      <c r="E186" s="2"/>
      <c r="F186" s="4">
        <f t="shared" si="168"/>
        <v>0</v>
      </c>
      <c r="G186" s="4">
        <f t="shared" si="168"/>
        <v>0</v>
      </c>
      <c r="H186" s="4">
        <f t="shared" si="168"/>
        <v>0</v>
      </c>
      <c r="I186" s="4">
        <f t="shared" si="168"/>
        <v>0</v>
      </c>
      <c r="J186" s="4">
        <f t="shared" si="168"/>
        <v>0</v>
      </c>
      <c r="K186" s="4">
        <f t="shared" si="168"/>
        <v>0</v>
      </c>
      <c r="L186" s="4">
        <f t="shared" si="168"/>
        <v>0</v>
      </c>
      <c r="M186" s="4">
        <f t="shared" si="168"/>
        <v>0</v>
      </c>
      <c r="N186" s="4">
        <f t="shared" si="168"/>
        <v>0</v>
      </c>
      <c r="O186" s="4">
        <f t="shared" si="168"/>
        <v>0</v>
      </c>
      <c r="P186" s="4">
        <f t="shared" si="169"/>
        <v>0</v>
      </c>
      <c r="Q186" s="4">
        <f t="shared" si="169"/>
        <v>0</v>
      </c>
      <c r="R186" s="4">
        <f t="shared" si="169"/>
        <v>0</v>
      </c>
      <c r="S186" s="4">
        <f t="shared" si="169"/>
        <v>0</v>
      </c>
      <c r="T186" s="4">
        <f t="shared" si="169"/>
        <v>0</v>
      </c>
      <c r="U186" s="4">
        <f t="shared" si="169"/>
        <v>0</v>
      </c>
      <c r="V186" s="4">
        <f t="shared" si="169"/>
        <v>0</v>
      </c>
      <c r="W186" s="4">
        <f t="shared" si="169"/>
        <v>0</v>
      </c>
      <c r="X186" s="4">
        <f t="shared" si="169"/>
        <v>0</v>
      </c>
      <c r="Y186" s="4">
        <f t="shared" si="169"/>
        <v>0</v>
      </c>
      <c r="Z186" s="4">
        <f t="shared" si="170"/>
        <v>0</v>
      </c>
      <c r="AA186" s="4">
        <f t="shared" si="170"/>
        <v>0</v>
      </c>
      <c r="AB186" s="4">
        <f t="shared" si="170"/>
        <v>0</v>
      </c>
      <c r="AC186" s="4">
        <f t="shared" si="170"/>
        <v>0</v>
      </c>
      <c r="AD186" s="4">
        <f t="shared" si="170"/>
        <v>0</v>
      </c>
      <c r="AE186" s="4">
        <f t="shared" si="170"/>
        <v>0</v>
      </c>
      <c r="AF186" s="4">
        <f t="shared" si="170"/>
        <v>0</v>
      </c>
    </row>
    <row r="187" spans="4:32">
      <c r="D187" s="13">
        <v>8500</v>
      </c>
      <c r="E187" s="2"/>
      <c r="F187" s="4">
        <f t="shared" si="168"/>
        <v>0</v>
      </c>
      <c r="G187" s="4">
        <f t="shared" si="168"/>
        <v>0</v>
      </c>
      <c r="H187" s="4">
        <f t="shared" si="168"/>
        <v>0</v>
      </c>
      <c r="I187" s="4">
        <f t="shared" si="168"/>
        <v>0</v>
      </c>
      <c r="J187" s="4">
        <f t="shared" si="168"/>
        <v>0</v>
      </c>
      <c r="K187" s="4">
        <f t="shared" si="168"/>
        <v>0</v>
      </c>
      <c r="L187" s="4">
        <f t="shared" si="168"/>
        <v>0</v>
      </c>
      <c r="M187" s="4">
        <f t="shared" si="168"/>
        <v>0</v>
      </c>
      <c r="N187" s="4">
        <f t="shared" si="168"/>
        <v>0</v>
      </c>
      <c r="O187" s="4">
        <f t="shared" si="168"/>
        <v>0</v>
      </c>
      <c r="P187" s="4">
        <f t="shared" si="169"/>
        <v>0</v>
      </c>
      <c r="Q187" s="4">
        <f t="shared" si="169"/>
        <v>0</v>
      </c>
      <c r="R187" s="4">
        <f t="shared" si="169"/>
        <v>0</v>
      </c>
      <c r="S187" s="4">
        <f t="shared" si="169"/>
        <v>0</v>
      </c>
      <c r="T187" s="4">
        <f t="shared" si="169"/>
        <v>0</v>
      </c>
      <c r="U187" s="4">
        <f t="shared" si="169"/>
        <v>0</v>
      </c>
      <c r="V187" s="4">
        <f t="shared" si="169"/>
        <v>0</v>
      </c>
      <c r="W187" s="4">
        <f t="shared" si="169"/>
        <v>0</v>
      </c>
      <c r="X187" s="4">
        <f t="shared" si="169"/>
        <v>0</v>
      </c>
      <c r="Y187" s="4">
        <f t="shared" si="169"/>
        <v>0</v>
      </c>
      <c r="Z187" s="4">
        <f t="shared" si="170"/>
        <v>0</v>
      </c>
      <c r="AA187" s="4">
        <f t="shared" si="170"/>
        <v>0</v>
      </c>
      <c r="AB187" s="4">
        <f t="shared" si="170"/>
        <v>0</v>
      </c>
      <c r="AC187" s="4">
        <f t="shared" si="170"/>
        <v>0</v>
      </c>
      <c r="AD187" s="4">
        <f t="shared" si="170"/>
        <v>0</v>
      </c>
      <c r="AE187" s="4">
        <f t="shared" si="170"/>
        <v>0</v>
      </c>
      <c r="AF187" s="4">
        <f t="shared" si="170"/>
        <v>0</v>
      </c>
    </row>
    <row r="188" spans="4:32">
      <c r="D188" s="13">
        <v>8560</v>
      </c>
      <c r="E188" s="2"/>
      <c r="F188" s="4">
        <f>SUMIF($C$9:$C$161,$D188,F$9:F$161)</f>
        <v>0</v>
      </c>
      <c r="G188" s="4">
        <f>SUMIF($C$9:$C$161,$D188,G$9:G$161)</f>
        <v>0</v>
      </c>
      <c r="H188" s="4">
        <f>SUMIF($C$9:$C$161,$D188,H$9:H$161)</f>
        <v>0</v>
      </c>
      <c r="I188" s="4">
        <f>SUMIF($C$9:$C$161,$D188,I$9:I$161)</f>
        <v>0</v>
      </c>
      <c r="J188" s="4">
        <f t="shared" ref="J188:S197" si="171">SUMIF($C$9:$C$164,$D188,J$9:J$164)</f>
        <v>0</v>
      </c>
      <c r="K188" s="4">
        <f t="shared" si="171"/>
        <v>0</v>
      </c>
      <c r="L188" s="4">
        <f t="shared" si="171"/>
        <v>0</v>
      </c>
      <c r="M188" s="4">
        <f t="shared" si="171"/>
        <v>0</v>
      </c>
      <c r="N188" s="4">
        <f t="shared" si="171"/>
        <v>0</v>
      </c>
      <c r="O188" s="4">
        <f t="shared" si="171"/>
        <v>0</v>
      </c>
      <c r="P188" s="4">
        <f t="shared" si="171"/>
        <v>0</v>
      </c>
      <c r="Q188" s="4">
        <f t="shared" si="171"/>
        <v>0</v>
      </c>
      <c r="R188" s="4">
        <f t="shared" si="171"/>
        <v>0</v>
      </c>
      <c r="S188" s="4">
        <f t="shared" si="171"/>
        <v>0</v>
      </c>
      <c r="T188" s="4">
        <f t="shared" ref="T188:AF197" si="172">SUMIF($C$9:$C$164,$D188,T$9:T$164)</f>
        <v>0</v>
      </c>
      <c r="U188" s="4">
        <f t="shared" si="172"/>
        <v>0</v>
      </c>
      <c r="V188" s="4">
        <f t="shared" si="172"/>
        <v>0</v>
      </c>
      <c r="W188" s="4">
        <f t="shared" si="172"/>
        <v>0</v>
      </c>
      <c r="X188" s="4">
        <f t="shared" si="172"/>
        <v>0</v>
      </c>
      <c r="Y188" s="4">
        <f t="shared" si="172"/>
        <v>0</v>
      </c>
      <c r="Z188" s="4">
        <f t="shared" si="172"/>
        <v>0</v>
      </c>
      <c r="AA188" s="4">
        <f t="shared" si="172"/>
        <v>0</v>
      </c>
      <c r="AB188" s="4">
        <f t="shared" si="172"/>
        <v>0</v>
      </c>
      <c r="AC188" s="4">
        <f t="shared" si="172"/>
        <v>0</v>
      </c>
      <c r="AD188" s="4">
        <f t="shared" si="172"/>
        <v>0</v>
      </c>
      <c r="AE188" s="4">
        <f t="shared" si="172"/>
        <v>0</v>
      </c>
      <c r="AF188" s="4">
        <f t="shared" si="172"/>
        <v>0</v>
      </c>
    </row>
    <row r="189" spans="4:32">
      <c r="D189" s="13">
        <v>8570</v>
      </c>
      <c r="E189" s="2"/>
      <c r="F189" s="4">
        <f t="shared" ref="F189:I208" si="173">SUMIF($C$9:$C$164,$D189,F$9:F$164)</f>
        <v>0</v>
      </c>
      <c r="G189" s="4">
        <f t="shared" si="173"/>
        <v>0</v>
      </c>
      <c r="H189" s="4">
        <f t="shared" si="173"/>
        <v>0</v>
      </c>
      <c r="I189" s="4">
        <f t="shared" si="173"/>
        <v>0</v>
      </c>
      <c r="J189" s="4">
        <f t="shared" si="171"/>
        <v>0</v>
      </c>
      <c r="K189" s="4">
        <f t="shared" si="171"/>
        <v>0</v>
      </c>
      <c r="L189" s="4">
        <f t="shared" si="171"/>
        <v>0</v>
      </c>
      <c r="M189" s="4">
        <f t="shared" si="171"/>
        <v>0</v>
      </c>
      <c r="N189" s="4">
        <f t="shared" si="171"/>
        <v>0</v>
      </c>
      <c r="O189" s="4">
        <f t="shared" si="171"/>
        <v>0</v>
      </c>
      <c r="P189" s="4">
        <f t="shared" si="171"/>
        <v>0</v>
      </c>
      <c r="Q189" s="4">
        <f t="shared" si="171"/>
        <v>0</v>
      </c>
      <c r="R189" s="4">
        <f t="shared" si="171"/>
        <v>0</v>
      </c>
      <c r="S189" s="4">
        <f t="shared" si="171"/>
        <v>0</v>
      </c>
      <c r="T189" s="4">
        <f t="shared" si="172"/>
        <v>0</v>
      </c>
      <c r="U189" s="4">
        <f t="shared" si="172"/>
        <v>0</v>
      </c>
      <c r="V189" s="4">
        <f t="shared" si="172"/>
        <v>0</v>
      </c>
      <c r="W189" s="4">
        <f t="shared" si="172"/>
        <v>0</v>
      </c>
      <c r="X189" s="4">
        <f t="shared" si="172"/>
        <v>0</v>
      </c>
      <c r="Y189" s="4">
        <f t="shared" si="172"/>
        <v>0</v>
      </c>
      <c r="Z189" s="4">
        <f t="shared" si="172"/>
        <v>0</v>
      </c>
      <c r="AA189" s="4">
        <f t="shared" si="172"/>
        <v>0</v>
      </c>
      <c r="AB189" s="4">
        <f t="shared" si="172"/>
        <v>0</v>
      </c>
      <c r="AC189" s="4">
        <f t="shared" si="172"/>
        <v>0</v>
      </c>
      <c r="AD189" s="4">
        <f t="shared" si="172"/>
        <v>0</v>
      </c>
      <c r="AE189" s="4">
        <f t="shared" si="172"/>
        <v>0</v>
      </c>
      <c r="AF189" s="4">
        <f t="shared" si="172"/>
        <v>0</v>
      </c>
    </row>
    <row r="190" spans="4:32">
      <c r="D190" s="13">
        <v>8580</v>
      </c>
      <c r="E190" s="2"/>
      <c r="F190" s="4">
        <f t="shared" si="173"/>
        <v>0</v>
      </c>
      <c r="G190" s="4">
        <f t="shared" si="173"/>
        <v>0</v>
      </c>
      <c r="H190" s="4">
        <f t="shared" si="173"/>
        <v>0</v>
      </c>
      <c r="I190" s="4">
        <f t="shared" si="173"/>
        <v>0</v>
      </c>
      <c r="J190" s="4">
        <f t="shared" si="171"/>
        <v>0</v>
      </c>
      <c r="K190" s="4">
        <f t="shared" si="171"/>
        <v>0</v>
      </c>
      <c r="L190" s="4">
        <f t="shared" si="171"/>
        <v>0</v>
      </c>
      <c r="M190" s="4">
        <f t="shared" si="171"/>
        <v>0</v>
      </c>
      <c r="N190" s="4">
        <f t="shared" si="171"/>
        <v>0</v>
      </c>
      <c r="O190" s="4">
        <f t="shared" si="171"/>
        <v>0</v>
      </c>
      <c r="P190" s="4">
        <f t="shared" si="171"/>
        <v>0</v>
      </c>
      <c r="Q190" s="4">
        <f t="shared" si="171"/>
        <v>0</v>
      </c>
      <c r="R190" s="4">
        <f t="shared" si="171"/>
        <v>0</v>
      </c>
      <c r="S190" s="4">
        <f t="shared" si="171"/>
        <v>0</v>
      </c>
      <c r="T190" s="4">
        <f t="shared" si="172"/>
        <v>0</v>
      </c>
      <c r="U190" s="4">
        <f t="shared" si="172"/>
        <v>0</v>
      </c>
      <c r="V190" s="4">
        <f t="shared" si="172"/>
        <v>0</v>
      </c>
      <c r="W190" s="4">
        <f t="shared" si="172"/>
        <v>0</v>
      </c>
      <c r="X190" s="4">
        <f t="shared" si="172"/>
        <v>0</v>
      </c>
      <c r="Y190" s="4">
        <f t="shared" si="172"/>
        <v>0</v>
      </c>
      <c r="Z190" s="4">
        <f t="shared" si="172"/>
        <v>0</v>
      </c>
      <c r="AA190" s="4">
        <f t="shared" si="172"/>
        <v>0</v>
      </c>
      <c r="AB190" s="4">
        <f t="shared" si="172"/>
        <v>0</v>
      </c>
      <c r="AC190" s="4">
        <f t="shared" si="172"/>
        <v>0</v>
      </c>
      <c r="AD190" s="4">
        <f t="shared" si="172"/>
        <v>0</v>
      </c>
      <c r="AE190" s="4">
        <f t="shared" si="172"/>
        <v>0</v>
      </c>
      <c r="AF190" s="4">
        <f t="shared" si="172"/>
        <v>0</v>
      </c>
    </row>
    <row r="191" spans="4:32">
      <c r="D191" s="13">
        <v>8590</v>
      </c>
      <c r="E191" s="2"/>
      <c r="F191" s="4">
        <f t="shared" si="173"/>
        <v>0</v>
      </c>
      <c r="G191" s="4">
        <f t="shared" si="173"/>
        <v>0</v>
      </c>
      <c r="H191" s="4">
        <f t="shared" si="173"/>
        <v>0</v>
      </c>
      <c r="I191" s="4">
        <f t="shared" si="173"/>
        <v>0</v>
      </c>
      <c r="J191" s="4">
        <f t="shared" si="171"/>
        <v>0</v>
      </c>
      <c r="K191" s="4">
        <f t="shared" si="171"/>
        <v>0</v>
      </c>
      <c r="L191" s="4">
        <f t="shared" si="171"/>
        <v>0</v>
      </c>
      <c r="M191" s="4">
        <f t="shared" si="171"/>
        <v>0</v>
      </c>
      <c r="N191" s="4">
        <f t="shared" si="171"/>
        <v>0</v>
      </c>
      <c r="O191" s="4">
        <f t="shared" si="171"/>
        <v>0</v>
      </c>
      <c r="P191" s="4">
        <f t="shared" si="171"/>
        <v>0</v>
      </c>
      <c r="Q191" s="4">
        <f t="shared" si="171"/>
        <v>0</v>
      </c>
      <c r="R191" s="4">
        <f t="shared" si="171"/>
        <v>0</v>
      </c>
      <c r="S191" s="4">
        <f t="shared" si="171"/>
        <v>0</v>
      </c>
      <c r="T191" s="4">
        <f t="shared" si="172"/>
        <v>0</v>
      </c>
      <c r="U191" s="4">
        <f t="shared" si="172"/>
        <v>0</v>
      </c>
      <c r="V191" s="4">
        <f t="shared" si="172"/>
        <v>0</v>
      </c>
      <c r="W191" s="4">
        <f t="shared" si="172"/>
        <v>0</v>
      </c>
      <c r="X191" s="4">
        <f t="shared" si="172"/>
        <v>0</v>
      </c>
      <c r="Y191" s="4">
        <f t="shared" si="172"/>
        <v>0</v>
      </c>
      <c r="Z191" s="4">
        <f t="shared" si="172"/>
        <v>0</v>
      </c>
      <c r="AA191" s="4">
        <f t="shared" si="172"/>
        <v>0</v>
      </c>
      <c r="AB191" s="4">
        <f t="shared" si="172"/>
        <v>0</v>
      </c>
      <c r="AC191" s="4">
        <f t="shared" si="172"/>
        <v>0</v>
      </c>
      <c r="AD191" s="4">
        <f t="shared" si="172"/>
        <v>0</v>
      </c>
      <c r="AE191" s="4">
        <f t="shared" si="172"/>
        <v>0</v>
      </c>
      <c r="AF191" s="4">
        <f t="shared" si="172"/>
        <v>0</v>
      </c>
    </row>
    <row r="192" spans="4:32">
      <c r="D192" s="14">
        <v>8600</v>
      </c>
      <c r="E192" s="2"/>
      <c r="F192" s="4">
        <f t="shared" si="173"/>
        <v>0</v>
      </c>
      <c r="G192" s="4">
        <f t="shared" si="173"/>
        <v>0</v>
      </c>
      <c r="H192" s="4">
        <f t="shared" si="173"/>
        <v>0</v>
      </c>
      <c r="I192" s="4">
        <f t="shared" si="173"/>
        <v>0</v>
      </c>
      <c r="J192" s="4">
        <f t="shared" si="171"/>
        <v>0</v>
      </c>
      <c r="K192" s="4">
        <f t="shared" si="171"/>
        <v>0</v>
      </c>
      <c r="L192" s="4">
        <f t="shared" si="171"/>
        <v>0</v>
      </c>
      <c r="M192" s="4">
        <f t="shared" si="171"/>
        <v>0</v>
      </c>
      <c r="N192" s="4">
        <f t="shared" si="171"/>
        <v>0</v>
      </c>
      <c r="O192" s="4">
        <f t="shared" si="171"/>
        <v>0</v>
      </c>
      <c r="P192" s="4">
        <f t="shared" si="171"/>
        <v>0</v>
      </c>
      <c r="Q192" s="4">
        <f t="shared" si="171"/>
        <v>0</v>
      </c>
      <c r="R192" s="4">
        <f t="shared" si="171"/>
        <v>0</v>
      </c>
      <c r="S192" s="4">
        <f t="shared" si="171"/>
        <v>0</v>
      </c>
      <c r="T192" s="4">
        <f t="shared" si="172"/>
        <v>0</v>
      </c>
      <c r="U192" s="4">
        <f t="shared" si="172"/>
        <v>0</v>
      </c>
      <c r="V192" s="4">
        <f t="shared" si="172"/>
        <v>0</v>
      </c>
      <c r="W192" s="4">
        <f t="shared" si="172"/>
        <v>0</v>
      </c>
      <c r="X192" s="4">
        <f t="shared" si="172"/>
        <v>0</v>
      </c>
      <c r="Y192" s="4">
        <f t="shared" si="172"/>
        <v>0</v>
      </c>
      <c r="Z192" s="4">
        <f t="shared" si="172"/>
        <v>0</v>
      </c>
      <c r="AA192" s="4">
        <f t="shared" si="172"/>
        <v>0</v>
      </c>
      <c r="AB192" s="4">
        <f t="shared" si="172"/>
        <v>0</v>
      </c>
      <c r="AC192" s="4">
        <f t="shared" si="172"/>
        <v>0</v>
      </c>
      <c r="AD192" s="4">
        <f t="shared" si="172"/>
        <v>0</v>
      </c>
      <c r="AE192" s="4">
        <f t="shared" si="172"/>
        <v>0</v>
      </c>
      <c r="AF192" s="4">
        <f t="shared" si="172"/>
        <v>0</v>
      </c>
    </row>
    <row r="193" spans="4:32">
      <c r="D193" s="13">
        <v>8620</v>
      </c>
      <c r="E193" s="2"/>
      <c r="F193" s="4">
        <f t="shared" si="173"/>
        <v>0</v>
      </c>
      <c r="G193" s="4">
        <f t="shared" si="173"/>
        <v>0</v>
      </c>
      <c r="H193" s="4">
        <f t="shared" si="173"/>
        <v>0</v>
      </c>
      <c r="I193" s="4">
        <f t="shared" si="173"/>
        <v>0</v>
      </c>
      <c r="J193" s="4">
        <f t="shared" si="171"/>
        <v>0</v>
      </c>
      <c r="K193" s="4">
        <f t="shared" si="171"/>
        <v>0</v>
      </c>
      <c r="L193" s="4">
        <f t="shared" si="171"/>
        <v>0</v>
      </c>
      <c r="M193" s="4">
        <f t="shared" si="171"/>
        <v>0</v>
      </c>
      <c r="N193" s="4">
        <f t="shared" si="171"/>
        <v>0</v>
      </c>
      <c r="O193" s="4">
        <f t="shared" si="171"/>
        <v>0</v>
      </c>
      <c r="P193" s="4">
        <f t="shared" si="171"/>
        <v>0</v>
      </c>
      <c r="Q193" s="4">
        <f t="shared" si="171"/>
        <v>0</v>
      </c>
      <c r="R193" s="4">
        <f t="shared" si="171"/>
        <v>0</v>
      </c>
      <c r="S193" s="4">
        <f t="shared" si="171"/>
        <v>0</v>
      </c>
      <c r="T193" s="4">
        <f t="shared" si="172"/>
        <v>0</v>
      </c>
      <c r="U193" s="4">
        <f t="shared" si="172"/>
        <v>0</v>
      </c>
      <c r="V193" s="4">
        <f t="shared" si="172"/>
        <v>0</v>
      </c>
      <c r="W193" s="4">
        <f t="shared" si="172"/>
        <v>0</v>
      </c>
      <c r="X193" s="4">
        <f t="shared" si="172"/>
        <v>0</v>
      </c>
      <c r="Y193" s="4">
        <f t="shared" si="172"/>
        <v>0</v>
      </c>
      <c r="Z193" s="4">
        <f t="shared" si="172"/>
        <v>0</v>
      </c>
      <c r="AA193" s="4">
        <f t="shared" si="172"/>
        <v>0</v>
      </c>
      <c r="AB193" s="4">
        <f t="shared" si="172"/>
        <v>0</v>
      </c>
      <c r="AC193" s="4">
        <f t="shared" si="172"/>
        <v>0</v>
      </c>
      <c r="AD193" s="4">
        <f t="shared" si="172"/>
        <v>0</v>
      </c>
      <c r="AE193" s="4">
        <f t="shared" si="172"/>
        <v>0</v>
      </c>
      <c r="AF193" s="4">
        <f t="shared" si="172"/>
        <v>0</v>
      </c>
    </row>
    <row r="194" spans="4:32">
      <c r="D194" s="13">
        <v>8630</v>
      </c>
      <c r="E194" s="2"/>
      <c r="F194" s="4">
        <f t="shared" si="173"/>
        <v>0</v>
      </c>
      <c r="G194" s="4">
        <f t="shared" si="173"/>
        <v>0</v>
      </c>
      <c r="H194" s="4">
        <f t="shared" si="173"/>
        <v>0</v>
      </c>
      <c r="I194" s="4">
        <f t="shared" si="173"/>
        <v>0</v>
      </c>
      <c r="J194" s="4">
        <f t="shared" si="171"/>
        <v>0</v>
      </c>
      <c r="K194" s="4">
        <f t="shared" si="171"/>
        <v>0</v>
      </c>
      <c r="L194" s="4">
        <f t="shared" si="171"/>
        <v>0</v>
      </c>
      <c r="M194" s="4">
        <f t="shared" si="171"/>
        <v>0</v>
      </c>
      <c r="N194" s="4">
        <f t="shared" si="171"/>
        <v>0</v>
      </c>
      <c r="O194" s="4">
        <f t="shared" si="171"/>
        <v>0</v>
      </c>
      <c r="P194" s="4">
        <f t="shared" si="171"/>
        <v>0</v>
      </c>
      <c r="Q194" s="4">
        <f t="shared" si="171"/>
        <v>0</v>
      </c>
      <c r="R194" s="4">
        <f t="shared" si="171"/>
        <v>0</v>
      </c>
      <c r="S194" s="4">
        <f t="shared" si="171"/>
        <v>0</v>
      </c>
      <c r="T194" s="4">
        <f t="shared" si="172"/>
        <v>0</v>
      </c>
      <c r="U194" s="4">
        <f t="shared" si="172"/>
        <v>0</v>
      </c>
      <c r="V194" s="4">
        <f t="shared" si="172"/>
        <v>0</v>
      </c>
      <c r="W194" s="4">
        <f t="shared" si="172"/>
        <v>0</v>
      </c>
      <c r="X194" s="4">
        <f t="shared" si="172"/>
        <v>0</v>
      </c>
      <c r="Y194" s="4">
        <f t="shared" si="172"/>
        <v>0</v>
      </c>
      <c r="Z194" s="4">
        <f t="shared" si="172"/>
        <v>0</v>
      </c>
      <c r="AA194" s="4">
        <f t="shared" si="172"/>
        <v>0</v>
      </c>
      <c r="AB194" s="4">
        <f t="shared" si="172"/>
        <v>0</v>
      </c>
      <c r="AC194" s="4">
        <f t="shared" si="172"/>
        <v>0</v>
      </c>
      <c r="AD194" s="4">
        <f t="shared" si="172"/>
        <v>0</v>
      </c>
      <c r="AE194" s="4">
        <f t="shared" si="172"/>
        <v>0</v>
      </c>
      <c r="AF194" s="4">
        <f t="shared" si="172"/>
        <v>0</v>
      </c>
    </row>
    <row r="195" spans="4:32">
      <c r="D195" s="13">
        <v>8640</v>
      </c>
      <c r="E195" s="2"/>
      <c r="F195" s="4">
        <f t="shared" si="173"/>
        <v>0</v>
      </c>
      <c r="G195" s="4">
        <f t="shared" si="173"/>
        <v>0</v>
      </c>
      <c r="H195" s="4">
        <f t="shared" si="173"/>
        <v>0</v>
      </c>
      <c r="I195" s="4">
        <f t="shared" si="173"/>
        <v>0</v>
      </c>
      <c r="J195" s="4">
        <f t="shared" si="171"/>
        <v>0</v>
      </c>
      <c r="K195" s="4">
        <f t="shared" si="171"/>
        <v>0</v>
      </c>
      <c r="L195" s="4">
        <f t="shared" si="171"/>
        <v>0</v>
      </c>
      <c r="M195" s="4">
        <f t="shared" si="171"/>
        <v>0</v>
      </c>
      <c r="N195" s="4">
        <f t="shared" si="171"/>
        <v>0</v>
      </c>
      <c r="O195" s="4">
        <f t="shared" si="171"/>
        <v>0</v>
      </c>
      <c r="P195" s="4">
        <f t="shared" si="171"/>
        <v>0</v>
      </c>
      <c r="Q195" s="4">
        <f t="shared" si="171"/>
        <v>0</v>
      </c>
      <c r="R195" s="4">
        <f t="shared" si="171"/>
        <v>0</v>
      </c>
      <c r="S195" s="4">
        <f t="shared" si="171"/>
        <v>0</v>
      </c>
      <c r="T195" s="4">
        <f t="shared" si="172"/>
        <v>0</v>
      </c>
      <c r="U195" s="4">
        <f t="shared" si="172"/>
        <v>0</v>
      </c>
      <c r="V195" s="4">
        <f t="shared" si="172"/>
        <v>0</v>
      </c>
      <c r="W195" s="4">
        <f t="shared" si="172"/>
        <v>0</v>
      </c>
      <c r="X195" s="4">
        <f t="shared" si="172"/>
        <v>0</v>
      </c>
      <c r="Y195" s="4">
        <f t="shared" si="172"/>
        <v>0</v>
      </c>
      <c r="Z195" s="4">
        <f t="shared" si="172"/>
        <v>0</v>
      </c>
      <c r="AA195" s="4">
        <f t="shared" si="172"/>
        <v>0</v>
      </c>
      <c r="AB195" s="4">
        <f t="shared" si="172"/>
        <v>0</v>
      </c>
      <c r="AC195" s="4">
        <f t="shared" si="172"/>
        <v>0</v>
      </c>
      <c r="AD195" s="4">
        <f t="shared" si="172"/>
        <v>0</v>
      </c>
      <c r="AE195" s="4">
        <f t="shared" si="172"/>
        <v>0</v>
      </c>
      <c r="AF195" s="4">
        <f t="shared" si="172"/>
        <v>0</v>
      </c>
    </row>
    <row r="196" spans="4:32">
      <c r="D196" s="13">
        <v>8650</v>
      </c>
      <c r="E196" s="2"/>
      <c r="F196" s="4">
        <f t="shared" si="173"/>
        <v>0</v>
      </c>
      <c r="G196" s="4">
        <f t="shared" si="173"/>
        <v>0</v>
      </c>
      <c r="H196" s="4">
        <f t="shared" si="173"/>
        <v>0</v>
      </c>
      <c r="I196" s="4">
        <f t="shared" si="173"/>
        <v>0</v>
      </c>
      <c r="J196" s="4">
        <f t="shared" si="171"/>
        <v>0</v>
      </c>
      <c r="K196" s="4">
        <f t="shared" si="171"/>
        <v>0</v>
      </c>
      <c r="L196" s="4">
        <f t="shared" si="171"/>
        <v>0</v>
      </c>
      <c r="M196" s="4">
        <f t="shared" si="171"/>
        <v>0</v>
      </c>
      <c r="N196" s="4">
        <f t="shared" si="171"/>
        <v>0</v>
      </c>
      <c r="O196" s="4">
        <f t="shared" si="171"/>
        <v>0</v>
      </c>
      <c r="P196" s="4">
        <f t="shared" si="171"/>
        <v>0</v>
      </c>
      <c r="Q196" s="4">
        <f t="shared" si="171"/>
        <v>0</v>
      </c>
      <c r="R196" s="4">
        <f t="shared" si="171"/>
        <v>0</v>
      </c>
      <c r="S196" s="4">
        <f t="shared" si="171"/>
        <v>0</v>
      </c>
      <c r="T196" s="4">
        <f t="shared" si="172"/>
        <v>0</v>
      </c>
      <c r="U196" s="4">
        <f t="shared" si="172"/>
        <v>0</v>
      </c>
      <c r="V196" s="4">
        <f t="shared" si="172"/>
        <v>0</v>
      </c>
      <c r="W196" s="4">
        <f t="shared" si="172"/>
        <v>0</v>
      </c>
      <c r="X196" s="4">
        <f t="shared" si="172"/>
        <v>0</v>
      </c>
      <c r="Y196" s="4">
        <f t="shared" si="172"/>
        <v>0</v>
      </c>
      <c r="Z196" s="4">
        <f t="shared" si="172"/>
        <v>0</v>
      </c>
      <c r="AA196" s="4">
        <f t="shared" si="172"/>
        <v>0</v>
      </c>
      <c r="AB196" s="4">
        <f t="shared" si="172"/>
        <v>0</v>
      </c>
      <c r="AC196" s="4">
        <f t="shared" si="172"/>
        <v>0</v>
      </c>
      <c r="AD196" s="4">
        <f t="shared" si="172"/>
        <v>0</v>
      </c>
      <c r="AE196" s="4">
        <f t="shared" si="172"/>
        <v>0</v>
      </c>
      <c r="AF196" s="4">
        <f t="shared" si="172"/>
        <v>0</v>
      </c>
    </row>
    <row r="197" spans="4:32">
      <c r="D197" s="13">
        <v>8670</v>
      </c>
      <c r="E197" s="2"/>
      <c r="F197" s="4">
        <f t="shared" si="173"/>
        <v>0</v>
      </c>
      <c r="G197" s="4">
        <f t="shared" si="173"/>
        <v>0</v>
      </c>
      <c r="H197" s="4">
        <f t="shared" si="173"/>
        <v>0</v>
      </c>
      <c r="I197" s="4">
        <f t="shared" si="173"/>
        <v>0</v>
      </c>
      <c r="J197" s="4">
        <f t="shared" si="171"/>
        <v>0</v>
      </c>
      <c r="K197" s="4">
        <f t="shared" si="171"/>
        <v>0</v>
      </c>
      <c r="L197" s="4">
        <f t="shared" si="171"/>
        <v>0</v>
      </c>
      <c r="M197" s="4">
        <f t="shared" si="171"/>
        <v>0</v>
      </c>
      <c r="N197" s="4">
        <f t="shared" si="171"/>
        <v>0</v>
      </c>
      <c r="O197" s="4">
        <f t="shared" si="171"/>
        <v>0</v>
      </c>
      <c r="P197" s="4">
        <f t="shared" si="171"/>
        <v>0</v>
      </c>
      <c r="Q197" s="4">
        <f t="shared" si="171"/>
        <v>0</v>
      </c>
      <c r="R197" s="4">
        <f t="shared" si="171"/>
        <v>0</v>
      </c>
      <c r="S197" s="4">
        <f t="shared" si="171"/>
        <v>0</v>
      </c>
      <c r="T197" s="4">
        <f t="shared" si="172"/>
        <v>0</v>
      </c>
      <c r="U197" s="4">
        <f t="shared" si="172"/>
        <v>0</v>
      </c>
      <c r="V197" s="4">
        <f t="shared" si="172"/>
        <v>0</v>
      </c>
      <c r="W197" s="4">
        <f t="shared" si="172"/>
        <v>0</v>
      </c>
      <c r="X197" s="4">
        <f t="shared" si="172"/>
        <v>0</v>
      </c>
      <c r="Y197" s="4">
        <f t="shared" si="172"/>
        <v>0</v>
      </c>
      <c r="Z197" s="4">
        <f t="shared" si="172"/>
        <v>0</v>
      </c>
      <c r="AA197" s="4">
        <f t="shared" si="172"/>
        <v>0</v>
      </c>
      <c r="AB197" s="4">
        <f t="shared" si="172"/>
        <v>0</v>
      </c>
      <c r="AC197" s="4">
        <f t="shared" si="172"/>
        <v>0</v>
      </c>
      <c r="AD197" s="4">
        <f t="shared" si="172"/>
        <v>0</v>
      </c>
      <c r="AE197" s="4">
        <f t="shared" si="172"/>
        <v>0</v>
      </c>
      <c r="AF197" s="4">
        <f t="shared" si="172"/>
        <v>0</v>
      </c>
    </row>
    <row r="198" spans="4:32">
      <c r="D198" s="13">
        <v>8700</v>
      </c>
      <c r="E198" s="2"/>
      <c r="F198" s="4">
        <f t="shared" si="173"/>
        <v>0</v>
      </c>
      <c r="G198" s="4">
        <f t="shared" si="173"/>
        <v>0</v>
      </c>
      <c r="H198" s="4">
        <f t="shared" si="173"/>
        <v>0</v>
      </c>
      <c r="I198" s="4">
        <f t="shared" si="173"/>
        <v>0</v>
      </c>
      <c r="J198" s="4">
        <f t="shared" ref="J198:S207" si="174">SUMIF($C$9:$C$164,$D198,J$9:J$164)</f>
        <v>0</v>
      </c>
      <c r="K198" s="4">
        <f t="shared" si="174"/>
        <v>0</v>
      </c>
      <c r="L198" s="4">
        <f t="shared" si="174"/>
        <v>0</v>
      </c>
      <c r="M198" s="4">
        <f t="shared" si="174"/>
        <v>0</v>
      </c>
      <c r="N198" s="4">
        <f t="shared" si="174"/>
        <v>0</v>
      </c>
      <c r="O198" s="4">
        <f t="shared" si="174"/>
        <v>0</v>
      </c>
      <c r="P198" s="4">
        <f t="shared" si="174"/>
        <v>0</v>
      </c>
      <c r="Q198" s="4">
        <f t="shared" si="174"/>
        <v>0</v>
      </c>
      <c r="R198" s="4">
        <f t="shared" si="174"/>
        <v>0</v>
      </c>
      <c r="S198" s="4">
        <f t="shared" si="174"/>
        <v>0</v>
      </c>
      <c r="T198" s="4">
        <f t="shared" ref="T198:AF207" si="175">SUMIF($C$9:$C$164,$D198,T$9:T$164)</f>
        <v>0</v>
      </c>
      <c r="U198" s="4">
        <f t="shared" si="175"/>
        <v>0</v>
      </c>
      <c r="V198" s="4">
        <f t="shared" si="175"/>
        <v>0</v>
      </c>
      <c r="W198" s="4">
        <f t="shared" si="175"/>
        <v>0</v>
      </c>
      <c r="X198" s="4">
        <f t="shared" si="175"/>
        <v>0</v>
      </c>
      <c r="Y198" s="4">
        <f t="shared" si="175"/>
        <v>0</v>
      </c>
      <c r="Z198" s="4">
        <f t="shared" si="175"/>
        <v>0</v>
      </c>
      <c r="AA198" s="4">
        <f t="shared" si="175"/>
        <v>0</v>
      </c>
      <c r="AB198" s="4">
        <f t="shared" si="175"/>
        <v>0</v>
      </c>
      <c r="AC198" s="4">
        <f t="shared" si="175"/>
        <v>0</v>
      </c>
      <c r="AD198" s="4">
        <f t="shared" si="175"/>
        <v>0</v>
      </c>
      <c r="AE198" s="4">
        <f t="shared" si="175"/>
        <v>0</v>
      </c>
      <c r="AF198" s="4">
        <f t="shared" si="175"/>
        <v>0</v>
      </c>
    </row>
    <row r="199" spans="4:32">
      <c r="D199" s="13">
        <v>8710</v>
      </c>
      <c r="E199" s="2"/>
      <c r="F199" s="4">
        <f t="shared" si="173"/>
        <v>0</v>
      </c>
      <c r="G199" s="4">
        <f t="shared" si="173"/>
        <v>0</v>
      </c>
      <c r="H199" s="4">
        <f t="shared" si="173"/>
        <v>0</v>
      </c>
      <c r="I199" s="4">
        <f t="shared" si="173"/>
        <v>0</v>
      </c>
      <c r="J199" s="4">
        <f t="shared" si="174"/>
        <v>0</v>
      </c>
      <c r="K199" s="4">
        <f t="shared" si="174"/>
        <v>0</v>
      </c>
      <c r="L199" s="4">
        <f t="shared" si="174"/>
        <v>0</v>
      </c>
      <c r="M199" s="4">
        <f t="shared" si="174"/>
        <v>0</v>
      </c>
      <c r="N199" s="4">
        <f t="shared" si="174"/>
        <v>0</v>
      </c>
      <c r="O199" s="4">
        <f t="shared" si="174"/>
        <v>0</v>
      </c>
      <c r="P199" s="4">
        <f t="shared" si="174"/>
        <v>0</v>
      </c>
      <c r="Q199" s="4">
        <f t="shared" si="174"/>
        <v>0</v>
      </c>
      <c r="R199" s="4">
        <f t="shared" si="174"/>
        <v>0</v>
      </c>
      <c r="S199" s="4">
        <f t="shared" si="174"/>
        <v>0</v>
      </c>
      <c r="T199" s="4">
        <f t="shared" si="175"/>
        <v>0</v>
      </c>
      <c r="U199" s="4">
        <f t="shared" si="175"/>
        <v>0</v>
      </c>
      <c r="V199" s="4">
        <f t="shared" si="175"/>
        <v>0</v>
      </c>
      <c r="W199" s="4">
        <f t="shared" si="175"/>
        <v>0</v>
      </c>
      <c r="X199" s="4">
        <f t="shared" si="175"/>
        <v>0</v>
      </c>
      <c r="Y199" s="4">
        <f t="shared" si="175"/>
        <v>0</v>
      </c>
      <c r="Z199" s="4">
        <f t="shared" si="175"/>
        <v>0</v>
      </c>
      <c r="AA199" s="4">
        <f t="shared" si="175"/>
        <v>0</v>
      </c>
      <c r="AB199" s="4">
        <f t="shared" si="175"/>
        <v>0</v>
      </c>
      <c r="AC199" s="4">
        <f t="shared" si="175"/>
        <v>0</v>
      </c>
      <c r="AD199" s="4">
        <f t="shared" si="175"/>
        <v>0</v>
      </c>
      <c r="AE199" s="4">
        <f t="shared" si="175"/>
        <v>0</v>
      </c>
      <c r="AF199" s="4">
        <f t="shared" si="175"/>
        <v>0</v>
      </c>
    </row>
    <row r="200" spans="4:32">
      <c r="D200" s="14">
        <v>8711</v>
      </c>
      <c r="E200" s="2"/>
      <c r="F200" s="4">
        <f t="shared" si="173"/>
        <v>0</v>
      </c>
      <c r="G200" s="4">
        <f t="shared" si="173"/>
        <v>0</v>
      </c>
      <c r="H200" s="4">
        <f t="shared" si="173"/>
        <v>0</v>
      </c>
      <c r="I200" s="4">
        <f t="shared" si="173"/>
        <v>0</v>
      </c>
      <c r="J200" s="4">
        <f t="shared" si="174"/>
        <v>0</v>
      </c>
      <c r="K200" s="4">
        <f t="shared" si="174"/>
        <v>0</v>
      </c>
      <c r="L200" s="4">
        <f t="shared" si="174"/>
        <v>0</v>
      </c>
      <c r="M200" s="4">
        <f t="shared" si="174"/>
        <v>0</v>
      </c>
      <c r="N200" s="4">
        <f t="shared" si="174"/>
        <v>0</v>
      </c>
      <c r="O200" s="4">
        <f t="shared" si="174"/>
        <v>0</v>
      </c>
      <c r="P200" s="4">
        <f t="shared" si="174"/>
        <v>0</v>
      </c>
      <c r="Q200" s="4">
        <f t="shared" si="174"/>
        <v>0</v>
      </c>
      <c r="R200" s="4">
        <f t="shared" si="174"/>
        <v>0</v>
      </c>
      <c r="S200" s="4">
        <f t="shared" si="174"/>
        <v>0</v>
      </c>
      <c r="T200" s="4">
        <f t="shared" si="175"/>
        <v>0</v>
      </c>
      <c r="U200" s="4">
        <f t="shared" si="175"/>
        <v>0</v>
      </c>
      <c r="V200" s="4">
        <f t="shared" si="175"/>
        <v>0</v>
      </c>
      <c r="W200" s="4">
        <f t="shared" si="175"/>
        <v>0</v>
      </c>
      <c r="X200" s="4">
        <f t="shared" si="175"/>
        <v>0</v>
      </c>
      <c r="Y200" s="4">
        <f t="shared" si="175"/>
        <v>0</v>
      </c>
      <c r="Z200" s="4">
        <f t="shared" si="175"/>
        <v>0</v>
      </c>
      <c r="AA200" s="4">
        <f t="shared" si="175"/>
        <v>0</v>
      </c>
      <c r="AB200" s="4">
        <f t="shared" si="175"/>
        <v>0</v>
      </c>
      <c r="AC200" s="4">
        <f t="shared" si="175"/>
        <v>0</v>
      </c>
      <c r="AD200" s="4">
        <f t="shared" si="175"/>
        <v>0</v>
      </c>
      <c r="AE200" s="4">
        <f t="shared" si="175"/>
        <v>0</v>
      </c>
      <c r="AF200" s="4">
        <f t="shared" si="175"/>
        <v>0</v>
      </c>
    </row>
    <row r="201" spans="4:32">
      <c r="D201" s="13">
        <v>8720</v>
      </c>
      <c r="E201" s="2"/>
      <c r="F201" s="4">
        <f t="shared" si="173"/>
        <v>0</v>
      </c>
      <c r="G201" s="4">
        <f t="shared" si="173"/>
        <v>0</v>
      </c>
      <c r="H201" s="4">
        <f t="shared" si="173"/>
        <v>0</v>
      </c>
      <c r="I201" s="4">
        <f t="shared" si="173"/>
        <v>0</v>
      </c>
      <c r="J201" s="4">
        <f t="shared" si="174"/>
        <v>0</v>
      </c>
      <c r="K201" s="4">
        <f t="shared" si="174"/>
        <v>0</v>
      </c>
      <c r="L201" s="4">
        <f t="shared" si="174"/>
        <v>0</v>
      </c>
      <c r="M201" s="4">
        <f t="shared" si="174"/>
        <v>0</v>
      </c>
      <c r="N201" s="4">
        <f t="shared" si="174"/>
        <v>0</v>
      </c>
      <c r="O201" s="4">
        <f t="shared" si="174"/>
        <v>0</v>
      </c>
      <c r="P201" s="4">
        <f t="shared" si="174"/>
        <v>0</v>
      </c>
      <c r="Q201" s="4">
        <f t="shared" si="174"/>
        <v>0</v>
      </c>
      <c r="R201" s="4">
        <f t="shared" si="174"/>
        <v>0</v>
      </c>
      <c r="S201" s="4">
        <f t="shared" si="174"/>
        <v>0</v>
      </c>
      <c r="T201" s="4">
        <f t="shared" si="175"/>
        <v>0</v>
      </c>
      <c r="U201" s="4">
        <f t="shared" si="175"/>
        <v>0</v>
      </c>
      <c r="V201" s="4">
        <f t="shared" si="175"/>
        <v>0</v>
      </c>
      <c r="W201" s="4">
        <f t="shared" si="175"/>
        <v>0</v>
      </c>
      <c r="X201" s="4">
        <f t="shared" si="175"/>
        <v>0</v>
      </c>
      <c r="Y201" s="4">
        <f t="shared" si="175"/>
        <v>0</v>
      </c>
      <c r="Z201" s="4">
        <f t="shared" si="175"/>
        <v>0</v>
      </c>
      <c r="AA201" s="4">
        <f t="shared" si="175"/>
        <v>0</v>
      </c>
      <c r="AB201" s="4">
        <f t="shared" si="175"/>
        <v>0</v>
      </c>
      <c r="AC201" s="4">
        <f t="shared" si="175"/>
        <v>0</v>
      </c>
      <c r="AD201" s="4">
        <f t="shared" si="175"/>
        <v>0</v>
      </c>
      <c r="AE201" s="4">
        <f t="shared" si="175"/>
        <v>0</v>
      </c>
      <c r="AF201" s="4">
        <f t="shared" si="175"/>
        <v>0</v>
      </c>
    </row>
    <row r="202" spans="4:32">
      <c r="D202" s="13">
        <v>8740</v>
      </c>
      <c r="E202" s="2"/>
      <c r="F202" s="4">
        <f t="shared" si="173"/>
        <v>2021.33</v>
      </c>
      <c r="G202" s="4">
        <f t="shared" si="173"/>
        <v>1302.9799999999998</v>
      </c>
      <c r="H202" s="4">
        <f t="shared" si="173"/>
        <v>1296.21</v>
      </c>
      <c r="I202" s="4">
        <f t="shared" si="173"/>
        <v>1673.07</v>
      </c>
      <c r="J202" s="4">
        <f t="shared" si="174"/>
        <v>1951.15</v>
      </c>
      <c r="K202" s="4">
        <f t="shared" si="174"/>
        <v>1635.94</v>
      </c>
      <c r="L202" s="4">
        <f t="shared" si="174"/>
        <v>2108.5062218842036</v>
      </c>
      <c r="M202" s="4">
        <f t="shared" si="174"/>
        <v>2108.5062218842036</v>
      </c>
      <c r="N202" s="4">
        <f t="shared" si="174"/>
        <v>2104.5090536910579</v>
      </c>
      <c r="O202" s="4">
        <f t="shared" si="174"/>
        <v>1699.7957741350851</v>
      </c>
      <c r="P202" s="4">
        <f t="shared" si="174"/>
        <v>1699.7957741350851</v>
      </c>
      <c r="Q202" s="4">
        <f t="shared" si="174"/>
        <v>1699.7957741350851</v>
      </c>
      <c r="R202" s="4">
        <f t="shared" si="174"/>
        <v>1699.7957741350851</v>
      </c>
      <c r="S202" s="4">
        <f t="shared" si="174"/>
        <v>1699.7957741350851</v>
      </c>
      <c r="T202" s="4">
        <f t="shared" si="175"/>
        <v>1699.7957741350851</v>
      </c>
      <c r="U202" s="4">
        <f t="shared" si="175"/>
        <v>1699.7957741350851</v>
      </c>
      <c r="V202" s="4">
        <f t="shared" si="175"/>
        <v>1699.7957741350851</v>
      </c>
      <c r="W202" s="4">
        <f t="shared" si="175"/>
        <v>1699.7957741350851</v>
      </c>
      <c r="X202" s="4">
        <f t="shared" si="175"/>
        <v>1699.7957741350851</v>
      </c>
      <c r="Y202" s="4">
        <f t="shared" si="175"/>
        <v>1699.7957741350851</v>
      </c>
      <c r="Z202" s="4">
        <f t="shared" si="175"/>
        <v>1699.7957741350851</v>
      </c>
      <c r="AA202" s="4">
        <f t="shared" si="175"/>
        <v>1699.7957741350851</v>
      </c>
      <c r="AB202" s="4">
        <f t="shared" si="175"/>
        <v>1699.7957741350851</v>
      </c>
      <c r="AC202" s="4">
        <f t="shared" si="175"/>
        <v>1699.7957741350851</v>
      </c>
      <c r="AD202" s="4">
        <f t="shared" si="175"/>
        <v>1699.7957741350851</v>
      </c>
      <c r="AE202" s="4">
        <f t="shared" si="175"/>
        <v>1699.7957741350851</v>
      </c>
      <c r="AF202" s="4">
        <f t="shared" si="175"/>
        <v>1699.7957741350851</v>
      </c>
    </row>
    <row r="203" spans="4:32">
      <c r="D203" s="13">
        <v>8750</v>
      </c>
      <c r="E203" s="2"/>
      <c r="F203" s="4">
        <f t="shared" si="173"/>
        <v>0</v>
      </c>
      <c r="G203" s="4">
        <f t="shared" si="173"/>
        <v>0</v>
      </c>
      <c r="H203" s="4">
        <f t="shared" si="173"/>
        <v>0</v>
      </c>
      <c r="I203" s="4">
        <f t="shared" si="173"/>
        <v>0</v>
      </c>
      <c r="J203" s="4">
        <f t="shared" si="174"/>
        <v>0</v>
      </c>
      <c r="K203" s="4">
        <f t="shared" si="174"/>
        <v>0</v>
      </c>
      <c r="L203" s="4">
        <f t="shared" si="174"/>
        <v>0</v>
      </c>
      <c r="M203" s="4">
        <f t="shared" si="174"/>
        <v>0</v>
      </c>
      <c r="N203" s="4">
        <f t="shared" si="174"/>
        <v>0</v>
      </c>
      <c r="O203" s="4">
        <f t="shared" si="174"/>
        <v>0</v>
      </c>
      <c r="P203" s="4">
        <f t="shared" si="174"/>
        <v>0</v>
      </c>
      <c r="Q203" s="4">
        <f t="shared" si="174"/>
        <v>0</v>
      </c>
      <c r="R203" s="4">
        <f t="shared" si="174"/>
        <v>0</v>
      </c>
      <c r="S203" s="4">
        <f t="shared" si="174"/>
        <v>0</v>
      </c>
      <c r="T203" s="4">
        <f t="shared" si="175"/>
        <v>0</v>
      </c>
      <c r="U203" s="4">
        <f t="shared" si="175"/>
        <v>0</v>
      </c>
      <c r="V203" s="4">
        <f t="shared" si="175"/>
        <v>0</v>
      </c>
      <c r="W203" s="4">
        <f t="shared" si="175"/>
        <v>0</v>
      </c>
      <c r="X203" s="4">
        <f t="shared" si="175"/>
        <v>0</v>
      </c>
      <c r="Y203" s="4">
        <f t="shared" si="175"/>
        <v>0</v>
      </c>
      <c r="Z203" s="4">
        <f t="shared" si="175"/>
        <v>0</v>
      </c>
      <c r="AA203" s="4">
        <f t="shared" si="175"/>
        <v>0</v>
      </c>
      <c r="AB203" s="4">
        <f t="shared" si="175"/>
        <v>0</v>
      </c>
      <c r="AC203" s="4">
        <f t="shared" si="175"/>
        <v>0</v>
      </c>
      <c r="AD203" s="4">
        <f t="shared" si="175"/>
        <v>0</v>
      </c>
      <c r="AE203" s="4">
        <f t="shared" si="175"/>
        <v>0</v>
      </c>
      <c r="AF203" s="4">
        <f t="shared" si="175"/>
        <v>0</v>
      </c>
    </row>
    <row r="204" spans="4:32">
      <c r="D204" s="13">
        <v>8760</v>
      </c>
      <c r="E204" s="2"/>
      <c r="F204" s="4">
        <f t="shared" si="173"/>
        <v>0</v>
      </c>
      <c r="G204" s="4">
        <f t="shared" si="173"/>
        <v>0</v>
      </c>
      <c r="H204" s="4">
        <f t="shared" si="173"/>
        <v>0</v>
      </c>
      <c r="I204" s="4">
        <f t="shared" si="173"/>
        <v>0</v>
      </c>
      <c r="J204" s="4">
        <f t="shared" si="174"/>
        <v>0</v>
      </c>
      <c r="K204" s="4">
        <f t="shared" si="174"/>
        <v>0</v>
      </c>
      <c r="L204" s="4">
        <f t="shared" si="174"/>
        <v>0</v>
      </c>
      <c r="M204" s="4">
        <f t="shared" si="174"/>
        <v>0</v>
      </c>
      <c r="N204" s="4">
        <f t="shared" si="174"/>
        <v>0</v>
      </c>
      <c r="O204" s="4">
        <f t="shared" si="174"/>
        <v>0</v>
      </c>
      <c r="P204" s="4">
        <f t="shared" si="174"/>
        <v>0</v>
      </c>
      <c r="Q204" s="4">
        <f t="shared" si="174"/>
        <v>0</v>
      </c>
      <c r="R204" s="4">
        <f t="shared" si="174"/>
        <v>0</v>
      </c>
      <c r="S204" s="4">
        <f t="shared" si="174"/>
        <v>0</v>
      </c>
      <c r="T204" s="4">
        <f t="shared" si="175"/>
        <v>0</v>
      </c>
      <c r="U204" s="4">
        <f t="shared" si="175"/>
        <v>0</v>
      </c>
      <c r="V204" s="4">
        <f t="shared" si="175"/>
        <v>0</v>
      </c>
      <c r="W204" s="4">
        <f t="shared" si="175"/>
        <v>0</v>
      </c>
      <c r="X204" s="4">
        <f t="shared" si="175"/>
        <v>0</v>
      </c>
      <c r="Y204" s="4">
        <f t="shared" si="175"/>
        <v>0</v>
      </c>
      <c r="Z204" s="4">
        <f t="shared" si="175"/>
        <v>0</v>
      </c>
      <c r="AA204" s="4">
        <f t="shared" si="175"/>
        <v>0</v>
      </c>
      <c r="AB204" s="4">
        <f t="shared" si="175"/>
        <v>0</v>
      </c>
      <c r="AC204" s="4">
        <f t="shared" si="175"/>
        <v>0</v>
      </c>
      <c r="AD204" s="4">
        <f t="shared" si="175"/>
        <v>0</v>
      </c>
      <c r="AE204" s="4">
        <f t="shared" si="175"/>
        <v>0</v>
      </c>
      <c r="AF204" s="4">
        <f t="shared" si="175"/>
        <v>0</v>
      </c>
    </row>
    <row r="205" spans="4:32">
      <c r="D205" s="13">
        <v>8770</v>
      </c>
      <c r="E205" s="2"/>
      <c r="F205" s="4">
        <f t="shared" si="173"/>
        <v>0</v>
      </c>
      <c r="G205" s="4">
        <f t="shared" si="173"/>
        <v>0</v>
      </c>
      <c r="H205" s="4">
        <f t="shared" si="173"/>
        <v>0</v>
      </c>
      <c r="I205" s="4">
        <f t="shared" si="173"/>
        <v>0</v>
      </c>
      <c r="J205" s="4">
        <f t="shared" si="174"/>
        <v>0</v>
      </c>
      <c r="K205" s="4">
        <f t="shared" si="174"/>
        <v>0</v>
      </c>
      <c r="L205" s="4">
        <f t="shared" si="174"/>
        <v>0</v>
      </c>
      <c r="M205" s="4">
        <f t="shared" si="174"/>
        <v>0</v>
      </c>
      <c r="N205" s="4">
        <f t="shared" si="174"/>
        <v>0</v>
      </c>
      <c r="O205" s="4">
        <f t="shared" si="174"/>
        <v>0</v>
      </c>
      <c r="P205" s="4">
        <f t="shared" si="174"/>
        <v>0</v>
      </c>
      <c r="Q205" s="4">
        <f t="shared" si="174"/>
        <v>0</v>
      </c>
      <c r="R205" s="4">
        <f t="shared" si="174"/>
        <v>0</v>
      </c>
      <c r="S205" s="4">
        <f t="shared" si="174"/>
        <v>0</v>
      </c>
      <c r="T205" s="4">
        <f t="shared" si="175"/>
        <v>0</v>
      </c>
      <c r="U205" s="4">
        <f t="shared" si="175"/>
        <v>0</v>
      </c>
      <c r="V205" s="4">
        <f t="shared" si="175"/>
        <v>0</v>
      </c>
      <c r="W205" s="4">
        <f t="shared" si="175"/>
        <v>0</v>
      </c>
      <c r="X205" s="4">
        <f t="shared" si="175"/>
        <v>0</v>
      </c>
      <c r="Y205" s="4">
        <f t="shared" si="175"/>
        <v>0</v>
      </c>
      <c r="Z205" s="4">
        <f t="shared" si="175"/>
        <v>0</v>
      </c>
      <c r="AA205" s="4">
        <f t="shared" si="175"/>
        <v>0</v>
      </c>
      <c r="AB205" s="4">
        <f t="shared" si="175"/>
        <v>0</v>
      </c>
      <c r="AC205" s="4">
        <f t="shared" si="175"/>
        <v>0</v>
      </c>
      <c r="AD205" s="4">
        <f t="shared" si="175"/>
        <v>0</v>
      </c>
      <c r="AE205" s="4">
        <f t="shared" si="175"/>
        <v>0</v>
      </c>
      <c r="AF205" s="4">
        <f t="shared" si="175"/>
        <v>0</v>
      </c>
    </row>
    <row r="206" spans="4:32">
      <c r="D206" s="13">
        <v>8780</v>
      </c>
      <c r="E206" s="2"/>
      <c r="F206" s="4">
        <f t="shared" si="173"/>
        <v>0</v>
      </c>
      <c r="G206" s="4">
        <f t="shared" si="173"/>
        <v>0</v>
      </c>
      <c r="H206" s="4">
        <f t="shared" si="173"/>
        <v>0</v>
      </c>
      <c r="I206" s="4">
        <f t="shared" si="173"/>
        <v>0</v>
      </c>
      <c r="J206" s="4">
        <f t="shared" si="174"/>
        <v>0</v>
      </c>
      <c r="K206" s="4">
        <f t="shared" si="174"/>
        <v>0</v>
      </c>
      <c r="L206" s="4">
        <f t="shared" si="174"/>
        <v>0</v>
      </c>
      <c r="M206" s="4">
        <f t="shared" si="174"/>
        <v>0</v>
      </c>
      <c r="N206" s="4">
        <f t="shared" si="174"/>
        <v>0</v>
      </c>
      <c r="O206" s="4">
        <f t="shared" si="174"/>
        <v>0</v>
      </c>
      <c r="P206" s="4">
        <f t="shared" si="174"/>
        <v>0</v>
      </c>
      <c r="Q206" s="4">
        <f t="shared" si="174"/>
        <v>0</v>
      </c>
      <c r="R206" s="4">
        <f t="shared" si="174"/>
        <v>0</v>
      </c>
      <c r="S206" s="4">
        <f t="shared" si="174"/>
        <v>0</v>
      </c>
      <c r="T206" s="4">
        <f t="shared" si="175"/>
        <v>0</v>
      </c>
      <c r="U206" s="4">
        <f t="shared" si="175"/>
        <v>0</v>
      </c>
      <c r="V206" s="4">
        <f t="shared" si="175"/>
        <v>0</v>
      </c>
      <c r="W206" s="4">
        <f t="shared" si="175"/>
        <v>0</v>
      </c>
      <c r="X206" s="4">
        <f t="shared" si="175"/>
        <v>0</v>
      </c>
      <c r="Y206" s="4">
        <f t="shared" si="175"/>
        <v>0</v>
      </c>
      <c r="Z206" s="4">
        <f t="shared" si="175"/>
        <v>0</v>
      </c>
      <c r="AA206" s="4">
        <f t="shared" si="175"/>
        <v>0</v>
      </c>
      <c r="AB206" s="4">
        <f t="shared" si="175"/>
        <v>0</v>
      </c>
      <c r="AC206" s="4">
        <f t="shared" si="175"/>
        <v>0</v>
      </c>
      <c r="AD206" s="4">
        <f t="shared" si="175"/>
        <v>0</v>
      </c>
      <c r="AE206" s="4">
        <f t="shared" si="175"/>
        <v>0</v>
      </c>
      <c r="AF206" s="4">
        <f t="shared" si="175"/>
        <v>0</v>
      </c>
    </row>
    <row r="207" spans="4:32">
      <c r="D207" s="13">
        <v>8790</v>
      </c>
      <c r="E207" s="2"/>
      <c r="F207" s="4">
        <f t="shared" si="173"/>
        <v>0</v>
      </c>
      <c r="G207" s="4">
        <f t="shared" si="173"/>
        <v>0</v>
      </c>
      <c r="H207" s="4">
        <f t="shared" si="173"/>
        <v>0</v>
      </c>
      <c r="I207" s="4">
        <f t="shared" si="173"/>
        <v>0</v>
      </c>
      <c r="J207" s="4">
        <f t="shared" si="174"/>
        <v>0</v>
      </c>
      <c r="K207" s="4">
        <f t="shared" si="174"/>
        <v>0</v>
      </c>
      <c r="L207" s="4">
        <f t="shared" si="174"/>
        <v>0</v>
      </c>
      <c r="M207" s="4">
        <f t="shared" si="174"/>
        <v>0</v>
      </c>
      <c r="N207" s="4">
        <f t="shared" si="174"/>
        <v>0</v>
      </c>
      <c r="O207" s="4">
        <f t="shared" si="174"/>
        <v>0</v>
      </c>
      <c r="P207" s="4">
        <f t="shared" si="174"/>
        <v>0</v>
      </c>
      <c r="Q207" s="4">
        <f t="shared" si="174"/>
        <v>0</v>
      </c>
      <c r="R207" s="4">
        <f t="shared" si="174"/>
        <v>0</v>
      </c>
      <c r="S207" s="4">
        <f t="shared" si="174"/>
        <v>0</v>
      </c>
      <c r="T207" s="4">
        <f t="shared" si="175"/>
        <v>0</v>
      </c>
      <c r="U207" s="4">
        <f t="shared" si="175"/>
        <v>0</v>
      </c>
      <c r="V207" s="4">
        <f t="shared" si="175"/>
        <v>0</v>
      </c>
      <c r="W207" s="4">
        <f t="shared" si="175"/>
        <v>0</v>
      </c>
      <c r="X207" s="4">
        <f t="shared" si="175"/>
        <v>0</v>
      </c>
      <c r="Y207" s="4">
        <f t="shared" si="175"/>
        <v>0</v>
      </c>
      <c r="Z207" s="4">
        <f t="shared" si="175"/>
        <v>0</v>
      </c>
      <c r="AA207" s="4">
        <f t="shared" si="175"/>
        <v>0</v>
      </c>
      <c r="AB207" s="4">
        <f t="shared" si="175"/>
        <v>0</v>
      </c>
      <c r="AC207" s="4">
        <f t="shared" si="175"/>
        <v>0</v>
      </c>
      <c r="AD207" s="4">
        <f t="shared" si="175"/>
        <v>0</v>
      </c>
      <c r="AE207" s="4">
        <f t="shared" si="175"/>
        <v>0</v>
      </c>
      <c r="AF207" s="4">
        <f t="shared" si="175"/>
        <v>0</v>
      </c>
    </row>
    <row r="208" spans="4:32">
      <c r="D208" s="13">
        <v>8800</v>
      </c>
      <c r="E208" s="2"/>
      <c r="F208" s="4">
        <f t="shared" si="173"/>
        <v>0</v>
      </c>
      <c r="G208" s="4">
        <f t="shared" si="173"/>
        <v>0</v>
      </c>
      <c r="H208" s="4">
        <f t="shared" si="173"/>
        <v>0</v>
      </c>
      <c r="I208" s="4">
        <f t="shared" si="173"/>
        <v>0</v>
      </c>
      <c r="J208" s="4">
        <f t="shared" ref="J208:S217" si="176">SUMIF($C$9:$C$164,$D208,J$9:J$164)</f>
        <v>0</v>
      </c>
      <c r="K208" s="4">
        <f t="shared" si="176"/>
        <v>0</v>
      </c>
      <c r="L208" s="4">
        <f t="shared" si="176"/>
        <v>0</v>
      </c>
      <c r="M208" s="4">
        <f t="shared" si="176"/>
        <v>0</v>
      </c>
      <c r="N208" s="4">
        <f t="shared" si="176"/>
        <v>0</v>
      </c>
      <c r="O208" s="4">
        <f t="shared" si="176"/>
        <v>0</v>
      </c>
      <c r="P208" s="4">
        <f t="shared" si="176"/>
        <v>0</v>
      </c>
      <c r="Q208" s="4">
        <f t="shared" si="176"/>
        <v>0</v>
      </c>
      <c r="R208" s="4">
        <f t="shared" si="176"/>
        <v>0</v>
      </c>
      <c r="S208" s="4">
        <f t="shared" si="176"/>
        <v>0</v>
      </c>
      <c r="T208" s="4">
        <f t="shared" ref="T208:AF217" si="177">SUMIF($C$9:$C$164,$D208,T$9:T$164)</f>
        <v>0</v>
      </c>
      <c r="U208" s="4">
        <f t="shared" si="177"/>
        <v>0</v>
      </c>
      <c r="V208" s="4">
        <f t="shared" si="177"/>
        <v>0</v>
      </c>
      <c r="W208" s="4">
        <f t="shared" si="177"/>
        <v>0</v>
      </c>
      <c r="X208" s="4">
        <f t="shared" si="177"/>
        <v>0</v>
      </c>
      <c r="Y208" s="4">
        <f t="shared" si="177"/>
        <v>0</v>
      </c>
      <c r="Z208" s="4">
        <f t="shared" si="177"/>
        <v>0</v>
      </c>
      <c r="AA208" s="4">
        <f t="shared" si="177"/>
        <v>0</v>
      </c>
      <c r="AB208" s="4">
        <f t="shared" si="177"/>
        <v>0</v>
      </c>
      <c r="AC208" s="4">
        <f t="shared" si="177"/>
        <v>0</v>
      </c>
      <c r="AD208" s="4">
        <f t="shared" si="177"/>
        <v>0</v>
      </c>
      <c r="AE208" s="4">
        <f t="shared" si="177"/>
        <v>0</v>
      </c>
      <c r="AF208" s="4">
        <f t="shared" si="177"/>
        <v>0</v>
      </c>
    </row>
    <row r="209" spans="4:32">
      <c r="D209" s="13">
        <v>8810</v>
      </c>
      <c r="E209" s="2"/>
      <c r="F209" s="4">
        <f t="shared" ref="F209:I228" si="178">SUMIF($C$9:$C$164,$D209,F$9:F$164)</f>
        <v>0</v>
      </c>
      <c r="G209" s="4">
        <f t="shared" si="178"/>
        <v>0</v>
      </c>
      <c r="H209" s="4">
        <f t="shared" si="178"/>
        <v>0</v>
      </c>
      <c r="I209" s="4">
        <f t="shared" si="178"/>
        <v>0</v>
      </c>
      <c r="J209" s="4">
        <f t="shared" si="176"/>
        <v>0</v>
      </c>
      <c r="K209" s="4">
        <f t="shared" si="176"/>
        <v>0</v>
      </c>
      <c r="L209" s="4">
        <f t="shared" si="176"/>
        <v>0</v>
      </c>
      <c r="M209" s="4">
        <f t="shared" si="176"/>
        <v>0</v>
      </c>
      <c r="N209" s="4">
        <f t="shared" si="176"/>
        <v>0</v>
      </c>
      <c r="O209" s="4">
        <f t="shared" si="176"/>
        <v>0</v>
      </c>
      <c r="P209" s="4">
        <f t="shared" si="176"/>
        <v>0</v>
      </c>
      <c r="Q209" s="4">
        <f t="shared" si="176"/>
        <v>0</v>
      </c>
      <c r="R209" s="4">
        <f t="shared" si="176"/>
        <v>0</v>
      </c>
      <c r="S209" s="4">
        <f t="shared" si="176"/>
        <v>0</v>
      </c>
      <c r="T209" s="4">
        <f t="shared" si="177"/>
        <v>0</v>
      </c>
      <c r="U209" s="4">
        <f t="shared" si="177"/>
        <v>0</v>
      </c>
      <c r="V209" s="4">
        <f t="shared" si="177"/>
        <v>0</v>
      </c>
      <c r="W209" s="4">
        <f t="shared" si="177"/>
        <v>0</v>
      </c>
      <c r="X209" s="4">
        <f t="shared" si="177"/>
        <v>0</v>
      </c>
      <c r="Y209" s="4">
        <f t="shared" si="177"/>
        <v>0</v>
      </c>
      <c r="Z209" s="4">
        <f t="shared" si="177"/>
        <v>0</v>
      </c>
      <c r="AA209" s="4">
        <f t="shared" si="177"/>
        <v>0</v>
      </c>
      <c r="AB209" s="4">
        <f t="shared" si="177"/>
        <v>0</v>
      </c>
      <c r="AC209" s="4">
        <f t="shared" si="177"/>
        <v>0</v>
      </c>
      <c r="AD209" s="4">
        <f t="shared" si="177"/>
        <v>0</v>
      </c>
      <c r="AE209" s="4">
        <f t="shared" si="177"/>
        <v>0</v>
      </c>
      <c r="AF209" s="4">
        <f t="shared" si="177"/>
        <v>0</v>
      </c>
    </row>
    <row r="210" spans="4:32">
      <c r="D210" s="13">
        <v>8850</v>
      </c>
      <c r="E210" s="2"/>
      <c r="F210" s="4">
        <f t="shared" si="178"/>
        <v>0</v>
      </c>
      <c r="G210" s="4">
        <f t="shared" si="178"/>
        <v>0</v>
      </c>
      <c r="H210" s="4">
        <f t="shared" si="178"/>
        <v>0</v>
      </c>
      <c r="I210" s="4">
        <f t="shared" si="178"/>
        <v>0</v>
      </c>
      <c r="J210" s="4">
        <f t="shared" si="176"/>
        <v>0</v>
      </c>
      <c r="K210" s="4">
        <f t="shared" si="176"/>
        <v>0</v>
      </c>
      <c r="L210" s="4">
        <f t="shared" si="176"/>
        <v>0</v>
      </c>
      <c r="M210" s="4">
        <f t="shared" si="176"/>
        <v>0</v>
      </c>
      <c r="N210" s="4">
        <f t="shared" si="176"/>
        <v>0</v>
      </c>
      <c r="O210" s="4">
        <f t="shared" si="176"/>
        <v>0</v>
      </c>
      <c r="P210" s="4">
        <f t="shared" si="176"/>
        <v>0</v>
      </c>
      <c r="Q210" s="4">
        <f t="shared" si="176"/>
        <v>0</v>
      </c>
      <c r="R210" s="4">
        <f t="shared" si="176"/>
        <v>0</v>
      </c>
      <c r="S210" s="4">
        <f t="shared" si="176"/>
        <v>0</v>
      </c>
      <c r="T210" s="4">
        <f t="shared" si="177"/>
        <v>0</v>
      </c>
      <c r="U210" s="4">
        <f t="shared" si="177"/>
        <v>0</v>
      </c>
      <c r="V210" s="4">
        <f t="shared" si="177"/>
        <v>0</v>
      </c>
      <c r="W210" s="4">
        <f t="shared" si="177"/>
        <v>0</v>
      </c>
      <c r="X210" s="4">
        <f t="shared" si="177"/>
        <v>0</v>
      </c>
      <c r="Y210" s="4">
        <f t="shared" si="177"/>
        <v>0</v>
      </c>
      <c r="Z210" s="4">
        <f t="shared" si="177"/>
        <v>0</v>
      </c>
      <c r="AA210" s="4">
        <f t="shared" si="177"/>
        <v>0</v>
      </c>
      <c r="AB210" s="4">
        <f t="shared" si="177"/>
        <v>0</v>
      </c>
      <c r="AC210" s="4">
        <f t="shared" si="177"/>
        <v>0</v>
      </c>
      <c r="AD210" s="4">
        <f t="shared" si="177"/>
        <v>0</v>
      </c>
      <c r="AE210" s="4">
        <f t="shared" si="177"/>
        <v>0</v>
      </c>
      <c r="AF210" s="4">
        <f t="shared" si="177"/>
        <v>0</v>
      </c>
    </row>
    <row r="211" spans="4:32">
      <c r="D211" s="13">
        <v>8860</v>
      </c>
      <c r="E211" s="2"/>
      <c r="F211" s="4">
        <f t="shared" si="178"/>
        <v>0</v>
      </c>
      <c r="G211" s="4">
        <f t="shared" si="178"/>
        <v>0</v>
      </c>
      <c r="H211" s="4">
        <f t="shared" si="178"/>
        <v>0</v>
      </c>
      <c r="I211" s="4">
        <f t="shared" si="178"/>
        <v>0</v>
      </c>
      <c r="J211" s="4">
        <f t="shared" si="176"/>
        <v>0</v>
      </c>
      <c r="K211" s="4">
        <f t="shared" si="176"/>
        <v>0</v>
      </c>
      <c r="L211" s="4">
        <f t="shared" si="176"/>
        <v>0</v>
      </c>
      <c r="M211" s="4">
        <f t="shared" si="176"/>
        <v>0</v>
      </c>
      <c r="N211" s="4">
        <f t="shared" si="176"/>
        <v>0</v>
      </c>
      <c r="O211" s="4">
        <f t="shared" si="176"/>
        <v>0</v>
      </c>
      <c r="P211" s="4">
        <f t="shared" si="176"/>
        <v>0</v>
      </c>
      <c r="Q211" s="4">
        <f t="shared" si="176"/>
        <v>0</v>
      </c>
      <c r="R211" s="4">
        <f t="shared" si="176"/>
        <v>0</v>
      </c>
      <c r="S211" s="4">
        <f t="shared" si="176"/>
        <v>0</v>
      </c>
      <c r="T211" s="4">
        <f t="shared" si="177"/>
        <v>0</v>
      </c>
      <c r="U211" s="4">
        <f t="shared" si="177"/>
        <v>0</v>
      </c>
      <c r="V211" s="4">
        <f t="shared" si="177"/>
        <v>0</v>
      </c>
      <c r="W211" s="4">
        <f t="shared" si="177"/>
        <v>0</v>
      </c>
      <c r="X211" s="4">
        <f t="shared" si="177"/>
        <v>0</v>
      </c>
      <c r="Y211" s="4">
        <f t="shared" si="177"/>
        <v>0</v>
      </c>
      <c r="Z211" s="4">
        <f t="shared" si="177"/>
        <v>0</v>
      </c>
      <c r="AA211" s="4">
        <f t="shared" si="177"/>
        <v>0</v>
      </c>
      <c r="AB211" s="4">
        <f t="shared" si="177"/>
        <v>0</v>
      </c>
      <c r="AC211" s="4">
        <f t="shared" si="177"/>
        <v>0</v>
      </c>
      <c r="AD211" s="4">
        <f t="shared" si="177"/>
        <v>0</v>
      </c>
      <c r="AE211" s="4">
        <f t="shared" si="177"/>
        <v>0</v>
      </c>
      <c r="AF211" s="4">
        <f t="shared" si="177"/>
        <v>0</v>
      </c>
    </row>
    <row r="212" spans="4:32">
      <c r="D212" s="13">
        <v>8870</v>
      </c>
      <c r="E212" s="2"/>
      <c r="F212" s="4">
        <f t="shared" si="178"/>
        <v>0</v>
      </c>
      <c r="G212" s="4">
        <f t="shared" si="178"/>
        <v>0</v>
      </c>
      <c r="H212" s="4">
        <f t="shared" si="178"/>
        <v>0</v>
      </c>
      <c r="I212" s="4">
        <f t="shared" si="178"/>
        <v>0</v>
      </c>
      <c r="J212" s="4">
        <f t="shared" si="176"/>
        <v>0</v>
      </c>
      <c r="K212" s="4">
        <f t="shared" si="176"/>
        <v>0</v>
      </c>
      <c r="L212" s="4">
        <f t="shared" si="176"/>
        <v>0</v>
      </c>
      <c r="M212" s="4">
        <f t="shared" si="176"/>
        <v>0</v>
      </c>
      <c r="N212" s="4">
        <f t="shared" si="176"/>
        <v>0</v>
      </c>
      <c r="O212" s="4">
        <f t="shared" si="176"/>
        <v>0</v>
      </c>
      <c r="P212" s="4">
        <f t="shared" si="176"/>
        <v>0</v>
      </c>
      <c r="Q212" s="4">
        <f t="shared" si="176"/>
        <v>0</v>
      </c>
      <c r="R212" s="4">
        <f t="shared" si="176"/>
        <v>0</v>
      </c>
      <c r="S212" s="4">
        <f t="shared" si="176"/>
        <v>0</v>
      </c>
      <c r="T212" s="4">
        <f t="shared" si="177"/>
        <v>0</v>
      </c>
      <c r="U212" s="4">
        <f t="shared" si="177"/>
        <v>0</v>
      </c>
      <c r="V212" s="4">
        <f t="shared" si="177"/>
        <v>0</v>
      </c>
      <c r="W212" s="4">
        <f t="shared" si="177"/>
        <v>0</v>
      </c>
      <c r="X212" s="4">
        <f t="shared" si="177"/>
        <v>0</v>
      </c>
      <c r="Y212" s="4">
        <f t="shared" si="177"/>
        <v>0</v>
      </c>
      <c r="Z212" s="4">
        <f t="shared" si="177"/>
        <v>0</v>
      </c>
      <c r="AA212" s="4">
        <f t="shared" si="177"/>
        <v>0</v>
      </c>
      <c r="AB212" s="4">
        <f t="shared" si="177"/>
        <v>0</v>
      </c>
      <c r="AC212" s="4">
        <f t="shared" si="177"/>
        <v>0</v>
      </c>
      <c r="AD212" s="4">
        <f t="shared" si="177"/>
        <v>0</v>
      </c>
      <c r="AE212" s="4">
        <f t="shared" si="177"/>
        <v>0</v>
      </c>
      <c r="AF212" s="4">
        <f t="shared" si="177"/>
        <v>0</v>
      </c>
    </row>
    <row r="213" spans="4:32">
      <c r="D213" s="13">
        <v>8890</v>
      </c>
      <c r="E213" s="2"/>
      <c r="F213" s="4">
        <f t="shared" si="178"/>
        <v>0</v>
      </c>
      <c r="G213" s="4">
        <f t="shared" si="178"/>
        <v>0</v>
      </c>
      <c r="H213" s="4">
        <f t="shared" si="178"/>
        <v>0</v>
      </c>
      <c r="I213" s="4">
        <f t="shared" si="178"/>
        <v>0</v>
      </c>
      <c r="J213" s="4">
        <f t="shared" si="176"/>
        <v>0</v>
      </c>
      <c r="K213" s="4">
        <f t="shared" si="176"/>
        <v>0</v>
      </c>
      <c r="L213" s="4">
        <f t="shared" si="176"/>
        <v>0</v>
      </c>
      <c r="M213" s="4">
        <f t="shared" si="176"/>
        <v>0</v>
      </c>
      <c r="N213" s="4">
        <f t="shared" si="176"/>
        <v>0</v>
      </c>
      <c r="O213" s="4">
        <f t="shared" si="176"/>
        <v>0</v>
      </c>
      <c r="P213" s="4">
        <f t="shared" si="176"/>
        <v>0</v>
      </c>
      <c r="Q213" s="4">
        <f t="shared" si="176"/>
        <v>0</v>
      </c>
      <c r="R213" s="4">
        <f t="shared" si="176"/>
        <v>0</v>
      </c>
      <c r="S213" s="4">
        <f t="shared" si="176"/>
        <v>0</v>
      </c>
      <c r="T213" s="4">
        <f t="shared" si="177"/>
        <v>0</v>
      </c>
      <c r="U213" s="4">
        <f t="shared" si="177"/>
        <v>0</v>
      </c>
      <c r="V213" s="4">
        <f t="shared" si="177"/>
        <v>0</v>
      </c>
      <c r="W213" s="4">
        <f t="shared" si="177"/>
        <v>0</v>
      </c>
      <c r="X213" s="4">
        <f t="shared" si="177"/>
        <v>0</v>
      </c>
      <c r="Y213" s="4">
        <f t="shared" si="177"/>
        <v>0</v>
      </c>
      <c r="Z213" s="4">
        <f t="shared" si="177"/>
        <v>0</v>
      </c>
      <c r="AA213" s="4">
        <f t="shared" si="177"/>
        <v>0</v>
      </c>
      <c r="AB213" s="4">
        <f t="shared" si="177"/>
        <v>0</v>
      </c>
      <c r="AC213" s="4">
        <f t="shared" si="177"/>
        <v>0</v>
      </c>
      <c r="AD213" s="4">
        <f t="shared" si="177"/>
        <v>0</v>
      </c>
      <c r="AE213" s="4">
        <f t="shared" si="177"/>
        <v>0</v>
      </c>
      <c r="AF213" s="4">
        <f t="shared" si="177"/>
        <v>0</v>
      </c>
    </row>
    <row r="214" spans="4:32">
      <c r="D214" s="13">
        <v>8900</v>
      </c>
      <c r="E214" s="2"/>
      <c r="F214" s="4">
        <f t="shared" si="178"/>
        <v>0</v>
      </c>
      <c r="G214" s="4">
        <f t="shared" si="178"/>
        <v>0</v>
      </c>
      <c r="H214" s="4">
        <f t="shared" si="178"/>
        <v>0</v>
      </c>
      <c r="I214" s="4">
        <f t="shared" si="178"/>
        <v>0</v>
      </c>
      <c r="J214" s="4">
        <f t="shared" si="176"/>
        <v>0</v>
      </c>
      <c r="K214" s="4">
        <f t="shared" si="176"/>
        <v>0</v>
      </c>
      <c r="L214" s="4">
        <f t="shared" si="176"/>
        <v>0</v>
      </c>
      <c r="M214" s="4">
        <f t="shared" si="176"/>
        <v>0</v>
      </c>
      <c r="N214" s="4">
        <f t="shared" si="176"/>
        <v>0</v>
      </c>
      <c r="O214" s="4">
        <f t="shared" si="176"/>
        <v>0</v>
      </c>
      <c r="P214" s="4">
        <f t="shared" si="176"/>
        <v>0</v>
      </c>
      <c r="Q214" s="4">
        <f t="shared" si="176"/>
        <v>0</v>
      </c>
      <c r="R214" s="4">
        <f t="shared" si="176"/>
        <v>0</v>
      </c>
      <c r="S214" s="4">
        <f t="shared" si="176"/>
        <v>0</v>
      </c>
      <c r="T214" s="4">
        <f t="shared" si="177"/>
        <v>0</v>
      </c>
      <c r="U214" s="4">
        <f t="shared" si="177"/>
        <v>0</v>
      </c>
      <c r="V214" s="4">
        <f t="shared" si="177"/>
        <v>0</v>
      </c>
      <c r="W214" s="4">
        <f t="shared" si="177"/>
        <v>0</v>
      </c>
      <c r="X214" s="4">
        <f t="shared" si="177"/>
        <v>0</v>
      </c>
      <c r="Y214" s="4">
        <f t="shared" si="177"/>
        <v>0</v>
      </c>
      <c r="Z214" s="4">
        <f t="shared" si="177"/>
        <v>0</v>
      </c>
      <c r="AA214" s="4">
        <f t="shared" si="177"/>
        <v>0</v>
      </c>
      <c r="AB214" s="4">
        <f t="shared" si="177"/>
        <v>0</v>
      </c>
      <c r="AC214" s="4">
        <f t="shared" si="177"/>
        <v>0</v>
      </c>
      <c r="AD214" s="4">
        <f t="shared" si="177"/>
        <v>0</v>
      </c>
      <c r="AE214" s="4">
        <f t="shared" si="177"/>
        <v>0</v>
      </c>
      <c r="AF214" s="4">
        <f t="shared" si="177"/>
        <v>0</v>
      </c>
    </row>
    <row r="215" spans="4:32">
      <c r="D215" s="13">
        <v>8910</v>
      </c>
      <c r="E215" s="2"/>
      <c r="F215" s="4">
        <f t="shared" si="178"/>
        <v>0</v>
      </c>
      <c r="G215" s="4">
        <f t="shared" si="178"/>
        <v>0</v>
      </c>
      <c r="H215" s="4">
        <f t="shared" si="178"/>
        <v>0</v>
      </c>
      <c r="I215" s="4">
        <f t="shared" si="178"/>
        <v>0</v>
      </c>
      <c r="J215" s="4">
        <f t="shared" si="176"/>
        <v>0</v>
      </c>
      <c r="K215" s="4">
        <f t="shared" si="176"/>
        <v>0</v>
      </c>
      <c r="L215" s="4">
        <f t="shared" si="176"/>
        <v>0</v>
      </c>
      <c r="M215" s="4">
        <f t="shared" si="176"/>
        <v>0</v>
      </c>
      <c r="N215" s="4">
        <f t="shared" si="176"/>
        <v>0</v>
      </c>
      <c r="O215" s="4">
        <f t="shared" si="176"/>
        <v>0</v>
      </c>
      <c r="P215" s="4">
        <f t="shared" si="176"/>
        <v>0</v>
      </c>
      <c r="Q215" s="4">
        <f t="shared" si="176"/>
        <v>0</v>
      </c>
      <c r="R215" s="4">
        <f t="shared" si="176"/>
        <v>0</v>
      </c>
      <c r="S215" s="4">
        <f t="shared" si="176"/>
        <v>0</v>
      </c>
      <c r="T215" s="4">
        <f t="shared" si="177"/>
        <v>0</v>
      </c>
      <c r="U215" s="4">
        <f t="shared" si="177"/>
        <v>0</v>
      </c>
      <c r="V215" s="4">
        <f t="shared" si="177"/>
        <v>0</v>
      </c>
      <c r="W215" s="4">
        <f t="shared" si="177"/>
        <v>0</v>
      </c>
      <c r="X215" s="4">
        <f t="shared" si="177"/>
        <v>0</v>
      </c>
      <c r="Y215" s="4">
        <f t="shared" si="177"/>
        <v>0</v>
      </c>
      <c r="Z215" s="4">
        <f t="shared" si="177"/>
        <v>0</v>
      </c>
      <c r="AA215" s="4">
        <f t="shared" si="177"/>
        <v>0</v>
      </c>
      <c r="AB215" s="4">
        <f t="shared" si="177"/>
        <v>0</v>
      </c>
      <c r="AC215" s="4">
        <f t="shared" si="177"/>
        <v>0</v>
      </c>
      <c r="AD215" s="4">
        <f t="shared" si="177"/>
        <v>0</v>
      </c>
      <c r="AE215" s="4">
        <f t="shared" si="177"/>
        <v>0</v>
      </c>
      <c r="AF215" s="4">
        <f t="shared" si="177"/>
        <v>0</v>
      </c>
    </row>
    <row r="216" spans="4:32">
      <c r="D216" s="13">
        <v>8920</v>
      </c>
      <c r="E216" s="2"/>
      <c r="F216" s="4">
        <f t="shared" si="178"/>
        <v>0</v>
      </c>
      <c r="G216" s="4">
        <f t="shared" si="178"/>
        <v>0</v>
      </c>
      <c r="H216" s="4">
        <f t="shared" si="178"/>
        <v>0</v>
      </c>
      <c r="I216" s="4">
        <f t="shared" si="178"/>
        <v>0</v>
      </c>
      <c r="J216" s="4">
        <f t="shared" si="176"/>
        <v>0</v>
      </c>
      <c r="K216" s="4">
        <f t="shared" si="176"/>
        <v>0</v>
      </c>
      <c r="L216" s="4">
        <f t="shared" si="176"/>
        <v>0</v>
      </c>
      <c r="M216" s="4">
        <f t="shared" si="176"/>
        <v>0</v>
      </c>
      <c r="N216" s="4">
        <f t="shared" si="176"/>
        <v>0</v>
      </c>
      <c r="O216" s="4">
        <f t="shared" si="176"/>
        <v>0</v>
      </c>
      <c r="P216" s="4">
        <f t="shared" si="176"/>
        <v>0</v>
      </c>
      <c r="Q216" s="4">
        <f t="shared" si="176"/>
        <v>0</v>
      </c>
      <c r="R216" s="4">
        <f t="shared" si="176"/>
        <v>0</v>
      </c>
      <c r="S216" s="4">
        <f t="shared" si="176"/>
        <v>0</v>
      </c>
      <c r="T216" s="4">
        <f t="shared" si="177"/>
        <v>0</v>
      </c>
      <c r="U216" s="4">
        <f t="shared" si="177"/>
        <v>0</v>
      </c>
      <c r="V216" s="4">
        <f t="shared" si="177"/>
        <v>0</v>
      </c>
      <c r="W216" s="4">
        <f t="shared" si="177"/>
        <v>0</v>
      </c>
      <c r="X216" s="4">
        <f t="shared" si="177"/>
        <v>0</v>
      </c>
      <c r="Y216" s="4">
        <f t="shared" si="177"/>
        <v>0</v>
      </c>
      <c r="Z216" s="4">
        <f t="shared" si="177"/>
        <v>0</v>
      </c>
      <c r="AA216" s="4">
        <f t="shared" si="177"/>
        <v>0</v>
      </c>
      <c r="AB216" s="4">
        <f t="shared" si="177"/>
        <v>0</v>
      </c>
      <c r="AC216" s="4">
        <f t="shared" si="177"/>
        <v>0</v>
      </c>
      <c r="AD216" s="4">
        <f t="shared" si="177"/>
        <v>0</v>
      </c>
      <c r="AE216" s="4">
        <f t="shared" si="177"/>
        <v>0</v>
      </c>
      <c r="AF216" s="4">
        <f t="shared" si="177"/>
        <v>0</v>
      </c>
    </row>
    <row r="217" spans="4:32">
      <c r="D217" s="13">
        <v>8930</v>
      </c>
      <c r="E217" s="2"/>
      <c r="F217" s="4">
        <f t="shared" si="178"/>
        <v>0</v>
      </c>
      <c r="G217" s="4">
        <f t="shared" si="178"/>
        <v>0</v>
      </c>
      <c r="H217" s="4">
        <f t="shared" si="178"/>
        <v>0</v>
      </c>
      <c r="I217" s="4">
        <f t="shared" si="178"/>
        <v>0</v>
      </c>
      <c r="J217" s="4">
        <f t="shared" si="176"/>
        <v>0</v>
      </c>
      <c r="K217" s="4">
        <f t="shared" si="176"/>
        <v>0</v>
      </c>
      <c r="L217" s="4">
        <f t="shared" si="176"/>
        <v>0</v>
      </c>
      <c r="M217" s="4">
        <f t="shared" si="176"/>
        <v>0</v>
      </c>
      <c r="N217" s="4">
        <f t="shared" si="176"/>
        <v>0</v>
      </c>
      <c r="O217" s="4">
        <f t="shared" si="176"/>
        <v>0</v>
      </c>
      <c r="P217" s="4">
        <f t="shared" si="176"/>
        <v>0</v>
      </c>
      <c r="Q217" s="4">
        <f t="shared" si="176"/>
        <v>0</v>
      </c>
      <c r="R217" s="4">
        <f t="shared" si="176"/>
        <v>0</v>
      </c>
      <c r="S217" s="4">
        <f t="shared" si="176"/>
        <v>0</v>
      </c>
      <c r="T217" s="4">
        <f t="shared" si="177"/>
        <v>0</v>
      </c>
      <c r="U217" s="4">
        <f t="shared" si="177"/>
        <v>0</v>
      </c>
      <c r="V217" s="4">
        <f t="shared" si="177"/>
        <v>0</v>
      </c>
      <c r="W217" s="4">
        <f t="shared" si="177"/>
        <v>0</v>
      </c>
      <c r="X217" s="4">
        <f t="shared" si="177"/>
        <v>0</v>
      </c>
      <c r="Y217" s="4">
        <f t="shared" si="177"/>
        <v>0</v>
      </c>
      <c r="Z217" s="4">
        <f t="shared" si="177"/>
        <v>0</v>
      </c>
      <c r="AA217" s="4">
        <f t="shared" si="177"/>
        <v>0</v>
      </c>
      <c r="AB217" s="4">
        <f t="shared" si="177"/>
        <v>0</v>
      </c>
      <c r="AC217" s="4">
        <f t="shared" si="177"/>
        <v>0</v>
      </c>
      <c r="AD217" s="4">
        <f t="shared" si="177"/>
        <v>0</v>
      </c>
      <c r="AE217" s="4">
        <f t="shared" si="177"/>
        <v>0</v>
      </c>
      <c r="AF217" s="4">
        <f t="shared" si="177"/>
        <v>0</v>
      </c>
    </row>
    <row r="218" spans="4:32">
      <c r="D218" s="13">
        <v>8940</v>
      </c>
      <c r="E218" s="2"/>
      <c r="F218" s="4">
        <f t="shared" si="178"/>
        <v>0</v>
      </c>
      <c r="G218" s="4">
        <f t="shared" si="178"/>
        <v>0</v>
      </c>
      <c r="H218" s="4">
        <f t="shared" si="178"/>
        <v>0</v>
      </c>
      <c r="I218" s="4">
        <f t="shared" si="178"/>
        <v>0</v>
      </c>
      <c r="J218" s="4">
        <f t="shared" ref="J218:S227" si="179">SUMIF($C$9:$C$164,$D218,J$9:J$164)</f>
        <v>0</v>
      </c>
      <c r="K218" s="4">
        <f t="shared" si="179"/>
        <v>0</v>
      </c>
      <c r="L218" s="4">
        <f t="shared" si="179"/>
        <v>0</v>
      </c>
      <c r="M218" s="4">
        <f t="shared" si="179"/>
        <v>0</v>
      </c>
      <c r="N218" s="4">
        <f t="shared" si="179"/>
        <v>0</v>
      </c>
      <c r="O218" s="4">
        <f t="shared" si="179"/>
        <v>0</v>
      </c>
      <c r="P218" s="4">
        <f t="shared" si="179"/>
        <v>0</v>
      </c>
      <c r="Q218" s="4">
        <f t="shared" si="179"/>
        <v>0</v>
      </c>
      <c r="R218" s="4">
        <f t="shared" si="179"/>
        <v>0</v>
      </c>
      <c r="S218" s="4">
        <f t="shared" si="179"/>
        <v>0</v>
      </c>
      <c r="T218" s="4">
        <f t="shared" ref="T218:AF227" si="180">SUMIF($C$9:$C$164,$D218,T$9:T$164)</f>
        <v>0</v>
      </c>
      <c r="U218" s="4">
        <f t="shared" si="180"/>
        <v>0</v>
      </c>
      <c r="V218" s="4">
        <f t="shared" si="180"/>
        <v>0</v>
      </c>
      <c r="W218" s="4">
        <f t="shared" si="180"/>
        <v>0</v>
      </c>
      <c r="X218" s="4">
        <f t="shared" si="180"/>
        <v>0</v>
      </c>
      <c r="Y218" s="4">
        <f t="shared" si="180"/>
        <v>0</v>
      </c>
      <c r="Z218" s="4">
        <f t="shared" si="180"/>
        <v>0</v>
      </c>
      <c r="AA218" s="4">
        <f t="shared" si="180"/>
        <v>0</v>
      </c>
      <c r="AB218" s="4">
        <f t="shared" si="180"/>
        <v>0</v>
      </c>
      <c r="AC218" s="4">
        <f t="shared" si="180"/>
        <v>0</v>
      </c>
      <c r="AD218" s="4">
        <f t="shared" si="180"/>
        <v>0</v>
      </c>
      <c r="AE218" s="4">
        <f t="shared" si="180"/>
        <v>0</v>
      </c>
      <c r="AF218" s="4">
        <f t="shared" si="180"/>
        <v>0</v>
      </c>
    </row>
    <row r="219" spans="4:32">
      <c r="D219" s="14">
        <v>8950</v>
      </c>
      <c r="E219" s="2"/>
      <c r="F219" s="4">
        <f t="shared" si="178"/>
        <v>0</v>
      </c>
      <c r="G219" s="4">
        <f t="shared" si="178"/>
        <v>0</v>
      </c>
      <c r="H219" s="4">
        <f t="shared" si="178"/>
        <v>0</v>
      </c>
      <c r="I219" s="4">
        <f t="shared" si="178"/>
        <v>0</v>
      </c>
      <c r="J219" s="4">
        <f t="shared" si="179"/>
        <v>0</v>
      </c>
      <c r="K219" s="4">
        <f t="shared" si="179"/>
        <v>0</v>
      </c>
      <c r="L219" s="4">
        <f t="shared" si="179"/>
        <v>0</v>
      </c>
      <c r="M219" s="4">
        <f t="shared" si="179"/>
        <v>0</v>
      </c>
      <c r="N219" s="4">
        <f t="shared" si="179"/>
        <v>0</v>
      </c>
      <c r="O219" s="4">
        <f t="shared" si="179"/>
        <v>0</v>
      </c>
      <c r="P219" s="4">
        <f t="shared" si="179"/>
        <v>0</v>
      </c>
      <c r="Q219" s="4">
        <f t="shared" si="179"/>
        <v>0</v>
      </c>
      <c r="R219" s="4">
        <f t="shared" si="179"/>
        <v>0</v>
      </c>
      <c r="S219" s="4">
        <f t="shared" si="179"/>
        <v>0</v>
      </c>
      <c r="T219" s="4">
        <f t="shared" si="180"/>
        <v>0</v>
      </c>
      <c r="U219" s="4">
        <f t="shared" si="180"/>
        <v>0</v>
      </c>
      <c r="V219" s="4">
        <f t="shared" si="180"/>
        <v>0</v>
      </c>
      <c r="W219" s="4">
        <f t="shared" si="180"/>
        <v>0</v>
      </c>
      <c r="X219" s="4">
        <f t="shared" si="180"/>
        <v>0</v>
      </c>
      <c r="Y219" s="4">
        <f t="shared" si="180"/>
        <v>0</v>
      </c>
      <c r="Z219" s="4">
        <f t="shared" si="180"/>
        <v>0</v>
      </c>
      <c r="AA219" s="4">
        <f t="shared" si="180"/>
        <v>0</v>
      </c>
      <c r="AB219" s="4">
        <f t="shared" si="180"/>
        <v>0</v>
      </c>
      <c r="AC219" s="4">
        <f t="shared" si="180"/>
        <v>0</v>
      </c>
      <c r="AD219" s="4">
        <f t="shared" si="180"/>
        <v>0</v>
      </c>
      <c r="AE219" s="4">
        <f t="shared" si="180"/>
        <v>0</v>
      </c>
      <c r="AF219" s="4">
        <f t="shared" si="180"/>
        <v>0</v>
      </c>
    </row>
    <row r="220" spans="4:32">
      <c r="D220" s="13">
        <v>9010</v>
      </c>
      <c r="E220" s="2"/>
      <c r="F220" s="4">
        <f t="shared" si="178"/>
        <v>345788.8</v>
      </c>
      <c r="G220" s="4">
        <f t="shared" si="178"/>
        <v>325501.10000000015</v>
      </c>
      <c r="H220" s="4">
        <f t="shared" si="178"/>
        <v>371262.11</v>
      </c>
      <c r="I220" s="4">
        <f t="shared" si="178"/>
        <v>315776.92000000004</v>
      </c>
      <c r="J220" s="4">
        <f t="shared" si="179"/>
        <v>363030.96000000008</v>
      </c>
      <c r="K220" s="4">
        <f t="shared" si="179"/>
        <v>355088.25000000006</v>
      </c>
      <c r="L220" s="4">
        <f t="shared" si="179"/>
        <v>408249.24118259293</v>
      </c>
      <c r="M220" s="4">
        <f t="shared" si="179"/>
        <v>439921.88623749086</v>
      </c>
      <c r="N220" s="4">
        <f t="shared" si="179"/>
        <v>403566.09011453734</v>
      </c>
      <c r="O220" s="4">
        <f t="shared" si="179"/>
        <v>414715.10003821598</v>
      </c>
      <c r="P220" s="4">
        <f t="shared" si="179"/>
        <v>409418.25585608825</v>
      </c>
      <c r="Q220" s="4">
        <f t="shared" si="179"/>
        <v>393911.68921853218</v>
      </c>
      <c r="R220" s="4">
        <f t="shared" si="179"/>
        <v>440177.68323616061</v>
      </c>
      <c r="S220" s="4">
        <f t="shared" si="179"/>
        <v>386549.20728392591</v>
      </c>
      <c r="T220" s="4">
        <f t="shared" si="180"/>
        <v>420165.30129265878</v>
      </c>
      <c r="U220" s="4">
        <f t="shared" si="180"/>
        <v>407599.36327151145</v>
      </c>
      <c r="V220" s="4">
        <f t="shared" si="180"/>
        <v>436719.28370387777</v>
      </c>
      <c r="W220" s="4">
        <f t="shared" si="180"/>
        <v>402897.05270495708</v>
      </c>
      <c r="X220" s="4">
        <f t="shared" si="180"/>
        <v>418719.15317620337</v>
      </c>
      <c r="Y220" s="4">
        <f t="shared" si="180"/>
        <v>432868.3221602572</v>
      </c>
      <c r="Z220" s="4">
        <f t="shared" si="180"/>
        <v>380184.34138356434</v>
      </c>
      <c r="AA220" s="4">
        <f t="shared" si="180"/>
        <v>426374.65589182265</v>
      </c>
      <c r="AB220" s="4">
        <f t="shared" si="180"/>
        <v>421077.81170969491</v>
      </c>
      <c r="AC220" s="4">
        <f t="shared" si="180"/>
        <v>405044.69080865697</v>
      </c>
      <c r="AD220" s="4">
        <f t="shared" si="180"/>
        <v>452625.47371053754</v>
      </c>
      <c r="AE220" s="4">
        <f t="shared" si="180"/>
        <v>397417.33528187376</v>
      </c>
      <c r="AF220" s="4">
        <f t="shared" si="180"/>
        <v>432086.5376381324</v>
      </c>
    </row>
    <row r="221" spans="4:32">
      <c r="D221" s="13">
        <v>9020</v>
      </c>
      <c r="E221" s="2"/>
      <c r="F221" s="4">
        <f t="shared" si="178"/>
        <v>2827.18</v>
      </c>
      <c r="G221" s="4">
        <f t="shared" si="178"/>
        <v>2492.65</v>
      </c>
      <c r="H221" s="4">
        <f t="shared" si="178"/>
        <v>3252.47</v>
      </c>
      <c r="I221" s="4">
        <f t="shared" si="178"/>
        <v>2426.96</v>
      </c>
      <c r="J221" s="4">
        <f t="shared" si="179"/>
        <v>2434.3700000000003</v>
      </c>
      <c r="K221" s="4">
        <f t="shared" si="179"/>
        <v>2598.9900000000002</v>
      </c>
      <c r="L221" s="4">
        <f t="shared" si="179"/>
        <v>3129.6704196327341</v>
      </c>
      <c r="M221" s="4">
        <f t="shared" si="179"/>
        <v>3419.9887260877772</v>
      </c>
      <c r="N221" s="4">
        <f t="shared" si="179"/>
        <v>3129.6704196327341</v>
      </c>
      <c r="O221" s="4">
        <f t="shared" si="179"/>
        <v>3206.8122757935935</v>
      </c>
      <c r="P221" s="4">
        <f t="shared" si="179"/>
        <v>3206.8122757935935</v>
      </c>
      <c r="Q221" s="4">
        <f t="shared" si="179"/>
        <v>3061.9902347822399</v>
      </c>
      <c r="R221" s="4">
        <f t="shared" si="179"/>
        <v>3423.60616484294</v>
      </c>
      <c r="S221" s="4">
        <f t="shared" si="179"/>
        <v>2989.1401281751469</v>
      </c>
      <c r="T221" s="4">
        <f t="shared" si="180"/>
        <v>3278.7841608457011</v>
      </c>
      <c r="U221" s="4">
        <f t="shared" si="180"/>
        <v>3133.9621198343475</v>
      </c>
      <c r="V221" s="4">
        <f t="shared" si="180"/>
        <v>3417.4371457716729</v>
      </c>
      <c r="W221" s="4">
        <f t="shared" si="180"/>
        <v>3127.79310076308</v>
      </c>
      <c r="X221" s="4">
        <f t="shared" si="180"/>
        <v>3200.6432567223255</v>
      </c>
      <c r="Y221" s="4">
        <f t="shared" si="180"/>
        <v>3345.4652483815262</v>
      </c>
      <c r="Z221" s="4">
        <f t="shared" si="180"/>
        <v>2910.9992240517713</v>
      </c>
      <c r="AA221" s="4">
        <f t="shared" si="180"/>
        <v>3303.0166440674016</v>
      </c>
      <c r="AB221" s="4">
        <f t="shared" si="180"/>
        <v>3303.0166440674016</v>
      </c>
      <c r="AC221" s="4">
        <f t="shared" si="180"/>
        <v>3153.8499418257074</v>
      </c>
      <c r="AD221" s="4">
        <f t="shared" si="180"/>
        <v>3526.3143497882279</v>
      </c>
      <c r="AE221" s="4">
        <f t="shared" si="180"/>
        <v>3078.8143320204013</v>
      </c>
      <c r="AF221" s="4">
        <f t="shared" si="180"/>
        <v>3377.1476856710724</v>
      </c>
    </row>
    <row r="222" spans="4:32">
      <c r="D222" s="13">
        <v>9030</v>
      </c>
      <c r="E222" s="2"/>
      <c r="F222" s="4">
        <f t="shared" si="178"/>
        <v>1596481.5499999998</v>
      </c>
      <c r="G222" s="4">
        <f t="shared" si="178"/>
        <v>1399178.37</v>
      </c>
      <c r="H222" s="4">
        <f t="shared" si="178"/>
        <v>1619284.2600000002</v>
      </c>
      <c r="I222" s="4">
        <f t="shared" si="178"/>
        <v>1395506.29</v>
      </c>
      <c r="J222" s="4">
        <f t="shared" si="179"/>
        <v>1567812.4299999997</v>
      </c>
      <c r="K222" s="4">
        <f t="shared" si="179"/>
        <v>1532666.09</v>
      </c>
      <c r="L222" s="4">
        <f t="shared" si="179"/>
        <v>1809832.3744862846</v>
      </c>
      <c r="M222" s="4">
        <f t="shared" si="179"/>
        <v>1919968.318625456</v>
      </c>
      <c r="N222" s="4">
        <f t="shared" si="179"/>
        <v>1758653.9188195765</v>
      </c>
      <c r="O222" s="4">
        <f t="shared" si="179"/>
        <v>1850067.2927439839</v>
      </c>
      <c r="P222" s="4">
        <f t="shared" si="179"/>
        <v>1798551.2873285485</v>
      </c>
      <c r="Q222" s="4">
        <f t="shared" si="179"/>
        <v>1719696.3008250946</v>
      </c>
      <c r="R222" s="4">
        <f t="shared" si="179"/>
        <v>1969841.9259543815</v>
      </c>
      <c r="S222" s="4">
        <f t="shared" si="179"/>
        <v>1679673.3679453146</v>
      </c>
      <c r="T222" s="4">
        <f t="shared" si="180"/>
        <v>1839320.0702984647</v>
      </c>
      <c r="U222" s="4">
        <f t="shared" si="180"/>
        <v>1810743.5387934013</v>
      </c>
      <c r="V222" s="4">
        <f t="shared" si="180"/>
        <v>1916149.9811762383</v>
      </c>
      <c r="W222" s="4">
        <f t="shared" si="180"/>
        <v>1756419.3714492139</v>
      </c>
      <c r="X222" s="4">
        <f t="shared" si="180"/>
        <v>1848983.6486440636</v>
      </c>
      <c r="Y222" s="4">
        <f t="shared" si="180"/>
        <v>1878423.3582467132</v>
      </c>
      <c r="Z222" s="4">
        <f t="shared" si="180"/>
        <v>1638038.4648303357</v>
      </c>
      <c r="AA222" s="4">
        <f t="shared" si="180"/>
        <v>1903327.1774114186</v>
      </c>
      <c r="AB222" s="4">
        <f t="shared" si="180"/>
        <v>1851811.1719959832</v>
      </c>
      <c r="AC222" s="4">
        <f t="shared" si="180"/>
        <v>1770550.9292635352</v>
      </c>
      <c r="AD222" s="4">
        <f t="shared" si="180"/>
        <v>2026702.4010319656</v>
      </c>
      <c r="AE222" s="4">
        <f t="shared" si="180"/>
        <v>1729318.0757703185</v>
      </c>
      <c r="AF222" s="4">
        <f t="shared" si="180"/>
        <v>1893775.2897617989</v>
      </c>
    </row>
    <row r="223" spans="4:32">
      <c r="D223" s="13">
        <v>9040</v>
      </c>
      <c r="E223" s="2"/>
      <c r="F223" s="4">
        <f t="shared" si="178"/>
        <v>0</v>
      </c>
      <c r="G223" s="4">
        <f t="shared" si="178"/>
        <v>0</v>
      </c>
      <c r="H223" s="4">
        <f t="shared" si="178"/>
        <v>0</v>
      </c>
      <c r="I223" s="4">
        <f t="shared" si="178"/>
        <v>0</v>
      </c>
      <c r="J223" s="4">
        <f t="shared" si="179"/>
        <v>0</v>
      </c>
      <c r="K223" s="4">
        <f t="shared" si="179"/>
        <v>0</v>
      </c>
      <c r="L223" s="4">
        <f t="shared" si="179"/>
        <v>0</v>
      </c>
      <c r="M223" s="4">
        <f t="shared" si="179"/>
        <v>0</v>
      </c>
      <c r="N223" s="4">
        <f t="shared" si="179"/>
        <v>0</v>
      </c>
      <c r="O223" s="4">
        <f t="shared" si="179"/>
        <v>0</v>
      </c>
      <c r="P223" s="4">
        <f t="shared" si="179"/>
        <v>0</v>
      </c>
      <c r="Q223" s="4">
        <f t="shared" si="179"/>
        <v>0</v>
      </c>
      <c r="R223" s="4">
        <f t="shared" si="179"/>
        <v>0</v>
      </c>
      <c r="S223" s="4">
        <f t="shared" si="179"/>
        <v>0</v>
      </c>
      <c r="T223" s="4">
        <f t="shared" si="180"/>
        <v>0</v>
      </c>
      <c r="U223" s="4">
        <f t="shared" si="180"/>
        <v>0</v>
      </c>
      <c r="V223" s="4">
        <f t="shared" si="180"/>
        <v>0</v>
      </c>
      <c r="W223" s="4">
        <f t="shared" si="180"/>
        <v>0</v>
      </c>
      <c r="X223" s="4">
        <f t="shared" si="180"/>
        <v>0</v>
      </c>
      <c r="Y223" s="4">
        <f t="shared" si="180"/>
        <v>0</v>
      </c>
      <c r="Z223" s="4">
        <f t="shared" si="180"/>
        <v>0</v>
      </c>
      <c r="AA223" s="4">
        <f t="shared" si="180"/>
        <v>0</v>
      </c>
      <c r="AB223" s="4">
        <f t="shared" si="180"/>
        <v>0</v>
      </c>
      <c r="AC223" s="4">
        <f t="shared" si="180"/>
        <v>0</v>
      </c>
      <c r="AD223" s="4">
        <f t="shared" si="180"/>
        <v>0</v>
      </c>
      <c r="AE223" s="4">
        <f t="shared" si="180"/>
        <v>0</v>
      </c>
      <c r="AF223" s="4">
        <f t="shared" si="180"/>
        <v>0</v>
      </c>
    </row>
    <row r="224" spans="4:32">
      <c r="D224" s="14">
        <v>9070</v>
      </c>
      <c r="E224" s="2"/>
      <c r="F224" s="4">
        <f t="shared" si="178"/>
        <v>0</v>
      </c>
      <c r="G224" s="4">
        <f t="shared" si="178"/>
        <v>0</v>
      </c>
      <c r="H224" s="4">
        <f t="shared" si="178"/>
        <v>0</v>
      </c>
      <c r="I224" s="4">
        <f t="shared" si="178"/>
        <v>0</v>
      </c>
      <c r="J224" s="4">
        <f t="shared" si="179"/>
        <v>0</v>
      </c>
      <c r="K224" s="4">
        <f t="shared" si="179"/>
        <v>0</v>
      </c>
      <c r="L224" s="4">
        <f t="shared" si="179"/>
        <v>0</v>
      </c>
      <c r="M224" s="4">
        <f t="shared" si="179"/>
        <v>0</v>
      </c>
      <c r="N224" s="4">
        <f t="shared" si="179"/>
        <v>0</v>
      </c>
      <c r="O224" s="4">
        <f t="shared" si="179"/>
        <v>0</v>
      </c>
      <c r="P224" s="4">
        <f t="shared" si="179"/>
        <v>0</v>
      </c>
      <c r="Q224" s="4">
        <f t="shared" si="179"/>
        <v>0</v>
      </c>
      <c r="R224" s="4">
        <f t="shared" si="179"/>
        <v>0</v>
      </c>
      <c r="S224" s="4">
        <f t="shared" si="179"/>
        <v>0</v>
      </c>
      <c r="T224" s="4">
        <f t="shared" si="180"/>
        <v>0</v>
      </c>
      <c r="U224" s="4">
        <f t="shared" si="180"/>
        <v>0</v>
      </c>
      <c r="V224" s="4">
        <f t="shared" si="180"/>
        <v>0</v>
      </c>
      <c r="W224" s="4">
        <f t="shared" si="180"/>
        <v>0</v>
      </c>
      <c r="X224" s="4">
        <f t="shared" si="180"/>
        <v>0</v>
      </c>
      <c r="Y224" s="4">
        <f t="shared" si="180"/>
        <v>0</v>
      </c>
      <c r="Z224" s="4">
        <f t="shared" si="180"/>
        <v>0</v>
      </c>
      <c r="AA224" s="4">
        <f t="shared" si="180"/>
        <v>0</v>
      </c>
      <c r="AB224" s="4">
        <f t="shared" si="180"/>
        <v>0</v>
      </c>
      <c r="AC224" s="4">
        <f t="shared" si="180"/>
        <v>0</v>
      </c>
      <c r="AD224" s="4">
        <f t="shared" si="180"/>
        <v>0</v>
      </c>
      <c r="AE224" s="4">
        <f t="shared" si="180"/>
        <v>0</v>
      </c>
      <c r="AF224" s="4">
        <f t="shared" si="180"/>
        <v>0</v>
      </c>
    </row>
    <row r="225" spans="4:32">
      <c r="D225" s="14">
        <v>9080</v>
      </c>
      <c r="E225" s="2"/>
      <c r="F225" s="4">
        <f t="shared" si="178"/>
        <v>0</v>
      </c>
      <c r="G225" s="4">
        <f t="shared" si="178"/>
        <v>0</v>
      </c>
      <c r="H225" s="4">
        <f t="shared" si="178"/>
        <v>0</v>
      </c>
      <c r="I225" s="4">
        <f t="shared" si="178"/>
        <v>0</v>
      </c>
      <c r="J225" s="4">
        <f t="shared" si="179"/>
        <v>0</v>
      </c>
      <c r="K225" s="4">
        <f t="shared" si="179"/>
        <v>0</v>
      </c>
      <c r="L225" s="4">
        <f t="shared" si="179"/>
        <v>0</v>
      </c>
      <c r="M225" s="4">
        <f t="shared" si="179"/>
        <v>0</v>
      </c>
      <c r="N225" s="4">
        <f t="shared" si="179"/>
        <v>0</v>
      </c>
      <c r="O225" s="4">
        <f t="shared" si="179"/>
        <v>0</v>
      </c>
      <c r="P225" s="4">
        <f t="shared" si="179"/>
        <v>0</v>
      </c>
      <c r="Q225" s="4">
        <f t="shared" si="179"/>
        <v>0</v>
      </c>
      <c r="R225" s="4">
        <f t="shared" si="179"/>
        <v>0</v>
      </c>
      <c r="S225" s="4">
        <f t="shared" si="179"/>
        <v>0</v>
      </c>
      <c r="T225" s="4">
        <f t="shared" si="180"/>
        <v>0</v>
      </c>
      <c r="U225" s="4">
        <f t="shared" si="180"/>
        <v>0</v>
      </c>
      <c r="V225" s="4">
        <f t="shared" si="180"/>
        <v>0</v>
      </c>
      <c r="W225" s="4">
        <f t="shared" si="180"/>
        <v>0</v>
      </c>
      <c r="X225" s="4">
        <f t="shared" si="180"/>
        <v>0</v>
      </c>
      <c r="Y225" s="4">
        <f t="shared" si="180"/>
        <v>0</v>
      </c>
      <c r="Z225" s="4">
        <f t="shared" si="180"/>
        <v>0</v>
      </c>
      <c r="AA225" s="4">
        <f t="shared" si="180"/>
        <v>0</v>
      </c>
      <c r="AB225" s="4">
        <f t="shared" si="180"/>
        <v>0</v>
      </c>
      <c r="AC225" s="4">
        <f t="shared" si="180"/>
        <v>0</v>
      </c>
      <c r="AD225" s="4">
        <f t="shared" si="180"/>
        <v>0</v>
      </c>
      <c r="AE225" s="4">
        <f t="shared" si="180"/>
        <v>0</v>
      </c>
      <c r="AF225" s="4">
        <f t="shared" si="180"/>
        <v>0</v>
      </c>
    </row>
    <row r="226" spans="4:32">
      <c r="D226" s="13">
        <v>9090</v>
      </c>
      <c r="E226" s="2"/>
      <c r="F226" s="4">
        <f t="shared" si="178"/>
        <v>0</v>
      </c>
      <c r="G226" s="4">
        <f t="shared" si="178"/>
        <v>0</v>
      </c>
      <c r="H226" s="4">
        <f t="shared" si="178"/>
        <v>0</v>
      </c>
      <c r="I226" s="4">
        <f t="shared" si="178"/>
        <v>0</v>
      </c>
      <c r="J226" s="4">
        <f t="shared" si="179"/>
        <v>0</v>
      </c>
      <c r="K226" s="4">
        <f t="shared" si="179"/>
        <v>0</v>
      </c>
      <c r="L226" s="4">
        <f t="shared" si="179"/>
        <v>0</v>
      </c>
      <c r="M226" s="4">
        <f t="shared" si="179"/>
        <v>0</v>
      </c>
      <c r="N226" s="4">
        <f t="shared" si="179"/>
        <v>0</v>
      </c>
      <c r="O226" s="4">
        <f t="shared" si="179"/>
        <v>0</v>
      </c>
      <c r="P226" s="4">
        <f t="shared" si="179"/>
        <v>0</v>
      </c>
      <c r="Q226" s="4">
        <f t="shared" si="179"/>
        <v>0</v>
      </c>
      <c r="R226" s="4">
        <f t="shared" si="179"/>
        <v>0</v>
      </c>
      <c r="S226" s="4">
        <f t="shared" si="179"/>
        <v>0</v>
      </c>
      <c r="T226" s="4">
        <f t="shared" si="180"/>
        <v>0</v>
      </c>
      <c r="U226" s="4">
        <f t="shared" si="180"/>
        <v>0</v>
      </c>
      <c r="V226" s="4">
        <f t="shared" si="180"/>
        <v>0</v>
      </c>
      <c r="W226" s="4">
        <f t="shared" si="180"/>
        <v>0</v>
      </c>
      <c r="X226" s="4">
        <f t="shared" si="180"/>
        <v>0</v>
      </c>
      <c r="Y226" s="4">
        <f t="shared" si="180"/>
        <v>0</v>
      </c>
      <c r="Z226" s="4">
        <f t="shared" si="180"/>
        <v>0</v>
      </c>
      <c r="AA226" s="4">
        <f t="shared" si="180"/>
        <v>0</v>
      </c>
      <c r="AB226" s="4">
        <f t="shared" si="180"/>
        <v>0</v>
      </c>
      <c r="AC226" s="4">
        <f t="shared" si="180"/>
        <v>0</v>
      </c>
      <c r="AD226" s="4">
        <f t="shared" si="180"/>
        <v>0</v>
      </c>
      <c r="AE226" s="4">
        <f t="shared" si="180"/>
        <v>0</v>
      </c>
      <c r="AF226" s="4">
        <f t="shared" si="180"/>
        <v>0</v>
      </c>
    </row>
    <row r="227" spans="4:32">
      <c r="D227" s="13">
        <v>9100</v>
      </c>
      <c r="E227" s="2"/>
      <c r="F227" s="4">
        <f t="shared" si="178"/>
        <v>0</v>
      </c>
      <c r="G227" s="4">
        <f t="shared" si="178"/>
        <v>0</v>
      </c>
      <c r="H227" s="4">
        <f t="shared" si="178"/>
        <v>0</v>
      </c>
      <c r="I227" s="4">
        <f t="shared" si="178"/>
        <v>0</v>
      </c>
      <c r="J227" s="4">
        <f t="shared" si="179"/>
        <v>0</v>
      </c>
      <c r="K227" s="4">
        <f t="shared" si="179"/>
        <v>0</v>
      </c>
      <c r="L227" s="4">
        <f t="shared" si="179"/>
        <v>0</v>
      </c>
      <c r="M227" s="4">
        <f t="shared" si="179"/>
        <v>0</v>
      </c>
      <c r="N227" s="4">
        <f t="shared" si="179"/>
        <v>0</v>
      </c>
      <c r="O227" s="4">
        <f t="shared" si="179"/>
        <v>0</v>
      </c>
      <c r="P227" s="4">
        <f t="shared" si="179"/>
        <v>0</v>
      </c>
      <c r="Q227" s="4">
        <f t="shared" si="179"/>
        <v>0</v>
      </c>
      <c r="R227" s="4">
        <f t="shared" si="179"/>
        <v>0</v>
      </c>
      <c r="S227" s="4">
        <f t="shared" si="179"/>
        <v>0</v>
      </c>
      <c r="T227" s="4">
        <f t="shared" si="180"/>
        <v>0</v>
      </c>
      <c r="U227" s="4">
        <f t="shared" si="180"/>
        <v>0</v>
      </c>
      <c r="V227" s="4">
        <f t="shared" si="180"/>
        <v>0</v>
      </c>
      <c r="W227" s="4">
        <f t="shared" si="180"/>
        <v>0</v>
      </c>
      <c r="X227" s="4">
        <f t="shared" si="180"/>
        <v>0</v>
      </c>
      <c r="Y227" s="4">
        <f t="shared" si="180"/>
        <v>0</v>
      </c>
      <c r="Z227" s="4">
        <f t="shared" si="180"/>
        <v>0</v>
      </c>
      <c r="AA227" s="4">
        <f t="shared" si="180"/>
        <v>0</v>
      </c>
      <c r="AB227" s="4">
        <f t="shared" si="180"/>
        <v>0</v>
      </c>
      <c r="AC227" s="4">
        <f t="shared" si="180"/>
        <v>0</v>
      </c>
      <c r="AD227" s="4">
        <f t="shared" si="180"/>
        <v>0</v>
      </c>
      <c r="AE227" s="4">
        <f t="shared" si="180"/>
        <v>0</v>
      </c>
      <c r="AF227" s="4">
        <f t="shared" si="180"/>
        <v>0</v>
      </c>
    </row>
    <row r="228" spans="4:32">
      <c r="D228" s="13">
        <v>9110</v>
      </c>
      <c r="E228" s="2"/>
      <c r="F228" s="4">
        <f t="shared" si="178"/>
        <v>0</v>
      </c>
      <c r="G228" s="4">
        <f t="shared" si="178"/>
        <v>0</v>
      </c>
      <c r="H228" s="4">
        <f t="shared" si="178"/>
        <v>0</v>
      </c>
      <c r="I228" s="4">
        <f t="shared" si="178"/>
        <v>0</v>
      </c>
      <c r="J228" s="4">
        <f t="shared" ref="J228:S237" si="181">SUMIF($C$9:$C$164,$D228,J$9:J$164)</f>
        <v>0</v>
      </c>
      <c r="K228" s="4">
        <f t="shared" si="181"/>
        <v>0</v>
      </c>
      <c r="L228" s="4">
        <f t="shared" si="181"/>
        <v>0</v>
      </c>
      <c r="M228" s="4">
        <f t="shared" si="181"/>
        <v>0</v>
      </c>
      <c r="N228" s="4">
        <f t="shared" si="181"/>
        <v>0</v>
      </c>
      <c r="O228" s="4">
        <f t="shared" si="181"/>
        <v>0</v>
      </c>
      <c r="P228" s="4">
        <f t="shared" si="181"/>
        <v>0</v>
      </c>
      <c r="Q228" s="4">
        <f t="shared" si="181"/>
        <v>0</v>
      </c>
      <c r="R228" s="4">
        <f t="shared" si="181"/>
        <v>0</v>
      </c>
      <c r="S228" s="4">
        <f t="shared" si="181"/>
        <v>0</v>
      </c>
      <c r="T228" s="4">
        <f t="shared" ref="T228:AF237" si="182">SUMIF($C$9:$C$164,$D228,T$9:T$164)</f>
        <v>0</v>
      </c>
      <c r="U228" s="4">
        <f t="shared" si="182"/>
        <v>0</v>
      </c>
      <c r="V228" s="4">
        <f t="shared" si="182"/>
        <v>0</v>
      </c>
      <c r="W228" s="4">
        <f t="shared" si="182"/>
        <v>0</v>
      </c>
      <c r="X228" s="4">
        <f t="shared" si="182"/>
        <v>0</v>
      </c>
      <c r="Y228" s="4">
        <f t="shared" si="182"/>
        <v>0</v>
      </c>
      <c r="Z228" s="4">
        <f t="shared" si="182"/>
        <v>0</v>
      </c>
      <c r="AA228" s="4">
        <f t="shared" si="182"/>
        <v>0</v>
      </c>
      <c r="AB228" s="4">
        <f t="shared" si="182"/>
        <v>0</v>
      </c>
      <c r="AC228" s="4">
        <f t="shared" si="182"/>
        <v>0</v>
      </c>
      <c r="AD228" s="4">
        <f t="shared" si="182"/>
        <v>0</v>
      </c>
      <c r="AE228" s="4">
        <f t="shared" si="182"/>
        <v>0</v>
      </c>
      <c r="AF228" s="4">
        <f t="shared" si="182"/>
        <v>0</v>
      </c>
    </row>
    <row r="229" spans="4:32">
      <c r="D229" s="14">
        <v>9120</v>
      </c>
      <c r="E229" s="2"/>
      <c r="F229" s="4">
        <f t="shared" ref="F229:I245" si="183">SUMIF($C$9:$C$164,$D229,F$9:F$164)</f>
        <v>0</v>
      </c>
      <c r="G229" s="4">
        <f t="shared" si="183"/>
        <v>0</v>
      </c>
      <c r="H229" s="4">
        <f t="shared" si="183"/>
        <v>0</v>
      </c>
      <c r="I229" s="4">
        <f t="shared" si="183"/>
        <v>0</v>
      </c>
      <c r="J229" s="4">
        <f t="shared" si="181"/>
        <v>0</v>
      </c>
      <c r="K229" s="4">
        <f t="shared" si="181"/>
        <v>0</v>
      </c>
      <c r="L229" s="4">
        <f t="shared" si="181"/>
        <v>0</v>
      </c>
      <c r="M229" s="4">
        <f t="shared" si="181"/>
        <v>0</v>
      </c>
      <c r="N229" s="4">
        <f t="shared" si="181"/>
        <v>0</v>
      </c>
      <c r="O229" s="4">
        <f t="shared" si="181"/>
        <v>0</v>
      </c>
      <c r="P229" s="4">
        <f t="shared" si="181"/>
        <v>0</v>
      </c>
      <c r="Q229" s="4">
        <f t="shared" si="181"/>
        <v>0</v>
      </c>
      <c r="R229" s="4">
        <f t="shared" si="181"/>
        <v>0</v>
      </c>
      <c r="S229" s="4">
        <f t="shared" si="181"/>
        <v>0</v>
      </c>
      <c r="T229" s="4">
        <f t="shared" si="182"/>
        <v>0</v>
      </c>
      <c r="U229" s="4">
        <f t="shared" si="182"/>
        <v>0</v>
      </c>
      <c r="V229" s="4">
        <f t="shared" si="182"/>
        <v>0</v>
      </c>
      <c r="W229" s="4">
        <f t="shared" si="182"/>
        <v>0</v>
      </c>
      <c r="X229" s="4">
        <f t="shared" si="182"/>
        <v>0</v>
      </c>
      <c r="Y229" s="4">
        <f t="shared" si="182"/>
        <v>0</v>
      </c>
      <c r="Z229" s="4">
        <f t="shared" si="182"/>
        <v>0</v>
      </c>
      <c r="AA229" s="4">
        <f t="shared" si="182"/>
        <v>0</v>
      </c>
      <c r="AB229" s="4">
        <f t="shared" si="182"/>
        <v>0</v>
      </c>
      <c r="AC229" s="4">
        <f t="shared" si="182"/>
        <v>0</v>
      </c>
      <c r="AD229" s="4">
        <f t="shared" si="182"/>
        <v>0</v>
      </c>
      <c r="AE229" s="4">
        <f t="shared" si="182"/>
        <v>0</v>
      </c>
      <c r="AF229" s="4">
        <f t="shared" si="182"/>
        <v>0</v>
      </c>
    </row>
    <row r="230" spans="4:32">
      <c r="D230" s="14">
        <v>9130</v>
      </c>
      <c r="E230" s="2"/>
      <c r="F230" s="4">
        <f t="shared" si="183"/>
        <v>0</v>
      </c>
      <c r="G230" s="4">
        <f t="shared" si="183"/>
        <v>0</v>
      </c>
      <c r="H230" s="4">
        <f t="shared" si="183"/>
        <v>0</v>
      </c>
      <c r="I230" s="4">
        <f t="shared" si="183"/>
        <v>0</v>
      </c>
      <c r="J230" s="4">
        <f t="shared" si="181"/>
        <v>0</v>
      </c>
      <c r="K230" s="4">
        <f t="shared" si="181"/>
        <v>0</v>
      </c>
      <c r="L230" s="4">
        <f t="shared" si="181"/>
        <v>0</v>
      </c>
      <c r="M230" s="4">
        <f t="shared" si="181"/>
        <v>0</v>
      </c>
      <c r="N230" s="4">
        <f t="shared" si="181"/>
        <v>0</v>
      </c>
      <c r="O230" s="4">
        <f t="shared" si="181"/>
        <v>0</v>
      </c>
      <c r="P230" s="4">
        <f t="shared" si="181"/>
        <v>0</v>
      </c>
      <c r="Q230" s="4">
        <f t="shared" si="181"/>
        <v>0</v>
      </c>
      <c r="R230" s="4">
        <f t="shared" si="181"/>
        <v>0</v>
      </c>
      <c r="S230" s="4">
        <f t="shared" si="181"/>
        <v>0</v>
      </c>
      <c r="T230" s="4">
        <f t="shared" si="182"/>
        <v>0</v>
      </c>
      <c r="U230" s="4">
        <f t="shared" si="182"/>
        <v>0</v>
      </c>
      <c r="V230" s="4">
        <f t="shared" si="182"/>
        <v>0</v>
      </c>
      <c r="W230" s="4">
        <f t="shared" si="182"/>
        <v>0</v>
      </c>
      <c r="X230" s="4">
        <f t="shared" si="182"/>
        <v>0</v>
      </c>
      <c r="Y230" s="4">
        <f t="shared" si="182"/>
        <v>0</v>
      </c>
      <c r="Z230" s="4">
        <f t="shared" si="182"/>
        <v>0</v>
      </c>
      <c r="AA230" s="4">
        <f t="shared" si="182"/>
        <v>0</v>
      </c>
      <c r="AB230" s="4">
        <f t="shared" si="182"/>
        <v>0</v>
      </c>
      <c r="AC230" s="4">
        <f t="shared" si="182"/>
        <v>0</v>
      </c>
      <c r="AD230" s="4">
        <f t="shared" si="182"/>
        <v>0</v>
      </c>
      <c r="AE230" s="4">
        <f t="shared" si="182"/>
        <v>0</v>
      </c>
      <c r="AF230" s="4">
        <f t="shared" si="182"/>
        <v>0</v>
      </c>
    </row>
    <row r="231" spans="4:32">
      <c r="D231" s="13">
        <v>9160</v>
      </c>
      <c r="E231" s="2"/>
      <c r="F231" s="4">
        <f t="shared" si="183"/>
        <v>0</v>
      </c>
      <c r="G231" s="4">
        <f t="shared" si="183"/>
        <v>0</v>
      </c>
      <c r="H231" s="4">
        <f t="shared" si="183"/>
        <v>0</v>
      </c>
      <c r="I231" s="4">
        <f t="shared" si="183"/>
        <v>0</v>
      </c>
      <c r="J231" s="4">
        <f t="shared" si="181"/>
        <v>0</v>
      </c>
      <c r="K231" s="4">
        <f t="shared" si="181"/>
        <v>0</v>
      </c>
      <c r="L231" s="4">
        <f t="shared" si="181"/>
        <v>0</v>
      </c>
      <c r="M231" s="4">
        <f t="shared" si="181"/>
        <v>0</v>
      </c>
      <c r="N231" s="4">
        <f t="shared" si="181"/>
        <v>0</v>
      </c>
      <c r="O231" s="4">
        <f t="shared" si="181"/>
        <v>0</v>
      </c>
      <c r="P231" s="4">
        <f t="shared" si="181"/>
        <v>0</v>
      </c>
      <c r="Q231" s="4">
        <f t="shared" si="181"/>
        <v>0</v>
      </c>
      <c r="R231" s="4">
        <f t="shared" si="181"/>
        <v>0</v>
      </c>
      <c r="S231" s="4">
        <f t="shared" si="181"/>
        <v>0</v>
      </c>
      <c r="T231" s="4">
        <f t="shared" si="182"/>
        <v>0</v>
      </c>
      <c r="U231" s="4">
        <f t="shared" si="182"/>
        <v>0</v>
      </c>
      <c r="V231" s="4">
        <f t="shared" si="182"/>
        <v>0</v>
      </c>
      <c r="W231" s="4">
        <f t="shared" si="182"/>
        <v>0</v>
      </c>
      <c r="X231" s="4">
        <f t="shared" si="182"/>
        <v>0</v>
      </c>
      <c r="Y231" s="4">
        <f t="shared" si="182"/>
        <v>0</v>
      </c>
      <c r="Z231" s="4">
        <f t="shared" si="182"/>
        <v>0</v>
      </c>
      <c r="AA231" s="4">
        <f t="shared" si="182"/>
        <v>0</v>
      </c>
      <c r="AB231" s="4">
        <f t="shared" si="182"/>
        <v>0</v>
      </c>
      <c r="AC231" s="4">
        <f t="shared" si="182"/>
        <v>0</v>
      </c>
      <c r="AD231" s="4">
        <f t="shared" si="182"/>
        <v>0</v>
      </c>
      <c r="AE231" s="4">
        <f t="shared" si="182"/>
        <v>0</v>
      </c>
      <c r="AF231" s="4">
        <f t="shared" si="182"/>
        <v>0</v>
      </c>
    </row>
    <row r="232" spans="4:32">
      <c r="D232" s="13">
        <v>9200</v>
      </c>
      <c r="E232" s="2"/>
      <c r="F232" s="4">
        <f t="shared" si="183"/>
        <v>445375.62000000005</v>
      </c>
      <c r="G232" s="4">
        <f t="shared" si="183"/>
        <v>369782.82</v>
      </c>
      <c r="H232" s="4">
        <f t="shared" si="183"/>
        <v>424768.47000000009</v>
      </c>
      <c r="I232" s="4">
        <f t="shared" si="183"/>
        <v>278911.63000000006</v>
      </c>
      <c r="J232" s="4">
        <f t="shared" si="181"/>
        <v>332812.16000000009</v>
      </c>
      <c r="K232" s="4">
        <f t="shared" si="181"/>
        <v>307847.19000000006</v>
      </c>
      <c r="L232" s="4">
        <f t="shared" si="181"/>
        <v>421547.86102285853</v>
      </c>
      <c r="M232" s="4">
        <f t="shared" si="181"/>
        <v>460651.99810201593</v>
      </c>
      <c r="N232" s="4">
        <f t="shared" si="181"/>
        <v>421547.86102285853</v>
      </c>
      <c r="O232" s="4">
        <f t="shared" si="181"/>
        <v>431938.40702282987</v>
      </c>
      <c r="P232" s="4">
        <f t="shared" si="181"/>
        <v>431938.40702282987</v>
      </c>
      <c r="Q232" s="4">
        <f t="shared" si="181"/>
        <v>412431.7454797065</v>
      </c>
      <c r="R232" s="4">
        <f t="shared" si="181"/>
        <v>461139.24543644901</v>
      </c>
      <c r="S232" s="4">
        <f t="shared" si="181"/>
        <v>402619.27244009759</v>
      </c>
      <c r="T232" s="4">
        <f t="shared" si="182"/>
        <v>441632.58887890511</v>
      </c>
      <c r="U232" s="4">
        <f t="shared" si="182"/>
        <v>422125.92733578169</v>
      </c>
      <c r="V232" s="4">
        <f t="shared" si="182"/>
        <v>460308.31551558943</v>
      </c>
      <c r="W232" s="4">
        <f t="shared" si="182"/>
        <v>421294.99741492211</v>
      </c>
      <c r="X232" s="4">
        <f t="shared" si="182"/>
        <v>431107.47710197023</v>
      </c>
      <c r="Y232" s="4">
        <f t="shared" si="182"/>
        <v>450614.13199765427</v>
      </c>
      <c r="Z232" s="4">
        <f t="shared" si="182"/>
        <v>392094.16066316282</v>
      </c>
      <c r="AA232" s="4">
        <f t="shared" si="182"/>
        <v>444896.55923351471</v>
      </c>
      <c r="AB232" s="4">
        <f t="shared" si="182"/>
        <v>444896.55923351471</v>
      </c>
      <c r="AC232" s="4">
        <f t="shared" si="182"/>
        <v>424804.69784409774</v>
      </c>
      <c r="AD232" s="4">
        <f t="shared" si="182"/>
        <v>474973.42279954249</v>
      </c>
      <c r="AE232" s="4">
        <f t="shared" si="182"/>
        <v>414697.85061330057</v>
      </c>
      <c r="AF232" s="4">
        <f t="shared" si="182"/>
        <v>454881.56654527225</v>
      </c>
    </row>
    <row r="233" spans="4:32">
      <c r="D233" s="13">
        <v>9210</v>
      </c>
      <c r="E233" s="2"/>
      <c r="F233" s="4">
        <f t="shared" si="183"/>
        <v>744503.12</v>
      </c>
      <c r="G233" s="4">
        <f t="shared" si="183"/>
        <v>642804.86999999976</v>
      </c>
      <c r="H233" s="4">
        <f t="shared" si="183"/>
        <v>706185.24999999988</v>
      </c>
      <c r="I233" s="4">
        <f t="shared" si="183"/>
        <v>673835.8</v>
      </c>
      <c r="J233" s="4">
        <f t="shared" si="181"/>
        <v>750454.19000000006</v>
      </c>
      <c r="K233" s="4">
        <f t="shared" si="181"/>
        <v>967850.82000000007</v>
      </c>
      <c r="L233" s="4">
        <f t="shared" si="181"/>
        <v>189091.6804483103</v>
      </c>
      <c r="M233" s="4">
        <f t="shared" si="181"/>
        <v>187377.3056777684</v>
      </c>
      <c r="N233" s="4">
        <f t="shared" si="181"/>
        <v>168380.20103660104</v>
      </c>
      <c r="O233" s="4">
        <f t="shared" si="181"/>
        <v>206587.02536539073</v>
      </c>
      <c r="P233" s="4">
        <f t="shared" si="181"/>
        <v>197708.2494321322</v>
      </c>
      <c r="Q233" s="4">
        <f t="shared" si="181"/>
        <v>202317.90444773136</v>
      </c>
      <c r="R233" s="4">
        <f t="shared" si="181"/>
        <v>204424.76377439094</v>
      </c>
      <c r="S233" s="4">
        <f t="shared" si="181"/>
        <v>204475.14723120874</v>
      </c>
      <c r="T233" s="4">
        <f t="shared" si="182"/>
        <v>221037.62208828915</v>
      </c>
      <c r="U233" s="4">
        <f t="shared" si="182"/>
        <v>220901.63119032327</v>
      </c>
      <c r="V233" s="4">
        <f t="shared" si="182"/>
        <v>217062.7867699824</v>
      </c>
      <c r="W233" s="4">
        <f t="shared" si="182"/>
        <v>251609.24847679827</v>
      </c>
      <c r="X233" s="4">
        <f t="shared" si="182"/>
        <v>214350.12512404061</v>
      </c>
      <c r="Y233" s="4">
        <f t="shared" si="182"/>
        <v>204019.953695089</v>
      </c>
      <c r="Z233" s="4">
        <f t="shared" si="182"/>
        <v>204958.40533856474</v>
      </c>
      <c r="AA233" s="4">
        <f t="shared" si="182"/>
        <v>206587.02536539073</v>
      </c>
      <c r="AB233" s="4">
        <f t="shared" si="182"/>
        <v>197708.2494321322</v>
      </c>
      <c r="AC233" s="4">
        <f t="shared" si="182"/>
        <v>202317.90444773136</v>
      </c>
      <c r="AD233" s="4">
        <f t="shared" si="182"/>
        <v>204424.76377439094</v>
      </c>
      <c r="AE233" s="4">
        <f t="shared" si="182"/>
        <v>204475.14723120874</v>
      </c>
      <c r="AF233" s="4">
        <f t="shared" si="182"/>
        <v>221037.62208828915</v>
      </c>
    </row>
    <row r="234" spans="4:32">
      <c r="D234" s="13">
        <v>9220</v>
      </c>
      <c r="E234" s="2"/>
      <c r="F234" s="4">
        <f t="shared" si="183"/>
        <v>0</v>
      </c>
      <c r="G234" s="4">
        <f t="shared" si="183"/>
        <v>0</v>
      </c>
      <c r="H234" s="4">
        <f t="shared" si="183"/>
        <v>0</v>
      </c>
      <c r="I234" s="4">
        <f t="shared" si="183"/>
        <v>0</v>
      </c>
      <c r="J234" s="4">
        <f t="shared" si="181"/>
        <v>0</v>
      </c>
      <c r="K234" s="4">
        <f t="shared" si="181"/>
        <v>0</v>
      </c>
      <c r="L234" s="4">
        <f t="shared" si="181"/>
        <v>0</v>
      </c>
      <c r="M234" s="4">
        <f t="shared" si="181"/>
        <v>0</v>
      </c>
      <c r="N234" s="4">
        <f t="shared" si="181"/>
        <v>0</v>
      </c>
      <c r="O234" s="4">
        <f t="shared" si="181"/>
        <v>0</v>
      </c>
      <c r="P234" s="4">
        <f t="shared" si="181"/>
        <v>0</v>
      </c>
      <c r="Q234" s="4">
        <f t="shared" si="181"/>
        <v>0</v>
      </c>
      <c r="R234" s="4">
        <f t="shared" si="181"/>
        <v>0</v>
      </c>
      <c r="S234" s="4">
        <f t="shared" si="181"/>
        <v>0</v>
      </c>
      <c r="T234" s="4">
        <f t="shared" si="182"/>
        <v>0</v>
      </c>
      <c r="U234" s="4">
        <f t="shared" si="182"/>
        <v>0</v>
      </c>
      <c r="V234" s="4">
        <f t="shared" si="182"/>
        <v>0</v>
      </c>
      <c r="W234" s="4">
        <f t="shared" si="182"/>
        <v>0</v>
      </c>
      <c r="X234" s="4">
        <f t="shared" si="182"/>
        <v>0</v>
      </c>
      <c r="Y234" s="4">
        <f t="shared" si="182"/>
        <v>0</v>
      </c>
      <c r="Z234" s="4">
        <f t="shared" si="182"/>
        <v>0</v>
      </c>
      <c r="AA234" s="4">
        <f t="shared" si="182"/>
        <v>0</v>
      </c>
      <c r="AB234" s="4">
        <f t="shared" si="182"/>
        <v>0</v>
      </c>
      <c r="AC234" s="4">
        <f t="shared" si="182"/>
        <v>0</v>
      </c>
      <c r="AD234" s="4">
        <f t="shared" si="182"/>
        <v>0</v>
      </c>
      <c r="AE234" s="4">
        <f t="shared" si="182"/>
        <v>0</v>
      </c>
      <c r="AF234" s="4">
        <f t="shared" si="182"/>
        <v>0</v>
      </c>
    </row>
    <row r="235" spans="4:32">
      <c r="D235" s="13">
        <v>9230</v>
      </c>
      <c r="E235" s="2"/>
      <c r="F235" s="4">
        <f t="shared" si="183"/>
        <v>1419.9699999999993</v>
      </c>
      <c r="G235" s="4">
        <f t="shared" si="183"/>
        <v>69053.959999999992</v>
      </c>
      <c r="H235" s="4">
        <f t="shared" si="183"/>
        <v>109043.51000000001</v>
      </c>
      <c r="I235" s="4">
        <f t="shared" si="183"/>
        <v>110711.93</v>
      </c>
      <c r="J235" s="4">
        <f t="shared" si="181"/>
        <v>79952.900000000009</v>
      </c>
      <c r="K235" s="4">
        <f t="shared" si="181"/>
        <v>53126</v>
      </c>
      <c r="L235" s="4">
        <f t="shared" si="181"/>
        <v>32097.622490204551</v>
      </c>
      <c r="M235" s="4">
        <f t="shared" si="181"/>
        <v>33982.839720064127</v>
      </c>
      <c r="N235" s="4">
        <f t="shared" si="181"/>
        <v>25102.908918406512</v>
      </c>
      <c r="O235" s="4">
        <f t="shared" si="181"/>
        <v>36385.509937096562</v>
      </c>
      <c r="P235" s="4">
        <f t="shared" si="181"/>
        <v>37067.551094822382</v>
      </c>
      <c r="Q235" s="4">
        <f t="shared" si="181"/>
        <v>36457.316934983966</v>
      </c>
      <c r="R235" s="4">
        <f t="shared" si="181"/>
        <v>36245.12664665965</v>
      </c>
      <c r="S235" s="4">
        <f t="shared" si="181"/>
        <v>38130.220133397088</v>
      </c>
      <c r="T235" s="4">
        <f t="shared" si="182"/>
        <v>45641.956002777108</v>
      </c>
      <c r="U235" s="4">
        <f t="shared" si="182"/>
        <v>43139.719496778634</v>
      </c>
      <c r="V235" s="4">
        <f t="shared" si="182"/>
        <v>41899.389693792524</v>
      </c>
      <c r="W235" s="4">
        <f t="shared" si="182"/>
        <v>60005.30402673957</v>
      </c>
      <c r="X235" s="4">
        <f t="shared" si="182"/>
        <v>40016.182300879082</v>
      </c>
      <c r="Y235" s="4">
        <f t="shared" si="182"/>
        <v>38645.519461045449</v>
      </c>
      <c r="Z235" s="4">
        <f t="shared" si="182"/>
        <v>36784.469879648124</v>
      </c>
      <c r="AA235" s="4">
        <f t="shared" si="182"/>
        <v>36385.509937096562</v>
      </c>
      <c r="AB235" s="4">
        <f t="shared" si="182"/>
        <v>37067.551094822382</v>
      </c>
      <c r="AC235" s="4">
        <f t="shared" si="182"/>
        <v>36457.316934983966</v>
      </c>
      <c r="AD235" s="4">
        <f t="shared" si="182"/>
        <v>36245.12664665965</v>
      </c>
      <c r="AE235" s="4">
        <f t="shared" si="182"/>
        <v>38130.220133397088</v>
      </c>
      <c r="AF235" s="4">
        <f t="shared" si="182"/>
        <v>45641.956002777108</v>
      </c>
    </row>
    <row r="236" spans="4:32">
      <c r="D236" s="13">
        <v>9240</v>
      </c>
      <c r="E236" s="2"/>
      <c r="F236" s="4">
        <f t="shared" si="183"/>
        <v>9998.56</v>
      </c>
      <c r="G236" s="4">
        <f t="shared" si="183"/>
        <v>9998.56</v>
      </c>
      <c r="H236" s="4">
        <f t="shared" si="183"/>
        <v>8105.89</v>
      </c>
      <c r="I236" s="4">
        <f t="shared" si="183"/>
        <v>8105.89</v>
      </c>
      <c r="J236" s="4">
        <f t="shared" si="181"/>
        <v>8105.89</v>
      </c>
      <c r="K236" s="4">
        <f t="shared" si="181"/>
        <v>8105.89</v>
      </c>
      <c r="L236" s="4">
        <f t="shared" si="181"/>
        <v>0</v>
      </c>
      <c r="M236" s="4">
        <f t="shared" si="181"/>
        <v>0</v>
      </c>
      <c r="N236" s="4">
        <f t="shared" si="181"/>
        <v>0</v>
      </c>
      <c r="O236" s="4">
        <f t="shared" si="181"/>
        <v>0</v>
      </c>
      <c r="P236" s="4">
        <f t="shared" si="181"/>
        <v>0</v>
      </c>
      <c r="Q236" s="4">
        <f t="shared" si="181"/>
        <v>0</v>
      </c>
      <c r="R236" s="4">
        <f t="shared" si="181"/>
        <v>0</v>
      </c>
      <c r="S236" s="4">
        <f t="shared" si="181"/>
        <v>0</v>
      </c>
      <c r="T236" s="4">
        <f t="shared" si="182"/>
        <v>0</v>
      </c>
      <c r="U236" s="4">
        <f t="shared" si="182"/>
        <v>0</v>
      </c>
      <c r="V236" s="4">
        <f t="shared" si="182"/>
        <v>0</v>
      </c>
      <c r="W236" s="4">
        <f t="shared" si="182"/>
        <v>0</v>
      </c>
      <c r="X236" s="4">
        <f t="shared" si="182"/>
        <v>0</v>
      </c>
      <c r="Y236" s="4">
        <f t="shared" si="182"/>
        <v>0</v>
      </c>
      <c r="Z236" s="4">
        <f t="shared" si="182"/>
        <v>0</v>
      </c>
      <c r="AA236" s="4">
        <f t="shared" si="182"/>
        <v>0</v>
      </c>
      <c r="AB236" s="4">
        <f t="shared" si="182"/>
        <v>0</v>
      </c>
      <c r="AC236" s="4">
        <f t="shared" si="182"/>
        <v>0</v>
      </c>
      <c r="AD236" s="4">
        <f t="shared" si="182"/>
        <v>0</v>
      </c>
      <c r="AE236" s="4">
        <f t="shared" si="182"/>
        <v>0</v>
      </c>
      <c r="AF236" s="4">
        <f t="shared" si="182"/>
        <v>0</v>
      </c>
    </row>
    <row r="237" spans="4:32">
      <c r="D237" s="13">
        <v>9250</v>
      </c>
      <c r="E237" s="2"/>
      <c r="F237" s="4">
        <f t="shared" si="183"/>
        <v>0</v>
      </c>
      <c r="G237" s="4">
        <f t="shared" si="183"/>
        <v>0</v>
      </c>
      <c r="H237" s="4">
        <f t="shared" si="183"/>
        <v>0</v>
      </c>
      <c r="I237" s="4">
        <f t="shared" si="183"/>
        <v>0</v>
      </c>
      <c r="J237" s="4">
        <f t="shared" si="181"/>
        <v>0</v>
      </c>
      <c r="K237" s="4">
        <f t="shared" si="181"/>
        <v>0</v>
      </c>
      <c r="L237" s="4">
        <f t="shared" si="181"/>
        <v>0</v>
      </c>
      <c r="M237" s="4">
        <f t="shared" si="181"/>
        <v>0</v>
      </c>
      <c r="N237" s="4">
        <f t="shared" si="181"/>
        <v>0</v>
      </c>
      <c r="O237" s="4">
        <f t="shared" si="181"/>
        <v>0</v>
      </c>
      <c r="P237" s="4">
        <f t="shared" si="181"/>
        <v>0</v>
      </c>
      <c r="Q237" s="4">
        <f t="shared" si="181"/>
        <v>0</v>
      </c>
      <c r="R237" s="4">
        <f t="shared" si="181"/>
        <v>0</v>
      </c>
      <c r="S237" s="4">
        <f t="shared" si="181"/>
        <v>0</v>
      </c>
      <c r="T237" s="4">
        <f t="shared" si="182"/>
        <v>0</v>
      </c>
      <c r="U237" s="4">
        <f t="shared" si="182"/>
        <v>0</v>
      </c>
      <c r="V237" s="4">
        <f t="shared" si="182"/>
        <v>0</v>
      </c>
      <c r="W237" s="4">
        <f t="shared" si="182"/>
        <v>0</v>
      </c>
      <c r="X237" s="4">
        <f t="shared" si="182"/>
        <v>0</v>
      </c>
      <c r="Y237" s="4">
        <f t="shared" si="182"/>
        <v>0</v>
      </c>
      <c r="Z237" s="4">
        <f t="shared" si="182"/>
        <v>0</v>
      </c>
      <c r="AA237" s="4">
        <f t="shared" si="182"/>
        <v>0</v>
      </c>
      <c r="AB237" s="4">
        <f t="shared" si="182"/>
        <v>0</v>
      </c>
      <c r="AC237" s="4">
        <f t="shared" si="182"/>
        <v>0</v>
      </c>
      <c r="AD237" s="4">
        <f t="shared" si="182"/>
        <v>0</v>
      </c>
      <c r="AE237" s="4">
        <f t="shared" si="182"/>
        <v>0</v>
      </c>
      <c r="AF237" s="4">
        <f t="shared" si="182"/>
        <v>0</v>
      </c>
    </row>
    <row r="238" spans="4:32">
      <c r="D238" s="13">
        <v>9260</v>
      </c>
      <c r="E238" s="2"/>
      <c r="F238" s="4">
        <f t="shared" si="183"/>
        <v>801817.73</v>
      </c>
      <c r="G238" s="4">
        <f t="shared" si="183"/>
        <v>713976.82</v>
      </c>
      <c r="H238" s="4">
        <f t="shared" si="183"/>
        <v>858462.2300000001</v>
      </c>
      <c r="I238" s="4">
        <f t="shared" si="183"/>
        <v>672241.45999999985</v>
      </c>
      <c r="J238" s="4">
        <f t="shared" ref="J238:S245" si="184">SUMIF($C$9:$C$164,$D238,J$9:J$164)</f>
        <v>835509.42000000016</v>
      </c>
      <c r="K238" s="4">
        <f t="shared" si="184"/>
        <v>734230.03000000014</v>
      </c>
      <c r="L238" s="4">
        <f t="shared" si="184"/>
        <v>925073.20376203989</v>
      </c>
      <c r="M238" s="4">
        <f t="shared" si="184"/>
        <v>1004151.5709340967</v>
      </c>
      <c r="N238" s="4">
        <f t="shared" si="184"/>
        <v>927170.27475365496</v>
      </c>
      <c r="O238" s="4">
        <f t="shared" si="184"/>
        <v>882489.88069282833</v>
      </c>
      <c r="P238" s="4">
        <f t="shared" si="184"/>
        <v>893033.15406569128</v>
      </c>
      <c r="Q238" s="4">
        <f t="shared" si="184"/>
        <v>850375.73900060658</v>
      </c>
      <c r="R238" s="4">
        <f t="shared" si="184"/>
        <v>940203.1531950013</v>
      </c>
      <c r="S238" s="4">
        <f t="shared" si="184"/>
        <v>822928.57071378676</v>
      </c>
      <c r="T238" s="4">
        <f t="shared" ref="T238:AF245" si="185">SUMIF($C$9:$C$164,$D238,T$9:T$164)</f>
        <v>901640.10009500117</v>
      </c>
      <c r="U238" s="4">
        <f t="shared" si="185"/>
        <v>862548.56502850319</v>
      </c>
      <c r="V238" s="4">
        <f t="shared" si="185"/>
        <v>982279.48827065399</v>
      </c>
      <c r="W238" s="4">
        <f t="shared" si="185"/>
        <v>864429.09030794143</v>
      </c>
      <c r="X238" s="4">
        <f t="shared" si="185"/>
        <v>884473.46656676452</v>
      </c>
      <c r="Y238" s="4">
        <f t="shared" si="185"/>
        <v>923036.5164667645</v>
      </c>
      <c r="Z238" s="4">
        <f t="shared" si="185"/>
        <v>820498.7102976141</v>
      </c>
      <c r="AA238" s="4">
        <f t="shared" si="185"/>
        <v>933443.17078285641</v>
      </c>
      <c r="AB238" s="4">
        <f t="shared" si="185"/>
        <v>943986.44415571936</v>
      </c>
      <c r="AC238" s="4">
        <f t="shared" si="185"/>
        <v>899027.9403356635</v>
      </c>
      <c r="AD238" s="4">
        <f t="shared" si="185"/>
        <v>994601.09808277304</v>
      </c>
      <c r="AE238" s="4">
        <f t="shared" si="185"/>
        <v>870423.25060644536</v>
      </c>
      <c r="AF238" s="4">
        <f t="shared" si="185"/>
        <v>953736.95697200217</v>
      </c>
    </row>
    <row r="239" spans="4:32">
      <c r="D239" s="13">
        <v>9270</v>
      </c>
      <c r="E239" s="2"/>
      <c r="F239" s="4">
        <f t="shared" si="183"/>
        <v>0</v>
      </c>
      <c r="G239" s="4">
        <f t="shared" si="183"/>
        <v>0</v>
      </c>
      <c r="H239" s="4">
        <f t="shared" si="183"/>
        <v>0</v>
      </c>
      <c r="I239" s="4">
        <f t="shared" si="183"/>
        <v>0</v>
      </c>
      <c r="J239" s="4">
        <f t="shared" si="184"/>
        <v>0</v>
      </c>
      <c r="K239" s="4">
        <f t="shared" si="184"/>
        <v>0</v>
      </c>
      <c r="L239" s="4">
        <f t="shared" si="184"/>
        <v>0</v>
      </c>
      <c r="M239" s="4">
        <f t="shared" si="184"/>
        <v>0</v>
      </c>
      <c r="N239" s="4">
        <f t="shared" si="184"/>
        <v>0</v>
      </c>
      <c r="O239" s="4">
        <f t="shared" si="184"/>
        <v>0</v>
      </c>
      <c r="P239" s="4">
        <f t="shared" si="184"/>
        <v>0</v>
      </c>
      <c r="Q239" s="4">
        <f t="shared" si="184"/>
        <v>0</v>
      </c>
      <c r="R239" s="4">
        <f t="shared" si="184"/>
        <v>0</v>
      </c>
      <c r="S239" s="4">
        <f t="shared" si="184"/>
        <v>0</v>
      </c>
      <c r="T239" s="4">
        <f t="shared" si="185"/>
        <v>0</v>
      </c>
      <c r="U239" s="4">
        <f t="shared" si="185"/>
        <v>0</v>
      </c>
      <c r="V239" s="4">
        <f t="shared" si="185"/>
        <v>0</v>
      </c>
      <c r="W239" s="4">
        <f t="shared" si="185"/>
        <v>0</v>
      </c>
      <c r="X239" s="4">
        <f t="shared" si="185"/>
        <v>0</v>
      </c>
      <c r="Y239" s="4">
        <f t="shared" si="185"/>
        <v>0</v>
      </c>
      <c r="Z239" s="4">
        <f t="shared" si="185"/>
        <v>0</v>
      </c>
      <c r="AA239" s="4">
        <f t="shared" si="185"/>
        <v>0</v>
      </c>
      <c r="AB239" s="4">
        <f t="shared" si="185"/>
        <v>0</v>
      </c>
      <c r="AC239" s="4">
        <f t="shared" si="185"/>
        <v>0</v>
      </c>
      <c r="AD239" s="4">
        <f t="shared" si="185"/>
        <v>0</v>
      </c>
      <c r="AE239" s="4">
        <f t="shared" si="185"/>
        <v>0</v>
      </c>
      <c r="AF239" s="4">
        <f t="shared" si="185"/>
        <v>0</v>
      </c>
    </row>
    <row r="240" spans="4:32">
      <c r="D240" s="13">
        <v>9280</v>
      </c>
      <c r="E240" s="2"/>
      <c r="F240" s="4">
        <f t="shared" si="183"/>
        <v>0</v>
      </c>
      <c r="G240" s="4">
        <f t="shared" si="183"/>
        <v>0</v>
      </c>
      <c r="H240" s="4">
        <f t="shared" si="183"/>
        <v>0</v>
      </c>
      <c r="I240" s="4">
        <f t="shared" si="183"/>
        <v>0</v>
      </c>
      <c r="J240" s="4">
        <f t="shared" si="184"/>
        <v>0</v>
      </c>
      <c r="K240" s="4">
        <f t="shared" si="184"/>
        <v>0</v>
      </c>
      <c r="L240" s="4">
        <f t="shared" si="184"/>
        <v>0</v>
      </c>
      <c r="M240" s="4">
        <f t="shared" si="184"/>
        <v>0</v>
      </c>
      <c r="N240" s="4">
        <f t="shared" si="184"/>
        <v>0</v>
      </c>
      <c r="O240" s="4">
        <f t="shared" si="184"/>
        <v>0</v>
      </c>
      <c r="P240" s="4">
        <f t="shared" si="184"/>
        <v>0</v>
      </c>
      <c r="Q240" s="4">
        <f t="shared" si="184"/>
        <v>0</v>
      </c>
      <c r="R240" s="4">
        <f t="shared" si="184"/>
        <v>0</v>
      </c>
      <c r="S240" s="4">
        <f t="shared" si="184"/>
        <v>0</v>
      </c>
      <c r="T240" s="4">
        <f t="shared" si="185"/>
        <v>0</v>
      </c>
      <c r="U240" s="4">
        <f t="shared" si="185"/>
        <v>0</v>
      </c>
      <c r="V240" s="4">
        <f t="shared" si="185"/>
        <v>0</v>
      </c>
      <c r="W240" s="4">
        <f t="shared" si="185"/>
        <v>0</v>
      </c>
      <c r="X240" s="4">
        <f t="shared" si="185"/>
        <v>0</v>
      </c>
      <c r="Y240" s="4">
        <f t="shared" si="185"/>
        <v>0</v>
      </c>
      <c r="Z240" s="4">
        <f t="shared" si="185"/>
        <v>0</v>
      </c>
      <c r="AA240" s="4">
        <f t="shared" si="185"/>
        <v>0</v>
      </c>
      <c r="AB240" s="4">
        <f t="shared" si="185"/>
        <v>0</v>
      </c>
      <c r="AC240" s="4">
        <f t="shared" si="185"/>
        <v>0</v>
      </c>
      <c r="AD240" s="4">
        <f t="shared" si="185"/>
        <v>0</v>
      </c>
      <c r="AE240" s="4">
        <f t="shared" si="185"/>
        <v>0</v>
      </c>
      <c r="AF240" s="4">
        <f t="shared" si="185"/>
        <v>0</v>
      </c>
    </row>
    <row r="241" spans="3:32">
      <c r="D241" s="14">
        <v>9290</v>
      </c>
      <c r="E241" s="2"/>
      <c r="F241" s="4">
        <f t="shared" si="183"/>
        <v>0</v>
      </c>
      <c r="G241" s="4">
        <f t="shared" si="183"/>
        <v>0</v>
      </c>
      <c r="H241" s="4">
        <f t="shared" si="183"/>
        <v>0</v>
      </c>
      <c r="I241" s="4">
        <f t="shared" si="183"/>
        <v>0</v>
      </c>
      <c r="J241" s="4">
        <f t="shared" si="184"/>
        <v>0</v>
      </c>
      <c r="K241" s="4">
        <f t="shared" si="184"/>
        <v>0</v>
      </c>
      <c r="L241" s="4">
        <f t="shared" si="184"/>
        <v>0</v>
      </c>
      <c r="M241" s="4">
        <f t="shared" si="184"/>
        <v>0</v>
      </c>
      <c r="N241" s="4">
        <f t="shared" si="184"/>
        <v>0</v>
      </c>
      <c r="O241" s="4">
        <f t="shared" si="184"/>
        <v>0</v>
      </c>
      <c r="P241" s="4">
        <f t="shared" si="184"/>
        <v>0</v>
      </c>
      <c r="Q241" s="4">
        <f t="shared" si="184"/>
        <v>0</v>
      </c>
      <c r="R241" s="4">
        <f t="shared" si="184"/>
        <v>0</v>
      </c>
      <c r="S241" s="4">
        <f t="shared" si="184"/>
        <v>0</v>
      </c>
      <c r="T241" s="4">
        <f t="shared" si="185"/>
        <v>0</v>
      </c>
      <c r="U241" s="4">
        <f t="shared" si="185"/>
        <v>0</v>
      </c>
      <c r="V241" s="4">
        <f t="shared" si="185"/>
        <v>0</v>
      </c>
      <c r="W241" s="4">
        <f t="shared" si="185"/>
        <v>0</v>
      </c>
      <c r="X241" s="4">
        <f t="shared" si="185"/>
        <v>0</v>
      </c>
      <c r="Y241" s="4">
        <f t="shared" si="185"/>
        <v>0</v>
      </c>
      <c r="Z241" s="4">
        <f t="shared" si="185"/>
        <v>0</v>
      </c>
      <c r="AA241" s="4">
        <f t="shared" si="185"/>
        <v>0</v>
      </c>
      <c r="AB241" s="4">
        <f t="shared" si="185"/>
        <v>0</v>
      </c>
      <c r="AC241" s="4">
        <f t="shared" si="185"/>
        <v>0</v>
      </c>
      <c r="AD241" s="4">
        <f t="shared" si="185"/>
        <v>0</v>
      </c>
      <c r="AE241" s="4">
        <f t="shared" si="185"/>
        <v>0</v>
      </c>
      <c r="AF241" s="4">
        <f t="shared" si="185"/>
        <v>0</v>
      </c>
    </row>
    <row r="242" spans="3:32">
      <c r="D242" s="13">
        <v>9301</v>
      </c>
      <c r="E242" s="2"/>
      <c r="F242" s="4">
        <f t="shared" si="183"/>
        <v>0</v>
      </c>
      <c r="G242" s="4">
        <f t="shared" si="183"/>
        <v>0</v>
      </c>
      <c r="H242" s="4">
        <f t="shared" si="183"/>
        <v>0</v>
      </c>
      <c r="I242" s="4">
        <f t="shared" si="183"/>
        <v>0</v>
      </c>
      <c r="J242" s="4">
        <f t="shared" si="184"/>
        <v>0</v>
      </c>
      <c r="K242" s="4">
        <f t="shared" si="184"/>
        <v>0</v>
      </c>
      <c r="L242" s="4">
        <f t="shared" si="184"/>
        <v>0</v>
      </c>
      <c r="M242" s="4">
        <f t="shared" si="184"/>
        <v>0</v>
      </c>
      <c r="N242" s="4">
        <f t="shared" si="184"/>
        <v>0</v>
      </c>
      <c r="O242" s="4">
        <f t="shared" si="184"/>
        <v>0</v>
      </c>
      <c r="P242" s="4">
        <f t="shared" si="184"/>
        <v>0</v>
      </c>
      <c r="Q242" s="4">
        <f t="shared" si="184"/>
        <v>0</v>
      </c>
      <c r="R242" s="4">
        <f t="shared" si="184"/>
        <v>0</v>
      </c>
      <c r="S242" s="4">
        <f t="shared" si="184"/>
        <v>0</v>
      </c>
      <c r="T242" s="4">
        <f t="shared" si="185"/>
        <v>0</v>
      </c>
      <c r="U242" s="4">
        <f t="shared" si="185"/>
        <v>0</v>
      </c>
      <c r="V242" s="4">
        <f t="shared" si="185"/>
        <v>0</v>
      </c>
      <c r="W242" s="4">
        <f t="shared" si="185"/>
        <v>0</v>
      </c>
      <c r="X242" s="4">
        <f t="shared" si="185"/>
        <v>0</v>
      </c>
      <c r="Y242" s="4">
        <f t="shared" si="185"/>
        <v>0</v>
      </c>
      <c r="Z242" s="4">
        <f t="shared" si="185"/>
        <v>0</v>
      </c>
      <c r="AA242" s="4">
        <f t="shared" si="185"/>
        <v>0</v>
      </c>
      <c r="AB242" s="4">
        <f t="shared" si="185"/>
        <v>0</v>
      </c>
      <c r="AC242" s="4">
        <f t="shared" si="185"/>
        <v>0</v>
      </c>
      <c r="AD242" s="4">
        <f t="shared" si="185"/>
        <v>0</v>
      </c>
      <c r="AE242" s="4">
        <f t="shared" si="185"/>
        <v>0</v>
      </c>
      <c r="AF242" s="4">
        <f t="shared" si="185"/>
        <v>0</v>
      </c>
    </row>
    <row r="243" spans="3:32">
      <c r="D243" s="13">
        <v>9302</v>
      </c>
      <c r="E243" s="2"/>
      <c r="F243" s="4">
        <f t="shared" si="183"/>
        <v>0</v>
      </c>
      <c r="G243" s="4">
        <f t="shared" si="183"/>
        <v>0</v>
      </c>
      <c r="H243" s="4">
        <f t="shared" si="183"/>
        <v>0</v>
      </c>
      <c r="I243" s="4">
        <f t="shared" si="183"/>
        <v>0</v>
      </c>
      <c r="J243" s="4">
        <f t="shared" si="184"/>
        <v>0</v>
      </c>
      <c r="K243" s="4">
        <f t="shared" si="184"/>
        <v>0</v>
      </c>
      <c r="L243" s="4">
        <f t="shared" si="184"/>
        <v>0</v>
      </c>
      <c r="M243" s="4">
        <f t="shared" si="184"/>
        <v>0</v>
      </c>
      <c r="N243" s="4">
        <f t="shared" si="184"/>
        <v>0</v>
      </c>
      <c r="O243" s="4">
        <f t="shared" si="184"/>
        <v>0</v>
      </c>
      <c r="P243" s="4">
        <f t="shared" si="184"/>
        <v>0</v>
      </c>
      <c r="Q243" s="4">
        <f t="shared" si="184"/>
        <v>0</v>
      </c>
      <c r="R243" s="4">
        <f t="shared" si="184"/>
        <v>0</v>
      </c>
      <c r="S243" s="4">
        <f t="shared" si="184"/>
        <v>0</v>
      </c>
      <c r="T243" s="4">
        <f t="shared" si="185"/>
        <v>0</v>
      </c>
      <c r="U243" s="4">
        <f t="shared" si="185"/>
        <v>0</v>
      </c>
      <c r="V243" s="4">
        <f t="shared" si="185"/>
        <v>0</v>
      </c>
      <c r="W243" s="4">
        <f t="shared" si="185"/>
        <v>0</v>
      </c>
      <c r="X243" s="4">
        <f t="shared" si="185"/>
        <v>0</v>
      </c>
      <c r="Y243" s="4">
        <f t="shared" si="185"/>
        <v>0</v>
      </c>
      <c r="Z243" s="4">
        <f t="shared" si="185"/>
        <v>0</v>
      </c>
      <c r="AA243" s="4">
        <f t="shared" si="185"/>
        <v>0</v>
      </c>
      <c r="AB243" s="4">
        <f t="shared" si="185"/>
        <v>0</v>
      </c>
      <c r="AC243" s="4">
        <f t="shared" si="185"/>
        <v>0</v>
      </c>
      <c r="AD243" s="4">
        <f t="shared" si="185"/>
        <v>0</v>
      </c>
      <c r="AE243" s="4">
        <f t="shared" si="185"/>
        <v>0</v>
      </c>
      <c r="AF243" s="4">
        <f t="shared" si="185"/>
        <v>0</v>
      </c>
    </row>
    <row r="244" spans="3:32">
      <c r="D244" s="13">
        <v>9310</v>
      </c>
      <c r="E244" s="2"/>
      <c r="F244" s="4">
        <f t="shared" si="183"/>
        <v>153533.71999999997</v>
      </c>
      <c r="G244" s="4">
        <f t="shared" si="183"/>
        <v>154542.81999999998</v>
      </c>
      <c r="H244" s="4">
        <f t="shared" si="183"/>
        <v>153235.66</v>
      </c>
      <c r="I244" s="4">
        <f t="shared" si="183"/>
        <v>153107.31</v>
      </c>
      <c r="J244" s="4">
        <f t="shared" si="184"/>
        <v>153617.66</v>
      </c>
      <c r="K244" s="4">
        <f t="shared" si="184"/>
        <v>154426.03</v>
      </c>
      <c r="L244" s="4">
        <f t="shared" si="184"/>
        <v>133002.55921508768</v>
      </c>
      <c r="M244" s="4">
        <f t="shared" si="184"/>
        <v>129406.30500403115</v>
      </c>
      <c r="N244" s="4">
        <f t="shared" si="184"/>
        <v>129406.30500403115</v>
      </c>
      <c r="O244" s="4">
        <f t="shared" si="184"/>
        <v>135098.72117732372</v>
      </c>
      <c r="P244" s="4">
        <f t="shared" si="184"/>
        <v>134643.15597206212</v>
      </c>
      <c r="Q244" s="4">
        <f t="shared" si="184"/>
        <v>140991.97614756582</v>
      </c>
      <c r="R244" s="4">
        <f t="shared" si="184"/>
        <v>135794.96234008204</v>
      </c>
      <c r="S244" s="4">
        <f t="shared" si="184"/>
        <v>134643.15597206212</v>
      </c>
      <c r="T244" s="4">
        <f t="shared" si="185"/>
        <v>134643.15597206212</v>
      </c>
      <c r="U244" s="4">
        <f t="shared" si="185"/>
        <v>135774.46521183368</v>
      </c>
      <c r="V244" s="4">
        <f t="shared" si="185"/>
        <v>134643.15597206212</v>
      </c>
      <c r="W244" s="4">
        <f t="shared" si="185"/>
        <v>132033.4087076679</v>
      </c>
      <c r="X244" s="4">
        <f t="shared" si="185"/>
        <v>135098.72117732372</v>
      </c>
      <c r="Y244" s="4">
        <f t="shared" si="185"/>
        <v>134643.15597206212</v>
      </c>
      <c r="Z244" s="4">
        <f t="shared" si="185"/>
        <v>134643.15597206212</v>
      </c>
      <c r="AA244" s="4">
        <f t="shared" si="185"/>
        <v>135098.72117732372</v>
      </c>
      <c r="AB244" s="4">
        <f t="shared" si="185"/>
        <v>134643.15597206212</v>
      </c>
      <c r="AC244" s="4">
        <f t="shared" si="185"/>
        <v>140991.97614756582</v>
      </c>
      <c r="AD244" s="4">
        <f t="shared" si="185"/>
        <v>135794.96234008204</v>
      </c>
      <c r="AE244" s="4">
        <f t="shared" si="185"/>
        <v>134643.15597206212</v>
      </c>
      <c r="AF244" s="4">
        <f t="shared" si="185"/>
        <v>134643.15597206212</v>
      </c>
    </row>
    <row r="245" spans="3:32">
      <c r="D245" s="13">
        <v>9320</v>
      </c>
      <c r="E245" s="2"/>
      <c r="F245" s="4">
        <f t="shared" si="183"/>
        <v>642.48</v>
      </c>
      <c r="G245" s="4">
        <f t="shared" si="183"/>
        <v>3738.4300000000003</v>
      </c>
      <c r="H245" s="4">
        <f t="shared" si="183"/>
        <v>983.61</v>
      </c>
      <c r="I245" s="4">
        <f t="shared" si="183"/>
        <v>323.14</v>
      </c>
      <c r="J245" s="4">
        <f t="shared" si="184"/>
        <v>5.41</v>
      </c>
      <c r="K245" s="4">
        <f t="shared" si="184"/>
        <v>0</v>
      </c>
      <c r="L245" s="4">
        <f t="shared" si="184"/>
        <v>4.170751105494154</v>
      </c>
      <c r="M245" s="4">
        <f t="shared" si="184"/>
        <v>4.170751105494154</v>
      </c>
      <c r="N245" s="4">
        <f t="shared" si="184"/>
        <v>4.5508570114880023</v>
      </c>
      <c r="O245" s="4">
        <f t="shared" si="184"/>
        <v>14.930872403251541</v>
      </c>
      <c r="P245" s="4">
        <f t="shared" si="184"/>
        <v>3.5146778978883315</v>
      </c>
      <c r="Q245" s="4">
        <f t="shared" si="184"/>
        <v>8.3675368620837762</v>
      </c>
      <c r="R245" s="4">
        <f t="shared" si="184"/>
        <v>3.5146778978883315</v>
      </c>
      <c r="S245" s="4">
        <f t="shared" si="184"/>
        <v>3.5146778978883315</v>
      </c>
      <c r="T245" s="4">
        <f t="shared" si="185"/>
        <v>8.3675368620837762</v>
      </c>
      <c r="U245" s="4">
        <f t="shared" si="185"/>
        <v>3.5146778978883315</v>
      </c>
      <c r="V245" s="4">
        <f t="shared" si="185"/>
        <v>3.5146778978883315</v>
      </c>
      <c r="W245" s="4">
        <f t="shared" si="185"/>
        <v>8.3675368620837762</v>
      </c>
      <c r="X245" s="4">
        <f t="shared" si="185"/>
        <v>3.5146778978883315</v>
      </c>
      <c r="Y245" s="4">
        <f t="shared" si="185"/>
        <v>3.5146778978883315</v>
      </c>
      <c r="Z245" s="4">
        <f t="shared" si="185"/>
        <v>8.3675368620837762</v>
      </c>
      <c r="AA245" s="4">
        <f t="shared" si="185"/>
        <v>14.930872403251541</v>
      </c>
      <c r="AB245" s="4">
        <f t="shared" si="185"/>
        <v>3.5146778978883315</v>
      </c>
      <c r="AC245" s="4">
        <f t="shared" si="185"/>
        <v>8.3675368620837762</v>
      </c>
      <c r="AD245" s="4">
        <f t="shared" si="185"/>
        <v>3.5146778978883315</v>
      </c>
      <c r="AE245" s="4">
        <f t="shared" si="185"/>
        <v>3.5146778978883315</v>
      </c>
      <c r="AF245" s="4">
        <f t="shared" si="185"/>
        <v>8.3675368620837762</v>
      </c>
    </row>
    <row r="246" spans="3:32">
      <c r="E246" s="2"/>
      <c r="V246"/>
    </row>
    <row r="247" spans="3:32">
      <c r="E247" s="2"/>
      <c r="F247" s="4">
        <f t="shared" ref="F247:AF247" si="186">SUM(F169:F245)</f>
        <v>4104410.06</v>
      </c>
      <c r="G247" s="4">
        <f t="shared" si="186"/>
        <v>3692373.38</v>
      </c>
      <c r="H247" s="4">
        <f t="shared" si="186"/>
        <v>4255879.6700000009</v>
      </c>
      <c r="I247" s="4">
        <f t="shared" si="186"/>
        <v>3612620.4000000008</v>
      </c>
      <c r="J247" s="4">
        <f t="shared" si="186"/>
        <v>4095686.54</v>
      </c>
      <c r="K247" s="4">
        <f t="shared" si="186"/>
        <v>4117575.2300000004</v>
      </c>
      <c r="L247" s="4">
        <f t="shared" si="186"/>
        <v>3924136.8900000011</v>
      </c>
      <c r="M247" s="4">
        <f t="shared" si="186"/>
        <v>4180992.8900000006</v>
      </c>
      <c r="N247" s="4">
        <f>SUM(N169:N245)</f>
        <v>3839066.290000001</v>
      </c>
      <c r="O247" s="4">
        <f t="shared" si="186"/>
        <v>3962203.4759000009</v>
      </c>
      <c r="P247" s="4">
        <f t="shared" si="186"/>
        <v>3907270.1835000017</v>
      </c>
      <c r="Q247" s="4">
        <f t="shared" si="186"/>
        <v>3760952.8256000006</v>
      </c>
      <c r="R247" s="4">
        <f t="shared" si="186"/>
        <v>4192953.7772000008</v>
      </c>
      <c r="S247" s="4">
        <f t="shared" si="186"/>
        <v>3673711.3923000013</v>
      </c>
      <c r="T247" s="4">
        <f t="shared" si="186"/>
        <v>4009067.7421000008</v>
      </c>
      <c r="U247" s="4">
        <f t="shared" si="186"/>
        <v>3907670.4829000006</v>
      </c>
      <c r="V247" s="4">
        <f t="shared" si="186"/>
        <v>4194183.1487000012</v>
      </c>
      <c r="W247" s="4">
        <f t="shared" si="186"/>
        <v>3893524.4295000001</v>
      </c>
      <c r="X247" s="4">
        <f t="shared" si="186"/>
        <v>3977652.7278000005</v>
      </c>
      <c r="Y247" s="4">
        <f t="shared" si="186"/>
        <v>4067299.7337000002</v>
      </c>
      <c r="Z247" s="4">
        <f t="shared" si="186"/>
        <v>3611820.8709000004</v>
      </c>
      <c r="AA247" s="4">
        <f t="shared" si="186"/>
        <v>4091130.5630900292</v>
      </c>
      <c r="AB247" s="4">
        <f t="shared" si="186"/>
        <v>4036197.27069003</v>
      </c>
      <c r="AC247" s="4">
        <f t="shared" si="186"/>
        <v>3884057.4690350578</v>
      </c>
      <c r="AD247" s="4">
        <f t="shared" si="186"/>
        <v>4330596.8731877729</v>
      </c>
      <c r="AE247" s="4">
        <f t="shared" si="186"/>
        <v>3793887.1603926602</v>
      </c>
      <c r="AF247" s="4">
        <f t="shared" si="186"/>
        <v>4140888.3959770021</v>
      </c>
    </row>
    <row r="251" spans="3:32" ht="15">
      <c r="C251" s="64"/>
      <c r="D251" s="65"/>
      <c r="F251" s="4"/>
    </row>
    <row r="252" spans="3:32" ht="15">
      <c r="C252" s="64"/>
      <c r="D252" s="65"/>
      <c r="F252" s="4"/>
    </row>
    <row r="253" spans="3:32" ht="15">
      <c r="C253" s="64"/>
      <c r="D253" s="65"/>
      <c r="F253" s="4"/>
      <c r="G253" s="4"/>
    </row>
    <row r="254" spans="3:32" ht="15">
      <c r="C254" s="64"/>
      <c r="D254" s="65" t="s">
        <v>586</v>
      </c>
      <c r="F254" s="4"/>
      <c r="G254" s="4"/>
    </row>
    <row r="255" spans="3:32" ht="15">
      <c r="C255" s="64"/>
      <c r="D255" s="65"/>
      <c r="F255" s="4"/>
      <c r="G255" s="4"/>
    </row>
    <row r="256" spans="3:32" ht="15">
      <c r="C256" s="64"/>
      <c r="D256" s="65"/>
      <c r="F256" s="4"/>
      <c r="G256" s="4"/>
    </row>
    <row r="257" spans="3:7" ht="15">
      <c r="C257" s="64"/>
      <c r="D257" s="65"/>
      <c r="F257" s="4"/>
      <c r="G257" s="4"/>
    </row>
    <row r="258" spans="3:7" ht="15">
      <c r="C258" s="64"/>
      <c r="D258" s="65"/>
      <c r="F258" s="4"/>
      <c r="G258" s="4"/>
    </row>
    <row r="259" spans="3:7" ht="15">
      <c r="C259" s="64"/>
      <c r="D259" s="65"/>
      <c r="F259" s="4"/>
      <c r="G259" s="4"/>
    </row>
    <row r="260" spans="3:7" ht="15">
      <c r="C260" s="64"/>
      <c r="D260" s="65"/>
      <c r="F260" s="4"/>
      <c r="G260" s="4"/>
    </row>
    <row r="261" spans="3:7" ht="15">
      <c r="C261" s="64"/>
      <c r="D261" s="65"/>
      <c r="F261" s="4"/>
      <c r="G261" s="4"/>
    </row>
    <row r="262" spans="3:7" ht="15">
      <c r="C262" s="64"/>
      <c r="D262" s="65"/>
      <c r="F262" s="4"/>
      <c r="G262" s="4"/>
    </row>
    <row r="263" spans="3:7" ht="15">
      <c r="C263" s="64"/>
      <c r="D263" s="65"/>
      <c r="F263" s="4"/>
      <c r="G263" s="4"/>
    </row>
    <row r="264" spans="3:7" ht="15">
      <c r="C264" s="64"/>
      <c r="D264" s="65"/>
      <c r="F264" s="4"/>
      <c r="G264" s="4"/>
    </row>
    <row r="265" spans="3:7" ht="15">
      <c r="C265" s="64"/>
      <c r="D265" s="65"/>
      <c r="F265" s="4"/>
      <c r="G265" s="4"/>
    </row>
    <row r="266" spans="3:7" ht="15">
      <c r="C266" s="64"/>
      <c r="D266" s="65"/>
      <c r="F266" s="4"/>
      <c r="G266" s="4"/>
    </row>
  </sheetData>
  <mergeCells count="2">
    <mergeCell ref="F4:Q4"/>
    <mergeCell ref="U4:AF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P607"/>
  <sheetViews>
    <sheetView zoomScale="80" zoomScaleNormal="80" workbookViewId="0">
      <pane xSplit="5" ySplit="7" topLeftCell="R8" activePane="bottomRight" state="frozen"/>
      <selection activeCell="F4" sqref="F4:AF4"/>
      <selection pane="topRight" activeCell="F4" sqref="F4:AF4"/>
      <selection pane="bottomLeft" activeCell="F4" sqref="F4:AF4"/>
      <selection pane="bottomRight" activeCell="A12" sqref="A12"/>
    </sheetView>
  </sheetViews>
  <sheetFormatPr defaultRowHeight="12.75"/>
  <cols>
    <col min="1" max="1" width="78.42578125" customWidth="1"/>
    <col min="2" max="2" width="13.140625" customWidth="1"/>
    <col min="3" max="3" width="7" customWidth="1"/>
    <col min="4" max="4" width="13" style="1" bestFit="1" customWidth="1"/>
    <col min="5" max="5" width="9.28515625" style="1" customWidth="1"/>
    <col min="6" max="6" width="11.85546875" bestFit="1" customWidth="1"/>
    <col min="7" max="9" width="11.85546875" customWidth="1"/>
    <col min="10" max="10" width="12.28515625" customWidth="1"/>
    <col min="11" max="11" width="12" bestFit="1" customWidth="1"/>
    <col min="12" max="12" width="12.42578125" customWidth="1"/>
    <col min="13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6" max="36" width="12" bestFit="1" customWidth="1"/>
    <col min="38" max="38" width="10.28515625" bestFit="1" customWidth="1"/>
    <col min="40" max="42" width="10.28515625" bestFit="1" customWidth="1"/>
  </cols>
  <sheetData>
    <row r="1" spans="1:42">
      <c r="D1" s="41" t="s">
        <v>492</v>
      </c>
      <c r="L1" s="47"/>
      <c r="M1" s="47"/>
      <c r="N1" s="47"/>
      <c r="O1" s="47"/>
      <c r="P1" s="47"/>
      <c r="Q1" s="47"/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</row>
    <row r="2" spans="1:42">
      <c r="A2" s="159"/>
      <c r="B2" s="53"/>
      <c r="C2" s="5"/>
      <c r="D2" s="41" t="s">
        <v>491</v>
      </c>
      <c r="E2" s="38"/>
      <c r="F2" s="38">
        <f>(F96)/F77</f>
        <v>0.37404077906714678</v>
      </c>
      <c r="G2" s="38">
        <f t="shared" ref="G2:M2" si="1">(G96)/G77</f>
        <v>0.3739797702229482</v>
      </c>
      <c r="H2" s="38">
        <f t="shared" si="1"/>
        <v>0.37406996161008282</v>
      </c>
      <c r="I2" s="38">
        <f t="shared" si="1"/>
        <v>0.37399098267727632</v>
      </c>
      <c r="J2" s="38">
        <f t="shared" si="1"/>
        <v>0.37398242694034062</v>
      </c>
      <c r="K2" s="38">
        <f t="shared" si="1"/>
        <v>0.37396824094492848</v>
      </c>
      <c r="L2" s="38">
        <f t="shared" si="1"/>
        <v>0.38892104568576341</v>
      </c>
      <c r="M2" s="38">
        <f t="shared" si="1"/>
        <v>0.38892097256835029</v>
      </c>
      <c r="N2" s="1"/>
      <c r="O2" s="1"/>
      <c r="P2" s="1"/>
      <c r="Q2" s="1"/>
      <c r="R2" s="1"/>
      <c r="S2" s="1"/>
      <c r="U2" s="43">
        <f>AVERAGE($F2:K2)</f>
        <v>0.37400536024378717</v>
      </c>
      <c r="V2" s="39">
        <f>U2</f>
        <v>0.37400536024378717</v>
      </c>
      <c r="W2" s="39">
        <f t="shared" si="0"/>
        <v>0.37400536024378717</v>
      </c>
      <c r="X2" s="39">
        <f t="shared" si="0"/>
        <v>0.37400536024378717</v>
      </c>
      <c r="Y2" s="39">
        <f t="shared" si="0"/>
        <v>0.37400536024378717</v>
      </c>
      <c r="Z2" s="39">
        <f t="shared" si="0"/>
        <v>0.37400536024378717</v>
      </c>
      <c r="AA2" s="39">
        <f t="shared" si="0"/>
        <v>0.37400536024378717</v>
      </c>
      <c r="AB2" s="39">
        <f t="shared" si="0"/>
        <v>0.37400536024378717</v>
      </c>
      <c r="AC2" s="39">
        <f t="shared" si="0"/>
        <v>0.37400536024378717</v>
      </c>
      <c r="AD2" s="39">
        <f t="shared" si="0"/>
        <v>0.37400536024378717</v>
      </c>
      <c r="AE2" s="39">
        <f t="shared" si="0"/>
        <v>0.37400536024378717</v>
      </c>
      <c r="AF2" s="39">
        <f t="shared" si="0"/>
        <v>0.37400536024378717</v>
      </c>
    </row>
    <row r="3" spans="1:42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J3" s="40"/>
    </row>
    <row r="4" spans="1:42">
      <c r="A4" s="5" t="s">
        <v>4</v>
      </c>
      <c r="B4" s="5"/>
      <c r="C4" s="5"/>
      <c r="F4" s="228" t="s">
        <v>458</v>
      </c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4"/>
      <c r="S4" s="4"/>
      <c r="T4" s="4"/>
      <c r="U4" s="228" t="s">
        <v>579</v>
      </c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30"/>
      <c r="AJ4" s="40" t="s">
        <v>673</v>
      </c>
    </row>
    <row r="5" spans="1:42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1005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  <c r="AJ5" s="96"/>
      <c r="AK5" s="96"/>
      <c r="AL5" s="96"/>
      <c r="AM5" s="96"/>
      <c r="AN5" s="96"/>
      <c r="AO5" s="96"/>
    </row>
    <row r="6" spans="1:42">
      <c r="A6" s="12"/>
      <c r="D6" s="35" t="s">
        <v>463</v>
      </c>
      <c r="E6" s="35" t="s">
        <v>454</v>
      </c>
      <c r="F6" s="11">
        <v>2017</v>
      </c>
      <c r="G6" s="11">
        <v>2017</v>
      </c>
      <c r="H6" s="11">
        <v>2017</v>
      </c>
      <c r="I6" s="11">
        <v>2017</v>
      </c>
      <c r="J6" s="11">
        <v>2017</v>
      </c>
      <c r="K6" s="11">
        <v>2017</v>
      </c>
      <c r="L6" s="11">
        <v>2017</v>
      </c>
      <c r="M6" s="11">
        <v>2017</v>
      </c>
      <c r="N6" s="11">
        <v>2017</v>
      </c>
      <c r="O6" s="11">
        <v>2017</v>
      </c>
      <c r="P6" s="11">
        <v>2017</v>
      </c>
      <c r="Q6" s="11">
        <v>2017</v>
      </c>
      <c r="R6" s="11">
        <v>2018</v>
      </c>
      <c r="S6" s="11">
        <v>2018</v>
      </c>
      <c r="T6" s="11">
        <v>2018</v>
      </c>
      <c r="U6" s="11">
        <v>2018</v>
      </c>
      <c r="V6" s="11">
        <v>2018</v>
      </c>
      <c r="W6" s="11">
        <v>2018</v>
      </c>
      <c r="X6" s="11">
        <v>2018</v>
      </c>
      <c r="Y6" s="11">
        <v>2018</v>
      </c>
      <c r="Z6" s="11">
        <v>2018</v>
      </c>
      <c r="AA6" s="11">
        <v>2018</v>
      </c>
      <c r="AB6" s="11">
        <v>2018</v>
      </c>
      <c r="AC6" s="11">
        <v>2018</v>
      </c>
      <c r="AD6" s="11">
        <v>2019</v>
      </c>
      <c r="AE6" s="11">
        <v>2019</v>
      </c>
      <c r="AF6" s="11">
        <v>2019</v>
      </c>
      <c r="AJ6" s="40" t="s">
        <v>666</v>
      </c>
    </row>
    <row r="7" spans="1:42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J7" s="62" t="s">
        <v>665</v>
      </c>
      <c r="AL7" s="62" t="s">
        <v>668</v>
      </c>
      <c r="AM7" s="62" t="s">
        <v>667</v>
      </c>
      <c r="AN7" s="62" t="s">
        <v>669</v>
      </c>
      <c r="AO7" s="62" t="s">
        <v>670</v>
      </c>
    </row>
    <row r="8" spans="1:42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42">
      <c r="A9" s="77" t="s">
        <v>44</v>
      </c>
      <c r="B9" s="5" t="str">
        <f>RIGHT(A9,10)</f>
        <v>8870-01000</v>
      </c>
      <c r="C9" s="5" t="str">
        <f>LEFT(B9,4)</f>
        <v>8870</v>
      </c>
      <c r="D9" s="1">
        <f>SUM($F9:K9)</f>
        <v>11751.9</v>
      </c>
      <c r="E9" s="2">
        <f t="shared" ref="E9:E40" si="2">D9/$D$77</f>
        <v>4.6638607463784475E-3</v>
      </c>
      <c r="F9" s="22">
        <f>'Div 9 history '!B10</f>
        <v>1830.74</v>
      </c>
      <c r="G9" s="22">
        <f>'Div 9 history '!C10</f>
        <v>1695.85</v>
      </c>
      <c r="H9" s="22">
        <f>'Div 9 history '!D10</f>
        <v>2582.3799999999997</v>
      </c>
      <c r="I9" s="22">
        <f>'Div 9 history '!E10</f>
        <v>1587.8400000000001</v>
      </c>
      <c r="J9" s="22">
        <f>'Div 9 history '!F10</f>
        <v>2189.6799999999998</v>
      </c>
      <c r="K9" s="22">
        <f>'Div 9 history '!G10</f>
        <v>1865.4099999999999</v>
      </c>
      <c r="L9" s="1">
        <f t="shared" ref="L9:U12" si="3">$E9*L$77</f>
        <v>1867.7283845389077</v>
      </c>
      <c r="M9" s="1">
        <f t="shared" si="3"/>
        <v>2023.0842444013995</v>
      </c>
      <c r="N9" s="1">
        <f t="shared" si="3"/>
        <v>1860.1519427564158</v>
      </c>
      <c r="O9" s="1">
        <f t="shared" si="3"/>
        <v>1946.1202121009878</v>
      </c>
      <c r="P9" s="1">
        <f t="shared" si="3"/>
        <v>1946.1202121009878</v>
      </c>
      <c r="Q9" s="1">
        <f t="shared" si="3"/>
        <v>1869.5453999672352</v>
      </c>
      <c r="R9" s="1">
        <f t="shared" si="3"/>
        <v>2022.6948913147096</v>
      </c>
      <c r="S9" s="1">
        <f t="shared" si="3"/>
        <v>1792.9706382031784</v>
      </c>
      <c r="T9" s="1">
        <f t="shared" si="3"/>
        <v>1946.1202121009878</v>
      </c>
      <c r="U9" s="1">
        <f t="shared" si="3"/>
        <v>1869.5453999672352</v>
      </c>
      <c r="V9" s="1">
        <f t="shared" ref="V9:AF12" si="4">$E9*V$77</f>
        <v>2022.6948913147096</v>
      </c>
      <c r="W9" s="1">
        <f t="shared" si="4"/>
        <v>1869.5453999672352</v>
      </c>
      <c r="X9" s="1">
        <f t="shared" si="4"/>
        <v>1946.1202121009878</v>
      </c>
      <c r="Y9" s="1">
        <f t="shared" si="4"/>
        <v>2022.6948913147096</v>
      </c>
      <c r="Z9" s="1">
        <f t="shared" si="4"/>
        <v>1792.965974342432</v>
      </c>
      <c r="AA9" s="1">
        <f t="shared" si="4"/>
        <v>2004.5038184640177</v>
      </c>
      <c r="AB9" s="1">
        <f t="shared" si="4"/>
        <v>2004.5038184640177</v>
      </c>
      <c r="AC9" s="1">
        <f t="shared" si="4"/>
        <v>1925.6317619662523</v>
      </c>
      <c r="AD9" s="1">
        <f t="shared" si="4"/>
        <v>2083.375738054151</v>
      </c>
      <c r="AE9" s="1">
        <f t="shared" si="4"/>
        <v>1846.7597573492737</v>
      </c>
      <c r="AF9" s="1">
        <f t="shared" si="4"/>
        <v>2004.5038184640177</v>
      </c>
      <c r="AH9" s="15">
        <f t="shared" ref="AH9:AH74" si="5">SUM(F9:Q9)</f>
        <v>23264.650395865934</v>
      </c>
      <c r="AI9" s="15">
        <f t="shared" ref="AI9:AI74" si="6">SUM(U9:AF9)</f>
        <v>23392.84548176904</v>
      </c>
      <c r="AJ9" s="15">
        <f>AI9-AH9</f>
        <v>128.19508590310579</v>
      </c>
      <c r="AL9" s="15">
        <f>AJ9</f>
        <v>128.19508590310579</v>
      </c>
      <c r="AP9" s="15"/>
    </row>
    <row r="10" spans="1:42">
      <c r="A10" s="77" t="s">
        <v>45</v>
      </c>
      <c r="B10" s="5" t="str">
        <f t="shared" ref="B10:B138" si="7">RIGHT(A10,10)</f>
        <v>8920-01000</v>
      </c>
      <c r="C10" s="5" t="str">
        <f t="shared" ref="C10:C75" si="8">LEFT(B10,4)</f>
        <v>8920</v>
      </c>
      <c r="D10" s="1">
        <f>SUM($F10:K10)</f>
        <v>0</v>
      </c>
      <c r="E10" s="2">
        <f t="shared" si="2"/>
        <v>0</v>
      </c>
      <c r="F10" s="22">
        <f>'Div 9 history '!B11</f>
        <v>0</v>
      </c>
      <c r="G10" s="22">
        <f>'Div 9 history '!C11</f>
        <v>0</v>
      </c>
      <c r="H10" s="22">
        <f>'Div 9 history '!D11</f>
        <v>0</v>
      </c>
      <c r="I10" s="22">
        <f>'Div 9 history '!E11</f>
        <v>0</v>
      </c>
      <c r="J10" s="22">
        <f>'Div 9 history '!F11</f>
        <v>0</v>
      </c>
      <c r="K10" s="22">
        <f>'Div 9 history '!G11</f>
        <v>0</v>
      </c>
      <c r="L10" s="1">
        <f t="shared" si="3"/>
        <v>0</v>
      </c>
      <c r="M10" s="1">
        <f t="shared" si="3"/>
        <v>0</v>
      </c>
      <c r="N10" s="1">
        <f t="shared" si="3"/>
        <v>0</v>
      </c>
      <c r="O10" s="1">
        <f t="shared" si="3"/>
        <v>0</v>
      </c>
      <c r="P10" s="1">
        <f t="shared" si="3"/>
        <v>0</v>
      </c>
      <c r="Q10" s="1">
        <f t="shared" si="3"/>
        <v>0</v>
      </c>
      <c r="R10" s="1">
        <f t="shared" si="3"/>
        <v>0</v>
      </c>
      <c r="S10" s="1">
        <f t="shared" si="3"/>
        <v>0</v>
      </c>
      <c r="T10" s="1">
        <f t="shared" si="3"/>
        <v>0</v>
      </c>
      <c r="U10" s="1">
        <f t="shared" si="3"/>
        <v>0</v>
      </c>
      <c r="V10" s="1">
        <f t="shared" si="4"/>
        <v>0</v>
      </c>
      <c r="W10" s="1">
        <f t="shared" si="4"/>
        <v>0</v>
      </c>
      <c r="X10" s="1">
        <f t="shared" si="4"/>
        <v>0</v>
      </c>
      <c r="Y10" s="1">
        <f t="shared" si="4"/>
        <v>0</v>
      </c>
      <c r="Z10" s="1">
        <f t="shared" si="4"/>
        <v>0</v>
      </c>
      <c r="AA10" s="1">
        <f t="shared" si="4"/>
        <v>0</v>
      </c>
      <c r="AB10" s="1">
        <f t="shared" si="4"/>
        <v>0</v>
      </c>
      <c r="AC10" s="1">
        <f t="shared" si="4"/>
        <v>0</v>
      </c>
      <c r="AD10" s="1">
        <f t="shared" si="4"/>
        <v>0</v>
      </c>
      <c r="AE10" s="1">
        <f t="shared" si="4"/>
        <v>0</v>
      </c>
      <c r="AF10" s="1">
        <f t="shared" si="4"/>
        <v>0</v>
      </c>
      <c r="AH10" s="15">
        <f t="shared" si="5"/>
        <v>0</v>
      </c>
      <c r="AI10" s="15">
        <f t="shared" si="6"/>
        <v>0</v>
      </c>
      <c r="AJ10" s="15">
        <f t="shared" ref="AJ10:AJ74" si="9">AI10-AH10</f>
        <v>0</v>
      </c>
      <c r="AL10" s="15">
        <f t="shared" ref="AL10:AL74" si="10">AJ10</f>
        <v>0</v>
      </c>
      <c r="AP10" s="15"/>
    </row>
    <row r="11" spans="1:42">
      <c r="A11" s="77" t="s">
        <v>46</v>
      </c>
      <c r="B11" s="5" t="str">
        <f t="shared" si="7"/>
        <v>8930-01000</v>
      </c>
      <c r="C11" s="5" t="str">
        <f t="shared" si="8"/>
        <v>8930</v>
      </c>
      <c r="D11" s="1">
        <f>SUM($F11:K11)</f>
        <v>43437.2</v>
      </c>
      <c r="E11" s="2">
        <f t="shared" si="2"/>
        <v>1.723849352126804E-2</v>
      </c>
      <c r="F11" s="22">
        <f>'Div 9 history '!B12</f>
        <v>3207.72</v>
      </c>
      <c r="G11" s="22">
        <f>'Div 9 history '!C12</f>
        <v>11839.44</v>
      </c>
      <c r="H11" s="22">
        <f>'Div 9 history '!D12</f>
        <v>16521.489999999998</v>
      </c>
      <c r="I11" s="22">
        <f>'Div 9 history '!E12</f>
        <v>3298.11</v>
      </c>
      <c r="J11" s="22">
        <f>'Div 9 history '!F12</f>
        <v>1533.64</v>
      </c>
      <c r="K11" s="22">
        <f>'Div 9 history '!G12</f>
        <v>7036.7999999999993</v>
      </c>
      <c r="L11" s="1">
        <f t="shared" si="3"/>
        <v>6903.4701950232247</v>
      </c>
      <c r="M11" s="1">
        <f t="shared" si="3"/>
        <v>7477.6942401579709</v>
      </c>
      <c r="N11" s="1">
        <f t="shared" si="3"/>
        <v>6875.4662622979249</v>
      </c>
      <c r="O11" s="1">
        <f t="shared" si="3"/>
        <v>7193.2209155177479</v>
      </c>
      <c r="P11" s="1">
        <f t="shared" si="3"/>
        <v>7193.2209155177479</v>
      </c>
      <c r="Q11" s="1">
        <f t="shared" si="3"/>
        <v>6910.186220735096</v>
      </c>
      <c r="R11" s="1">
        <f t="shared" si="3"/>
        <v>7476.2551190033346</v>
      </c>
      <c r="S11" s="1">
        <f t="shared" si="3"/>
        <v>6627.151712128174</v>
      </c>
      <c r="T11" s="1">
        <f t="shared" si="3"/>
        <v>7193.2209155177479</v>
      </c>
      <c r="U11" s="1">
        <f t="shared" si="3"/>
        <v>6910.186220735096</v>
      </c>
      <c r="V11" s="1">
        <f t="shared" si="4"/>
        <v>7476.2551190033346</v>
      </c>
      <c r="W11" s="1">
        <f t="shared" si="4"/>
        <v>6910.186220735096</v>
      </c>
      <c r="X11" s="1">
        <f t="shared" si="4"/>
        <v>7193.2209155177479</v>
      </c>
      <c r="Y11" s="1">
        <f t="shared" si="4"/>
        <v>7476.2551190033346</v>
      </c>
      <c r="Z11" s="1">
        <f t="shared" si="4"/>
        <v>6627.1344736346527</v>
      </c>
      <c r="AA11" s="1">
        <f t="shared" si="4"/>
        <v>7409.0175429832807</v>
      </c>
      <c r="AB11" s="1">
        <f t="shared" si="4"/>
        <v>7409.0175429832807</v>
      </c>
      <c r="AC11" s="1">
        <f t="shared" si="4"/>
        <v>7117.4918073571498</v>
      </c>
      <c r="AD11" s="1">
        <f t="shared" si="4"/>
        <v>7700.5427725734353</v>
      </c>
      <c r="AE11" s="1">
        <f t="shared" si="4"/>
        <v>6825.9662634920196</v>
      </c>
      <c r="AF11" s="1">
        <f t="shared" si="4"/>
        <v>7409.0175429832807</v>
      </c>
      <c r="AH11" s="15">
        <f t="shared" si="5"/>
        <v>85990.458749249708</v>
      </c>
      <c r="AI11" s="15">
        <f t="shared" si="6"/>
        <v>86464.291541001701</v>
      </c>
      <c r="AJ11" s="15">
        <f t="shared" si="9"/>
        <v>473.83279175199277</v>
      </c>
      <c r="AL11" s="15">
        <f t="shared" si="10"/>
        <v>473.83279175199277</v>
      </c>
      <c r="AP11" s="15"/>
    </row>
    <row r="12" spans="1:42">
      <c r="A12" s="77" t="s">
        <v>890</v>
      </c>
      <c r="B12" s="5" t="str">
        <f t="shared" ref="B12" si="11">RIGHT(A12,10)</f>
        <v>9010-01000</v>
      </c>
      <c r="C12" s="5" t="str">
        <f t="shared" ref="C12" si="12">LEFT(B12,4)</f>
        <v>9010</v>
      </c>
      <c r="D12" s="1">
        <f>SUM($F12:K12)</f>
        <v>30.54</v>
      </c>
      <c r="E12" s="2">
        <f t="shared" si="2"/>
        <v>1.2120108850007044E-5</v>
      </c>
      <c r="F12" s="22">
        <f>'Div 9 history '!B13</f>
        <v>0</v>
      </c>
      <c r="G12" s="22">
        <f>'Div 9 history '!C13</f>
        <v>30.54</v>
      </c>
      <c r="H12" s="22">
        <f>'Div 9 history '!D13</f>
        <v>0</v>
      </c>
      <c r="I12" s="22">
        <f>'Div 9 history '!E13</f>
        <v>0</v>
      </c>
      <c r="J12" s="22">
        <f>'Div 9 history '!F13</f>
        <v>0</v>
      </c>
      <c r="K12" s="22">
        <f>'Div 9 history '!G13</f>
        <v>0</v>
      </c>
      <c r="L12" s="1">
        <f t="shared" si="3"/>
        <v>4.853719386977275</v>
      </c>
      <c r="M12" s="1">
        <f t="shared" si="3"/>
        <v>5.2574471212330547</v>
      </c>
      <c r="N12" s="1">
        <f t="shared" si="3"/>
        <v>4.8340302701504383</v>
      </c>
      <c r="O12" s="1">
        <f t="shared" si="3"/>
        <v>5.0574384803788464</v>
      </c>
      <c r="P12" s="1">
        <f t="shared" si="3"/>
        <v>5.0574384803788464</v>
      </c>
      <c r="Q12" s="1">
        <f t="shared" si="3"/>
        <v>4.858441317148662</v>
      </c>
      <c r="R12" s="1">
        <f t="shared" si="3"/>
        <v>5.2564352981859299</v>
      </c>
      <c r="S12" s="1">
        <f t="shared" si="3"/>
        <v>4.6594442848156525</v>
      </c>
      <c r="T12" s="1">
        <f t="shared" si="3"/>
        <v>5.0574384803788464</v>
      </c>
      <c r="U12" s="1">
        <f t="shared" si="3"/>
        <v>4.858441317148662</v>
      </c>
      <c r="V12" s="1">
        <f t="shared" si="4"/>
        <v>5.2564352981859299</v>
      </c>
      <c r="W12" s="1">
        <f t="shared" si="4"/>
        <v>4.858441317148662</v>
      </c>
      <c r="X12" s="1">
        <f t="shared" si="4"/>
        <v>5.0574384803788464</v>
      </c>
      <c r="Y12" s="1">
        <f t="shared" si="4"/>
        <v>5.2564352981859299</v>
      </c>
      <c r="Z12" s="1">
        <f t="shared" si="4"/>
        <v>4.6594321647068027</v>
      </c>
      <c r="AA12" s="1">
        <f t="shared" si="4"/>
        <v>5.2091616347902123</v>
      </c>
      <c r="AB12" s="1">
        <f t="shared" si="4"/>
        <v>5.2091616347902123</v>
      </c>
      <c r="AC12" s="1">
        <f t="shared" si="4"/>
        <v>5.0041945566631219</v>
      </c>
      <c r="AD12" s="1">
        <f t="shared" si="4"/>
        <v>5.4141283571315082</v>
      </c>
      <c r="AE12" s="1">
        <f t="shared" si="4"/>
        <v>4.7992276133601219</v>
      </c>
      <c r="AF12" s="1">
        <f t="shared" si="4"/>
        <v>5.2091616347902123</v>
      </c>
      <c r="AH12" s="15">
        <f t="shared" ref="AH12" si="13">SUM(F12:Q12)</f>
        <v>60.458515056267125</v>
      </c>
      <c r="AI12" s="15">
        <f t="shared" ref="AI12" si="14">SUM(U12:AF12)</f>
        <v>60.791659307280227</v>
      </c>
      <c r="AJ12" s="15">
        <f t="shared" ref="AJ12" si="15">AI12-AH12</f>
        <v>0.33314425101310263</v>
      </c>
      <c r="AL12" s="15">
        <f t="shared" si="10"/>
        <v>0.33314425101310263</v>
      </c>
      <c r="AP12" s="15"/>
    </row>
    <row r="13" spans="1:42">
      <c r="A13" s="77" t="s">
        <v>47</v>
      </c>
      <c r="B13" s="5" t="str">
        <f t="shared" ref="B13:B59" si="16">RIGHT(A13,10)</f>
        <v>9020-01000</v>
      </c>
      <c r="C13" s="5" t="str">
        <f t="shared" ref="C13:C59" si="17">LEFT(B13,4)</f>
        <v>9020</v>
      </c>
      <c r="D13" s="1">
        <f>SUM($F13:K13)</f>
        <v>201155.97</v>
      </c>
      <c r="E13" s="2">
        <f t="shared" si="2"/>
        <v>7.983078756479213E-2</v>
      </c>
      <c r="F13" s="22">
        <f>'Div 9 history '!B14</f>
        <v>27434.789999999997</v>
      </c>
      <c r="G13" s="22">
        <f>'Div 9 history '!C14</f>
        <v>32801.69</v>
      </c>
      <c r="H13" s="22">
        <f>'Div 9 history '!D14</f>
        <v>44391.01</v>
      </c>
      <c r="I13" s="22">
        <f>'Div 9 history '!E14</f>
        <v>29933.949999999997</v>
      </c>
      <c r="J13" s="22">
        <f>'Div 9 history '!F14</f>
        <v>32901.53</v>
      </c>
      <c r="K13" s="22">
        <f>'Div 9 history '!G14</f>
        <v>33693</v>
      </c>
      <c r="L13" s="1">
        <f t="shared" ref="L13:U22" si="18">$E13*L$77</f>
        <v>31969.699783733438</v>
      </c>
      <c r="M13" s="1">
        <f t="shared" si="18"/>
        <v>34628.908821065583</v>
      </c>
      <c r="N13" s="1">
        <f t="shared" si="18"/>
        <v>31840.014669334432</v>
      </c>
      <c r="O13" s="1">
        <f t="shared" si="18"/>
        <v>33311.524009035129</v>
      </c>
      <c r="P13" s="1">
        <f t="shared" si="18"/>
        <v>33311.524009035129</v>
      </c>
      <c r="Q13" s="1">
        <f t="shared" si="18"/>
        <v>32000.801435465513</v>
      </c>
      <c r="R13" s="1">
        <f t="shared" si="18"/>
        <v>34622.244307427311</v>
      </c>
      <c r="S13" s="1">
        <f t="shared" si="18"/>
        <v>30690.079724068401</v>
      </c>
      <c r="T13" s="1">
        <f t="shared" si="18"/>
        <v>33311.524009035129</v>
      </c>
      <c r="U13" s="1">
        <f t="shared" si="18"/>
        <v>32000.801435465513</v>
      </c>
      <c r="V13" s="1">
        <f t="shared" ref="V13:AF22" si="19">$E13*V$77</f>
        <v>34622.244307427311</v>
      </c>
      <c r="W13" s="1">
        <f t="shared" si="19"/>
        <v>32000.801435465513</v>
      </c>
      <c r="X13" s="1">
        <f t="shared" si="19"/>
        <v>33311.524009035129</v>
      </c>
      <c r="Y13" s="1">
        <f t="shared" si="19"/>
        <v>34622.244307427311</v>
      </c>
      <c r="Z13" s="1">
        <f t="shared" si="19"/>
        <v>30689.999893280834</v>
      </c>
      <c r="AA13" s="1">
        <f t="shared" si="19"/>
        <v>34310.869729306185</v>
      </c>
      <c r="AB13" s="1">
        <f t="shared" si="19"/>
        <v>34310.869729306185</v>
      </c>
      <c r="AC13" s="1">
        <f t="shared" si="19"/>
        <v>32960.825478529485</v>
      </c>
      <c r="AD13" s="1">
        <f t="shared" si="19"/>
        <v>35660.911636650133</v>
      </c>
      <c r="AE13" s="1">
        <f t="shared" si="19"/>
        <v>31610.782115790451</v>
      </c>
      <c r="AF13" s="1">
        <f t="shared" si="19"/>
        <v>34310.869729306185</v>
      </c>
      <c r="AH13" s="15">
        <f t="shared" si="5"/>
        <v>398218.44272766926</v>
      </c>
      <c r="AI13" s="15">
        <f t="shared" si="6"/>
        <v>400412.74380699033</v>
      </c>
      <c r="AJ13" s="15">
        <f t="shared" si="9"/>
        <v>2194.3010793210706</v>
      </c>
      <c r="AL13" s="15">
        <f t="shared" si="10"/>
        <v>2194.3010793210706</v>
      </c>
      <c r="AP13" s="15"/>
    </row>
    <row r="14" spans="1:42">
      <c r="A14" s="77" t="s">
        <v>48</v>
      </c>
      <c r="B14" s="5" t="str">
        <f t="shared" si="16"/>
        <v>9030-01000</v>
      </c>
      <c r="C14" s="5" t="str">
        <f t="shared" si="17"/>
        <v>9030</v>
      </c>
      <c r="D14" s="1">
        <f>SUM($F14:K14)</f>
        <v>190089.91999999998</v>
      </c>
      <c r="E14" s="2">
        <f t="shared" si="2"/>
        <v>7.5439113349349413E-2</v>
      </c>
      <c r="F14" s="22">
        <f>'Div 9 history '!B15</f>
        <v>20204.530000000002</v>
      </c>
      <c r="G14" s="22">
        <f>'Div 9 history '!C15</f>
        <v>31390.39</v>
      </c>
      <c r="H14" s="22">
        <f>'Div 9 history '!D15</f>
        <v>44134.04</v>
      </c>
      <c r="I14" s="22">
        <f>'Div 9 history '!E15</f>
        <v>29055.579999999998</v>
      </c>
      <c r="J14" s="22">
        <f>'Div 9 history '!F15</f>
        <v>33168.979999999996</v>
      </c>
      <c r="K14" s="22">
        <f>'Div 9 history '!G15</f>
        <v>32136.400000000001</v>
      </c>
      <c r="L14" s="1">
        <f t="shared" si="18"/>
        <v>30210.97347652126</v>
      </c>
      <c r="M14" s="1">
        <f t="shared" si="18"/>
        <v>32723.893342482705</v>
      </c>
      <c r="N14" s="1">
        <f t="shared" si="18"/>
        <v>30088.422636885243</v>
      </c>
      <c r="O14" s="1">
        <f t="shared" si="18"/>
        <v>31478.980882126278</v>
      </c>
      <c r="P14" s="1">
        <f t="shared" si="18"/>
        <v>31478.980882126278</v>
      </c>
      <c r="Q14" s="1">
        <f t="shared" si="18"/>
        <v>30240.364155254872</v>
      </c>
      <c r="R14" s="1">
        <f t="shared" si="18"/>
        <v>32717.59545898296</v>
      </c>
      <c r="S14" s="1">
        <f t="shared" si="18"/>
        <v>29001.748243125887</v>
      </c>
      <c r="T14" s="1">
        <f t="shared" si="18"/>
        <v>31478.980882126278</v>
      </c>
      <c r="U14" s="1">
        <f t="shared" si="18"/>
        <v>30240.364155254872</v>
      </c>
      <c r="V14" s="1">
        <f t="shared" si="19"/>
        <v>32717.59545898296</v>
      </c>
      <c r="W14" s="1">
        <f t="shared" si="19"/>
        <v>30240.364155254872</v>
      </c>
      <c r="X14" s="1">
        <f t="shared" si="19"/>
        <v>31478.980882126278</v>
      </c>
      <c r="Y14" s="1">
        <f t="shared" si="19"/>
        <v>32717.59545898296</v>
      </c>
      <c r="Z14" s="1">
        <f t="shared" si="19"/>
        <v>29001.672804012538</v>
      </c>
      <c r="AA14" s="1">
        <f t="shared" si="19"/>
        <v>32423.35030859007</v>
      </c>
      <c r="AB14" s="1">
        <f t="shared" si="19"/>
        <v>32423.35030859007</v>
      </c>
      <c r="AC14" s="1">
        <f t="shared" si="19"/>
        <v>31147.57507991252</v>
      </c>
      <c r="AD14" s="1">
        <f t="shared" si="19"/>
        <v>33699.12332275245</v>
      </c>
      <c r="AE14" s="1">
        <f t="shared" si="19"/>
        <v>29871.800690419666</v>
      </c>
      <c r="AF14" s="1">
        <f t="shared" si="19"/>
        <v>32423.35030859007</v>
      </c>
      <c r="AH14" s="15">
        <f t="shared" si="5"/>
        <v>376311.53537539655</v>
      </c>
      <c r="AI14" s="15">
        <f t="shared" si="6"/>
        <v>378385.12293346936</v>
      </c>
      <c r="AJ14" s="15">
        <f t="shared" si="9"/>
        <v>2073.587558072817</v>
      </c>
      <c r="AL14" s="15">
        <f t="shared" si="10"/>
        <v>2073.587558072817</v>
      </c>
      <c r="AP14" s="15"/>
    </row>
    <row r="15" spans="1:42">
      <c r="A15" s="77" t="s">
        <v>49</v>
      </c>
      <c r="B15" s="5" t="str">
        <f t="shared" si="16"/>
        <v>9090-01000</v>
      </c>
      <c r="C15" s="5" t="str">
        <f t="shared" si="17"/>
        <v>9090</v>
      </c>
      <c r="D15" s="1">
        <f>SUM($F15:K15)</f>
        <v>53442.090000000004</v>
      </c>
      <c r="E15" s="2">
        <f t="shared" si="2"/>
        <v>2.1209035624488313E-2</v>
      </c>
      <c r="F15" s="22">
        <f>'Div 9 history '!B16</f>
        <v>8221.86</v>
      </c>
      <c r="G15" s="22">
        <f>'Div 9 history '!C16</f>
        <v>8221.86</v>
      </c>
      <c r="H15" s="22">
        <f>'Div 9 history '!D16</f>
        <v>12332.79</v>
      </c>
      <c r="I15" s="22">
        <f>'Div 9 history '!E16</f>
        <v>8221.86</v>
      </c>
      <c r="J15" s="22">
        <f>'Div 9 history '!F16</f>
        <v>8221.86</v>
      </c>
      <c r="K15" s="22">
        <f>'Div 9 history '!G16</f>
        <v>8221.86</v>
      </c>
      <c r="L15" s="1">
        <f t="shared" si="18"/>
        <v>8493.5464411782723</v>
      </c>
      <c r="M15" s="1">
        <f t="shared" si="18"/>
        <v>9200.0315069802837</v>
      </c>
      <c r="N15" s="1">
        <f t="shared" si="18"/>
        <v>8459.0923628062901</v>
      </c>
      <c r="O15" s="1">
        <f t="shared" si="18"/>
        <v>8850.0354432832228</v>
      </c>
      <c r="P15" s="1">
        <f t="shared" si="18"/>
        <v>8850.0354432832228</v>
      </c>
      <c r="Q15" s="1">
        <f t="shared" si="18"/>
        <v>8501.8093690496844</v>
      </c>
      <c r="R15" s="1">
        <f t="shared" si="18"/>
        <v>9198.2609130592446</v>
      </c>
      <c r="S15" s="1">
        <f t="shared" si="18"/>
        <v>8153.5835238737318</v>
      </c>
      <c r="T15" s="1">
        <f t="shared" si="18"/>
        <v>8850.0354432832228</v>
      </c>
      <c r="U15" s="1">
        <f t="shared" si="18"/>
        <v>8501.8093690496844</v>
      </c>
      <c r="V15" s="1">
        <f t="shared" si="19"/>
        <v>9198.2609130592446</v>
      </c>
      <c r="W15" s="1">
        <f t="shared" si="19"/>
        <v>8501.8093690496844</v>
      </c>
      <c r="X15" s="1">
        <f t="shared" si="19"/>
        <v>8850.0354432832228</v>
      </c>
      <c r="Y15" s="1">
        <f t="shared" si="19"/>
        <v>9198.2609130592446</v>
      </c>
      <c r="Z15" s="1">
        <f t="shared" si="19"/>
        <v>8153.5623148381073</v>
      </c>
      <c r="AA15" s="1">
        <f t="shared" si="19"/>
        <v>9115.5365065817186</v>
      </c>
      <c r="AB15" s="1">
        <f t="shared" si="19"/>
        <v>9115.5365065817186</v>
      </c>
      <c r="AC15" s="1">
        <f t="shared" si="19"/>
        <v>8756.8636501211768</v>
      </c>
      <c r="AD15" s="1">
        <f t="shared" si="19"/>
        <v>9474.2087404510239</v>
      </c>
      <c r="AE15" s="1">
        <f t="shared" si="19"/>
        <v>8398.1910295899434</v>
      </c>
      <c r="AF15" s="1">
        <f t="shared" si="19"/>
        <v>9115.5365065817186</v>
      </c>
      <c r="AH15" s="15">
        <f t="shared" si="5"/>
        <v>105796.64056658099</v>
      </c>
      <c r="AI15" s="15">
        <f t="shared" si="6"/>
        <v>106379.61126224649</v>
      </c>
      <c r="AJ15" s="15">
        <f t="shared" si="9"/>
        <v>582.97069566549908</v>
      </c>
      <c r="AL15" s="15">
        <f t="shared" si="10"/>
        <v>582.97069566549908</v>
      </c>
      <c r="AP15" s="15"/>
    </row>
    <row r="16" spans="1:42">
      <c r="A16" s="77" t="s">
        <v>17</v>
      </c>
      <c r="B16" s="5" t="str">
        <f t="shared" si="16"/>
        <v>9110-01000</v>
      </c>
      <c r="C16" s="5" t="str">
        <f t="shared" si="17"/>
        <v>9110</v>
      </c>
      <c r="D16" s="1">
        <f>SUM($F16:K16)</f>
        <v>95190.23000000001</v>
      </c>
      <c r="E16" s="2">
        <f t="shared" si="2"/>
        <v>3.7777208548042118E-2</v>
      </c>
      <c r="F16" s="22">
        <f>'Div 9 history '!B17</f>
        <v>14644.68</v>
      </c>
      <c r="G16" s="22">
        <f>'Div 9 history '!C17</f>
        <v>14644.630000000001</v>
      </c>
      <c r="H16" s="22">
        <f>'Div 9 history '!D17</f>
        <v>21966.920000000002</v>
      </c>
      <c r="I16" s="22">
        <f>'Div 9 history '!E17</f>
        <v>14644.68</v>
      </c>
      <c r="J16" s="22">
        <f>'Div 9 history '!F17</f>
        <v>14644.67</v>
      </c>
      <c r="K16" s="22">
        <f>'Div 9 history '!G17</f>
        <v>14644.650000000001</v>
      </c>
      <c r="L16" s="1">
        <f t="shared" si="18"/>
        <v>15128.574485979892</v>
      </c>
      <c r="M16" s="1">
        <f t="shared" si="18"/>
        <v>16386.954835724049</v>
      </c>
      <c r="N16" s="1">
        <f t="shared" si="18"/>
        <v>15067.205410693598</v>
      </c>
      <c r="O16" s="1">
        <f t="shared" si="18"/>
        <v>15763.547221942143</v>
      </c>
      <c r="P16" s="1">
        <f t="shared" si="18"/>
        <v>15763.547221942143</v>
      </c>
      <c r="Q16" s="1">
        <f t="shared" si="18"/>
        <v>15143.292286211008</v>
      </c>
      <c r="R16" s="1">
        <f t="shared" si="18"/>
        <v>16383.801081022833</v>
      </c>
      <c r="S16" s="1">
        <f t="shared" si="18"/>
        <v>14523.037758473725</v>
      </c>
      <c r="T16" s="1">
        <f t="shared" si="18"/>
        <v>15763.547221942143</v>
      </c>
      <c r="U16" s="1">
        <f t="shared" si="18"/>
        <v>15143.292286211008</v>
      </c>
      <c r="V16" s="1">
        <f t="shared" si="19"/>
        <v>16383.801081022833</v>
      </c>
      <c r="W16" s="1">
        <f t="shared" si="19"/>
        <v>15143.292286211008</v>
      </c>
      <c r="X16" s="1">
        <f t="shared" si="19"/>
        <v>15763.547221942143</v>
      </c>
      <c r="Y16" s="1">
        <f t="shared" si="19"/>
        <v>16383.801081022833</v>
      </c>
      <c r="Z16" s="1">
        <f t="shared" si="19"/>
        <v>14522.999981265177</v>
      </c>
      <c r="AA16" s="1">
        <f t="shared" si="19"/>
        <v>16236.453638600407</v>
      </c>
      <c r="AB16" s="1">
        <f t="shared" si="19"/>
        <v>16236.453638600407</v>
      </c>
      <c r="AC16" s="1">
        <f t="shared" si="19"/>
        <v>15597.59105479734</v>
      </c>
      <c r="AD16" s="1">
        <f t="shared" si="19"/>
        <v>16875.315113453518</v>
      </c>
      <c r="AE16" s="1">
        <f t="shared" si="19"/>
        <v>14958.728891227936</v>
      </c>
      <c r="AF16" s="1">
        <f t="shared" si="19"/>
        <v>16236.453638600407</v>
      </c>
      <c r="AH16" s="15">
        <f t="shared" si="5"/>
        <v>188443.35146249284</v>
      </c>
      <c r="AI16" s="15">
        <f t="shared" si="6"/>
        <v>189481.72991295502</v>
      </c>
      <c r="AJ16" s="15">
        <f t="shared" si="9"/>
        <v>1038.3784504621872</v>
      </c>
      <c r="AL16" s="15">
        <f t="shared" si="10"/>
        <v>1038.3784504621872</v>
      </c>
      <c r="AP16" s="15"/>
    </row>
    <row r="17" spans="1:42">
      <c r="A17" s="77" t="s">
        <v>50</v>
      </c>
      <c r="B17" s="5" t="str">
        <f t="shared" si="16"/>
        <v>9200-01000</v>
      </c>
      <c r="C17" s="5" t="str">
        <f t="shared" si="17"/>
        <v>9200</v>
      </c>
      <c r="D17" s="1">
        <f>SUM($F17:K17)</f>
        <v>71487.16</v>
      </c>
      <c r="E17" s="2">
        <f t="shared" si="2"/>
        <v>2.8370404734049431E-2</v>
      </c>
      <c r="F17" s="22">
        <f>'Div 9 history '!B18</f>
        <v>11627.39</v>
      </c>
      <c r="G17" s="22">
        <f>'Div 9 history '!C18</f>
        <v>10605.91</v>
      </c>
      <c r="H17" s="22">
        <f>'Div 9 history '!D18</f>
        <v>16945.88</v>
      </c>
      <c r="I17" s="22">
        <f>'Div 9 history '!E18</f>
        <v>10605.9</v>
      </c>
      <c r="J17" s="22">
        <f>'Div 9 history '!F18</f>
        <v>10605.9</v>
      </c>
      <c r="K17" s="22">
        <f>'Div 9 history '!G18</f>
        <v>11096.18</v>
      </c>
      <c r="L17" s="1">
        <f t="shared" si="18"/>
        <v>11361.447754156725</v>
      </c>
      <c r="M17" s="1">
        <f t="shared" si="18"/>
        <v>12306.482106978612</v>
      </c>
      <c r="N17" s="1">
        <f t="shared" si="18"/>
        <v>11315.360031666263</v>
      </c>
      <c r="O17" s="1">
        <f t="shared" si="18"/>
        <v>11838.307591257351</v>
      </c>
      <c r="P17" s="1">
        <f t="shared" si="18"/>
        <v>11838.307591257351</v>
      </c>
      <c r="Q17" s="1">
        <f t="shared" si="18"/>
        <v>11372.500713477968</v>
      </c>
      <c r="R17" s="1">
        <f t="shared" si="18"/>
        <v>12304.1136604802</v>
      </c>
      <c r="S17" s="1">
        <f t="shared" si="18"/>
        <v>10906.694142098957</v>
      </c>
      <c r="T17" s="1">
        <f t="shared" si="18"/>
        <v>11838.307591257351</v>
      </c>
      <c r="U17" s="1">
        <f t="shared" si="18"/>
        <v>11372.500713477968</v>
      </c>
      <c r="V17" s="1">
        <f t="shared" si="19"/>
        <v>12304.1136604802</v>
      </c>
      <c r="W17" s="1">
        <f t="shared" si="19"/>
        <v>11372.500713477968</v>
      </c>
      <c r="X17" s="1">
        <f t="shared" si="19"/>
        <v>11838.307591257351</v>
      </c>
      <c r="Y17" s="1">
        <f t="shared" si="19"/>
        <v>12304.1136604802</v>
      </c>
      <c r="Z17" s="1">
        <f t="shared" si="19"/>
        <v>10906.665771694223</v>
      </c>
      <c r="AA17" s="1">
        <f t="shared" si="19"/>
        <v>12193.456818995071</v>
      </c>
      <c r="AB17" s="1">
        <f t="shared" si="19"/>
        <v>12193.456818995071</v>
      </c>
      <c r="AC17" s="1">
        <f t="shared" si="19"/>
        <v>11713.675734882308</v>
      </c>
      <c r="AD17" s="1">
        <f t="shared" si="19"/>
        <v>12673.237070294606</v>
      </c>
      <c r="AE17" s="1">
        <f t="shared" si="19"/>
        <v>11233.894966361926</v>
      </c>
      <c r="AF17" s="1">
        <f t="shared" si="19"/>
        <v>12193.456818995071</v>
      </c>
      <c r="AH17" s="15">
        <f t="shared" si="5"/>
        <v>141519.56578879428</v>
      </c>
      <c r="AI17" s="15">
        <f t="shared" si="6"/>
        <v>142299.38033939197</v>
      </c>
      <c r="AJ17" s="15">
        <f t="shared" si="9"/>
        <v>779.81455059768632</v>
      </c>
      <c r="AL17" s="15">
        <f t="shared" si="10"/>
        <v>779.81455059768632</v>
      </c>
      <c r="AP17" s="15"/>
    </row>
    <row r="18" spans="1:42">
      <c r="A18" s="77" t="s">
        <v>18</v>
      </c>
      <c r="B18" s="5" t="str">
        <f t="shared" si="16"/>
        <v>8160-01000</v>
      </c>
      <c r="C18" s="5" t="str">
        <f t="shared" si="17"/>
        <v>8160</v>
      </c>
      <c r="D18" s="1">
        <f>SUM($F18:K18)</f>
        <v>20060.570000000003</v>
      </c>
      <c r="E18" s="2">
        <f t="shared" si="2"/>
        <v>7.9612407332411879E-3</v>
      </c>
      <c r="F18" s="22">
        <f>'Div 9 history '!B19</f>
        <v>3399.95</v>
      </c>
      <c r="G18" s="22">
        <f>'Div 9 history '!C19</f>
        <v>4922.41</v>
      </c>
      <c r="H18" s="22">
        <f>'Div 9 history '!D19</f>
        <v>5094.0600000000004</v>
      </c>
      <c r="I18" s="22">
        <f>'Div 9 history '!E19</f>
        <v>2645.15</v>
      </c>
      <c r="J18" s="22">
        <f>'Div 9 history '!F19</f>
        <v>2357.85</v>
      </c>
      <c r="K18" s="22">
        <f>'Div 9 history '!G19</f>
        <v>1641.15</v>
      </c>
      <c r="L18" s="1">
        <f t="shared" si="18"/>
        <v>3188.2245423318514</v>
      </c>
      <c r="M18" s="1">
        <f t="shared" si="18"/>
        <v>3453.418009063334</v>
      </c>
      <c r="N18" s="1">
        <f t="shared" si="18"/>
        <v>3175.2915067607009</v>
      </c>
      <c r="O18" s="1">
        <f t="shared" si="18"/>
        <v>3322.0399036127542</v>
      </c>
      <c r="P18" s="1">
        <f t="shared" si="18"/>
        <v>3322.0399036127542</v>
      </c>
      <c r="Q18" s="1">
        <f t="shared" si="18"/>
        <v>3191.3261995269468</v>
      </c>
      <c r="R18" s="1">
        <f t="shared" si="18"/>
        <v>3452.7533808032008</v>
      </c>
      <c r="S18" s="1">
        <f t="shared" si="18"/>
        <v>3060.6125814225397</v>
      </c>
      <c r="T18" s="1">
        <f t="shared" si="18"/>
        <v>3322.0399036127542</v>
      </c>
      <c r="U18" s="1">
        <f t="shared" si="18"/>
        <v>3191.3261995269468</v>
      </c>
      <c r="V18" s="1">
        <f t="shared" si="19"/>
        <v>3452.7533808032008</v>
      </c>
      <c r="W18" s="1">
        <f t="shared" si="19"/>
        <v>3191.3261995269468</v>
      </c>
      <c r="X18" s="1">
        <f t="shared" si="19"/>
        <v>3322.0399036127542</v>
      </c>
      <c r="Y18" s="1">
        <f t="shared" si="19"/>
        <v>3452.7533808032008</v>
      </c>
      <c r="Z18" s="1">
        <f t="shared" si="19"/>
        <v>3060.6046201818062</v>
      </c>
      <c r="AA18" s="1">
        <f t="shared" si="19"/>
        <v>3421.7011007211368</v>
      </c>
      <c r="AB18" s="1">
        <f t="shared" si="19"/>
        <v>3421.7011007211368</v>
      </c>
      <c r="AC18" s="1">
        <f t="shared" si="19"/>
        <v>3287.0659855127556</v>
      </c>
      <c r="AD18" s="1">
        <f t="shared" si="19"/>
        <v>3556.3359822272969</v>
      </c>
      <c r="AE18" s="1">
        <f t="shared" si="19"/>
        <v>3152.4309588652159</v>
      </c>
      <c r="AF18" s="1">
        <f t="shared" si="19"/>
        <v>3421.7011007211368</v>
      </c>
      <c r="AH18" s="15">
        <f t="shared" si="5"/>
        <v>39712.910064908356</v>
      </c>
      <c r="AI18" s="15">
        <f t="shared" si="6"/>
        <v>39931.73991322353</v>
      </c>
      <c r="AJ18" s="15">
        <f t="shared" si="9"/>
        <v>218.82984831517388</v>
      </c>
      <c r="AL18" s="15">
        <f t="shared" si="10"/>
        <v>218.82984831517388</v>
      </c>
      <c r="AP18" s="15"/>
    </row>
    <row r="19" spans="1:42">
      <c r="A19" s="77" t="s">
        <v>19</v>
      </c>
      <c r="B19" s="5" t="str">
        <f t="shared" si="16"/>
        <v>8170-01000</v>
      </c>
      <c r="C19" s="5" t="str">
        <f t="shared" si="17"/>
        <v>8170</v>
      </c>
      <c r="D19" s="1">
        <f>SUM($F19:K19)</f>
        <v>16938.46</v>
      </c>
      <c r="E19" s="2">
        <f t="shared" si="2"/>
        <v>6.7221997037161208E-3</v>
      </c>
      <c r="F19" s="22">
        <f>'Div 9 history '!B20</f>
        <v>3291.16</v>
      </c>
      <c r="G19" s="22">
        <f>'Div 9 history '!C20</f>
        <v>3859.08</v>
      </c>
      <c r="H19" s="22">
        <f>'Div 9 history '!D20</f>
        <v>5315.17</v>
      </c>
      <c r="I19" s="22">
        <f>'Div 9 history '!E20</f>
        <v>2545.8000000000002</v>
      </c>
      <c r="J19" s="22">
        <f>'Div 9 history '!F20</f>
        <v>1703.1</v>
      </c>
      <c r="K19" s="22">
        <f>'Div 9 history '!G20</f>
        <v>224.15</v>
      </c>
      <c r="L19" s="1">
        <f t="shared" si="18"/>
        <v>2692.0278876076982</v>
      </c>
      <c r="M19" s="1">
        <f t="shared" si="18"/>
        <v>2915.9481913923137</v>
      </c>
      <c r="N19" s="1">
        <f t="shared" si="18"/>
        <v>2681.1076741890115</v>
      </c>
      <c r="O19" s="1">
        <f t="shared" si="18"/>
        <v>2805.0170072808737</v>
      </c>
      <c r="P19" s="1">
        <f t="shared" si="18"/>
        <v>2805.0170072808737</v>
      </c>
      <c r="Q19" s="1">
        <f t="shared" si="18"/>
        <v>2694.646820984608</v>
      </c>
      <c r="R19" s="1">
        <f t="shared" si="18"/>
        <v>2915.3870019944484</v>
      </c>
      <c r="S19" s="1">
        <f t="shared" si="18"/>
        <v>2584.2767072880988</v>
      </c>
      <c r="T19" s="1">
        <f t="shared" si="18"/>
        <v>2805.0170072808737</v>
      </c>
      <c r="U19" s="1">
        <f t="shared" si="18"/>
        <v>2694.646820984608</v>
      </c>
      <c r="V19" s="1">
        <f t="shared" si="19"/>
        <v>2915.3870019944484</v>
      </c>
      <c r="W19" s="1">
        <f t="shared" si="19"/>
        <v>2694.646820984608</v>
      </c>
      <c r="X19" s="1">
        <f t="shared" si="19"/>
        <v>2805.0170072808737</v>
      </c>
      <c r="Y19" s="1">
        <f t="shared" si="19"/>
        <v>2915.3870019944484</v>
      </c>
      <c r="Z19" s="1">
        <f t="shared" si="19"/>
        <v>2584.2699850883951</v>
      </c>
      <c r="AA19" s="1">
        <f t="shared" si="19"/>
        <v>2889.1675174993002</v>
      </c>
      <c r="AB19" s="1">
        <f t="shared" si="19"/>
        <v>2889.1675174993002</v>
      </c>
      <c r="AC19" s="1">
        <f t="shared" si="19"/>
        <v>2775.4862256141464</v>
      </c>
      <c r="AD19" s="1">
        <f t="shared" si="19"/>
        <v>3002.8486120542821</v>
      </c>
      <c r="AE19" s="1">
        <f t="shared" si="19"/>
        <v>2661.8050085067421</v>
      </c>
      <c r="AF19" s="1">
        <f t="shared" si="19"/>
        <v>2889.1675174993002</v>
      </c>
      <c r="AH19" s="15">
        <f t="shared" si="5"/>
        <v>33532.224588735378</v>
      </c>
      <c r="AI19" s="15">
        <f t="shared" si="6"/>
        <v>33716.997037000452</v>
      </c>
      <c r="AJ19" s="15">
        <f t="shared" si="9"/>
        <v>184.77244826507376</v>
      </c>
      <c r="AL19" s="15">
        <f t="shared" si="10"/>
        <v>184.77244826507376</v>
      </c>
      <c r="AP19" s="15"/>
    </row>
    <row r="20" spans="1:42">
      <c r="A20" s="77" t="s">
        <v>51</v>
      </c>
      <c r="B20" s="5" t="str">
        <f t="shared" si="16"/>
        <v>8180-01000</v>
      </c>
      <c r="C20" s="5" t="str">
        <f t="shared" si="17"/>
        <v>8180</v>
      </c>
      <c r="D20" s="1">
        <f>SUM($F20:K20)</f>
        <v>8788.4</v>
      </c>
      <c r="E20" s="2">
        <f t="shared" si="2"/>
        <v>3.487765704564568E-3</v>
      </c>
      <c r="F20" s="22">
        <f>'Div 9 history '!B21</f>
        <v>1284.96</v>
      </c>
      <c r="G20" s="22">
        <f>'Div 9 history '!C21</f>
        <v>1981.28</v>
      </c>
      <c r="H20" s="22">
        <f>'Div 9 history '!D21</f>
        <v>441.96</v>
      </c>
      <c r="I20" s="22">
        <f>'Div 9 history '!E21</f>
        <v>1793.38</v>
      </c>
      <c r="J20" s="22">
        <f>'Div 9 history '!F21</f>
        <v>2029.72</v>
      </c>
      <c r="K20" s="22">
        <f>'Div 9 history '!G21</f>
        <v>1257.0999999999999</v>
      </c>
      <c r="L20" s="1">
        <f t="shared" si="18"/>
        <v>1396.7396025052747</v>
      </c>
      <c r="M20" s="1">
        <f t="shared" si="18"/>
        <v>1512.9190661507721</v>
      </c>
      <c r="N20" s="1">
        <f t="shared" si="18"/>
        <v>1391.0737271182095</v>
      </c>
      <c r="O20" s="1">
        <f t="shared" si="18"/>
        <v>1455.3632069731977</v>
      </c>
      <c r="P20" s="1">
        <f t="shared" si="18"/>
        <v>1455.3632069731977</v>
      </c>
      <c r="Q20" s="1">
        <f t="shared" si="18"/>
        <v>1398.098417538615</v>
      </c>
      <c r="R20" s="1">
        <f t="shared" si="18"/>
        <v>1512.6278970064579</v>
      </c>
      <c r="S20" s="1">
        <f t="shared" si="18"/>
        <v>1340.8336657719017</v>
      </c>
      <c r="T20" s="1">
        <f t="shared" si="18"/>
        <v>1455.3632069731977</v>
      </c>
      <c r="U20" s="1">
        <f t="shared" si="18"/>
        <v>1398.098417538615</v>
      </c>
      <c r="V20" s="1">
        <f t="shared" si="19"/>
        <v>1512.6278970064579</v>
      </c>
      <c r="W20" s="1">
        <f t="shared" si="19"/>
        <v>1398.098417538615</v>
      </c>
      <c r="X20" s="1">
        <f t="shared" si="19"/>
        <v>1455.3632069731977</v>
      </c>
      <c r="Y20" s="1">
        <f t="shared" si="19"/>
        <v>1512.6278970064579</v>
      </c>
      <c r="Z20" s="1">
        <f t="shared" si="19"/>
        <v>1340.8301780061972</v>
      </c>
      <c r="AA20" s="1">
        <f t="shared" si="19"/>
        <v>1499.0241031823937</v>
      </c>
      <c r="AB20" s="1">
        <f t="shared" si="19"/>
        <v>1499.0241031823937</v>
      </c>
      <c r="AC20" s="1">
        <f t="shared" si="19"/>
        <v>1440.0413700647734</v>
      </c>
      <c r="AD20" s="1">
        <f t="shared" si="19"/>
        <v>1558.0067339166517</v>
      </c>
      <c r="AE20" s="1">
        <f t="shared" si="19"/>
        <v>1381.058675745059</v>
      </c>
      <c r="AF20" s="1">
        <f t="shared" si="19"/>
        <v>1499.0241031823937</v>
      </c>
      <c r="AH20" s="15">
        <f t="shared" si="5"/>
        <v>17397.957227259267</v>
      </c>
      <c r="AI20" s="15">
        <f t="shared" si="6"/>
        <v>17493.825103343202</v>
      </c>
      <c r="AJ20" s="15">
        <f t="shared" si="9"/>
        <v>95.867876083935698</v>
      </c>
      <c r="AL20" s="15">
        <f t="shared" si="10"/>
        <v>95.867876083935698</v>
      </c>
      <c r="AP20" s="15"/>
    </row>
    <row r="21" spans="1:42">
      <c r="A21" s="77" t="s">
        <v>52</v>
      </c>
      <c r="B21" s="5" t="str">
        <f t="shared" si="16"/>
        <v>8200-01000</v>
      </c>
      <c r="C21" s="5" t="str">
        <f t="shared" si="17"/>
        <v>8200</v>
      </c>
      <c r="D21" s="1">
        <f>SUM($F21:K21)</f>
        <v>974.95</v>
      </c>
      <c r="E21" s="2">
        <f t="shared" si="2"/>
        <v>3.8691879906071932E-4</v>
      </c>
      <c r="F21" s="22">
        <f>'Div 9 history '!B22</f>
        <v>425.93</v>
      </c>
      <c r="G21" s="22">
        <f>'Div 9 history '!C22</f>
        <v>0</v>
      </c>
      <c r="H21" s="22">
        <f>'Div 9 history '!D22</f>
        <v>212.24</v>
      </c>
      <c r="I21" s="22">
        <f>'Div 9 history '!E22</f>
        <v>0</v>
      </c>
      <c r="J21" s="22">
        <f>'Div 9 history '!F22</f>
        <v>278.27</v>
      </c>
      <c r="K21" s="22">
        <f>'Div 9 history '!G22</f>
        <v>58.51</v>
      </c>
      <c r="L21" s="1">
        <f t="shared" si="18"/>
        <v>154.94871369788783</v>
      </c>
      <c r="M21" s="1">
        <f t="shared" si="18"/>
        <v>167.83719943831588</v>
      </c>
      <c r="N21" s="1">
        <f t="shared" si="18"/>
        <v>154.32016410881369</v>
      </c>
      <c r="O21" s="1">
        <f t="shared" si="18"/>
        <v>161.45218226736597</v>
      </c>
      <c r="P21" s="1">
        <f t="shared" si="18"/>
        <v>161.45218226736597</v>
      </c>
      <c r="Q21" s="1">
        <f t="shared" si="18"/>
        <v>155.0994552113323</v>
      </c>
      <c r="R21" s="1">
        <f t="shared" si="18"/>
        <v>167.80489829621391</v>
      </c>
      <c r="S21" s="1">
        <f t="shared" si="18"/>
        <v>148.74673233402163</v>
      </c>
      <c r="T21" s="1">
        <f t="shared" si="18"/>
        <v>161.45218226736597</v>
      </c>
      <c r="U21" s="1">
        <f t="shared" si="18"/>
        <v>155.0994552113323</v>
      </c>
      <c r="V21" s="1">
        <f t="shared" si="19"/>
        <v>167.80489829621391</v>
      </c>
      <c r="W21" s="1">
        <f t="shared" si="19"/>
        <v>155.0994552113323</v>
      </c>
      <c r="X21" s="1">
        <f t="shared" si="19"/>
        <v>161.45218226736597</v>
      </c>
      <c r="Y21" s="1">
        <f t="shared" si="19"/>
        <v>167.80489829621391</v>
      </c>
      <c r="Z21" s="1">
        <f t="shared" si="19"/>
        <v>148.74634541522258</v>
      </c>
      <c r="AA21" s="1">
        <f t="shared" si="19"/>
        <v>166.29574773538695</v>
      </c>
      <c r="AB21" s="1">
        <f t="shared" si="19"/>
        <v>166.29574773538695</v>
      </c>
      <c r="AC21" s="1">
        <f t="shared" si="19"/>
        <v>159.75243886767228</v>
      </c>
      <c r="AD21" s="1">
        <f t="shared" si="19"/>
        <v>172.83904524510032</v>
      </c>
      <c r="AE21" s="1">
        <f t="shared" si="19"/>
        <v>153.20913430404229</v>
      </c>
      <c r="AF21" s="1">
        <f t="shared" si="19"/>
        <v>166.29574773538695</v>
      </c>
      <c r="AH21" s="15">
        <f t="shared" si="5"/>
        <v>1930.0598969910816</v>
      </c>
      <c r="AI21" s="15">
        <f t="shared" si="6"/>
        <v>1940.6950963206568</v>
      </c>
      <c r="AJ21" s="15">
        <f t="shared" si="9"/>
        <v>10.635199329575244</v>
      </c>
      <c r="AL21" s="15">
        <f t="shared" si="10"/>
        <v>10.635199329575244</v>
      </c>
      <c r="AP21" s="15"/>
    </row>
    <row r="22" spans="1:42">
      <c r="A22" s="77" t="s">
        <v>53</v>
      </c>
      <c r="B22" s="5" t="str">
        <f t="shared" si="16"/>
        <v>8210-01000</v>
      </c>
      <c r="C22" s="5" t="str">
        <f t="shared" si="17"/>
        <v>8210</v>
      </c>
      <c r="D22" s="1">
        <f>SUM($F22:K22)</f>
        <v>5991.1</v>
      </c>
      <c r="E22" s="2">
        <f t="shared" si="2"/>
        <v>2.3776288189678195E-3</v>
      </c>
      <c r="F22" s="22">
        <f>'Div 9 history '!B23</f>
        <v>2518</v>
      </c>
      <c r="G22" s="22">
        <f>'Div 9 history '!C23</f>
        <v>1716.17</v>
      </c>
      <c r="H22" s="22">
        <f>'Div 9 history '!D23</f>
        <v>470.54</v>
      </c>
      <c r="I22" s="22">
        <f>'Div 9 history '!E23</f>
        <v>1286.3900000000001</v>
      </c>
      <c r="J22" s="22">
        <f>'Div 9 history '!F23</f>
        <v>0</v>
      </c>
      <c r="K22" s="22">
        <f>'Div 9 history '!G23</f>
        <v>0</v>
      </c>
      <c r="L22" s="1">
        <f t="shared" si="18"/>
        <v>952.16497116305027</v>
      </c>
      <c r="M22" s="1">
        <f t="shared" si="18"/>
        <v>1031.3651423712952</v>
      </c>
      <c r="N22" s="1">
        <f t="shared" si="18"/>
        <v>948.30251314663701</v>
      </c>
      <c r="O22" s="1">
        <f t="shared" si="18"/>
        <v>992.1290006482551</v>
      </c>
      <c r="P22" s="1">
        <f t="shared" si="18"/>
        <v>992.1290006482551</v>
      </c>
      <c r="Q22" s="1">
        <f t="shared" si="18"/>
        <v>953.0912827494875</v>
      </c>
      <c r="R22" s="1">
        <f t="shared" si="18"/>
        <v>1031.1666507846014</v>
      </c>
      <c r="S22" s="1">
        <f t="shared" si="18"/>
        <v>914.05359052911126</v>
      </c>
      <c r="T22" s="1">
        <f t="shared" si="18"/>
        <v>992.1290006482551</v>
      </c>
      <c r="U22" s="1">
        <f t="shared" si="18"/>
        <v>953.0912827494875</v>
      </c>
      <c r="V22" s="1">
        <f t="shared" si="19"/>
        <v>1031.1666507846014</v>
      </c>
      <c r="W22" s="1">
        <f t="shared" si="19"/>
        <v>953.0912827494875</v>
      </c>
      <c r="X22" s="1">
        <f t="shared" si="19"/>
        <v>992.1290006482551</v>
      </c>
      <c r="Y22" s="1">
        <f t="shared" si="19"/>
        <v>1031.1666507846014</v>
      </c>
      <c r="Z22" s="1">
        <f t="shared" si="19"/>
        <v>914.05121290029228</v>
      </c>
      <c r="AA22" s="1">
        <f t="shared" si="19"/>
        <v>1021.8928706677028</v>
      </c>
      <c r="AB22" s="1">
        <f t="shared" si="19"/>
        <v>1021.8928706677028</v>
      </c>
      <c r="AC22" s="1">
        <f t="shared" si="19"/>
        <v>981.68402123197222</v>
      </c>
      <c r="AD22" s="1">
        <f t="shared" si="19"/>
        <v>1062.1016503081394</v>
      </c>
      <c r="AE22" s="1">
        <f t="shared" si="19"/>
        <v>941.47519824498454</v>
      </c>
      <c r="AF22" s="1">
        <f t="shared" si="19"/>
        <v>1021.8928706677028</v>
      </c>
      <c r="AH22" s="15">
        <f t="shared" si="5"/>
        <v>11860.281910726982</v>
      </c>
      <c r="AI22" s="15">
        <f t="shared" si="6"/>
        <v>11925.63556240493</v>
      </c>
      <c r="AJ22" s="15">
        <f t="shared" si="9"/>
        <v>65.35365167794771</v>
      </c>
      <c r="AL22" s="15">
        <f t="shared" si="10"/>
        <v>65.35365167794771</v>
      </c>
      <c r="AP22" s="15"/>
    </row>
    <row r="23" spans="1:42">
      <c r="A23" s="77" t="s">
        <v>54</v>
      </c>
      <c r="B23" s="5" t="str">
        <f t="shared" si="16"/>
        <v>8340-01000</v>
      </c>
      <c r="C23" s="5" t="str">
        <f t="shared" si="17"/>
        <v>8340</v>
      </c>
      <c r="D23" s="1">
        <f>SUM($F23:K23)</f>
        <v>1223.24</v>
      </c>
      <c r="E23" s="2">
        <f t="shared" si="2"/>
        <v>4.8545520463924748E-4</v>
      </c>
      <c r="F23" s="22">
        <f>'Div 9 history '!B24</f>
        <v>98.22</v>
      </c>
      <c r="G23" s="22">
        <f>'Div 9 history '!C24</f>
        <v>1125.02</v>
      </c>
      <c r="H23" s="22">
        <f>'Div 9 history '!D24</f>
        <v>0</v>
      </c>
      <c r="I23" s="22">
        <f>'Div 9 history '!E24</f>
        <v>0</v>
      </c>
      <c r="J23" s="22">
        <f>'Div 9 history '!F24</f>
        <v>0</v>
      </c>
      <c r="K23" s="22">
        <f>'Div 9 history '!G24</f>
        <v>0</v>
      </c>
      <c r="L23" s="1">
        <f t="shared" ref="L23:U32" si="20">$E23*L$77</f>
        <v>194.40942052803152</v>
      </c>
      <c r="M23" s="1">
        <f t="shared" si="20"/>
        <v>210.58021010403152</v>
      </c>
      <c r="N23" s="1">
        <f t="shared" si="20"/>
        <v>193.62079854809505</v>
      </c>
      <c r="O23" s="1">
        <f t="shared" si="20"/>
        <v>202.56912399275117</v>
      </c>
      <c r="P23" s="1">
        <f t="shared" si="20"/>
        <v>202.56912399275117</v>
      </c>
      <c r="Q23" s="1">
        <f t="shared" si="20"/>
        <v>194.59855130284643</v>
      </c>
      <c r="R23" s="1">
        <f t="shared" si="20"/>
        <v>210.53968284718263</v>
      </c>
      <c r="S23" s="1">
        <f t="shared" si="20"/>
        <v>186.62798385585788</v>
      </c>
      <c r="T23" s="1">
        <f t="shared" si="20"/>
        <v>202.56912399275117</v>
      </c>
      <c r="U23" s="1">
        <f t="shared" si="20"/>
        <v>194.59855130284643</v>
      </c>
      <c r="V23" s="1">
        <f t="shared" ref="V23:AF32" si="21">$E23*V$77</f>
        <v>210.53968284718263</v>
      </c>
      <c r="W23" s="1">
        <f t="shared" si="21"/>
        <v>194.59855130284643</v>
      </c>
      <c r="X23" s="1">
        <f t="shared" si="21"/>
        <v>202.56912399275117</v>
      </c>
      <c r="Y23" s="1">
        <f t="shared" si="21"/>
        <v>210.53968284718263</v>
      </c>
      <c r="Z23" s="1">
        <f t="shared" si="21"/>
        <v>186.62749840065322</v>
      </c>
      <c r="AA23" s="1">
        <f t="shared" si="21"/>
        <v>208.64619771253373</v>
      </c>
      <c r="AB23" s="1">
        <f t="shared" si="21"/>
        <v>208.64619771253373</v>
      </c>
      <c r="AC23" s="1">
        <f t="shared" si="21"/>
        <v>200.43650784193181</v>
      </c>
      <c r="AD23" s="1">
        <f t="shared" si="21"/>
        <v>216.85587333259812</v>
      </c>
      <c r="AE23" s="1">
        <f t="shared" si="21"/>
        <v>192.22682337153361</v>
      </c>
      <c r="AF23" s="1">
        <f t="shared" si="21"/>
        <v>208.64619771253373</v>
      </c>
      <c r="AH23" s="15">
        <f t="shared" si="5"/>
        <v>2421.5872284685065</v>
      </c>
      <c r="AI23" s="15">
        <f t="shared" si="6"/>
        <v>2434.9308883771268</v>
      </c>
      <c r="AJ23" s="15">
        <f t="shared" si="9"/>
        <v>13.343659908620339</v>
      </c>
      <c r="AL23" s="15">
        <f t="shared" si="10"/>
        <v>13.343659908620339</v>
      </c>
      <c r="AP23" s="15"/>
    </row>
    <row r="24" spans="1:42">
      <c r="A24" s="77" t="s">
        <v>681</v>
      </c>
      <c r="B24" s="5" t="str">
        <f t="shared" si="16"/>
        <v>8350-01000</v>
      </c>
      <c r="C24" s="5" t="str">
        <f t="shared" si="17"/>
        <v>8350</v>
      </c>
      <c r="D24" s="1">
        <f>SUM($F24:K24)</f>
        <v>0</v>
      </c>
      <c r="E24" s="2">
        <f t="shared" si="2"/>
        <v>0</v>
      </c>
      <c r="F24" s="22">
        <f>'Div 9 history '!B25</f>
        <v>0</v>
      </c>
      <c r="G24" s="22">
        <f>'Div 9 history '!C25</f>
        <v>0</v>
      </c>
      <c r="H24" s="22">
        <f>'Div 9 history '!D25</f>
        <v>0</v>
      </c>
      <c r="I24" s="22">
        <f>'Div 9 history '!E25</f>
        <v>0</v>
      </c>
      <c r="J24" s="22">
        <f>'Div 9 history '!F25</f>
        <v>0</v>
      </c>
      <c r="K24" s="22">
        <f>'Div 9 history '!G25</f>
        <v>0</v>
      </c>
      <c r="L24" s="1">
        <f t="shared" si="20"/>
        <v>0</v>
      </c>
      <c r="M24" s="1">
        <f t="shared" si="20"/>
        <v>0</v>
      </c>
      <c r="N24" s="1">
        <f t="shared" si="20"/>
        <v>0</v>
      </c>
      <c r="O24" s="1">
        <f t="shared" si="20"/>
        <v>0</v>
      </c>
      <c r="P24" s="1">
        <f t="shared" si="20"/>
        <v>0</v>
      </c>
      <c r="Q24" s="1">
        <f t="shared" si="20"/>
        <v>0</v>
      </c>
      <c r="R24" s="1">
        <f t="shared" si="20"/>
        <v>0</v>
      </c>
      <c r="S24" s="1">
        <f t="shared" si="20"/>
        <v>0</v>
      </c>
      <c r="T24" s="1">
        <f t="shared" si="20"/>
        <v>0</v>
      </c>
      <c r="U24" s="1">
        <f t="shared" si="20"/>
        <v>0</v>
      </c>
      <c r="V24" s="1">
        <f t="shared" si="21"/>
        <v>0</v>
      </c>
      <c r="W24" s="1">
        <f t="shared" si="21"/>
        <v>0</v>
      </c>
      <c r="X24" s="1">
        <f t="shared" si="21"/>
        <v>0</v>
      </c>
      <c r="Y24" s="1">
        <f t="shared" si="21"/>
        <v>0</v>
      </c>
      <c r="Z24" s="1">
        <f t="shared" si="21"/>
        <v>0</v>
      </c>
      <c r="AA24" s="1">
        <f t="shared" si="21"/>
        <v>0</v>
      </c>
      <c r="AB24" s="1">
        <f t="shared" si="21"/>
        <v>0</v>
      </c>
      <c r="AC24" s="1">
        <f t="shared" si="21"/>
        <v>0</v>
      </c>
      <c r="AD24" s="1">
        <f t="shared" si="21"/>
        <v>0</v>
      </c>
      <c r="AE24" s="1">
        <f t="shared" si="21"/>
        <v>0</v>
      </c>
      <c r="AF24" s="1">
        <f t="shared" si="21"/>
        <v>0</v>
      </c>
      <c r="AH24" s="15">
        <f t="shared" si="5"/>
        <v>0</v>
      </c>
      <c r="AI24" s="15">
        <f t="shared" si="6"/>
        <v>0</v>
      </c>
      <c r="AJ24" s="15">
        <f t="shared" si="9"/>
        <v>0</v>
      </c>
      <c r="AL24" s="15">
        <f t="shared" si="10"/>
        <v>0</v>
      </c>
      <c r="AP24" s="15"/>
    </row>
    <row r="25" spans="1:42">
      <c r="A25" s="77" t="s">
        <v>55</v>
      </c>
      <c r="B25" s="5" t="str">
        <f t="shared" si="16"/>
        <v>8360-01000</v>
      </c>
      <c r="C25" s="5" t="str">
        <f t="shared" si="17"/>
        <v>8360</v>
      </c>
      <c r="D25" s="1">
        <f>SUM($F25:K25)</f>
        <v>0</v>
      </c>
      <c r="E25" s="2">
        <f t="shared" si="2"/>
        <v>0</v>
      </c>
      <c r="F25" s="22">
        <f>'Div 9 history '!B26</f>
        <v>0</v>
      </c>
      <c r="G25" s="22">
        <f>'Div 9 history '!C26</f>
        <v>0</v>
      </c>
      <c r="H25" s="22">
        <f>'Div 9 history '!D26</f>
        <v>0</v>
      </c>
      <c r="I25" s="22">
        <f>'Div 9 history '!E26</f>
        <v>0</v>
      </c>
      <c r="J25" s="22">
        <f>'Div 9 history '!F26</f>
        <v>0</v>
      </c>
      <c r="K25" s="22">
        <f>'Div 9 history '!G26</f>
        <v>0</v>
      </c>
      <c r="L25" s="1">
        <f t="shared" si="20"/>
        <v>0</v>
      </c>
      <c r="M25" s="1">
        <f t="shared" si="20"/>
        <v>0</v>
      </c>
      <c r="N25" s="1">
        <f t="shared" si="20"/>
        <v>0</v>
      </c>
      <c r="O25" s="1">
        <f t="shared" si="20"/>
        <v>0</v>
      </c>
      <c r="P25" s="1">
        <f t="shared" si="20"/>
        <v>0</v>
      </c>
      <c r="Q25" s="1">
        <f t="shared" si="20"/>
        <v>0</v>
      </c>
      <c r="R25" s="1">
        <f t="shared" si="20"/>
        <v>0</v>
      </c>
      <c r="S25" s="1">
        <f t="shared" si="20"/>
        <v>0</v>
      </c>
      <c r="T25" s="1">
        <f t="shared" si="20"/>
        <v>0</v>
      </c>
      <c r="U25" s="1">
        <f t="shared" si="20"/>
        <v>0</v>
      </c>
      <c r="V25" s="1">
        <f t="shared" si="21"/>
        <v>0</v>
      </c>
      <c r="W25" s="1">
        <f t="shared" si="21"/>
        <v>0</v>
      </c>
      <c r="X25" s="1">
        <f t="shared" si="21"/>
        <v>0</v>
      </c>
      <c r="Y25" s="1">
        <f t="shared" si="21"/>
        <v>0</v>
      </c>
      <c r="Z25" s="1">
        <f t="shared" si="21"/>
        <v>0</v>
      </c>
      <c r="AA25" s="1">
        <f t="shared" si="21"/>
        <v>0</v>
      </c>
      <c r="AB25" s="1">
        <f t="shared" si="21"/>
        <v>0</v>
      </c>
      <c r="AC25" s="1">
        <f t="shared" si="21"/>
        <v>0</v>
      </c>
      <c r="AD25" s="1">
        <f t="shared" si="21"/>
        <v>0</v>
      </c>
      <c r="AE25" s="1">
        <f t="shared" si="21"/>
        <v>0</v>
      </c>
      <c r="AF25" s="1">
        <f t="shared" si="21"/>
        <v>0</v>
      </c>
      <c r="AH25" s="15">
        <f t="shared" si="5"/>
        <v>0</v>
      </c>
      <c r="AI25" s="15">
        <f t="shared" si="6"/>
        <v>0</v>
      </c>
      <c r="AJ25" s="15">
        <f t="shared" si="9"/>
        <v>0</v>
      </c>
      <c r="AL25" s="15">
        <f t="shared" si="10"/>
        <v>0</v>
      </c>
      <c r="AP25" s="15"/>
    </row>
    <row r="26" spans="1:42">
      <c r="A26" s="77" t="s">
        <v>539</v>
      </c>
      <c r="B26" s="5" t="str">
        <f t="shared" si="16"/>
        <v>8410-01000</v>
      </c>
      <c r="C26" s="5" t="str">
        <f t="shared" si="17"/>
        <v>8410</v>
      </c>
      <c r="D26" s="1">
        <f>SUM($F26:K26)</f>
        <v>65239.7</v>
      </c>
      <c r="E26" s="2">
        <f t="shared" si="2"/>
        <v>2.5891036848127196E-2</v>
      </c>
      <c r="F26" s="22">
        <f>'Div 9 history '!B27</f>
        <v>14974.99</v>
      </c>
      <c r="G26" s="22">
        <f>'Div 9 history '!C27</f>
        <v>6784.36</v>
      </c>
      <c r="H26" s="22">
        <f>'Div 9 history '!D27</f>
        <v>11245.09</v>
      </c>
      <c r="I26" s="22">
        <f>'Div 9 history '!E27</f>
        <v>10833.99</v>
      </c>
      <c r="J26" s="22">
        <f>'Div 9 history '!F27</f>
        <v>10046.5</v>
      </c>
      <c r="K26" s="22">
        <f>'Div 9 history '!G27</f>
        <v>11354.77</v>
      </c>
      <c r="L26" s="1">
        <f t="shared" si="20"/>
        <v>10368.539511806855</v>
      </c>
      <c r="M26" s="1">
        <f t="shared" si="20"/>
        <v>11230.984707108977</v>
      </c>
      <c r="N26" s="1">
        <f t="shared" si="20"/>
        <v>10326.479522447073</v>
      </c>
      <c r="O26" s="1">
        <f t="shared" si="20"/>
        <v>10803.725253057362</v>
      </c>
      <c r="P26" s="1">
        <f t="shared" si="20"/>
        <v>10803.725253057362</v>
      </c>
      <c r="Q26" s="1">
        <f t="shared" si="20"/>
        <v>10378.626522540391</v>
      </c>
      <c r="R26" s="1">
        <f t="shared" si="20"/>
        <v>11228.823245679785</v>
      </c>
      <c r="S26" s="1">
        <f t="shared" si="20"/>
        <v>9953.5280716466186</v>
      </c>
      <c r="T26" s="1">
        <f t="shared" si="20"/>
        <v>10803.725253057362</v>
      </c>
      <c r="U26" s="1">
        <f t="shared" si="20"/>
        <v>10378.626522540391</v>
      </c>
      <c r="V26" s="1">
        <f t="shared" si="21"/>
        <v>11228.823245679785</v>
      </c>
      <c r="W26" s="1">
        <f t="shared" si="21"/>
        <v>10378.626522540391</v>
      </c>
      <c r="X26" s="1">
        <f t="shared" si="21"/>
        <v>10803.725253057362</v>
      </c>
      <c r="Y26" s="1">
        <f t="shared" si="21"/>
        <v>11228.823245679785</v>
      </c>
      <c r="Z26" s="1">
        <f t="shared" si="21"/>
        <v>9953.5021806097702</v>
      </c>
      <c r="AA26" s="1">
        <f t="shared" si="21"/>
        <v>11127.837010649084</v>
      </c>
      <c r="AB26" s="1">
        <f t="shared" si="21"/>
        <v>11127.837010649084</v>
      </c>
      <c r="AC26" s="1">
        <f t="shared" si="21"/>
        <v>10689.985318216604</v>
      </c>
      <c r="AD26" s="1">
        <f t="shared" si="21"/>
        <v>11565.687943050178</v>
      </c>
      <c r="AE26" s="1">
        <f t="shared" si="21"/>
        <v>10252.133913796017</v>
      </c>
      <c r="AF26" s="1">
        <f t="shared" si="21"/>
        <v>11127.837010649084</v>
      </c>
      <c r="AH26" s="15">
        <f t="shared" si="5"/>
        <v>129151.78077001801</v>
      </c>
      <c r="AI26" s="15">
        <f t="shared" si="6"/>
        <v>129863.44517711754</v>
      </c>
      <c r="AJ26" s="15">
        <f t="shared" si="9"/>
        <v>711.6644070995244</v>
      </c>
      <c r="AL26" s="15">
        <f t="shared" si="10"/>
        <v>711.6644070995244</v>
      </c>
      <c r="AP26" s="15"/>
    </row>
    <row r="27" spans="1:42">
      <c r="A27" s="77" t="s">
        <v>20</v>
      </c>
      <c r="B27" s="5" t="str">
        <f t="shared" si="16"/>
        <v>8560-01000</v>
      </c>
      <c r="C27" s="5" t="str">
        <f t="shared" si="17"/>
        <v>8560</v>
      </c>
      <c r="D27" s="1">
        <f>SUM($F27:K27)</f>
        <v>90378.18</v>
      </c>
      <c r="E27" s="2">
        <f t="shared" si="2"/>
        <v>3.586749768387458E-2</v>
      </c>
      <c r="F27" s="22">
        <f>'Div 9 history '!B28</f>
        <v>6082.78</v>
      </c>
      <c r="G27" s="22">
        <f>'Div 9 history '!C28</f>
        <v>17420.36</v>
      </c>
      <c r="H27" s="22">
        <f>'Div 9 history '!D28</f>
        <v>28128.07</v>
      </c>
      <c r="I27" s="22">
        <f>'Div 9 history '!E28</f>
        <v>13113.32</v>
      </c>
      <c r="J27" s="22">
        <f>'Div 9 history '!F28</f>
        <v>11327.94</v>
      </c>
      <c r="K27" s="22">
        <f>'Div 9 history '!G28</f>
        <v>14305.71</v>
      </c>
      <c r="L27" s="1">
        <f t="shared" si="20"/>
        <v>14363.795822715188</v>
      </c>
      <c r="M27" s="1">
        <f t="shared" si="20"/>
        <v>15558.562615038732</v>
      </c>
      <c r="N27" s="1">
        <f t="shared" si="20"/>
        <v>14305.529072727733</v>
      </c>
      <c r="O27" s="1">
        <f t="shared" si="20"/>
        <v>14966.66946033418</v>
      </c>
      <c r="P27" s="1">
        <f t="shared" si="20"/>
        <v>14966.66946033418</v>
      </c>
      <c r="Q27" s="1">
        <f t="shared" si="20"/>
        <v>14377.769609715091</v>
      </c>
      <c r="R27" s="1">
        <f t="shared" si="20"/>
        <v>15555.56828872959</v>
      </c>
      <c r="S27" s="1">
        <f t="shared" si="20"/>
        <v>13788.870146464975</v>
      </c>
      <c r="T27" s="1">
        <f t="shared" si="20"/>
        <v>14966.66946033418</v>
      </c>
      <c r="U27" s="1">
        <f t="shared" si="20"/>
        <v>14377.769609715091</v>
      </c>
      <c r="V27" s="1">
        <f t="shared" si="21"/>
        <v>15555.56828872959</v>
      </c>
      <c r="W27" s="1">
        <f t="shared" si="21"/>
        <v>14377.769609715091</v>
      </c>
      <c r="X27" s="1">
        <f t="shared" si="21"/>
        <v>14966.66946033418</v>
      </c>
      <c r="Y27" s="1">
        <f t="shared" si="21"/>
        <v>15555.56828872959</v>
      </c>
      <c r="Z27" s="1">
        <f t="shared" si="21"/>
        <v>13788.83427896729</v>
      </c>
      <c r="AA27" s="1">
        <f t="shared" si="21"/>
        <v>15415.669544144208</v>
      </c>
      <c r="AB27" s="1">
        <f t="shared" si="21"/>
        <v>15415.669544144208</v>
      </c>
      <c r="AC27" s="1">
        <f t="shared" si="21"/>
        <v>14809.102698006545</v>
      </c>
      <c r="AD27" s="1">
        <f t="shared" si="21"/>
        <v>16022.235337391478</v>
      </c>
      <c r="AE27" s="1">
        <f t="shared" si="21"/>
        <v>14202.536250858924</v>
      </c>
      <c r="AF27" s="1">
        <f t="shared" si="21"/>
        <v>15415.669544144208</v>
      </c>
      <c r="AH27" s="15">
        <f t="shared" si="5"/>
        <v>178917.1760408651</v>
      </c>
      <c r="AI27" s="15">
        <f t="shared" si="6"/>
        <v>179903.06245488039</v>
      </c>
      <c r="AJ27" s="15">
        <f t="shared" si="9"/>
        <v>985.8864140152873</v>
      </c>
      <c r="AL27" s="15">
        <f t="shared" si="10"/>
        <v>985.8864140152873</v>
      </c>
      <c r="AP27" s="15"/>
    </row>
    <row r="28" spans="1:42">
      <c r="A28" s="77" t="s">
        <v>56</v>
      </c>
      <c r="B28" s="5" t="str">
        <f t="shared" si="16"/>
        <v>8570-01000</v>
      </c>
      <c r="C28" s="5" t="str">
        <f t="shared" si="17"/>
        <v>8570</v>
      </c>
      <c r="D28" s="1">
        <f>SUM($F28:K28)</f>
        <v>1633.7800000000002</v>
      </c>
      <c r="E28" s="2">
        <f t="shared" si="2"/>
        <v>6.4838216885934879E-4</v>
      </c>
      <c r="F28" s="22">
        <f>'Div 9 history '!B29</f>
        <v>84.9</v>
      </c>
      <c r="G28" s="22">
        <f>'Div 9 history '!C29</f>
        <v>127.34</v>
      </c>
      <c r="H28" s="22">
        <f>'Div 9 history '!D29</f>
        <v>244.36</v>
      </c>
      <c r="I28" s="22">
        <f>'Div 9 history '!E29</f>
        <v>0</v>
      </c>
      <c r="J28" s="22">
        <f>'Div 9 history '!F29</f>
        <v>784.33</v>
      </c>
      <c r="K28" s="22">
        <f>'Div 9 history '!G29</f>
        <v>392.85</v>
      </c>
      <c r="L28" s="1">
        <f t="shared" si="20"/>
        <v>259.65650491341631</v>
      </c>
      <c r="M28" s="1">
        <f t="shared" si="20"/>
        <v>281.25448453595749</v>
      </c>
      <c r="N28" s="1">
        <f t="shared" si="20"/>
        <v>258.60320808010431</v>
      </c>
      <c r="O28" s="1">
        <f t="shared" si="20"/>
        <v>270.55474264811244</v>
      </c>
      <c r="P28" s="1">
        <f t="shared" si="20"/>
        <v>270.55474264811244</v>
      </c>
      <c r="Q28" s="1">
        <f t="shared" si="20"/>
        <v>259.90911116997847</v>
      </c>
      <c r="R28" s="1">
        <f t="shared" si="20"/>
        <v>281.20035564735463</v>
      </c>
      <c r="S28" s="1">
        <f t="shared" si="20"/>
        <v>249.26348669437189</v>
      </c>
      <c r="T28" s="1">
        <f t="shared" si="20"/>
        <v>270.55474264811244</v>
      </c>
      <c r="U28" s="1">
        <f t="shared" si="20"/>
        <v>259.90911116997847</v>
      </c>
      <c r="V28" s="1">
        <f t="shared" si="21"/>
        <v>281.20035564735463</v>
      </c>
      <c r="W28" s="1">
        <f t="shared" si="21"/>
        <v>259.90911116997847</v>
      </c>
      <c r="X28" s="1">
        <f t="shared" si="21"/>
        <v>270.55474264811244</v>
      </c>
      <c r="Y28" s="1">
        <f t="shared" si="21"/>
        <v>281.20035564735463</v>
      </c>
      <c r="Z28" s="1">
        <f t="shared" si="21"/>
        <v>249.26283831220306</v>
      </c>
      <c r="AA28" s="1">
        <f t="shared" si="21"/>
        <v>278.67138492755583</v>
      </c>
      <c r="AB28" s="1">
        <f t="shared" si="21"/>
        <v>278.67138492755583</v>
      </c>
      <c r="AC28" s="1">
        <f t="shared" si="21"/>
        <v>267.70638450507784</v>
      </c>
      <c r="AD28" s="1">
        <f t="shared" si="21"/>
        <v>289.63636631677525</v>
      </c>
      <c r="AE28" s="1">
        <f t="shared" si="21"/>
        <v>256.74139129520307</v>
      </c>
      <c r="AF28" s="1">
        <f t="shared" si="21"/>
        <v>278.67138492755583</v>
      </c>
      <c r="AH28" s="15">
        <f t="shared" si="5"/>
        <v>3234.3127939956817</v>
      </c>
      <c r="AI28" s="15">
        <f t="shared" si="6"/>
        <v>3252.134811494705</v>
      </c>
      <c r="AJ28" s="15">
        <f t="shared" si="9"/>
        <v>17.822017499023332</v>
      </c>
      <c r="AL28" s="15">
        <f t="shared" si="10"/>
        <v>17.822017499023332</v>
      </c>
      <c r="AP28" s="15"/>
    </row>
    <row r="29" spans="1:42">
      <c r="A29" s="77" t="s">
        <v>57</v>
      </c>
      <c r="B29" s="5" t="str">
        <f t="shared" si="16"/>
        <v>8630-01000</v>
      </c>
      <c r="C29" s="5" t="str">
        <f t="shared" si="17"/>
        <v>8630</v>
      </c>
      <c r="D29" s="1">
        <f>SUM($F29:K29)</f>
        <v>803.15</v>
      </c>
      <c r="E29" s="2">
        <f t="shared" si="2"/>
        <v>3.187382260276083E-4</v>
      </c>
      <c r="F29" s="22">
        <f>'Div 9 history '!B30</f>
        <v>0</v>
      </c>
      <c r="G29" s="22">
        <f>'Div 9 history '!C30</f>
        <v>0</v>
      </c>
      <c r="H29" s="22">
        <f>'Div 9 history '!D30</f>
        <v>0</v>
      </c>
      <c r="I29" s="22">
        <f>'Div 9 history '!E30</f>
        <v>577.80999999999995</v>
      </c>
      <c r="J29" s="22">
        <f>'Div 9 history '!F30</f>
        <v>0</v>
      </c>
      <c r="K29" s="22">
        <f>'Div 9 history '!G30</f>
        <v>225.34</v>
      </c>
      <c r="L29" s="1">
        <f t="shared" si="20"/>
        <v>127.64455552229202</v>
      </c>
      <c r="M29" s="1">
        <f t="shared" si="20"/>
        <v>138.2619075120605</v>
      </c>
      <c r="N29" s="1">
        <f t="shared" si="20"/>
        <v>127.12676527411018</v>
      </c>
      <c r="O29" s="1">
        <f t="shared" si="20"/>
        <v>133.00202080930814</v>
      </c>
      <c r="P29" s="1">
        <f t="shared" si="20"/>
        <v>133.00202080930814</v>
      </c>
      <c r="Q29" s="1">
        <f t="shared" si="20"/>
        <v>127.76873424583981</v>
      </c>
      <c r="R29" s="1">
        <f t="shared" si="20"/>
        <v>138.23529828873706</v>
      </c>
      <c r="S29" s="1">
        <f t="shared" si="20"/>
        <v>122.53545112474431</v>
      </c>
      <c r="T29" s="1">
        <f t="shared" si="20"/>
        <v>133.00202080930814</v>
      </c>
      <c r="U29" s="1">
        <f t="shared" si="20"/>
        <v>127.76873424583981</v>
      </c>
      <c r="V29" s="1">
        <f t="shared" si="21"/>
        <v>138.23529828873706</v>
      </c>
      <c r="W29" s="1">
        <f t="shared" si="21"/>
        <v>127.76873424583981</v>
      </c>
      <c r="X29" s="1">
        <f t="shared" si="21"/>
        <v>133.00202080930814</v>
      </c>
      <c r="Y29" s="1">
        <f t="shared" si="21"/>
        <v>138.23529828873706</v>
      </c>
      <c r="Z29" s="1">
        <f t="shared" si="21"/>
        <v>122.53513238651828</v>
      </c>
      <c r="AA29" s="1">
        <f t="shared" si="21"/>
        <v>136.9920814335874</v>
      </c>
      <c r="AB29" s="1">
        <f t="shared" si="21"/>
        <v>136.9920814335874</v>
      </c>
      <c r="AC29" s="1">
        <f t="shared" si="21"/>
        <v>131.601796273215</v>
      </c>
      <c r="AD29" s="1">
        <f t="shared" si="21"/>
        <v>142.38235723739916</v>
      </c>
      <c r="AE29" s="1">
        <f t="shared" si="21"/>
        <v>126.21151465848665</v>
      </c>
      <c r="AF29" s="1">
        <f t="shared" si="21"/>
        <v>136.9920814335874</v>
      </c>
      <c r="AH29" s="15">
        <f t="shared" si="5"/>
        <v>1589.9560041729187</v>
      </c>
      <c r="AI29" s="15">
        <f t="shared" si="6"/>
        <v>1598.7171307348435</v>
      </c>
      <c r="AJ29" s="15">
        <f t="shared" si="9"/>
        <v>8.7611265619248115</v>
      </c>
      <c r="AL29" s="15">
        <f t="shared" si="10"/>
        <v>8.7611265619248115</v>
      </c>
      <c r="AP29" s="15"/>
    </row>
    <row r="30" spans="1:42">
      <c r="A30" s="77" t="s">
        <v>58</v>
      </c>
      <c r="B30" s="5" t="str">
        <f t="shared" si="16"/>
        <v>8650-01000</v>
      </c>
      <c r="C30" s="5" t="str">
        <f t="shared" si="17"/>
        <v>8650</v>
      </c>
      <c r="D30" s="1">
        <f>SUM($F30:K30)</f>
        <v>0</v>
      </c>
      <c r="E30" s="2">
        <f t="shared" si="2"/>
        <v>0</v>
      </c>
      <c r="F30" s="22">
        <f>'Div 9 history '!B31</f>
        <v>0</v>
      </c>
      <c r="G30" s="22">
        <f>'Div 9 history '!C31</f>
        <v>0</v>
      </c>
      <c r="H30" s="22">
        <f>'Div 9 history '!D31</f>
        <v>0</v>
      </c>
      <c r="I30" s="22">
        <f>'Div 9 history '!E31</f>
        <v>0</v>
      </c>
      <c r="J30" s="22">
        <f>'Div 9 history '!F31</f>
        <v>0</v>
      </c>
      <c r="K30" s="22">
        <f>'Div 9 history '!G31</f>
        <v>0</v>
      </c>
      <c r="L30" s="1">
        <f t="shared" si="20"/>
        <v>0</v>
      </c>
      <c r="M30" s="1">
        <f t="shared" si="20"/>
        <v>0</v>
      </c>
      <c r="N30" s="1">
        <f t="shared" si="20"/>
        <v>0</v>
      </c>
      <c r="O30" s="1">
        <f t="shared" si="20"/>
        <v>0</v>
      </c>
      <c r="P30" s="1">
        <f t="shared" si="20"/>
        <v>0</v>
      </c>
      <c r="Q30" s="1">
        <f t="shared" si="20"/>
        <v>0</v>
      </c>
      <c r="R30" s="1">
        <f t="shared" si="20"/>
        <v>0</v>
      </c>
      <c r="S30" s="1">
        <f t="shared" si="20"/>
        <v>0</v>
      </c>
      <c r="T30" s="1">
        <f t="shared" si="20"/>
        <v>0</v>
      </c>
      <c r="U30" s="1">
        <f t="shared" si="20"/>
        <v>0</v>
      </c>
      <c r="V30" s="1">
        <f t="shared" si="21"/>
        <v>0</v>
      </c>
      <c r="W30" s="1">
        <f t="shared" si="21"/>
        <v>0</v>
      </c>
      <c r="X30" s="1">
        <f t="shared" si="21"/>
        <v>0</v>
      </c>
      <c r="Y30" s="1">
        <f t="shared" si="21"/>
        <v>0</v>
      </c>
      <c r="Z30" s="1">
        <f t="shared" si="21"/>
        <v>0</v>
      </c>
      <c r="AA30" s="1">
        <f t="shared" si="21"/>
        <v>0</v>
      </c>
      <c r="AB30" s="1">
        <f t="shared" si="21"/>
        <v>0</v>
      </c>
      <c r="AC30" s="1">
        <f t="shared" si="21"/>
        <v>0</v>
      </c>
      <c r="AD30" s="1">
        <f t="shared" si="21"/>
        <v>0</v>
      </c>
      <c r="AE30" s="1">
        <f t="shared" si="21"/>
        <v>0</v>
      </c>
      <c r="AF30" s="1">
        <f t="shared" si="21"/>
        <v>0</v>
      </c>
      <c r="AH30" s="15">
        <f t="shared" si="5"/>
        <v>0</v>
      </c>
      <c r="AI30" s="15">
        <f t="shared" si="6"/>
        <v>0</v>
      </c>
      <c r="AJ30" s="15">
        <f t="shared" si="9"/>
        <v>0</v>
      </c>
      <c r="AL30" s="15">
        <f t="shared" si="10"/>
        <v>0</v>
      </c>
      <c r="AP30" s="15"/>
    </row>
    <row r="31" spans="1:42">
      <c r="A31" s="77" t="s">
        <v>59</v>
      </c>
      <c r="B31" s="5" t="str">
        <f t="shared" si="16"/>
        <v>8700-01000</v>
      </c>
      <c r="C31" s="5" t="str">
        <f t="shared" si="17"/>
        <v>8700</v>
      </c>
      <c r="D31" s="1">
        <f>SUM($F31:K31)</f>
        <v>259960.18</v>
      </c>
      <c r="E31" s="2">
        <f t="shared" si="2"/>
        <v>0.10316783491379909</v>
      </c>
      <c r="F31" s="22">
        <f>'Div 9 history '!B32</f>
        <v>61012.55</v>
      </c>
      <c r="G31" s="22">
        <f>'Div 9 history '!C32</f>
        <v>35740.6</v>
      </c>
      <c r="H31" s="22">
        <f>'Div 9 history '!D32</f>
        <v>56939.69</v>
      </c>
      <c r="I31" s="22">
        <f>'Div 9 history '!E32</f>
        <v>39011.61</v>
      </c>
      <c r="J31" s="22">
        <f>'Div 9 history '!F32</f>
        <v>32002.989999999998</v>
      </c>
      <c r="K31" s="22">
        <f>'Div 9 history '!G32</f>
        <v>35252.739999999991</v>
      </c>
      <c r="L31" s="1">
        <f t="shared" si="20"/>
        <v>41315.447462609758</v>
      </c>
      <c r="M31" s="1">
        <f t="shared" si="20"/>
        <v>44752.026849254318</v>
      </c>
      <c r="N31" s="1">
        <f t="shared" si="20"/>
        <v>41147.851314792293</v>
      </c>
      <c r="O31" s="1">
        <f t="shared" si="20"/>
        <v>43049.52906673908</v>
      </c>
      <c r="P31" s="1">
        <f t="shared" si="20"/>
        <v>43049.52906673908</v>
      </c>
      <c r="Q31" s="1">
        <f t="shared" si="20"/>
        <v>41355.64110430266</v>
      </c>
      <c r="R31" s="1">
        <f t="shared" si="20"/>
        <v>44743.414088892205</v>
      </c>
      <c r="S31" s="1">
        <f t="shared" si="20"/>
        <v>39661.754256078857</v>
      </c>
      <c r="T31" s="1">
        <f t="shared" si="20"/>
        <v>43049.52906673908</v>
      </c>
      <c r="U31" s="1">
        <f t="shared" si="20"/>
        <v>41355.64110430266</v>
      </c>
      <c r="V31" s="1">
        <f t="shared" si="21"/>
        <v>44743.414088892205</v>
      </c>
      <c r="W31" s="1">
        <f t="shared" si="21"/>
        <v>41355.64110430266</v>
      </c>
      <c r="X31" s="1">
        <f t="shared" si="21"/>
        <v>43049.52906673908</v>
      </c>
      <c r="Y31" s="1">
        <f t="shared" si="21"/>
        <v>44743.414088892205</v>
      </c>
      <c r="Z31" s="1">
        <f t="shared" si="21"/>
        <v>39661.651088243947</v>
      </c>
      <c r="AA31" s="1">
        <f t="shared" si="21"/>
        <v>44341.014938741253</v>
      </c>
      <c r="AB31" s="1">
        <f t="shared" si="21"/>
        <v>44341.014938741253</v>
      </c>
      <c r="AC31" s="1">
        <f t="shared" si="21"/>
        <v>42596.310337431743</v>
      </c>
      <c r="AD31" s="1">
        <f t="shared" si="21"/>
        <v>46085.716511558974</v>
      </c>
      <c r="AE31" s="1">
        <f t="shared" si="21"/>
        <v>40851.606883761226</v>
      </c>
      <c r="AF31" s="1">
        <f t="shared" si="21"/>
        <v>44341.014938741253</v>
      </c>
      <c r="AH31" s="15">
        <f t="shared" si="5"/>
        <v>514630.20486443717</v>
      </c>
      <c r="AI31" s="15">
        <f t="shared" si="6"/>
        <v>517465.96909034834</v>
      </c>
      <c r="AJ31" s="15">
        <f t="shared" si="9"/>
        <v>2835.7642259111744</v>
      </c>
      <c r="AL31" s="15">
        <f t="shared" si="10"/>
        <v>2835.7642259111744</v>
      </c>
      <c r="AP31" s="15"/>
    </row>
    <row r="32" spans="1:42">
      <c r="A32" s="77" t="s">
        <v>60</v>
      </c>
      <c r="B32" s="5" t="str">
        <f t="shared" si="16"/>
        <v>8740-01000</v>
      </c>
      <c r="C32" s="5" t="str">
        <f t="shared" si="17"/>
        <v>8740</v>
      </c>
      <c r="D32" s="1">
        <f>SUM($F32:K32)</f>
        <v>661625.55000000005</v>
      </c>
      <c r="E32" s="2">
        <f t="shared" si="2"/>
        <v>0.26257281217897116</v>
      </c>
      <c r="F32" s="22">
        <f>'Div 9 history '!B33</f>
        <v>92460.19</v>
      </c>
      <c r="G32" s="22">
        <f>'Div 9 history '!C33</f>
        <v>112839.22</v>
      </c>
      <c r="H32" s="22">
        <f>'Div 9 history '!D33</f>
        <v>169187.92</v>
      </c>
      <c r="I32" s="22">
        <f>'Div 9 history '!E33</f>
        <v>93794.84</v>
      </c>
      <c r="J32" s="22">
        <f>'Div 9 history '!F33</f>
        <v>100482.04000000001</v>
      </c>
      <c r="K32" s="22">
        <f>'Div 9 history '!G33</f>
        <v>92861.340000000011</v>
      </c>
      <c r="L32" s="1">
        <f t="shared" si="20"/>
        <v>105152.08771953186</v>
      </c>
      <c r="M32" s="1">
        <f t="shared" si="20"/>
        <v>113898.53775971635</v>
      </c>
      <c r="N32" s="1">
        <f t="shared" si="20"/>
        <v>104725.53818614713</v>
      </c>
      <c r="O32" s="1">
        <f t="shared" si="20"/>
        <v>109565.50478624162</v>
      </c>
      <c r="P32" s="1">
        <f t="shared" si="20"/>
        <v>109565.50478624162</v>
      </c>
      <c r="Q32" s="1">
        <f t="shared" si="20"/>
        <v>105254.3846955209</v>
      </c>
      <c r="R32" s="1">
        <f t="shared" si="20"/>
        <v>113876.61739363721</v>
      </c>
      <c r="S32" s="1">
        <f t="shared" si="20"/>
        <v>100943.26744058654</v>
      </c>
      <c r="T32" s="1">
        <f t="shared" si="20"/>
        <v>109565.50478624162</v>
      </c>
      <c r="U32" s="1">
        <f t="shared" si="20"/>
        <v>105254.3846955209</v>
      </c>
      <c r="V32" s="1">
        <f t="shared" si="21"/>
        <v>113876.61739363721</v>
      </c>
      <c r="W32" s="1">
        <f t="shared" si="21"/>
        <v>105254.3846955209</v>
      </c>
      <c r="X32" s="1">
        <f t="shared" si="21"/>
        <v>109565.50478624162</v>
      </c>
      <c r="Y32" s="1">
        <f t="shared" si="21"/>
        <v>113876.61739363721</v>
      </c>
      <c r="Z32" s="1">
        <f t="shared" si="21"/>
        <v>100943.00486777436</v>
      </c>
      <c r="AA32" s="1">
        <f t="shared" si="21"/>
        <v>112852.46992982888</v>
      </c>
      <c r="AB32" s="1">
        <f t="shared" si="21"/>
        <v>112852.46992982888</v>
      </c>
      <c r="AC32" s="1">
        <f t="shared" si="21"/>
        <v>108412.01623638654</v>
      </c>
      <c r="AD32" s="1">
        <f t="shared" si="21"/>
        <v>117292.91591544633</v>
      </c>
      <c r="AE32" s="1">
        <f t="shared" si="21"/>
        <v>103971.56546380415</v>
      </c>
      <c r="AF32" s="1">
        <f t="shared" si="21"/>
        <v>112852.46992982888</v>
      </c>
      <c r="AH32" s="15">
        <f t="shared" si="5"/>
        <v>1309787.1079333995</v>
      </c>
      <c r="AI32" s="15">
        <f t="shared" si="6"/>
        <v>1317004.4212374557</v>
      </c>
      <c r="AJ32" s="15">
        <f t="shared" si="9"/>
        <v>7217.3133040561806</v>
      </c>
      <c r="AL32" s="15">
        <f t="shared" si="10"/>
        <v>7217.3133040561806</v>
      </c>
      <c r="AP32" s="15"/>
    </row>
    <row r="33" spans="1:42">
      <c r="A33" s="77" t="s">
        <v>61</v>
      </c>
      <c r="B33" s="5" t="str">
        <f t="shared" si="16"/>
        <v>8750-01000</v>
      </c>
      <c r="C33" s="5" t="str">
        <f t="shared" si="17"/>
        <v>8750</v>
      </c>
      <c r="D33" s="1">
        <f>SUM($F33:K33)</f>
        <v>203555.68999999997</v>
      </c>
      <c r="E33" s="2">
        <f t="shared" si="2"/>
        <v>8.0783140793657171E-2</v>
      </c>
      <c r="F33" s="22">
        <f>'Div 9 history '!B34</f>
        <v>45094.75</v>
      </c>
      <c r="G33" s="22">
        <f>'Div 9 history '!C34</f>
        <v>25451.65</v>
      </c>
      <c r="H33" s="22">
        <f>'Div 9 history '!D34</f>
        <v>31857.46</v>
      </c>
      <c r="I33" s="22">
        <f>'Div 9 history '!E34</f>
        <v>34527.370000000003</v>
      </c>
      <c r="J33" s="22">
        <f>'Div 9 history '!F34</f>
        <v>35490.550000000003</v>
      </c>
      <c r="K33" s="22">
        <f>'Div 9 history '!G34</f>
        <v>31133.91</v>
      </c>
      <c r="L33" s="1">
        <f t="shared" ref="L33:U42" si="22">$E33*L$77</f>
        <v>32351.087062296534</v>
      </c>
      <c r="M33" s="1">
        <f t="shared" si="22"/>
        <v>35042.01952852351</v>
      </c>
      <c r="N33" s="1">
        <f t="shared" si="22"/>
        <v>32219.854850077238</v>
      </c>
      <c r="O33" s="1">
        <f t="shared" si="22"/>
        <v>33708.91877884962</v>
      </c>
      <c r="P33" s="1">
        <f t="shared" si="22"/>
        <v>33708.91877884962</v>
      </c>
      <c r="Q33" s="1">
        <f t="shared" si="22"/>
        <v>32382.559745799103</v>
      </c>
      <c r="R33" s="1">
        <f t="shared" si="22"/>
        <v>35035.275509580635</v>
      </c>
      <c r="S33" s="1">
        <f t="shared" si="22"/>
        <v>31056.201585206501</v>
      </c>
      <c r="T33" s="1">
        <f t="shared" si="22"/>
        <v>33708.91877884962</v>
      </c>
      <c r="U33" s="1">
        <f t="shared" si="22"/>
        <v>32382.559745799103</v>
      </c>
      <c r="V33" s="1">
        <f t="shared" ref="V33:AF42" si="23">$E33*V$77</f>
        <v>35035.275509580635</v>
      </c>
      <c r="W33" s="1">
        <f t="shared" si="23"/>
        <v>32382.559745799103</v>
      </c>
      <c r="X33" s="1">
        <f t="shared" si="23"/>
        <v>33708.91877884962</v>
      </c>
      <c r="Y33" s="1">
        <f t="shared" si="23"/>
        <v>35035.275509580635</v>
      </c>
      <c r="Z33" s="1">
        <f t="shared" si="23"/>
        <v>31056.120802065707</v>
      </c>
      <c r="AA33" s="1">
        <f t="shared" si="23"/>
        <v>34720.186342215115</v>
      </c>
      <c r="AB33" s="1">
        <f t="shared" si="23"/>
        <v>34720.186342215115</v>
      </c>
      <c r="AC33" s="1">
        <f t="shared" si="23"/>
        <v>33354.036538173073</v>
      </c>
      <c r="AD33" s="1">
        <f t="shared" si="23"/>
        <v>36086.333774868057</v>
      </c>
      <c r="AE33" s="1">
        <f t="shared" si="23"/>
        <v>31987.887632762697</v>
      </c>
      <c r="AF33" s="1">
        <f t="shared" si="23"/>
        <v>34720.186342215115</v>
      </c>
      <c r="AH33" s="15">
        <f t="shared" si="5"/>
        <v>402969.04874439567</v>
      </c>
      <c r="AI33" s="15">
        <f t="shared" si="6"/>
        <v>405189.52706412401</v>
      </c>
      <c r="AJ33" s="15">
        <f t="shared" si="9"/>
        <v>2220.4783197283396</v>
      </c>
      <c r="AL33" s="15">
        <f t="shared" si="10"/>
        <v>2220.4783197283396</v>
      </c>
      <c r="AP33" s="15"/>
    </row>
    <row r="34" spans="1:42">
      <c r="A34" s="77" t="s">
        <v>62</v>
      </c>
      <c r="B34" s="5" t="str">
        <f t="shared" si="16"/>
        <v>8760-01000</v>
      </c>
      <c r="C34" s="5" t="str">
        <f t="shared" si="17"/>
        <v>8760</v>
      </c>
      <c r="D34" s="1">
        <f>SUM($F34:K34)</f>
        <v>10351.010000000002</v>
      </c>
      <c r="E34" s="2">
        <f t="shared" si="2"/>
        <v>4.1079033368536817E-3</v>
      </c>
      <c r="F34" s="22">
        <f>'Div 9 history '!B35</f>
        <v>1076.25</v>
      </c>
      <c r="G34" s="22">
        <f>'Div 9 history '!C35</f>
        <v>696.4</v>
      </c>
      <c r="H34" s="22">
        <f>'Div 9 history '!D35</f>
        <v>2769.77</v>
      </c>
      <c r="I34" s="22">
        <f>'Div 9 history '!E35</f>
        <v>2983.43</v>
      </c>
      <c r="J34" s="22">
        <f>'Div 9 history '!F35</f>
        <v>2247.46</v>
      </c>
      <c r="K34" s="22">
        <f>'Div 9 history '!G35</f>
        <v>577.70000000000005</v>
      </c>
      <c r="L34" s="1">
        <f t="shared" si="22"/>
        <v>1645.085065874121</v>
      </c>
      <c r="M34" s="1">
        <f t="shared" si="22"/>
        <v>1781.9216675296193</v>
      </c>
      <c r="N34" s="1">
        <f t="shared" si="22"/>
        <v>1638.4117769034021</v>
      </c>
      <c r="O34" s="1">
        <f t="shared" si="22"/>
        <v>1714.1321638764327</v>
      </c>
      <c r="P34" s="1">
        <f t="shared" si="22"/>
        <v>1714.1321638764327</v>
      </c>
      <c r="Q34" s="1">
        <f t="shared" si="22"/>
        <v>1646.6854832422719</v>
      </c>
      <c r="R34" s="1">
        <f t="shared" si="22"/>
        <v>1781.5787274353488</v>
      </c>
      <c r="S34" s="1">
        <f t="shared" si="22"/>
        <v>1579.2388469734667</v>
      </c>
      <c r="T34" s="1">
        <f t="shared" si="22"/>
        <v>1714.1321638764327</v>
      </c>
      <c r="U34" s="1">
        <f t="shared" si="22"/>
        <v>1646.6854832422719</v>
      </c>
      <c r="V34" s="1">
        <f t="shared" si="23"/>
        <v>1781.5787274353488</v>
      </c>
      <c r="W34" s="1">
        <f t="shared" si="23"/>
        <v>1646.6854832422719</v>
      </c>
      <c r="X34" s="1">
        <f t="shared" si="23"/>
        <v>1714.1321638764327</v>
      </c>
      <c r="Y34" s="1">
        <f t="shared" si="23"/>
        <v>1781.5787274353488</v>
      </c>
      <c r="Z34" s="1">
        <f t="shared" si="23"/>
        <v>1579.23473907013</v>
      </c>
      <c r="AA34" s="1">
        <f t="shared" si="23"/>
        <v>1765.5561287927258</v>
      </c>
      <c r="AB34" s="1">
        <f t="shared" si="23"/>
        <v>1765.5561287927258</v>
      </c>
      <c r="AC34" s="1">
        <f t="shared" si="23"/>
        <v>1696.0860477395402</v>
      </c>
      <c r="AD34" s="1">
        <f t="shared" si="23"/>
        <v>1835.0260892584092</v>
      </c>
      <c r="AE34" s="1">
        <f t="shared" si="23"/>
        <v>1626.6160123826708</v>
      </c>
      <c r="AF34" s="1">
        <f t="shared" si="23"/>
        <v>1765.5561287927258</v>
      </c>
      <c r="AH34" s="15">
        <f t="shared" si="5"/>
        <v>20491.37832130228</v>
      </c>
      <c r="AI34" s="15">
        <f t="shared" si="6"/>
        <v>20604.291860060603</v>
      </c>
      <c r="AJ34" s="15">
        <f t="shared" si="9"/>
        <v>112.91353875832283</v>
      </c>
      <c r="AL34" s="15">
        <f t="shared" si="10"/>
        <v>112.91353875832283</v>
      </c>
      <c r="AP34" s="15"/>
    </row>
    <row r="35" spans="1:42">
      <c r="A35" s="77" t="s">
        <v>63</v>
      </c>
      <c r="B35" s="5" t="str">
        <f t="shared" si="16"/>
        <v>8770-01000</v>
      </c>
      <c r="C35" s="5" t="str">
        <f t="shared" si="17"/>
        <v>8770</v>
      </c>
      <c r="D35" s="1">
        <f>SUM($F35:K35)</f>
        <v>0</v>
      </c>
      <c r="E35" s="2">
        <f t="shared" si="2"/>
        <v>0</v>
      </c>
      <c r="F35" s="22">
        <f>'Div 9 history '!B36</f>
        <v>0</v>
      </c>
      <c r="G35" s="22">
        <f>'Div 9 history '!C36</f>
        <v>0</v>
      </c>
      <c r="H35" s="22">
        <f>'Div 9 history '!D36</f>
        <v>0</v>
      </c>
      <c r="I35" s="22">
        <f>'Div 9 history '!E36</f>
        <v>0</v>
      </c>
      <c r="J35" s="22">
        <f>'Div 9 history '!F36</f>
        <v>0</v>
      </c>
      <c r="K35" s="22">
        <f>'Div 9 history '!G36</f>
        <v>0</v>
      </c>
      <c r="L35" s="1">
        <f t="shared" si="22"/>
        <v>0</v>
      </c>
      <c r="M35" s="1">
        <f t="shared" si="22"/>
        <v>0</v>
      </c>
      <c r="N35" s="1">
        <f t="shared" si="22"/>
        <v>0</v>
      </c>
      <c r="O35" s="1">
        <f t="shared" si="22"/>
        <v>0</v>
      </c>
      <c r="P35" s="1">
        <f t="shared" si="22"/>
        <v>0</v>
      </c>
      <c r="Q35" s="1">
        <f t="shared" si="22"/>
        <v>0</v>
      </c>
      <c r="R35" s="1">
        <f t="shared" si="22"/>
        <v>0</v>
      </c>
      <c r="S35" s="1">
        <f t="shared" si="22"/>
        <v>0</v>
      </c>
      <c r="T35" s="1">
        <f t="shared" si="22"/>
        <v>0</v>
      </c>
      <c r="U35" s="1">
        <f t="shared" si="22"/>
        <v>0</v>
      </c>
      <c r="V35" s="1">
        <f t="shared" si="23"/>
        <v>0</v>
      </c>
      <c r="W35" s="1">
        <f t="shared" si="23"/>
        <v>0</v>
      </c>
      <c r="X35" s="1">
        <f t="shared" si="23"/>
        <v>0</v>
      </c>
      <c r="Y35" s="1">
        <f t="shared" si="23"/>
        <v>0</v>
      </c>
      <c r="Z35" s="1">
        <f t="shared" si="23"/>
        <v>0</v>
      </c>
      <c r="AA35" s="1">
        <f t="shared" si="23"/>
        <v>0</v>
      </c>
      <c r="AB35" s="1">
        <f t="shared" si="23"/>
        <v>0</v>
      </c>
      <c r="AC35" s="1">
        <f t="shared" si="23"/>
        <v>0</v>
      </c>
      <c r="AD35" s="1">
        <f t="shared" si="23"/>
        <v>0</v>
      </c>
      <c r="AE35" s="1">
        <f t="shared" si="23"/>
        <v>0</v>
      </c>
      <c r="AF35" s="1">
        <f t="shared" si="23"/>
        <v>0</v>
      </c>
      <c r="AH35" s="15">
        <f t="shared" si="5"/>
        <v>0</v>
      </c>
      <c r="AI35" s="15">
        <f t="shared" si="6"/>
        <v>0</v>
      </c>
      <c r="AJ35" s="15">
        <f t="shared" si="9"/>
        <v>0</v>
      </c>
      <c r="AL35" s="15">
        <f t="shared" si="10"/>
        <v>0</v>
      </c>
      <c r="AP35" s="15"/>
    </row>
    <row r="36" spans="1:42">
      <c r="A36" s="77" t="s">
        <v>64</v>
      </c>
      <c r="B36" s="5" t="str">
        <f t="shared" si="16"/>
        <v>8780-01000</v>
      </c>
      <c r="C36" s="5" t="str">
        <f t="shared" si="17"/>
        <v>8780</v>
      </c>
      <c r="D36" s="1">
        <f>SUM($F36:K36)</f>
        <v>466545.91</v>
      </c>
      <c r="E36" s="2">
        <f t="shared" si="2"/>
        <v>0.18515347782336575</v>
      </c>
      <c r="F36" s="22">
        <f>'Div 9 history '!B37</f>
        <v>92893.63</v>
      </c>
      <c r="G36" s="22">
        <f>'Div 9 history '!C37</f>
        <v>63347.439999999995</v>
      </c>
      <c r="H36" s="22">
        <f>'Div 9 history '!D37</f>
        <v>96999.41</v>
      </c>
      <c r="I36" s="22">
        <f>'Div 9 history '!E37</f>
        <v>70317.89</v>
      </c>
      <c r="J36" s="22">
        <f>'Div 9 history '!F37</f>
        <v>71937.459999999992</v>
      </c>
      <c r="K36" s="22">
        <f>'Div 9 history '!G37</f>
        <v>71050.080000000016</v>
      </c>
      <c r="L36" s="1">
        <f t="shared" si="22"/>
        <v>74148.098503010973</v>
      </c>
      <c r="M36" s="1">
        <f t="shared" si="22"/>
        <v>80315.666386789657</v>
      </c>
      <c r="N36" s="1">
        <f t="shared" si="22"/>
        <v>73847.316678286908</v>
      </c>
      <c r="O36" s="1">
        <f t="shared" si="22"/>
        <v>77260.223906266081</v>
      </c>
      <c r="P36" s="1">
        <f t="shared" si="22"/>
        <v>77260.223906266081</v>
      </c>
      <c r="Q36" s="1">
        <f t="shared" si="22"/>
        <v>74220.233316657526</v>
      </c>
      <c r="R36" s="1">
        <f t="shared" si="22"/>
        <v>80300.209219000521</v>
      </c>
      <c r="S36" s="1">
        <f t="shared" si="22"/>
        <v>71180.244726706544</v>
      </c>
      <c r="T36" s="1">
        <f t="shared" si="22"/>
        <v>77260.223906266081</v>
      </c>
      <c r="U36" s="1">
        <f t="shared" si="22"/>
        <v>74220.233316657526</v>
      </c>
      <c r="V36" s="1">
        <f t="shared" si="23"/>
        <v>80300.209219000521</v>
      </c>
      <c r="W36" s="1">
        <f t="shared" si="23"/>
        <v>74220.233316657526</v>
      </c>
      <c r="X36" s="1">
        <f t="shared" si="23"/>
        <v>77260.223906266081</v>
      </c>
      <c r="Y36" s="1">
        <f t="shared" si="23"/>
        <v>80300.209219000521</v>
      </c>
      <c r="Z36" s="1">
        <f t="shared" si="23"/>
        <v>71180.059573228718</v>
      </c>
      <c r="AA36" s="1">
        <f t="shared" si="23"/>
        <v>79578.030623454077</v>
      </c>
      <c r="AB36" s="1">
        <f t="shared" si="23"/>
        <v>79578.030623454077</v>
      </c>
      <c r="AC36" s="1">
        <f t="shared" si="23"/>
        <v>76446.840316157264</v>
      </c>
      <c r="AD36" s="1">
        <f t="shared" si="23"/>
        <v>82709.215495570548</v>
      </c>
      <c r="AE36" s="1">
        <f t="shared" si="23"/>
        <v>73315.652068507741</v>
      </c>
      <c r="AF36" s="1">
        <f t="shared" si="23"/>
        <v>79578.030623454077</v>
      </c>
      <c r="AH36" s="15">
        <f t="shared" si="5"/>
        <v>923597.67269727704</v>
      </c>
      <c r="AI36" s="15">
        <f t="shared" si="6"/>
        <v>928686.96830140869</v>
      </c>
      <c r="AJ36" s="15">
        <f t="shared" si="9"/>
        <v>5089.2956041316502</v>
      </c>
      <c r="AL36" s="15">
        <f t="shared" si="10"/>
        <v>5089.2956041316502</v>
      </c>
      <c r="AP36" s="15"/>
    </row>
    <row r="37" spans="1:42">
      <c r="A37" s="77" t="s">
        <v>65</v>
      </c>
      <c r="B37" s="5" t="str">
        <f t="shared" si="16"/>
        <v>8800-01000</v>
      </c>
      <c r="C37" s="5" t="str">
        <f t="shared" si="17"/>
        <v>8800</v>
      </c>
      <c r="D37" s="1">
        <f>SUM($F37:K37)</f>
        <v>67551.12</v>
      </c>
      <c r="E37" s="2">
        <f t="shared" si="2"/>
        <v>2.6808347326125994E-2</v>
      </c>
      <c r="F37" s="22">
        <f>'Div 9 history '!B38</f>
        <v>4769.92</v>
      </c>
      <c r="G37" s="22">
        <f>'Div 9 history '!C38</f>
        <v>6800.05</v>
      </c>
      <c r="H37" s="22">
        <f>'Div 9 history '!D38</f>
        <v>24826.26</v>
      </c>
      <c r="I37" s="22">
        <f>'Div 9 history '!E38</f>
        <v>9594.2800000000007</v>
      </c>
      <c r="J37" s="22">
        <f>'Div 9 history '!F38</f>
        <v>10863.04</v>
      </c>
      <c r="K37" s="22">
        <f>'Div 9 history '!G38</f>
        <v>10697.57</v>
      </c>
      <c r="L37" s="1">
        <f t="shared" si="22"/>
        <v>10735.89327950322</v>
      </c>
      <c r="M37" s="1">
        <f t="shared" si="22"/>
        <v>11628.894609694455</v>
      </c>
      <c r="N37" s="1">
        <f t="shared" si="22"/>
        <v>10692.343119271929</v>
      </c>
      <c r="O37" s="1">
        <f t="shared" si="22"/>
        <v>11186.497501004884</v>
      </c>
      <c r="P37" s="1">
        <f t="shared" si="22"/>
        <v>11186.497501004884</v>
      </c>
      <c r="Q37" s="1">
        <f t="shared" si="22"/>
        <v>10746.337669537241</v>
      </c>
      <c r="R37" s="1">
        <f t="shared" si="22"/>
        <v>11626.656568434628</v>
      </c>
      <c r="S37" s="1">
        <f t="shared" si="22"/>
        <v>10306.178127599749</v>
      </c>
      <c r="T37" s="1">
        <f t="shared" si="22"/>
        <v>11186.497501004884</v>
      </c>
      <c r="U37" s="1">
        <f t="shared" si="22"/>
        <v>10746.337669537241</v>
      </c>
      <c r="V37" s="1">
        <f t="shared" si="23"/>
        <v>11626.656568434628</v>
      </c>
      <c r="W37" s="1">
        <f t="shared" si="23"/>
        <v>10746.337669537241</v>
      </c>
      <c r="X37" s="1">
        <f t="shared" si="23"/>
        <v>11186.497501004884</v>
      </c>
      <c r="Y37" s="1">
        <f t="shared" si="23"/>
        <v>11626.656568434628</v>
      </c>
      <c r="Z37" s="1">
        <f t="shared" si="23"/>
        <v>10306.151319252422</v>
      </c>
      <c r="AA37" s="1">
        <f t="shared" si="23"/>
        <v>11522.092426035029</v>
      </c>
      <c r="AB37" s="1">
        <f t="shared" si="23"/>
        <v>11522.092426035029</v>
      </c>
      <c r="AC37" s="1">
        <f t="shared" si="23"/>
        <v>11068.727799623359</v>
      </c>
      <c r="AD37" s="1">
        <f t="shared" si="23"/>
        <v>11975.456265487668</v>
      </c>
      <c r="AE37" s="1">
        <f t="shared" si="23"/>
        <v>10615.363471427741</v>
      </c>
      <c r="AF37" s="1">
        <f t="shared" si="23"/>
        <v>11522.092426035029</v>
      </c>
      <c r="AH37" s="15">
        <f t="shared" si="5"/>
        <v>133727.5836800166</v>
      </c>
      <c r="AI37" s="15">
        <f t="shared" si="6"/>
        <v>134464.46211084491</v>
      </c>
      <c r="AJ37" s="15">
        <f t="shared" si="9"/>
        <v>736.87843082830659</v>
      </c>
      <c r="AL37" s="15">
        <f t="shared" si="10"/>
        <v>736.87843082830659</v>
      </c>
      <c r="AP37" s="15"/>
    </row>
    <row r="38" spans="1:42">
      <c r="A38" s="77" t="s">
        <v>66</v>
      </c>
      <c r="B38" s="5" t="str">
        <f t="shared" si="16"/>
        <v>8700-01001</v>
      </c>
      <c r="C38" s="5" t="str">
        <f t="shared" si="17"/>
        <v>8700</v>
      </c>
      <c r="D38" s="1">
        <f>SUM($F38:K38)</f>
        <v>3582759.84</v>
      </c>
      <c r="E38" s="2">
        <f t="shared" si="2"/>
        <v>1.4218545921491101</v>
      </c>
      <c r="F38" s="22">
        <f>'Div 9 history '!B39</f>
        <v>550551.91</v>
      </c>
      <c r="G38" s="22">
        <f>'Div 9 history '!C39</f>
        <v>548329.92999999993</v>
      </c>
      <c r="H38" s="22">
        <f>'Div 9 history '!D39</f>
        <v>827693.13</v>
      </c>
      <c r="I38" s="22">
        <f>'Div 9 history '!E39</f>
        <v>561717.58999999985</v>
      </c>
      <c r="J38" s="22">
        <f>'Div 9 history '!F39</f>
        <v>543740.1100000001</v>
      </c>
      <c r="K38" s="22">
        <f>'Div 9 history '!G39</f>
        <v>550727.16999999993</v>
      </c>
      <c r="L38" s="1">
        <f t="shared" si="22"/>
        <v>569407.69136514736</v>
      </c>
      <c r="M38" s="1">
        <f t="shared" si="22"/>
        <v>616770.4782867519</v>
      </c>
      <c r="N38" s="1">
        <f t="shared" si="22"/>
        <v>567097.88858020119</v>
      </c>
      <c r="O38" s="1">
        <f t="shared" si="22"/>
        <v>593306.72825055534</v>
      </c>
      <c r="P38" s="1">
        <f t="shared" si="22"/>
        <v>593306.72825055534</v>
      </c>
      <c r="Q38" s="1">
        <f t="shared" si="22"/>
        <v>569961.63837841945</v>
      </c>
      <c r="R38" s="1">
        <f t="shared" si="22"/>
        <v>616651.77759983542</v>
      </c>
      <c r="S38" s="1">
        <f t="shared" si="22"/>
        <v>546616.56386231305</v>
      </c>
      <c r="T38" s="1">
        <f t="shared" si="22"/>
        <v>593306.72825055534</v>
      </c>
      <c r="U38" s="1">
        <f t="shared" si="22"/>
        <v>569961.63837841945</v>
      </c>
      <c r="V38" s="1">
        <f t="shared" si="23"/>
        <v>616651.77759983542</v>
      </c>
      <c r="W38" s="1">
        <f t="shared" si="23"/>
        <v>569961.63837841945</v>
      </c>
      <c r="X38" s="1">
        <f t="shared" si="23"/>
        <v>593306.72825055534</v>
      </c>
      <c r="Y38" s="1">
        <f t="shared" si="23"/>
        <v>616651.77759983542</v>
      </c>
      <c r="Z38" s="1">
        <f t="shared" si="23"/>
        <v>546615.14200772101</v>
      </c>
      <c r="AA38" s="1">
        <f t="shared" si="23"/>
        <v>611105.93009807204</v>
      </c>
      <c r="AB38" s="1">
        <f t="shared" si="23"/>
        <v>611105.93009807204</v>
      </c>
      <c r="AC38" s="1">
        <f t="shared" si="23"/>
        <v>587060.4875297721</v>
      </c>
      <c r="AD38" s="1">
        <f t="shared" si="23"/>
        <v>635151.33092783054</v>
      </c>
      <c r="AE38" s="1">
        <f t="shared" si="23"/>
        <v>563015.06077818247</v>
      </c>
      <c r="AF38" s="1">
        <f t="shared" si="23"/>
        <v>611105.93009807204</v>
      </c>
      <c r="AH38" s="15">
        <f t="shared" si="5"/>
        <v>7092610.9931116309</v>
      </c>
      <c r="AI38" s="15">
        <f t="shared" si="6"/>
        <v>7131693.3717447873</v>
      </c>
      <c r="AJ38" s="15">
        <f t="shared" si="9"/>
        <v>39082.378633156419</v>
      </c>
      <c r="AL38" s="15">
        <f t="shared" si="10"/>
        <v>39082.378633156419</v>
      </c>
      <c r="AP38" s="15"/>
    </row>
    <row r="39" spans="1:42">
      <c r="A39" s="77" t="s">
        <v>67</v>
      </c>
      <c r="B39" s="5" t="str">
        <f t="shared" si="16"/>
        <v>8700-01002</v>
      </c>
      <c r="C39" s="5" t="str">
        <f t="shared" si="17"/>
        <v>8700</v>
      </c>
      <c r="D39" s="1">
        <f>SUM($F39:K39)</f>
        <v>-3547140.6399999997</v>
      </c>
      <c r="E39" s="2">
        <f t="shared" si="2"/>
        <v>-1.4077187512470088</v>
      </c>
      <c r="F39" s="22">
        <f>'Div 9 history '!B40</f>
        <v>-547046.89</v>
      </c>
      <c r="G39" s="22">
        <f>'Div 9 history '!C40</f>
        <v>-541186.62</v>
      </c>
      <c r="H39" s="22">
        <f>'Div 9 history '!D40</f>
        <v>-822237.95</v>
      </c>
      <c r="I39" s="22">
        <f>'Div 9 history '!E40</f>
        <v>-554559.43000000005</v>
      </c>
      <c r="J39" s="22">
        <f>'Div 9 history '!F40</f>
        <v>-542088.81999999995</v>
      </c>
      <c r="K39" s="22">
        <f>'Div 9 history '!G40</f>
        <v>-540020.92999999993</v>
      </c>
      <c r="L39" s="1">
        <f t="shared" si="22"/>
        <v>-563746.73519001238</v>
      </c>
      <c r="M39" s="1">
        <f t="shared" si="22"/>
        <v>-610638.64919373859</v>
      </c>
      <c r="N39" s="1">
        <f t="shared" si="22"/>
        <v>-561459.89607861161</v>
      </c>
      <c r="O39" s="1">
        <f t="shared" si="22"/>
        <v>-587408.1718419008</v>
      </c>
      <c r="P39" s="1">
        <f t="shared" si="22"/>
        <v>-587408.1718419008</v>
      </c>
      <c r="Q39" s="1">
        <f t="shared" si="22"/>
        <v>-564295.17495458899</v>
      </c>
      <c r="R39" s="1">
        <f t="shared" si="22"/>
        <v>-610521.12860922818</v>
      </c>
      <c r="S39" s="1">
        <f t="shared" si="22"/>
        <v>-541182.19327063963</v>
      </c>
      <c r="T39" s="1">
        <f t="shared" si="22"/>
        <v>-587408.1718419008</v>
      </c>
      <c r="U39" s="1">
        <f t="shared" si="22"/>
        <v>-564295.17495458899</v>
      </c>
      <c r="V39" s="1">
        <f t="shared" si="23"/>
        <v>-610521.12860922818</v>
      </c>
      <c r="W39" s="1">
        <f t="shared" si="23"/>
        <v>-564295.17495458899</v>
      </c>
      <c r="X39" s="1">
        <f t="shared" si="23"/>
        <v>-587408.1718419008</v>
      </c>
      <c r="Y39" s="1">
        <f t="shared" si="23"/>
        <v>-610521.12860922818</v>
      </c>
      <c r="Z39" s="1">
        <f t="shared" si="23"/>
        <v>-541180.7855518884</v>
      </c>
      <c r="AA39" s="1">
        <f t="shared" si="23"/>
        <v>-605030.41699715785</v>
      </c>
      <c r="AB39" s="1">
        <f t="shared" si="23"/>
        <v>-605030.41699715785</v>
      </c>
      <c r="AC39" s="1">
        <f t="shared" si="23"/>
        <v>-581224.03020322672</v>
      </c>
      <c r="AD39" s="1">
        <f t="shared" si="23"/>
        <v>-628836.76246750506</v>
      </c>
      <c r="AE39" s="1">
        <f t="shared" si="23"/>
        <v>-557417.65906875883</v>
      </c>
      <c r="AF39" s="1">
        <f t="shared" si="23"/>
        <v>-605030.41699715785</v>
      </c>
      <c r="AH39" s="15">
        <f t="shared" si="5"/>
        <v>-7022097.4391007535</v>
      </c>
      <c r="AI39" s="15">
        <f t="shared" si="6"/>
        <v>-7060791.2672523875</v>
      </c>
      <c r="AJ39" s="15">
        <f t="shared" si="9"/>
        <v>-38693.828151633963</v>
      </c>
      <c r="AL39" s="15">
        <f t="shared" si="10"/>
        <v>-38693.828151633963</v>
      </c>
      <c r="AP39" s="15"/>
    </row>
    <row r="40" spans="1:42">
      <c r="A40" s="77" t="s">
        <v>68</v>
      </c>
      <c r="B40" s="5" t="str">
        <f t="shared" si="16"/>
        <v>8560-01006</v>
      </c>
      <c r="C40" s="5" t="str">
        <f t="shared" si="17"/>
        <v>8560</v>
      </c>
      <c r="D40" s="1">
        <f>SUM($F40:K40)</f>
        <v>1062.4000000000001</v>
      </c>
      <c r="E40" s="2">
        <f t="shared" si="2"/>
        <v>4.2162421880312655E-4</v>
      </c>
      <c r="F40" s="22">
        <f>'Div 9 history '!B41</f>
        <v>0</v>
      </c>
      <c r="G40" s="22">
        <f>'Div 9 history '!C41</f>
        <v>0</v>
      </c>
      <c r="H40" s="22">
        <f>'Div 9 history '!D41</f>
        <v>0</v>
      </c>
      <c r="I40" s="22">
        <f>'Div 9 history '!E41</f>
        <v>0</v>
      </c>
      <c r="J40" s="22">
        <f>'Div 9 history '!F41</f>
        <v>0</v>
      </c>
      <c r="K40" s="22">
        <f>'Div 9 history '!G41</f>
        <v>1062.4000000000001</v>
      </c>
      <c r="L40" s="1">
        <f t="shared" si="22"/>
        <v>168.8471341429161</v>
      </c>
      <c r="M40" s="1">
        <f t="shared" si="22"/>
        <v>182.89167719705299</v>
      </c>
      <c r="N40" s="1">
        <f t="shared" si="22"/>
        <v>168.16220559947041</v>
      </c>
      <c r="O40" s="1">
        <f t="shared" si="22"/>
        <v>175.93394373131918</v>
      </c>
      <c r="P40" s="1">
        <f t="shared" si="22"/>
        <v>175.93394373131918</v>
      </c>
      <c r="Q40" s="1">
        <f t="shared" si="22"/>
        <v>169.01139670395347</v>
      </c>
      <c r="R40" s="1">
        <f t="shared" si="22"/>
        <v>182.85647874239464</v>
      </c>
      <c r="S40" s="1">
        <f t="shared" si="22"/>
        <v>162.08885423012933</v>
      </c>
      <c r="T40" s="1">
        <f t="shared" si="22"/>
        <v>175.93394373131918</v>
      </c>
      <c r="U40" s="1">
        <f t="shared" si="22"/>
        <v>169.01139670395347</v>
      </c>
      <c r="V40" s="1">
        <f t="shared" si="23"/>
        <v>182.85647874239464</v>
      </c>
      <c r="W40" s="1">
        <f t="shared" si="23"/>
        <v>169.01139670395347</v>
      </c>
      <c r="X40" s="1">
        <f t="shared" si="23"/>
        <v>175.93394373131918</v>
      </c>
      <c r="Y40" s="1">
        <f t="shared" si="23"/>
        <v>182.85647874239464</v>
      </c>
      <c r="Z40" s="1">
        <f t="shared" si="23"/>
        <v>162.08843260591053</v>
      </c>
      <c r="AA40" s="1">
        <f t="shared" si="23"/>
        <v>181.21196204325875</v>
      </c>
      <c r="AB40" s="1">
        <f t="shared" si="23"/>
        <v>181.21196204325875</v>
      </c>
      <c r="AC40" s="1">
        <f t="shared" si="23"/>
        <v>174.08173860507208</v>
      </c>
      <c r="AD40" s="1">
        <f t="shared" si="23"/>
        <v>188.3421731046665</v>
      </c>
      <c r="AE40" s="1">
        <f t="shared" si="23"/>
        <v>166.95151985703322</v>
      </c>
      <c r="AF40" s="1">
        <f t="shared" si="23"/>
        <v>181.21196204325875</v>
      </c>
      <c r="AH40" s="15">
        <f t="shared" si="5"/>
        <v>2103.1803011060315</v>
      </c>
      <c r="AI40" s="15">
        <f t="shared" si="6"/>
        <v>2114.7694449264741</v>
      </c>
      <c r="AJ40" s="15">
        <f t="shared" si="9"/>
        <v>11.589143820442587</v>
      </c>
      <c r="AL40" s="15">
        <f t="shared" si="10"/>
        <v>11.589143820442587</v>
      </c>
      <c r="AP40" s="15"/>
    </row>
    <row r="41" spans="1:42">
      <c r="A41" s="77" t="s">
        <v>69</v>
      </c>
      <c r="B41" s="5" t="str">
        <f t="shared" si="16"/>
        <v>8700-01006</v>
      </c>
      <c r="C41" s="5" t="str">
        <f t="shared" si="17"/>
        <v>8700</v>
      </c>
      <c r="D41" s="1">
        <f>SUM($F41:K41)</f>
        <v>0</v>
      </c>
      <c r="E41" s="2">
        <f t="shared" ref="E41:E72" si="24">D41/$D$77</f>
        <v>0</v>
      </c>
      <c r="F41" s="22">
        <f>'Div 9 history '!B42</f>
        <v>0</v>
      </c>
      <c r="G41" s="22">
        <f>'Div 9 history '!C42</f>
        <v>0</v>
      </c>
      <c r="H41" s="22">
        <f>'Div 9 history '!D42</f>
        <v>0</v>
      </c>
      <c r="I41" s="22">
        <f>'Div 9 history '!E42</f>
        <v>0</v>
      </c>
      <c r="J41" s="22">
        <f>'Div 9 history '!F42</f>
        <v>0</v>
      </c>
      <c r="K41" s="22">
        <f>'Div 9 history '!G42</f>
        <v>0</v>
      </c>
      <c r="L41" s="1">
        <f t="shared" si="22"/>
        <v>0</v>
      </c>
      <c r="M41" s="1">
        <f t="shared" si="22"/>
        <v>0</v>
      </c>
      <c r="N41" s="1">
        <f t="shared" si="22"/>
        <v>0</v>
      </c>
      <c r="O41" s="1">
        <f t="shared" si="22"/>
        <v>0</v>
      </c>
      <c r="P41" s="1">
        <f t="shared" si="22"/>
        <v>0</v>
      </c>
      <c r="Q41" s="1">
        <f t="shared" si="22"/>
        <v>0</v>
      </c>
      <c r="R41" s="1">
        <f t="shared" si="22"/>
        <v>0</v>
      </c>
      <c r="S41" s="1">
        <f t="shared" si="22"/>
        <v>0</v>
      </c>
      <c r="T41" s="1">
        <f t="shared" si="22"/>
        <v>0</v>
      </c>
      <c r="U41" s="1">
        <f t="shared" si="22"/>
        <v>0</v>
      </c>
      <c r="V41" s="1">
        <f t="shared" si="23"/>
        <v>0</v>
      </c>
      <c r="W41" s="1">
        <f t="shared" si="23"/>
        <v>0</v>
      </c>
      <c r="X41" s="1">
        <f t="shared" si="23"/>
        <v>0</v>
      </c>
      <c r="Y41" s="1">
        <f t="shared" si="23"/>
        <v>0</v>
      </c>
      <c r="Z41" s="1">
        <f t="shared" si="23"/>
        <v>0</v>
      </c>
      <c r="AA41" s="1">
        <f t="shared" si="23"/>
        <v>0</v>
      </c>
      <c r="AB41" s="1">
        <f t="shared" si="23"/>
        <v>0</v>
      </c>
      <c r="AC41" s="1">
        <f t="shared" si="23"/>
        <v>0</v>
      </c>
      <c r="AD41" s="1">
        <f t="shared" si="23"/>
        <v>0</v>
      </c>
      <c r="AE41" s="1">
        <f t="shared" si="23"/>
        <v>0</v>
      </c>
      <c r="AF41" s="1">
        <f t="shared" si="23"/>
        <v>0</v>
      </c>
      <c r="AH41" s="15">
        <f t="shared" si="5"/>
        <v>0</v>
      </c>
      <c r="AI41" s="15">
        <f t="shared" si="6"/>
        <v>0</v>
      </c>
      <c r="AJ41" s="15">
        <f t="shared" si="9"/>
        <v>0</v>
      </c>
      <c r="AL41" s="15">
        <f t="shared" si="10"/>
        <v>0</v>
      </c>
      <c r="AP41" s="15"/>
    </row>
    <row r="42" spans="1:42">
      <c r="A42" s="77" t="s">
        <v>88</v>
      </c>
      <c r="B42" s="5" t="str">
        <f t="shared" si="16"/>
        <v>8870-01008</v>
      </c>
      <c r="C42" s="5" t="str">
        <f t="shared" si="17"/>
        <v>8870</v>
      </c>
      <c r="D42" s="1">
        <f>SUM($F42:K42)</f>
        <v>55.19999999999996</v>
      </c>
      <c r="E42" s="2">
        <f t="shared" si="24"/>
        <v>2.190668004323472E-5</v>
      </c>
      <c r="F42" s="22">
        <f>'Div 9 history '!B43</f>
        <v>220.93</v>
      </c>
      <c r="G42" s="22">
        <f>'Div 9 history '!C43</f>
        <v>-80.929999999999993</v>
      </c>
      <c r="H42" s="22">
        <f>'Div 9 history '!D43</f>
        <v>-587.11</v>
      </c>
      <c r="I42" s="22">
        <f>'Div 9 history '!E43</f>
        <v>-33.439999999999991</v>
      </c>
      <c r="J42" s="22">
        <f>'Div 9 history '!F43</f>
        <v>478.90999999999997</v>
      </c>
      <c r="K42" s="22">
        <f>'Div 9 history '!G43</f>
        <v>56.84</v>
      </c>
      <c r="L42" s="1">
        <f t="shared" si="22"/>
        <v>8.772930915558133</v>
      </c>
      <c r="M42" s="1">
        <f t="shared" si="22"/>
        <v>9.5026549146059072</v>
      </c>
      <c r="N42" s="1">
        <f t="shared" si="22"/>
        <v>8.7373435138278985</v>
      </c>
      <c r="O42" s="1">
        <f t="shared" si="22"/>
        <v>9.1411461727869074</v>
      </c>
      <c r="P42" s="1">
        <f t="shared" si="22"/>
        <v>9.1411461727869074</v>
      </c>
      <c r="Q42" s="1">
        <f t="shared" si="22"/>
        <v>8.7814656419975741</v>
      </c>
      <c r="R42" s="1">
        <f t="shared" si="22"/>
        <v>9.5008260792358588</v>
      </c>
      <c r="S42" s="1">
        <f t="shared" si="22"/>
        <v>8.4217853478003875</v>
      </c>
      <c r="T42" s="1">
        <f t="shared" si="22"/>
        <v>9.1411461727869074</v>
      </c>
      <c r="U42" s="1">
        <f t="shared" si="22"/>
        <v>8.7814656419975741</v>
      </c>
      <c r="V42" s="1">
        <f t="shared" si="23"/>
        <v>9.5008260792358588</v>
      </c>
      <c r="W42" s="1">
        <f t="shared" si="23"/>
        <v>8.7814656419975741</v>
      </c>
      <c r="X42" s="1">
        <f t="shared" si="23"/>
        <v>9.1411461727869074</v>
      </c>
      <c r="Y42" s="1">
        <f t="shared" si="23"/>
        <v>9.5008260792358588</v>
      </c>
      <c r="Z42" s="1">
        <f t="shared" si="23"/>
        <v>8.4217634411203441</v>
      </c>
      <c r="AA42" s="1">
        <f t="shared" si="23"/>
        <v>9.415380557970515</v>
      </c>
      <c r="AB42" s="1">
        <f t="shared" si="23"/>
        <v>9.415380557970515</v>
      </c>
      <c r="AC42" s="1">
        <f t="shared" si="23"/>
        <v>9.0449096112575038</v>
      </c>
      <c r="AD42" s="1">
        <f t="shared" si="23"/>
        <v>9.7858508616129338</v>
      </c>
      <c r="AE42" s="1">
        <f t="shared" si="23"/>
        <v>8.6744389082344</v>
      </c>
      <c r="AF42" s="1">
        <f t="shared" si="23"/>
        <v>9.415380557970515</v>
      </c>
      <c r="AH42" s="15">
        <f t="shared" si="5"/>
        <v>109.27668733156328</v>
      </c>
      <c r="AI42" s="15">
        <f t="shared" si="6"/>
        <v>109.87883411139049</v>
      </c>
      <c r="AJ42" s="15">
        <f t="shared" si="9"/>
        <v>0.60214677982720843</v>
      </c>
      <c r="AL42" s="15">
        <f t="shared" si="10"/>
        <v>0.60214677982720843</v>
      </c>
    </row>
    <row r="43" spans="1:42">
      <c r="A43" s="77" t="s">
        <v>89</v>
      </c>
      <c r="B43" s="5" t="str">
        <f t="shared" si="16"/>
        <v>8920-01008</v>
      </c>
      <c r="C43" s="5" t="str">
        <f t="shared" si="17"/>
        <v>8920</v>
      </c>
      <c r="D43" s="1">
        <f>SUM($F43:K43)</f>
        <v>0</v>
      </c>
      <c r="E43" s="2">
        <f t="shared" si="24"/>
        <v>0</v>
      </c>
      <c r="F43" s="22">
        <f>'Div 9 history '!B44</f>
        <v>0</v>
      </c>
      <c r="G43" s="22">
        <f>'Div 9 history '!C44</f>
        <v>0</v>
      </c>
      <c r="H43" s="22">
        <f>'Div 9 history '!D44</f>
        <v>0</v>
      </c>
      <c r="I43" s="22">
        <f>'Div 9 history '!E44</f>
        <v>0</v>
      </c>
      <c r="J43" s="22">
        <f>'Div 9 history '!F44</f>
        <v>0</v>
      </c>
      <c r="K43" s="22">
        <f>'Div 9 history '!G44</f>
        <v>0</v>
      </c>
      <c r="L43" s="1">
        <f t="shared" ref="L43:U52" si="25">$E43*L$77</f>
        <v>0</v>
      </c>
      <c r="M43" s="1">
        <f t="shared" si="25"/>
        <v>0</v>
      </c>
      <c r="N43" s="1">
        <f t="shared" si="25"/>
        <v>0</v>
      </c>
      <c r="O43" s="1">
        <f t="shared" si="25"/>
        <v>0</v>
      </c>
      <c r="P43" s="1">
        <f t="shared" si="25"/>
        <v>0</v>
      </c>
      <c r="Q43" s="1">
        <f t="shared" si="25"/>
        <v>0</v>
      </c>
      <c r="R43" s="1">
        <f t="shared" si="25"/>
        <v>0</v>
      </c>
      <c r="S43" s="1">
        <f t="shared" si="25"/>
        <v>0</v>
      </c>
      <c r="T43" s="1">
        <f t="shared" si="25"/>
        <v>0</v>
      </c>
      <c r="U43" s="1">
        <f t="shared" si="25"/>
        <v>0</v>
      </c>
      <c r="V43" s="1">
        <f t="shared" ref="V43:AF52" si="26">$E43*V$77</f>
        <v>0</v>
      </c>
      <c r="W43" s="1">
        <f t="shared" si="26"/>
        <v>0</v>
      </c>
      <c r="X43" s="1">
        <f t="shared" si="26"/>
        <v>0</v>
      </c>
      <c r="Y43" s="1">
        <f t="shared" si="26"/>
        <v>0</v>
      </c>
      <c r="Z43" s="1">
        <f t="shared" si="26"/>
        <v>0</v>
      </c>
      <c r="AA43" s="1">
        <f t="shared" si="26"/>
        <v>0</v>
      </c>
      <c r="AB43" s="1">
        <f t="shared" si="26"/>
        <v>0</v>
      </c>
      <c r="AC43" s="1">
        <f t="shared" si="26"/>
        <v>0</v>
      </c>
      <c r="AD43" s="1">
        <f t="shared" si="26"/>
        <v>0</v>
      </c>
      <c r="AE43" s="1">
        <f t="shared" si="26"/>
        <v>0</v>
      </c>
      <c r="AF43" s="1">
        <f t="shared" si="26"/>
        <v>0</v>
      </c>
      <c r="AH43" s="15">
        <f t="shared" si="5"/>
        <v>0</v>
      </c>
      <c r="AI43" s="15">
        <f t="shared" si="6"/>
        <v>0</v>
      </c>
      <c r="AJ43" s="15">
        <f t="shared" si="9"/>
        <v>0</v>
      </c>
      <c r="AL43" s="15">
        <f t="shared" si="10"/>
        <v>0</v>
      </c>
    </row>
    <row r="44" spans="1:42">
      <c r="A44" s="77" t="s">
        <v>90</v>
      </c>
      <c r="B44" s="5" t="str">
        <f t="shared" si="16"/>
        <v>8930-01008</v>
      </c>
      <c r="C44" s="5" t="str">
        <f t="shared" si="17"/>
        <v>8930</v>
      </c>
      <c r="D44" s="1">
        <f>SUM($F44:K44)</f>
        <v>1983.5599999999997</v>
      </c>
      <c r="E44" s="2">
        <f t="shared" si="24"/>
        <v>7.8719591062606324E-4</v>
      </c>
      <c r="F44" s="22">
        <f>'Div 9 history '!B45</f>
        <v>389.79</v>
      </c>
      <c r="G44" s="22">
        <f>'Div 9 history '!C45</f>
        <v>5179.03</v>
      </c>
      <c r="H44" s="22">
        <f>'Div 9 history '!D45</f>
        <v>-4350.07</v>
      </c>
      <c r="I44" s="22">
        <f>'Div 9 history '!E45</f>
        <v>-1929.06</v>
      </c>
      <c r="J44" s="22">
        <f>'Div 9 history '!F45</f>
        <v>-211.07</v>
      </c>
      <c r="K44" s="22">
        <f>'Div 9 history '!G45</f>
        <v>2904.9399999999996</v>
      </c>
      <c r="L44" s="1">
        <f t="shared" si="25"/>
        <v>315.24700809537143</v>
      </c>
      <c r="M44" s="1">
        <f t="shared" si="25"/>
        <v>341.46895257999472</v>
      </c>
      <c r="N44" s="1">
        <f t="shared" si="25"/>
        <v>313.96820833855941</v>
      </c>
      <c r="O44" s="1">
        <f t="shared" si="25"/>
        <v>328.47847649444219</v>
      </c>
      <c r="P44" s="1">
        <f t="shared" si="25"/>
        <v>328.47847649444219</v>
      </c>
      <c r="Q44" s="1">
        <f t="shared" si="25"/>
        <v>315.55369545001309</v>
      </c>
      <c r="R44" s="1">
        <f t="shared" si="25"/>
        <v>341.40323510378789</v>
      </c>
      <c r="S44" s="1">
        <f t="shared" si="25"/>
        <v>302.6289229072998</v>
      </c>
      <c r="T44" s="1">
        <f t="shared" si="25"/>
        <v>328.47847649444219</v>
      </c>
      <c r="U44" s="1">
        <f t="shared" si="25"/>
        <v>315.55369545001309</v>
      </c>
      <c r="V44" s="1">
        <f t="shared" si="26"/>
        <v>341.40323510378789</v>
      </c>
      <c r="W44" s="1">
        <f t="shared" si="26"/>
        <v>315.55369545001309</v>
      </c>
      <c r="X44" s="1">
        <f t="shared" si="26"/>
        <v>328.47847649444219</v>
      </c>
      <c r="Y44" s="1">
        <f t="shared" si="26"/>
        <v>341.40323510378789</v>
      </c>
      <c r="Z44" s="1">
        <f t="shared" si="26"/>
        <v>302.62813571138918</v>
      </c>
      <c r="AA44" s="1">
        <f t="shared" si="26"/>
        <v>338.33283078927548</v>
      </c>
      <c r="AB44" s="1">
        <f t="shared" si="26"/>
        <v>338.33283078927548</v>
      </c>
      <c r="AC44" s="1">
        <f t="shared" si="26"/>
        <v>325.02030631351352</v>
      </c>
      <c r="AD44" s="1">
        <f t="shared" si="26"/>
        <v>351.64533215690153</v>
      </c>
      <c r="AE44" s="1">
        <f t="shared" si="26"/>
        <v>311.70779059451877</v>
      </c>
      <c r="AF44" s="1">
        <f t="shared" si="26"/>
        <v>338.33283078927548</v>
      </c>
      <c r="AH44" s="15">
        <f t="shared" si="5"/>
        <v>3926.7548174528229</v>
      </c>
      <c r="AI44" s="15">
        <f t="shared" si="6"/>
        <v>3948.3923947461935</v>
      </c>
      <c r="AJ44" s="15">
        <f t="shared" si="9"/>
        <v>21.637577293370668</v>
      </c>
      <c r="AL44" s="15">
        <f t="shared" si="10"/>
        <v>21.637577293370668</v>
      </c>
    </row>
    <row r="45" spans="1:42">
      <c r="A45" s="77" t="s">
        <v>92</v>
      </c>
      <c r="B45" s="5" t="str">
        <f t="shared" si="16"/>
        <v>9020-01008</v>
      </c>
      <c r="C45" s="5" t="str">
        <f t="shared" si="17"/>
        <v>9020</v>
      </c>
      <c r="D45" s="1">
        <f>SUM($F45:K45)</f>
        <v>-1392.5100000000025</v>
      </c>
      <c r="E45" s="2">
        <f t="shared" si="24"/>
        <v>-5.526317215037112E-4</v>
      </c>
      <c r="F45" s="22">
        <f>'Div 9 history '!B46</f>
        <v>-1778.1699999999998</v>
      </c>
      <c r="G45" s="22">
        <f>'Div 9 history '!C46</f>
        <v>3220.1399999999994</v>
      </c>
      <c r="H45" s="22">
        <f>'Div 9 history '!D46</f>
        <v>-12282.500000000002</v>
      </c>
      <c r="I45" s="22">
        <f>'Div 9 history '!E46</f>
        <v>84.980000000000217</v>
      </c>
      <c r="J45" s="22">
        <f>'Div 9 history '!F46</f>
        <v>5677.1100000000006</v>
      </c>
      <c r="K45" s="22">
        <f>'Div 9 history '!G46</f>
        <v>3685.93</v>
      </c>
      <c r="L45" s="1">
        <f t="shared" si="25"/>
        <v>-221.31148603666463</v>
      </c>
      <c r="M45" s="1">
        <f t="shared" si="25"/>
        <v>-239.71996368003454</v>
      </c>
      <c r="N45" s="1">
        <f t="shared" si="25"/>
        <v>-220.41373580508184</v>
      </c>
      <c r="O45" s="1">
        <f t="shared" si="25"/>
        <v>-230.60031625122335</v>
      </c>
      <c r="P45" s="1">
        <f t="shared" si="25"/>
        <v>-230.60031625122335</v>
      </c>
      <c r="Q45" s="1">
        <f t="shared" si="25"/>
        <v>-221.52678842641438</v>
      </c>
      <c r="R45" s="1">
        <f t="shared" si="25"/>
        <v>-239.67382832602826</v>
      </c>
      <c r="S45" s="1">
        <f t="shared" si="25"/>
        <v>-212.45326657002803</v>
      </c>
      <c r="T45" s="1">
        <f t="shared" si="25"/>
        <v>-230.60031625122335</v>
      </c>
      <c r="U45" s="1">
        <f t="shared" si="25"/>
        <v>-221.52678842641438</v>
      </c>
      <c r="V45" s="1">
        <f t="shared" si="26"/>
        <v>-239.67382832602826</v>
      </c>
      <c r="W45" s="1">
        <f t="shared" si="26"/>
        <v>-221.52678842641438</v>
      </c>
      <c r="X45" s="1">
        <f t="shared" si="26"/>
        <v>-230.60031625122335</v>
      </c>
      <c r="Y45" s="1">
        <f t="shared" si="26"/>
        <v>-239.67382832602826</v>
      </c>
      <c r="Z45" s="1">
        <f t="shared" si="26"/>
        <v>-212.45271393830652</v>
      </c>
      <c r="AA45" s="1">
        <f t="shared" si="26"/>
        <v>-237.51832573876004</v>
      </c>
      <c r="AB45" s="1">
        <f t="shared" si="26"/>
        <v>-237.51832573876004</v>
      </c>
      <c r="AC45" s="1">
        <f t="shared" si="26"/>
        <v>-228.17259207920685</v>
      </c>
      <c r="AD45" s="1">
        <f t="shared" si="26"/>
        <v>-246.86404317580912</v>
      </c>
      <c r="AE45" s="1">
        <f t="shared" si="26"/>
        <v>-218.82686456712889</v>
      </c>
      <c r="AF45" s="1">
        <f t="shared" si="26"/>
        <v>-237.51832573876004</v>
      </c>
      <c r="AH45" s="15">
        <f t="shared" si="5"/>
        <v>-2756.6826064506445</v>
      </c>
      <c r="AI45" s="15">
        <f t="shared" si="6"/>
        <v>-2771.8727407328397</v>
      </c>
      <c r="AJ45" s="15">
        <f t="shared" si="9"/>
        <v>-15.190134282195231</v>
      </c>
      <c r="AL45" s="15">
        <f t="shared" si="10"/>
        <v>-15.190134282195231</v>
      </c>
    </row>
    <row r="46" spans="1:42">
      <c r="A46" s="77" t="s">
        <v>93</v>
      </c>
      <c r="B46" s="5" t="str">
        <f t="shared" si="16"/>
        <v>9030-01008</v>
      </c>
      <c r="C46" s="5" t="str">
        <f t="shared" si="17"/>
        <v>9030</v>
      </c>
      <c r="D46" s="1">
        <f>SUM($F46:K46)</f>
        <v>5911.3200000000006</v>
      </c>
      <c r="E46" s="2">
        <f t="shared" si="24"/>
        <v>2.345967316543014E-3</v>
      </c>
      <c r="F46" s="22">
        <f>'Div 9 history '!B47</f>
        <v>1965.8</v>
      </c>
      <c r="G46" s="22">
        <f>'Div 9 history '!C47</f>
        <v>6711.51</v>
      </c>
      <c r="H46" s="22">
        <f>'Div 9 history '!D47</f>
        <v>-11478.529999999999</v>
      </c>
      <c r="I46" s="22">
        <f>'Div 9 history '!E47</f>
        <v>-91.77000000000001</v>
      </c>
      <c r="J46" s="22">
        <f>'Div 9 history '!F47</f>
        <v>6003.67</v>
      </c>
      <c r="K46" s="22">
        <f>'Div 9 history '!G47</f>
        <v>2800.64</v>
      </c>
      <c r="L46" s="1">
        <f t="shared" si="25"/>
        <v>939.4855431115426</v>
      </c>
      <c r="M46" s="1">
        <f t="shared" si="25"/>
        <v>1017.6310516269609</v>
      </c>
      <c r="N46" s="1">
        <f t="shared" si="25"/>
        <v>935.67451920581846</v>
      </c>
      <c r="O46" s="1">
        <f t="shared" si="25"/>
        <v>978.91739482099172</v>
      </c>
      <c r="P46" s="1">
        <f t="shared" si="25"/>
        <v>978.91739482099172</v>
      </c>
      <c r="Q46" s="1">
        <f t="shared" si="25"/>
        <v>940.39951954444109</v>
      </c>
      <c r="R46" s="1">
        <f t="shared" si="25"/>
        <v>1017.435203237474</v>
      </c>
      <c r="S46" s="1">
        <f t="shared" si="25"/>
        <v>901.8816696043375</v>
      </c>
      <c r="T46" s="1">
        <f t="shared" si="25"/>
        <v>978.91739482099172</v>
      </c>
      <c r="U46" s="1">
        <f t="shared" si="25"/>
        <v>940.39951954444109</v>
      </c>
      <c r="V46" s="1">
        <f t="shared" si="26"/>
        <v>1017.435203237474</v>
      </c>
      <c r="W46" s="1">
        <f t="shared" si="26"/>
        <v>940.39951954444109</v>
      </c>
      <c r="X46" s="1">
        <f t="shared" si="26"/>
        <v>978.91739482099172</v>
      </c>
      <c r="Y46" s="1">
        <f t="shared" si="26"/>
        <v>1017.435203237474</v>
      </c>
      <c r="Z46" s="1">
        <f t="shared" si="26"/>
        <v>901.87932363702089</v>
      </c>
      <c r="AA46" s="1">
        <f t="shared" si="26"/>
        <v>1008.2849166656215</v>
      </c>
      <c r="AB46" s="1">
        <f t="shared" si="26"/>
        <v>1008.2849166656215</v>
      </c>
      <c r="AC46" s="1">
        <f t="shared" si="26"/>
        <v>968.61150513077439</v>
      </c>
      <c r="AD46" s="1">
        <f t="shared" si="26"/>
        <v>1047.9582593345983</v>
      </c>
      <c r="AE46" s="1">
        <f t="shared" si="26"/>
        <v>928.93811969246758</v>
      </c>
      <c r="AF46" s="1">
        <f t="shared" si="26"/>
        <v>1008.2849166656215</v>
      </c>
      <c r="AH46" s="15">
        <f t="shared" si="5"/>
        <v>11702.345423130748</v>
      </c>
      <c r="AI46" s="15">
        <f t="shared" si="6"/>
        <v>11766.828798176548</v>
      </c>
      <c r="AJ46" s="15">
        <f t="shared" si="9"/>
        <v>64.48337504580013</v>
      </c>
      <c r="AL46" s="15">
        <f t="shared" si="10"/>
        <v>64.48337504580013</v>
      </c>
    </row>
    <row r="47" spans="1:42">
      <c r="A47" s="77" t="s">
        <v>94</v>
      </c>
      <c r="B47" s="5" t="str">
        <f t="shared" si="16"/>
        <v>9090-01008</v>
      </c>
      <c r="C47" s="5" t="str">
        <f t="shared" si="17"/>
        <v>9090</v>
      </c>
      <c r="D47" s="1">
        <f>SUM($F47:K47)</f>
        <v>0</v>
      </c>
      <c r="E47" s="2">
        <f t="shared" si="24"/>
        <v>0</v>
      </c>
      <c r="F47" s="22">
        <f>'Div 9 history '!B48</f>
        <v>822.19</v>
      </c>
      <c r="G47" s="22">
        <f>'Div 9 history '!C48</f>
        <v>0</v>
      </c>
      <c r="H47" s="22">
        <f>'Div 9 history '!D48</f>
        <v>-2877.65</v>
      </c>
      <c r="I47" s="22">
        <f>'Div 9 history '!E48</f>
        <v>0</v>
      </c>
      <c r="J47" s="22">
        <f>'Div 9 history '!F48</f>
        <v>1233.27</v>
      </c>
      <c r="K47" s="22">
        <f>'Div 9 history '!G48</f>
        <v>822.19</v>
      </c>
      <c r="L47" s="1">
        <f t="shared" si="25"/>
        <v>0</v>
      </c>
      <c r="M47" s="1">
        <f t="shared" si="25"/>
        <v>0</v>
      </c>
      <c r="N47" s="1">
        <f t="shared" si="25"/>
        <v>0</v>
      </c>
      <c r="O47" s="1">
        <f t="shared" si="25"/>
        <v>0</v>
      </c>
      <c r="P47" s="1">
        <f t="shared" si="25"/>
        <v>0</v>
      </c>
      <c r="Q47" s="1">
        <f t="shared" si="25"/>
        <v>0</v>
      </c>
      <c r="R47" s="1">
        <f t="shared" si="25"/>
        <v>0</v>
      </c>
      <c r="S47" s="1">
        <f t="shared" si="25"/>
        <v>0</v>
      </c>
      <c r="T47" s="1">
        <f t="shared" si="25"/>
        <v>0</v>
      </c>
      <c r="U47" s="1">
        <f t="shared" si="25"/>
        <v>0</v>
      </c>
      <c r="V47" s="1">
        <f t="shared" si="26"/>
        <v>0</v>
      </c>
      <c r="W47" s="1">
        <f t="shared" si="26"/>
        <v>0</v>
      </c>
      <c r="X47" s="1">
        <f t="shared" si="26"/>
        <v>0</v>
      </c>
      <c r="Y47" s="1">
        <f t="shared" si="26"/>
        <v>0</v>
      </c>
      <c r="Z47" s="1">
        <f t="shared" si="26"/>
        <v>0</v>
      </c>
      <c r="AA47" s="1">
        <f t="shared" si="26"/>
        <v>0</v>
      </c>
      <c r="AB47" s="1">
        <f t="shared" si="26"/>
        <v>0</v>
      </c>
      <c r="AC47" s="1">
        <f t="shared" si="26"/>
        <v>0</v>
      </c>
      <c r="AD47" s="1">
        <f t="shared" si="26"/>
        <v>0</v>
      </c>
      <c r="AE47" s="1">
        <f t="shared" si="26"/>
        <v>0</v>
      </c>
      <c r="AF47" s="1">
        <f t="shared" si="26"/>
        <v>0</v>
      </c>
      <c r="AH47" s="15">
        <f t="shared" si="5"/>
        <v>0</v>
      </c>
      <c r="AI47" s="15">
        <f t="shared" si="6"/>
        <v>0</v>
      </c>
      <c r="AJ47" s="15">
        <f t="shared" si="9"/>
        <v>0</v>
      </c>
      <c r="AL47" s="15">
        <f t="shared" si="10"/>
        <v>0</v>
      </c>
    </row>
    <row r="48" spans="1:42">
      <c r="A48" s="77" t="s">
        <v>95</v>
      </c>
      <c r="B48" s="5" t="str">
        <f t="shared" si="16"/>
        <v>9110-01008</v>
      </c>
      <c r="C48" s="5" t="str">
        <f t="shared" si="17"/>
        <v>9110</v>
      </c>
      <c r="D48" s="1">
        <f>SUM($F48:K48)</f>
        <v>39.909999999999854</v>
      </c>
      <c r="E48" s="2">
        <f t="shared" si="24"/>
        <v>1.5838688415316942E-5</v>
      </c>
      <c r="F48" s="22">
        <f>'Div 9 history '!B49</f>
        <v>1504.3899999999999</v>
      </c>
      <c r="G48" s="22">
        <f>'Div 9 history '!C49</f>
        <v>-0.03</v>
      </c>
      <c r="H48" s="22">
        <f>'Div 9 history '!D49</f>
        <v>-5125.62</v>
      </c>
      <c r="I48" s="22">
        <f>'Div 9 history '!E49</f>
        <v>0.01</v>
      </c>
      <c r="J48" s="22">
        <f>'Div 9 history '!F49</f>
        <v>2196.6999999999998</v>
      </c>
      <c r="K48" s="22">
        <f>'Div 9 history '!G49</f>
        <v>1464.46</v>
      </c>
      <c r="L48" s="1">
        <f t="shared" si="25"/>
        <v>6.342892623911669</v>
      </c>
      <c r="M48" s="1">
        <f t="shared" si="25"/>
        <v>6.870488363078274</v>
      </c>
      <c r="N48" s="1">
        <f t="shared" si="25"/>
        <v>6.3171626745809863</v>
      </c>
      <c r="O48" s="1">
        <f t="shared" si="25"/>
        <v>6.6091149231145732</v>
      </c>
      <c r="P48" s="1">
        <f t="shared" si="25"/>
        <v>6.6091149231145732</v>
      </c>
      <c r="Q48" s="1">
        <f t="shared" si="25"/>
        <v>6.3490632929732289</v>
      </c>
      <c r="R48" s="1">
        <f t="shared" si="25"/>
        <v>6.8691661018532981</v>
      </c>
      <c r="S48" s="1">
        <f t="shared" si="25"/>
        <v>6.0890118338897192</v>
      </c>
      <c r="T48" s="1">
        <f t="shared" si="25"/>
        <v>6.6091149231145732</v>
      </c>
      <c r="U48" s="1">
        <f t="shared" si="25"/>
        <v>6.3490632929732289</v>
      </c>
      <c r="V48" s="1">
        <f t="shared" si="26"/>
        <v>6.8691661018532981</v>
      </c>
      <c r="W48" s="1">
        <f t="shared" si="26"/>
        <v>6.3490632929732289</v>
      </c>
      <c r="X48" s="1">
        <f t="shared" si="26"/>
        <v>6.6091149231145732</v>
      </c>
      <c r="Y48" s="1">
        <f t="shared" si="26"/>
        <v>6.8691661018532981</v>
      </c>
      <c r="Z48" s="1">
        <f t="shared" si="26"/>
        <v>6.0889959952013042</v>
      </c>
      <c r="AA48" s="1">
        <f t="shared" si="26"/>
        <v>6.8073883708080105</v>
      </c>
      <c r="AB48" s="1">
        <f t="shared" si="26"/>
        <v>6.8073883708080105</v>
      </c>
      <c r="AC48" s="1">
        <f t="shared" si="26"/>
        <v>6.5395351917624263</v>
      </c>
      <c r="AD48" s="1">
        <f t="shared" si="26"/>
        <v>7.0752410849088969</v>
      </c>
      <c r="AE48" s="1">
        <f t="shared" si="26"/>
        <v>6.2716821889064116</v>
      </c>
      <c r="AF48" s="1">
        <f t="shared" si="26"/>
        <v>6.8073883708080105</v>
      </c>
      <c r="AH48" s="15">
        <f t="shared" si="5"/>
        <v>79.007836800773148</v>
      </c>
      <c r="AI48" s="15">
        <f t="shared" si="6"/>
        <v>79.443193285970708</v>
      </c>
      <c r="AJ48" s="15">
        <f t="shared" si="9"/>
        <v>0.4353564851975591</v>
      </c>
      <c r="AL48" s="15">
        <f t="shared" si="10"/>
        <v>0.4353564851975591</v>
      </c>
    </row>
    <row r="49" spans="1:38">
      <c r="A49" s="77" t="s">
        <v>96</v>
      </c>
      <c r="B49" s="5" t="str">
        <f t="shared" si="16"/>
        <v>9200-01008</v>
      </c>
      <c r="C49" s="5" t="str">
        <f t="shared" si="17"/>
        <v>9200</v>
      </c>
      <c r="D49" s="1">
        <f>SUM($F49:K49)</f>
        <v>235.21000000000049</v>
      </c>
      <c r="E49" s="2">
        <f t="shared" si="24"/>
        <v>9.3345474872631406E-5</v>
      </c>
      <c r="F49" s="22">
        <f>'Div 9 history '!B50</f>
        <v>1663.5500000000002</v>
      </c>
      <c r="G49" s="22">
        <f>'Div 9 history '!C50</f>
        <v>-612.88000000000011</v>
      </c>
      <c r="H49" s="22">
        <f>'Div 9 history '!D50</f>
        <v>-3539.24</v>
      </c>
      <c r="I49" s="22">
        <f>'Div 9 history '!E50</f>
        <v>-172.83</v>
      </c>
      <c r="J49" s="22">
        <f>'Div 9 history '!F50</f>
        <v>1590.88</v>
      </c>
      <c r="K49" s="22">
        <f>'Div 9 history '!G50</f>
        <v>1305.73</v>
      </c>
      <c r="L49" s="1">
        <f t="shared" si="25"/>
        <v>37.381903634935412</v>
      </c>
      <c r="M49" s="1">
        <f t="shared" si="25"/>
        <v>40.491294609863445</v>
      </c>
      <c r="N49" s="1">
        <f t="shared" si="25"/>
        <v>37.230263911004819</v>
      </c>
      <c r="O49" s="1">
        <f t="shared" si="25"/>
        <v>38.950887523572732</v>
      </c>
      <c r="P49" s="1">
        <f t="shared" si="25"/>
        <v>38.950887523572732</v>
      </c>
      <c r="Q49" s="1">
        <f t="shared" si="25"/>
        <v>37.418270537214774</v>
      </c>
      <c r="R49" s="1">
        <f t="shared" si="25"/>
        <v>40.483501849584655</v>
      </c>
      <c r="S49" s="1">
        <f t="shared" si="25"/>
        <v>35.885654558987952</v>
      </c>
      <c r="T49" s="1">
        <f t="shared" si="25"/>
        <v>38.950887523572732</v>
      </c>
      <c r="U49" s="1">
        <f t="shared" si="25"/>
        <v>37.418270537214774</v>
      </c>
      <c r="V49" s="1">
        <f t="shared" si="26"/>
        <v>40.483501849584655</v>
      </c>
      <c r="W49" s="1">
        <f t="shared" si="26"/>
        <v>37.418270537214774</v>
      </c>
      <c r="X49" s="1">
        <f t="shared" si="26"/>
        <v>38.950887523572732</v>
      </c>
      <c r="Y49" s="1">
        <f t="shared" si="26"/>
        <v>40.483501849584655</v>
      </c>
      <c r="Z49" s="1">
        <f t="shared" si="26"/>
        <v>35.885561213513078</v>
      </c>
      <c r="AA49" s="1">
        <f t="shared" si="26"/>
        <v>40.119414149279912</v>
      </c>
      <c r="AB49" s="1">
        <f t="shared" si="26"/>
        <v>40.119414149279912</v>
      </c>
      <c r="AC49" s="1">
        <f t="shared" si="26"/>
        <v>38.540818653331222</v>
      </c>
      <c r="AD49" s="1">
        <f t="shared" si="26"/>
        <v>41.698006905072191</v>
      </c>
      <c r="AE49" s="1">
        <f t="shared" si="26"/>
        <v>36.962224195757592</v>
      </c>
      <c r="AF49" s="1">
        <f t="shared" si="26"/>
        <v>40.119414149279912</v>
      </c>
      <c r="AH49" s="15">
        <f t="shared" si="5"/>
        <v>465.63350774016442</v>
      </c>
      <c r="AI49" s="15">
        <f t="shared" si="6"/>
        <v>468.19928571268537</v>
      </c>
      <c r="AJ49" s="15">
        <f t="shared" si="9"/>
        <v>2.565777972520948</v>
      </c>
      <c r="AL49" s="15">
        <f t="shared" si="10"/>
        <v>2.565777972520948</v>
      </c>
    </row>
    <row r="50" spans="1:38">
      <c r="A50" s="77" t="s">
        <v>70</v>
      </c>
      <c r="B50" s="5" t="str">
        <f t="shared" si="16"/>
        <v>8160-01008</v>
      </c>
      <c r="C50" s="5" t="str">
        <f t="shared" si="17"/>
        <v>8160</v>
      </c>
      <c r="D50" s="1">
        <f>SUM($F50:K50)</f>
        <v>-319.96000000000021</v>
      </c>
      <c r="E50" s="2">
        <f t="shared" si="24"/>
        <v>-1.269793722216194E-4</v>
      </c>
      <c r="F50" s="22">
        <f>'Div 9 history '!B51</f>
        <v>899.43000000000006</v>
      </c>
      <c r="G50" s="22">
        <f>'Div 9 history '!C51</f>
        <v>913.4799999999999</v>
      </c>
      <c r="H50" s="22">
        <f>'Div 9 history '!D51</f>
        <v>-2104.44</v>
      </c>
      <c r="I50" s="22">
        <f>'Div 9 history '!E51</f>
        <v>-187.72</v>
      </c>
      <c r="J50" s="22">
        <f>'Div 9 history '!F51</f>
        <v>281.85000000000002</v>
      </c>
      <c r="K50" s="22">
        <f>'Div 9 history '!G51</f>
        <v>-122.56</v>
      </c>
      <c r="L50" s="1">
        <f t="shared" si="25"/>
        <v>-50.851213328659135</v>
      </c>
      <c r="M50" s="1">
        <f t="shared" si="25"/>
        <v>-55.080968595603451</v>
      </c>
      <c r="N50" s="1">
        <f t="shared" si="25"/>
        <v>-50.644935338485119</v>
      </c>
      <c r="O50" s="1">
        <f t="shared" si="25"/>
        <v>-52.985527707335194</v>
      </c>
      <c r="P50" s="1">
        <f t="shared" si="25"/>
        <v>-52.985527707335194</v>
      </c>
      <c r="Q50" s="1">
        <f t="shared" si="25"/>
        <v>-50.900683819086019</v>
      </c>
      <c r="R50" s="1">
        <f t="shared" si="25"/>
        <v>-55.070367976672273</v>
      </c>
      <c r="S50" s="1">
        <f t="shared" si="25"/>
        <v>-48.815841302214054</v>
      </c>
      <c r="T50" s="1">
        <f t="shared" si="25"/>
        <v>-52.985527707335194</v>
      </c>
      <c r="U50" s="1">
        <f t="shared" si="25"/>
        <v>-50.900683819086019</v>
      </c>
      <c r="V50" s="1">
        <f t="shared" si="26"/>
        <v>-55.070367976672273</v>
      </c>
      <c r="W50" s="1">
        <f t="shared" si="26"/>
        <v>-50.900683819086019</v>
      </c>
      <c r="X50" s="1">
        <f t="shared" si="26"/>
        <v>-52.985527707335194</v>
      </c>
      <c r="Y50" s="1">
        <f t="shared" si="26"/>
        <v>-55.070367976672273</v>
      </c>
      <c r="Z50" s="1">
        <f t="shared" si="26"/>
        <v>-48.815714322841835</v>
      </c>
      <c r="AA50" s="1">
        <f t="shared" si="26"/>
        <v>-54.575093538555258</v>
      </c>
      <c r="AB50" s="1">
        <f t="shared" si="26"/>
        <v>-54.575093538555258</v>
      </c>
      <c r="AC50" s="1">
        <f t="shared" si="26"/>
        <v>-52.427704333658603</v>
      </c>
      <c r="AD50" s="1">
        <f t="shared" si="26"/>
        <v>-56.722479015972446</v>
      </c>
      <c r="AE50" s="1">
        <f t="shared" si="26"/>
        <v>-50.280316541280477</v>
      </c>
      <c r="AF50" s="1">
        <f t="shared" si="26"/>
        <v>-54.575093538555258</v>
      </c>
      <c r="AH50" s="15">
        <f t="shared" si="5"/>
        <v>-633.40885649650431</v>
      </c>
      <c r="AI50" s="15">
        <f t="shared" si="6"/>
        <v>-636.89912612827095</v>
      </c>
      <c r="AJ50" s="15">
        <f t="shared" si="9"/>
        <v>-3.4902696317666368</v>
      </c>
      <c r="AL50" s="15">
        <f t="shared" si="10"/>
        <v>-3.4902696317666368</v>
      </c>
    </row>
    <row r="51" spans="1:38">
      <c r="A51" s="77" t="s">
        <v>71</v>
      </c>
      <c r="B51" s="5" t="str">
        <f t="shared" si="16"/>
        <v>8170-01008</v>
      </c>
      <c r="C51" s="5" t="str">
        <f t="shared" si="17"/>
        <v>8170</v>
      </c>
      <c r="D51" s="1">
        <f>SUM($F51:K51)</f>
        <v>-830.36999999999989</v>
      </c>
      <c r="E51" s="2">
        <f t="shared" si="24"/>
        <v>-3.2954075919385553E-4</v>
      </c>
      <c r="F51" s="22">
        <f>'Div 9 history '!B52</f>
        <v>1032.25</v>
      </c>
      <c r="G51" s="22">
        <f>'Div 9 history '!C52</f>
        <v>340.75</v>
      </c>
      <c r="H51" s="22">
        <f>'Div 9 history '!D52</f>
        <v>-1429.59</v>
      </c>
      <c r="I51" s="22">
        <f>'Div 9 history '!E52</f>
        <v>-249.41</v>
      </c>
      <c r="J51" s="22">
        <f>'Div 9 history '!F52</f>
        <v>44.79</v>
      </c>
      <c r="K51" s="22">
        <f>'Div 9 history '!G52</f>
        <v>-569.16</v>
      </c>
      <c r="L51" s="1">
        <f t="shared" si="25"/>
        <v>-131.97062761507269</v>
      </c>
      <c r="M51" s="1">
        <f t="shared" si="25"/>
        <v>-142.94781814205277</v>
      </c>
      <c r="N51" s="1">
        <f t="shared" si="25"/>
        <v>-131.43528865176225</v>
      </c>
      <c r="O51" s="1">
        <f t="shared" si="25"/>
        <v>-137.50966571552661</v>
      </c>
      <c r="P51" s="1">
        <f t="shared" si="25"/>
        <v>-137.50966571552661</v>
      </c>
      <c r="Q51" s="1">
        <f t="shared" si="25"/>
        <v>-132.09901494828861</v>
      </c>
      <c r="R51" s="1">
        <f t="shared" si="25"/>
        <v>-142.92030709085299</v>
      </c>
      <c r="S51" s="1">
        <f t="shared" si="25"/>
        <v>-126.6883677400908</v>
      </c>
      <c r="T51" s="1">
        <f t="shared" si="25"/>
        <v>-137.50966571552661</v>
      </c>
      <c r="U51" s="1">
        <f t="shared" si="25"/>
        <v>-132.09901494828861</v>
      </c>
      <c r="V51" s="1">
        <f t="shared" si="26"/>
        <v>-142.92030709085299</v>
      </c>
      <c r="W51" s="1">
        <f t="shared" si="26"/>
        <v>-132.09901494828861</v>
      </c>
      <c r="X51" s="1">
        <f t="shared" si="26"/>
        <v>-137.50966571552661</v>
      </c>
      <c r="Y51" s="1">
        <f t="shared" si="26"/>
        <v>-142.92030709085299</v>
      </c>
      <c r="Z51" s="1">
        <f t="shared" si="26"/>
        <v>-126.6880381993316</v>
      </c>
      <c r="AA51" s="1">
        <f t="shared" si="26"/>
        <v>-141.63495568699241</v>
      </c>
      <c r="AB51" s="1">
        <f t="shared" si="26"/>
        <v>-141.63495568699241</v>
      </c>
      <c r="AC51" s="1">
        <f t="shared" si="26"/>
        <v>-136.06198539673727</v>
      </c>
      <c r="AD51" s="1">
        <f t="shared" si="26"/>
        <v>-147.20791630357857</v>
      </c>
      <c r="AE51" s="1">
        <f t="shared" si="26"/>
        <v>-130.48901877229352</v>
      </c>
      <c r="AF51" s="1">
        <f t="shared" si="26"/>
        <v>-141.63495568699241</v>
      </c>
      <c r="AH51" s="15">
        <f t="shared" si="5"/>
        <v>-1643.8420807882294</v>
      </c>
      <c r="AI51" s="15">
        <f t="shared" si="6"/>
        <v>-1652.900135526728</v>
      </c>
      <c r="AJ51" s="15">
        <f t="shared" si="9"/>
        <v>-9.0580547384986403</v>
      </c>
      <c r="AL51" s="15">
        <f t="shared" si="10"/>
        <v>-9.0580547384986403</v>
      </c>
    </row>
    <row r="52" spans="1:38">
      <c r="A52" s="77" t="s">
        <v>72</v>
      </c>
      <c r="B52" s="5" t="str">
        <f t="shared" si="16"/>
        <v>8180-01008</v>
      </c>
      <c r="C52" s="5" t="str">
        <f t="shared" si="17"/>
        <v>8180</v>
      </c>
      <c r="D52" s="1">
        <f>SUM($F52:K52)</f>
        <v>-340.23</v>
      </c>
      <c r="E52" s="2">
        <f t="shared" si="24"/>
        <v>-1.3502372737517673E-4</v>
      </c>
      <c r="F52" s="22">
        <f>'Div 9 history '!B53</f>
        <v>-197.81000000000003</v>
      </c>
      <c r="G52" s="22">
        <f>'Div 9 history '!C53</f>
        <v>417.79999999999995</v>
      </c>
      <c r="H52" s="22">
        <f>'Div 9 history '!D53</f>
        <v>-1115.1099999999999</v>
      </c>
      <c r="I52" s="22">
        <f>'Div 9 history '!E53</f>
        <v>374.69</v>
      </c>
      <c r="J52" s="22">
        <f>'Div 9 history '!F53</f>
        <v>363.54</v>
      </c>
      <c r="K52" s="22">
        <f>'Div 9 history '!G53</f>
        <v>-183.34</v>
      </c>
      <c r="L52" s="1">
        <f t="shared" si="25"/>
        <v>-54.072722561600479</v>
      </c>
      <c r="M52" s="1">
        <f t="shared" si="25"/>
        <v>-58.570439883992229</v>
      </c>
      <c r="N52" s="1">
        <f t="shared" si="25"/>
        <v>-53.8533765164795</v>
      </c>
      <c r="O52" s="1">
        <f t="shared" si="25"/>
        <v>-56.342249318248044</v>
      </c>
      <c r="P52" s="1">
        <f t="shared" si="25"/>
        <v>-56.342249318248044</v>
      </c>
      <c r="Q52" s="1">
        <f t="shared" si="25"/>
        <v>-54.125327090160098</v>
      </c>
      <c r="R52" s="1">
        <f t="shared" si="25"/>
        <v>-58.559167698159762</v>
      </c>
      <c r="S52" s="1">
        <f t="shared" si="25"/>
        <v>-51.90840632032841</v>
      </c>
      <c r="T52" s="1">
        <f t="shared" si="25"/>
        <v>-56.342249318248044</v>
      </c>
      <c r="U52" s="1">
        <f t="shared" si="25"/>
        <v>-54.125327090160098</v>
      </c>
      <c r="V52" s="1">
        <f t="shared" si="26"/>
        <v>-58.559167698159762</v>
      </c>
      <c r="W52" s="1">
        <f t="shared" si="26"/>
        <v>-54.125327090160098</v>
      </c>
      <c r="X52" s="1">
        <f t="shared" si="26"/>
        <v>-56.342249318248044</v>
      </c>
      <c r="Y52" s="1">
        <f t="shared" si="26"/>
        <v>-58.559167698159762</v>
      </c>
      <c r="Z52" s="1">
        <f t="shared" si="26"/>
        <v>-51.908271296601036</v>
      </c>
      <c r="AA52" s="1">
        <f t="shared" si="26"/>
        <v>-58.032516797795488</v>
      </c>
      <c r="AB52" s="1">
        <f t="shared" si="26"/>
        <v>-58.032516797795488</v>
      </c>
      <c r="AC52" s="1">
        <f t="shared" si="26"/>
        <v>-55.74908690286491</v>
      </c>
      <c r="AD52" s="1">
        <f t="shared" si="26"/>
        <v>-60.315942729104563</v>
      </c>
      <c r="AE52" s="1">
        <f t="shared" si="26"/>
        <v>-53.465658509938265</v>
      </c>
      <c r="AF52" s="1">
        <f t="shared" si="26"/>
        <v>-58.032516797795488</v>
      </c>
      <c r="AH52" s="15">
        <f t="shared" si="5"/>
        <v>-673.53636468872844</v>
      </c>
      <c r="AI52" s="15">
        <f t="shared" si="6"/>
        <v>-677.24774872678302</v>
      </c>
      <c r="AJ52" s="15">
        <f t="shared" si="9"/>
        <v>-3.7113840380545753</v>
      </c>
      <c r="AL52" s="15">
        <f t="shared" si="10"/>
        <v>-3.7113840380545753</v>
      </c>
    </row>
    <row r="53" spans="1:38">
      <c r="A53" s="77" t="s">
        <v>73</v>
      </c>
      <c r="B53" s="5" t="str">
        <f t="shared" si="16"/>
        <v>8200-01008</v>
      </c>
      <c r="C53" s="5" t="str">
        <f t="shared" si="17"/>
        <v>8200</v>
      </c>
      <c r="D53" s="1">
        <f>SUM($F53:K53)</f>
        <v>-36.219999999999985</v>
      </c>
      <c r="E53" s="2">
        <f t="shared" si="24"/>
        <v>-1.4374274477644237E-5</v>
      </c>
      <c r="F53" s="22">
        <f>'Div 9 history '!B54</f>
        <v>190.08</v>
      </c>
      <c r="G53" s="22">
        <f>'Div 9 history '!C54</f>
        <v>-255.56</v>
      </c>
      <c r="H53" s="22">
        <f>'Div 9 history '!D54</f>
        <v>35.369999999999997</v>
      </c>
      <c r="I53" s="22">
        <f>'Div 9 history '!E54</f>
        <v>-35.369999999999997</v>
      </c>
      <c r="J53" s="22">
        <f>'Div 9 history '!F54</f>
        <v>111.31</v>
      </c>
      <c r="K53" s="22">
        <f>'Div 9 history '!G54</f>
        <v>-82.05</v>
      </c>
      <c r="L53" s="1">
        <f t="shared" ref="L53:U62" si="27">$E53*L$77</f>
        <v>-5.7564412637955744</v>
      </c>
      <c r="M53" s="1">
        <f t="shared" si="27"/>
        <v>-6.2352565399823572</v>
      </c>
      <c r="N53" s="1">
        <f t="shared" si="27"/>
        <v>-5.7330902549066414</v>
      </c>
      <c r="O53" s="1">
        <f t="shared" si="27"/>
        <v>-5.9980491735206867</v>
      </c>
      <c r="P53" s="1">
        <f t="shared" si="27"/>
        <v>-5.9980491735206867</v>
      </c>
      <c r="Q53" s="1">
        <f t="shared" si="27"/>
        <v>-5.7620414049484108</v>
      </c>
      <c r="R53" s="1">
        <f t="shared" si="27"/>
        <v>-6.2340565324261394</v>
      </c>
      <c r="S53" s="1">
        <f t="shared" si="27"/>
        <v>-5.5260337916182998</v>
      </c>
      <c r="T53" s="1">
        <f t="shared" si="27"/>
        <v>-5.9980491735206867</v>
      </c>
      <c r="U53" s="1">
        <f t="shared" si="27"/>
        <v>-5.7620414049484108</v>
      </c>
      <c r="V53" s="1">
        <f t="shared" ref="V53:AF62" si="28">$E53*V$77</f>
        <v>-6.2340565324261394</v>
      </c>
      <c r="W53" s="1">
        <f t="shared" si="28"/>
        <v>-5.7620414049484108</v>
      </c>
      <c r="X53" s="1">
        <f t="shared" si="28"/>
        <v>-5.9980491735206867</v>
      </c>
      <c r="Y53" s="1">
        <f t="shared" si="28"/>
        <v>-6.2340565324261394</v>
      </c>
      <c r="Z53" s="1">
        <f t="shared" si="28"/>
        <v>-5.5260194173438224</v>
      </c>
      <c r="AA53" s="1">
        <f t="shared" si="28"/>
        <v>-6.1779906487263077</v>
      </c>
      <c r="AB53" s="1">
        <f t="shared" si="28"/>
        <v>-6.1779906487263077</v>
      </c>
      <c r="AC53" s="1">
        <f t="shared" si="28"/>
        <v>-5.9349026470968633</v>
      </c>
      <c r="AD53" s="1">
        <f t="shared" si="28"/>
        <v>-6.4210782283989243</v>
      </c>
      <c r="AE53" s="1">
        <f t="shared" si="28"/>
        <v>-5.6918148053668487</v>
      </c>
      <c r="AF53" s="1">
        <f t="shared" si="28"/>
        <v>-6.1779906487263077</v>
      </c>
      <c r="AH53" s="15">
        <f t="shared" si="5"/>
        <v>-71.702927810674339</v>
      </c>
      <c r="AI53" s="15">
        <f t="shared" si="6"/>
        <v>-72.098032092655174</v>
      </c>
      <c r="AJ53" s="15">
        <f t="shared" si="9"/>
        <v>-0.39510428198083503</v>
      </c>
      <c r="AL53" s="15">
        <f t="shared" si="10"/>
        <v>-0.39510428198083503</v>
      </c>
    </row>
    <row r="54" spans="1:38">
      <c r="A54" s="77" t="s">
        <v>74</v>
      </c>
      <c r="B54" s="5" t="str">
        <f t="shared" si="16"/>
        <v>8210-01008</v>
      </c>
      <c r="C54" s="5" t="str">
        <f t="shared" si="17"/>
        <v>8210</v>
      </c>
      <c r="D54" s="1">
        <f>SUM($F54:K54)</f>
        <v>-931.3499999999998</v>
      </c>
      <c r="E54" s="2">
        <f t="shared" si="24"/>
        <v>-3.6961569670772949E-4</v>
      </c>
      <c r="F54" s="22">
        <f>'Div 9 history '!B55</f>
        <v>579.45000000000005</v>
      </c>
      <c r="G54" s="22">
        <f>'Div 9 history '!C55</f>
        <v>-481.09</v>
      </c>
      <c r="H54" s="22">
        <f>'Div 9 history '!D55</f>
        <v>-951.29</v>
      </c>
      <c r="I54" s="22">
        <f>'Div 9 history '!E55</f>
        <v>243.18</v>
      </c>
      <c r="J54" s="22">
        <f>'Div 9 history '!F55</f>
        <v>-321.60000000000002</v>
      </c>
      <c r="K54" s="22">
        <f>'Div 9 history '!G55</f>
        <v>0</v>
      </c>
      <c r="L54" s="1">
        <f t="shared" si="27"/>
        <v>-148.01936971385999</v>
      </c>
      <c r="M54" s="1">
        <f t="shared" si="27"/>
        <v>-160.33147925214161</v>
      </c>
      <c r="N54" s="1">
        <f t="shared" si="27"/>
        <v>-147.4189290145583</v>
      </c>
      <c r="O54" s="1">
        <f t="shared" si="27"/>
        <v>-154.23200159465745</v>
      </c>
      <c r="P54" s="1">
        <f t="shared" si="27"/>
        <v>-154.23200159465745</v>
      </c>
      <c r="Q54" s="1">
        <f t="shared" si="27"/>
        <v>-148.16337003033416</v>
      </c>
      <c r="R54" s="1">
        <f t="shared" si="27"/>
        <v>-160.30062262493337</v>
      </c>
      <c r="S54" s="1">
        <f t="shared" si="27"/>
        <v>-142.09474245786041</v>
      </c>
      <c r="T54" s="1">
        <f t="shared" si="27"/>
        <v>-154.23200159465745</v>
      </c>
      <c r="U54" s="1">
        <f t="shared" si="27"/>
        <v>-148.16337003033416</v>
      </c>
      <c r="V54" s="1">
        <f t="shared" si="28"/>
        <v>-160.30062262493337</v>
      </c>
      <c r="W54" s="1">
        <f t="shared" si="28"/>
        <v>-148.16337003033416</v>
      </c>
      <c r="X54" s="1">
        <f t="shared" si="28"/>
        <v>-154.23200159465745</v>
      </c>
      <c r="Y54" s="1">
        <f t="shared" si="28"/>
        <v>-160.30062262493337</v>
      </c>
      <c r="Z54" s="1">
        <f t="shared" si="28"/>
        <v>-142.09437284216372</v>
      </c>
      <c r="AA54" s="1">
        <f t="shared" si="28"/>
        <v>-158.85896164249718</v>
      </c>
      <c r="AB54" s="1">
        <f t="shared" si="28"/>
        <v>-158.85896164249718</v>
      </c>
      <c r="AC54" s="1">
        <f t="shared" si="28"/>
        <v>-152.60827113124421</v>
      </c>
      <c r="AD54" s="1">
        <f t="shared" si="28"/>
        <v>-165.10964130368137</v>
      </c>
      <c r="AE54" s="1">
        <f t="shared" si="28"/>
        <v>-146.35758473159623</v>
      </c>
      <c r="AF54" s="1">
        <f t="shared" si="28"/>
        <v>-158.85896164249718</v>
      </c>
      <c r="AH54" s="15">
        <f t="shared" si="5"/>
        <v>-1843.7471512002087</v>
      </c>
      <c r="AI54" s="15">
        <f t="shared" si="6"/>
        <v>-1853.9067418413697</v>
      </c>
      <c r="AJ54" s="15">
        <f t="shared" si="9"/>
        <v>-10.159590641161003</v>
      </c>
      <c r="AL54" s="15">
        <f t="shared" si="10"/>
        <v>-10.159590641161003</v>
      </c>
    </row>
    <row r="55" spans="1:38">
      <c r="A55" s="77" t="s">
        <v>75</v>
      </c>
      <c r="B55" s="5" t="str">
        <f t="shared" si="16"/>
        <v>8340-01008</v>
      </c>
      <c r="C55" s="5" t="str">
        <f t="shared" si="17"/>
        <v>8340</v>
      </c>
      <c r="D55" s="1">
        <f>SUM($F55:K55)</f>
        <v>0</v>
      </c>
      <c r="E55" s="2">
        <f t="shared" si="24"/>
        <v>0</v>
      </c>
      <c r="F55" s="22">
        <f>'Div 9 history '!B56</f>
        <v>58.93</v>
      </c>
      <c r="G55" s="22">
        <f>'Div 9 history '!C56</f>
        <v>616.08000000000004</v>
      </c>
      <c r="H55" s="22">
        <f>'Div 9 history '!D56</f>
        <v>-675.01</v>
      </c>
      <c r="I55" s="22">
        <f>'Div 9 history '!E56</f>
        <v>0</v>
      </c>
      <c r="J55" s="22">
        <f>'Div 9 history '!F56</f>
        <v>0</v>
      </c>
      <c r="K55" s="22">
        <f>'Div 9 history '!G56</f>
        <v>0</v>
      </c>
      <c r="L55" s="1">
        <f t="shared" si="27"/>
        <v>0</v>
      </c>
      <c r="M55" s="1">
        <f t="shared" si="27"/>
        <v>0</v>
      </c>
      <c r="N55" s="1">
        <f t="shared" si="27"/>
        <v>0</v>
      </c>
      <c r="O55" s="1">
        <f t="shared" si="27"/>
        <v>0</v>
      </c>
      <c r="P55" s="1">
        <f t="shared" si="27"/>
        <v>0</v>
      </c>
      <c r="Q55" s="1">
        <f t="shared" si="27"/>
        <v>0</v>
      </c>
      <c r="R55" s="1">
        <f t="shared" si="27"/>
        <v>0</v>
      </c>
      <c r="S55" s="1">
        <f t="shared" si="27"/>
        <v>0</v>
      </c>
      <c r="T55" s="1">
        <f t="shared" si="27"/>
        <v>0</v>
      </c>
      <c r="U55" s="1">
        <f t="shared" si="27"/>
        <v>0</v>
      </c>
      <c r="V55" s="1">
        <f t="shared" si="28"/>
        <v>0</v>
      </c>
      <c r="W55" s="1">
        <f t="shared" si="28"/>
        <v>0</v>
      </c>
      <c r="X55" s="1">
        <f t="shared" si="28"/>
        <v>0</v>
      </c>
      <c r="Y55" s="1">
        <f t="shared" si="28"/>
        <v>0</v>
      </c>
      <c r="Z55" s="1">
        <f t="shared" si="28"/>
        <v>0</v>
      </c>
      <c r="AA55" s="1">
        <f t="shared" si="28"/>
        <v>0</v>
      </c>
      <c r="AB55" s="1">
        <f t="shared" si="28"/>
        <v>0</v>
      </c>
      <c r="AC55" s="1">
        <f t="shared" si="28"/>
        <v>0</v>
      </c>
      <c r="AD55" s="1">
        <f t="shared" si="28"/>
        <v>0</v>
      </c>
      <c r="AE55" s="1">
        <f t="shared" si="28"/>
        <v>0</v>
      </c>
      <c r="AF55" s="1">
        <f t="shared" si="28"/>
        <v>0</v>
      </c>
      <c r="AH55" s="15">
        <f t="shared" si="5"/>
        <v>0</v>
      </c>
      <c r="AI55" s="15">
        <f t="shared" si="6"/>
        <v>0</v>
      </c>
      <c r="AJ55" s="15">
        <f t="shared" si="9"/>
        <v>0</v>
      </c>
      <c r="AL55" s="15">
        <f t="shared" si="10"/>
        <v>0</v>
      </c>
    </row>
    <row r="56" spans="1:38">
      <c r="A56" s="77" t="s">
        <v>540</v>
      </c>
      <c r="B56" s="5" t="str">
        <f t="shared" si="16"/>
        <v>8350-01008</v>
      </c>
      <c r="C56" s="5" t="str">
        <f t="shared" si="17"/>
        <v>8350</v>
      </c>
      <c r="D56" s="1">
        <f>SUM($F56:K56)</f>
        <v>0</v>
      </c>
      <c r="E56" s="2">
        <f t="shared" si="24"/>
        <v>0</v>
      </c>
      <c r="F56" s="22">
        <f>'Div 9 history '!B57</f>
        <v>0</v>
      </c>
      <c r="G56" s="22">
        <f>'Div 9 history '!C57</f>
        <v>0</v>
      </c>
      <c r="H56" s="22">
        <f>'Div 9 history '!D57</f>
        <v>0</v>
      </c>
      <c r="I56" s="22">
        <f>'Div 9 history '!E57</f>
        <v>0</v>
      </c>
      <c r="J56" s="22">
        <f>'Div 9 history '!F57</f>
        <v>0</v>
      </c>
      <c r="K56" s="22">
        <f>'Div 9 history '!G57</f>
        <v>0</v>
      </c>
      <c r="L56" s="1">
        <f t="shared" si="27"/>
        <v>0</v>
      </c>
      <c r="M56" s="1">
        <f t="shared" si="27"/>
        <v>0</v>
      </c>
      <c r="N56" s="1">
        <f t="shared" si="27"/>
        <v>0</v>
      </c>
      <c r="O56" s="1">
        <f t="shared" si="27"/>
        <v>0</v>
      </c>
      <c r="P56" s="1">
        <f t="shared" si="27"/>
        <v>0</v>
      </c>
      <c r="Q56" s="1">
        <f t="shared" si="27"/>
        <v>0</v>
      </c>
      <c r="R56" s="1">
        <f t="shared" si="27"/>
        <v>0</v>
      </c>
      <c r="S56" s="1">
        <f t="shared" si="27"/>
        <v>0</v>
      </c>
      <c r="T56" s="1">
        <f t="shared" si="27"/>
        <v>0</v>
      </c>
      <c r="U56" s="1">
        <f t="shared" si="27"/>
        <v>0</v>
      </c>
      <c r="V56" s="1">
        <f t="shared" si="28"/>
        <v>0</v>
      </c>
      <c r="W56" s="1">
        <f t="shared" si="28"/>
        <v>0</v>
      </c>
      <c r="X56" s="1">
        <f t="shared" si="28"/>
        <v>0</v>
      </c>
      <c r="Y56" s="1">
        <f t="shared" si="28"/>
        <v>0</v>
      </c>
      <c r="Z56" s="1">
        <f t="shared" si="28"/>
        <v>0</v>
      </c>
      <c r="AA56" s="1">
        <f t="shared" si="28"/>
        <v>0</v>
      </c>
      <c r="AB56" s="1">
        <f t="shared" si="28"/>
        <v>0</v>
      </c>
      <c r="AC56" s="1">
        <f t="shared" si="28"/>
        <v>0</v>
      </c>
      <c r="AD56" s="1">
        <f t="shared" si="28"/>
        <v>0</v>
      </c>
      <c r="AE56" s="1">
        <f t="shared" si="28"/>
        <v>0</v>
      </c>
      <c r="AF56" s="1">
        <f t="shared" si="28"/>
        <v>0</v>
      </c>
      <c r="AH56" s="15">
        <f t="shared" si="5"/>
        <v>0</v>
      </c>
      <c r="AI56" s="15">
        <f t="shared" si="6"/>
        <v>0</v>
      </c>
      <c r="AJ56" s="15">
        <f t="shared" si="9"/>
        <v>0</v>
      </c>
      <c r="AL56" s="15">
        <f t="shared" si="10"/>
        <v>0</v>
      </c>
    </row>
    <row r="57" spans="1:38">
      <c r="A57" s="77" t="s">
        <v>76</v>
      </c>
      <c r="B57" s="5" t="str">
        <f t="shared" si="16"/>
        <v>8360-01008</v>
      </c>
      <c r="C57" s="5" t="str">
        <f t="shared" si="17"/>
        <v>8360</v>
      </c>
      <c r="D57" s="1">
        <f>SUM($F57:K57)</f>
        <v>0</v>
      </c>
      <c r="E57" s="2">
        <f t="shared" si="24"/>
        <v>0</v>
      </c>
      <c r="F57" s="22">
        <f>'Div 9 history '!B58</f>
        <v>0</v>
      </c>
      <c r="G57" s="22">
        <f>'Div 9 history '!C58</f>
        <v>0</v>
      </c>
      <c r="H57" s="22">
        <f>'Div 9 history '!D58</f>
        <v>0</v>
      </c>
      <c r="I57" s="22">
        <f>'Div 9 history '!E58</f>
        <v>0</v>
      </c>
      <c r="J57" s="22">
        <f>'Div 9 history '!F58</f>
        <v>0</v>
      </c>
      <c r="K57" s="22">
        <f>'Div 9 history '!G58</f>
        <v>0</v>
      </c>
      <c r="L57" s="1">
        <f t="shared" si="27"/>
        <v>0</v>
      </c>
      <c r="M57" s="1">
        <f t="shared" si="27"/>
        <v>0</v>
      </c>
      <c r="N57" s="1">
        <f t="shared" si="27"/>
        <v>0</v>
      </c>
      <c r="O57" s="1">
        <f t="shared" si="27"/>
        <v>0</v>
      </c>
      <c r="P57" s="1">
        <f t="shared" si="27"/>
        <v>0</v>
      </c>
      <c r="Q57" s="1">
        <f t="shared" si="27"/>
        <v>0</v>
      </c>
      <c r="R57" s="1">
        <f t="shared" si="27"/>
        <v>0</v>
      </c>
      <c r="S57" s="1">
        <f t="shared" si="27"/>
        <v>0</v>
      </c>
      <c r="T57" s="1">
        <f t="shared" si="27"/>
        <v>0</v>
      </c>
      <c r="U57" s="1">
        <f t="shared" si="27"/>
        <v>0</v>
      </c>
      <c r="V57" s="1">
        <f t="shared" si="28"/>
        <v>0</v>
      </c>
      <c r="W57" s="1">
        <f t="shared" si="28"/>
        <v>0</v>
      </c>
      <c r="X57" s="1">
        <f t="shared" si="28"/>
        <v>0</v>
      </c>
      <c r="Y57" s="1">
        <f t="shared" si="28"/>
        <v>0</v>
      </c>
      <c r="Z57" s="1">
        <f t="shared" si="28"/>
        <v>0</v>
      </c>
      <c r="AA57" s="1">
        <f t="shared" si="28"/>
        <v>0</v>
      </c>
      <c r="AB57" s="1">
        <f t="shared" si="28"/>
        <v>0</v>
      </c>
      <c r="AC57" s="1">
        <f t="shared" si="28"/>
        <v>0</v>
      </c>
      <c r="AD57" s="1">
        <f t="shared" si="28"/>
        <v>0</v>
      </c>
      <c r="AE57" s="1">
        <f t="shared" si="28"/>
        <v>0</v>
      </c>
      <c r="AF57" s="1">
        <f t="shared" si="28"/>
        <v>0</v>
      </c>
      <c r="AH57" s="15">
        <f t="shared" si="5"/>
        <v>0</v>
      </c>
      <c r="AI57" s="15">
        <f t="shared" si="6"/>
        <v>0</v>
      </c>
      <c r="AJ57" s="15">
        <f t="shared" si="9"/>
        <v>0</v>
      </c>
      <c r="AL57" s="15">
        <f t="shared" si="10"/>
        <v>0</v>
      </c>
    </row>
    <row r="58" spans="1:38">
      <c r="A58" s="77" t="s">
        <v>541</v>
      </c>
      <c r="B58" s="5" t="str">
        <f t="shared" si="16"/>
        <v>8410-01008</v>
      </c>
      <c r="C58" s="5" t="str">
        <f t="shared" si="17"/>
        <v>8410</v>
      </c>
      <c r="D58" s="1">
        <f>SUM($F58:K58)</f>
        <v>-404.44999999999982</v>
      </c>
      <c r="E58" s="2">
        <f t="shared" si="24"/>
        <v>-1.6051008593272257E-4</v>
      </c>
      <c r="F58" s="22">
        <f>'Div 9 history '!B59</f>
        <v>2903.15</v>
      </c>
      <c r="G58" s="22">
        <f>'Div 9 history '!C59</f>
        <v>-4914.37</v>
      </c>
      <c r="H58" s="22">
        <f>'Div 9 history '!D59</f>
        <v>-2196.44</v>
      </c>
      <c r="I58" s="22">
        <f>'Div 9 history '!E59</f>
        <v>834.32</v>
      </c>
      <c r="J58" s="22">
        <f>'Div 9 history '!F59</f>
        <v>1310.0999999999999</v>
      </c>
      <c r="K58" s="22">
        <f>'Div 9 history '!G59</f>
        <v>1658.79</v>
      </c>
      <c r="L58" s="1">
        <f t="shared" si="27"/>
        <v>-64.279201246331311</v>
      </c>
      <c r="M58" s="1">
        <f t="shared" si="27"/>
        <v>-69.625883699499298</v>
      </c>
      <c r="N58" s="1">
        <f t="shared" si="27"/>
        <v>-64.018452611733608</v>
      </c>
      <c r="O58" s="1">
        <f t="shared" si="27"/>
        <v>-66.977111767820034</v>
      </c>
      <c r="P58" s="1">
        <f t="shared" si="27"/>
        <v>-66.977111767820034</v>
      </c>
      <c r="Q58" s="1">
        <f t="shared" si="27"/>
        <v>-64.341735125107263</v>
      </c>
      <c r="R58" s="1">
        <f t="shared" si="27"/>
        <v>-69.612483835995377</v>
      </c>
      <c r="S58" s="1">
        <f t="shared" si="27"/>
        <v>-61.706360215903409</v>
      </c>
      <c r="T58" s="1">
        <f t="shared" si="27"/>
        <v>-66.977111767820034</v>
      </c>
      <c r="U58" s="1">
        <f t="shared" si="27"/>
        <v>-64.341735125107263</v>
      </c>
      <c r="V58" s="1">
        <f t="shared" si="28"/>
        <v>-69.612483835995377</v>
      </c>
      <c r="W58" s="1">
        <f t="shared" si="28"/>
        <v>-64.341735125107263</v>
      </c>
      <c r="X58" s="1">
        <f t="shared" si="28"/>
        <v>-66.977111767820034</v>
      </c>
      <c r="Y58" s="1">
        <f t="shared" si="28"/>
        <v>-69.612483835995377</v>
      </c>
      <c r="Z58" s="1">
        <f t="shared" si="28"/>
        <v>-61.706199705817475</v>
      </c>
      <c r="AA58" s="1">
        <f t="shared" si="28"/>
        <v>-68.986425120854634</v>
      </c>
      <c r="AB58" s="1">
        <f t="shared" si="28"/>
        <v>-68.986425120854634</v>
      </c>
      <c r="AC58" s="1">
        <f t="shared" si="28"/>
        <v>-66.271987178860485</v>
      </c>
      <c r="AD58" s="1">
        <f t="shared" si="28"/>
        <v>-71.70085835107524</v>
      </c>
      <c r="AE58" s="1">
        <f t="shared" si="28"/>
        <v>-63.557551022380508</v>
      </c>
      <c r="AF58" s="1">
        <f t="shared" si="28"/>
        <v>-68.986425120854634</v>
      </c>
      <c r="AH58" s="15">
        <f t="shared" si="5"/>
        <v>-800.66949621831134</v>
      </c>
      <c r="AI58" s="15">
        <f t="shared" si="6"/>
        <v>-805.08142131072293</v>
      </c>
      <c r="AJ58" s="15">
        <f t="shared" si="9"/>
        <v>-4.4119250924115931</v>
      </c>
      <c r="AL58" s="15">
        <f t="shared" si="10"/>
        <v>-4.4119250924115931</v>
      </c>
    </row>
    <row r="59" spans="1:38">
      <c r="A59" s="77" t="s">
        <v>77</v>
      </c>
      <c r="B59" s="5" t="str">
        <f t="shared" si="16"/>
        <v>8560-01008</v>
      </c>
      <c r="C59" s="5" t="str">
        <f t="shared" si="17"/>
        <v>8560</v>
      </c>
      <c r="D59" s="1">
        <f>SUM($F59:K59)</f>
        <v>-1521.1300000000015</v>
      </c>
      <c r="E59" s="2">
        <f t="shared" si="24"/>
        <v>-6.0367587344503063E-4</v>
      </c>
      <c r="F59" s="22">
        <f>'Div 9 history '!B60</f>
        <v>-4493.12</v>
      </c>
      <c r="G59" s="22">
        <f>'Div 9 history '!C60</f>
        <v>6802.5499999999993</v>
      </c>
      <c r="H59" s="22">
        <f>'Div 9 history '!D60</f>
        <v>-5764.21</v>
      </c>
      <c r="I59" s="22">
        <f>'Div 9 history '!E60</f>
        <v>-1409.68</v>
      </c>
      <c r="J59" s="22">
        <f>'Div 9 history '!F60</f>
        <v>1252.8499999999999</v>
      </c>
      <c r="K59" s="22">
        <f>'Div 9 history '!G60</f>
        <v>2090.4799999999996</v>
      </c>
      <c r="L59" s="1">
        <f t="shared" si="27"/>
        <v>-241.75305078954651</v>
      </c>
      <c r="M59" s="1">
        <f t="shared" si="27"/>
        <v>-261.86183822924841</v>
      </c>
      <c r="N59" s="1">
        <f t="shared" si="27"/>
        <v>-240.77237933313506</v>
      </c>
      <c r="O59" s="1">
        <f t="shared" si="27"/>
        <v>-251.89984923571328</v>
      </c>
      <c r="P59" s="1">
        <f t="shared" si="27"/>
        <v>-251.89984923571328</v>
      </c>
      <c r="Q59" s="1">
        <f t="shared" si="27"/>
        <v>-241.98823971035861</v>
      </c>
      <c r="R59" s="1">
        <f t="shared" si="27"/>
        <v>-261.81144155630557</v>
      </c>
      <c r="S59" s="1">
        <f t="shared" si="27"/>
        <v>-232.07663670470339</v>
      </c>
      <c r="T59" s="1">
        <f t="shared" si="27"/>
        <v>-251.89984923571328</v>
      </c>
      <c r="U59" s="1">
        <f t="shared" si="27"/>
        <v>-241.98823971035861</v>
      </c>
      <c r="V59" s="1">
        <f t="shared" si="28"/>
        <v>-261.81144155630557</v>
      </c>
      <c r="W59" s="1">
        <f t="shared" si="28"/>
        <v>-241.98823971035861</v>
      </c>
      <c r="X59" s="1">
        <f t="shared" si="28"/>
        <v>-251.89984923571328</v>
      </c>
      <c r="Y59" s="1">
        <f t="shared" si="28"/>
        <v>-261.81144155630557</v>
      </c>
      <c r="Z59" s="1">
        <f t="shared" si="28"/>
        <v>-232.07603302882993</v>
      </c>
      <c r="AA59" s="1">
        <f t="shared" si="28"/>
        <v>-259.45684471278469</v>
      </c>
      <c r="AB59" s="1">
        <f t="shared" si="28"/>
        <v>-259.45684471278469</v>
      </c>
      <c r="AC59" s="1">
        <f t="shared" si="28"/>
        <v>-249.2478869016694</v>
      </c>
      <c r="AD59" s="1">
        <f t="shared" si="28"/>
        <v>-269.66578480299478</v>
      </c>
      <c r="AE59" s="1">
        <f t="shared" si="28"/>
        <v>-239.03893580584449</v>
      </c>
      <c r="AF59" s="1">
        <f t="shared" si="28"/>
        <v>-259.45684471278469</v>
      </c>
      <c r="AH59" s="15">
        <f t="shared" si="5"/>
        <v>-3011.3052065337165</v>
      </c>
      <c r="AI59" s="15">
        <f t="shared" si="6"/>
        <v>-3027.8983864467345</v>
      </c>
      <c r="AJ59" s="15">
        <f t="shared" si="9"/>
        <v>-16.593179913018048</v>
      </c>
      <c r="AL59" s="15">
        <f t="shared" si="10"/>
        <v>-16.593179913018048</v>
      </c>
    </row>
    <row r="60" spans="1:38">
      <c r="A60" s="77" t="s">
        <v>78</v>
      </c>
      <c r="B60" s="5" t="str">
        <f t="shared" si="7"/>
        <v>8570-01008</v>
      </c>
      <c r="C60" s="5" t="str">
        <f t="shared" si="8"/>
        <v>8570</v>
      </c>
      <c r="D60" s="1">
        <f>SUM($F60:K60)</f>
        <v>7.4699999999999847</v>
      </c>
      <c r="E60" s="2">
        <f t="shared" si="24"/>
        <v>2.9645452884594774E-6</v>
      </c>
      <c r="F60" s="22">
        <f>'Div 9 history '!B61</f>
        <v>-138.02000000000001</v>
      </c>
      <c r="G60" s="22">
        <f>'Div 9 history '!C61</f>
        <v>25.46</v>
      </c>
      <c r="H60" s="22">
        <f>'Div 9 history '!D61</f>
        <v>-35.67</v>
      </c>
      <c r="I60" s="22">
        <f>'Div 9 history '!E61</f>
        <v>-40.729999999999997</v>
      </c>
      <c r="J60" s="22">
        <f>'Div 9 history '!F61</f>
        <v>313.73</v>
      </c>
      <c r="K60" s="22">
        <f>'Div 9 history '!G61</f>
        <v>-117.30000000000003</v>
      </c>
      <c r="L60" s="1">
        <f t="shared" si="27"/>
        <v>1.1872064119423764</v>
      </c>
      <c r="M60" s="1">
        <f t="shared" si="27"/>
        <v>1.2859571052917762</v>
      </c>
      <c r="N60" s="1">
        <f t="shared" si="27"/>
        <v>1.182390508121274</v>
      </c>
      <c r="O60" s="1">
        <f t="shared" si="27"/>
        <v>1.2370355418608352</v>
      </c>
      <c r="P60" s="1">
        <f t="shared" si="27"/>
        <v>1.2370355418608352</v>
      </c>
      <c r="Q60" s="1">
        <f t="shared" si="27"/>
        <v>1.1883613830746704</v>
      </c>
      <c r="R60" s="1">
        <f t="shared" si="27"/>
        <v>1.2857096161574597</v>
      </c>
      <c r="S60" s="1">
        <f t="shared" si="27"/>
        <v>1.1396872563055944</v>
      </c>
      <c r="T60" s="1">
        <f t="shared" si="27"/>
        <v>1.2370355418608352</v>
      </c>
      <c r="U60" s="1">
        <f t="shared" si="27"/>
        <v>1.1883613830746704</v>
      </c>
      <c r="V60" s="1">
        <f t="shared" si="28"/>
        <v>1.2857096161574597</v>
      </c>
      <c r="W60" s="1">
        <f t="shared" si="28"/>
        <v>1.1883613830746704</v>
      </c>
      <c r="X60" s="1">
        <f t="shared" si="28"/>
        <v>1.2370355418608352</v>
      </c>
      <c r="Y60" s="1">
        <f t="shared" si="28"/>
        <v>1.2857096161574597</v>
      </c>
      <c r="Z60" s="1">
        <f t="shared" si="28"/>
        <v>1.1396842917603061</v>
      </c>
      <c r="AA60" s="1">
        <f t="shared" si="28"/>
        <v>1.2741466081166604</v>
      </c>
      <c r="AB60" s="1">
        <f t="shared" si="28"/>
        <v>1.2741466081166604</v>
      </c>
      <c r="AC60" s="1">
        <f t="shared" si="28"/>
        <v>1.2240122245669105</v>
      </c>
      <c r="AD60" s="1">
        <f t="shared" si="28"/>
        <v>1.3242809046421835</v>
      </c>
      <c r="AE60" s="1">
        <f t="shared" si="28"/>
        <v>1.1738778739947624</v>
      </c>
      <c r="AF60" s="1">
        <f t="shared" si="28"/>
        <v>1.2741466081166604</v>
      </c>
      <c r="AH60" s="15">
        <f t="shared" si="5"/>
        <v>14.787986492151756</v>
      </c>
      <c r="AI60" s="15">
        <f t="shared" si="6"/>
        <v>14.869472659639241</v>
      </c>
      <c r="AJ60" s="15">
        <f t="shared" si="9"/>
        <v>8.1486167487485162E-2</v>
      </c>
      <c r="AL60" s="15">
        <f t="shared" si="10"/>
        <v>8.1486167487485162E-2</v>
      </c>
    </row>
    <row r="61" spans="1:38">
      <c r="A61" s="77" t="s">
        <v>79</v>
      </c>
      <c r="B61" s="5" t="str">
        <f t="shared" si="7"/>
        <v>8630-01008</v>
      </c>
      <c r="C61" s="5" t="str">
        <f t="shared" si="8"/>
        <v>8630</v>
      </c>
      <c r="D61" s="1">
        <f>SUM($F61:K61)</f>
        <v>-563.34</v>
      </c>
      <c r="E61" s="2">
        <f t="shared" si="24"/>
        <v>-2.2356719448470756E-4</v>
      </c>
      <c r="F61" s="22">
        <f>'Div 9 history '!B62</f>
        <v>-676.01</v>
      </c>
      <c r="G61" s="22">
        <f>'Div 9 history '!C62</f>
        <v>0</v>
      </c>
      <c r="H61" s="22">
        <f>'Div 9 history '!D62</f>
        <v>0</v>
      </c>
      <c r="I61" s="22">
        <f>'Div 9 history '!E62</f>
        <v>144.44999999999999</v>
      </c>
      <c r="J61" s="22">
        <f>'Div 9 history '!F62</f>
        <v>-144.44999999999999</v>
      </c>
      <c r="K61" s="22">
        <f>'Div 9 history '!G62</f>
        <v>112.67</v>
      </c>
      <c r="L61" s="1">
        <f t="shared" si="27"/>
        <v>-89.531574311060197</v>
      </c>
      <c r="M61" s="1">
        <f t="shared" si="27"/>
        <v>-96.978724992646676</v>
      </c>
      <c r="N61" s="1">
        <f t="shared" si="27"/>
        <v>-89.168389403619784</v>
      </c>
      <c r="O61" s="1">
        <f t="shared" si="27"/>
        <v>-93.289371104669939</v>
      </c>
      <c r="P61" s="1">
        <f t="shared" si="27"/>
        <v>-93.289371104669939</v>
      </c>
      <c r="Q61" s="1">
        <f t="shared" si="27"/>
        <v>-89.618674905125332</v>
      </c>
      <c r="R61" s="1">
        <f t="shared" si="27"/>
        <v>-96.96006093254951</v>
      </c>
      <c r="S61" s="1">
        <f t="shared" si="27"/>
        <v>-85.947981120106419</v>
      </c>
      <c r="T61" s="1">
        <f t="shared" si="27"/>
        <v>-93.289371104669939</v>
      </c>
      <c r="U61" s="1">
        <f t="shared" si="27"/>
        <v>-89.618674905125332</v>
      </c>
      <c r="V61" s="1">
        <f t="shared" si="28"/>
        <v>-96.96006093254951</v>
      </c>
      <c r="W61" s="1">
        <f t="shared" si="28"/>
        <v>-89.618674905125332</v>
      </c>
      <c r="X61" s="1">
        <f t="shared" si="28"/>
        <v>-93.289371104669939</v>
      </c>
      <c r="Y61" s="1">
        <f t="shared" si="28"/>
        <v>-96.96006093254951</v>
      </c>
      <c r="Z61" s="1">
        <f t="shared" si="28"/>
        <v>-85.947757552911938</v>
      </c>
      <c r="AA61" s="1">
        <f t="shared" si="28"/>
        <v>-96.088052237810032</v>
      </c>
      <c r="AB61" s="1">
        <f t="shared" si="28"/>
        <v>-96.088052237810032</v>
      </c>
      <c r="AC61" s="1">
        <f t="shared" si="28"/>
        <v>-92.307235152279091</v>
      </c>
      <c r="AD61" s="1">
        <f t="shared" si="28"/>
        <v>-99.868862760526</v>
      </c>
      <c r="AE61" s="1">
        <f t="shared" si="28"/>
        <v>-88.526420553709613</v>
      </c>
      <c r="AF61" s="1">
        <f t="shared" si="28"/>
        <v>-96.088052237810032</v>
      </c>
      <c r="AH61" s="15">
        <f t="shared" si="5"/>
        <v>-1115.2161058217919</v>
      </c>
      <c r="AI61" s="15">
        <f t="shared" si="6"/>
        <v>-1121.3612755128763</v>
      </c>
      <c r="AJ61" s="15">
        <f t="shared" si="9"/>
        <v>-6.1451696910844475</v>
      </c>
      <c r="AL61" s="15">
        <f t="shared" si="10"/>
        <v>-6.1451696910844475</v>
      </c>
    </row>
    <row r="62" spans="1:38">
      <c r="A62" s="77" t="s">
        <v>80</v>
      </c>
      <c r="B62" s="5" t="str">
        <f t="shared" si="7"/>
        <v>8650-01008</v>
      </c>
      <c r="C62" s="5" t="str">
        <f t="shared" si="8"/>
        <v>8650</v>
      </c>
      <c r="D62" s="1">
        <f>SUM($F62:K62)</f>
        <v>0</v>
      </c>
      <c r="E62" s="2">
        <f t="shared" si="24"/>
        <v>0</v>
      </c>
      <c r="F62" s="22">
        <f>'Div 9 history '!B63</f>
        <v>0</v>
      </c>
      <c r="G62" s="22">
        <f>'Div 9 history '!C63</f>
        <v>0</v>
      </c>
      <c r="H62" s="22">
        <f>'Div 9 history '!D63</f>
        <v>0</v>
      </c>
      <c r="I62" s="22">
        <f>'Div 9 history '!E63</f>
        <v>0</v>
      </c>
      <c r="J62" s="22">
        <f>'Div 9 history '!F63</f>
        <v>0</v>
      </c>
      <c r="K62" s="22">
        <f>'Div 9 history '!G63</f>
        <v>0</v>
      </c>
      <c r="L62" s="1">
        <f t="shared" si="27"/>
        <v>0</v>
      </c>
      <c r="M62" s="1">
        <f t="shared" si="27"/>
        <v>0</v>
      </c>
      <c r="N62" s="1">
        <f t="shared" si="27"/>
        <v>0</v>
      </c>
      <c r="O62" s="1">
        <f t="shared" si="27"/>
        <v>0</v>
      </c>
      <c r="P62" s="1">
        <f t="shared" si="27"/>
        <v>0</v>
      </c>
      <c r="Q62" s="1">
        <f t="shared" si="27"/>
        <v>0</v>
      </c>
      <c r="R62" s="1">
        <f t="shared" si="27"/>
        <v>0</v>
      </c>
      <c r="S62" s="1">
        <f t="shared" si="27"/>
        <v>0</v>
      </c>
      <c r="T62" s="1">
        <f t="shared" si="27"/>
        <v>0</v>
      </c>
      <c r="U62" s="1">
        <f t="shared" si="27"/>
        <v>0</v>
      </c>
      <c r="V62" s="1">
        <f t="shared" si="28"/>
        <v>0</v>
      </c>
      <c r="W62" s="1">
        <f t="shared" si="28"/>
        <v>0</v>
      </c>
      <c r="X62" s="1">
        <f t="shared" si="28"/>
        <v>0</v>
      </c>
      <c r="Y62" s="1">
        <f t="shared" si="28"/>
        <v>0</v>
      </c>
      <c r="Z62" s="1">
        <f t="shared" si="28"/>
        <v>0</v>
      </c>
      <c r="AA62" s="1">
        <f t="shared" si="28"/>
        <v>0</v>
      </c>
      <c r="AB62" s="1">
        <f t="shared" si="28"/>
        <v>0</v>
      </c>
      <c r="AC62" s="1">
        <f t="shared" si="28"/>
        <v>0</v>
      </c>
      <c r="AD62" s="1">
        <f t="shared" si="28"/>
        <v>0</v>
      </c>
      <c r="AE62" s="1">
        <f t="shared" si="28"/>
        <v>0</v>
      </c>
      <c r="AF62" s="1">
        <f t="shared" si="28"/>
        <v>0</v>
      </c>
      <c r="AH62" s="15">
        <f t="shared" si="5"/>
        <v>0</v>
      </c>
      <c r="AI62" s="15">
        <f t="shared" si="6"/>
        <v>0</v>
      </c>
      <c r="AJ62" s="15">
        <f t="shared" si="9"/>
        <v>0</v>
      </c>
      <c r="AL62" s="15">
        <f t="shared" si="10"/>
        <v>0</v>
      </c>
    </row>
    <row r="63" spans="1:38">
      <c r="A63" s="77" t="s">
        <v>81</v>
      </c>
      <c r="B63" s="5" t="str">
        <f t="shared" si="7"/>
        <v>8700-01008</v>
      </c>
      <c r="C63" s="5" t="str">
        <f t="shared" si="8"/>
        <v>8700</v>
      </c>
      <c r="D63" s="1">
        <f>SUM($F63:K63)</f>
        <v>-9104.4699999999993</v>
      </c>
      <c r="E63" s="2">
        <f t="shared" si="24"/>
        <v>-3.6132012908193724E-3</v>
      </c>
      <c r="F63" s="22">
        <f>'Div 9 history '!B64</f>
        <v>9796.98</v>
      </c>
      <c r="G63" s="22">
        <f>'Div 9 history '!C64</f>
        <v>-15067.529999999999</v>
      </c>
      <c r="H63" s="22">
        <f>'Div 9 history '!D64</f>
        <v>-12050.03</v>
      </c>
      <c r="I63" s="22">
        <f>'Div 9 history '!E64</f>
        <v>409.0200000000001</v>
      </c>
      <c r="J63" s="22">
        <f>'Div 9 history '!F64</f>
        <v>2902.2000000000003</v>
      </c>
      <c r="K63" s="22">
        <f>'Div 9 history '!G64</f>
        <v>4904.8900000000012</v>
      </c>
      <c r="L63" s="1">
        <f t="shared" ref="L63:U70" si="29">$E63*L$77</f>
        <v>-1446.9725784922393</v>
      </c>
      <c r="M63" s="1">
        <f t="shared" si="29"/>
        <v>-1567.3303730141688</v>
      </c>
      <c r="N63" s="1">
        <f t="shared" si="29"/>
        <v>-1441.1029329953033</v>
      </c>
      <c r="O63" s="1">
        <f t="shared" si="29"/>
        <v>-1507.70454883611</v>
      </c>
      <c r="P63" s="1">
        <f t="shared" si="29"/>
        <v>-1507.70454883611</v>
      </c>
      <c r="Q63" s="1">
        <f t="shared" si="29"/>
        <v>-1448.3802625651761</v>
      </c>
      <c r="R63" s="1">
        <f t="shared" si="29"/>
        <v>-1567.0287321308072</v>
      </c>
      <c r="S63" s="1">
        <f t="shared" si="29"/>
        <v>-1389.056015316816</v>
      </c>
      <c r="T63" s="1">
        <f t="shared" si="29"/>
        <v>-1507.70454883611</v>
      </c>
      <c r="U63" s="1">
        <f t="shared" si="29"/>
        <v>-1448.3802625651761</v>
      </c>
      <c r="V63" s="1">
        <f t="shared" ref="V63:AF70" si="30">$E63*V$77</f>
        <v>-1567.0287321308072</v>
      </c>
      <c r="W63" s="1">
        <f t="shared" si="30"/>
        <v>-1448.3802625651761</v>
      </c>
      <c r="X63" s="1">
        <f t="shared" si="30"/>
        <v>-1507.70454883611</v>
      </c>
      <c r="Y63" s="1">
        <f t="shared" si="30"/>
        <v>-1567.0287321308072</v>
      </c>
      <c r="Z63" s="1">
        <f t="shared" si="30"/>
        <v>-1389.0524021155252</v>
      </c>
      <c r="AA63" s="1">
        <f t="shared" si="30"/>
        <v>-1552.9356853011934</v>
      </c>
      <c r="AB63" s="1">
        <f t="shared" si="30"/>
        <v>-1552.9356853011934</v>
      </c>
      <c r="AC63" s="1">
        <f t="shared" si="30"/>
        <v>-1491.8316704421316</v>
      </c>
      <c r="AD63" s="1">
        <f t="shared" si="30"/>
        <v>-1614.0395940947315</v>
      </c>
      <c r="AE63" s="1">
        <f t="shared" si="30"/>
        <v>-1430.7276957763206</v>
      </c>
      <c r="AF63" s="1">
        <f t="shared" si="30"/>
        <v>-1552.9356853011934</v>
      </c>
      <c r="AH63" s="15">
        <f t="shared" si="5"/>
        <v>-18023.66524473911</v>
      </c>
      <c r="AI63" s="15">
        <f t="shared" si="6"/>
        <v>-18122.980956560365</v>
      </c>
      <c r="AJ63" s="15">
        <f t="shared" si="9"/>
        <v>-99.315711821254808</v>
      </c>
      <c r="AL63" s="15">
        <f t="shared" si="10"/>
        <v>-99.315711821254808</v>
      </c>
    </row>
    <row r="64" spans="1:38">
      <c r="A64" s="77" t="s">
        <v>82</v>
      </c>
      <c r="B64" s="5" t="str">
        <f t="shared" si="7"/>
        <v>8740-01008</v>
      </c>
      <c r="C64" s="5" t="str">
        <f t="shared" si="8"/>
        <v>8740</v>
      </c>
      <c r="D64" s="1">
        <f>SUM($F64:K64)</f>
        <v>-2598.2699999999968</v>
      </c>
      <c r="E64" s="2">
        <f t="shared" si="24"/>
        <v>-1.031149810795932E-3</v>
      </c>
      <c r="F64" s="22">
        <f>'Div 9 history '!B65</f>
        <v>6447.1399999999994</v>
      </c>
      <c r="G64" s="22">
        <f>'Div 9 history '!C65</f>
        <v>12227.41</v>
      </c>
      <c r="H64" s="22">
        <f>'Div 9 history '!D65</f>
        <v>-39505.519999999997</v>
      </c>
      <c r="I64" s="22">
        <f>'Div 9 history '!E65</f>
        <v>-4749.29</v>
      </c>
      <c r="J64" s="22">
        <f>'Div 9 history '!F65</f>
        <v>16744.11</v>
      </c>
      <c r="K64" s="22">
        <f>'Div 9 history '!G65</f>
        <v>6237.880000000001</v>
      </c>
      <c r="L64" s="1">
        <f t="shared" si="29"/>
        <v>-412.94281177476847</v>
      </c>
      <c r="M64" s="1">
        <f t="shared" si="29"/>
        <v>-447.29099972777317</v>
      </c>
      <c r="N64" s="1">
        <f t="shared" si="29"/>
        <v>-411.2677089071305</v>
      </c>
      <c r="O64" s="1">
        <f t="shared" si="29"/>
        <v>-430.27474395592435</v>
      </c>
      <c r="P64" s="1">
        <f t="shared" si="29"/>
        <v>-430.27474395592435</v>
      </c>
      <c r="Q64" s="1">
        <f t="shared" si="29"/>
        <v>-413.34454227596063</v>
      </c>
      <c r="R64" s="1">
        <f t="shared" si="29"/>
        <v>-447.20491624811848</v>
      </c>
      <c r="S64" s="1">
        <f t="shared" si="29"/>
        <v>-396.41435173241484</v>
      </c>
      <c r="T64" s="1">
        <f t="shared" si="29"/>
        <v>-430.27474395592435</v>
      </c>
      <c r="U64" s="1">
        <f t="shared" si="29"/>
        <v>-413.34454227596063</v>
      </c>
      <c r="V64" s="1">
        <f t="shared" si="30"/>
        <v>-447.20491624811848</v>
      </c>
      <c r="W64" s="1">
        <f t="shared" si="30"/>
        <v>-413.34454227596063</v>
      </c>
      <c r="X64" s="1">
        <f t="shared" si="30"/>
        <v>-430.27474395592435</v>
      </c>
      <c r="Y64" s="1">
        <f t="shared" si="30"/>
        <v>-447.20491624811848</v>
      </c>
      <c r="Z64" s="1">
        <f t="shared" si="30"/>
        <v>-396.41332058260406</v>
      </c>
      <c r="AA64" s="1">
        <f t="shared" si="30"/>
        <v>-443.18298627460211</v>
      </c>
      <c r="AB64" s="1">
        <f t="shared" si="30"/>
        <v>-443.18298627460211</v>
      </c>
      <c r="AC64" s="1">
        <f t="shared" si="30"/>
        <v>-425.7448785442395</v>
      </c>
      <c r="AD64" s="1">
        <f t="shared" si="30"/>
        <v>-460.62106373556207</v>
      </c>
      <c r="AE64" s="1">
        <f t="shared" si="30"/>
        <v>-408.30678228438734</v>
      </c>
      <c r="AF64" s="1">
        <f t="shared" si="30"/>
        <v>-443.18298627460211</v>
      </c>
      <c r="AH64" s="15">
        <f t="shared" si="5"/>
        <v>-5143.6655505974777</v>
      </c>
      <c r="AI64" s="15">
        <f t="shared" si="6"/>
        <v>-5172.0086649746818</v>
      </c>
      <c r="AJ64" s="15">
        <f t="shared" si="9"/>
        <v>-28.343114377204074</v>
      </c>
      <c r="AL64" s="15">
        <f t="shared" si="10"/>
        <v>-28.343114377204074</v>
      </c>
    </row>
    <row r="65" spans="1:38">
      <c r="A65" s="77" t="s">
        <v>83</v>
      </c>
      <c r="B65" s="5" t="str">
        <f t="shared" si="7"/>
        <v>8750-01008</v>
      </c>
      <c r="C65" s="5" t="str">
        <f t="shared" si="8"/>
        <v>8750</v>
      </c>
      <c r="D65" s="1">
        <f>SUM($F65:K65)</f>
        <v>-913.63999999999987</v>
      </c>
      <c r="E65" s="2">
        <f t="shared" si="24"/>
        <v>-3.6258730352719171E-4</v>
      </c>
      <c r="F65" s="22">
        <f>'Div 9 history '!B66</f>
        <v>10576.259999999998</v>
      </c>
      <c r="G65" s="22">
        <f>'Div 9 history '!C66</f>
        <v>-11785.88</v>
      </c>
      <c r="H65" s="22">
        <f>'Div 9 history '!D66</f>
        <v>-9961.4</v>
      </c>
      <c r="I65" s="22">
        <f>'Div 9 history '!E66</f>
        <v>3322.28</v>
      </c>
      <c r="J65" s="22">
        <f>'Div 9 history '!F66</f>
        <v>5564.36</v>
      </c>
      <c r="K65" s="22">
        <f>'Div 9 history '!G66</f>
        <v>1370.7400000000002</v>
      </c>
      <c r="L65" s="1">
        <f t="shared" si="29"/>
        <v>-145.20472104511845</v>
      </c>
      <c r="M65" s="1">
        <f t="shared" si="29"/>
        <v>-157.28271080037223</v>
      </c>
      <c r="N65" s="1">
        <f t="shared" si="29"/>
        <v>-144.61569797053852</v>
      </c>
      <c r="O65" s="1">
        <f t="shared" si="29"/>
        <v>-151.29921719755498</v>
      </c>
      <c r="P65" s="1">
        <f t="shared" si="29"/>
        <v>-151.29921719755498</v>
      </c>
      <c r="Q65" s="1">
        <f t="shared" si="29"/>
        <v>-145.34598313685996</v>
      </c>
      <c r="R65" s="1">
        <f t="shared" si="29"/>
        <v>-157.25244092451186</v>
      </c>
      <c r="S65" s="1">
        <f t="shared" si="29"/>
        <v>-139.3927529921078</v>
      </c>
      <c r="T65" s="1">
        <f t="shared" si="29"/>
        <v>-151.29921719755498</v>
      </c>
      <c r="U65" s="1">
        <f t="shared" si="29"/>
        <v>-145.34598313685996</v>
      </c>
      <c r="V65" s="1">
        <f t="shared" si="30"/>
        <v>-157.25244092451186</v>
      </c>
      <c r="W65" s="1">
        <f t="shared" si="30"/>
        <v>-145.34598313685996</v>
      </c>
      <c r="X65" s="1">
        <f t="shared" si="30"/>
        <v>-151.29921719755498</v>
      </c>
      <c r="Y65" s="1">
        <f t="shared" si="30"/>
        <v>-157.25244092451186</v>
      </c>
      <c r="Z65" s="1">
        <f t="shared" si="30"/>
        <v>-139.39239040480427</v>
      </c>
      <c r="AA65" s="1">
        <f t="shared" si="30"/>
        <v>-155.83819371348164</v>
      </c>
      <c r="AB65" s="1">
        <f t="shared" si="30"/>
        <v>-155.83819371348164</v>
      </c>
      <c r="AC65" s="1">
        <f t="shared" si="30"/>
        <v>-149.70636263096577</v>
      </c>
      <c r="AD65" s="1">
        <f t="shared" si="30"/>
        <v>-161.97001415224724</v>
      </c>
      <c r="AE65" s="1">
        <f t="shared" si="30"/>
        <v>-143.57453558187103</v>
      </c>
      <c r="AF65" s="1">
        <f t="shared" si="30"/>
        <v>-155.83819371348164</v>
      </c>
      <c r="AH65" s="15">
        <f t="shared" si="5"/>
        <v>-1808.6875473479993</v>
      </c>
      <c r="AI65" s="15">
        <f t="shared" si="6"/>
        <v>-1818.6539492306315</v>
      </c>
      <c r="AJ65" s="15">
        <f t="shared" si="9"/>
        <v>-9.9664018826322263</v>
      </c>
      <c r="AL65" s="15">
        <f t="shared" si="10"/>
        <v>-9.9664018826322263</v>
      </c>
    </row>
    <row r="66" spans="1:38">
      <c r="A66" s="77" t="s">
        <v>84</v>
      </c>
      <c r="B66" s="5" t="str">
        <f t="shared" si="7"/>
        <v>8760-01008</v>
      </c>
      <c r="C66" s="5" t="str">
        <f t="shared" si="8"/>
        <v>8760</v>
      </c>
      <c r="D66" s="1">
        <f>SUM($F66:K66)</f>
        <v>-1357.18</v>
      </c>
      <c r="E66" s="2">
        <f t="shared" si="24"/>
        <v>-5.3861065255574861E-4</v>
      </c>
      <c r="F66" s="22">
        <f>'Div 9 history '!B67</f>
        <v>-1000.28</v>
      </c>
      <c r="G66" s="22">
        <f>'Div 9 history '!C67</f>
        <v>-227.91</v>
      </c>
      <c r="H66" s="22">
        <f>'Div 9 history '!D67</f>
        <v>43.79</v>
      </c>
      <c r="I66" s="22">
        <f>'Div 9 history '!E67</f>
        <v>284.23</v>
      </c>
      <c r="J66" s="22">
        <f>'Div 9 history '!F67</f>
        <v>153.12</v>
      </c>
      <c r="K66" s="22">
        <f>'Div 9 history '!G67</f>
        <v>-610.13</v>
      </c>
      <c r="L66" s="1">
        <f t="shared" si="29"/>
        <v>-215.69649239089125</v>
      </c>
      <c r="M66" s="1">
        <f t="shared" si="29"/>
        <v>-233.63792023559523</v>
      </c>
      <c r="N66" s="1">
        <f t="shared" si="29"/>
        <v>-214.82151938581444</v>
      </c>
      <c r="O66" s="1">
        <f t="shared" si="29"/>
        <v>-224.74965149969103</v>
      </c>
      <c r="P66" s="1">
        <f t="shared" si="29"/>
        <v>-224.74965149969103</v>
      </c>
      <c r="Q66" s="1">
        <f t="shared" si="29"/>
        <v>-215.90633224649056</v>
      </c>
      <c r="R66" s="1">
        <f t="shared" si="29"/>
        <v>-233.59295540248792</v>
      </c>
      <c r="S66" s="1">
        <f t="shared" si="29"/>
        <v>-207.06301881028514</v>
      </c>
      <c r="T66" s="1">
        <f t="shared" si="29"/>
        <v>-224.74965149969103</v>
      </c>
      <c r="U66" s="1">
        <f t="shared" si="29"/>
        <v>-215.90633224649056</v>
      </c>
      <c r="V66" s="1">
        <f t="shared" si="30"/>
        <v>-233.59295540248792</v>
      </c>
      <c r="W66" s="1">
        <f t="shared" si="30"/>
        <v>-215.90633224649056</v>
      </c>
      <c r="X66" s="1">
        <f t="shared" si="30"/>
        <v>-224.74965149969103</v>
      </c>
      <c r="Y66" s="1">
        <f t="shared" si="30"/>
        <v>-233.59295540248792</v>
      </c>
      <c r="Z66" s="1">
        <f t="shared" si="30"/>
        <v>-207.06248019963257</v>
      </c>
      <c r="AA66" s="1">
        <f t="shared" si="30"/>
        <v>-231.49214104468177</v>
      </c>
      <c r="AB66" s="1">
        <f t="shared" si="30"/>
        <v>-231.49214104468177</v>
      </c>
      <c r="AC66" s="1">
        <f t="shared" si="30"/>
        <v>-222.3835222138853</v>
      </c>
      <c r="AD66" s="1">
        <f t="shared" si="30"/>
        <v>-240.60074406456258</v>
      </c>
      <c r="AE66" s="1">
        <f t="shared" si="30"/>
        <v>-213.2749093745937</v>
      </c>
      <c r="AF66" s="1">
        <f t="shared" si="30"/>
        <v>-231.49214104468177</v>
      </c>
      <c r="AH66" s="15">
        <f t="shared" si="5"/>
        <v>-2686.7415672581733</v>
      </c>
      <c r="AI66" s="15">
        <f t="shared" si="6"/>
        <v>-2701.5463057843676</v>
      </c>
      <c r="AJ66" s="15">
        <f t="shared" si="9"/>
        <v>-14.804738526194342</v>
      </c>
      <c r="AL66" s="15">
        <f t="shared" si="10"/>
        <v>-14.804738526194342</v>
      </c>
    </row>
    <row r="67" spans="1:38">
      <c r="A67" s="77" t="s">
        <v>85</v>
      </c>
      <c r="B67" s="5" t="str">
        <f t="shared" si="7"/>
        <v>8770-01008</v>
      </c>
      <c r="C67" s="5" t="str">
        <f t="shared" si="8"/>
        <v>8770</v>
      </c>
      <c r="D67" s="1">
        <f>SUM($F67:K67)</f>
        <v>0</v>
      </c>
      <c r="E67" s="2">
        <f t="shared" si="24"/>
        <v>0</v>
      </c>
      <c r="F67" s="22">
        <f>'Div 9 history '!B68</f>
        <v>0</v>
      </c>
      <c r="G67" s="22">
        <f>'Div 9 history '!C68</f>
        <v>0</v>
      </c>
      <c r="H67" s="22">
        <f>'Div 9 history '!D68</f>
        <v>0</v>
      </c>
      <c r="I67" s="22">
        <f>'Div 9 history '!E68</f>
        <v>0</v>
      </c>
      <c r="J67" s="22">
        <f>'Div 9 history '!F68</f>
        <v>0</v>
      </c>
      <c r="K67" s="22">
        <f>'Div 9 history '!G68</f>
        <v>0</v>
      </c>
      <c r="L67" s="1">
        <f t="shared" si="29"/>
        <v>0</v>
      </c>
      <c r="M67" s="1">
        <f t="shared" si="29"/>
        <v>0</v>
      </c>
      <c r="N67" s="1">
        <f t="shared" si="29"/>
        <v>0</v>
      </c>
      <c r="O67" s="1">
        <f t="shared" si="29"/>
        <v>0</v>
      </c>
      <c r="P67" s="1">
        <f t="shared" si="29"/>
        <v>0</v>
      </c>
      <c r="Q67" s="1">
        <f t="shared" si="29"/>
        <v>0</v>
      </c>
      <c r="R67" s="1">
        <f t="shared" si="29"/>
        <v>0</v>
      </c>
      <c r="S67" s="1">
        <f t="shared" si="29"/>
        <v>0</v>
      </c>
      <c r="T67" s="1">
        <f t="shared" si="29"/>
        <v>0</v>
      </c>
      <c r="U67" s="1">
        <f t="shared" si="29"/>
        <v>0</v>
      </c>
      <c r="V67" s="1">
        <f t="shared" si="30"/>
        <v>0</v>
      </c>
      <c r="W67" s="1">
        <f t="shared" si="30"/>
        <v>0</v>
      </c>
      <c r="X67" s="1">
        <f t="shared" si="30"/>
        <v>0</v>
      </c>
      <c r="Y67" s="1">
        <f t="shared" si="30"/>
        <v>0</v>
      </c>
      <c r="Z67" s="1">
        <f t="shared" si="30"/>
        <v>0</v>
      </c>
      <c r="AA67" s="1">
        <f t="shared" si="30"/>
        <v>0</v>
      </c>
      <c r="AB67" s="1">
        <f t="shared" si="30"/>
        <v>0</v>
      </c>
      <c r="AC67" s="1">
        <f t="shared" si="30"/>
        <v>0</v>
      </c>
      <c r="AD67" s="1">
        <f t="shared" si="30"/>
        <v>0</v>
      </c>
      <c r="AE67" s="1">
        <f t="shared" si="30"/>
        <v>0</v>
      </c>
      <c r="AF67" s="1">
        <f t="shared" si="30"/>
        <v>0</v>
      </c>
      <c r="AH67" s="15">
        <f t="shared" si="5"/>
        <v>0</v>
      </c>
      <c r="AI67" s="15">
        <f t="shared" si="6"/>
        <v>0</v>
      </c>
      <c r="AJ67" s="15">
        <f t="shared" si="9"/>
        <v>0</v>
      </c>
      <c r="AL67" s="15">
        <f t="shared" si="10"/>
        <v>0</v>
      </c>
    </row>
    <row r="68" spans="1:38">
      <c r="A68" s="77" t="s">
        <v>86</v>
      </c>
      <c r="B68" s="5" t="str">
        <f t="shared" si="7"/>
        <v>8780-01008</v>
      </c>
      <c r="C68" s="5" t="str">
        <f t="shared" si="8"/>
        <v>8780</v>
      </c>
      <c r="D68" s="1">
        <f>SUM($F68:K68)</f>
        <v>-18654.840000000004</v>
      </c>
      <c r="E68" s="2">
        <f t="shared" si="24"/>
        <v>-7.403362520611181E-3</v>
      </c>
      <c r="F68" s="22">
        <f>'Div 9 history '!B69</f>
        <v>1556.25</v>
      </c>
      <c r="G68" s="22">
        <f>'Div 9 history '!C69</f>
        <v>-17727.71</v>
      </c>
      <c r="H68" s="22">
        <f>'Div 9 history '!D69</f>
        <v>-21841.870000000003</v>
      </c>
      <c r="I68" s="22">
        <f>'Div 9 history '!E69</f>
        <v>1412.88</v>
      </c>
      <c r="J68" s="22">
        <f>'Div 9 history '!F69</f>
        <v>11195.490000000002</v>
      </c>
      <c r="K68" s="22">
        <f>'Div 9 history '!G69</f>
        <v>6750.119999999999</v>
      </c>
      <c r="L68" s="1">
        <f t="shared" si="29"/>
        <v>-2964.812002912874</v>
      </c>
      <c r="M68" s="1">
        <f t="shared" si="29"/>
        <v>-3211.4222283910699</v>
      </c>
      <c r="N68" s="1">
        <f t="shared" si="29"/>
        <v>-2952.7852404981413</v>
      </c>
      <c r="O68" s="1">
        <f t="shared" si="29"/>
        <v>-3089.2503490933382</v>
      </c>
      <c r="P68" s="1">
        <f t="shared" si="29"/>
        <v>-3089.2503490933382</v>
      </c>
      <c r="Q68" s="1">
        <f t="shared" si="29"/>
        <v>-2967.6963137130833</v>
      </c>
      <c r="R68" s="1">
        <f t="shared" si="29"/>
        <v>-3210.8041734777617</v>
      </c>
      <c r="S68" s="1">
        <f t="shared" si="29"/>
        <v>-2846.1423582891439</v>
      </c>
      <c r="T68" s="1">
        <f t="shared" si="29"/>
        <v>-3089.2503490933382</v>
      </c>
      <c r="U68" s="1">
        <f t="shared" si="29"/>
        <v>-2967.6963137130833</v>
      </c>
      <c r="V68" s="1">
        <f t="shared" si="30"/>
        <v>-3210.8041734777617</v>
      </c>
      <c r="W68" s="1">
        <f t="shared" si="30"/>
        <v>-2967.6963137130833</v>
      </c>
      <c r="X68" s="1">
        <f t="shared" si="30"/>
        <v>-3089.2503490933382</v>
      </c>
      <c r="Y68" s="1">
        <f t="shared" si="30"/>
        <v>-3210.8041734777617</v>
      </c>
      <c r="Z68" s="1">
        <f t="shared" si="30"/>
        <v>-2846.1349549266233</v>
      </c>
      <c r="AA68" s="1">
        <f t="shared" si="30"/>
        <v>-3181.9278595661385</v>
      </c>
      <c r="AB68" s="1">
        <f t="shared" si="30"/>
        <v>-3181.9278595661385</v>
      </c>
      <c r="AC68" s="1">
        <f t="shared" si="30"/>
        <v>-3056.7272031244761</v>
      </c>
      <c r="AD68" s="1">
        <f t="shared" si="30"/>
        <v>-3307.1282986820947</v>
      </c>
      <c r="AE68" s="1">
        <f t="shared" si="30"/>
        <v>-2931.5266290378181</v>
      </c>
      <c r="AF68" s="1">
        <f t="shared" si="30"/>
        <v>-3181.9278595661385</v>
      </c>
      <c r="AH68" s="15">
        <f t="shared" si="5"/>
        <v>-36930.056483701846</v>
      </c>
      <c r="AI68" s="15">
        <f t="shared" si="6"/>
        <v>-37133.551987944455</v>
      </c>
      <c r="AJ68" s="15">
        <f t="shared" si="9"/>
        <v>-203.49550424260815</v>
      </c>
      <c r="AL68" s="15">
        <f t="shared" si="10"/>
        <v>-203.49550424260815</v>
      </c>
    </row>
    <row r="69" spans="1:38">
      <c r="A69" s="77" t="s">
        <v>87</v>
      </c>
      <c r="B69" s="5" t="str">
        <f t="shared" si="7"/>
        <v>8800-01008</v>
      </c>
      <c r="C69" s="5" t="str">
        <f t="shared" si="8"/>
        <v>8800</v>
      </c>
      <c r="D69" s="1">
        <f>SUM($F69:K69)</f>
        <v>1481.1</v>
      </c>
      <c r="E69" s="2">
        <f t="shared" si="24"/>
        <v>5.8778956181222762E-4</v>
      </c>
      <c r="F69" s="22">
        <f>'Div 9 history '!B70</f>
        <v>-1005.7699999999999</v>
      </c>
      <c r="G69" s="22">
        <f>'Div 9 history '!C70</f>
        <v>1218.07</v>
      </c>
      <c r="H69" s="22">
        <f>'Div 9 history '!D70</f>
        <v>57.719999999999942</v>
      </c>
      <c r="I69" s="22">
        <f>'Div 9 history '!E70</f>
        <v>-1739.1400000000003</v>
      </c>
      <c r="J69" s="22">
        <f>'Div 9 history '!F70</f>
        <v>1946.6300000000003</v>
      </c>
      <c r="K69" s="22">
        <f>'Div 9 history '!G70</f>
        <v>1003.59</v>
      </c>
      <c r="L69" s="1">
        <f t="shared" si="29"/>
        <v>235.39108657668768</v>
      </c>
      <c r="M69" s="1">
        <f t="shared" si="29"/>
        <v>254.97069192070325</v>
      </c>
      <c r="N69" s="1">
        <f t="shared" si="29"/>
        <v>234.43622243352371</v>
      </c>
      <c r="O69" s="1">
        <f t="shared" si="29"/>
        <v>245.27086225570102</v>
      </c>
      <c r="P69" s="1">
        <f t="shared" si="29"/>
        <v>245.27086225570102</v>
      </c>
      <c r="Q69" s="1">
        <f t="shared" si="29"/>
        <v>235.62008627468509</v>
      </c>
      <c r="R69" s="1">
        <f t="shared" si="29"/>
        <v>254.92162148471448</v>
      </c>
      <c r="S69" s="1">
        <f t="shared" si="29"/>
        <v>225.96931664179641</v>
      </c>
      <c r="T69" s="1">
        <f t="shared" si="29"/>
        <v>245.27086225570102</v>
      </c>
      <c r="U69" s="1">
        <f t="shared" si="29"/>
        <v>235.62008627468509</v>
      </c>
      <c r="V69" s="1">
        <f t="shared" si="30"/>
        <v>254.92162148471448</v>
      </c>
      <c r="W69" s="1">
        <f t="shared" si="30"/>
        <v>235.62008627468509</v>
      </c>
      <c r="X69" s="1">
        <f t="shared" si="30"/>
        <v>245.27086225570102</v>
      </c>
      <c r="Y69" s="1">
        <f t="shared" si="30"/>
        <v>254.92162148471448</v>
      </c>
      <c r="Z69" s="1">
        <f t="shared" si="30"/>
        <v>225.96872885223459</v>
      </c>
      <c r="AA69" s="1">
        <f t="shared" si="30"/>
        <v>252.62898812337207</v>
      </c>
      <c r="AB69" s="1">
        <f t="shared" si="30"/>
        <v>252.62898812337207</v>
      </c>
      <c r="AC69" s="1">
        <f t="shared" si="30"/>
        <v>242.68868886292566</v>
      </c>
      <c r="AD69" s="1">
        <f t="shared" si="30"/>
        <v>262.56927012925593</v>
      </c>
      <c r="AE69" s="1">
        <f t="shared" si="30"/>
        <v>232.74839614105031</v>
      </c>
      <c r="AF69" s="1">
        <f t="shared" si="30"/>
        <v>252.62898812337207</v>
      </c>
      <c r="AH69" s="15">
        <f t="shared" si="5"/>
        <v>2932.059811717002</v>
      </c>
      <c r="AI69" s="15">
        <f t="shared" si="6"/>
        <v>2948.2163261300825</v>
      </c>
      <c r="AJ69" s="15">
        <f t="shared" si="9"/>
        <v>16.156514413080458</v>
      </c>
      <c r="AL69" s="15">
        <f t="shared" si="10"/>
        <v>16.156514413080458</v>
      </c>
    </row>
    <row r="70" spans="1:38">
      <c r="A70" s="77" t="s">
        <v>892</v>
      </c>
      <c r="B70" s="5" t="str">
        <f t="shared" ref="B70" si="31">RIGHT(A70,10)</f>
        <v>9010-01008</v>
      </c>
      <c r="C70" s="5" t="str">
        <f t="shared" ref="C70" si="32">LEFT(B70,4)</f>
        <v>9010</v>
      </c>
      <c r="D70" s="1">
        <f>SUM($F70:K70)</f>
        <v>0</v>
      </c>
      <c r="E70" s="2">
        <f t="shared" si="24"/>
        <v>0</v>
      </c>
      <c r="F70" s="22">
        <f>'Div 9 history '!B71</f>
        <v>0</v>
      </c>
      <c r="G70" s="22">
        <f>'Div 9 history '!C71</f>
        <v>18.32</v>
      </c>
      <c r="H70" s="22">
        <f>'Div 9 history '!D71</f>
        <v>-18.32</v>
      </c>
      <c r="I70" s="22">
        <f>'Div 9 history '!E71</f>
        <v>0</v>
      </c>
      <c r="J70" s="22">
        <f>'Div 9 history '!F71</f>
        <v>0</v>
      </c>
      <c r="K70" s="22">
        <f>'Div 9 history '!G71</f>
        <v>0</v>
      </c>
      <c r="L70" s="1">
        <f t="shared" si="29"/>
        <v>0</v>
      </c>
      <c r="M70" s="1">
        <f t="shared" si="29"/>
        <v>0</v>
      </c>
      <c r="N70" s="1">
        <f t="shared" si="29"/>
        <v>0</v>
      </c>
      <c r="O70" s="1">
        <f t="shared" si="29"/>
        <v>0</v>
      </c>
      <c r="P70" s="1">
        <f t="shared" si="29"/>
        <v>0</v>
      </c>
      <c r="Q70" s="1">
        <f t="shared" si="29"/>
        <v>0</v>
      </c>
      <c r="R70" s="1">
        <f t="shared" si="29"/>
        <v>0</v>
      </c>
      <c r="S70" s="1">
        <f t="shared" si="29"/>
        <v>0</v>
      </c>
      <c r="T70" s="1">
        <f t="shared" si="29"/>
        <v>0</v>
      </c>
      <c r="U70" s="1">
        <f t="shared" si="29"/>
        <v>0</v>
      </c>
      <c r="V70" s="1">
        <f t="shared" si="30"/>
        <v>0</v>
      </c>
      <c r="W70" s="1">
        <f t="shared" si="30"/>
        <v>0</v>
      </c>
      <c r="X70" s="1">
        <f t="shared" si="30"/>
        <v>0</v>
      </c>
      <c r="Y70" s="1">
        <f t="shared" si="30"/>
        <v>0</v>
      </c>
      <c r="Z70" s="1">
        <f t="shared" si="30"/>
        <v>0</v>
      </c>
      <c r="AA70" s="1">
        <f t="shared" si="30"/>
        <v>0</v>
      </c>
      <c r="AB70" s="1">
        <f t="shared" si="30"/>
        <v>0</v>
      </c>
      <c r="AC70" s="1">
        <f t="shared" si="30"/>
        <v>0</v>
      </c>
      <c r="AD70" s="1">
        <f t="shared" si="30"/>
        <v>0</v>
      </c>
      <c r="AE70" s="1">
        <f t="shared" si="30"/>
        <v>0</v>
      </c>
      <c r="AF70" s="1">
        <f t="shared" si="30"/>
        <v>0</v>
      </c>
      <c r="AH70" s="15">
        <f t="shared" ref="AH70" si="33">SUM(F70:Q70)</f>
        <v>0</v>
      </c>
      <c r="AI70" s="15">
        <f t="shared" ref="AI70" si="34">SUM(U70:AF70)</f>
        <v>0</v>
      </c>
      <c r="AJ70" s="15">
        <f t="shared" ref="AJ70" si="35">AI70-AH70</f>
        <v>0</v>
      </c>
      <c r="AL70" s="15">
        <f t="shared" ref="AL70" si="36">AJ70</f>
        <v>0</v>
      </c>
    </row>
    <row r="71" spans="1:38">
      <c r="A71" s="77" t="s">
        <v>97</v>
      </c>
      <c r="B71" s="5" t="str">
        <f t="shared" si="7"/>
        <v>8700-01011</v>
      </c>
      <c r="C71" s="5" t="str">
        <f t="shared" si="8"/>
        <v>8700</v>
      </c>
      <c r="D71" s="1">
        <f>SUM($F71:K71)</f>
        <v>2105431.7199999997</v>
      </c>
      <c r="E71" s="2">
        <f t="shared" si="24"/>
        <v>0.83556193918328592</v>
      </c>
      <c r="F71" s="22">
        <f>'Div 9 history '!B72</f>
        <v>355860.84</v>
      </c>
      <c r="G71" s="22">
        <f>'Div 9 history '!C72</f>
        <v>313846.33</v>
      </c>
      <c r="H71" s="22">
        <f>'Div 9 history '!D72</f>
        <v>474136.59</v>
      </c>
      <c r="I71" s="22">
        <f>'Div 9 history '!E72</f>
        <v>323804.01</v>
      </c>
      <c r="J71" s="22">
        <f>'Div 9 history '!F72</f>
        <v>309115.88</v>
      </c>
      <c r="K71" s="22">
        <f>'Div 9 history '!G72</f>
        <v>328668.06999999995</v>
      </c>
      <c r="L71" s="1">
        <f t="shared" ref="L71:U73" si="37">$E71*L$77</f>
        <v>334616.06932943384</v>
      </c>
      <c r="M71" s="1">
        <f t="shared" si="37"/>
        <v>362449.11379393446</v>
      </c>
      <c r="N71" s="1">
        <f t="shared" si="37"/>
        <v>333258.69895923062</v>
      </c>
      <c r="O71" s="1">
        <f t="shared" si="37"/>
        <v>348660.49111127114</v>
      </c>
      <c r="P71" s="1">
        <f t="shared" si="37"/>
        <v>348660.49111127114</v>
      </c>
      <c r="Q71" s="1">
        <f t="shared" si="37"/>
        <v>334941.59983246145</v>
      </c>
      <c r="R71" s="1">
        <f t="shared" si="37"/>
        <v>362379.35857656563</v>
      </c>
      <c r="S71" s="1">
        <f t="shared" si="37"/>
        <v>321222.71757772064</v>
      </c>
      <c r="T71" s="1">
        <f t="shared" si="37"/>
        <v>348660.49111127114</v>
      </c>
      <c r="U71" s="1">
        <f t="shared" si="37"/>
        <v>334941.59983246145</v>
      </c>
      <c r="V71" s="1">
        <f t="shared" ref="V71:AF73" si="38">$E71*V$77</f>
        <v>362379.35857656563</v>
      </c>
      <c r="W71" s="1">
        <f t="shared" si="38"/>
        <v>334941.59983246145</v>
      </c>
      <c r="X71" s="1">
        <f t="shared" si="38"/>
        <v>348660.49111127114</v>
      </c>
      <c r="Y71" s="1">
        <f t="shared" si="38"/>
        <v>362379.35857656563</v>
      </c>
      <c r="Z71" s="1">
        <f t="shared" si="38"/>
        <v>321221.88201578148</v>
      </c>
      <c r="AA71" s="1">
        <f t="shared" si="38"/>
        <v>359120.30584460933</v>
      </c>
      <c r="AB71" s="1">
        <f t="shared" si="38"/>
        <v>359120.30584460933</v>
      </c>
      <c r="AC71" s="1">
        <f t="shared" si="38"/>
        <v>344989.8478274353</v>
      </c>
      <c r="AD71" s="1">
        <f t="shared" si="38"/>
        <v>373250.73933386261</v>
      </c>
      <c r="AE71" s="1">
        <f t="shared" si="38"/>
        <v>330859.39910505229</v>
      </c>
      <c r="AF71" s="1">
        <f t="shared" si="38"/>
        <v>359120.30584460933</v>
      </c>
      <c r="AH71" s="15">
        <f t="shared" si="5"/>
        <v>4168018.1841376023</v>
      </c>
      <c r="AI71" s="15">
        <f t="shared" si="6"/>
        <v>4190985.1937452848</v>
      </c>
      <c r="AJ71" s="15">
        <f t="shared" si="9"/>
        <v>22967.00960768247</v>
      </c>
      <c r="AL71" s="15">
        <f t="shared" si="10"/>
        <v>22967.00960768247</v>
      </c>
    </row>
    <row r="72" spans="1:38">
      <c r="A72" s="77" t="s">
        <v>98</v>
      </c>
      <c r="B72" s="5" t="str">
        <f t="shared" si="7"/>
        <v>8700-01012</v>
      </c>
      <c r="C72" s="5" t="str">
        <f t="shared" si="8"/>
        <v>8700</v>
      </c>
      <c r="D72" s="1">
        <f>SUM($F72:K72)</f>
        <v>-2141126.42</v>
      </c>
      <c r="E72" s="2">
        <f t="shared" si="24"/>
        <v>-0.84972774302638832</v>
      </c>
      <c r="F72" s="22">
        <f>'Div 9 history '!B73</f>
        <v>-359365.86000000004</v>
      </c>
      <c r="G72" s="22">
        <f>'Div 9 history '!C73</f>
        <v>-320989.64</v>
      </c>
      <c r="H72" s="22">
        <f>'Div 9 history '!D73</f>
        <v>-479667.27</v>
      </c>
      <c r="I72" s="22">
        <f>'Div 9 history '!E73</f>
        <v>-330962.16999999993</v>
      </c>
      <c r="J72" s="22">
        <f>'Div 9 history '!F73</f>
        <v>-310767.17000000004</v>
      </c>
      <c r="K72" s="22">
        <f>'Div 9 history '!G73</f>
        <v>-339374.30999999994</v>
      </c>
      <c r="L72" s="1">
        <f t="shared" si="37"/>
        <v>-340289.02471261454</v>
      </c>
      <c r="M72" s="1">
        <f t="shared" si="37"/>
        <v>-368593.94017763709</v>
      </c>
      <c r="N72" s="1">
        <f t="shared" si="37"/>
        <v>-338908.64199406817</v>
      </c>
      <c r="O72" s="1">
        <f t="shared" si="37"/>
        <v>-354571.55035572365</v>
      </c>
      <c r="P72" s="1">
        <f t="shared" si="37"/>
        <v>-354571.55035572365</v>
      </c>
      <c r="Q72" s="1">
        <f t="shared" si="37"/>
        <v>-340620.07413774065</v>
      </c>
      <c r="R72" s="1">
        <f t="shared" si="37"/>
        <v>-368523.00235646602</v>
      </c>
      <c r="S72" s="1">
        <f t="shared" si="37"/>
        <v>-326668.60709681723</v>
      </c>
      <c r="T72" s="1">
        <f t="shared" si="37"/>
        <v>-354571.55035572365</v>
      </c>
      <c r="U72" s="1">
        <f t="shared" si="37"/>
        <v>-340620.07413774065</v>
      </c>
      <c r="V72" s="1">
        <f t="shared" si="38"/>
        <v>-368523.00235646602</v>
      </c>
      <c r="W72" s="1">
        <f t="shared" si="38"/>
        <v>-340620.07413774065</v>
      </c>
      <c r="X72" s="1">
        <f t="shared" si="38"/>
        <v>-354571.55035572365</v>
      </c>
      <c r="Y72" s="1">
        <f t="shared" si="38"/>
        <v>-368523.00235646602</v>
      </c>
      <c r="Z72" s="1">
        <f t="shared" si="38"/>
        <v>-326667.75736907421</v>
      </c>
      <c r="AA72" s="1">
        <f t="shared" si="38"/>
        <v>-365208.69686639536</v>
      </c>
      <c r="AB72" s="1">
        <f t="shared" si="38"/>
        <v>-365208.69686639536</v>
      </c>
      <c r="AC72" s="1">
        <f t="shared" si="38"/>
        <v>-350838.67636187287</v>
      </c>
      <c r="AD72" s="1">
        <f t="shared" si="38"/>
        <v>-379578.69242716004</v>
      </c>
      <c r="AE72" s="1">
        <f t="shared" si="38"/>
        <v>-336468.66530972178</v>
      </c>
      <c r="AF72" s="1">
        <f t="shared" si="38"/>
        <v>-365208.69686639536</v>
      </c>
      <c r="AH72" s="15">
        <f t="shared" si="5"/>
        <v>-4238681.2017335081</v>
      </c>
      <c r="AI72" s="15">
        <f t="shared" si="6"/>
        <v>-4262037.5854111519</v>
      </c>
      <c r="AJ72" s="15">
        <f t="shared" si="9"/>
        <v>-23356.383677643724</v>
      </c>
      <c r="AL72" s="15">
        <f t="shared" si="10"/>
        <v>-23356.383677643724</v>
      </c>
    </row>
    <row r="73" spans="1:38">
      <c r="A73" s="77" t="s">
        <v>99</v>
      </c>
      <c r="B73" s="5" t="str">
        <f t="shared" si="7"/>
        <v>8700-01013</v>
      </c>
      <c r="C73" s="5" t="str">
        <f t="shared" si="8"/>
        <v>8700</v>
      </c>
      <c r="D73" s="1">
        <f>SUM($F73:K73)</f>
        <v>903.04000000000008</v>
      </c>
      <c r="E73" s="2">
        <f t="shared" ref="E73:E74" si="39">D73/$D$77</f>
        <v>3.5838058598265757E-4</v>
      </c>
      <c r="F73" s="22">
        <f>'Div 9 history '!B74</f>
        <v>0</v>
      </c>
      <c r="G73" s="22">
        <f>'Div 9 history '!C74</f>
        <v>159.36000000000001</v>
      </c>
      <c r="H73" s="22">
        <f>'Div 9 history '!D74</f>
        <v>0</v>
      </c>
      <c r="I73" s="22">
        <f>'Div 9 history '!E74</f>
        <v>584.32000000000005</v>
      </c>
      <c r="J73" s="22">
        <f>'Div 9 history '!F74</f>
        <v>0</v>
      </c>
      <c r="K73" s="22">
        <f>'Div 9 history '!G74</f>
        <v>159.36000000000001</v>
      </c>
      <c r="L73" s="1">
        <f t="shared" si="37"/>
        <v>143.52006402147867</v>
      </c>
      <c r="M73" s="1">
        <f t="shared" si="37"/>
        <v>155.45792561749505</v>
      </c>
      <c r="N73" s="1">
        <f t="shared" si="37"/>
        <v>142.93787475954986</v>
      </c>
      <c r="O73" s="1">
        <f t="shared" si="37"/>
        <v>149.5438521716213</v>
      </c>
      <c r="P73" s="1">
        <f t="shared" si="37"/>
        <v>149.5438521716213</v>
      </c>
      <c r="Q73" s="1">
        <f t="shared" si="37"/>
        <v>143.65968719836044</v>
      </c>
      <c r="R73" s="1">
        <f t="shared" si="37"/>
        <v>155.42800693103544</v>
      </c>
      <c r="S73" s="1">
        <f t="shared" si="37"/>
        <v>137.77552609560993</v>
      </c>
      <c r="T73" s="1">
        <f t="shared" si="37"/>
        <v>149.5438521716213</v>
      </c>
      <c r="U73" s="1">
        <f t="shared" si="37"/>
        <v>143.65968719836044</v>
      </c>
      <c r="V73" s="1">
        <f t="shared" si="38"/>
        <v>155.42800693103544</v>
      </c>
      <c r="W73" s="1">
        <f t="shared" si="38"/>
        <v>143.65968719836044</v>
      </c>
      <c r="X73" s="1">
        <f t="shared" si="38"/>
        <v>149.5438521716213</v>
      </c>
      <c r="Y73" s="1">
        <f t="shared" si="38"/>
        <v>155.42800693103544</v>
      </c>
      <c r="Z73" s="1">
        <f t="shared" si="38"/>
        <v>137.77516771502394</v>
      </c>
      <c r="AA73" s="1">
        <f t="shared" si="38"/>
        <v>154.03016773676993</v>
      </c>
      <c r="AB73" s="1">
        <f t="shared" si="38"/>
        <v>154.03016773676993</v>
      </c>
      <c r="AC73" s="1">
        <f t="shared" si="38"/>
        <v>147.96947781431126</v>
      </c>
      <c r="AD73" s="1">
        <f t="shared" si="38"/>
        <v>160.09084713896652</v>
      </c>
      <c r="AE73" s="1">
        <f t="shared" si="38"/>
        <v>141.90879187847824</v>
      </c>
      <c r="AF73" s="1">
        <f t="shared" si="38"/>
        <v>154.03016773676993</v>
      </c>
      <c r="AH73" s="15">
        <f t="shared" si="5"/>
        <v>1787.7032559401266</v>
      </c>
      <c r="AI73" s="15">
        <f t="shared" si="6"/>
        <v>1797.5540281875028</v>
      </c>
      <c r="AJ73" s="15">
        <f t="shared" si="9"/>
        <v>9.8507722473761987</v>
      </c>
      <c r="AL73" s="15">
        <f t="shared" si="10"/>
        <v>9.8507722473761987</v>
      </c>
    </row>
    <row r="74" spans="1:38">
      <c r="A74" s="77" t="s">
        <v>100</v>
      </c>
      <c r="B74" s="5" t="str">
        <f t="shared" si="7"/>
        <v>8560-01013</v>
      </c>
      <c r="C74" s="5" t="str">
        <f t="shared" si="8"/>
        <v>8560</v>
      </c>
      <c r="D74" s="1">
        <f>SUM($F74:K74)</f>
        <v>0</v>
      </c>
      <c r="E74" s="2">
        <f t="shared" si="39"/>
        <v>0</v>
      </c>
      <c r="F74" s="22">
        <f>'Div 9 history '!B75</f>
        <v>0</v>
      </c>
      <c r="G74" s="22">
        <f>'Div 9 history '!C75</f>
        <v>0</v>
      </c>
      <c r="H74" s="22">
        <f>'Div 9 history '!D75</f>
        <v>0</v>
      </c>
      <c r="I74" s="22">
        <f>'Div 9 history '!E75</f>
        <v>0</v>
      </c>
      <c r="J74" s="22">
        <f>'Div 9 history '!F75</f>
        <v>0</v>
      </c>
      <c r="K74" s="22">
        <f>'Div 9 history '!G75</f>
        <v>0</v>
      </c>
      <c r="L74" s="1">
        <f t="shared" ref="L74:AB76" si="40">$E74*L$77</f>
        <v>0</v>
      </c>
      <c r="M74" s="1">
        <f t="shared" si="40"/>
        <v>0</v>
      </c>
      <c r="N74" s="1">
        <f t="shared" si="40"/>
        <v>0</v>
      </c>
      <c r="O74" s="1">
        <f t="shared" si="40"/>
        <v>0</v>
      </c>
      <c r="P74" s="1">
        <f t="shared" si="40"/>
        <v>0</v>
      </c>
      <c r="Q74" s="1">
        <f t="shared" si="40"/>
        <v>0</v>
      </c>
      <c r="R74" s="1">
        <f t="shared" si="40"/>
        <v>0</v>
      </c>
      <c r="S74" s="1">
        <f t="shared" si="40"/>
        <v>0</v>
      </c>
      <c r="T74" s="1">
        <f t="shared" si="40"/>
        <v>0</v>
      </c>
      <c r="U74" s="1">
        <f t="shared" si="40"/>
        <v>0</v>
      </c>
      <c r="V74" s="1">
        <f t="shared" si="40"/>
        <v>0</v>
      </c>
      <c r="W74" s="1">
        <f t="shared" si="40"/>
        <v>0</v>
      </c>
      <c r="X74" s="1">
        <f t="shared" si="40"/>
        <v>0</v>
      </c>
      <c r="Y74" s="1">
        <f t="shared" si="40"/>
        <v>0</v>
      </c>
      <c r="Z74" s="1">
        <f t="shared" si="40"/>
        <v>0</v>
      </c>
      <c r="AA74" s="1">
        <f t="shared" si="40"/>
        <v>0</v>
      </c>
      <c r="AB74" s="1">
        <f t="shared" si="40"/>
        <v>0</v>
      </c>
      <c r="AC74" s="1">
        <f t="shared" ref="AC74:AF76" si="41">$E74*AC$77</f>
        <v>0</v>
      </c>
      <c r="AD74" s="1">
        <f t="shared" si="41"/>
        <v>0</v>
      </c>
      <c r="AE74" s="1">
        <f t="shared" si="41"/>
        <v>0</v>
      </c>
      <c r="AF74" s="1">
        <f t="shared" si="41"/>
        <v>0</v>
      </c>
      <c r="AH74" s="15">
        <f t="shared" si="5"/>
        <v>0</v>
      </c>
      <c r="AI74" s="15">
        <f t="shared" si="6"/>
        <v>0</v>
      </c>
      <c r="AJ74" s="15">
        <f t="shared" si="9"/>
        <v>0</v>
      </c>
      <c r="AL74" s="15">
        <f t="shared" si="10"/>
        <v>0</v>
      </c>
    </row>
    <row r="75" spans="1:38">
      <c r="A75" s="77" t="s">
        <v>101</v>
      </c>
      <c r="B75" s="5" t="str">
        <f t="shared" si="7"/>
        <v>8700-01014</v>
      </c>
      <c r="C75" s="5" t="str">
        <f t="shared" si="8"/>
        <v>8700</v>
      </c>
      <c r="D75" s="1">
        <f>SUM($F75:K75)</f>
        <v>0</v>
      </c>
      <c r="E75" s="2">
        <f t="shared" ref="E75:E76" si="42">D75/$D$77</f>
        <v>0</v>
      </c>
      <c r="F75" s="22">
        <f>'Div 9 history '!B76</f>
        <v>0</v>
      </c>
      <c r="G75" s="22">
        <f>'Div 9 history '!C76</f>
        <v>0</v>
      </c>
      <c r="H75" s="22">
        <f>'Div 9 history '!D76</f>
        <v>0</v>
      </c>
      <c r="I75" s="22">
        <f>'Div 9 history '!E76</f>
        <v>0</v>
      </c>
      <c r="J75" s="22">
        <f>'Div 9 history '!F76</f>
        <v>0</v>
      </c>
      <c r="K75" s="22">
        <f>'Div 9 history '!G76</f>
        <v>0</v>
      </c>
      <c r="L75" s="1">
        <f t="shared" si="40"/>
        <v>0</v>
      </c>
      <c r="M75" s="1">
        <f t="shared" si="40"/>
        <v>0</v>
      </c>
      <c r="N75" s="1">
        <f t="shared" si="40"/>
        <v>0</v>
      </c>
      <c r="O75" s="1">
        <f t="shared" si="40"/>
        <v>0</v>
      </c>
      <c r="P75" s="1">
        <f t="shared" si="40"/>
        <v>0</v>
      </c>
      <c r="Q75" s="1">
        <f t="shared" si="40"/>
        <v>0</v>
      </c>
      <c r="R75" s="1">
        <f t="shared" si="40"/>
        <v>0</v>
      </c>
      <c r="S75" s="1">
        <f t="shared" si="40"/>
        <v>0</v>
      </c>
      <c r="T75" s="1">
        <f t="shared" si="40"/>
        <v>0</v>
      </c>
      <c r="U75" s="1">
        <f t="shared" si="40"/>
        <v>0</v>
      </c>
      <c r="V75" s="1">
        <f t="shared" si="40"/>
        <v>0</v>
      </c>
      <c r="W75" s="1">
        <f t="shared" si="40"/>
        <v>0</v>
      </c>
      <c r="X75" s="1">
        <f t="shared" si="40"/>
        <v>0</v>
      </c>
      <c r="Y75" s="1">
        <f t="shared" si="40"/>
        <v>0</v>
      </c>
      <c r="Z75" s="1">
        <f t="shared" si="40"/>
        <v>0</v>
      </c>
      <c r="AA75" s="1">
        <f t="shared" si="40"/>
        <v>0</v>
      </c>
      <c r="AB75" s="1">
        <f t="shared" si="40"/>
        <v>0</v>
      </c>
      <c r="AC75" s="1">
        <f t="shared" si="41"/>
        <v>0</v>
      </c>
      <c r="AD75" s="1">
        <f t="shared" si="41"/>
        <v>0</v>
      </c>
      <c r="AE75" s="1">
        <f t="shared" si="41"/>
        <v>0</v>
      </c>
      <c r="AF75" s="1">
        <f t="shared" si="41"/>
        <v>0</v>
      </c>
      <c r="AH75" s="15">
        <f t="shared" ref="AH75:AH76" si="43">SUM(F75:Q75)</f>
        <v>0</v>
      </c>
      <c r="AI75" s="15">
        <f t="shared" ref="AI75:AI76" si="44">SUM(U75:AF75)</f>
        <v>0</v>
      </c>
      <c r="AJ75" s="15">
        <f t="shared" ref="AJ75:AJ76" si="45">AI75-AH75</f>
        <v>0</v>
      </c>
      <c r="AL75" s="15">
        <f t="shared" ref="AL75:AL76" si="46">AJ75</f>
        <v>0</v>
      </c>
    </row>
    <row r="76" spans="1:38">
      <c r="A76" s="77" t="s">
        <v>102</v>
      </c>
      <c r="B76" s="5" t="str">
        <f t="shared" si="7"/>
        <v>8560-01014</v>
      </c>
      <c r="C76" s="5" t="str">
        <f t="shared" ref="C76" si="47">LEFT(B76,4)</f>
        <v>8560</v>
      </c>
      <c r="D76" s="1">
        <f>SUM($F76:K76)</f>
        <v>-1062.4000000000001</v>
      </c>
      <c r="E76" s="2">
        <f t="shared" si="42"/>
        <v>-4.2162421880312655E-4</v>
      </c>
      <c r="F76" s="22">
        <f>'Div 9 history '!B77</f>
        <v>0</v>
      </c>
      <c r="G76" s="22">
        <f>'Div 9 history '!C77</f>
        <v>0</v>
      </c>
      <c r="H76" s="22">
        <f>'Div 9 history '!D77</f>
        <v>0</v>
      </c>
      <c r="I76" s="22">
        <f>'Div 9 history '!E77</f>
        <v>0</v>
      </c>
      <c r="J76" s="22">
        <f>'Div 9 history '!F77</f>
        <v>0</v>
      </c>
      <c r="K76" s="22">
        <f>'Div 9 history '!G77</f>
        <v>-1062.4000000000001</v>
      </c>
      <c r="L76" s="1">
        <f t="shared" si="40"/>
        <v>-168.8471341429161</v>
      </c>
      <c r="M76" s="1">
        <f t="shared" si="40"/>
        <v>-182.89167719705299</v>
      </c>
      <c r="N76" s="1">
        <f t="shared" si="40"/>
        <v>-168.16220559947041</v>
      </c>
      <c r="O76" s="1">
        <f t="shared" si="40"/>
        <v>-175.93394373131918</v>
      </c>
      <c r="P76" s="1">
        <f t="shared" si="40"/>
        <v>-175.93394373131918</v>
      </c>
      <c r="Q76" s="1">
        <f t="shared" si="40"/>
        <v>-169.01139670395347</v>
      </c>
      <c r="R76" s="1">
        <f t="shared" si="40"/>
        <v>-182.85647874239464</v>
      </c>
      <c r="S76" s="1">
        <f t="shared" si="40"/>
        <v>-162.08885423012933</v>
      </c>
      <c r="T76" s="1">
        <f t="shared" si="40"/>
        <v>-175.93394373131918</v>
      </c>
      <c r="U76" s="1">
        <f t="shared" si="40"/>
        <v>-169.01139670395347</v>
      </c>
      <c r="V76" s="1">
        <f t="shared" si="40"/>
        <v>-182.85647874239464</v>
      </c>
      <c r="W76" s="1">
        <f t="shared" si="40"/>
        <v>-169.01139670395347</v>
      </c>
      <c r="X76" s="1">
        <f t="shared" si="40"/>
        <v>-175.93394373131918</v>
      </c>
      <c r="Y76" s="1">
        <f t="shared" si="40"/>
        <v>-182.85647874239464</v>
      </c>
      <c r="Z76" s="1">
        <f t="shared" si="40"/>
        <v>-162.08843260591053</v>
      </c>
      <c r="AA76" s="1">
        <f t="shared" si="40"/>
        <v>-181.21196204325875</v>
      </c>
      <c r="AB76" s="1">
        <f t="shared" si="40"/>
        <v>-181.21196204325875</v>
      </c>
      <c r="AC76" s="1">
        <f t="shared" si="41"/>
        <v>-174.08173860507208</v>
      </c>
      <c r="AD76" s="1">
        <f t="shared" si="41"/>
        <v>-188.3421731046665</v>
      </c>
      <c r="AE76" s="1">
        <f t="shared" si="41"/>
        <v>-166.95151985703322</v>
      </c>
      <c r="AF76" s="1">
        <f t="shared" si="41"/>
        <v>-181.21196204325875</v>
      </c>
      <c r="AH76" s="15">
        <f t="shared" si="43"/>
        <v>-2103.1803011060315</v>
      </c>
      <c r="AI76" s="15">
        <f t="shared" si="44"/>
        <v>-2114.7694449264741</v>
      </c>
      <c r="AJ76" s="15">
        <f t="shared" si="45"/>
        <v>-11.589143820442587</v>
      </c>
      <c r="AL76" s="15">
        <f t="shared" si="46"/>
        <v>-11.589143820442587</v>
      </c>
    </row>
    <row r="77" spans="1:38">
      <c r="A77" s="9" t="s">
        <v>22</v>
      </c>
      <c r="B77" s="5"/>
      <c r="C77" s="5"/>
      <c r="D77" s="31">
        <f>SUM(D9:D76)</f>
        <v>2519779.35</v>
      </c>
      <c r="E77" s="32">
        <f t="shared" ref="E77:F77" si="48">SUM(E9:E76)</f>
        <v>0.99999999999999978</v>
      </c>
      <c r="F77" s="31">
        <f t="shared" si="48"/>
        <v>447957.27999999997</v>
      </c>
      <c r="G77" s="31">
        <f t="shared" ref="G77" si="49">SUM(G9:G76)</f>
        <v>380737.76</v>
      </c>
      <c r="H77" s="31">
        <f t="shared" ref="H77" si="50">SUM(H9:H76)</f>
        <v>454778.27000000025</v>
      </c>
      <c r="I77" s="31">
        <f t="shared" ref="I77" si="51">SUM(I9:I76)</f>
        <v>377429.09999999992</v>
      </c>
      <c r="J77" s="31">
        <f t="shared" ref="J77" si="52">SUM(J9:J76)</f>
        <v>443505.00999999989</v>
      </c>
      <c r="K77" s="31">
        <f t="shared" ref="K77" si="53">SUM(K9:K76)</f>
        <v>415371.93000000005</v>
      </c>
      <c r="L77" s="33">
        <f>'Div 9 history '!H78</f>
        <v>400468.29999999993</v>
      </c>
      <c r="M77" s="33">
        <f>'Div 9 history '!I78</f>
        <v>433778.87</v>
      </c>
      <c r="N77" s="33">
        <f>'Div 9 history '!J78</f>
        <v>398843.79999999993</v>
      </c>
      <c r="O77" s="33">
        <f>'Div 009 FY18 Budget'!C8</f>
        <v>417276.65509999997</v>
      </c>
      <c r="P77" s="33">
        <f>'Div 009 FY18 Budget'!D8</f>
        <v>417276.65509999997</v>
      </c>
      <c r="Q77" s="33">
        <f>'Div 009 FY18 Budget'!E8</f>
        <v>400857.8947</v>
      </c>
      <c r="R77" s="33">
        <f>'Div 009 FY18 Budget'!F8</f>
        <v>433695.38699999999</v>
      </c>
      <c r="S77" s="33">
        <f>'Div 009 FY18 Budget'!G8</f>
        <v>384439.14510000002</v>
      </c>
      <c r="T77" s="33">
        <f>'Div 009 FY18 Budget'!H8</f>
        <v>417276.65509999997</v>
      </c>
      <c r="U77" s="33">
        <f>'Div 009 FY18 Budget'!I8</f>
        <v>400857.8947</v>
      </c>
      <c r="V77" s="33">
        <f>'Div 009 FY18 Budget'!J8</f>
        <v>433695.38699999999</v>
      </c>
      <c r="W77" s="33">
        <f>'Div 009 FY18 Budget'!K8</f>
        <v>400857.8947</v>
      </c>
      <c r="X77" s="33">
        <f>'Div 009 FY18 Budget'!L8</f>
        <v>417276.65509999997</v>
      </c>
      <c r="Y77" s="33">
        <f>'Div 009 FY18 Budget'!M8</f>
        <v>433695.38699999999</v>
      </c>
      <c r="Z77" s="33">
        <f>'Div 009 FY18 Budget'!N8</f>
        <v>384438.14510000002</v>
      </c>
      <c r="AA77" s="37">
        <f t="shared" ref="AA77:AF77" si="54">(1+AA$1)*O77</f>
        <v>429794.954753</v>
      </c>
      <c r="AB77" s="37">
        <f t="shared" si="54"/>
        <v>429794.954753</v>
      </c>
      <c r="AC77" s="37">
        <f t="shared" si="54"/>
        <v>412883.63154100004</v>
      </c>
      <c r="AD77" s="37">
        <f t="shared" si="54"/>
        <v>446706.24861000001</v>
      </c>
      <c r="AE77" s="37">
        <f t="shared" si="54"/>
        <v>395972.31945300003</v>
      </c>
      <c r="AF77" s="37">
        <f t="shared" si="54"/>
        <v>429794.954753</v>
      </c>
      <c r="AH77" s="15">
        <f>SUM(F77:Q77)</f>
        <v>4988281.5248999996</v>
      </c>
      <c r="AI77" s="15">
        <f>SUM(U77:AF77)</f>
        <v>5015768.4274629997</v>
      </c>
      <c r="AJ77" s="15">
        <f>AI77-AH77</f>
        <v>27486.902563000098</v>
      </c>
      <c r="AL77" s="15"/>
    </row>
    <row r="78" spans="1:38">
      <c r="A78" s="5"/>
      <c r="B78" s="5"/>
      <c r="C78" s="5"/>
      <c r="F78" s="1">
        <f>F77-'Div 9 history '!B78</f>
        <v>0</v>
      </c>
      <c r="G78" s="1">
        <f>G77-'Div 9 history '!C78</f>
        <v>0</v>
      </c>
      <c r="H78" s="1">
        <f>H77-'Div 9 history '!D78</f>
        <v>0</v>
      </c>
      <c r="I78" s="1">
        <f>I77-'Div 9 history '!E78</f>
        <v>0</v>
      </c>
      <c r="J78" s="1">
        <f>J77-'Div 9 history '!F78</f>
        <v>0</v>
      </c>
      <c r="K78" s="1">
        <f>K77-'Div 9 history '!G78</f>
        <v>0</v>
      </c>
      <c r="L78" s="1">
        <f>L77-'Div 9 history '!H78</f>
        <v>0</v>
      </c>
      <c r="M78" s="1">
        <f>M77-'Div 9 history '!I78</f>
        <v>0</v>
      </c>
      <c r="N78" s="1">
        <f>N77-'Div 9 history '!J78</f>
        <v>0</v>
      </c>
      <c r="O78" s="1">
        <f t="shared" ref="O78:AF78" si="55">O77-SUM(O9:O76)</f>
        <v>0</v>
      </c>
      <c r="P78" s="1">
        <f t="shared" si="55"/>
        <v>0</v>
      </c>
      <c r="Q78" s="1">
        <f t="shared" si="55"/>
        <v>0</v>
      </c>
      <c r="R78" s="1">
        <f t="shared" si="55"/>
        <v>0</v>
      </c>
      <c r="S78" s="1">
        <f t="shared" si="55"/>
        <v>0</v>
      </c>
      <c r="T78" s="1">
        <f t="shared" si="55"/>
        <v>0</v>
      </c>
      <c r="U78" s="1">
        <f t="shared" si="55"/>
        <v>0</v>
      </c>
      <c r="V78" s="1">
        <f t="shared" si="55"/>
        <v>0</v>
      </c>
      <c r="W78" s="1">
        <f t="shared" si="55"/>
        <v>0</v>
      </c>
      <c r="X78" s="1">
        <f t="shared" si="55"/>
        <v>0</v>
      </c>
      <c r="Y78" s="1">
        <f t="shared" si="55"/>
        <v>0</v>
      </c>
      <c r="Z78" s="1">
        <f t="shared" si="55"/>
        <v>0</v>
      </c>
      <c r="AA78" s="1">
        <f t="shared" si="55"/>
        <v>0</v>
      </c>
      <c r="AB78" s="1">
        <f t="shared" si="55"/>
        <v>0</v>
      </c>
      <c r="AC78" s="1">
        <f t="shared" si="55"/>
        <v>0</v>
      </c>
      <c r="AD78" s="1">
        <f t="shared" si="55"/>
        <v>0</v>
      </c>
      <c r="AE78" s="1">
        <f t="shared" si="55"/>
        <v>0</v>
      </c>
      <c r="AF78" s="1">
        <f t="shared" si="55"/>
        <v>0</v>
      </c>
      <c r="AL78" s="15"/>
    </row>
    <row r="79" spans="1:38">
      <c r="A79" s="77" t="s">
        <v>120</v>
      </c>
      <c r="B79" s="5" t="str">
        <f t="shared" si="7"/>
        <v>9260-01202</v>
      </c>
      <c r="C79" s="5" t="str">
        <f t="shared" ref="C79:C95" si="56">LEFT(B79,4)</f>
        <v>9260</v>
      </c>
      <c r="D79" s="1">
        <f>SUM($F79:K79)</f>
        <v>190337.03999999998</v>
      </c>
      <c r="E79" s="2">
        <f t="shared" ref="E79:E95" si="57">D79/$D$96</f>
        <v>0.20196722789365926</v>
      </c>
      <c r="F79" s="22">
        <f>'Div 9 history '!B80</f>
        <v>33858.149999999994</v>
      </c>
      <c r="G79" s="22">
        <f>'Div 9 history '!C80</f>
        <v>28754.300000000003</v>
      </c>
      <c r="H79" s="22">
        <f>'Div 9 history '!D80</f>
        <v>34373.72</v>
      </c>
      <c r="I79" s="22">
        <f>'Div 9 history '!E80</f>
        <v>28470.489999999994</v>
      </c>
      <c r="J79" s="22">
        <f>'Div 9 history '!F80</f>
        <v>33511.239999999991</v>
      </c>
      <c r="K79" s="22">
        <f>'Div 9 history '!G80</f>
        <v>31369.140000000003</v>
      </c>
      <c r="L79" s="1">
        <f t="shared" ref="L79:V92" si="58">$E79*L$96</f>
        <v>31456.506826412769</v>
      </c>
      <c r="M79" s="1">
        <f t="shared" si="58"/>
        <v>34073.022558859309</v>
      </c>
      <c r="N79" s="1">
        <f t="shared" si="58"/>
        <v>31328.901912157275</v>
      </c>
      <c r="O79" s="1">
        <f t="shared" si="58"/>
        <v>26923.273184792804</v>
      </c>
      <c r="P79" s="1">
        <f t="shared" si="58"/>
        <v>26923.273184792804</v>
      </c>
      <c r="Q79" s="1">
        <f t="shared" si="58"/>
        <v>25863.276828145852</v>
      </c>
      <c r="R79" s="1">
        <f t="shared" si="58"/>
        <v>27983.267784324882</v>
      </c>
      <c r="S79" s="1">
        <f t="shared" si="58"/>
        <v>24803.281279367809</v>
      </c>
      <c r="T79" s="1">
        <f t="shared" si="58"/>
        <v>26923.273184792804</v>
      </c>
      <c r="U79" s="1">
        <f t="shared" si="58"/>
        <v>25863.276828145852</v>
      </c>
      <c r="V79" s="1">
        <f t="shared" si="58"/>
        <v>27983.267784324882</v>
      </c>
      <c r="W79" s="1">
        <f t="shared" ref="W79:AF92" si="59">$E79*W$96</f>
        <v>25863.276828145852</v>
      </c>
      <c r="X79" s="1">
        <f t="shared" si="59"/>
        <v>26923.273184792804</v>
      </c>
      <c r="Y79" s="1">
        <f t="shared" si="59"/>
        <v>27983.267784324882</v>
      </c>
      <c r="Z79" s="1">
        <f t="shared" si="59"/>
        <v>24803.281279367809</v>
      </c>
      <c r="AA79" s="1">
        <f t="shared" si="59"/>
        <v>32465.346637987997</v>
      </c>
      <c r="AB79" s="1">
        <f t="shared" si="59"/>
        <v>32465.346637987997</v>
      </c>
      <c r="AC79" s="1">
        <f t="shared" si="59"/>
        <v>31187.918962039232</v>
      </c>
      <c r="AD79" s="1">
        <f t="shared" si="59"/>
        <v>33742.77209655325</v>
      </c>
      <c r="AE79" s="1">
        <f t="shared" si="59"/>
        <v>29910.492126362111</v>
      </c>
      <c r="AF79" s="1">
        <f t="shared" si="59"/>
        <v>32465.346637987997</v>
      </c>
      <c r="AH79" s="15">
        <f t="shared" ref="AH79:AH95" si="60">SUM(F79:Q79)</f>
        <v>366905.29449516075</v>
      </c>
      <c r="AI79" s="15">
        <f t="shared" ref="AI79:AI95" si="61">SUM(U79:AF79)</f>
        <v>351656.86678802065</v>
      </c>
      <c r="AJ79" s="15">
        <f t="shared" ref="AJ79:AJ95" si="62">AI79-AH79</f>
        <v>-15248.427707140101</v>
      </c>
      <c r="AL79" s="15">
        <f t="shared" ref="AL79:AL94" si="63">AJ79</f>
        <v>-15248.427707140101</v>
      </c>
    </row>
    <row r="80" spans="1:38">
      <c r="A80" s="77" t="s">
        <v>465</v>
      </c>
      <c r="B80" s="5" t="str">
        <f t="shared" si="7"/>
        <v>9260-01203</v>
      </c>
      <c r="C80" s="5" t="str">
        <f t="shared" si="56"/>
        <v>9260</v>
      </c>
      <c r="D80" s="1">
        <f>SUM($F80:K80)</f>
        <v>125326.98999999999</v>
      </c>
      <c r="E80" s="2">
        <f t="shared" si="57"/>
        <v>0.13298486070055707</v>
      </c>
      <c r="F80" s="22">
        <f>'Div 9 history '!B81</f>
        <v>22292.899999999998</v>
      </c>
      <c r="G80" s="22">
        <f>'Div 9 history '!C81</f>
        <v>18933.48</v>
      </c>
      <c r="H80" s="22">
        <f>'Div 9 history '!D81</f>
        <v>22632.920000000006</v>
      </c>
      <c r="I80" s="22">
        <f>'Div 9 history '!E81</f>
        <v>18746.789999999997</v>
      </c>
      <c r="J80" s="22">
        <f>'Div 9 history '!F81</f>
        <v>22065.489999999998</v>
      </c>
      <c r="K80" s="22">
        <f>'Div 9 history '!G81</f>
        <v>20655.41</v>
      </c>
      <c r="L80" s="1">
        <f t="shared" si="58"/>
        <v>20712.465195785146</v>
      </c>
      <c r="M80" s="1">
        <f t="shared" si="58"/>
        <v>22435.304013889967</v>
      </c>
      <c r="N80" s="1">
        <f t="shared" si="58"/>
        <v>20628.444030945928</v>
      </c>
      <c r="O80" s="1">
        <f t="shared" si="58"/>
        <v>17727.567840698775</v>
      </c>
      <c r="P80" s="1">
        <f t="shared" si="58"/>
        <v>17727.567840698775</v>
      </c>
      <c r="Q80" s="1">
        <f t="shared" si="58"/>
        <v>17029.615656565151</v>
      </c>
      <c r="R80" s="1">
        <f t="shared" si="58"/>
        <v>18425.518867864117</v>
      </c>
      <c r="S80" s="1">
        <f t="shared" si="58"/>
        <v>16331.664004370969</v>
      </c>
      <c r="T80" s="1">
        <f t="shared" si="58"/>
        <v>17727.567840698775</v>
      </c>
      <c r="U80" s="1">
        <f t="shared" si="58"/>
        <v>17029.615656565151</v>
      </c>
      <c r="V80" s="1">
        <f t="shared" si="58"/>
        <v>18425.518867864117</v>
      </c>
      <c r="W80" s="1">
        <f t="shared" si="59"/>
        <v>17029.615656565151</v>
      </c>
      <c r="X80" s="1">
        <f t="shared" si="59"/>
        <v>17727.567840698775</v>
      </c>
      <c r="Y80" s="1">
        <f t="shared" si="59"/>
        <v>18425.518867864117</v>
      </c>
      <c r="Z80" s="1">
        <f t="shared" si="59"/>
        <v>16331.664004370969</v>
      </c>
      <c r="AA80" s="1">
        <f t="shared" si="59"/>
        <v>21376.733469458472</v>
      </c>
      <c r="AB80" s="1">
        <f t="shared" si="59"/>
        <v>21376.733469458472</v>
      </c>
      <c r="AC80" s="1">
        <f t="shared" si="59"/>
        <v>20535.614128896308</v>
      </c>
      <c r="AD80" s="1">
        <f t="shared" si="59"/>
        <v>22217.851349989516</v>
      </c>
      <c r="AE80" s="1">
        <f t="shared" si="59"/>
        <v>19694.495341609094</v>
      </c>
      <c r="AF80" s="1">
        <f t="shared" si="59"/>
        <v>21376.733469458472</v>
      </c>
      <c r="AH80" s="15">
        <f t="shared" si="60"/>
        <v>241587.95457858377</v>
      </c>
      <c r="AI80" s="15">
        <f t="shared" si="61"/>
        <v>231547.66212279859</v>
      </c>
      <c r="AJ80" s="15">
        <f t="shared" si="62"/>
        <v>-10040.29245578518</v>
      </c>
      <c r="AL80" s="15">
        <f t="shared" si="63"/>
        <v>-10040.29245578518</v>
      </c>
    </row>
    <row r="81" spans="1:39">
      <c r="A81" s="77" t="s">
        <v>121</v>
      </c>
      <c r="B81" s="5" t="str">
        <f t="shared" si="7"/>
        <v>9260-01251</v>
      </c>
      <c r="C81" s="5" t="str">
        <f t="shared" si="56"/>
        <v>9260</v>
      </c>
      <c r="D81" s="1">
        <f>SUM($F81:K81)</f>
        <v>482880.25999999995</v>
      </c>
      <c r="E81" s="2">
        <f t="shared" si="57"/>
        <v>0.51238575275085418</v>
      </c>
      <c r="F81" s="22">
        <f>'Div 9 history '!B82</f>
        <v>85879.51</v>
      </c>
      <c r="G81" s="22">
        <f>'Div 9 history '!C82</f>
        <v>72954.41</v>
      </c>
      <c r="H81" s="22">
        <f>'Div 9 history '!D82</f>
        <v>87197.790000000008</v>
      </c>
      <c r="I81" s="22">
        <f>'Div 9 history '!E82</f>
        <v>72237.53</v>
      </c>
      <c r="J81" s="22">
        <f>'Div 9 history '!F82</f>
        <v>85018.8</v>
      </c>
      <c r="K81" s="22">
        <f>'Div 9 history '!G82</f>
        <v>79592.219999999987</v>
      </c>
      <c r="L81" s="1">
        <f t="shared" si="58"/>
        <v>79804.362803109543</v>
      </c>
      <c r="M81" s="1">
        <f t="shared" si="58"/>
        <v>86442.397087859776</v>
      </c>
      <c r="N81" s="1">
        <f t="shared" si="58"/>
        <v>79480.632360664036</v>
      </c>
      <c r="O81" s="1">
        <f t="shared" si="58"/>
        <v>68303.663624924389</v>
      </c>
      <c r="P81" s="1">
        <f t="shared" si="58"/>
        <v>68303.663624924389</v>
      </c>
      <c r="Q81" s="1">
        <f t="shared" si="58"/>
        <v>65614.479657911288</v>
      </c>
      <c r="R81" s="1">
        <f t="shared" si="58"/>
        <v>70992.843134181472</v>
      </c>
      <c r="S81" s="1">
        <f t="shared" si="58"/>
        <v>62925.297740441172</v>
      </c>
      <c r="T81" s="1">
        <f t="shared" si="58"/>
        <v>68303.663624924389</v>
      </c>
      <c r="U81" s="1">
        <f t="shared" si="58"/>
        <v>65614.479657911288</v>
      </c>
      <c r="V81" s="1">
        <f t="shared" si="58"/>
        <v>70992.843134181472</v>
      </c>
      <c r="W81" s="1">
        <f t="shared" si="59"/>
        <v>65614.479657911288</v>
      </c>
      <c r="X81" s="1">
        <f t="shared" si="59"/>
        <v>68303.663624924389</v>
      </c>
      <c r="Y81" s="1">
        <f t="shared" si="59"/>
        <v>70992.843134181472</v>
      </c>
      <c r="Z81" s="1">
        <f t="shared" si="59"/>
        <v>62925.297740441172</v>
      </c>
      <c r="AA81" s="1">
        <f t="shared" si="59"/>
        <v>82363.763908179782</v>
      </c>
      <c r="AB81" s="1">
        <f t="shared" si="59"/>
        <v>82363.763908179782</v>
      </c>
      <c r="AC81" s="1">
        <f t="shared" si="59"/>
        <v>79122.962179344788</v>
      </c>
      <c r="AD81" s="1">
        <f t="shared" si="59"/>
        <v>85604.560011568843</v>
      </c>
      <c r="AE81" s="1">
        <f t="shared" si="59"/>
        <v>75882.162582257719</v>
      </c>
      <c r="AF81" s="1">
        <f t="shared" si="59"/>
        <v>82363.763908179782</v>
      </c>
      <c r="AH81" s="15">
        <f t="shared" si="60"/>
        <v>930829.45915939333</v>
      </c>
      <c r="AI81" s="15">
        <f t="shared" si="61"/>
        <v>892144.58344726171</v>
      </c>
      <c r="AJ81" s="15">
        <f t="shared" si="62"/>
        <v>-38684.875712131616</v>
      </c>
      <c r="AL81" s="15">
        <f t="shared" si="63"/>
        <v>-38684.875712131616</v>
      </c>
    </row>
    <row r="82" spans="1:39">
      <c r="A82" s="77" t="s">
        <v>542</v>
      </c>
      <c r="B82" s="5" t="str">
        <f t="shared" si="7"/>
        <v>9260-01253</v>
      </c>
      <c r="C82" s="5" t="str">
        <f t="shared" si="56"/>
        <v>9260</v>
      </c>
      <c r="D82" s="1">
        <f>SUM($F82:K82)</f>
        <v>173.45999999999998</v>
      </c>
      <c r="E82" s="2">
        <f t="shared" si="57"/>
        <v>1.8405894801366111E-4</v>
      </c>
      <c r="F82" s="22">
        <f>'Div 9 history '!B83</f>
        <v>0</v>
      </c>
      <c r="G82" s="22">
        <f>'Div 9 history '!C83</f>
        <v>30.61</v>
      </c>
      <c r="H82" s="22">
        <f>'Div 9 history '!D83</f>
        <v>0</v>
      </c>
      <c r="I82" s="22">
        <f>'Div 9 history '!E83</f>
        <v>112.24</v>
      </c>
      <c r="J82" s="22">
        <f>'Div 9 history '!F83</f>
        <v>0</v>
      </c>
      <c r="K82" s="22">
        <f>'Div 9 history '!G83</f>
        <v>30.61</v>
      </c>
      <c r="L82" s="1">
        <f t="shared" si="58"/>
        <v>28.667282385549122</v>
      </c>
      <c r="M82" s="1">
        <f t="shared" si="58"/>
        <v>31.051793665908303</v>
      </c>
      <c r="N82" s="1">
        <f t="shared" si="58"/>
        <v>28.550992101604614</v>
      </c>
      <c r="O82" s="1">
        <f t="shared" si="58"/>
        <v>24.536007109463089</v>
      </c>
      <c r="P82" s="1">
        <f t="shared" si="58"/>
        <v>24.536007109463089</v>
      </c>
      <c r="Q82" s="1">
        <f t="shared" si="58"/>
        <v>23.569999820372217</v>
      </c>
      <c r="R82" s="1">
        <f t="shared" si="58"/>
        <v>25.502012797241115</v>
      </c>
      <c r="S82" s="1">
        <f t="shared" si="58"/>
        <v>22.603993267517136</v>
      </c>
      <c r="T82" s="1">
        <f t="shared" si="58"/>
        <v>24.536007109463089</v>
      </c>
      <c r="U82" s="1">
        <f t="shared" si="58"/>
        <v>23.569999820372217</v>
      </c>
      <c r="V82" s="1">
        <f t="shared" si="58"/>
        <v>25.502012797241115</v>
      </c>
      <c r="W82" s="1">
        <f t="shared" si="59"/>
        <v>23.569999820372217</v>
      </c>
      <c r="X82" s="1">
        <f t="shared" si="59"/>
        <v>24.536007109463089</v>
      </c>
      <c r="Y82" s="1">
        <f t="shared" si="59"/>
        <v>25.502012797241115</v>
      </c>
      <c r="Z82" s="1">
        <f t="shared" si="59"/>
        <v>22.603993267517136</v>
      </c>
      <c r="AA82" s="1">
        <f t="shared" si="59"/>
        <v>29.586669141357866</v>
      </c>
      <c r="AB82" s="1">
        <f t="shared" si="59"/>
        <v>29.586669141357866</v>
      </c>
      <c r="AC82" s="1">
        <f t="shared" si="59"/>
        <v>28.422510002022335</v>
      </c>
      <c r="AD82" s="1">
        <f t="shared" si="59"/>
        <v>30.750826259923592</v>
      </c>
      <c r="AE82" s="1">
        <f t="shared" si="59"/>
        <v>27.2583516284522</v>
      </c>
      <c r="AF82" s="1">
        <f t="shared" si="59"/>
        <v>29.586669141357866</v>
      </c>
      <c r="AH82" s="15">
        <f t="shared" si="60"/>
        <v>334.37208219236038</v>
      </c>
      <c r="AI82" s="15">
        <f t="shared" si="61"/>
        <v>320.4757209266786</v>
      </c>
      <c r="AJ82" s="15">
        <f t="shared" si="62"/>
        <v>-13.896361265681776</v>
      </c>
      <c r="AL82" s="15">
        <f t="shared" si="63"/>
        <v>-13.896361265681776</v>
      </c>
    </row>
    <row r="83" spans="1:39">
      <c r="A83" s="77" t="s">
        <v>469</v>
      </c>
      <c r="B83" s="5" t="str">
        <f t="shared" si="7"/>
        <v>9260-01257</v>
      </c>
      <c r="C83" s="5" t="str">
        <f t="shared" si="56"/>
        <v>9260</v>
      </c>
      <c r="D83" s="1">
        <f>SUM($F83:K83)</f>
        <v>102932.21</v>
      </c>
      <c r="E83" s="2">
        <f t="shared" si="57"/>
        <v>0.10922168966517498</v>
      </c>
      <c r="F83" s="22">
        <f>'Div 9 history '!B84</f>
        <v>18307.919999999998</v>
      </c>
      <c r="G83" s="22">
        <f>'Div 9 history '!C84</f>
        <v>15550.67</v>
      </c>
      <c r="H83" s="22">
        <f>'Div 9 history '!D84</f>
        <v>18588.019999999997</v>
      </c>
      <c r="I83" s="22">
        <f>'Div 9 history '!E84</f>
        <v>15397.62</v>
      </c>
      <c r="J83" s="22">
        <f>'Div 9 history '!F84</f>
        <v>18122.689999999999</v>
      </c>
      <c r="K83" s="22">
        <f>'Div 9 history '!G84</f>
        <v>16965.290000000005</v>
      </c>
      <c r="L83" s="1">
        <f t="shared" si="58"/>
        <v>17011.338237280317</v>
      </c>
      <c r="M83" s="1">
        <f t="shared" si="58"/>
        <v>18426.321610146108</v>
      </c>
      <c r="N83" s="1">
        <f t="shared" si="58"/>
        <v>16942.330881532966</v>
      </c>
      <c r="O83" s="1">
        <f t="shared" si="58"/>
        <v>14559.814575998778</v>
      </c>
      <c r="P83" s="1">
        <f t="shared" si="58"/>
        <v>14559.814575998778</v>
      </c>
      <c r="Q83" s="1">
        <f t="shared" si="58"/>
        <v>13986.580025426703</v>
      </c>
      <c r="R83" s="1">
        <f t="shared" si="58"/>
        <v>15133.048176342156</v>
      </c>
      <c r="S83" s="1">
        <f t="shared" si="58"/>
        <v>13413.345911741386</v>
      </c>
      <c r="T83" s="1">
        <f t="shared" si="58"/>
        <v>14559.814575998778</v>
      </c>
      <c r="U83" s="1">
        <f t="shared" si="58"/>
        <v>13986.580025426703</v>
      </c>
      <c r="V83" s="1">
        <f t="shared" si="58"/>
        <v>15133.048176342156</v>
      </c>
      <c r="W83" s="1">
        <f t="shared" si="59"/>
        <v>13986.580025426703</v>
      </c>
      <c r="X83" s="1">
        <f t="shared" si="59"/>
        <v>14559.814575998778</v>
      </c>
      <c r="Y83" s="1">
        <f t="shared" si="59"/>
        <v>15133.048176342156</v>
      </c>
      <c r="Z83" s="1">
        <f t="shared" si="59"/>
        <v>13413.345911741386</v>
      </c>
      <c r="AA83" s="1">
        <f t="shared" si="59"/>
        <v>17556.907882271236</v>
      </c>
      <c r="AB83" s="1">
        <f t="shared" si="59"/>
        <v>17556.907882271236</v>
      </c>
      <c r="AC83" s="1">
        <f t="shared" si="59"/>
        <v>16866.088828866967</v>
      </c>
      <c r="AD83" s="1">
        <f t="shared" si="59"/>
        <v>18247.725736538512</v>
      </c>
      <c r="AE83" s="1">
        <f t="shared" si="59"/>
        <v>16175.270229872503</v>
      </c>
      <c r="AF83" s="1">
        <f t="shared" si="59"/>
        <v>17556.907882271236</v>
      </c>
      <c r="AH83" s="15">
        <f t="shared" si="60"/>
        <v>198418.40990638366</v>
      </c>
      <c r="AI83" s="15">
        <f t="shared" si="61"/>
        <v>190172.22533336957</v>
      </c>
      <c r="AJ83" s="15">
        <f t="shared" si="62"/>
        <v>-8246.1845730140922</v>
      </c>
      <c r="AL83" s="15">
        <f t="shared" si="63"/>
        <v>-8246.1845730140922</v>
      </c>
    </row>
    <row r="84" spans="1:39">
      <c r="A84" s="77" t="s">
        <v>543</v>
      </c>
      <c r="B84" s="5" t="str">
        <f t="shared" si="7"/>
        <v>9260-01259</v>
      </c>
      <c r="C84" s="5" t="str">
        <f t="shared" si="56"/>
        <v>9260</v>
      </c>
      <c r="D84" s="1">
        <f>SUM($F84:K84)</f>
        <v>36.83</v>
      </c>
      <c r="E84" s="2">
        <f t="shared" si="57"/>
        <v>3.9080428083380259E-5</v>
      </c>
      <c r="F84" s="22">
        <f>'Div 9 history '!B85</f>
        <v>-0.11</v>
      </c>
      <c r="G84" s="22">
        <f>'Div 9 history '!C85</f>
        <v>6.52</v>
      </c>
      <c r="H84" s="22">
        <f>'Div 9 history '!D85</f>
        <v>0</v>
      </c>
      <c r="I84" s="22">
        <f>'Div 9 history '!E85</f>
        <v>23.9</v>
      </c>
      <c r="J84" s="22">
        <f>'Div 9 history '!F85</f>
        <v>0</v>
      </c>
      <c r="K84" s="22">
        <f>'Div 9 history '!G85</f>
        <v>6.52</v>
      </c>
      <c r="L84" s="1">
        <f t="shared" si="58"/>
        <v>6.0867981682219208</v>
      </c>
      <c r="M84" s="1">
        <f t="shared" si="58"/>
        <v>6.5930909761063239</v>
      </c>
      <c r="N84" s="1">
        <f t="shared" si="58"/>
        <v>6.06210676295456</v>
      </c>
      <c r="O84" s="1">
        <f t="shared" si="58"/>
        <v>5.2096226325465569</v>
      </c>
      <c r="P84" s="1">
        <f t="shared" si="58"/>
        <v>5.2096226325465569</v>
      </c>
      <c r="Q84" s="1">
        <f t="shared" si="58"/>
        <v>5.0045145473556376</v>
      </c>
      <c r="R84" s="1">
        <f t="shared" si="58"/>
        <v>5.4147303777377518</v>
      </c>
      <c r="S84" s="1">
        <f t="shared" si="58"/>
        <v>4.7994066184864312</v>
      </c>
      <c r="T84" s="1">
        <f t="shared" si="58"/>
        <v>5.2096226325465569</v>
      </c>
      <c r="U84" s="1">
        <f t="shared" si="58"/>
        <v>5.0045145473556376</v>
      </c>
      <c r="V84" s="1">
        <f t="shared" si="58"/>
        <v>5.4147303777377518</v>
      </c>
      <c r="W84" s="1">
        <f t="shared" si="59"/>
        <v>5.0045145473556376</v>
      </c>
      <c r="X84" s="1">
        <f t="shared" si="59"/>
        <v>5.2096226325465569</v>
      </c>
      <c r="Y84" s="1">
        <f t="shared" si="59"/>
        <v>5.4147303777377518</v>
      </c>
      <c r="Z84" s="1">
        <f t="shared" si="59"/>
        <v>4.7994066184864312</v>
      </c>
      <c r="AA84" s="1">
        <f t="shared" si="59"/>
        <v>6.2820075203286665</v>
      </c>
      <c r="AB84" s="1">
        <f t="shared" si="59"/>
        <v>6.2820075203286665</v>
      </c>
      <c r="AC84" s="1">
        <f t="shared" si="59"/>
        <v>6.0348267230167343</v>
      </c>
      <c r="AD84" s="1">
        <f t="shared" si="59"/>
        <v>6.5291878885794192</v>
      </c>
      <c r="AE84" s="1">
        <f t="shared" si="59"/>
        <v>5.7876460882964071</v>
      </c>
      <c r="AF84" s="1">
        <f t="shared" si="59"/>
        <v>6.2820075203286665</v>
      </c>
      <c r="AH84" s="15">
        <f t="shared" si="60"/>
        <v>70.995755719731548</v>
      </c>
      <c r="AI84" s="15">
        <f t="shared" si="61"/>
        <v>68.045202362098337</v>
      </c>
      <c r="AJ84" s="15">
        <f t="shared" si="62"/>
        <v>-2.9505533576332112</v>
      </c>
      <c r="AL84" s="15">
        <f t="shared" si="63"/>
        <v>-2.9505533576332112</v>
      </c>
    </row>
    <row r="85" spans="1:39">
      <c r="A85" s="77" t="s">
        <v>471</v>
      </c>
      <c r="B85" s="5" t="str">
        <f t="shared" si="7"/>
        <v>9260-01260</v>
      </c>
      <c r="C85" s="5" t="str">
        <f t="shared" si="56"/>
        <v>9260</v>
      </c>
      <c r="D85" s="1">
        <f>SUM($F85:K85)</f>
        <v>2518.91</v>
      </c>
      <c r="E85" s="2">
        <f t="shared" si="57"/>
        <v>2.6728232718845335E-3</v>
      </c>
      <c r="F85" s="22">
        <f>'Div 9 history '!B86</f>
        <v>447.95</v>
      </c>
      <c r="G85" s="22">
        <f>'Div 9 history '!C86</f>
        <v>380.58</v>
      </c>
      <c r="H85" s="22">
        <f>'Div 9 history '!D86</f>
        <v>454.84000000000003</v>
      </c>
      <c r="I85" s="22">
        <f>'Div 9 history '!E86</f>
        <v>376.84000000000009</v>
      </c>
      <c r="J85" s="22">
        <f>'Div 9 history '!F86</f>
        <v>443.50999999999993</v>
      </c>
      <c r="K85" s="22">
        <f>'Div 9 history '!G86</f>
        <v>415.19000000000005</v>
      </c>
      <c r="L85" s="1">
        <f t="shared" si="58"/>
        <v>416.29369464881557</v>
      </c>
      <c r="M85" s="1">
        <f t="shared" si="58"/>
        <v>450.92052105957049</v>
      </c>
      <c r="N85" s="1">
        <f t="shared" si="58"/>
        <v>414.60497817740622</v>
      </c>
      <c r="O85" s="1">
        <f t="shared" si="58"/>
        <v>356.30112803008001</v>
      </c>
      <c r="P85" s="1">
        <f t="shared" si="58"/>
        <v>356.30112803008001</v>
      </c>
      <c r="Q85" s="1">
        <f t="shared" si="58"/>
        <v>342.27319409393402</v>
      </c>
      <c r="R85" s="1">
        <f t="shared" si="58"/>
        <v>370.32903871266359</v>
      </c>
      <c r="S85" s="1">
        <f t="shared" si="58"/>
        <v>328.24527084908107</v>
      </c>
      <c r="T85" s="1">
        <f t="shared" si="58"/>
        <v>356.30112803008001</v>
      </c>
      <c r="U85" s="1">
        <f t="shared" si="58"/>
        <v>342.27319409393402</v>
      </c>
      <c r="V85" s="1">
        <f t="shared" si="58"/>
        <v>370.32903871266359</v>
      </c>
      <c r="W85" s="1">
        <f t="shared" si="59"/>
        <v>342.27319409393402</v>
      </c>
      <c r="X85" s="1">
        <f t="shared" si="59"/>
        <v>356.30112803008001</v>
      </c>
      <c r="Y85" s="1">
        <f t="shared" si="59"/>
        <v>370.32903871266359</v>
      </c>
      <c r="Z85" s="1">
        <f t="shared" si="59"/>
        <v>328.24527084908107</v>
      </c>
      <c r="AA85" s="1">
        <f t="shared" si="59"/>
        <v>429.64462565927454</v>
      </c>
      <c r="AB85" s="1">
        <f t="shared" si="59"/>
        <v>429.64462565927454</v>
      </c>
      <c r="AC85" s="1">
        <f t="shared" si="59"/>
        <v>412.73921750947818</v>
      </c>
      <c r="AD85" s="1">
        <f t="shared" si="59"/>
        <v>446.55000446433843</v>
      </c>
      <c r="AE85" s="1">
        <f t="shared" si="59"/>
        <v>395.83382047979097</v>
      </c>
      <c r="AF85" s="1">
        <f t="shared" si="59"/>
        <v>429.64462565927454</v>
      </c>
      <c r="AH85" s="15">
        <f t="shared" si="60"/>
        <v>4855.6046440398859</v>
      </c>
      <c r="AI85" s="15">
        <f t="shared" si="61"/>
        <v>4653.8077839237876</v>
      </c>
      <c r="AJ85" s="15">
        <f t="shared" si="62"/>
        <v>-201.79686011609829</v>
      </c>
      <c r="AL85" s="15">
        <f t="shared" si="63"/>
        <v>-201.79686011609829</v>
      </c>
    </row>
    <row r="86" spans="1:39">
      <c r="A86" s="77" t="s">
        <v>544</v>
      </c>
      <c r="B86" s="5" t="str">
        <f t="shared" si="7"/>
        <v>9260-01262</v>
      </c>
      <c r="C86" s="5" t="str">
        <f t="shared" si="56"/>
        <v>9260</v>
      </c>
      <c r="D86" s="1">
        <f>SUM($F86:K86)</f>
        <v>1.0899999999999999</v>
      </c>
      <c r="E86" s="2">
        <f t="shared" si="57"/>
        <v>1.1566024059431028E-6</v>
      </c>
      <c r="F86" s="22">
        <f>'Div 9 history '!B87</f>
        <v>0</v>
      </c>
      <c r="G86" s="22">
        <f>'Div 9 history '!C87</f>
        <v>0.19</v>
      </c>
      <c r="H86" s="22">
        <f>'Div 9 history '!D87</f>
        <v>0</v>
      </c>
      <c r="I86" s="22">
        <f>'Div 9 history '!E87</f>
        <v>0.71</v>
      </c>
      <c r="J86" s="22">
        <f>'Div 9 history '!F87</f>
        <v>0</v>
      </c>
      <c r="K86" s="22">
        <f>'Div 9 history '!G87</f>
        <v>0.19</v>
      </c>
      <c r="L86" s="1">
        <f t="shared" si="58"/>
        <v>0.18014146085696151</v>
      </c>
      <c r="M86" s="1">
        <f t="shared" si="58"/>
        <v>0.19512541851631529</v>
      </c>
      <c r="N86" s="1">
        <f t="shared" si="58"/>
        <v>0.17941070789086261</v>
      </c>
      <c r="O86" s="1">
        <f t="shared" si="58"/>
        <v>0.15418106623610495</v>
      </c>
      <c r="P86" s="1">
        <f t="shared" si="58"/>
        <v>0.15418106623610495</v>
      </c>
      <c r="Q86" s="1">
        <f t="shared" si="58"/>
        <v>0.14811080251473377</v>
      </c>
      <c r="R86" s="1">
        <f t="shared" si="58"/>
        <v>0.16025131989503524</v>
      </c>
      <c r="S86" s="1">
        <f t="shared" si="58"/>
        <v>0.14204054341977218</v>
      </c>
      <c r="T86" s="1">
        <f t="shared" si="58"/>
        <v>0.15418106623610495</v>
      </c>
      <c r="U86" s="1">
        <f t="shared" si="58"/>
        <v>0.14811080251473377</v>
      </c>
      <c r="V86" s="1">
        <f t="shared" si="58"/>
        <v>0.16025131989503524</v>
      </c>
      <c r="W86" s="1">
        <f t="shared" si="59"/>
        <v>0.14811080251473377</v>
      </c>
      <c r="X86" s="1">
        <f t="shared" si="59"/>
        <v>0.15418106623610495</v>
      </c>
      <c r="Y86" s="1">
        <f t="shared" si="59"/>
        <v>0.16025131989503524</v>
      </c>
      <c r="Z86" s="1">
        <f t="shared" si="59"/>
        <v>0.14204054341977218</v>
      </c>
      <c r="AA86" s="1">
        <f t="shared" si="59"/>
        <v>0.18591876723210005</v>
      </c>
      <c r="AB86" s="1">
        <f t="shared" si="59"/>
        <v>0.18591876723210005</v>
      </c>
      <c r="AC86" s="1">
        <f t="shared" si="59"/>
        <v>0.17860334314657181</v>
      </c>
      <c r="AD86" s="1">
        <f t="shared" si="59"/>
        <v>0.19323417861937459</v>
      </c>
      <c r="AE86" s="1">
        <f t="shared" si="59"/>
        <v>0.17128792387301336</v>
      </c>
      <c r="AF86" s="1">
        <f t="shared" si="59"/>
        <v>0.18591876723210005</v>
      </c>
      <c r="AH86" s="15">
        <f t="shared" si="60"/>
        <v>2.1011505222510833</v>
      </c>
      <c r="AI86" s="15">
        <f t="shared" si="61"/>
        <v>2.0138276018106751</v>
      </c>
      <c r="AJ86" s="15">
        <f t="shared" si="62"/>
        <v>-8.7322920440408236E-2</v>
      </c>
      <c r="AL86" s="15">
        <f t="shared" si="63"/>
        <v>-8.7322920440408236E-2</v>
      </c>
    </row>
    <row r="87" spans="1:39">
      <c r="A87" s="77" t="s">
        <v>122</v>
      </c>
      <c r="B87" s="5" t="str">
        <f t="shared" si="7"/>
        <v>9260-01263</v>
      </c>
      <c r="C87" s="5" t="str">
        <f t="shared" si="56"/>
        <v>9260</v>
      </c>
      <c r="D87" s="1">
        <f>SUM($F87:K87)</f>
        <v>15389.48</v>
      </c>
      <c r="E87" s="2">
        <f t="shared" si="57"/>
        <v>1.6329825315791986E-2</v>
      </c>
      <c r="F87" s="22">
        <f>'Div 9 history '!B88</f>
        <v>2734.3799999999997</v>
      </c>
      <c r="G87" s="22">
        <f>'Div 9 history '!C88</f>
        <v>2325.8599999999997</v>
      </c>
      <c r="H87" s="22">
        <f>'Div 9 history '!D88</f>
        <v>2777.8899999999994</v>
      </c>
      <c r="I87" s="22">
        <f>'Div 9 history '!E88</f>
        <v>2303.4999999999995</v>
      </c>
      <c r="J87" s="22">
        <f>'Div 9 history '!F88</f>
        <v>2709.81</v>
      </c>
      <c r="K87" s="22">
        <f>'Div 9 history '!G88</f>
        <v>2538.04</v>
      </c>
      <c r="L87" s="1">
        <f t="shared" si="58"/>
        <v>2543.3792743385252</v>
      </c>
      <c r="M87" s="1">
        <f t="shared" si="58"/>
        <v>2754.9346107784077</v>
      </c>
      <c r="N87" s="1">
        <f t="shared" si="58"/>
        <v>2533.0619274057549</v>
      </c>
      <c r="O87" s="1">
        <f t="shared" si="58"/>
        <v>2176.8499405680855</v>
      </c>
      <c r="P87" s="1">
        <f t="shared" si="58"/>
        <v>2176.8499405680855</v>
      </c>
      <c r="Q87" s="1">
        <f t="shared" si="58"/>
        <v>2091.145167967381</v>
      </c>
      <c r="R87" s="1">
        <f t="shared" si="58"/>
        <v>2262.5545710993097</v>
      </c>
      <c r="S87" s="1">
        <f t="shared" si="58"/>
        <v>2005.4404606859778</v>
      </c>
      <c r="T87" s="1">
        <f t="shared" si="58"/>
        <v>2176.8499405680855</v>
      </c>
      <c r="U87" s="1">
        <f t="shared" si="58"/>
        <v>2091.145167967381</v>
      </c>
      <c r="V87" s="1">
        <f t="shared" si="58"/>
        <v>2262.5545710993097</v>
      </c>
      <c r="W87" s="1">
        <f t="shared" si="59"/>
        <v>2091.145167967381</v>
      </c>
      <c r="X87" s="1">
        <f t="shared" si="59"/>
        <v>2176.8499405680855</v>
      </c>
      <c r="Y87" s="1">
        <f t="shared" si="59"/>
        <v>2262.5545710993097</v>
      </c>
      <c r="Z87" s="1">
        <f t="shared" si="59"/>
        <v>2005.4404606859778</v>
      </c>
      <c r="AA87" s="1">
        <f t="shared" si="59"/>
        <v>2624.9478439844584</v>
      </c>
      <c r="AB87" s="1">
        <f t="shared" si="59"/>
        <v>2624.9478439844584</v>
      </c>
      <c r="AC87" s="1">
        <f t="shared" si="59"/>
        <v>2521.6629149424807</v>
      </c>
      <c r="AD87" s="1">
        <f t="shared" si="59"/>
        <v>2728.2325937424707</v>
      </c>
      <c r="AE87" s="1">
        <f t="shared" si="59"/>
        <v>2418.37805383969</v>
      </c>
      <c r="AF87" s="1">
        <f t="shared" si="59"/>
        <v>2624.9478439844584</v>
      </c>
      <c r="AH87" s="15">
        <f t="shared" si="60"/>
        <v>29665.700861626236</v>
      </c>
      <c r="AI87" s="15">
        <f t="shared" si="61"/>
        <v>28432.806973865459</v>
      </c>
      <c r="AJ87" s="15">
        <f t="shared" si="62"/>
        <v>-1232.8938877607761</v>
      </c>
      <c r="AL87" s="15">
        <f t="shared" si="63"/>
        <v>-1232.8938877607761</v>
      </c>
    </row>
    <row r="88" spans="1:39">
      <c r="A88" s="77" t="s">
        <v>545</v>
      </c>
      <c r="B88" s="5" t="str">
        <f t="shared" si="7"/>
        <v>9260-01265</v>
      </c>
      <c r="C88" s="5" t="str">
        <f t="shared" si="56"/>
        <v>9260</v>
      </c>
      <c r="D88" s="1">
        <f>SUM($F88:K88)</f>
        <v>-2.2199999999999998</v>
      </c>
      <c r="E88" s="2">
        <f t="shared" si="57"/>
        <v>-2.3556489368749435E-6</v>
      </c>
      <c r="F88" s="22">
        <f>'Div 9 history '!B89</f>
        <v>-7.46</v>
      </c>
      <c r="G88" s="22">
        <f>'Div 9 history '!C89</f>
        <v>0.92</v>
      </c>
      <c r="H88" s="22">
        <f>'Div 9 history '!D89</f>
        <v>0</v>
      </c>
      <c r="I88" s="22">
        <f>'Div 9 history '!E89</f>
        <v>3.39</v>
      </c>
      <c r="J88" s="22">
        <f>'Div 9 history '!F89</f>
        <v>0</v>
      </c>
      <c r="K88" s="22">
        <f>'Div 9 history '!G89</f>
        <v>0.93</v>
      </c>
      <c r="L88" s="1">
        <f t="shared" si="58"/>
        <v>-0.36689361752518773</v>
      </c>
      <c r="M88" s="1">
        <f t="shared" si="58"/>
        <v>-0.39741140284974313</v>
      </c>
      <c r="N88" s="1">
        <f t="shared" si="58"/>
        <v>-0.36540529497038077</v>
      </c>
      <c r="O88" s="1">
        <f t="shared" si="58"/>
        <v>-0.31402015325151655</v>
      </c>
      <c r="P88" s="1">
        <f t="shared" si="58"/>
        <v>-0.31402015325151655</v>
      </c>
      <c r="Q88" s="1">
        <f t="shared" si="58"/>
        <v>-0.30165686383734769</v>
      </c>
      <c r="R88" s="1">
        <f t="shared" si="58"/>
        <v>-0.32638342217153971</v>
      </c>
      <c r="S88" s="1">
        <f t="shared" si="58"/>
        <v>-0.28929358384577453</v>
      </c>
      <c r="T88" s="1">
        <f t="shared" si="58"/>
        <v>-0.31402015325151655</v>
      </c>
      <c r="U88" s="1">
        <f t="shared" si="58"/>
        <v>-0.30165686383734769</v>
      </c>
      <c r="V88" s="1">
        <f t="shared" si="58"/>
        <v>-0.32638342217153971</v>
      </c>
      <c r="W88" s="1">
        <f t="shared" si="59"/>
        <v>-0.30165686383734769</v>
      </c>
      <c r="X88" s="1">
        <f t="shared" si="59"/>
        <v>-0.31402015325151655</v>
      </c>
      <c r="Y88" s="1">
        <f t="shared" si="59"/>
        <v>-0.32638342217153971</v>
      </c>
      <c r="Z88" s="1">
        <f t="shared" si="59"/>
        <v>-0.28929358384577453</v>
      </c>
      <c r="AA88" s="1">
        <f t="shared" si="59"/>
        <v>-0.37866024151858912</v>
      </c>
      <c r="AB88" s="1">
        <f t="shared" si="59"/>
        <v>-0.37866024151858912</v>
      </c>
      <c r="AC88" s="1">
        <f t="shared" si="59"/>
        <v>-0.36376093741778848</v>
      </c>
      <c r="AD88" s="1">
        <f t="shared" si="59"/>
        <v>-0.39355951975689135</v>
      </c>
      <c r="AE88" s="1">
        <f t="shared" si="59"/>
        <v>-0.3488616431175135</v>
      </c>
      <c r="AF88" s="1">
        <f t="shared" si="59"/>
        <v>-0.37866024151858912</v>
      </c>
      <c r="AH88" s="15">
        <f t="shared" si="60"/>
        <v>-4.2794074856856925</v>
      </c>
      <c r="AI88" s="15">
        <f t="shared" si="61"/>
        <v>-4.101557133963027</v>
      </c>
      <c r="AJ88" s="15">
        <f t="shared" si="62"/>
        <v>0.1778503517226655</v>
      </c>
      <c r="AL88" s="15">
        <f t="shared" si="63"/>
        <v>0.1778503517226655</v>
      </c>
    </row>
    <row r="89" spans="1:39">
      <c r="A89" s="77" t="s">
        <v>473</v>
      </c>
      <c r="B89" s="5" t="str">
        <f t="shared" si="7"/>
        <v>9260-01266</v>
      </c>
      <c r="C89" s="5" t="str">
        <f t="shared" si="56"/>
        <v>9260</v>
      </c>
      <c r="D89" s="1">
        <f>SUM($F89:K89)</f>
        <v>10075.820000000002</v>
      </c>
      <c r="E89" s="2">
        <f t="shared" si="57"/>
        <v>1.0691484086100584E-2</v>
      </c>
      <c r="F89" s="22">
        <f>'Div 9 history '!B90</f>
        <v>1791.8300000000002</v>
      </c>
      <c r="G89" s="22">
        <f>'Div 9 history '!C90</f>
        <v>1522.3100000000002</v>
      </c>
      <c r="H89" s="22">
        <f>'Div 9 history '!D90</f>
        <v>1819.44</v>
      </c>
      <c r="I89" s="22">
        <f>'Div 9 history '!E90</f>
        <v>1507.3600000000001</v>
      </c>
      <c r="J89" s="22">
        <f>'Div 9 history '!F90</f>
        <v>1774.02</v>
      </c>
      <c r="K89" s="22">
        <f>'Div 9 history '!G90</f>
        <v>1660.8600000000004</v>
      </c>
      <c r="L89" s="1">
        <f t="shared" si="58"/>
        <v>1665.2045267264132</v>
      </c>
      <c r="M89" s="1">
        <f t="shared" si="58"/>
        <v>1803.7143067844593</v>
      </c>
      <c r="N89" s="1">
        <f t="shared" si="58"/>
        <v>1658.449540165974</v>
      </c>
      <c r="O89" s="1">
        <f t="shared" si="58"/>
        <v>1425.229973213827</v>
      </c>
      <c r="P89" s="1">
        <f t="shared" si="58"/>
        <v>1425.229973213827</v>
      </c>
      <c r="Q89" s="1">
        <f t="shared" si="58"/>
        <v>1369.1172350403717</v>
      </c>
      <c r="R89" s="1">
        <f t="shared" si="58"/>
        <v>1481.3426183713711</v>
      </c>
      <c r="S89" s="1">
        <f t="shared" si="58"/>
        <v>1313.0045396328526</v>
      </c>
      <c r="T89" s="1">
        <f t="shared" si="58"/>
        <v>1425.229973213827</v>
      </c>
      <c r="U89" s="1">
        <f t="shared" si="58"/>
        <v>1369.1172350403717</v>
      </c>
      <c r="V89" s="1">
        <f t="shared" si="58"/>
        <v>1481.3426183713711</v>
      </c>
      <c r="W89" s="1">
        <f t="shared" si="59"/>
        <v>1369.1172350403717</v>
      </c>
      <c r="X89" s="1">
        <f t="shared" si="59"/>
        <v>1425.229973213827</v>
      </c>
      <c r="Y89" s="1">
        <f t="shared" si="59"/>
        <v>1481.3426183713711</v>
      </c>
      <c r="Z89" s="1">
        <f t="shared" si="59"/>
        <v>1313.0045396328526</v>
      </c>
      <c r="AA89" s="1">
        <f t="shared" si="59"/>
        <v>1718.609204818843</v>
      </c>
      <c r="AB89" s="1">
        <f t="shared" si="59"/>
        <v>1718.609204818843</v>
      </c>
      <c r="AC89" s="1">
        <f t="shared" si="59"/>
        <v>1650.9863641679738</v>
      </c>
      <c r="AD89" s="1">
        <f t="shared" si="59"/>
        <v>1786.2319280886854</v>
      </c>
      <c r="AE89" s="1">
        <f t="shared" si="59"/>
        <v>1583.3635679983358</v>
      </c>
      <c r="AF89" s="1">
        <f t="shared" si="59"/>
        <v>1718.609204818843</v>
      </c>
      <c r="AH89" s="15">
        <f t="shared" si="60"/>
        <v>19422.765555144873</v>
      </c>
      <c r="AI89" s="15">
        <f t="shared" si="61"/>
        <v>18615.563694381693</v>
      </c>
      <c r="AJ89" s="15">
        <f t="shared" si="62"/>
        <v>-807.20186076317987</v>
      </c>
      <c r="AL89" s="15">
        <f t="shared" si="63"/>
        <v>-807.20186076317987</v>
      </c>
    </row>
    <row r="90" spans="1:39">
      <c r="A90" s="77" t="s">
        <v>546</v>
      </c>
      <c r="B90" s="5" t="str">
        <f t="shared" si="7"/>
        <v>9260-01268</v>
      </c>
      <c r="C90" s="5" t="str">
        <f t="shared" si="56"/>
        <v>9260</v>
      </c>
      <c r="D90" s="1">
        <f>SUM($F90:K90)</f>
        <v>0.67</v>
      </c>
      <c r="E90" s="2">
        <f t="shared" si="57"/>
        <v>7.1093909356135688E-7</v>
      </c>
      <c r="F90" s="22">
        <f>'Div 9 history '!B91</f>
        <v>0</v>
      </c>
      <c r="G90" s="22">
        <f>'Div 9 history '!C91</f>
        <v>0.64</v>
      </c>
      <c r="H90" s="22">
        <f>'Div 9 history '!D91</f>
        <v>0</v>
      </c>
      <c r="I90" s="22">
        <f>'Div 9 history '!E91</f>
        <v>-0.6</v>
      </c>
      <c r="J90" s="22">
        <f>'Div 9 history '!F91</f>
        <v>0</v>
      </c>
      <c r="K90" s="22">
        <f>'Div 9 history '!G91</f>
        <v>0.63</v>
      </c>
      <c r="L90" s="1">
        <f t="shared" si="58"/>
        <v>0.11072915483868279</v>
      </c>
      <c r="M90" s="1">
        <f t="shared" si="58"/>
        <v>0.11993947743663419</v>
      </c>
      <c r="N90" s="1">
        <f t="shared" si="58"/>
        <v>0.11027997640997979</v>
      </c>
      <c r="O90" s="1">
        <f t="shared" si="58"/>
        <v>9.4771848053385635E-2</v>
      </c>
      <c r="P90" s="1">
        <f t="shared" si="58"/>
        <v>9.4771848053385635E-2</v>
      </c>
      <c r="Q90" s="1">
        <f t="shared" si="58"/>
        <v>9.1040585031992333E-2</v>
      </c>
      <c r="R90" s="1">
        <f t="shared" si="58"/>
        <v>9.8503104889608839E-2</v>
      </c>
      <c r="S90" s="1">
        <f t="shared" si="58"/>
        <v>8.7309324854355386E-2</v>
      </c>
      <c r="T90" s="1">
        <f t="shared" si="58"/>
        <v>9.4771848053385635E-2</v>
      </c>
      <c r="U90" s="1">
        <f t="shared" si="58"/>
        <v>9.1040585031992333E-2</v>
      </c>
      <c r="V90" s="1">
        <f t="shared" si="58"/>
        <v>9.8503104889608839E-2</v>
      </c>
      <c r="W90" s="1">
        <f t="shared" si="59"/>
        <v>9.1040585031992333E-2</v>
      </c>
      <c r="X90" s="1">
        <f t="shared" si="59"/>
        <v>9.4771848053385635E-2</v>
      </c>
      <c r="Y90" s="1">
        <f t="shared" si="59"/>
        <v>9.8503104889608839E-2</v>
      </c>
      <c r="Z90" s="1">
        <f t="shared" si="59"/>
        <v>8.7309324854355386E-2</v>
      </c>
      <c r="AA90" s="1">
        <f t="shared" si="59"/>
        <v>0.11428034316101565</v>
      </c>
      <c r="AB90" s="1">
        <f t="shared" si="59"/>
        <v>0.11428034316101565</v>
      </c>
      <c r="AC90" s="1">
        <f t="shared" si="59"/>
        <v>0.10978370633780103</v>
      </c>
      <c r="AD90" s="1">
        <f t="shared" si="59"/>
        <v>0.11877697217888164</v>
      </c>
      <c r="AE90" s="1">
        <f t="shared" si="59"/>
        <v>0.10528707247240274</v>
      </c>
      <c r="AF90" s="1">
        <f t="shared" si="59"/>
        <v>0.11428034316101565</v>
      </c>
      <c r="AH90" s="15">
        <f t="shared" si="60"/>
        <v>1.2915328898240606</v>
      </c>
      <c r="AI90" s="15">
        <f t="shared" si="61"/>
        <v>1.2378573332230758</v>
      </c>
      <c r="AJ90" s="15">
        <f t="shared" si="62"/>
        <v>-5.3675556600984775E-2</v>
      </c>
      <c r="AL90" s="15">
        <f t="shared" si="63"/>
        <v>-5.3675556600984775E-2</v>
      </c>
    </row>
    <row r="91" spans="1:39">
      <c r="A91" s="77" t="s">
        <v>123</v>
      </c>
      <c r="B91" s="5" t="str">
        <f t="shared" si="7"/>
        <v>9260-01269</v>
      </c>
      <c r="C91" s="5" t="str">
        <f t="shared" si="56"/>
        <v>9260</v>
      </c>
      <c r="D91" s="1">
        <f>SUM($F91:K91)</f>
        <v>12594.740000000002</v>
      </c>
      <c r="E91" s="2">
        <f t="shared" si="57"/>
        <v>1.3364317969016366E-2</v>
      </c>
      <c r="F91" s="22">
        <f>'Div 9 history '!B92</f>
        <v>2239.8000000000002</v>
      </c>
      <c r="G91" s="22">
        <f>'Div 9 history '!C92</f>
        <v>1902.8899999999999</v>
      </c>
      <c r="H91" s="22">
        <f>'Div 9 history '!D92</f>
        <v>2274.27</v>
      </c>
      <c r="I91" s="22">
        <f>'Div 9 history '!E92</f>
        <v>1884.2200000000003</v>
      </c>
      <c r="J91" s="22">
        <f>'Div 9 history '!F92</f>
        <v>2217.5199999999995</v>
      </c>
      <c r="K91" s="22">
        <f>'Div 9 history '!G92</f>
        <v>2076.04</v>
      </c>
      <c r="L91" s="1">
        <f t="shared" si="58"/>
        <v>2081.4998740491819</v>
      </c>
      <c r="M91" s="1">
        <f t="shared" si="58"/>
        <v>2254.636617985484</v>
      </c>
      <c r="N91" s="1">
        <f t="shared" si="58"/>
        <v>2073.0561643131778</v>
      </c>
      <c r="O91" s="1">
        <f t="shared" si="58"/>
        <v>1781.532515749102</v>
      </c>
      <c r="P91" s="1">
        <f t="shared" si="58"/>
        <v>1781.532515749102</v>
      </c>
      <c r="Q91" s="1">
        <f t="shared" si="58"/>
        <v>1711.3917879490077</v>
      </c>
      <c r="R91" s="1">
        <f t="shared" si="58"/>
        <v>1851.6731272796303</v>
      </c>
      <c r="S91" s="1">
        <f t="shared" si="58"/>
        <v>1641.2511136061853</v>
      </c>
      <c r="T91" s="1">
        <f t="shared" si="58"/>
        <v>1781.532515749102</v>
      </c>
      <c r="U91" s="1">
        <f t="shared" si="58"/>
        <v>1711.3917879490077</v>
      </c>
      <c r="V91" s="1">
        <f t="shared" si="58"/>
        <v>1851.6731272796303</v>
      </c>
      <c r="W91" s="1">
        <f t="shared" si="59"/>
        <v>1711.3917879490077</v>
      </c>
      <c r="X91" s="1">
        <f t="shared" si="59"/>
        <v>1781.532515749102</v>
      </c>
      <c r="Y91" s="1">
        <f t="shared" si="59"/>
        <v>1851.6731272796303</v>
      </c>
      <c r="Z91" s="1">
        <f t="shared" si="59"/>
        <v>1641.2511136061853</v>
      </c>
      <c r="AA91" s="1">
        <f t="shared" si="59"/>
        <v>2148.2555361548812</v>
      </c>
      <c r="AB91" s="1">
        <f t="shared" si="59"/>
        <v>2148.2555361548812</v>
      </c>
      <c r="AC91" s="1">
        <f t="shared" si="59"/>
        <v>2063.7272202402332</v>
      </c>
      <c r="AD91" s="1">
        <f t="shared" si="59"/>
        <v>2232.7837053436538</v>
      </c>
      <c r="AE91" s="1">
        <f t="shared" si="59"/>
        <v>1979.1989599269698</v>
      </c>
      <c r="AF91" s="1">
        <f t="shared" si="59"/>
        <v>2148.2555361548812</v>
      </c>
      <c r="AH91" s="15">
        <f t="shared" si="60"/>
        <v>24278.389475795058</v>
      </c>
      <c r="AI91" s="15">
        <f t="shared" si="61"/>
        <v>23269.389953788061</v>
      </c>
      <c r="AJ91" s="15">
        <f t="shared" si="62"/>
        <v>-1008.9995220069977</v>
      </c>
      <c r="AL91" s="15">
        <f t="shared" si="63"/>
        <v>-1008.9995220069977</v>
      </c>
    </row>
    <row r="92" spans="1:39">
      <c r="A92" s="77" t="s">
        <v>547</v>
      </c>
      <c r="B92" s="5" t="str">
        <f t="shared" si="7"/>
        <v>9260-01271</v>
      </c>
      <c r="C92" s="5" t="str">
        <f t="shared" si="56"/>
        <v>9260</v>
      </c>
      <c r="D92" s="1">
        <f>SUM($F92:K92)</f>
        <v>4.87</v>
      </c>
      <c r="E92" s="2">
        <f t="shared" si="57"/>
        <v>5.1675722173788183E-6</v>
      </c>
      <c r="F92" s="22">
        <f>'Div 9 history '!B93</f>
        <v>0</v>
      </c>
      <c r="G92" s="22">
        <f>'Div 9 history '!C93</f>
        <v>0.86</v>
      </c>
      <c r="H92" s="22">
        <f>'Div 9 history '!D93</f>
        <v>0</v>
      </c>
      <c r="I92" s="22">
        <f>'Div 9 history '!E93</f>
        <v>3.15</v>
      </c>
      <c r="J92" s="22">
        <f>'Div 9 history '!F93</f>
        <v>0</v>
      </c>
      <c r="K92" s="22">
        <f>'Div 9 history '!G93</f>
        <v>0.86</v>
      </c>
      <c r="L92" s="1">
        <f t="shared" si="58"/>
        <v>0.80485221502147042</v>
      </c>
      <c r="M92" s="1">
        <f t="shared" si="58"/>
        <v>0.87179888823344565</v>
      </c>
      <c r="N92" s="1">
        <f t="shared" si="58"/>
        <v>0.80158729121880834</v>
      </c>
      <c r="O92" s="1">
        <f t="shared" si="58"/>
        <v>0.68886402988057915</v>
      </c>
      <c r="P92" s="1">
        <f t="shared" si="58"/>
        <v>0.68886402988057915</v>
      </c>
      <c r="Q92" s="1">
        <f t="shared" si="58"/>
        <v>0.661742759859407</v>
      </c>
      <c r="R92" s="1">
        <f t="shared" si="58"/>
        <v>0.71598525494387333</v>
      </c>
      <c r="S92" s="1">
        <f t="shared" si="58"/>
        <v>0.63462151050852356</v>
      </c>
      <c r="T92" s="1">
        <f t="shared" si="58"/>
        <v>0.68886402988057915</v>
      </c>
      <c r="U92" s="1">
        <f t="shared" si="58"/>
        <v>0.661742759859407</v>
      </c>
      <c r="V92" s="1">
        <f t="shared" si="58"/>
        <v>0.71598525494387333</v>
      </c>
      <c r="W92" s="1">
        <f t="shared" si="59"/>
        <v>0.661742759859407</v>
      </c>
      <c r="X92" s="1">
        <f t="shared" si="59"/>
        <v>0.68886402988057915</v>
      </c>
      <c r="Y92" s="1">
        <f t="shared" si="59"/>
        <v>0.71598525494387333</v>
      </c>
      <c r="Z92" s="1">
        <f t="shared" si="59"/>
        <v>0.63462151050852356</v>
      </c>
      <c r="AA92" s="1">
        <f t="shared" si="59"/>
        <v>0.83066458387186015</v>
      </c>
      <c r="AB92" s="1">
        <f t="shared" si="59"/>
        <v>0.83066458387186015</v>
      </c>
      <c r="AC92" s="1">
        <f t="shared" si="59"/>
        <v>0.797980074425509</v>
      </c>
      <c r="AD92" s="1">
        <f t="shared" si="59"/>
        <v>0.86334903658381135</v>
      </c>
      <c r="AE92" s="1">
        <f t="shared" si="59"/>
        <v>0.76529558647850948</v>
      </c>
      <c r="AF92" s="1">
        <f t="shared" si="59"/>
        <v>0.83066458387186015</v>
      </c>
      <c r="AH92" s="15">
        <f t="shared" si="60"/>
        <v>9.3877092140942899</v>
      </c>
      <c r="AI92" s="15">
        <f t="shared" si="61"/>
        <v>8.9975600190990725</v>
      </c>
      <c r="AJ92" s="15">
        <f t="shared" si="62"/>
        <v>-0.39014919499521739</v>
      </c>
      <c r="AL92" s="15">
        <f t="shared" si="63"/>
        <v>-0.39014919499521739</v>
      </c>
    </row>
    <row r="93" spans="1:39">
      <c r="A93" s="77" t="s">
        <v>548</v>
      </c>
      <c r="B93" s="5" t="str">
        <f t="shared" si="7"/>
        <v>9260-01291</v>
      </c>
      <c r="C93" s="5" t="str">
        <f t="shared" si="56"/>
        <v>9260</v>
      </c>
      <c r="D93" s="1">
        <f>SUM($F93:K93)</f>
        <v>68.28</v>
      </c>
      <c r="E93" s="2">
        <f t="shared" si="57"/>
        <v>7.2452121355775299E-5</v>
      </c>
      <c r="F93" s="22">
        <f>'Div 9 history '!B94</f>
        <v>0</v>
      </c>
      <c r="G93" s="22">
        <f>'Div 9 history '!C94</f>
        <v>12.05</v>
      </c>
      <c r="H93" s="22">
        <f>'Div 9 history '!D94</f>
        <v>0</v>
      </c>
      <c r="I93" s="22">
        <f>'Div 9 history '!E94</f>
        <v>44.18</v>
      </c>
      <c r="J93" s="22">
        <f>'Div 9 history '!F94</f>
        <v>0</v>
      </c>
      <c r="K93" s="22">
        <f>'Div 9 history '!G94</f>
        <v>12.05</v>
      </c>
      <c r="L93" s="1">
        <f t="shared" ref="L93:AB95" si="64">$E93*L$96</f>
        <v>11.284457749828748</v>
      </c>
      <c r="M93" s="1">
        <f t="shared" si="64"/>
        <v>12.223085849811019</v>
      </c>
      <c r="N93" s="1">
        <f t="shared" si="64"/>
        <v>11.238681775034955</v>
      </c>
      <c r="O93" s="1">
        <f t="shared" si="64"/>
        <v>9.6582414702763746</v>
      </c>
      <c r="P93" s="1">
        <f t="shared" si="64"/>
        <v>9.6582414702763746</v>
      </c>
      <c r="Q93" s="1">
        <f t="shared" si="64"/>
        <v>9.2779867850513984</v>
      </c>
      <c r="R93" s="1">
        <f t="shared" si="64"/>
        <v>10.0384955251679</v>
      </c>
      <c r="S93" s="1">
        <f t="shared" si="64"/>
        <v>8.8977323896349052</v>
      </c>
      <c r="T93" s="1">
        <f t="shared" si="64"/>
        <v>9.6582414702763746</v>
      </c>
      <c r="U93" s="1">
        <f t="shared" si="64"/>
        <v>9.2779867850513984</v>
      </c>
      <c r="V93" s="1">
        <f t="shared" si="64"/>
        <v>10.0384955251679</v>
      </c>
      <c r="W93" s="1">
        <f t="shared" si="64"/>
        <v>9.2779867850513984</v>
      </c>
      <c r="X93" s="1">
        <f t="shared" si="64"/>
        <v>9.6582414702763746</v>
      </c>
      <c r="Y93" s="1">
        <f t="shared" si="64"/>
        <v>10.0384955251679</v>
      </c>
      <c r="Z93" s="1">
        <f t="shared" si="64"/>
        <v>8.8977323896349052</v>
      </c>
      <c r="AA93" s="1">
        <f t="shared" si="64"/>
        <v>11.646360941842014</v>
      </c>
      <c r="AB93" s="1">
        <f t="shared" si="64"/>
        <v>11.646360941842014</v>
      </c>
      <c r="AC93" s="1">
        <f t="shared" ref="W93:AF95" si="65">$E93*AC$96</f>
        <v>11.188106669768739</v>
      </c>
      <c r="AD93" s="1">
        <f t="shared" si="65"/>
        <v>12.104614418468715</v>
      </c>
      <c r="AE93" s="1">
        <f t="shared" si="65"/>
        <v>10.72985269912785</v>
      </c>
      <c r="AF93" s="1">
        <f t="shared" si="65"/>
        <v>11.646360941842014</v>
      </c>
      <c r="AH93" s="15">
        <f t="shared" si="60"/>
        <v>131.62069510027888</v>
      </c>
      <c r="AI93" s="15">
        <f t="shared" si="61"/>
        <v>126.15059509324122</v>
      </c>
      <c r="AJ93" s="15">
        <f t="shared" si="62"/>
        <v>-5.470100007037658</v>
      </c>
      <c r="AL93" s="15">
        <f t="shared" si="63"/>
        <v>-5.470100007037658</v>
      </c>
    </row>
    <row r="94" spans="1:39">
      <c r="A94" s="77" t="s">
        <v>549</v>
      </c>
      <c r="B94" s="5" t="str">
        <f t="shared" si="7"/>
        <v>9260-01292</v>
      </c>
      <c r="C94" s="5" t="str">
        <f t="shared" si="56"/>
        <v>9260</v>
      </c>
      <c r="D94" s="1">
        <f>SUM($F94:K94)</f>
        <v>54.650000000000006</v>
      </c>
      <c r="E94" s="2">
        <f t="shared" si="57"/>
        <v>5.7989285765862921E-5</v>
      </c>
      <c r="F94" s="22">
        <f>'Div 9 history '!B95</f>
        <v>9.42</v>
      </c>
      <c r="G94" s="22">
        <f>'Div 9 history '!C95</f>
        <v>7.98</v>
      </c>
      <c r="H94" s="22">
        <f>'Div 9 history '!D95</f>
        <v>0</v>
      </c>
      <c r="I94" s="22">
        <f>'Div 9 history '!E95</f>
        <v>29.27</v>
      </c>
      <c r="J94" s="22">
        <f>'Div 9 history '!F95</f>
        <v>0</v>
      </c>
      <c r="K94" s="22">
        <f>'Div 9 history '!G95</f>
        <v>7.98</v>
      </c>
      <c r="L94" s="1">
        <f t="shared" si="64"/>
        <v>9.0318631521403212</v>
      </c>
      <c r="M94" s="1">
        <f t="shared" si="64"/>
        <v>9.7831230476299389</v>
      </c>
      <c r="N94" s="1">
        <f t="shared" si="64"/>
        <v>8.9952249415005916</v>
      </c>
      <c r="O94" s="1">
        <f t="shared" si="64"/>
        <v>7.7302708897276498</v>
      </c>
      <c r="P94" s="1">
        <f t="shared" si="64"/>
        <v>7.7302708897276498</v>
      </c>
      <c r="Q94" s="1">
        <f t="shared" si="64"/>
        <v>7.4259223462662405</v>
      </c>
      <c r="R94" s="1">
        <f t="shared" si="64"/>
        <v>8.0346189286822742</v>
      </c>
      <c r="S94" s="1">
        <f t="shared" si="64"/>
        <v>7.1215740347619736</v>
      </c>
      <c r="T94" s="1">
        <f t="shared" si="64"/>
        <v>7.7302708897276498</v>
      </c>
      <c r="U94" s="1">
        <f t="shared" si="64"/>
        <v>7.4259223462662405</v>
      </c>
      <c r="V94" s="1">
        <f t="shared" si="64"/>
        <v>8.0346189286822742</v>
      </c>
      <c r="W94" s="1">
        <f t="shared" si="65"/>
        <v>7.4259223462662405</v>
      </c>
      <c r="X94" s="1">
        <f t="shared" si="65"/>
        <v>7.7302708897276498</v>
      </c>
      <c r="Y94" s="1">
        <f t="shared" si="65"/>
        <v>8.0346189286822742</v>
      </c>
      <c r="Z94" s="1">
        <f t="shared" si="65"/>
        <v>7.1215740347619736</v>
      </c>
      <c r="AA94" s="1">
        <f t="shared" si="65"/>
        <v>9.3215235130589633</v>
      </c>
      <c r="AB94" s="1">
        <f t="shared" si="65"/>
        <v>9.3215235130589633</v>
      </c>
      <c r="AC94" s="1">
        <f t="shared" si="65"/>
        <v>8.9547455990460101</v>
      </c>
      <c r="AD94" s="1">
        <f t="shared" si="65"/>
        <v>9.6883007904117644</v>
      </c>
      <c r="AE94" s="1">
        <f t="shared" si="65"/>
        <v>8.5879679262937465</v>
      </c>
      <c r="AF94" s="1">
        <f t="shared" si="65"/>
        <v>9.3215235130589633</v>
      </c>
      <c r="AH94" s="15">
        <f t="shared" si="60"/>
        <v>105.34667526699241</v>
      </c>
      <c r="AI94" s="15">
        <f t="shared" si="61"/>
        <v>100.96851232931505</v>
      </c>
      <c r="AJ94" s="15">
        <f t="shared" si="62"/>
        <v>-4.3781629376773594</v>
      </c>
      <c r="AL94" s="15">
        <f t="shared" si="63"/>
        <v>-4.3781629376773594</v>
      </c>
    </row>
    <row r="95" spans="1:39">
      <c r="A95" s="77" t="s">
        <v>550</v>
      </c>
      <c r="B95" s="5" t="str">
        <f t="shared" si="7"/>
        <v>9250-01293</v>
      </c>
      <c r="C95" s="5" t="str">
        <f t="shared" si="56"/>
        <v>9250</v>
      </c>
      <c r="D95" s="1">
        <f>SUM($F95:K95)</f>
        <v>22.39</v>
      </c>
      <c r="E95" s="2">
        <f t="shared" si="57"/>
        <v>2.375809896244594E-5</v>
      </c>
      <c r="F95" s="22">
        <f>'Div 9 history '!B96</f>
        <v>0</v>
      </c>
      <c r="G95" s="22">
        <f>'Div 9 history '!C96</f>
        <v>3.95</v>
      </c>
      <c r="H95" s="22">
        <f>'Div 9 history '!D96</f>
        <v>0</v>
      </c>
      <c r="I95" s="22">
        <f>'Div 9 history '!E96</f>
        <v>14.49</v>
      </c>
      <c r="J95" s="22">
        <f>'Div 9 history '!F96</f>
        <v>0</v>
      </c>
      <c r="K95" s="22">
        <f>'Div 9 history '!G96</f>
        <v>3.95</v>
      </c>
      <c r="L95" s="1">
        <f t="shared" si="64"/>
        <v>3.7003369803553841</v>
      </c>
      <c r="M95" s="1">
        <f t="shared" si="64"/>
        <v>4.0081267161287153</v>
      </c>
      <c r="N95" s="1">
        <f t="shared" si="64"/>
        <v>3.6853263758499213</v>
      </c>
      <c r="O95" s="1">
        <f t="shared" si="64"/>
        <v>3.167077131216872</v>
      </c>
      <c r="P95" s="1">
        <f t="shared" si="64"/>
        <v>3.167077131216872</v>
      </c>
      <c r="Q95" s="1">
        <f t="shared" si="64"/>
        <v>3.0423861177109077</v>
      </c>
      <c r="R95" s="1">
        <f t="shared" si="64"/>
        <v>3.2917679380273759</v>
      </c>
      <c r="S95" s="1">
        <f t="shared" si="64"/>
        <v>2.9176951992373388</v>
      </c>
      <c r="T95" s="1">
        <f t="shared" si="64"/>
        <v>3.167077131216872</v>
      </c>
      <c r="U95" s="1">
        <f t="shared" si="64"/>
        <v>3.0423861177109077</v>
      </c>
      <c r="V95" s="1">
        <f t="shared" si="64"/>
        <v>3.2917679380273759</v>
      </c>
      <c r="W95" s="1">
        <f t="shared" si="65"/>
        <v>3.0423861177109077</v>
      </c>
      <c r="X95" s="1">
        <f t="shared" si="65"/>
        <v>3.167077131216872</v>
      </c>
      <c r="Y95" s="1">
        <f t="shared" si="65"/>
        <v>3.2917679380273759</v>
      </c>
      <c r="Z95" s="1">
        <f t="shared" si="65"/>
        <v>2.9176951992373388</v>
      </c>
      <c r="AA95" s="1">
        <f t="shared" si="65"/>
        <v>3.8190102736942393</v>
      </c>
      <c r="AB95" s="1">
        <f t="shared" si="65"/>
        <v>3.8190102736942393</v>
      </c>
      <c r="AC95" s="1">
        <f t="shared" si="65"/>
        <v>3.6687420670199478</v>
      </c>
      <c r="AD95" s="1">
        <f t="shared" si="65"/>
        <v>3.9692782195300893</v>
      </c>
      <c r="AE95" s="1">
        <f t="shared" si="65"/>
        <v>3.5184739591896972</v>
      </c>
      <c r="AF95" s="1">
        <f t="shared" si="65"/>
        <v>3.8190102736942393</v>
      </c>
      <c r="AH95" s="15">
        <f t="shared" si="60"/>
        <v>43.160330452478668</v>
      </c>
      <c r="AI95" s="15">
        <f t="shared" si="61"/>
        <v>41.366605508753238</v>
      </c>
      <c r="AJ95" s="15">
        <f t="shared" si="62"/>
        <v>-1.7937249437254295</v>
      </c>
      <c r="AL95" s="15">
        <f>AJ95</f>
        <v>-1.7937249437254295</v>
      </c>
      <c r="AM95" s="15"/>
    </row>
    <row r="96" spans="1:39">
      <c r="A96" s="9" t="s">
        <v>23</v>
      </c>
      <c r="B96" s="5"/>
      <c r="C96" s="5"/>
      <c r="D96" s="31">
        <f t="shared" ref="D96:K96" si="66">SUM(D79:D95)</f>
        <v>942415.46999999986</v>
      </c>
      <c r="E96" s="32">
        <f t="shared" si="66"/>
        <v>1</v>
      </c>
      <c r="F96" s="49">
        <f t="shared" si="66"/>
        <v>167554.29</v>
      </c>
      <c r="G96" s="31">
        <f t="shared" si="66"/>
        <v>142388.22</v>
      </c>
      <c r="H96" s="31">
        <f t="shared" si="66"/>
        <v>170118.88999999998</v>
      </c>
      <c r="I96" s="31">
        <f t="shared" si="66"/>
        <v>141155.07999999996</v>
      </c>
      <c r="J96" s="31">
        <f t="shared" si="66"/>
        <v>165863.07999999999</v>
      </c>
      <c r="K96" s="31">
        <f t="shared" si="66"/>
        <v>155335.90999999997</v>
      </c>
      <c r="L96" s="33">
        <f>'Div 9 history '!H97</f>
        <v>155750.54999999999</v>
      </c>
      <c r="M96" s="33">
        <f>'Div 9 history '!I97</f>
        <v>168705.69999999998</v>
      </c>
      <c r="N96" s="33">
        <f>'Div 9 history '!J97</f>
        <v>155118.74</v>
      </c>
      <c r="O96" s="31">
        <f>'Div 009 FY18 Budget'!C17</f>
        <v>133305.15779999999</v>
      </c>
      <c r="P96" s="31">
        <f>'Div 009 FY18 Budget'!D17</f>
        <v>133305.15779999999</v>
      </c>
      <c r="Q96" s="31">
        <f>'Div 009 FY18 Budget'!E17</f>
        <v>128056.7996</v>
      </c>
      <c r="R96" s="31">
        <f>'Div 009 FY18 Budget'!F17</f>
        <v>138553.5073</v>
      </c>
      <c r="S96" s="31">
        <f>'Div 009 FY18 Budget'!G17</f>
        <v>122808.4454</v>
      </c>
      <c r="T96" s="31">
        <f>'Div 009 FY18 Budget'!H17</f>
        <v>133305.15779999999</v>
      </c>
      <c r="U96" s="31">
        <f>'Div 009 FY18 Budget'!I17</f>
        <v>128056.7996</v>
      </c>
      <c r="V96" s="31">
        <f>'Div 009 FY18 Budget'!J17</f>
        <v>138553.5073</v>
      </c>
      <c r="W96" s="31">
        <f>'Div 009 FY18 Budget'!K17</f>
        <v>128056.7996</v>
      </c>
      <c r="X96" s="31">
        <f>'Div 009 FY18 Budget'!L17</f>
        <v>133305.15779999999</v>
      </c>
      <c r="Y96" s="31">
        <f>'Div 009 FY18 Budget'!M17</f>
        <v>138553.5073</v>
      </c>
      <c r="Z96" s="31">
        <f>'Div 009 FY18 Budget'!N17</f>
        <v>122808.4454</v>
      </c>
      <c r="AA96" s="37">
        <f t="shared" ref="AA96:AF96" si="67">AA2*AA77</f>
        <v>160745.61688335796</v>
      </c>
      <c r="AB96" s="37">
        <f t="shared" si="67"/>
        <v>160745.61688335796</v>
      </c>
      <c r="AC96" s="37">
        <f t="shared" si="67"/>
        <v>154420.69135325481</v>
      </c>
      <c r="AD96" s="37">
        <f t="shared" si="67"/>
        <v>167070.5314345338</v>
      </c>
      <c r="AE96" s="37">
        <f t="shared" si="67"/>
        <v>148095.76998358726</v>
      </c>
      <c r="AF96" s="37">
        <f t="shared" si="67"/>
        <v>160745.61688335796</v>
      </c>
      <c r="AH96" s="15">
        <f>SUM(F96:Q96)</f>
        <v>1816657.5751999998</v>
      </c>
      <c r="AI96" s="15">
        <f>SUM(U96:AF96)</f>
        <v>1741158.0604214496</v>
      </c>
      <c r="AJ96" s="15">
        <f t="shared" ref="AJ96" si="68">AI96-AH96</f>
        <v>-75499.514778550249</v>
      </c>
      <c r="AL96" s="94"/>
      <c r="AM96" s="15"/>
    </row>
    <row r="97" spans="1:40">
      <c r="B97" s="5"/>
      <c r="C97" s="5"/>
      <c r="F97" s="1">
        <f>F96-'Div 9 history '!B97</f>
        <v>0</v>
      </c>
      <c r="G97" s="1">
        <f>G96-'Div 9 history '!C97</f>
        <v>0</v>
      </c>
      <c r="H97" s="1">
        <f>H96-'Div 9 history '!D97</f>
        <v>0</v>
      </c>
      <c r="I97" s="1">
        <f>I96-'Div 9 history '!E97</f>
        <v>0</v>
      </c>
      <c r="J97" s="1">
        <f>J96-'Div 9 history '!F97</f>
        <v>0</v>
      </c>
      <c r="K97" s="1">
        <f>K96-'Div 9 history '!G97</f>
        <v>0</v>
      </c>
      <c r="L97" s="1">
        <f>L96-'Div 9 history '!H97</f>
        <v>0</v>
      </c>
      <c r="M97" s="1">
        <f>M96-'Div 9 history '!I97</f>
        <v>0</v>
      </c>
      <c r="N97" s="1">
        <f>N96-'Div 9 history '!J97</f>
        <v>0</v>
      </c>
      <c r="O97" s="1">
        <f t="shared" ref="O97:AF97" si="69">O96-SUM(O79:O95)</f>
        <v>0</v>
      </c>
      <c r="P97" s="1">
        <f t="shared" si="69"/>
        <v>0</v>
      </c>
      <c r="Q97" s="1">
        <f t="shared" si="69"/>
        <v>0</v>
      </c>
      <c r="R97" s="1">
        <f t="shared" si="69"/>
        <v>0</v>
      </c>
      <c r="S97" s="1">
        <f t="shared" si="69"/>
        <v>0</v>
      </c>
      <c r="T97" s="1">
        <f t="shared" si="69"/>
        <v>0</v>
      </c>
      <c r="U97" s="1">
        <f t="shared" si="69"/>
        <v>0</v>
      </c>
      <c r="V97" s="1">
        <f t="shared" si="69"/>
        <v>0</v>
      </c>
      <c r="W97" s="1">
        <f t="shared" si="69"/>
        <v>0</v>
      </c>
      <c r="X97" s="1">
        <f t="shared" si="69"/>
        <v>0</v>
      </c>
      <c r="Y97" s="1">
        <f t="shared" si="69"/>
        <v>0</v>
      </c>
      <c r="Z97" s="1">
        <f t="shared" si="69"/>
        <v>0</v>
      </c>
      <c r="AA97" s="1">
        <f t="shared" si="69"/>
        <v>0</v>
      </c>
      <c r="AB97" s="1">
        <f t="shared" si="69"/>
        <v>0</v>
      </c>
      <c r="AC97" s="1">
        <f t="shared" si="69"/>
        <v>0</v>
      </c>
      <c r="AD97" s="1">
        <f t="shared" si="69"/>
        <v>0</v>
      </c>
      <c r="AE97" s="1">
        <f t="shared" si="69"/>
        <v>0</v>
      </c>
      <c r="AF97" s="1">
        <f t="shared" si="69"/>
        <v>0</v>
      </c>
      <c r="AM97" s="15"/>
    </row>
    <row r="98" spans="1:40">
      <c r="A98" s="77" t="s">
        <v>21</v>
      </c>
      <c r="B98" s="5" t="str">
        <f t="shared" si="7"/>
        <v>8560-07443</v>
      </c>
      <c r="C98" s="5" t="str">
        <f t="shared" ref="C98:C125" si="70">LEFT(B98,4)</f>
        <v>8560</v>
      </c>
      <c r="D98" s="1">
        <f>SUM($F98:K98)</f>
        <v>1268.1500000000001</v>
      </c>
      <c r="E98" s="2">
        <f>D98/$D$129</f>
        <v>1.4135586823312356E-2</v>
      </c>
      <c r="F98" s="22">
        <f>'Div 9 history '!B99</f>
        <v>56.41</v>
      </c>
      <c r="G98" s="22">
        <f>'Div 9 history '!C99</f>
        <v>604.4</v>
      </c>
      <c r="H98" s="22">
        <f>'Div 9 history '!D99</f>
        <v>0</v>
      </c>
      <c r="I98" s="22">
        <f>'Div 9 history '!E99</f>
        <v>607.34</v>
      </c>
      <c r="J98" s="22">
        <f>'Div 9 history '!F99</f>
        <v>0</v>
      </c>
      <c r="K98" s="22">
        <f>'Div 9 history '!G99</f>
        <v>0</v>
      </c>
      <c r="L98" s="1">
        <f t="shared" ref="L98:U113" si="71">$E98*L$129</f>
        <v>92.262975195759751</v>
      </c>
      <c r="M98" s="1">
        <f t="shared" si="71"/>
        <v>99.825514146231853</v>
      </c>
      <c r="N98" s="1">
        <f t="shared" si="71"/>
        <v>131.03688985210553</v>
      </c>
      <c r="O98" s="1">
        <f t="shared" si="71"/>
        <v>148.80617062421857</v>
      </c>
      <c r="P98" s="1">
        <f t="shared" si="71"/>
        <v>196.24265559762662</v>
      </c>
      <c r="Q98" s="1">
        <f t="shared" si="71"/>
        <v>133.93624006543516</v>
      </c>
      <c r="R98" s="1">
        <f t="shared" si="71"/>
        <v>137.88968098817915</v>
      </c>
      <c r="S98" s="1">
        <f t="shared" si="71"/>
        <v>144.60366066164781</v>
      </c>
      <c r="T98" s="1">
        <f t="shared" si="71"/>
        <v>160.0371770670767</v>
      </c>
      <c r="U98" s="1">
        <f t="shared" si="71"/>
        <v>92.605480464488608</v>
      </c>
      <c r="V98" s="1">
        <f t="shared" ref="V98:AF113" si="72">$E98*V$129</f>
        <v>108.62039355596035</v>
      </c>
      <c r="W98" s="1">
        <f t="shared" si="72"/>
        <v>118.52194805808594</v>
      </c>
      <c r="X98" s="1">
        <f t="shared" si="72"/>
        <v>72.024348761482287</v>
      </c>
      <c r="Y98" s="1">
        <f t="shared" si="72"/>
        <v>80.333812119698223</v>
      </c>
      <c r="Z98" s="1">
        <f t="shared" si="72"/>
        <v>200.40261744385924</v>
      </c>
      <c r="AA98" s="1">
        <f t="shared" si="72"/>
        <v>148.80617062421857</v>
      </c>
      <c r="AB98" s="1">
        <f t="shared" si="72"/>
        <v>196.24265559762662</v>
      </c>
      <c r="AC98" s="1">
        <f t="shared" si="72"/>
        <v>133.93624006543516</v>
      </c>
      <c r="AD98" s="1">
        <f t="shared" si="72"/>
        <v>137.88968098817915</v>
      </c>
      <c r="AE98" s="1">
        <f t="shared" si="72"/>
        <v>144.60366066164781</v>
      </c>
      <c r="AF98" s="1">
        <f t="shared" si="72"/>
        <v>160.0371770670767</v>
      </c>
      <c r="AH98" s="15">
        <f t="shared" ref="AH98:AH127" si="73">SUM(F98:Q98)</f>
        <v>2070.2604454813777</v>
      </c>
      <c r="AI98" s="15">
        <f t="shared" ref="AI98:AI127" si="74">SUM(U98:AF98)</f>
        <v>1594.0241854077588</v>
      </c>
      <c r="AJ98" s="15">
        <f t="shared" ref="AJ98:AJ127" si="75">AI98-AH98</f>
        <v>-476.23626007361895</v>
      </c>
      <c r="AM98" s="15"/>
      <c r="AN98" s="15">
        <f>AJ98</f>
        <v>-476.23626007361895</v>
      </c>
    </row>
    <row r="99" spans="1:40">
      <c r="A99" s="77" t="s">
        <v>320</v>
      </c>
      <c r="B99" s="5" t="str">
        <f t="shared" si="7"/>
        <v>8700-07443</v>
      </c>
      <c r="C99" s="5" t="str">
        <f t="shared" si="70"/>
        <v>8700</v>
      </c>
      <c r="D99" s="1">
        <f>SUM($F99:K99)</f>
        <v>480.84</v>
      </c>
      <c r="E99" s="2">
        <f>D99/$D$129</f>
        <v>5.359741014959991E-3</v>
      </c>
      <c r="F99" s="22">
        <f>'Div 9 history '!B100</f>
        <v>150</v>
      </c>
      <c r="G99" s="22">
        <f>'Div 9 history '!C100</f>
        <v>330.84</v>
      </c>
      <c r="H99" s="22">
        <f>'Div 9 history '!D100</f>
        <v>0</v>
      </c>
      <c r="I99" s="22">
        <f>'Div 9 history '!E100</f>
        <v>0</v>
      </c>
      <c r="J99" s="22">
        <f>'Div 9 history '!F100</f>
        <v>0</v>
      </c>
      <c r="K99" s="22">
        <f>'Div 9 history '!G100</f>
        <v>0</v>
      </c>
      <c r="L99" s="1">
        <f t="shared" si="71"/>
        <v>34.98302960464386</v>
      </c>
      <c r="M99" s="1">
        <f t="shared" si="71"/>
        <v>37.850491047647459</v>
      </c>
      <c r="N99" s="1">
        <f t="shared" si="71"/>
        <v>49.684799208679117</v>
      </c>
      <c r="O99" s="1">
        <f t="shared" si="71"/>
        <v>56.42231524894472</v>
      </c>
      <c r="P99" s="1">
        <f t="shared" si="71"/>
        <v>74.408641341767762</v>
      </c>
      <c r="Q99" s="1">
        <f t="shared" si="71"/>
        <v>50.784135688257564</v>
      </c>
      <c r="R99" s="1">
        <f t="shared" si="71"/>
        <v>52.283148055321575</v>
      </c>
      <c r="S99" s="1">
        <f t="shared" si="71"/>
        <v>54.828864245197117</v>
      </c>
      <c r="T99" s="1">
        <f t="shared" si="71"/>
        <v>60.680736680150737</v>
      </c>
      <c r="U99" s="1">
        <f t="shared" si="71"/>
        <v>35.112896129436336</v>
      </c>
      <c r="V99" s="1">
        <f t="shared" si="72"/>
        <v>41.185214712335267</v>
      </c>
      <c r="W99" s="1">
        <f t="shared" si="72"/>
        <v>44.939552501084286</v>
      </c>
      <c r="X99" s="1">
        <f t="shared" si="72"/>
        <v>27.309220406474893</v>
      </c>
      <c r="Y99" s="1">
        <f t="shared" si="72"/>
        <v>30.459890564708978</v>
      </c>
      <c r="Z99" s="1">
        <f t="shared" si="72"/>
        <v>75.985959525060338</v>
      </c>
      <c r="AA99" s="1">
        <f t="shared" si="72"/>
        <v>56.42231524894472</v>
      </c>
      <c r="AB99" s="1">
        <f t="shared" si="72"/>
        <v>74.408641341767762</v>
      </c>
      <c r="AC99" s="1">
        <f t="shared" si="72"/>
        <v>50.784135688257564</v>
      </c>
      <c r="AD99" s="1">
        <f t="shared" si="72"/>
        <v>52.283148055321575</v>
      </c>
      <c r="AE99" s="1">
        <f t="shared" si="72"/>
        <v>54.828864245197117</v>
      </c>
      <c r="AF99" s="1">
        <f t="shared" si="72"/>
        <v>60.680736680150737</v>
      </c>
      <c r="AH99" s="15">
        <f t="shared" si="73"/>
        <v>784.97341213994048</v>
      </c>
      <c r="AI99" s="15">
        <f t="shared" si="74"/>
        <v>604.40057509873964</v>
      </c>
      <c r="AJ99" s="15">
        <f t="shared" si="75"/>
        <v>-180.57283704120084</v>
      </c>
      <c r="AM99" s="15"/>
      <c r="AN99" s="15">
        <f t="shared" ref="AN99:AN127" si="76">AJ99</f>
        <v>-180.57283704120084</v>
      </c>
    </row>
    <row r="100" spans="1:40">
      <c r="A100" s="77" t="s">
        <v>106</v>
      </c>
      <c r="B100" s="5" t="str">
        <f t="shared" ref="B100" si="77">RIGHT(A100,10)</f>
        <v>8740-07443</v>
      </c>
      <c r="C100" s="5" t="str">
        <f t="shared" ref="C100" si="78">LEFT(B100,4)</f>
        <v>8740</v>
      </c>
      <c r="D100" s="1">
        <f>SUM($F100:K100)</f>
        <v>5214.8899999999994</v>
      </c>
      <c r="E100" s="2">
        <f>D100/$D$129</f>
        <v>5.8128399928260348E-2</v>
      </c>
      <c r="F100" s="22">
        <f>'Div 9 history '!B101</f>
        <v>2834.68</v>
      </c>
      <c r="G100" s="22">
        <f>'Div 9 history '!C101</f>
        <v>516.43999999999994</v>
      </c>
      <c r="H100" s="22">
        <f>'Div 9 history '!D101</f>
        <v>915.28</v>
      </c>
      <c r="I100" s="22">
        <f>'Div 9 history '!E101</f>
        <v>573.21</v>
      </c>
      <c r="J100" s="22">
        <f>'Div 9 history '!F101</f>
        <v>82.19</v>
      </c>
      <c r="K100" s="22">
        <f>'Div 9 history '!G101</f>
        <v>293.09000000000003</v>
      </c>
      <c r="L100" s="1">
        <f t="shared" si="71"/>
        <v>379.4040663317553</v>
      </c>
      <c r="M100" s="1">
        <f t="shared" si="71"/>
        <v>410.50276029337459</v>
      </c>
      <c r="N100" s="1">
        <f t="shared" si="71"/>
        <v>538.85026733497341</v>
      </c>
      <c r="O100" s="1">
        <f t="shared" si="71"/>
        <v>611.92115374879234</v>
      </c>
      <c r="P100" s="1">
        <f t="shared" si="71"/>
        <v>806.98960079604694</v>
      </c>
      <c r="Q100" s="1">
        <f t="shared" si="71"/>
        <v>550.7729834442589</v>
      </c>
      <c r="R100" s="1">
        <f t="shared" si="71"/>
        <v>567.03033433619476</v>
      </c>
      <c r="S100" s="1">
        <f t="shared" si="71"/>
        <v>594.63958045012055</v>
      </c>
      <c r="T100" s="1">
        <f t="shared" si="71"/>
        <v>658.1053300597938</v>
      </c>
      <c r="U100" s="1">
        <f t="shared" si="71"/>
        <v>380.81251746201701</v>
      </c>
      <c r="V100" s="1">
        <f t="shared" si="72"/>
        <v>446.66908816073959</v>
      </c>
      <c r="W100" s="1">
        <f t="shared" si="72"/>
        <v>487.38628845848808</v>
      </c>
      <c r="X100" s="1">
        <f t="shared" si="72"/>
        <v>296.17872973446856</v>
      </c>
      <c r="Y100" s="1">
        <f t="shared" si="72"/>
        <v>330.34892834829714</v>
      </c>
      <c r="Z100" s="1">
        <f t="shared" si="72"/>
        <v>824.09620761093481</v>
      </c>
      <c r="AA100" s="1">
        <f t="shared" si="72"/>
        <v>611.92115374879234</v>
      </c>
      <c r="AB100" s="1">
        <f t="shared" si="72"/>
        <v>806.98960079604694</v>
      </c>
      <c r="AC100" s="1">
        <f t="shared" si="72"/>
        <v>550.7729834442589</v>
      </c>
      <c r="AD100" s="1">
        <f t="shared" si="72"/>
        <v>567.03033433619476</v>
      </c>
      <c r="AE100" s="1">
        <f t="shared" si="72"/>
        <v>594.63958045012055</v>
      </c>
      <c r="AF100" s="1">
        <f t="shared" si="72"/>
        <v>658.1053300597938</v>
      </c>
      <c r="AH100" s="15">
        <f t="shared" si="73"/>
        <v>8513.3308319492007</v>
      </c>
      <c r="AI100" s="15">
        <f t="shared" si="74"/>
        <v>6554.9507426101536</v>
      </c>
      <c r="AJ100" s="15">
        <f t="shared" si="75"/>
        <v>-1958.3800893390471</v>
      </c>
      <c r="AM100" s="15"/>
      <c r="AN100" s="15">
        <f t="shared" si="76"/>
        <v>-1958.3800893390471</v>
      </c>
    </row>
    <row r="101" spans="1:40">
      <c r="A101" s="77" t="s">
        <v>897</v>
      </c>
      <c r="B101" s="5" t="str">
        <f t="shared" ref="B101:B121" si="79">RIGHT(A101,10)</f>
        <v>8750-07443</v>
      </c>
      <c r="C101" s="5" t="str">
        <f t="shared" ref="C101:C121" si="80">LEFT(B101,4)</f>
        <v>8750</v>
      </c>
      <c r="D101" s="1">
        <f>SUM($F101:K101)</f>
        <v>255.9</v>
      </c>
      <c r="E101" s="2">
        <f t="shared" ref="E101:E121" si="81">D101/$D$129</f>
        <v>2.8524201932623363E-3</v>
      </c>
      <c r="F101" s="22">
        <f>'Div 9 history '!B102</f>
        <v>0</v>
      </c>
      <c r="G101" s="22">
        <f>'Div 9 history '!C102</f>
        <v>255.9</v>
      </c>
      <c r="H101" s="22">
        <f>'Div 9 history '!D102</f>
        <v>0</v>
      </c>
      <c r="I101" s="22">
        <f>'Div 9 history '!E102</f>
        <v>0</v>
      </c>
      <c r="J101" s="22">
        <f>'Div 9 history '!F102</f>
        <v>0</v>
      </c>
      <c r="K101" s="22">
        <f>'Div 9 history '!G102</f>
        <v>0</v>
      </c>
      <c r="L101" s="1">
        <f t="shared" ref="L101:AA121" si="82">$E101*L$129</f>
        <v>18.617746601423271</v>
      </c>
      <c r="M101" s="1">
        <f t="shared" si="71"/>
        <v>20.143791404818618</v>
      </c>
      <c r="N101" s="1">
        <f t="shared" si="71"/>
        <v>26.441935191541859</v>
      </c>
      <c r="O101" s="1">
        <f t="shared" si="71"/>
        <v>30.027598519684208</v>
      </c>
      <c r="P101" s="1">
        <f t="shared" si="71"/>
        <v>39.599807252637824</v>
      </c>
      <c r="Q101" s="1">
        <f t="shared" si="71"/>
        <v>27.026995097381896</v>
      </c>
      <c r="R101" s="1">
        <f t="shared" si="71"/>
        <v>27.824759977033509</v>
      </c>
      <c r="S101" s="1">
        <f t="shared" si="71"/>
        <v>29.179573996227319</v>
      </c>
      <c r="T101" s="1">
        <f t="shared" si="71"/>
        <v>32.293903411635</v>
      </c>
      <c r="U101" s="1">
        <f t="shared" si="71"/>
        <v>18.686860742706013</v>
      </c>
      <c r="V101" s="1">
        <f t="shared" si="72"/>
        <v>21.918510200662581</v>
      </c>
      <c r="W101" s="1">
        <f t="shared" si="72"/>
        <v>23.916544973437048</v>
      </c>
      <c r="X101" s="1">
        <f t="shared" si="72"/>
        <v>14.53379398971992</v>
      </c>
      <c r="Y101" s="1">
        <f t="shared" si="72"/>
        <v>16.210560676127251</v>
      </c>
      <c r="Z101" s="1">
        <f t="shared" si="72"/>
        <v>40.439245991312994</v>
      </c>
      <c r="AA101" s="1">
        <f t="shared" si="72"/>
        <v>30.027598519684208</v>
      </c>
      <c r="AB101" s="1">
        <f t="shared" si="72"/>
        <v>39.599807252637824</v>
      </c>
      <c r="AC101" s="1">
        <f t="shared" si="72"/>
        <v>27.026995097381896</v>
      </c>
      <c r="AD101" s="1">
        <f t="shared" si="72"/>
        <v>27.824759977033509</v>
      </c>
      <c r="AE101" s="1">
        <f t="shared" si="72"/>
        <v>29.179573996227319</v>
      </c>
      <c r="AF101" s="1">
        <f t="shared" si="72"/>
        <v>32.293903411635</v>
      </c>
      <c r="AH101" s="15">
        <f t="shared" ref="AH101" si="83">SUM(F101:Q101)</f>
        <v>417.75787406748765</v>
      </c>
      <c r="AI101" s="15">
        <f t="shared" ref="AI101" si="84">SUM(U101:AF101)</f>
        <v>321.65815482856556</v>
      </c>
      <c r="AJ101" s="15">
        <f t="shared" ref="AJ101" si="85">AI101-AH101</f>
        <v>-96.099719238922091</v>
      </c>
      <c r="AM101" s="15"/>
      <c r="AN101" s="15">
        <f t="shared" ref="AN101" si="86">AJ101</f>
        <v>-96.099719238922091</v>
      </c>
    </row>
    <row r="102" spans="1:40">
      <c r="A102" s="77" t="s">
        <v>104</v>
      </c>
      <c r="B102" s="5" t="str">
        <f t="shared" si="79"/>
        <v>8780-07443</v>
      </c>
      <c r="C102" s="5" t="str">
        <f t="shared" si="80"/>
        <v>8780</v>
      </c>
      <c r="D102" s="1">
        <f>SUM($F102:K102)</f>
        <v>774.93000000000006</v>
      </c>
      <c r="E102" s="2">
        <f t="shared" si="81"/>
        <v>8.6378506462086065E-3</v>
      </c>
      <c r="F102" s="22">
        <f>'Div 9 history '!B103</f>
        <v>2.8300000000000125</v>
      </c>
      <c r="G102" s="22">
        <f>'Div 9 history '!C103</f>
        <v>613.24</v>
      </c>
      <c r="H102" s="22">
        <f>'Div 9 history '!D103</f>
        <v>0</v>
      </c>
      <c r="I102" s="22">
        <f>'Div 9 history '!E103</f>
        <v>-449.44</v>
      </c>
      <c r="J102" s="22">
        <f>'Div 9 history '!F103</f>
        <v>608.29999999999995</v>
      </c>
      <c r="K102" s="22">
        <f>'Div 9 history '!G103</f>
        <v>0</v>
      </c>
      <c r="L102" s="1">
        <f t="shared" si="82"/>
        <v>56.379251167803574</v>
      </c>
      <c r="M102" s="1">
        <f t="shared" si="71"/>
        <v>61.00050126352518</v>
      </c>
      <c r="N102" s="1">
        <f t="shared" si="71"/>
        <v>80.07287549035378</v>
      </c>
      <c r="O102" s="1">
        <f t="shared" si="71"/>
        <v>90.931172023676766</v>
      </c>
      <c r="P102" s="1">
        <f t="shared" si="71"/>
        <v>119.91824397923654</v>
      </c>
      <c r="Q102" s="1">
        <f t="shared" si="71"/>
        <v>81.844585036397632</v>
      </c>
      <c r="R102" s="1">
        <f t="shared" si="71"/>
        <v>84.260419105129259</v>
      </c>
      <c r="S102" s="1">
        <f t="shared" si="71"/>
        <v>88.363139026558954</v>
      </c>
      <c r="T102" s="1">
        <f t="shared" si="71"/>
        <v>97.794117119102438</v>
      </c>
      <c r="U102" s="1">
        <f t="shared" si="71"/>
        <v>56.588546288961204</v>
      </c>
      <c r="V102" s="1">
        <f t="shared" si="72"/>
        <v>66.374799178583245</v>
      </c>
      <c r="W102" s="1">
        <f t="shared" si="72"/>
        <v>72.425354420732987</v>
      </c>
      <c r="X102" s="1">
        <f t="shared" si="72"/>
        <v>44.0120085050944</v>
      </c>
      <c r="Y102" s="1">
        <f t="shared" si="72"/>
        <v>49.089682628961668</v>
      </c>
      <c r="Z102" s="1">
        <f t="shared" si="72"/>
        <v>122.46027704590927</v>
      </c>
      <c r="AA102" s="1">
        <f t="shared" si="72"/>
        <v>90.931172023676766</v>
      </c>
      <c r="AB102" s="1">
        <f t="shared" si="72"/>
        <v>119.91824397923654</v>
      </c>
      <c r="AC102" s="1">
        <f t="shared" si="72"/>
        <v>81.844585036397632</v>
      </c>
      <c r="AD102" s="1">
        <f t="shared" si="72"/>
        <v>84.260419105129259</v>
      </c>
      <c r="AE102" s="1">
        <f t="shared" si="72"/>
        <v>88.363139026558954</v>
      </c>
      <c r="AF102" s="1">
        <f t="shared" si="72"/>
        <v>97.794117119102438</v>
      </c>
      <c r="AH102" s="15">
        <f t="shared" si="73"/>
        <v>1265.0766289609935</v>
      </c>
      <c r="AI102" s="15">
        <f t="shared" si="74"/>
        <v>974.06234435834438</v>
      </c>
      <c r="AJ102" s="15">
        <f t="shared" si="75"/>
        <v>-291.01428460264913</v>
      </c>
      <c r="AM102" s="15"/>
      <c r="AN102" s="15">
        <f t="shared" si="76"/>
        <v>-291.01428460264913</v>
      </c>
    </row>
    <row r="103" spans="1:40">
      <c r="A103" s="77" t="s">
        <v>105</v>
      </c>
      <c r="B103" s="5" t="str">
        <f t="shared" si="79"/>
        <v>9020-07443</v>
      </c>
      <c r="C103" s="5" t="str">
        <f t="shared" si="80"/>
        <v>9020</v>
      </c>
      <c r="D103" s="1">
        <f>SUM($F103:K103)</f>
        <v>1854.5900000000001</v>
      </c>
      <c r="E103" s="2">
        <f t="shared" si="81"/>
        <v>2.0672410966089867E-2</v>
      </c>
      <c r="F103" s="22">
        <f>'Div 9 history '!B104</f>
        <v>644.69000000000005</v>
      </c>
      <c r="G103" s="22">
        <f>'Div 9 history '!C104</f>
        <v>0</v>
      </c>
      <c r="H103" s="22">
        <f>'Div 9 history '!D104</f>
        <v>267.90000000000003</v>
      </c>
      <c r="I103" s="22">
        <f>'Div 9 history '!E104</f>
        <v>166.72</v>
      </c>
      <c r="J103" s="22">
        <f>'Div 9 history '!F104</f>
        <v>775.28</v>
      </c>
      <c r="K103" s="22">
        <f>'Div 9 history '!G104</f>
        <v>0</v>
      </c>
      <c r="L103" s="1">
        <f t="shared" si="82"/>
        <v>134.92882637566856</v>
      </c>
      <c r="M103" s="1">
        <f t="shared" si="71"/>
        <v>145.98856624252664</v>
      </c>
      <c r="N103" s="1">
        <f t="shared" si="71"/>
        <v>191.63324965565306</v>
      </c>
      <c r="O103" s="1">
        <f t="shared" si="71"/>
        <v>217.61971058468598</v>
      </c>
      <c r="P103" s="1">
        <f t="shared" si="71"/>
        <v>286.99260075290965</v>
      </c>
      <c r="Q103" s="1">
        <f t="shared" si="71"/>
        <v>195.87336786890776</v>
      </c>
      <c r="R103" s="1">
        <f t="shared" si="71"/>
        <v>201.65502776790379</v>
      </c>
      <c r="S103" s="1">
        <f t="shared" si="71"/>
        <v>211.47380280446748</v>
      </c>
      <c r="T103" s="1">
        <f t="shared" si="71"/>
        <v>234.0443545454637</v>
      </c>
      <c r="U103" s="1">
        <f t="shared" si="71"/>
        <v>135.4297188933769</v>
      </c>
      <c r="V103" s="1">
        <f t="shared" si="72"/>
        <v>158.85052689740843</v>
      </c>
      <c r="W103" s="1">
        <f t="shared" si="72"/>
        <v>173.3309306068254</v>
      </c>
      <c r="X103" s="1">
        <f t="shared" si="72"/>
        <v>105.33110197496939</v>
      </c>
      <c r="Y103" s="1">
        <f t="shared" si="72"/>
        <v>117.48317203727566</v>
      </c>
      <c r="Z103" s="1">
        <f t="shared" si="72"/>
        <v>293.07628457612026</v>
      </c>
      <c r="AA103" s="1">
        <f t="shared" si="72"/>
        <v>217.61971058468598</v>
      </c>
      <c r="AB103" s="1">
        <f t="shared" si="72"/>
        <v>286.99260075290965</v>
      </c>
      <c r="AC103" s="1">
        <f t="shared" si="72"/>
        <v>195.87336786890776</v>
      </c>
      <c r="AD103" s="1">
        <f t="shared" si="72"/>
        <v>201.65502776790379</v>
      </c>
      <c r="AE103" s="1">
        <f t="shared" si="72"/>
        <v>211.47380280446748</v>
      </c>
      <c r="AF103" s="1">
        <f t="shared" si="72"/>
        <v>234.0443545454637</v>
      </c>
      <c r="AH103" s="15">
        <f t="shared" si="73"/>
        <v>3027.6263214803516</v>
      </c>
      <c r="AI103" s="15">
        <f t="shared" si="74"/>
        <v>2331.1605993103144</v>
      </c>
      <c r="AJ103" s="15">
        <f t="shared" si="75"/>
        <v>-696.46572217003722</v>
      </c>
      <c r="AM103" s="15"/>
      <c r="AN103" s="15">
        <f t="shared" si="76"/>
        <v>-696.46572217003722</v>
      </c>
    </row>
    <row r="104" spans="1:40">
      <c r="A104" s="77" t="s">
        <v>684</v>
      </c>
      <c r="B104" s="5" t="str">
        <f t="shared" si="79"/>
        <v>9030-07443</v>
      </c>
      <c r="C104" s="5" t="str">
        <f t="shared" si="80"/>
        <v>9030</v>
      </c>
      <c r="D104" s="1">
        <f>SUM($F104:K104)</f>
        <v>0</v>
      </c>
      <c r="E104" s="2">
        <f t="shared" si="81"/>
        <v>0</v>
      </c>
      <c r="F104" s="22">
        <f>'Div 9 history '!B105</f>
        <v>0</v>
      </c>
      <c r="G104" s="22">
        <f>'Div 9 history '!C105</f>
        <v>0</v>
      </c>
      <c r="H104" s="22">
        <f>'Div 9 history '!D105</f>
        <v>0</v>
      </c>
      <c r="I104" s="22">
        <f>'Div 9 history '!E105</f>
        <v>0</v>
      </c>
      <c r="J104" s="22">
        <f>'Div 9 history '!F105</f>
        <v>0</v>
      </c>
      <c r="K104" s="22">
        <f>'Div 9 history '!G105</f>
        <v>0</v>
      </c>
      <c r="L104" s="1">
        <f t="shared" si="82"/>
        <v>0</v>
      </c>
      <c r="M104" s="1">
        <f t="shared" si="71"/>
        <v>0</v>
      </c>
      <c r="N104" s="1">
        <f t="shared" si="71"/>
        <v>0</v>
      </c>
      <c r="O104" s="1">
        <f t="shared" si="71"/>
        <v>0</v>
      </c>
      <c r="P104" s="1">
        <f t="shared" si="71"/>
        <v>0</v>
      </c>
      <c r="Q104" s="1">
        <f t="shared" si="71"/>
        <v>0</v>
      </c>
      <c r="R104" s="1">
        <f t="shared" si="71"/>
        <v>0</v>
      </c>
      <c r="S104" s="1">
        <f t="shared" si="71"/>
        <v>0</v>
      </c>
      <c r="T104" s="1">
        <f t="shared" si="71"/>
        <v>0</v>
      </c>
      <c r="U104" s="1">
        <f t="shared" si="71"/>
        <v>0</v>
      </c>
      <c r="V104" s="1">
        <f t="shared" si="72"/>
        <v>0</v>
      </c>
      <c r="W104" s="1">
        <f t="shared" si="72"/>
        <v>0</v>
      </c>
      <c r="X104" s="1">
        <f t="shared" si="72"/>
        <v>0</v>
      </c>
      <c r="Y104" s="1">
        <f t="shared" si="72"/>
        <v>0</v>
      </c>
      <c r="Z104" s="1">
        <f t="shared" si="72"/>
        <v>0</v>
      </c>
      <c r="AA104" s="1">
        <f t="shared" si="72"/>
        <v>0</v>
      </c>
      <c r="AB104" s="1">
        <f t="shared" si="72"/>
        <v>0</v>
      </c>
      <c r="AC104" s="1">
        <f t="shared" si="72"/>
        <v>0</v>
      </c>
      <c r="AD104" s="1">
        <f t="shared" si="72"/>
        <v>0</v>
      </c>
      <c r="AE104" s="1">
        <f t="shared" si="72"/>
        <v>0</v>
      </c>
      <c r="AF104" s="1">
        <f t="shared" si="72"/>
        <v>0</v>
      </c>
      <c r="AH104" s="15">
        <f t="shared" si="73"/>
        <v>0</v>
      </c>
      <c r="AI104" s="15">
        <f t="shared" si="74"/>
        <v>0</v>
      </c>
      <c r="AJ104" s="15">
        <f t="shared" si="75"/>
        <v>0</v>
      </c>
      <c r="AM104" s="15"/>
      <c r="AN104" s="15">
        <f t="shared" si="76"/>
        <v>0</v>
      </c>
    </row>
    <row r="105" spans="1:40">
      <c r="A105" s="77" t="s">
        <v>103</v>
      </c>
      <c r="B105" s="5" t="str">
        <f t="shared" si="79"/>
        <v>9260-07443</v>
      </c>
      <c r="C105" s="5" t="str">
        <f t="shared" si="80"/>
        <v>9260</v>
      </c>
      <c r="D105" s="1">
        <f>SUM($F105:K105)</f>
        <v>18083.349999999999</v>
      </c>
      <c r="E105" s="2">
        <f t="shared" si="81"/>
        <v>0.20156824033540627</v>
      </c>
      <c r="F105" s="22">
        <f>'Div 9 history '!B106</f>
        <v>3416.41</v>
      </c>
      <c r="G105" s="22">
        <f>'Div 9 history '!C106</f>
        <v>5422.6</v>
      </c>
      <c r="H105" s="22">
        <f>'Div 9 history '!D106</f>
        <v>4224.28</v>
      </c>
      <c r="I105" s="22">
        <f>'Div 9 history '!E106</f>
        <v>1193.8000000000002</v>
      </c>
      <c r="J105" s="22">
        <f>'Div 9 history '!F106</f>
        <v>3049.5699999999997</v>
      </c>
      <c r="K105" s="22">
        <f>'Div 9 history '!G106</f>
        <v>776.69</v>
      </c>
      <c r="L105" s="1">
        <f t="shared" si="82"/>
        <v>1315.6359046691966</v>
      </c>
      <c r="M105" s="1">
        <f t="shared" si="71"/>
        <v>1423.474913248639</v>
      </c>
      <c r="N105" s="1">
        <f t="shared" si="71"/>
        <v>1868.5375879092162</v>
      </c>
      <c r="O105" s="1">
        <f t="shared" si="71"/>
        <v>2121.9209601052416</v>
      </c>
      <c r="P105" s="1">
        <f t="shared" si="71"/>
        <v>2798.3476923876046</v>
      </c>
      <c r="Q105" s="1">
        <f t="shared" si="71"/>
        <v>1909.8812496844114</v>
      </c>
      <c r="R105" s="1">
        <f t="shared" si="71"/>
        <v>1966.2558551414179</v>
      </c>
      <c r="S105" s="1">
        <f t="shared" si="71"/>
        <v>2061.9947222535257</v>
      </c>
      <c r="T105" s="1">
        <f t="shared" si="71"/>
        <v>2282.0709584165288</v>
      </c>
      <c r="U105" s="1">
        <f t="shared" si="71"/>
        <v>1320.5199031325235</v>
      </c>
      <c r="V105" s="1">
        <f t="shared" si="72"/>
        <v>1548.8866410205221</v>
      </c>
      <c r="W105" s="1">
        <f t="shared" si="72"/>
        <v>1690.0791463282642</v>
      </c>
      <c r="X105" s="1">
        <f t="shared" si="72"/>
        <v>1027.0405765689788</v>
      </c>
      <c r="Y105" s="1">
        <f t="shared" si="72"/>
        <v>1145.5304509677439</v>
      </c>
      <c r="Z105" s="1">
        <f t="shared" si="72"/>
        <v>2857.6672098359118</v>
      </c>
      <c r="AA105" s="1">
        <f t="shared" si="72"/>
        <v>2121.9209601052416</v>
      </c>
      <c r="AB105" s="1">
        <f t="shared" si="72"/>
        <v>2798.3476923876046</v>
      </c>
      <c r="AC105" s="1">
        <f t="shared" si="72"/>
        <v>1909.8812496844114</v>
      </c>
      <c r="AD105" s="1">
        <f t="shared" si="72"/>
        <v>1966.2558551414179</v>
      </c>
      <c r="AE105" s="1">
        <f t="shared" si="72"/>
        <v>2061.9947222535257</v>
      </c>
      <c r="AF105" s="1">
        <f t="shared" si="72"/>
        <v>2282.0709584165288</v>
      </c>
      <c r="AH105" s="15">
        <f t="shared" si="73"/>
        <v>29521.148308004311</v>
      </c>
      <c r="AI105" s="15">
        <f t="shared" si="74"/>
        <v>22730.195365842679</v>
      </c>
      <c r="AJ105" s="15">
        <f t="shared" si="75"/>
        <v>-6790.9529421616317</v>
      </c>
      <c r="AM105" s="15"/>
      <c r="AN105" s="15">
        <f t="shared" si="76"/>
        <v>-6790.9529421616317</v>
      </c>
    </row>
    <row r="106" spans="1:40">
      <c r="A106" s="77" t="s">
        <v>685</v>
      </c>
      <c r="B106" s="5" t="str">
        <f t="shared" si="79"/>
        <v>9030-07444</v>
      </c>
      <c r="C106" s="5" t="str">
        <f t="shared" si="80"/>
        <v>9030</v>
      </c>
      <c r="D106" s="1">
        <f>SUM($F106:K106)</f>
        <v>0</v>
      </c>
      <c r="E106" s="2">
        <f t="shared" si="81"/>
        <v>0</v>
      </c>
      <c r="F106" s="22">
        <f>'Div 9 history '!B107</f>
        <v>0</v>
      </c>
      <c r="G106" s="22">
        <f>'Div 9 history '!C107</f>
        <v>0</v>
      </c>
      <c r="H106" s="22">
        <f>'Div 9 history '!D107</f>
        <v>0</v>
      </c>
      <c r="I106" s="22">
        <f>'Div 9 history '!E107</f>
        <v>0</v>
      </c>
      <c r="J106" s="22">
        <f>'Div 9 history '!F107</f>
        <v>0</v>
      </c>
      <c r="K106" s="22">
        <f>'Div 9 history '!G107</f>
        <v>0</v>
      </c>
      <c r="L106" s="1">
        <f t="shared" si="82"/>
        <v>0</v>
      </c>
      <c r="M106" s="1">
        <f t="shared" si="71"/>
        <v>0</v>
      </c>
      <c r="N106" s="1">
        <f t="shared" si="71"/>
        <v>0</v>
      </c>
      <c r="O106" s="1">
        <f t="shared" si="71"/>
        <v>0</v>
      </c>
      <c r="P106" s="1">
        <f t="shared" si="71"/>
        <v>0</v>
      </c>
      <c r="Q106" s="1">
        <f t="shared" si="71"/>
        <v>0</v>
      </c>
      <c r="R106" s="1">
        <f t="shared" si="71"/>
        <v>0</v>
      </c>
      <c r="S106" s="1">
        <f t="shared" si="71"/>
        <v>0</v>
      </c>
      <c r="T106" s="1">
        <f t="shared" si="71"/>
        <v>0</v>
      </c>
      <c r="U106" s="1">
        <f t="shared" si="71"/>
        <v>0</v>
      </c>
      <c r="V106" s="1">
        <f t="shared" si="72"/>
        <v>0</v>
      </c>
      <c r="W106" s="1">
        <f t="shared" si="72"/>
        <v>0</v>
      </c>
      <c r="X106" s="1">
        <f t="shared" si="72"/>
        <v>0</v>
      </c>
      <c r="Y106" s="1">
        <f t="shared" si="72"/>
        <v>0</v>
      </c>
      <c r="Z106" s="1">
        <f t="shared" si="72"/>
        <v>0</v>
      </c>
      <c r="AA106" s="1">
        <f t="shared" si="72"/>
        <v>0</v>
      </c>
      <c r="AB106" s="1">
        <f t="shared" si="72"/>
        <v>0</v>
      </c>
      <c r="AC106" s="1">
        <f t="shared" si="72"/>
        <v>0</v>
      </c>
      <c r="AD106" s="1">
        <f t="shared" si="72"/>
        <v>0</v>
      </c>
      <c r="AE106" s="1">
        <f t="shared" si="72"/>
        <v>0</v>
      </c>
      <c r="AF106" s="1">
        <f t="shared" si="72"/>
        <v>0</v>
      </c>
      <c r="AH106" s="15">
        <f t="shared" si="73"/>
        <v>0</v>
      </c>
      <c r="AI106" s="15">
        <f t="shared" si="74"/>
        <v>0</v>
      </c>
      <c r="AJ106" s="15">
        <f t="shared" si="75"/>
        <v>0</v>
      </c>
      <c r="AM106" s="15"/>
      <c r="AN106" s="15">
        <f t="shared" si="76"/>
        <v>0</v>
      </c>
    </row>
    <row r="107" spans="1:40">
      <c r="A107" s="77" t="s">
        <v>111</v>
      </c>
      <c r="B107" s="5" t="str">
        <f t="shared" si="79"/>
        <v>9260-07444</v>
      </c>
      <c r="C107" s="5" t="str">
        <f t="shared" si="80"/>
        <v>9260</v>
      </c>
      <c r="D107" s="1">
        <f>SUM($F107:K107)</f>
        <v>-10968.42</v>
      </c>
      <c r="E107" s="2">
        <f t="shared" si="81"/>
        <v>-0.12226081553803234</v>
      </c>
      <c r="F107" s="22">
        <f>'Div 9 history '!B108</f>
        <v>-2033.47</v>
      </c>
      <c r="G107" s="22">
        <f>'Div 9 history '!C108</f>
        <v>-3185.57</v>
      </c>
      <c r="H107" s="22">
        <f>'Div 9 history '!D108</f>
        <v>-2532.4599999999996</v>
      </c>
      <c r="I107" s="22">
        <f>'Div 9 history '!E108</f>
        <v>-821.47</v>
      </c>
      <c r="J107" s="22">
        <f>'Div 9 history '!F108</f>
        <v>-1889.96</v>
      </c>
      <c r="K107" s="22">
        <f>'Div 9 history '!G108</f>
        <v>-505.49</v>
      </c>
      <c r="L107" s="1">
        <f t="shared" si="82"/>
        <v>-797.996343016737</v>
      </c>
      <c r="M107" s="1">
        <f t="shared" si="71"/>
        <v>-863.40587932958431</v>
      </c>
      <c r="N107" s="1">
        <f t="shared" si="71"/>
        <v>-1133.3577600375597</v>
      </c>
      <c r="O107" s="1">
        <f t="shared" si="71"/>
        <v>-1287.0469408177987</v>
      </c>
      <c r="P107" s="1">
        <f t="shared" si="71"/>
        <v>-1697.3322308166382</v>
      </c>
      <c r="Q107" s="1">
        <f t="shared" si="71"/>
        <v>-1158.4346759125656</v>
      </c>
      <c r="R107" s="1">
        <f t="shared" si="71"/>
        <v>-1192.6285808022426</v>
      </c>
      <c r="S107" s="1">
        <f t="shared" si="71"/>
        <v>-1250.6988003583417</v>
      </c>
      <c r="T107" s="1">
        <f t="shared" si="71"/>
        <v>-1384.1856039790762</v>
      </c>
      <c r="U107" s="1">
        <f t="shared" si="71"/>
        <v>-800.95872257722351</v>
      </c>
      <c r="V107" s="1">
        <f t="shared" si="72"/>
        <v>-939.47411354103735</v>
      </c>
      <c r="W107" s="1">
        <f t="shared" si="72"/>
        <v>-1025.1141470009627</v>
      </c>
      <c r="X107" s="1">
        <f t="shared" si="72"/>
        <v>-622.94942037015926</v>
      </c>
      <c r="Y107" s="1">
        <f t="shared" si="72"/>
        <v>-694.8192181760362</v>
      </c>
      <c r="Z107" s="1">
        <f t="shared" si="72"/>
        <v>-1733.3123662213259</v>
      </c>
      <c r="AA107" s="1">
        <f t="shared" si="72"/>
        <v>-1287.0469408177987</v>
      </c>
      <c r="AB107" s="1">
        <f t="shared" si="72"/>
        <v>-1697.3322308166382</v>
      </c>
      <c r="AC107" s="1">
        <f t="shared" si="72"/>
        <v>-1158.4346759125656</v>
      </c>
      <c r="AD107" s="1">
        <f t="shared" si="72"/>
        <v>-1192.6285808022426</v>
      </c>
      <c r="AE107" s="1">
        <f t="shared" si="72"/>
        <v>-1250.6988003583417</v>
      </c>
      <c r="AF107" s="1">
        <f t="shared" si="72"/>
        <v>-1384.1856039790762</v>
      </c>
      <c r="AH107" s="15">
        <f t="shared" si="73"/>
        <v>-17905.993829930885</v>
      </c>
      <c r="AI107" s="15">
        <f t="shared" si="74"/>
        <v>-13786.954820573406</v>
      </c>
      <c r="AJ107" s="15">
        <f t="shared" si="75"/>
        <v>4119.0390093574788</v>
      </c>
      <c r="AM107" s="15"/>
      <c r="AN107" s="15">
        <f t="shared" si="76"/>
        <v>4119.0390093574788</v>
      </c>
    </row>
    <row r="108" spans="1:40">
      <c r="A108" s="77" t="s">
        <v>107</v>
      </c>
      <c r="B108" s="5" t="str">
        <f t="shared" si="79"/>
        <v>8560-07444</v>
      </c>
      <c r="C108" s="5" t="str">
        <f t="shared" si="80"/>
        <v>8560</v>
      </c>
      <c r="D108" s="1">
        <f>SUM($F108:K108)</f>
        <v>-169.44</v>
      </c>
      <c r="E108" s="2">
        <f t="shared" si="81"/>
        <v>-1.8886833823617438E-3</v>
      </c>
      <c r="F108" s="22">
        <f>'Div 9 history '!B109</f>
        <v>-10.119999999999999</v>
      </c>
      <c r="G108" s="22">
        <f>'Div 9 history '!C109</f>
        <v>-97.82</v>
      </c>
      <c r="H108" s="22">
        <f>'Div 9 history '!D109</f>
        <v>0</v>
      </c>
      <c r="I108" s="22">
        <f>'Div 9 history '!E109</f>
        <v>-61.5</v>
      </c>
      <c r="J108" s="22">
        <f>'Div 9 history '!F109</f>
        <v>0</v>
      </c>
      <c r="K108" s="22">
        <f>'Div 9 history '!G109</f>
        <v>0</v>
      </c>
      <c r="L108" s="1">
        <f t="shared" si="82"/>
        <v>-12.327436436675102</v>
      </c>
      <c r="M108" s="1">
        <f t="shared" si="71"/>
        <v>-13.337882046238635</v>
      </c>
      <c r="N108" s="1">
        <f t="shared" si="71"/>
        <v>-17.508094954493366</v>
      </c>
      <c r="O108" s="1">
        <f t="shared" si="71"/>
        <v>-19.882283287125016</v>
      </c>
      <c r="P108" s="1">
        <f t="shared" si="71"/>
        <v>-26.220364755322205</v>
      </c>
      <c r="Q108" s="1">
        <f t="shared" si="71"/>
        <v>-17.895482803049582</v>
      </c>
      <c r="R108" s="1">
        <f t="shared" si="71"/>
        <v>-18.423709771428516</v>
      </c>
      <c r="S108" s="1">
        <f t="shared" si="71"/>
        <v>-19.320777717548872</v>
      </c>
      <c r="T108" s="1">
        <f t="shared" si="71"/>
        <v>-21.38288000807907</v>
      </c>
      <c r="U108" s="1">
        <f t="shared" si="71"/>
        <v>-12.373199235029725</v>
      </c>
      <c r="V108" s="1">
        <f t="shared" si="72"/>
        <v>-14.512983073076464</v>
      </c>
      <c r="W108" s="1">
        <f t="shared" si="72"/>
        <v>-15.835949121919395</v>
      </c>
      <c r="X108" s="1">
        <f t="shared" si="72"/>
        <v>-9.6233140039786758</v>
      </c>
      <c r="Y108" s="1">
        <f t="shared" si="72"/>
        <v>-10.733557643466202</v>
      </c>
      <c r="Z108" s="1">
        <f t="shared" si="72"/>
        <v>-26.776185387917444</v>
      </c>
      <c r="AA108" s="1">
        <f t="shared" si="72"/>
        <v>-19.882283287125016</v>
      </c>
      <c r="AB108" s="1">
        <f t="shared" si="72"/>
        <v>-26.220364755322205</v>
      </c>
      <c r="AC108" s="1">
        <f t="shared" si="72"/>
        <v>-17.895482803049582</v>
      </c>
      <c r="AD108" s="1">
        <f t="shared" si="72"/>
        <v>-18.423709771428516</v>
      </c>
      <c r="AE108" s="1">
        <f t="shared" si="72"/>
        <v>-19.320777717548872</v>
      </c>
      <c r="AF108" s="1">
        <f t="shared" si="72"/>
        <v>-21.38288000807907</v>
      </c>
      <c r="AH108" s="15">
        <f t="shared" si="73"/>
        <v>-276.61154428290388</v>
      </c>
      <c r="AI108" s="15">
        <f t="shared" si="74"/>
        <v>-212.98068680794117</v>
      </c>
      <c r="AJ108" s="15">
        <f t="shared" si="75"/>
        <v>63.63085747496271</v>
      </c>
      <c r="AM108" s="15"/>
      <c r="AN108" s="15">
        <f t="shared" si="76"/>
        <v>63.63085747496271</v>
      </c>
    </row>
    <row r="109" spans="1:40">
      <c r="A109" s="77" t="s">
        <v>321</v>
      </c>
      <c r="B109" s="5" t="str">
        <f t="shared" si="79"/>
        <v>8700-07444</v>
      </c>
      <c r="C109" s="5" t="str">
        <f t="shared" si="80"/>
        <v>8700</v>
      </c>
      <c r="D109" s="1">
        <f>SUM($F109:K109)</f>
        <v>-262.38</v>
      </c>
      <c r="E109" s="2">
        <f t="shared" si="81"/>
        <v>-2.9246502942875019E-3</v>
      </c>
      <c r="F109" s="22">
        <f>'Div 9 history '!B110</f>
        <v>-78.14</v>
      </c>
      <c r="G109" s="22">
        <f>'Div 9 history '!C110</f>
        <v>-184.24</v>
      </c>
      <c r="H109" s="22">
        <f>'Div 9 history '!D110</f>
        <v>0</v>
      </c>
      <c r="I109" s="22">
        <f>'Div 9 history '!E110</f>
        <v>0</v>
      </c>
      <c r="J109" s="22">
        <f>'Div 9 history '!F110</f>
        <v>0</v>
      </c>
      <c r="K109" s="22">
        <f>'Div 9 history '!G110</f>
        <v>0</v>
      </c>
      <c r="L109" s="1">
        <f t="shared" si="82"/>
        <v>-19.089192470814524</v>
      </c>
      <c r="M109" s="1">
        <f t="shared" si="71"/>
        <v>-20.653880378258339</v>
      </c>
      <c r="N109" s="1">
        <f t="shared" si="71"/>
        <v>-27.111508228045142</v>
      </c>
      <c r="O109" s="1">
        <f t="shared" si="71"/>
        <v>-30.787969126982187</v>
      </c>
      <c r="P109" s="1">
        <f t="shared" si="71"/>
        <v>-40.602569077558073</v>
      </c>
      <c r="Q109" s="1">
        <f t="shared" si="71"/>
        <v>-27.711383249906454</v>
      </c>
      <c r="R109" s="1">
        <f t="shared" si="71"/>
        <v>-28.529349444212784</v>
      </c>
      <c r="S109" s="1">
        <f t="shared" si="71"/>
        <v>-29.918470594490515</v>
      </c>
      <c r="T109" s="1">
        <f t="shared" si="71"/>
        <v>-33.111662278799493</v>
      </c>
      <c r="U109" s="1">
        <f t="shared" si="71"/>
        <v>-19.160056747445111</v>
      </c>
      <c r="V109" s="1">
        <f t="shared" si="72"/>
        <v>-22.473539298358137</v>
      </c>
      <c r="W109" s="1">
        <f t="shared" si="72"/>
        <v>-24.522169089997703</v>
      </c>
      <c r="X109" s="1">
        <f t="shared" si="72"/>
        <v>-14.901824411968395</v>
      </c>
      <c r="Y109" s="1">
        <f t="shared" si="72"/>
        <v>-16.621050840962361</v>
      </c>
      <c r="Z109" s="1">
        <f t="shared" si="72"/>
        <v>-41.463264412663946</v>
      </c>
      <c r="AA109" s="1">
        <f t="shared" si="72"/>
        <v>-30.787969126982187</v>
      </c>
      <c r="AB109" s="1">
        <f t="shared" si="72"/>
        <v>-40.602569077558073</v>
      </c>
      <c r="AC109" s="1">
        <f t="shared" si="72"/>
        <v>-27.711383249906454</v>
      </c>
      <c r="AD109" s="1">
        <f t="shared" si="72"/>
        <v>-28.529349444212784</v>
      </c>
      <c r="AE109" s="1">
        <f t="shared" si="72"/>
        <v>-29.918470594490515</v>
      </c>
      <c r="AF109" s="1">
        <f t="shared" si="72"/>
        <v>-33.111662278799493</v>
      </c>
      <c r="AH109" s="15">
        <f t="shared" si="73"/>
        <v>-428.33650253156475</v>
      </c>
      <c r="AI109" s="15">
        <f t="shared" si="74"/>
        <v>-329.80330857334513</v>
      </c>
      <c r="AJ109" s="15">
        <f t="shared" si="75"/>
        <v>98.533193958219613</v>
      </c>
      <c r="AM109" s="15"/>
      <c r="AN109" s="15">
        <f t="shared" si="76"/>
        <v>98.533193958219613</v>
      </c>
    </row>
    <row r="110" spans="1:40">
      <c r="A110" s="77" t="s">
        <v>108</v>
      </c>
      <c r="B110" s="5" t="str">
        <f t="shared" si="79"/>
        <v>8740-07444</v>
      </c>
      <c r="C110" s="5" t="str">
        <f t="shared" si="80"/>
        <v>8740</v>
      </c>
      <c r="D110" s="1">
        <f>SUM($F110:K110)</f>
        <v>-3106.8799999999997</v>
      </c>
      <c r="E110" s="2">
        <f t="shared" si="81"/>
        <v>-3.4631212387819015E-2</v>
      </c>
      <c r="F110" s="22">
        <f>'Div 9 history '!B111</f>
        <v>-1537.54</v>
      </c>
      <c r="G110" s="22">
        <f>'Div 9 history '!C111</f>
        <v>-308.95000000000005</v>
      </c>
      <c r="H110" s="22">
        <f>'Div 9 history '!D111</f>
        <v>-641.21</v>
      </c>
      <c r="I110" s="22">
        <f>'Div 9 history '!E111</f>
        <v>-393.54</v>
      </c>
      <c r="J110" s="22">
        <f>'Div 9 history '!F111</f>
        <v>-49.87</v>
      </c>
      <c r="K110" s="22">
        <f>'Div 9 history '!G111</f>
        <v>-175.76999999999998</v>
      </c>
      <c r="L110" s="1">
        <f t="shared" si="82"/>
        <v>-226.03792325529471</v>
      </c>
      <c r="M110" s="1">
        <f t="shared" si="71"/>
        <v>-244.56562188277789</v>
      </c>
      <c r="N110" s="1">
        <f t="shared" si="71"/>
        <v>-321.03133883508224</v>
      </c>
      <c r="O110" s="1">
        <f t="shared" si="71"/>
        <v>-364.56485067931402</v>
      </c>
      <c r="P110" s="1">
        <f t="shared" si="71"/>
        <v>-480.78096583460479</v>
      </c>
      <c r="Q110" s="1">
        <f t="shared" si="71"/>
        <v>-328.13454680794786</v>
      </c>
      <c r="R110" s="1">
        <f t="shared" si="71"/>
        <v>-337.82020428857305</v>
      </c>
      <c r="S110" s="1">
        <f t="shared" si="71"/>
        <v>-354.26899123641545</v>
      </c>
      <c r="T110" s="1">
        <f t="shared" si="71"/>
        <v>-392.08004154568397</v>
      </c>
      <c r="U110" s="1">
        <f t="shared" si="71"/>
        <v>-226.87703753145155</v>
      </c>
      <c r="V110" s="1">
        <f t="shared" si="72"/>
        <v>-266.11246960623112</v>
      </c>
      <c r="W110" s="1">
        <f t="shared" si="72"/>
        <v>-290.37059494752668</v>
      </c>
      <c r="X110" s="1">
        <f t="shared" si="72"/>
        <v>-176.45468491903483</v>
      </c>
      <c r="Y110" s="1">
        <f t="shared" si="72"/>
        <v>-196.81229680909036</v>
      </c>
      <c r="Z110" s="1">
        <f t="shared" si="72"/>
        <v>-490.9725853282161</v>
      </c>
      <c r="AA110" s="1">
        <f t="shared" si="72"/>
        <v>-364.56485067931402</v>
      </c>
      <c r="AB110" s="1">
        <f t="shared" si="72"/>
        <v>-480.78096583460479</v>
      </c>
      <c r="AC110" s="1">
        <f t="shared" si="72"/>
        <v>-328.13454680794786</v>
      </c>
      <c r="AD110" s="1">
        <f t="shared" si="72"/>
        <v>-337.82020428857305</v>
      </c>
      <c r="AE110" s="1">
        <f t="shared" si="72"/>
        <v>-354.26899123641545</v>
      </c>
      <c r="AF110" s="1">
        <f t="shared" si="72"/>
        <v>-392.08004154568397</v>
      </c>
      <c r="AH110" s="15">
        <f t="shared" si="73"/>
        <v>-5071.9952472950217</v>
      </c>
      <c r="AI110" s="15">
        <f t="shared" si="74"/>
        <v>-3905.2492695340898</v>
      </c>
      <c r="AJ110" s="15">
        <f t="shared" si="75"/>
        <v>1166.745977760932</v>
      </c>
      <c r="AM110" s="15"/>
      <c r="AN110" s="15">
        <f t="shared" si="76"/>
        <v>1166.745977760932</v>
      </c>
    </row>
    <row r="111" spans="1:40">
      <c r="A111" s="77" t="s">
        <v>898</v>
      </c>
      <c r="B111" s="5" t="str">
        <f t="shared" si="79"/>
        <v>8750-07444</v>
      </c>
      <c r="C111" s="5" t="str">
        <f t="shared" si="80"/>
        <v>8750</v>
      </c>
      <c r="D111" s="1">
        <f>SUM($F111:K111)</f>
        <v>-142.5</v>
      </c>
      <c r="E111" s="2">
        <f t="shared" si="81"/>
        <v>-1.5883934253219339E-3</v>
      </c>
      <c r="F111" s="22">
        <f>'Div 9 history '!B112</f>
        <v>0</v>
      </c>
      <c r="G111" s="22">
        <f>'Div 9 history '!C112</f>
        <v>-142.5</v>
      </c>
      <c r="H111" s="22">
        <f>'Div 9 history '!D112</f>
        <v>0</v>
      </c>
      <c r="I111" s="22">
        <f>'Div 9 history '!E112</f>
        <v>0</v>
      </c>
      <c r="J111" s="22">
        <f>'Div 9 history '!F112</f>
        <v>0</v>
      </c>
      <c r="K111" s="22">
        <f>'Div 9 history '!G112</f>
        <v>0</v>
      </c>
      <c r="L111" s="1">
        <f t="shared" si="82"/>
        <v>-10.367443887076263</v>
      </c>
      <c r="M111" s="1">
        <f t="shared" si="71"/>
        <v>-11.217234369623498</v>
      </c>
      <c r="N111" s="1">
        <f t="shared" si="71"/>
        <v>-14.724407052734328</v>
      </c>
      <c r="O111" s="1">
        <f t="shared" si="71"/>
        <v>-16.721112891969518</v>
      </c>
      <c r="P111" s="1">
        <f t="shared" si="71"/>
        <v>-22.05147531653337</v>
      </c>
      <c r="Q111" s="1">
        <f t="shared" si="71"/>
        <v>-15.050202428202111</v>
      </c>
      <c r="R111" s="1">
        <f t="shared" si="71"/>
        <v>-15.494444301396149</v>
      </c>
      <c r="S111" s="1">
        <f t="shared" si="71"/>
        <v>-16.248883526621306</v>
      </c>
      <c r="T111" s="1">
        <f t="shared" si="71"/>
        <v>-17.983123236256301</v>
      </c>
      <c r="U111" s="1">
        <f t="shared" si="71"/>
        <v>-10.405930659771812</v>
      </c>
      <c r="V111" s="1">
        <f t="shared" si="72"/>
        <v>-12.205500990990299</v>
      </c>
      <c r="W111" s="1">
        <f t="shared" si="72"/>
        <v>-13.318122933625553</v>
      </c>
      <c r="X111" s="1">
        <f t="shared" si="72"/>
        <v>-8.0932616003715836</v>
      </c>
      <c r="Y111" s="1">
        <f t="shared" si="72"/>
        <v>-9.0269827915128289</v>
      </c>
      <c r="Z111" s="1">
        <f t="shared" si="72"/>
        <v>-22.518923617671362</v>
      </c>
      <c r="AA111" s="1">
        <f t="shared" si="72"/>
        <v>-16.721112891969518</v>
      </c>
      <c r="AB111" s="1">
        <f t="shared" si="72"/>
        <v>-22.05147531653337</v>
      </c>
      <c r="AC111" s="1">
        <f t="shared" si="72"/>
        <v>-15.050202428202111</v>
      </c>
      <c r="AD111" s="1">
        <f t="shared" si="72"/>
        <v>-15.494444301396149</v>
      </c>
      <c r="AE111" s="1">
        <f t="shared" si="72"/>
        <v>-16.248883526621306</v>
      </c>
      <c r="AF111" s="1">
        <f t="shared" si="72"/>
        <v>-17.983123236256301</v>
      </c>
      <c r="AH111" s="15">
        <f t="shared" ref="AH111" si="87">SUM(F111:Q111)</f>
        <v>-232.63187594613908</v>
      </c>
      <c r="AI111" s="15">
        <f t="shared" ref="AI111" si="88">SUM(U111:AF111)</f>
        <v>-179.11796429492219</v>
      </c>
      <c r="AJ111" s="15">
        <f t="shared" ref="AJ111" si="89">AI111-AH111</f>
        <v>53.513911651216887</v>
      </c>
      <c r="AM111" s="15"/>
      <c r="AN111" s="15">
        <f t="shared" ref="AN111" si="90">AJ111</f>
        <v>53.513911651216887</v>
      </c>
    </row>
    <row r="112" spans="1:40">
      <c r="A112" s="77" t="s">
        <v>109</v>
      </c>
      <c r="B112" s="5" t="str">
        <f t="shared" si="79"/>
        <v>8780-07444</v>
      </c>
      <c r="C112" s="5" t="str">
        <f t="shared" si="80"/>
        <v>8780</v>
      </c>
      <c r="D112" s="1">
        <f>SUM($F112:K112)</f>
        <v>-500.78999999999996</v>
      </c>
      <c r="E112" s="2">
        <f t="shared" si="81"/>
        <v>-5.5821160945050616E-3</v>
      </c>
      <c r="F112" s="22">
        <f>'Div 9 history '!B113</f>
        <v>-41.61</v>
      </c>
      <c r="G112" s="22">
        <f>'Div 9 history '!C113</f>
        <v>-362.41999999999996</v>
      </c>
      <c r="H112" s="22">
        <f>'Div 9 history '!D113</f>
        <v>0</v>
      </c>
      <c r="I112" s="22">
        <f>'Div 9 history '!E113</f>
        <v>234.63</v>
      </c>
      <c r="J112" s="22">
        <f>'Div 9 history '!F113</f>
        <v>-331.39</v>
      </c>
      <c r="K112" s="22">
        <f>'Div 9 history '!G113</f>
        <v>0</v>
      </c>
      <c r="L112" s="1">
        <f t="shared" si="82"/>
        <v>-36.43447174883454</v>
      </c>
      <c r="M112" s="1">
        <f t="shared" si="71"/>
        <v>-39.420903859394748</v>
      </c>
      <c r="N112" s="1">
        <f t="shared" si="71"/>
        <v>-51.746216196061923</v>
      </c>
      <c r="O112" s="1">
        <f t="shared" si="71"/>
        <v>-58.763271053820453</v>
      </c>
      <c r="P112" s="1">
        <f t="shared" si="71"/>
        <v>-77.49584788608243</v>
      </c>
      <c r="Q112" s="1">
        <f t="shared" si="71"/>
        <v>-52.891164028205857</v>
      </c>
      <c r="R112" s="1">
        <f t="shared" si="71"/>
        <v>-54.452370257517032</v>
      </c>
      <c r="S112" s="1">
        <f t="shared" si="71"/>
        <v>-57.103707938924103</v>
      </c>
      <c r="T112" s="1">
        <f t="shared" si="71"/>
        <v>-63.198373933226613</v>
      </c>
      <c r="U112" s="1">
        <f t="shared" si="71"/>
        <v>-36.56972642180439</v>
      </c>
      <c r="V112" s="1">
        <f t="shared" si="72"/>
        <v>-42.893984851073903</v>
      </c>
      <c r="W112" s="1">
        <f t="shared" si="72"/>
        <v>-46.80408971179186</v>
      </c>
      <c r="X112" s="1">
        <f t="shared" si="72"/>
        <v>-28.442277030526913</v>
      </c>
      <c r="Y112" s="1">
        <f t="shared" si="72"/>
        <v>-31.72366815552077</v>
      </c>
      <c r="Z112" s="1">
        <f t="shared" si="72"/>
        <v>-79.138608831534327</v>
      </c>
      <c r="AA112" s="1">
        <f t="shared" si="72"/>
        <v>-58.763271053820453</v>
      </c>
      <c r="AB112" s="1">
        <f t="shared" si="72"/>
        <v>-77.49584788608243</v>
      </c>
      <c r="AC112" s="1">
        <f t="shared" si="72"/>
        <v>-52.891164028205857</v>
      </c>
      <c r="AD112" s="1">
        <f t="shared" si="72"/>
        <v>-54.452370257517032</v>
      </c>
      <c r="AE112" s="1">
        <f t="shared" si="72"/>
        <v>-57.103707938924103</v>
      </c>
      <c r="AF112" s="1">
        <f t="shared" si="72"/>
        <v>-63.198373933226613</v>
      </c>
      <c r="AH112" s="15">
        <f t="shared" si="73"/>
        <v>-817.54187477239986</v>
      </c>
      <c r="AI112" s="15">
        <f t="shared" si="74"/>
        <v>-629.4770901000287</v>
      </c>
      <c r="AJ112" s="15">
        <f t="shared" si="75"/>
        <v>188.06478467237116</v>
      </c>
      <c r="AM112" s="15"/>
      <c r="AN112" s="15">
        <f t="shared" si="76"/>
        <v>188.06478467237116</v>
      </c>
    </row>
    <row r="113" spans="1:40">
      <c r="A113" s="77" t="s">
        <v>110</v>
      </c>
      <c r="B113" s="5" t="str">
        <f t="shared" si="79"/>
        <v>9020-07444</v>
      </c>
      <c r="C113" s="5" t="str">
        <f t="shared" si="80"/>
        <v>9020</v>
      </c>
      <c r="D113" s="1">
        <f>SUM($F113:K113)</f>
        <v>-1201.81</v>
      </c>
      <c r="E113" s="2">
        <f t="shared" si="81"/>
        <v>-1.3396120017446691E-2</v>
      </c>
      <c r="F113" s="22">
        <f>'Div 9 history '!B114</f>
        <v>-414.06</v>
      </c>
      <c r="G113" s="22">
        <f>'Div 9 history '!C114</f>
        <v>0</v>
      </c>
      <c r="H113" s="22">
        <f>'Div 9 history '!D114</f>
        <v>-200.75</v>
      </c>
      <c r="I113" s="22">
        <f>'Div 9 history '!E114</f>
        <v>-116.62</v>
      </c>
      <c r="J113" s="22">
        <f>'Div 9 history '!F114</f>
        <v>-470.38</v>
      </c>
      <c r="K113" s="22">
        <f>'Div 9 history '!G114</f>
        <v>0</v>
      </c>
      <c r="L113" s="1">
        <f t="shared" si="82"/>
        <v>-87.436475353874556</v>
      </c>
      <c r="M113" s="1">
        <f t="shared" si="71"/>
        <v>-94.603399563208527</v>
      </c>
      <c r="N113" s="1">
        <f t="shared" si="71"/>
        <v>-124.18203256173082</v>
      </c>
      <c r="O113" s="1">
        <f t="shared" si="71"/>
        <v>-141.02175919086235</v>
      </c>
      <c r="P113" s="1">
        <f t="shared" si="71"/>
        <v>-185.97672666781031</v>
      </c>
      <c r="Q113" s="1">
        <f t="shared" si="71"/>
        <v>-126.92971073850933</v>
      </c>
      <c r="R113" s="1">
        <f t="shared" si="71"/>
        <v>-130.67633758498883</v>
      </c>
      <c r="S113" s="1">
        <f t="shared" si="71"/>
        <v>-137.03909270967546</v>
      </c>
      <c r="T113" s="1">
        <f t="shared" si="71"/>
        <v>-151.6652444671241</v>
      </c>
      <c r="U113" s="1">
        <f t="shared" si="71"/>
        <v>-87.761063341897284</v>
      </c>
      <c r="V113" s="1">
        <f t="shared" si="72"/>
        <v>-102.93819751566352</v>
      </c>
      <c r="W113" s="1">
        <f t="shared" si="72"/>
        <v>-112.32177770428439</v>
      </c>
      <c r="X113" s="1">
        <f t="shared" si="72"/>
        <v>-68.256580518895248</v>
      </c>
      <c r="Y113" s="1">
        <f t="shared" si="72"/>
        <v>-76.131355709951123</v>
      </c>
      <c r="Z113" s="1">
        <f t="shared" si="72"/>
        <v>-189.91907082774469</v>
      </c>
      <c r="AA113" s="1">
        <f t="shared" si="72"/>
        <v>-141.02175919086235</v>
      </c>
      <c r="AB113" s="1">
        <f t="shared" si="72"/>
        <v>-185.97672666781031</v>
      </c>
      <c r="AC113" s="1">
        <f t="shared" si="72"/>
        <v>-126.92971073850933</v>
      </c>
      <c r="AD113" s="1">
        <f t="shared" si="72"/>
        <v>-130.67633758498883</v>
      </c>
      <c r="AE113" s="1">
        <f t="shared" si="72"/>
        <v>-137.03909270967546</v>
      </c>
      <c r="AF113" s="1">
        <f t="shared" si="72"/>
        <v>-151.6652444671241</v>
      </c>
      <c r="AH113" s="15">
        <f t="shared" si="73"/>
        <v>-1961.960104075996</v>
      </c>
      <c r="AI113" s="15">
        <f t="shared" si="74"/>
        <v>-1510.6369169774066</v>
      </c>
      <c r="AJ113" s="15">
        <f t="shared" si="75"/>
        <v>451.32318709858941</v>
      </c>
      <c r="AM113" s="15"/>
      <c r="AN113" s="15">
        <f t="shared" si="76"/>
        <v>451.32318709858941</v>
      </c>
    </row>
    <row r="114" spans="1:40">
      <c r="A114" s="77" t="s">
        <v>325</v>
      </c>
      <c r="B114" s="5" t="str">
        <f t="shared" si="79"/>
        <v>9260-07458</v>
      </c>
      <c r="C114" s="5" t="str">
        <f t="shared" si="80"/>
        <v>9260</v>
      </c>
      <c r="D114" s="1">
        <f>SUM($F114:K114)</f>
        <v>9183.8799999999992</v>
      </c>
      <c r="E114" s="2">
        <f t="shared" si="81"/>
        <v>0.10236922533996914</v>
      </c>
      <c r="F114" s="22">
        <f>'Div 9 history '!B115</f>
        <v>766.77</v>
      </c>
      <c r="G114" s="22">
        <f>'Div 9 history '!C115</f>
        <v>692.57</v>
      </c>
      <c r="H114" s="22">
        <f>'Div 9 history '!D115</f>
        <v>3544.04</v>
      </c>
      <c r="I114" s="22">
        <f>'Div 9 history '!E115</f>
        <v>858.99</v>
      </c>
      <c r="J114" s="22">
        <f>'Div 9 history '!F115</f>
        <v>3751.75</v>
      </c>
      <c r="K114" s="22">
        <f>'Div 9 history '!G115</f>
        <v>-430.24</v>
      </c>
      <c r="L114" s="1">
        <f t="shared" si="82"/>
        <v>668.16393379397857</v>
      </c>
      <c r="M114" s="1">
        <f t="shared" si="82"/>
        <v>722.93146935086213</v>
      </c>
      <c r="N114" s="1">
        <f t="shared" si="82"/>
        <v>948.96271890151399</v>
      </c>
      <c r="O114" s="1">
        <f t="shared" si="82"/>
        <v>1077.6469773073754</v>
      </c>
      <c r="P114" s="1">
        <f t="shared" si="82"/>
        <v>1421.1796710877506</v>
      </c>
      <c r="Q114" s="1">
        <f t="shared" si="82"/>
        <v>969.95967071099506</v>
      </c>
      <c r="R114" s="1">
        <f t="shared" si="82"/>
        <v>998.59029565407775</v>
      </c>
      <c r="S114" s="1">
        <f t="shared" si="82"/>
        <v>1047.2126066138028</v>
      </c>
      <c r="T114" s="1">
        <f t="shared" si="82"/>
        <v>1158.9813742244878</v>
      </c>
      <c r="U114" s="1">
        <f t="shared" si="82"/>
        <v>670.644340123966</v>
      </c>
      <c r="V114" s="1">
        <f t="shared" si="82"/>
        <v>786.62355397288411</v>
      </c>
      <c r="W114" s="1">
        <f t="shared" si="82"/>
        <v>858.33012524677224</v>
      </c>
      <c r="X114" s="1">
        <f t="shared" si="82"/>
        <v>521.59679541347782</v>
      </c>
      <c r="Y114" s="1">
        <f t="shared" si="82"/>
        <v>581.77352083732524</v>
      </c>
      <c r="Z114" s="1">
        <f t="shared" si="82"/>
        <v>1451.3059104130505</v>
      </c>
      <c r="AA114" s="1">
        <f t="shared" si="82"/>
        <v>1077.6469773073754</v>
      </c>
      <c r="AB114" s="1">
        <f t="shared" ref="V114:AF128" si="91">$E114*AB$129</f>
        <v>1421.1796710877506</v>
      </c>
      <c r="AC114" s="1">
        <f t="shared" si="91"/>
        <v>969.95967071099506</v>
      </c>
      <c r="AD114" s="1">
        <f t="shared" si="91"/>
        <v>998.59029565407775</v>
      </c>
      <c r="AE114" s="1">
        <f t="shared" si="91"/>
        <v>1047.2126066138028</v>
      </c>
      <c r="AF114" s="1">
        <f t="shared" si="91"/>
        <v>1158.9813742244878</v>
      </c>
      <c r="AH114" s="15">
        <f t="shared" si="73"/>
        <v>14992.724441152473</v>
      </c>
      <c r="AI114" s="15">
        <f t="shared" si="74"/>
        <v>11543.844841605965</v>
      </c>
      <c r="AJ114" s="15">
        <f t="shared" si="75"/>
        <v>-3448.879599546508</v>
      </c>
      <c r="AM114" s="15"/>
      <c r="AN114" s="15">
        <f t="shared" si="76"/>
        <v>-3448.879599546508</v>
      </c>
    </row>
    <row r="115" spans="1:40">
      <c r="A115" s="77" t="s">
        <v>326</v>
      </c>
      <c r="B115" s="5" t="str">
        <f t="shared" si="79"/>
        <v>9260-07460</v>
      </c>
      <c r="C115" s="5" t="str">
        <f t="shared" si="80"/>
        <v>9260</v>
      </c>
      <c r="D115" s="1">
        <f>SUM($F115:K115)</f>
        <v>26878.030000000002</v>
      </c>
      <c r="E115" s="2">
        <f t="shared" si="81"/>
        <v>0.29959920096565407</v>
      </c>
      <c r="F115" s="22">
        <f>'Div 9 history '!B116</f>
        <v>921.49</v>
      </c>
      <c r="G115" s="22">
        <f>'Div 9 history '!C116</f>
        <v>832.32</v>
      </c>
      <c r="H115" s="22">
        <f>'Div 9 history '!D116</f>
        <v>921.49</v>
      </c>
      <c r="I115" s="22">
        <f>'Div 9 history '!E116</f>
        <v>12865.53</v>
      </c>
      <c r="J115" s="22">
        <f>'Div 9 history '!F116</f>
        <v>11337.2</v>
      </c>
      <c r="K115" s="22">
        <f>'Div 9 history '!G116</f>
        <v>0</v>
      </c>
      <c r="L115" s="1">
        <f t="shared" si="82"/>
        <v>1955.483984702824</v>
      </c>
      <c r="M115" s="1">
        <f t="shared" si="82"/>
        <v>2115.7695572194489</v>
      </c>
      <c r="N115" s="1">
        <f t="shared" si="82"/>
        <v>2777.2845929516134</v>
      </c>
      <c r="O115" s="1">
        <f t="shared" si="82"/>
        <v>3153.898764517498</v>
      </c>
      <c r="P115" s="1">
        <f t="shared" si="82"/>
        <v>4159.299755102059</v>
      </c>
      <c r="Q115" s="1">
        <f t="shared" si="82"/>
        <v>2838.7353850616787</v>
      </c>
      <c r="R115" s="1">
        <f t="shared" si="82"/>
        <v>2922.5272895877529</v>
      </c>
      <c r="S115" s="1">
        <f t="shared" si="82"/>
        <v>3064.8279220704094</v>
      </c>
      <c r="T115" s="1">
        <f t="shared" si="82"/>
        <v>3391.9363216687298</v>
      </c>
      <c r="U115" s="1">
        <f t="shared" si="82"/>
        <v>1962.7432733422218</v>
      </c>
      <c r="V115" s="1">
        <f t="shared" si="91"/>
        <v>2302.1741880762597</v>
      </c>
      <c r="W115" s="1">
        <f t="shared" si="91"/>
        <v>2512.0344403766712</v>
      </c>
      <c r="X115" s="1">
        <f t="shared" si="91"/>
        <v>1526.532828720249</v>
      </c>
      <c r="Y115" s="1">
        <f t="shared" si="91"/>
        <v>1702.649223015899</v>
      </c>
      <c r="Z115" s="1">
        <f t="shared" si="91"/>
        <v>4247.4688039542416</v>
      </c>
      <c r="AA115" s="1">
        <f t="shared" si="91"/>
        <v>3153.898764517498</v>
      </c>
      <c r="AB115" s="1">
        <f t="shared" si="91"/>
        <v>4159.299755102059</v>
      </c>
      <c r="AC115" s="1">
        <f t="shared" si="91"/>
        <v>2838.7353850616787</v>
      </c>
      <c r="AD115" s="1">
        <f t="shared" si="91"/>
        <v>2922.5272895877529</v>
      </c>
      <c r="AE115" s="1">
        <f t="shared" si="91"/>
        <v>3064.8279220704094</v>
      </c>
      <c r="AF115" s="1">
        <f t="shared" si="91"/>
        <v>3391.9363216687298</v>
      </c>
      <c r="AH115" s="15">
        <f t="shared" si="73"/>
        <v>43878.502039555126</v>
      </c>
      <c r="AI115" s="15">
        <f t="shared" si="74"/>
        <v>33784.828195493668</v>
      </c>
      <c r="AJ115" s="15">
        <f t="shared" si="75"/>
        <v>-10093.673844061457</v>
      </c>
      <c r="AM115" s="15"/>
      <c r="AN115" s="15">
        <f t="shared" si="76"/>
        <v>-10093.673844061457</v>
      </c>
    </row>
    <row r="116" spans="1:40">
      <c r="A116" s="77" t="s">
        <v>317</v>
      </c>
      <c r="B116" s="5" t="str">
        <f t="shared" si="79"/>
        <v>9260-07463</v>
      </c>
      <c r="C116" s="5" t="str">
        <f t="shared" si="80"/>
        <v>9260</v>
      </c>
      <c r="D116" s="1">
        <f>SUM($F116:K116)</f>
        <v>1701.83</v>
      </c>
      <c r="E116" s="2">
        <f t="shared" si="81"/>
        <v>1.896965321414475E-2</v>
      </c>
      <c r="F116" s="22">
        <f>'Div 9 history '!B117</f>
        <v>105.44</v>
      </c>
      <c r="G116" s="22">
        <f>'Div 9 history '!C117</f>
        <v>95.24</v>
      </c>
      <c r="H116" s="22">
        <f>'Div 9 history '!D117</f>
        <v>105.45</v>
      </c>
      <c r="I116" s="22">
        <f>'Div 9 history '!E117</f>
        <v>1395.7</v>
      </c>
      <c r="J116" s="22">
        <f>'Div 9 history '!F117</f>
        <v>0</v>
      </c>
      <c r="K116" s="22">
        <f>'Div 9 history '!G117</f>
        <v>0</v>
      </c>
      <c r="L116" s="1">
        <f t="shared" si="82"/>
        <v>123.81492652872278</v>
      </c>
      <c r="M116" s="1">
        <f t="shared" si="82"/>
        <v>133.96369099829022</v>
      </c>
      <c r="N116" s="1">
        <f t="shared" si="82"/>
        <v>175.84868529512184</v>
      </c>
      <c r="O116" s="1">
        <f t="shared" si="82"/>
        <v>199.69467756449461</v>
      </c>
      <c r="P116" s="1">
        <f t="shared" si="82"/>
        <v>263.35341921358588</v>
      </c>
      <c r="Q116" s="1">
        <f t="shared" si="82"/>
        <v>179.73955086587506</v>
      </c>
      <c r="R116" s="1">
        <f t="shared" si="82"/>
        <v>185.04498347680709</v>
      </c>
      <c r="S116" s="1">
        <f t="shared" si="82"/>
        <v>194.05499966392941</v>
      </c>
      <c r="T116" s="1">
        <f t="shared" si="82"/>
        <v>214.76644643619693</v>
      </c>
      <c r="U116" s="1">
        <f t="shared" si="82"/>
        <v>124.2745612261015</v>
      </c>
      <c r="V116" s="1">
        <f t="shared" si="91"/>
        <v>145.76622983506681</v>
      </c>
      <c r="W116" s="1">
        <f t="shared" si="91"/>
        <v>159.05390282197877</v>
      </c>
      <c r="X116" s="1">
        <f t="shared" si="91"/>
        <v>96.655125539371042</v>
      </c>
      <c r="Y116" s="1">
        <f t="shared" si="91"/>
        <v>107.80624648477389</v>
      </c>
      <c r="Z116" s="1">
        <f t="shared" si="91"/>
        <v>268.93599845797655</v>
      </c>
      <c r="AA116" s="1">
        <f t="shared" si="91"/>
        <v>199.69467756449461</v>
      </c>
      <c r="AB116" s="1">
        <f t="shared" si="91"/>
        <v>263.35341921358588</v>
      </c>
      <c r="AC116" s="1">
        <f t="shared" si="91"/>
        <v>179.73955086587506</v>
      </c>
      <c r="AD116" s="1">
        <f t="shared" si="91"/>
        <v>185.04498347680709</v>
      </c>
      <c r="AE116" s="1">
        <f t="shared" si="91"/>
        <v>194.05499966392941</v>
      </c>
      <c r="AF116" s="1">
        <f t="shared" si="91"/>
        <v>214.76644643619693</v>
      </c>
      <c r="AH116" s="15">
        <f t="shared" si="73"/>
        <v>2778.2449504660904</v>
      </c>
      <c r="AI116" s="15">
        <f t="shared" si="74"/>
        <v>2139.1461415861577</v>
      </c>
      <c r="AJ116" s="15">
        <f t="shared" si="75"/>
        <v>-639.09880887993268</v>
      </c>
      <c r="AM116" s="15"/>
      <c r="AN116" s="15">
        <f t="shared" si="76"/>
        <v>-639.09880887993268</v>
      </c>
    </row>
    <row r="117" spans="1:40">
      <c r="A117" s="77" t="s">
        <v>118</v>
      </c>
      <c r="B117" s="5" t="str">
        <f t="shared" si="79"/>
        <v>9020-07499</v>
      </c>
      <c r="C117" s="5" t="str">
        <f t="shared" si="80"/>
        <v>9020</v>
      </c>
      <c r="D117" s="1">
        <f>SUM($F117:K117)</f>
        <v>0</v>
      </c>
      <c r="E117" s="2">
        <f t="shared" si="81"/>
        <v>0</v>
      </c>
      <c r="F117" s="22">
        <f>'Div 9 history '!B118</f>
        <v>0</v>
      </c>
      <c r="G117" s="22">
        <f>'Div 9 history '!C118</f>
        <v>0</v>
      </c>
      <c r="H117" s="22">
        <f>'Div 9 history '!D118</f>
        <v>0</v>
      </c>
      <c r="I117" s="22">
        <f>'Div 9 history '!E118</f>
        <v>0</v>
      </c>
      <c r="J117" s="22">
        <f>'Div 9 history '!F118</f>
        <v>0</v>
      </c>
      <c r="K117" s="22">
        <f>'Div 9 history '!G118</f>
        <v>0</v>
      </c>
      <c r="L117" s="1">
        <f t="shared" si="82"/>
        <v>0</v>
      </c>
      <c r="M117" s="1">
        <f t="shared" si="82"/>
        <v>0</v>
      </c>
      <c r="N117" s="1">
        <f t="shared" si="82"/>
        <v>0</v>
      </c>
      <c r="O117" s="1">
        <f t="shared" si="82"/>
        <v>0</v>
      </c>
      <c r="P117" s="1">
        <f t="shared" si="82"/>
        <v>0</v>
      </c>
      <c r="Q117" s="1">
        <f t="shared" si="82"/>
        <v>0</v>
      </c>
      <c r="R117" s="1">
        <f t="shared" si="82"/>
        <v>0</v>
      </c>
      <c r="S117" s="1">
        <f t="shared" si="82"/>
        <v>0</v>
      </c>
      <c r="T117" s="1">
        <f t="shared" si="82"/>
        <v>0</v>
      </c>
      <c r="U117" s="1">
        <f t="shared" si="82"/>
        <v>0</v>
      </c>
      <c r="V117" s="1">
        <f t="shared" si="91"/>
        <v>0</v>
      </c>
      <c r="W117" s="1">
        <f t="shared" si="91"/>
        <v>0</v>
      </c>
      <c r="X117" s="1">
        <f t="shared" si="91"/>
        <v>0</v>
      </c>
      <c r="Y117" s="1">
        <f t="shared" si="91"/>
        <v>0</v>
      </c>
      <c r="Z117" s="1">
        <f t="shared" si="91"/>
        <v>0</v>
      </c>
      <c r="AA117" s="1">
        <f t="shared" si="91"/>
        <v>0</v>
      </c>
      <c r="AB117" s="1">
        <f t="shared" si="91"/>
        <v>0</v>
      </c>
      <c r="AC117" s="1">
        <f t="shared" si="91"/>
        <v>0</v>
      </c>
      <c r="AD117" s="1">
        <f t="shared" si="91"/>
        <v>0</v>
      </c>
      <c r="AE117" s="1">
        <f t="shared" si="91"/>
        <v>0</v>
      </c>
      <c r="AF117" s="1">
        <f t="shared" si="91"/>
        <v>0</v>
      </c>
      <c r="AH117" s="15">
        <f t="shared" si="73"/>
        <v>0</v>
      </c>
      <c r="AI117" s="15">
        <f t="shared" si="74"/>
        <v>0</v>
      </c>
      <c r="AJ117" s="15">
        <f t="shared" si="75"/>
        <v>0</v>
      </c>
      <c r="AM117" s="15"/>
      <c r="AN117" s="15">
        <f t="shared" si="76"/>
        <v>0</v>
      </c>
    </row>
    <row r="118" spans="1:40">
      <c r="A118" s="77" t="s">
        <v>119</v>
      </c>
      <c r="B118" s="5" t="str">
        <f t="shared" si="79"/>
        <v>9030-07499</v>
      </c>
      <c r="C118" s="5" t="str">
        <f t="shared" si="80"/>
        <v>9030</v>
      </c>
      <c r="D118" s="1">
        <f>SUM($F118:K118)</f>
        <v>64</v>
      </c>
      <c r="E118" s="2">
        <f t="shared" si="81"/>
        <v>7.1338371382879842E-4</v>
      </c>
      <c r="F118" s="22">
        <f>'Div 9 history '!B119</f>
        <v>0</v>
      </c>
      <c r="G118" s="22">
        <f>'Div 9 history '!C119</f>
        <v>0</v>
      </c>
      <c r="H118" s="22">
        <f>'Div 9 history '!D119</f>
        <v>64</v>
      </c>
      <c r="I118" s="22">
        <f>'Div 9 history '!E119</f>
        <v>0</v>
      </c>
      <c r="J118" s="22">
        <f>'Div 9 history '!F119</f>
        <v>0</v>
      </c>
      <c r="K118" s="22">
        <f>'Div 9 history '!G119</f>
        <v>0</v>
      </c>
      <c r="L118" s="1">
        <f t="shared" si="82"/>
        <v>4.656255500160567</v>
      </c>
      <c r="M118" s="1">
        <f t="shared" si="82"/>
        <v>5.0379157870589744</v>
      </c>
      <c r="N118" s="1">
        <f t="shared" si="82"/>
        <v>6.6130670271929617</v>
      </c>
      <c r="O118" s="1">
        <f t="shared" si="82"/>
        <v>7.5098331584985907</v>
      </c>
      <c r="P118" s="1">
        <f t="shared" si="82"/>
        <v>9.9038204930395484</v>
      </c>
      <c r="Q118" s="1">
        <f t="shared" si="82"/>
        <v>6.7593891607363865</v>
      </c>
      <c r="R118" s="1">
        <f t="shared" si="82"/>
        <v>6.9589083178200255</v>
      </c>
      <c r="S118" s="1">
        <f t="shared" si="82"/>
        <v>7.2977441803772889</v>
      </c>
      <c r="T118" s="1">
        <f t="shared" si="82"/>
        <v>8.0766307868098473</v>
      </c>
      <c r="U118" s="1">
        <f t="shared" si="82"/>
        <v>4.6735407875466386</v>
      </c>
      <c r="V118" s="1">
        <f t="shared" si="91"/>
        <v>5.4817688661289763</v>
      </c>
      <c r="W118" s="1">
        <f t="shared" si="91"/>
        <v>5.9814727561546341</v>
      </c>
      <c r="X118" s="1">
        <f t="shared" si="91"/>
        <v>3.6348683678861851</v>
      </c>
      <c r="Y118" s="1">
        <f t="shared" si="91"/>
        <v>4.0542238502233063</v>
      </c>
      <c r="Z118" s="1">
        <f t="shared" si="91"/>
        <v>10.113762186182226</v>
      </c>
      <c r="AA118" s="1">
        <f t="shared" si="91"/>
        <v>7.5098331584985907</v>
      </c>
      <c r="AB118" s="1">
        <f t="shared" si="91"/>
        <v>9.9038204930395484</v>
      </c>
      <c r="AC118" s="1">
        <f t="shared" si="91"/>
        <v>6.7593891607363865</v>
      </c>
      <c r="AD118" s="1">
        <f t="shared" si="91"/>
        <v>6.9589083178200255</v>
      </c>
      <c r="AE118" s="1">
        <f t="shared" si="91"/>
        <v>7.2977441803772889</v>
      </c>
      <c r="AF118" s="1">
        <f t="shared" si="91"/>
        <v>8.0766307868098473</v>
      </c>
      <c r="AH118" s="15">
        <f t="shared" si="73"/>
        <v>104.48028112668703</v>
      </c>
      <c r="AI118" s="15">
        <f t="shared" si="74"/>
        <v>80.445962911403669</v>
      </c>
      <c r="AJ118" s="15">
        <f t="shared" si="75"/>
        <v>-24.034318215283363</v>
      </c>
      <c r="AM118" s="15"/>
      <c r="AN118" s="15">
        <f t="shared" si="76"/>
        <v>-24.034318215283363</v>
      </c>
    </row>
    <row r="119" spans="1:40">
      <c r="A119" s="77" t="s">
        <v>113</v>
      </c>
      <c r="B119" s="5" t="str">
        <f t="shared" si="79"/>
        <v>9250-07499</v>
      </c>
      <c r="C119" s="5" t="str">
        <f t="shared" si="80"/>
        <v>9250</v>
      </c>
      <c r="D119" s="1">
        <f>SUM($F119:K119)</f>
        <v>3846.2300000000005</v>
      </c>
      <c r="E119" s="2">
        <f t="shared" si="81"/>
        <v>4.2872466275620934E-2</v>
      </c>
      <c r="F119" s="22">
        <f>'Div 9 history '!B120</f>
        <v>946.58999999999992</v>
      </c>
      <c r="G119" s="22">
        <f>'Div 9 history '!C120</f>
        <v>521.39</v>
      </c>
      <c r="H119" s="22">
        <f>'Div 9 history '!D120</f>
        <v>1055.45</v>
      </c>
      <c r="I119" s="22">
        <f>'Div 9 history '!E120</f>
        <v>942.11</v>
      </c>
      <c r="J119" s="22">
        <f>'Div 9 history '!F120</f>
        <v>380.69</v>
      </c>
      <c r="K119" s="22">
        <f>'Div 9 history '!G120</f>
        <v>0</v>
      </c>
      <c r="L119" s="1">
        <f t="shared" si="82"/>
        <v>279.82858738097781</v>
      </c>
      <c r="M119" s="1">
        <f t="shared" si="82"/>
        <v>302.76535683843503</v>
      </c>
      <c r="N119" s="1">
        <f t="shared" si="82"/>
        <v>397.42776237500607</v>
      </c>
      <c r="O119" s="1">
        <f t="shared" si="82"/>
        <v>451.32102483143808</v>
      </c>
      <c r="P119" s="1">
        <f t="shared" si="82"/>
        <v>595.19330460849233</v>
      </c>
      <c r="Q119" s="1">
        <f t="shared" si="82"/>
        <v>406.2213339327987</v>
      </c>
      <c r="R119" s="1">
        <f t="shared" si="82"/>
        <v>418.21190530076439</v>
      </c>
      <c r="S119" s="1">
        <f t="shared" si="82"/>
        <v>438.575040607696</v>
      </c>
      <c r="T119" s="1">
        <f t="shared" si="82"/>
        <v>485.38405673674447</v>
      </c>
      <c r="U119" s="1">
        <f t="shared" si="82"/>
        <v>280.8673872388361</v>
      </c>
      <c r="V119" s="1">
        <f t="shared" si="91"/>
        <v>329.43974790580086</v>
      </c>
      <c r="W119" s="1">
        <f t="shared" si="91"/>
        <v>359.47062435788507</v>
      </c>
      <c r="X119" s="1">
        <f t="shared" si="91"/>
        <v>218.44593379085757</v>
      </c>
      <c r="Y119" s="1">
        <f t="shared" si="91"/>
        <v>243.64808436631859</v>
      </c>
      <c r="Z119" s="1">
        <f t="shared" si="91"/>
        <v>607.81024270874479</v>
      </c>
      <c r="AA119" s="1">
        <f t="shared" si="91"/>
        <v>451.32102483143808</v>
      </c>
      <c r="AB119" s="1">
        <f t="shared" si="91"/>
        <v>595.19330460849233</v>
      </c>
      <c r="AC119" s="1">
        <f t="shared" si="91"/>
        <v>406.2213339327987</v>
      </c>
      <c r="AD119" s="1">
        <f t="shared" si="91"/>
        <v>418.21190530076439</v>
      </c>
      <c r="AE119" s="1">
        <f t="shared" si="91"/>
        <v>438.575040607696</v>
      </c>
      <c r="AF119" s="1">
        <f t="shared" si="91"/>
        <v>485.38405673674447</v>
      </c>
      <c r="AH119" s="15">
        <f t="shared" si="73"/>
        <v>6278.9873699671489</v>
      </c>
      <c r="AI119" s="15">
        <f t="shared" si="74"/>
        <v>4834.588686386377</v>
      </c>
      <c r="AJ119" s="15">
        <f t="shared" si="75"/>
        <v>-1444.3986835807718</v>
      </c>
      <c r="AM119" s="15"/>
      <c r="AN119" s="15">
        <f t="shared" si="76"/>
        <v>-1444.3986835807718</v>
      </c>
    </row>
    <row r="120" spans="1:40">
      <c r="A120" s="77" t="s">
        <v>114</v>
      </c>
      <c r="B120" s="5" t="str">
        <f t="shared" si="79"/>
        <v>9260-07499</v>
      </c>
      <c r="C120" s="5" t="str">
        <f t="shared" si="80"/>
        <v>9260</v>
      </c>
      <c r="D120" s="1">
        <f>SUM($F120:K120)</f>
        <v>33048.379999999997</v>
      </c>
      <c r="E120" s="2">
        <f t="shared" si="81"/>
        <v>0.3683777509441466</v>
      </c>
      <c r="F120" s="22">
        <f>'Div 9 history '!B121</f>
        <v>3793.32</v>
      </c>
      <c r="G120" s="22">
        <f>'Div 9 history '!C121</f>
        <v>6008.37</v>
      </c>
      <c r="H120" s="22">
        <f>'Div 9 history '!D121</f>
        <v>7544.84</v>
      </c>
      <c r="I120" s="22">
        <f>'Div 9 history '!E121</f>
        <v>3890.7799999999997</v>
      </c>
      <c r="J120" s="22">
        <f>'Div 9 history '!F121</f>
        <v>6041.25</v>
      </c>
      <c r="K120" s="22">
        <f>'Div 9 history '!G121</f>
        <v>5769.82</v>
      </c>
      <c r="L120" s="1">
        <f t="shared" si="82"/>
        <v>2404.4015804124447</v>
      </c>
      <c r="M120" s="1">
        <f t="shared" si="82"/>
        <v>2601.4836771675632</v>
      </c>
      <c r="N120" s="1">
        <f t="shared" si="82"/>
        <v>3414.8617512522392</v>
      </c>
      <c r="O120" s="1">
        <f t="shared" si="82"/>
        <v>3877.9346868540879</v>
      </c>
      <c r="P120" s="1">
        <f t="shared" si="82"/>
        <v>5114.1441110274736</v>
      </c>
      <c r="Q120" s="1">
        <f t="shared" si="82"/>
        <v>3490.4197117483932</v>
      </c>
      <c r="R120" s="1">
        <f t="shared" si="82"/>
        <v>3593.4476011324523</v>
      </c>
      <c r="S120" s="1">
        <f t="shared" si="82"/>
        <v>3768.4159814983932</v>
      </c>
      <c r="T120" s="1">
        <f t="shared" si="82"/>
        <v>4170.6181775342311</v>
      </c>
      <c r="U120" s="1">
        <f t="shared" si="82"/>
        <v>2413.3273733178212</v>
      </c>
      <c r="V120" s="1">
        <f t="shared" si="91"/>
        <v>2830.6809462499923</v>
      </c>
      <c r="W120" s="1">
        <f t="shared" si="91"/>
        <v>3088.7185094538386</v>
      </c>
      <c r="X120" s="1">
        <f t="shared" si="91"/>
        <v>1876.976735498163</v>
      </c>
      <c r="Y120" s="1">
        <f t="shared" si="91"/>
        <v>2093.5239126131701</v>
      </c>
      <c r="Z120" s="1">
        <f t="shared" si="91"/>
        <v>5222.5539993528273</v>
      </c>
      <c r="AA120" s="1">
        <f t="shared" si="91"/>
        <v>3877.9346868540879</v>
      </c>
      <c r="AB120" s="1">
        <f t="shared" si="91"/>
        <v>5114.1441110274736</v>
      </c>
      <c r="AC120" s="1">
        <f t="shared" si="91"/>
        <v>3490.4197117483932</v>
      </c>
      <c r="AD120" s="1">
        <f t="shared" si="91"/>
        <v>3593.4476011324523</v>
      </c>
      <c r="AE120" s="1">
        <f t="shared" si="91"/>
        <v>3768.4159814983932</v>
      </c>
      <c r="AF120" s="1">
        <f t="shared" si="91"/>
        <v>4170.6181775342311</v>
      </c>
      <c r="AH120" s="15">
        <f t="shared" si="73"/>
        <v>53951.625518462199</v>
      </c>
      <c r="AI120" s="15">
        <f t="shared" si="74"/>
        <v>41540.761746280848</v>
      </c>
      <c r="AJ120" s="15">
        <f t="shared" si="75"/>
        <v>-12410.86377218135</v>
      </c>
      <c r="AM120" s="15"/>
      <c r="AN120" s="15">
        <f t="shared" si="76"/>
        <v>-12410.86377218135</v>
      </c>
    </row>
    <row r="121" spans="1:40">
      <c r="A121" s="77" t="s">
        <v>899</v>
      </c>
      <c r="B121" s="5" t="str">
        <f t="shared" si="79"/>
        <v>9270-07499</v>
      </c>
      <c r="C121" s="5" t="str">
        <f t="shared" si="80"/>
        <v>9270</v>
      </c>
      <c r="D121" s="1">
        <f>SUM($F121:K121)</f>
        <v>14.37</v>
      </c>
      <c r="E121" s="2">
        <f t="shared" si="81"/>
        <v>1.6017693699562239E-4</v>
      </c>
      <c r="F121" s="22">
        <f>'Div 9 history '!B122</f>
        <v>0</v>
      </c>
      <c r="G121" s="22">
        <f>'Div 9 history '!C122</f>
        <v>0</v>
      </c>
      <c r="H121" s="22">
        <f>'Div 9 history '!D122</f>
        <v>0</v>
      </c>
      <c r="I121" s="22">
        <f>'Div 9 history '!E122</f>
        <v>0</v>
      </c>
      <c r="J121" s="22">
        <f>'Div 9 history '!F122</f>
        <v>14.37</v>
      </c>
      <c r="K121" s="22">
        <f>'Div 9 history '!G122</f>
        <v>0</v>
      </c>
      <c r="L121" s="1">
        <f t="shared" si="82"/>
        <v>1.0454748677704273</v>
      </c>
      <c r="M121" s="1">
        <f t="shared" si="82"/>
        <v>1.1311695290630852</v>
      </c>
      <c r="N121" s="1">
        <f t="shared" si="82"/>
        <v>1.4848402059494195</v>
      </c>
      <c r="O121" s="1">
        <f t="shared" si="82"/>
        <v>1.6861922263691365</v>
      </c>
      <c r="P121" s="1">
        <f t="shared" si="82"/>
        <v>2.2237171950777861</v>
      </c>
      <c r="Q121" s="1">
        <f t="shared" si="82"/>
        <v>1.5176940974965918</v>
      </c>
      <c r="R121" s="1">
        <f t="shared" si="82"/>
        <v>1.5624923832355275</v>
      </c>
      <c r="S121" s="1">
        <f t="shared" si="82"/>
        <v>1.6385716230003382</v>
      </c>
      <c r="T121" s="1">
        <f t="shared" si="82"/>
        <v>1.8134560063508984</v>
      </c>
      <c r="U121" s="1">
        <f t="shared" si="82"/>
        <v>1.0493559549538312</v>
      </c>
      <c r="V121" s="1">
        <f t="shared" si="91"/>
        <v>1.2308284157230216</v>
      </c>
      <c r="W121" s="1">
        <f t="shared" si="91"/>
        <v>1.3430275547803452</v>
      </c>
      <c r="X121" s="1">
        <f t="shared" si="91"/>
        <v>0.81614153822694502</v>
      </c>
      <c r="Y121" s="1">
        <f t="shared" si="91"/>
        <v>0.91029994887045163</v>
      </c>
      <c r="Z121" s="1">
        <f t="shared" si="91"/>
        <v>2.270855665866228</v>
      </c>
      <c r="AA121" s="1">
        <f t="shared" si="91"/>
        <v>1.6861922263691365</v>
      </c>
      <c r="AB121" s="1">
        <f t="shared" si="91"/>
        <v>2.2237171950777861</v>
      </c>
      <c r="AC121" s="1">
        <f t="shared" si="91"/>
        <v>1.5176940974965918</v>
      </c>
      <c r="AD121" s="1">
        <f t="shared" si="91"/>
        <v>1.5624923832355275</v>
      </c>
      <c r="AE121" s="1">
        <f t="shared" si="91"/>
        <v>1.6385716230003382</v>
      </c>
      <c r="AF121" s="1">
        <f t="shared" si="91"/>
        <v>1.8134560063508984</v>
      </c>
      <c r="AH121" s="15">
        <f t="shared" ref="AH121" si="92">SUM(F121:Q121)</f>
        <v>23.459088121726445</v>
      </c>
      <c r="AI121" s="15">
        <f t="shared" ref="AI121" si="93">SUM(U121:AF121)</f>
        <v>18.062632609951102</v>
      </c>
      <c r="AJ121" s="15">
        <f t="shared" ref="AJ121" si="94">AI121-AH121</f>
        <v>-5.3964555117753434</v>
      </c>
      <c r="AM121" s="15"/>
      <c r="AN121" s="15">
        <f t="shared" ref="AN121" si="95">AJ121</f>
        <v>-5.3964555117753434</v>
      </c>
    </row>
    <row r="122" spans="1:40">
      <c r="A122" s="77" t="s">
        <v>676</v>
      </c>
      <c r="B122" s="5" t="str">
        <f t="shared" si="7"/>
        <v>8560-07499</v>
      </c>
      <c r="C122" s="5" t="str">
        <f t="shared" si="70"/>
        <v>8560</v>
      </c>
      <c r="D122" s="1">
        <f>SUM($F122:K122)</f>
        <v>0</v>
      </c>
      <c r="E122" s="2">
        <f t="shared" ref="E122:E128" si="96">D122/$D$129</f>
        <v>0</v>
      </c>
      <c r="F122" s="22">
        <f>'Div 9 history '!B123</f>
        <v>0</v>
      </c>
      <c r="G122" s="22">
        <f>'Div 9 history '!C123</f>
        <v>0</v>
      </c>
      <c r="H122" s="22">
        <f>'Div 9 history '!D123</f>
        <v>0</v>
      </c>
      <c r="I122" s="22">
        <f>'Div 9 history '!E123</f>
        <v>0</v>
      </c>
      <c r="J122" s="22">
        <f>'Div 9 history '!F123</f>
        <v>0</v>
      </c>
      <c r="K122" s="22">
        <f>'Div 9 history '!G123</f>
        <v>0</v>
      </c>
      <c r="L122" s="1">
        <f t="shared" ref="L122:U128" si="97">$E122*L$129</f>
        <v>0</v>
      </c>
      <c r="M122" s="1">
        <f t="shared" si="97"/>
        <v>0</v>
      </c>
      <c r="N122" s="1">
        <f t="shared" si="97"/>
        <v>0</v>
      </c>
      <c r="O122" s="1">
        <f t="shared" si="97"/>
        <v>0</v>
      </c>
      <c r="P122" s="1">
        <f t="shared" si="97"/>
        <v>0</v>
      </c>
      <c r="Q122" s="1">
        <f t="shared" si="97"/>
        <v>0</v>
      </c>
      <c r="R122" s="1">
        <f t="shared" si="97"/>
        <v>0</v>
      </c>
      <c r="S122" s="1">
        <f t="shared" si="97"/>
        <v>0</v>
      </c>
      <c r="T122" s="1">
        <f t="shared" si="97"/>
        <v>0</v>
      </c>
      <c r="U122" s="1">
        <f t="shared" si="97"/>
        <v>0</v>
      </c>
      <c r="V122" s="1">
        <f t="shared" si="91"/>
        <v>0</v>
      </c>
      <c r="W122" s="1">
        <f t="shared" si="91"/>
        <v>0</v>
      </c>
      <c r="X122" s="1">
        <f t="shared" si="91"/>
        <v>0</v>
      </c>
      <c r="Y122" s="1">
        <f t="shared" si="91"/>
        <v>0</v>
      </c>
      <c r="Z122" s="1">
        <f t="shared" si="91"/>
        <v>0</v>
      </c>
      <c r="AA122" s="1">
        <f t="shared" si="91"/>
        <v>0</v>
      </c>
      <c r="AB122" s="1">
        <f t="shared" si="91"/>
        <v>0</v>
      </c>
      <c r="AC122" s="1">
        <f t="shared" si="91"/>
        <v>0</v>
      </c>
      <c r="AD122" s="1">
        <f t="shared" si="91"/>
        <v>0</v>
      </c>
      <c r="AE122" s="1">
        <f t="shared" si="91"/>
        <v>0</v>
      </c>
      <c r="AF122" s="1">
        <f t="shared" si="91"/>
        <v>0</v>
      </c>
      <c r="AH122" s="15">
        <f t="shared" si="73"/>
        <v>0</v>
      </c>
      <c r="AI122" s="15">
        <f t="shared" si="74"/>
        <v>0</v>
      </c>
      <c r="AJ122" s="15">
        <f t="shared" si="75"/>
        <v>0</v>
      </c>
      <c r="AM122" s="15"/>
      <c r="AN122" s="15">
        <f t="shared" si="76"/>
        <v>0</v>
      </c>
    </row>
    <row r="123" spans="1:40">
      <c r="A123" s="77" t="s">
        <v>115</v>
      </c>
      <c r="B123" s="5" t="str">
        <f t="shared" si="7"/>
        <v>8700-07499</v>
      </c>
      <c r="C123" s="5" t="str">
        <f t="shared" si="70"/>
        <v>8700</v>
      </c>
      <c r="D123" s="1">
        <f>SUM($F123:K123)</f>
        <v>2172.33</v>
      </c>
      <c r="E123" s="2">
        <f t="shared" si="96"/>
        <v>2.4214138172839277E-2</v>
      </c>
      <c r="F123" s="22">
        <f>'Div 9 history '!B124</f>
        <v>614.79999999999995</v>
      </c>
      <c r="G123" s="22">
        <f>'Div 9 history '!C124</f>
        <v>230.43999999999997</v>
      </c>
      <c r="H123" s="22">
        <f>'Div 9 history '!D124</f>
        <v>358.07</v>
      </c>
      <c r="I123" s="22">
        <f>'Div 9 history '!E124</f>
        <v>126.19</v>
      </c>
      <c r="J123" s="22">
        <f>'Div 9 history '!F124</f>
        <v>122.93</v>
      </c>
      <c r="K123" s="22">
        <f>'Div 9 history '!G124</f>
        <v>719.90000000000009</v>
      </c>
      <c r="L123" s="1">
        <f t="shared" si="97"/>
        <v>158.04567985412197</v>
      </c>
      <c r="M123" s="1">
        <f t="shared" si="97"/>
        <v>171.00024377659096</v>
      </c>
      <c r="N123" s="1">
        <f t="shared" si="97"/>
        <v>224.4650608622201</v>
      </c>
      <c r="O123" s="1">
        <f t="shared" si="97"/>
        <v>254.90368539376942</v>
      </c>
      <c r="P123" s="1">
        <f t="shared" si="97"/>
        <v>336.16197455694692</v>
      </c>
      <c r="Q123" s="1">
        <f t="shared" si="97"/>
        <v>229.43162274285118</v>
      </c>
      <c r="R123" s="1">
        <f t="shared" si="97"/>
        <v>236.20383290703089</v>
      </c>
      <c r="S123" s="1">
        <f t="shared" si="97"/>
        <v>247.70482211498432</v>
      </c>
      <c r="T123" s="1">
        <f t="shared" si="97"/>
        <v>274.14230245485368</v>
      </c>
      <c r="U123" s="1">
        <f t="shared" si="97"/>
        <v>158.63238842204984</v>
      </c>
      <c r="V123" s="1">
        <f t="shared" si="91"/>
        <v>186.06579626496813</v>
      </c>
      <c r="W123" s="1">
        <f t="shared" si="91"/>
        <v>203.02707363089684</v>
      </c>
      <c r="X123" s="1">
        <f t="shared" si="91"/>
        <v>123.37708752515933</v>
      </c>
      <c r="Y123" s="1">
        <f t="shared" si="91"/>
        <v>137.61112650868117</v>
      </c>
      <c r="Z123" s="1">
        <f t="shared" si="91"/>
        <v>343.28795327983181</v>
      </c>
      <c r="AA123" s="1">
        <f t="shared" si="91"/>
        <v>254.90368539376942</v>
      </c>
      <c r="AB123" s="1">
        <f t="shared" si="91"/>
        <v>336.16197455694692</v>
      </c>
      <c r="AC123" s="1">
        <f t="shared" si="91"/>
        <v>229.43162274285118</v>
      </c>
      <c r="AD123" s="1">
        <f t="shared" si="91"/>
        <v>236.20383290703089</v>
      </c>
      <c r="AE123" s="1">
        <f t="shared" si="91"/>
        <v>247.70482211498432</v>
      </c>
      <c r="AF123" s="1">
        <f t="shared" si="91"/>
        <v>274.14230245485368</v>
      </c>
      <c r="AH123" s="15">
        <f t="shared" si="73"/>
        <v>3546.3382671865006</v>
      </c>
      <c r="AI123" s="15">
        <f t="shared" si="74"/>
        <v>2730.5496658020234</v>
      </c>
      <c r="AJ123" s="15">
        <f t="shared" si="75"/>
        <v>-815.78860138447726</v>
      </c>
      <c r="AM123" s="15"/>
      <c r="AN123" s="15">
        <f t="shared" si="76"/>
        <v>-815.78860138447726</v>
      </c>
    </row>
    <row r="124" spans="1:40">
      <c r="A124" s="77" t="s">
        <v>116</v>
      </c>
      <c r="B124" s="5" t="str">
        <f t="shared" si="7"/>
        <v>8740-07499</v>
      </c>
      <c r="C124" s="5" t="str">
        <f t="shared" si="70"/>
        <v>8740</v>
      </c>
      <c r="D124" s="1">
        <f>SUM($F124:K124)</f>
        <v>88.51</v>
      </c>
      <c r="E124" s="2">
        <f t="shared" si="96"/>
        <v>9.8658738298417121E-4</v>
      </c>
      <c r="F124" s="22">
        <f>'Div 9 history '!B125</f>
        <v>23.51</v>
      </c>
      <c r="G124" s="22">
        <f>'Div 9 history '!C125</f>
        <v>0</v>
      </c>
      <c r="H124" s="22">
        <f>'Div 9 history '!D125</f>
        <v>0</v>
      </c>
      <c r="I124" s="22">
        <f>'Div 9 history '!E125</f>
        <v>0</v>
      </c>
      <c r="J124" s="22">
        <f>'Div 9 history '!F125</f>
        <v>0</v>
      </c>
      <c r="K124" s="22">
        <f>'Div 9 history '!G125</f>
        <v>65</v>
      </c>
      <c r="L124" s="1">
        <f t="shared" si="97"/>
        <v>6.4394558487376852</v>
      </c>
      <c r="M124" s="1">
        <f t="shared" si="97"/>
        <v>6.9672800986342169</v>
      </c>
      <c r="N124" s="1">
        <f t="shared" si="97"/>
        <v>9.1456650402632675</v>
      </c>
      <c r="O124" s="1">
        <f t="shared" si="97"/>
        <v>10.385864575917349</v>
      </c>
      <c r="P124" s="1">
        <f t="shared" si="97"/>
        <v>13.696674247483291</v>
      </c>
      <c r="Q124" s="1">
        <f t="shared" si="97"/>
        <v>9.3480239783871504</v>
      </c>
      <c r="R124" s="1">
        <f t="shared" si="97"/>
        <v>9.623952737660165</v>
      </c>
      <c r="S124" s="1">
        <f t="shared" si="97"/>
        <v>10.092552146956155</v>
      </c>
      <c r="T124" s="1">
        <f t="shared" si="97"/>
        <v>11.169727983445933</v>
      </c>
      <c r="U124" s="1">
        <f t="shared" si="97"/>
        <v>6.4633608610273914</v>
      </c>
      <c r="V124" s="1">
        <f t="shared" si="91"/>
        <v>7.581115036579309</v>
      </c>
      <c r="W124" s="1">
        <f t="shared" si="91"/>
        <v>8.2721899007382316</v>
      </c>
      <c r="X124" s="1">
        <f t="shared" si="91"/>
        <v>5.0269093631500983</v>
      </c>
      <c r="Y124" s="1">
        <f t="shared" si="91"/>
        <v>5.6068648903635134</v>
      </c>
      <c r="Z124" s="1">
        <f t="shared" si="91"/>
        <v>13.987017048421702</v>
      </c>
      <c r="AA124" s="1">
        <f t="shared" si="91"/>
        <v>10.385864575917349</v>
      </c>
      <c r="AB124" s="1">
        <f t="shared" si="91"/>
        <v>13.696674247483291</v>
      </c>
      <c r="AC124" s="1">
        <f t="shared" si="91"/>
        <v>9.3480239783871504</v>
      </c>
      <c r="AD124" s="1">
        <f t="shared" si="91"/>
        <v>9.623952737660165</v>
      </c>
      <c r="AE124" s="1">
        <f t="shared" si="91"/>
        <v>10.092552146956155</v>
      </c>
      <c r="AF124" s="1">
        <f t="shared" si="91"/>
        <v>11.169727983445933</v>
      </c>
      <c r="AH124" s="15">
        <f t="shared" si="73"/>
        <v>144.49296378942296</v>
      </c>
      <c r="AI124" s="15">
        <f t="shared" si="74"/>
        <v>111.25425277013028</v>
      </c>
      <c r="AJ124" s="15">
        <f t="shared" si="75"/>
        <v>-33.23871101929268</v>
      </c>
      <c r="AM124" s="15"/>
      <c r="AN124" s="15">
        <f t="shared" si="76"/>
        <v>-33.23871101929268</v>
      </c>
    </row>
    <row r="125" spans="1:40">
      <c r="A125" s="77" t="s">
        <v>551</v>
      </c>
      <c r="B125" s="5" t="str">
        <f t="shared" si="7"/>
        <v>8750-07499</v>
      </c>
      <c r="C125" s="5" t="str">
        <f t="shared" si="70"/>
        <v>8750</v>
      </c>
      <c r="D125" s="1">
        <f>SUM($F125:K125)</f>
        <v>0</v>
      </c>
      <c r="E125" s="2">
        <f t="shared" si="96"/>
        <v>0</v>
      </c>
      <c r="F125" s="22">
        <f>'Div 9 history '!B126</f>
        <v>0</v>
      </c>
      <c r="G125" s="22">
        <f>'Div 9 history '!C126</f>
        <v>0</v>
      </c>
      <c r="H125" s="22">
        <f>'Div 9 history '!D126</f>
        <v>0</v>
      </c>
      <c r="I125" s="22">
        <f>'Div 9 history '!E126</f>
        <v>0</v>
      </c>
      <c r="J125" s="22">
        <f>'Div 9 history '!F126</f>
        <v>0</v>
      </c>
      <c r="K125" s="22">
        <f>'Div 9 history '!G126</f>
        <v>0</v>
      </c>
      <c r="L125" s="1">
        <f t="shared" si="97"/>
        <v>0</v>
      </c>
      <c r="M125" s="1">
        <f t="shared" si="97"/>
        <v>0</v>
      </c>
      <c r="N125" s="1">
        <f t="shared" si="97"/>
        <v>0</v>
      </c>
      <c r="O125" s="1">
        <f t="shared" si="97"/>
        <v>0</v>
      </c>
      <c r="P125" s="1">
        <f t="shared" si="97"/>
        <v>0</v>
      </c>
      <c r="Q125" s="1">
        <f t="shared" si="97"/>
        <v>0</v>
      </c>
      <c r="R125" s="1">
        <f t="shared" si="97"/>
        <v>0</v>
      </c>
      <c r="S125" s="1">
        <f t="shared" si="97"/>
        <v>0</v>
      </c>
      <c r="T125" s="1">
        <f t="shared" si="97"/>
        <v>0</v>
      </c>
      <c r="U125" s="1">
        <f t="shared" si="97"/>
        <v>0</v>
      </c>
      <c r="V125" s="1">
        <f t="shared" si="91"/>
        <v>0</v>
      </c>
      <c r="W125" s="1">
        <f t="shared" si="91"/>
        <v>0</v>
      </c>
      <c r="X125" s="1">
        <f t="shared" si="91"/>
        <v>0</v>
      </c>
      <c r="Y125" s="1">
        <f t="shared" si="91"/>
        <v>0</v>
      </c>
      <c r="Z125" s="1">
        <f t="shared" si="91"/>
        <v>0</v>
      </c>
      <c r="AA125" s="1">
        <f t="shared" si="91"/>
        <v>0</v>
      </c>
      <c r="AB125" s="1">
        <f t="shared" si="91"/>
        <v>0</v>
      </c>
      <c r="AC125" s="1">
        <f t="shared" si="91"/>
        <v>0</v>
      </c>
      <c r="AD125" s="1">
        <f t="shared" si="91"/>
        <v>0</v>
      </c>
      <c r="AE125" s="1">
        <f t="shared" si="91"/>
        <v>0</v>
      </c>
      <c r="AF125" s="1">
        <f t="shared" si="91"/>
        <v>0</v>
      </c>
      <c r="AH125" s="15">
        <f t="shared" si="73"/>
        <v>0</v>
      </c>
      <c r="AI125" s="15">
        <f t="shared" si="74"/>
        <v>0</v>
      </c>
      <c r="AJ125" s="15">
        <f t="shared" si="75"/>
        <v>0</v>
      </c>
      <c r="AM125" s="15"/>
      <c r="AN125" s="15">
        <f t="shared" si="76"/>
        <v>0</v>
      </c>
    </row>
    <row r="126" spans="1:40">
      <c r="A126" s="77" t="s">
        <v>117</v>
      </c>
      <c r="B126" s="5" t="str">
        <f t="shared" ref="B126" si="98">RIGHT(A126,10)</f>
        <v>8800-07499</v>
      </c>
      <c r="C126" s="5" t="str">
        <f t="shared" ref="C126" si="99">LEFT(B126,4)</f>
        <v>8800</v>
      </c>
      <c r="D126" s="1">
        <f>SUM($F126:K126)</f>
        <v>450</v>
      </c>
      <c r="E126" s="2">
        <f t="shared" si="96"/>
        <v>5.0159792378587391E-3</v>
      </c>
      <c r="F126" s="22">
        <f>'Div 9 history '!B127</f>
        <v>0</v>
      </c>
      <c r="G126" s="22">
        <f>'Div 9 history '!C127</f>
        <v>0</v>
      </c>
      <c r="H126" s="22">
        <f>'Div 9 history '!D127</f>
        <v>450</v>
      </c>
      <c r="I126" s="22">
        <f>'Div 9 history '!E127</f>
        <v>0</v>
      </c>
      <c r="J126" s="22">
        <f>'Div 9 history '!F127</f>
        <v>0</v>
      </c>
      <c r="K126" s="22">
        <f>'Div 9 history '!G127</f>
        <v>0</v>
      </c>
      <c r="L126" s="1">
        <f t="shared" si="97"/>
        <v>32.739296485503992</v>
      </c>
      <c r="M126" s="1">
        <f t="shared" si="97"/>
        <v>35.422845377758414</v>
      </c>
      <c r="N126" s="1">
        <f t="shared" si="97"/>
        <v>46.498127534950513</v>
      </c>
      <c r="O126" s="1">
        <f t="shared" si="97"/>
        <v>52.803514395693213</v>
      </c>
      <c r="P126" s="1">
        <f t="shared" si="97"/>
        <v>69.636237841684334</v>
      </c>
      <c r="Q126" s="1">
        <f t="shared" si="97"/>
        <v>47.526955036427722</v>
      </c>
      <c r="R126" s="1">
        <f t="shared" si="97"/>
        <v>48.929824109672055</v>
      </c>
      <c r="S126" s="1">
        <f t="shared" si="97"/>
        <v>51.312263768277816</v>
      </c>
      <c r="T126" s="1">
        <f t="shared" si="97"/>
        <v>56.788810219756741</v>
      </c>
      <c r="U126" s="1">
        <f t="shared" si="97"/>
        <v>32.860833662437308</v>
      </c>
      <c r="V126" s="1">
        <f t="shared" si="91"/>
        <v>38.543687339969367</v>
      </c>
      <c r="W126" s="1">
        <f t="shared" si="91"/>
        <v>42.057230316712271</v>
      </c>
      <c r="X126" s="1">
        <f t="shared" si="91"/>
        <v>25.557668211699742</v>
      </c>
      <c r="Y126" s="1">
        <f t="shared" si="91"/>
        <v>28.506261446882622</v>
      </c>
      <c r="Z126" s="1">
        <f t="shared" si="91"/>
        <v>71.112390371593776</v>
      </c>
      <c r="AA126" s="1">
        <f t="shared" si="91"/>
        <v>52.803514395693213</v>
      </c>
      <c r="AB126" s="1">
        <f t="shared" si="91"/>
        <v>69.636237841684334</v>
      </c>
      <c r="AC126" s="1">
        <f t="shared" si="91"/>
        <v>47.526955036427722</v>
      </c>
      <c r="AD126" s="1">
        <f t="shared" si="91"/>
        <v>48.929824109672055</v>
      </c>
      <c r="AE126" s="1">
        <f t="shared" si="91"/>
        <v>51.312263768277816</v>
      </c>
      <c r="AF126" s="1">
        <f t="shared" si="91"/>
        <v>56.788810219756741</v>
      </c>
      <c r="AH126" s="15">
        <f t="shared" ref="AH126" si="100">SUM(F126:Q126)</f>
        <v>734.62697667201815</v>
      </c>
      <c r="AI126" s="15">
        <f t="shared" ref="AI126" si="101">SUM(U126:AF126)</f>
        <v>565.63567672080694</v>
      </c>
      <c r="AJ126" s="15">
        <f t="shared" ref="AJ126" si="102">AI126-AH126</f>
        <v>-168.9912999512112</v>
      </c>
      <c r="AM126" s="15"/>
      <c r="AN126" s="15">
        <f t="shared" ref="AN126" si="103">AJ126</f>
        <v>-168.9912999512112</v>
      </c>
    </row>
    <row r="127" spans="1:40">
      <c r="A127" s="77" t="s">
        <v>799</v>
      </c>
      <c r="B127" s="5" t="str">
        <f t="shared" ref="B127" si="104">RIGHT(A127,10)</f>
        <v>9230-07499</v>
      </c>
      <c r="C127" s="5" t="str">
        <f t="shared" ref="C127" si="105">LEFT(B127,4)</f>
        <v>9230</v>
      </c>
      <c r="D127" s="1">
        <f>SUM($F127:K127)</f>
        <v>0</v>
      </c>
      <c r="E127" s="2">
        <f t="shared" si="96"/>
        <v>0</v>
      </c>
      <c r="F127" s="22">
        <f>'Div 9 history '!B128</f>
        <v>0</v>
      </c>
      <c r="G127" s="22">
        <f>'Div 9 history '!C128</f>
        <v>0</v>
      </c>
      <c r="H127" s="22">
        <f>'Div 9 history '!D128</f>
        <v>0</v>
      </c>
      <c r="I127" s="22">
        <f>'Div 9 history '!E128</f>
        <v>0</v>
      </c>
      <c r="J127" s="22">
        <f>'Div 9 history '!F128</f>
        <v>0</v>
      </c>
      <c r="K127" s="22">
        <f>'Div 9 history '!G128</f>
        <v>0</v>
      </c>
      <c r="L127" s="1">
        <f t="shared" ref="L127:L128" si="106">$E127*L$129</f>
        <v>0</v>
      </c>
      <c r="M127" s="1">
        <f t="shared" si="97"/>
        <v>0</v>
      </c>
      <c r="N127" s="1">
        <f t="shared" si="97"/>
        <v>0</v>
      </c>
      <c r="O127" s="1">
        <f t="shared" si="97"/>
        <v>0</v>
      </c>
      <c r="P127" s="1">
        <f t="shared" si="97"/>
        <v>0</v>
      </c>
      <c r="Q127" s="1">
        <f t="shared" si="97"/>
        <v>0</v>
      </c>
      <c r="R127" s="1">
        <f t="shared" si="97"/>
        <v>0</v>
      </c>
      <c r="S127" s="1">
        <f t="shared" si="97"/>
        <v>0</v>
      </c>
      <c r="T127" s="1">
        <f t="shared" si="97"/>
        <v>0</v>
      </c>
      <c r="U127" s="1">
        <f t="shared" si="97"/>
        <v>0</v>
      </c>
      <c r="V127" s="1">
        <f t="shared" si="91"/>
        <v>0</v>
      </c>
      <c r="W127" s="1">
        <f t="shared" si="91"/>
        <v>0</v>
      </c>
      <c r="X127" s="1">
        <f t="shared" si="91"/>
        <v>0</v>
      </c>
      <c r="Y127" s="1">
        <f t="shared" si="91"/>
        <v>0</v>
      </c>
      <c r="Z127" s="1">
        <f t="shared" si="91"/>
        <v>0</v>
      </c>
      <c r="AA127" s="1">
        <f t="shared" si="91"/>
        <v>0</v>
      </c>
      <c r="AB127" s="1">
        <f t="shared" si="91"/>
        <v>0</v>
      </c>
      <c r="AC127" s="1">
        <f t="shared" si="91"/>
        <v>0</v>
      </c>
      <c r="AD127" s="1">
        <f t="shared" si="91"/>
        <v>0</v>
      </c>
      <c r="AE127" s="1">
        <f t="shared" si="91"/>
        <v>0</v>
      </c>
      <c r="AF127" s="1">
        <f t="shared" si="91"/>
        <v>0</v>
      </c>
      <c r="AH127" s="15">
        <f t="shared" si="73"/>
        <v>0</v>
      </c>
      <c r="AI127" s="15">
        <f t="shared" si="74"/>
        <v>0</v>
      </c>
      <c r="AJ127" s="15">
        <f t="shared" si="75"/>
        <v>0</v>
      </c>
      <c r="AM127" s="15"/>
      <c r="AN127" s="15">
        <f t="shared" si="76"/>
        <v>0</v>
      </c>
    </row>
    <row r="128" spans="1:40">
      <c r="A128" s="77" t="s">
        <v>900</v>
      </c>
      <c r="B128" s="5" t="str">
        <f t="shared" ref="B128" si="107">RIGHT(A128,10)</f>
        <v>8810-07499</v>
      </c>
      <c r="C128" s="5" t="str">
        <f t="shared" ref="C128" si="108">LEFT(B128,4)</f>
        <v>8810</v>
      </c>
      <c r="D128" s="1">
        <f>SUM($F128:K128)</f>
        <v>685.3</v>
      </c>
      <c r="E128" s="2">
        <f t="shared" si="96"/>
        <v>7.6387790482324303E-3</v>
      </c>
      <c r="F128" s="22">
        <f>'Div 9 history '!B129</f>
        <v>0</v>
      </c>
      <c r="G128" s="22">
        <f>'Div 9 history '!C129</f>
        <v>0</v>
      </c>
      <c r="H128" s="22">
        <f>'Div 9 history '!D129</f>
        <v>0</v>
      </c>
      <c r="I128" s="22">
        <f>'Div 9 history '!E129</f>
        <v>0</v>
      </c>
      <c r="J128" s="22">
        <f>'Div 9 history '!F129</f>
        <v>0</v>
      </c>
      <c r="K128" s="22">
        <f>'Div 9 history '!G129</f>
        <v>685.3</v>
      </c>
      <c r="L128" s="1">
        <f t="shared" si="106"/>
        <v>49.858310847813073</v>
      </c>
      <c r="M128" s="1">
        <f t="shared" si="97"/>
        <v>53.945057638617421</v>
      </c>
      <c r="N128" s="1">
        <f t="shared" si="97"/>
        <v>70.811481777114622</v>
      </c>
      <c r="O128" s="1">
        <f t="shared" si="97"/>
        <v>80.41388536748569</v>
      </c>
      <c r="P128" s="1">
        <f t="shared" si="97"/>
        <v>106.04825287312504</v>
      </c>
      <c r="Q128" s="1">
        <f t="shared" si="97"/>
        <v>72.378271747697582</v>
      </c>
      <c r="R128" s="1">
        <f t="shared" si="97"/>
        <v>74.514685471907228</v>
      </c>
      <c r="S128" s="1">
        <f t="shared" si="97"/>
        <v>78.14287635644618</v>
      </c>
      <c r="T128" s="1">
        <f t="shared" si="97"/>
        <v>86.483048096887316</v>
      </c>
      <c r="U128" s="1">
        <f t="shared" si="97"/>
        <v>50.043398464151743</v>
      </c>
      <c r="V128" s="1">
        <f t="shared" si="91"/>
        <v>58.697753186846676</v>
      </c>
      <c r="W128" s="1">
        <f t="shared" si="91"/>
        <v>64.048488746762047</v>
      </c>
      <c r="X128" s="1">
        <f t="shared" si="91"/>
        <v>38.92148894550629</v>
      </c>
      <c r="Y128" s="1">
        <f t="shared" si="91"/>
        <v>43.411868821219244</v>
      </c>
      <c r="Z128" s="1">
        <f t="shared" si="91"/>
        <v>108.29626915922937</v>
      </c>
      <c r="AA128" s="1">
        <f t="shared" si="91"/>
        <v>80.41388536748569</v>
      </c>
      <c r="AB128" s="1">
        <f t="shared" si="91"/>
        <v>106.04825287312504</v>
      </c>
      <c r="AC128" s="1">
        <f t="shared" si="91"/>
        <v>72.378271747697582</v>
      </c>
      <c r="AD128" s="1">
        <f t="shared" si="91"/>
        <v>74.514685471907228</v>
      </c>
      <c r="AE128" s="1">
        <f t="shared" si="91"/>
        <v>78.14287635644618</v>
      </c>
      <c r="AF128" s="1">
        <f t="shared" si="91"/>
        <v>86.483048096887316</v>
      </c>
      <c r="AH128" s="15">
        <f t="shared" ref="AH128:AH129" si="109">SUM(F128:Q128)</f>
        <v>1118.7552602518535</v>
      </c>
      <c r="AI128" s="15">
        <f t="shared" ref="AI128:AI129" si="110">SUM(U128:AF128)</f>
        <v>861.40028723726448</v>
      </c>
      <c r="AJ128" s="15">
        <f t="shared" ref="AJ128:AJ129" si="111">AI128-AH128</f>
        <v>-257.35497301458906</v>
      </c>
      <c r="AM128" s="15"/>
      <c r="AN128" s="15">
        <f t="shared" ref="AN128:AN129" si="112">AJ128</f>
        <v>-257.35497301458906</v>
      </c>
    </row>
    <row r="129" spans="1:40">
      <c r="A129" s="9" t="s">
        <v>29</v>
      </c>
      <c r="B129" s="5"/>
      <c r="C129" s="5"/>
      <c r="D129" s="31">
        <f>SUM(D98:D128)</f>
        <v>89713.29</v>
      </c>
      <c r="E129" s="31">
        <f t="shared" ref="E129:K129" si="113">SUM(E98:E128)</f>
        <v>1</v>
      </c>
      <c r="F129" s="31">
        <f t="shared" si="113"/>
        <v>10161.999999999998</v>
      </c>
      <c r="G129" s="31">
        <f t="shared" si="113"/>
        <v>11842.250000000002</v>
      </c>
      <c r="H129" s="31">
        <f t="shared" si="113"/>
        <v>16076.38</v>
      </c>
      <c r="I129" s="31">
        <f t="shared" si="113"/>
        <v>21012.43</v>
      </c>
      <c r="J129" s="31">
        <f t="shared" si="113"/>
        <v>23421.93</v>
      </c>
      <c r="K129" s="31">
        <f t="shared" si="113"/>
        <v>7198.3</v>
      </c>
      <c r="L129" s="33">
        <f>'Div 9 history '!H130</f>
        <v>6527</v>
      </c>
      <c r="M129" s="33">
        <f>'Div 9 history '!I130</f>
        <v>7062</v>
      </c>
      <c r="N129" s="33">
        <f>'Div 9 history '!J130</f>
        <v>9270</v>
      </c>
      <c r="O129" s="31">
        <f>'Div 009 FY18 Budget'!C45</f>
        <v>10527.06</v>
      </c>
      <c r="P129" s="31">
        <f>'Div 009 FY18 Budget'!D45</f>
        <v>13882.88</v>
      </c>
      <c r="Q129" s="31">
        <f>'Div 009 FY18 Budget'!E45</f>
        <v>9475.11</v>
      </c>
      <c r="R129" s="31">
        <f>'Div 009 FY18 Budget'!F45</f>
        <v>9754.7900000000009</v>
      </c>
      <c r="S129" s="31">
        <f>'Div 009 FY18 Budget'!G45</f>
        <v>10229.76</v>
      </c>
      <c r="T129" s="31">
        <f>'Div 009 FY18 Budget'!H45</f>
        <v>11321.58</v>
      </c>
      <c r="U129" s="31">
        <f>'Div 009 FY18 Budget'!I45</f>
        <v>6551.23</v>
      </c>
      <c r="V129" s="31">
        <f>'Div 009 FY18 Budget'!J45</f>
        <v>7684.18</v>
      </c>
      <c r="W129" s="31">
        <f>'Div 009 FY18 Budget'!K45</f>
        <v>8384.65</v>
      </c>
      <c r="X129" s="31">
        <f>'Div 009 FY18 Budget'!L45</f>
        <v>5095.25</v>
      </c>
      <c r="Y129" s="31">
        <f>'Div 009 FY18 Budget'!M45</f>
        <v>5683.09</v>
      </c>
      <c r="Z129" s="31">
        <f>'Div 009 FY18 Budget'!N45</f>
        <v>14177.17</v>
      </c>
      <c r="AA129" s="37">
        <f t="shared" ref="AA129:AF129" si="114">O129*(1+AA$3)</f>
        <v>10527.06</v>
      </c>
      <c r="AB129" s="37">
        <f t="shared" si="114"/>
        <v>13882.88</v>
      </c>
      <c r="AC129" s="37">
        <f t="shared" si="114"/>
        <v>9475.11</v>
      </c>
      <c r="AD129" s="37">
        <f t="shared" si="114"/>
        <v>9754.7900000000009</v>
      </c>
      <c r="AE129" s="37">
        <f t="shared" si="114"/>
        <v>10229.76</v>
      </c>
      <c r="AF129" s="37">
        <f t="shared" si="114"/>
        <v>11321.58</v>
      </c>
      <c r="AG129" s="40"/>
      <c r="AH129" s="15">
        <f t="shared" si="109"/>
        <v>146457.33999999997</v>
      </c>
      <c r="AI129" s="15">
        <f t="shared" si="110"/>
        <v>112766.75</v>
      </c>
      <c r="AJ129" s="15">
        <f t="shared" si="111"/>
        <v>-33690.589999999967</v>
      </c>
      <c r="AM129" s="15"/>
      <c r="AN129" s="15">
        <f t="shared" si="112"/>
        <v>-33690.589999999967</v>
      </c>
    </row>
    <row r="130" spans="1:40">
      <c r="B130" s="5"/>
      <c r="C130" s="5"/>
      <c r="F130" s="1">
        <f>F129-'Div 9 history '!B130</f>
        <v>0</v>
      </c>
      <c r="G130" s="1">
        <f>G129-'Div 9 history '!C130</f>
        <v>0</v>
      </c>
      <c r="H130" s="1">
        <f>H129-'Div 9 history '!D130</f>
        <v>0</v>
      </c>
      <c r="I130" s="1">
        <f>I129-'Div 9 history '!E130</f>
        <v>0</v>
      </c>
      <c r="J130" s="1">
        <f>J129-'Div 9 history '!F130</f>
        <v>0</v>
      </c>
      <c r="K130" s="1">
        <f>K129-'Div 9 history '!G130</f>
        <v>0</v>
      </c>
      <c r="L130" s="1">
        <f>L129-'Div 9 history '!H130</f>
        <v>0</v>
      </c>
      <c r="M130" s="1">
        <f>M129-'Div 9 history '!I130</f>
        <v>0</v>
      </c>
      <c r="N130" s="1">
        <f>N129-'Div 9 history '!J130</f>
        <v>0</v>
      </c>
      <c r="O130" s="1">
        <f t="shared" ref="O130:AF130" si="115">O129-SUM(O98:O127)</f>
        <v>80.413885367486728</v>
      </c>
      <c r="P130" s="1">
        <f t="shared" si="115"/>
        <v>106.04825287312451</v>
      </c>
      <c r="Q130" s="1">
        <f t="shared" si="115"/>
        <v>72.378271747696999</v>
      </c>
      <c r="R130" s="1">
        <f t="shared" si="115"/>
        <v>74.514685471909615</v>
      </c>
      <c r="S130" s="1">
        <f t="shared" si="115"/>
        <v>78.142876356447232</v>
      </c>
      <c r="T130" s="1">
        <f t="shared" si="115"/>
        <v>86.483048096884886</v>
      </c>
      <c r="U130" s="1">
        <f t="shared" si="115"/>
        <v>50.043398464150414</v>
      </c>
      <c r="V130" s="1">
        <f t="shared" si="115"/>
        <v>58.697753186846967</v>
      </c>
      <c r="W130" s="1">
        <f t="shared" si="115"/>
        <v>64.048488746762814</v>
      </c>
      <c r="X130" s="1">
        <f t="shared" si="115"/>
        <v>38.921488945505189</v>
      </c>
      <c r="Y130" s="1">
        <f t="shared" si="115"/>
        <v>43.411868821219286</v>
      </c>
      <c r="Z130" s="1">
        <f t="shared" si="115"/>
        <v>108.29626915922745</v>
      </c>
      <c r="AA130" s="1">
        <f t="shared" si="115"/>
        <v>80.413885367486728</v>
      </c>
      <c r="AB130" s="1">
        <f t="shared" si="115"/>
        <v>106.04825287312451</v>
      </c>
      <c r="AC130" s="1">
        <f t="shared" si="115"/>
        <v>72.378271747696999</v>
      </c>
      <c r="AD130" s="1">
        <f t="shared" si="115"/>
        <v>74.514685471909615</v>
      </c>
      <c r="AE130" s="1">
        <f t="shared" si="115"/>
        <v>78.142876356447232</v>
      </c>
      <c r="AF130" s="1">
        <f t="shared" si="115"/>
        <v>86.483048096884886</v>
      </c>
      <c r="AM130" s="15"/>
      <c r="AN130" s="15">
        <f t="shared" ref="AN130:AN138" si="116">AJ130</f>
        <v>0</v>
      </c>
    </row>
    <row r="131" spans="1:40">
      <c r="A131" s="77" t="s">
        <v>125</v>
      </c>
      <c r="B131" s="5" t="str">
        <f t="shared" si="7"/>
        <v>9240-04069</v>
      </c>
      <c r="C131" s="5" t="str">
        <f t="shared" ref="C131:C138" si="117">LEFT(B131,4)</f>
        <v>9240</v>
      </c>
      <c r="D131" s="1">
        <f>SUM($F131:K131)</f>
        <v>194095.34</v>
      </c>
      <c r="E131" s="2">
        <f t="shared" ref="E131:E138" si="118">D131/$D$139</f>
        <v>2.2765106083718956</v>
      </c>
      <c r="F131" s="22">
        <f>'Div 9 history '!B132</f>
        <v>32018.91</v>
      </c>
      <c r="G131" s="22">
        <f>'Div 9 history '!C132</f>
        <v>32018.91</v>
      </c>
      <c r="H131" s="22">
        <f>'Div 9 history '!D132</f>
        <v>32514.38</v>
      </c>
      <c r="I131" s="22">
        <f>'Div 9 history '!E132</f>
        <v>32514.38</v>
      </c>
      <c r="J131" s="22">
        <f>'Div 9 history '!F132</f>
        <v>32514.38</v>
      </c>
      <c r="K131" s="22">
        <f>'Div 9 history '!G132</f>
        <v>32514.38</v>
      </c>
      <c r="L131" s="1">
        <f t="shared" ref="L131:U135" si="119">$E131*L$139</f>
        <v>3323.7054882229677</v>
      </c>
      <c r="M131" s="1">
        <f t="shared" si="119"/>
        <v>2185.4501840370199</v>
      </c>
      <c r="N131" s="1">
        <f t="shared" si="119"/>
        <v>3143.8611501615878</v>
      </c>
      <c r="O131" s="1">
        <f t="shared" si="119"/>
        <v>910.60424334875825</v>
      </c>
      <c r="P131" s="1">
        <f t="shared" si="119"/>
        <v>910.60424334875825</v>
      </c>
      <c r="Q131" s="1">
        <f t="shared" si="119"/>
        <v>910.60424334875825</v>
      </c>
      <c r="R131" s="1">
        <f t="shared" si="119"/>
        <v>2048.8595475347061</v>
      </c>
      <c r="S131" s="1">
        <f t="shared" si="119"/>
        <v>910.60424334875825</v>
      </c>
      <c r="T131" s="1">
        <f t="shared" si="119"/>
        <v>910.60424334875825</v>
      </c>
      <c r="U131" s="1">
        <f t="shared" si="119"/>
        <v>910.60424334875825</v>
      </c>
      <c r="V131" s="1">
        <f t="shared" ref="V131:AF135" si="120">$E131*V$139</f>
        <v>1365.9063650231374</v>
      </c>
      <c r="W131" s="1">
        <f t="shared" si="120"/>
        <v>910.60424334875825</v>
      </c>
      <c r="X131" s="1">
        <f t="shared" si="120"/>
        <v>1228.3368289592238</v>
      </c>
      <c r="Y131" s="1">
        <f t="shared" si="120"/>
        <v>910.60424334875825</v>
      </c>
      <c r="Z131" s="1">
        <f t="shared" si="120"/>
        <v>910.60424334875825</v>
      </c>
      <c r="AA131" s="1">
        <f t="shared" si="120"/>
        <v>910.60424334875825</v>
      </c>
      <c r="AB131" s="1">
        <f t="shared" si="120"/>
        <v>910.60424334875825</v>
      </c>
      <c r="AC131" s="1">
        <f t="shared" si="120"/>
        <v>910.60424334875825</v>
      </c>
      <c r="AD131" s="1">
        <f t="shared" si="120"/>
        <v>2048.8595475347061</v>
      </c>
      <c r="AE131" s="1">
        <f t="shared" si="120"/>
        <v>910.60424334875825</v>
      </c>
      <c r="AF131" s="1">
        <f t="shared" si="120"/>
        <v>910.60424334875825</v>
      </c>
      <c r="AH131" s="15">
        <f t="shared" ref="AH131:AH138" si="121">SUM(F131:Q131)</f>
        <v>205480.16955246785</v>
      </c>
      <c r="AI131" s="15">
        <f t="shared" ref="AI131:AI138" si="122">SUM(U131:AF131)</f>
        <v>12838.540931655891</v>
      </c>
      <c r="AJ131" s="15">
        <f t="shared" ref="AJ131:AJ138" si="123">AI131-AH131</f>
        <v>-192641.62862081197</v>
      </c>
      <c r="AM131" s="15"/>
      <c r="AN131" s="15">
        <f t="shared" si="116"/>
        <v>-192641.62862081197</v>
      </c>
    </row>
    <row r="132" spans="1:40">
      <c r="A132" s="77" t="s">
        <v>126</v>
      </c>
      <c r="B132" s="5" t="str">
        <f t="shared" si="7"/>
        <v>9210-04070</v>
      </c>
      <c r="C132" s="5" t="str">
        <f t="shared" si="117"/>
        <v>9210</v>
      </c>
      <c r="D132" s="1">
        <f>SUM($F132:K132)</f>
        <v>445.88</v>
      </c>
      <c r="E132" s="2">
        <f t="shared" si="118"/>
        <v>5.2296492541287227E-3</v>
      </c>
      <c r="F132" s="22">
        <f>'Div 9 history '!B133</f>
        <v>203.6</v>
      </c>
      <c r="G132" s="22">
        <f>'Div 9 history '!C133</f>
        <v>0</v>
      </c>
      <c r="H132" s="22">
        <f>'Div 9 history '!D133</f>
        <v>-203.6</v>
      </c>
      <c r="I132" s="22">
        <f>'Div 9 history '!E133</f>
        <v>445.88</v>
      </c>
      <c r="J132" s="22">
        <f>'Div 9 history '!F133</f>
        <v>0</v>
      </c>
      <c r="K132" s="22">
        <f>'Div 9 history '!G133</f>
        <v>0</v>
      </c>
      <c r="L132" s="1">
        <f t="shared" si="119"/>
        <v>7.6352879110279348</v>
      </c>
      <c r="M132" s="1">
        <f t="shared" si="119"/>
        <v>5.0204632839635739</v>
      </c>
      <c r="N132" s="1">
        <f t="shared" si="119"/>
        <v>7.2221456199517657</v>
      </c>
      <c r="O132" s="1">
        <f t="shared" si="119"/>
        <v>2.0918597016514893</v>
      </c>
      <c r="P132" s="1">
        <f t="shared" si="119"/>
        <v>2.0918597016514893</v>
      </c>
      <c r="Q132" s="1">
        <f t="shared" si="119"/>
        <v>2.0918597016514893</v>
      </c>
      <c r="R132" s="1">
        <f t="shared" si="119"/>
        <v>4.7066843287158502</v>
      </c>
      <c r="S132" s="1">
        <f t="shared" si="119"/>
        <v>2.0918597016514893</v>
      </c>
      <c r="T132" s="1">
        <f t="shared" si="119"/>
        <v>2.0918597016514893</v>
      </c>
      <c r="U132" s="1">
        <f t="shared" si="119"/>
        <v>2.0918597016514893</v>
      </c>
      <c r="V132" s="1">
        <f t="shared" si="120"/>
        <v>3.1377895524772335</v>
      </c>
      <c r="W132" s="1">
        <f t="shared" si="120"/>
        <v>2.0918597016514893</v>
      </c>
      <c r="X132" s="1">
        <f t="shared" si="120"/>
        <v>2.8217618480502353</v>
      </c>
      <c r="Y132" s="1">
        <f t="shared" si="120"/>
        <v>2.0918597016514893</v>
      </c>
      <c r="Z132" s="1">
        <f t="shared" si="120"/>
        <v>2.0918597016514893</v>
      </c>
      <c r="AA132" s="1">
        <f t="shared" si="120"/>
        <v>2.0918597016514893</v>
      </c>
      <c r="AB132" s="1">
        <f t="shared" si="120"/>
        <v>2.0918597016514893</v>
      </c>
      <c r="AC132" s="1">
        <f t="shared" si="120"/>
        <v>2.0918597016514893</v>
      </c>
      <c r="AD132" s="1">
        <f t="shared" si="120"/>
        <v>4.7066843287158502</v>
      </c>
      <c r="AE132" s="1">
        <f t="shared" si="120"/>
        <v>2.0918597016514893</v>
      </c>
      <c r="AF132" s="1">
        <f t="shared" si="120"/>
        <v>2.0918597016514893</v>
      </c>
      <c r="AH132" s="15">
        <f t="shared" si="121"/>
        <v>472.03347591989785</v>
      </c>
      <c r="AI132" s="15">
        <f t="shared" si="122"/>
        <v>29.492973044106726</v>
      </c>
      <c r="AJ132" s="15">
        <f t="shared" si="123"/>
        <v>-442.54050287579111</v>
      </c>
      <c r="AM132" s="15"/>
      <c r="AN132" s="15">
        <f t="shared" si="116"/>
        <v>-442.54050287579111</v>
      </c>
    </row>
    <row r="133" spans="1:40">
      <c r="A133" s="77" t="s">
        <v>127</v>
      </c>
      <c r="B133" s="5" t="str">
        <f t="shared" si="7"/>
        <v>9240-04072</v>
      </c>
      <c r="C133" s="5" t="str">
        <f t="shared" si="117"/>
        <v>9240</v>
      </c>
      <c r="D133" s="1">
        <f>SUM($F133:K133)</f>
        <v>-110043.1</v>
      </c>
      <c r="E133" s="2">
        <f t="shared" si="118"/>
        <v>-1.290676450697525</v>
      </c>
      <c r="F133" s="22">
        <f>'Div 9 history '!B134</f>
        <v>-18028.13</v>
      </c>
      <c r="G133" s="22">
        <f>'Div 9 history '!C134</f>
        <v>-18097.16</v>
      </c>
      <c r="H133" s="22">
        <f>'Div 9 history '!D134</f>
        <v>-18346.96</v>
      </c>
      <c r="I133" s="22">
        <f>'Div 9 history '!E134</f>
        <v>-18574.89</v>
      </c>
      <c r="J133" s="22">
        <f>'Div 9 history '!F134</f>
        <v>-18283.63</v>
      </c>
      <c r="K133" s="22">
        <f>'Div 9 history '!G134</f>
        <v>-18712.330000000002</v>
      </c>
      <c r="L133" s="1">
        <f t="shared" si="119"/>
        <v>-1884.3876180183865</v>
      </c>
      <c r="M133" s="1">
        <f t="shared" si="119"/>
        <v>-1239.049392669624</v>
      </c>
      <c r="N133" s="1">
        <f t="shared" si="119"/>
        <v>-1782.4241784132821</v>
      </c>
      <c r="O133" s="1">
        <f t="shared" si="119"/>
        <v>-516.27058027901001</v>
      </c>
      <c r="P133" s="1">
        <f t="shared" si="119"/>
        <v>-516.27058027901001</v>
      </c>
      <c r="Q133" s="1">
        <f t="shared" si="119"/>
        <v>-516.27058027901001</v>
      </c>
      <c r="R133" s="1">
        <f t="shared" si="119"/>
        <v>-1161.6088056277724</v>
      </c>
      <c r="S133" s="1">
        <f t="shared" si="119"/>
        <v>-516.27058027901001</v>
      </c>
      <c r="T133" s="1">
        <f t="shared" si="119"/>
        <v>-516.27058027901001</v>
      </c>
      <c r="U133" s="1">
        <f t="shared" si="119"/>
        <v>-516.27058027901001</v>
      </c>
      <c r="V133" s="1">
        <f t="shared" si="120"/>
        <v>-774.40587041851495</v>
      </c>
      <c r="W133" s="1">
        <f t="shared" si="120"/>
        <v>-516.27058027901001</v>
      </c>
      <c r="X133" s="1">
        <f t="shared" si="120"/>
        <v>-696.41029250286363</v>
      </c>
      <c r="Y133" s="1">
        <f t="shared" si="120"/>
        <v>-516.27058027901001</v>
      </c>
      <c r="Z133" s="1">
        <f t="shared" si="120"/>
        <v>-516.27058027901001</v>
      </c>
      <c r="AA133" s="1">
        <f t="shared" si="120"/>
        <v>-516.27058027901001</v>
      </c>
      <c r="AB133" s="1">
        <f t="shared" si="120"/>
        <v>-516.27058027901001</v>
      </c>
      <c r="AC133" s="1">
        <f t="shared" si="120"/>
        <v>-516.27058027901001</v>
      </c>
      <c r="AD133" s="1">
        <f t="shared" si="120"/>
        <v>-1161.6088056277724</v>
      </c>
      <c r="AE133" s="1">
        <f t="shared" si="120"/>
        <v>-516.27058027901001</v>
      </c>
      <c r="AF133" s="1">
        <f t="shared" si="120"/>
        <v>-516.27058027901001</v>
      </c>
      <c r="AH133" s="15">
        <f t="shared" si="121"/>
        <v>-116497.77292993834</v>
      </c>
      <c r="AI133" s="15">
        <f t="shared" si="122"/>
        <v>-7278.8601910602401</v>
      </c>
      <c r="AJ133" s="15">
        <f t="shared" si="123"/>
        <v>109218.91273887809</v>
      </c>
      <c r="AM133" s="15"/>
      <c r="AN133" s="15">
        <f t="shared" si="116"/>
        <v>109218.91273887809</v>
      </c>
    </row>
    <row r="134" spans="1:40">
      <c r="A134" s="77" t="s">
        <v>687</v>
      </c>
      <c r="B134" s="5" t="str">
        <f t="shared" ref="B134:B136" si="124">RIGHT(A134,10)</f>
        <v>8700-07111</v>
      </c>
      <c r="C134" s="5" t="str">
        <f t="shared" ref="C134:C136" si="125">LEFT(B134,4)</f>
        <v>8700</v>
      </c>
      <c r="D134" s="1">
        <f>SUM($F134:K134)</f>
        <v>0</v>
      </c>
      <c r="E134" s="2">
        <f t="shared" si="118"/>
        <v>0</v>
      </c>
      <c r="F134" s="22">
        <f>'Div 9 history '!B135</f>
        <v>0</v>
      </c>
      <c r="G134" s="22">
        <f>'Div 9 history '!C135</f>
        <v>0</v>
      </c>
      <c r="H134" s="22">
        <f>'Div 9 history '!D135</f>
        <v>0</v>
      </c>
      <c r="I134" s="22">
        <f>'Div 9 history '!E135</f>
        <v>0</v>
      </c>
      <c r="J134" s="22">
        <f>'Div 9 history '!F135</f>
        <v>0</v>
      </c>
      <c r="K134" s="22">
        <f>'Div 9 history '!G135</f>
        <v>0</v>
      </c>
      <c r="L134" s="1">
        <f t="shared" si="119"/>
        <v>0</v>
      </c>
      <c r="M134" s="1">
        <f t="shared" si="119"/>
        <v>0</v>
      </c>
      <c r="N134" s="1">
        <f t="shared" si="119"/>
        <v>0</v>
      </c>
      <c r="O134" s="1">
        <f t="shared" si="119"/>
        <v>0</v>
      </c>
      <c r="P134" s="1">
        <f t="shared" si="119"/>
        <v>0</v>
      </c>
      <c r="Q134" s="1">
        <f t="shared" si="119"/>
        <v>0</v>
      </c>
      <c r="R134" s="1">
        <f t="shared" si="119"/>
        <v>0</v>
      </c>
      <c r="S134" s="1">
        <f t="shared" si="119"/>
        <v>0</v>
      </c>
      <c r="T134" s="1">
        <f t="shared" si="119"/>
        <v>0</v>
      </c>
      <c r="U134" s="1">
        <f t="shared" si="119"/>
        <v>0</v>
      </c>
      <c r="V134" s="1">
        <f t="shared" si="120"/>
        <v>0</v>
      </c>
      <c r="W134" s="1">
        <f t="shared" si="120"/>
        <v>0</v>
      </c>
      <c r="X134" s="1">
        <f t="shared" si="120"/>
        <v>0</v>
      </c>
      <c r="Y134" s="1">
        <f t="shared" si="120"/>
        <v>0</v>
      </c>
      <c r="Z134" s="1">
        <f t="shared" si="120"/>
        <v>0</v>
      </c>
      <c r="AA134" s="1">
        <f t="shared" si="120"/>
        <v>0</v>
      </c>
      <c r="AB134" s="1">
        <f t="shared" si="120"/>
        <v>0</v>
      </c>
      <c r="AC134" s="1">
        <f t="shared" si="120"/>
        <v>0</v>
      </c>
      <c r="AD134" s="1">
        <f t="shared" si="120"/>
        <v>0</v>
      </c>
      <c r="AE134" s="1">
        <f t="shared" si="120"/>
        <v>0</v>
      </c>
      <c r="AF134" s="1">
        <f t="shared" si="120"/>
        <v>0</v>
      </c>
      <c r="AH134" s="15">
        <f t="shared" ref="AH134:AH136" si="126">SUM(F134:Q134)</f>
        <v>0</v>
      </c>
      <c r="AI134" s="15">
        <f t="shared" ref="AI134:AI136" si="127">SUM(U134:AF134)</f>
        <v>0</v>
      </c>
      <c r="AJ134" s="15">
        <f t="shared" ref="AJ134:AJ136" si="128">AI134-AH134</f>
        <v>0</v>
      </c>
      <c r="AM134" s="15"/>
      <c r="AN134" s="15">
        <f t="shared" ref="AN134:AN136" si="129">AJ134</f>
        <v>0</v>
      </c>
    </row>
    <row r="135" spans="1:40">
      <c r="A135" s="77" t="s">
        <v>901</v>
      </c>
      <c r="B135" s="5" t="str">
        <f t="shared" ref="B135" si="130">RIGHT(A135,10)</f>
        <v>9250-07120</v>
      </c>
      <c r="C135" s="5" t="str">
        <f t="shared" ref="C135" si="131">LEFT(B135,4)</f>
        <v>9250</v>
      </c>
      <c r="D135" s="1">
        <f>SUM($F135:K135)</f>
        <v>258.38</v>
      </c>
      <c r="E135" s="2">
        <f t="shared" si="118"/>
        <v>3.0304942457203268E-3</v>
      </c>
      <c r="F135" s="22">
        <f>'Div 9 history '!B136</f>
        <v>0</v>
      </c>
      <c r="G135" s="22">
        <f>'Div 9 history '!C136</f>
        <v>258.38</v>
      </c>
      <c r="H135" s="22">
        <f>'Div 9 history '!D136</f>
        <v>0</v>
      </c>
      <c r="I135" s="22">
        <f>'Div 9 history '!E136</f>
        <v>0</v>
      </c>
      <c r="J135" s="22">
        <f>'Div 9 history '!F136</f>
        <v>0</v>
      </c>
      <c r="K135" s="22">
        <f>'Div 9 history '!G136</f>
        <v>0</v>
      </c>
      <c r="L135" s="1">
        <f t="shared" si="119"/>
        <v>4.4245215987516771</v>
      </c>
      <c r="M135" s="1">
        <f t="shared" si="119"/>
        <v>2.9092744758915137</v>
      </c>
      <c r="N135" s="1">
        <f t="shared" si="119"/>
        <v>4.1851125533397715</v>
      </c>
      <c r="O135" s="1">
        <f t="shared" si="119"/>
        <v>1.2121976982881306</v>
      </c>
      <c r="P135" s="1">
        <f t="shared" si="119"/>
        <v>1.2121976982881306</v>
      </c>
      <c r="Q135" s="1">
        <f t="shared" si="119"/>
        <v>1.2121976982881306</v>
      </c>
      <c r="R135" s="1">
        <f t="shared" si="119"/>
        <v>2.727444821148294</v>
      </c>
      <c r="S135" s="1">
        <f t="shared" si="119"/>
        <v>1.2121976982881306</v>
      </c>
      <c r="T135" s="1">
        <f t="shared" si="119"/>
        <v>1.2121976982881306</v>
      </c>
      <c r="U135" s="1">
        <f t="shared" si="119"/>
        <v>1.2121976982881306</v>
      </c>
      <c r="V135" s="1">
        <f t="shared" si="120"/>
        <v>1.8182965474321962</v>
      </c>
      <c r="W135" s="1">
        <f t="shared" si="120"/>
        <v>1.2121976982881306</v>
      </c>
      <c r="X135" s="1">
        <f t="shared" si="120"/>
        <v>1.635163780163317</v>
      </c>
      <c r="Y135" s="1">
        <f t="shared" si="120"/>
        <v>1.2121976982881306</v>
      </c>
      <c r="Z135" s="1">
        <f t="shared" si="120"/>
        <v>1.2121976982881306</v>
      </c>
      <c r="AA135" s="1">
        <f t="shared" si="120"/>
        <v>1.2121976982881306</v>
      </c>
      <c r="AB135" s="1">
        <f t="shared" si="120"/>
        <v>1.2121976982881306</v>
      </c>
      <c r="AC135" s="1">
        <f t="shared" si="120"/>
        <v>1.2121976982881306</v>
      </c>
      <c r="AD135" s="1">
        <f t="shared" si="120"/>
        <v>2.727444821148294</v>
      </c>
      <c r="AE135" s="1">
        <f t="shared" si="120"/>
        <v>1.2121976982881306</v>
      </c>
      <c r="AF135" s="1">
        <f t="shared" si="120"/>
        <v>1.2121976982881306</v>
      </c>
      <c r="AH135" s="15">
        <f t="shared" ref="AH135" si="132">SUM(F135:Q135)</f>
        <v>273.53550172284736</v>
      </c>
      <c r="AI135" s="15">
        <f t="shared" ref="AI135" si="133">SUM(U135:AF135)</f>
        <v>17.090684433336985</v>
      </c>
      <c r="AJ135" s="15">
        <f t="shared" ref="AJ135" si="134">AI135-AH135</f>
        <v>-256.44481728951035</v>
      </c>
      <c r="AM135" s="15"/>
      <c r="AN135" s="15">
        <f t="shared" ref="AN135" si="135">AJ135</f>
        <v>-256.44481728951035</v>
      </c>
    </row>
    <row r="136" spans="1:40">
      <c r="A136" s="77" t="s">
        <v>128</v>
      </c>
      <c r="B136" s="5" t="str">
        <f t="shared" si="124"/>
        <v>8740-07120</v>
      </c>
      <c r="C136" s="5" t="str">
        <f t="shared" si="125"/>
        <v>8740</v>
      </c>
      <c r="D136" s="1">
        <f>SUM($F136:K136)</f>
        <v>503.52000000000004</v>
      </c>
      <c r="E136" s="2">
        <f t="shared" si="118"/>
        <v>5.9056988257802428E-3</v>
      </c>
      <c r="F136" s="22">
        <f>'Div 9 history '!B137</f>
        <v>46.92</v>
      </c>
      <c r="G136" s="22">
        <f>'Div 9 history '!C137</f>
        <v>456.6</v>
      </c>
      <c r="H136" s="22">
        <f>'Div 9 history '!D137</f>
        <v>0</v>
      </c>
      <c r="I136" s="22">
        <f>'Div 9 history '!E137</f>
        <v>0</v>
      </c>
      <c r="J136" s="22">
        <f>'Div 9 history '!F137</f>
        <v>0</v>
      </c>
      <c r="K136" s="22">
        <f>'Div 9 history '!G137</f>
        <v>0</v>
      </c>
      <c r="L136" s="1">
        <f t="shared" ref="L136:U138" si="136">$E136*L$139</f>
        <v>8.6223202856391552</v>
      </c>
      <c r="M136" s="1">
        <f t="shared" si="136"/>
        <v>5.6694708727490335</v>
      </c>
      <c r="N136" s="1">
        <f t="shared" si="136"/>
        <v>8.1557700784025151</v>
      </c>
      <c r="O136" s="1">
        <f t="shared" si="136"/>
        <v>2.3622795303120969</v>
      </c>
      <c r="P136" s="1">
        <f t="shared" si="136"/>
        <v>2.3622795303120969</v>
      </c>
      <c r="Q136" s="1">
        <f t="shared" si="136"/>
        <v>2.3622795303120969</v>
      </c>
      <c r="R136" s="1">
        <f t="shared" si="136"/>
        <v>5.3151289432022182</v>
      </c>
      <c r="S136" s="1">
        <f t="shared" si="136"/>
        <v>2.3622795303120969</v>
      </c>
      <c r="T136" s="1">
        <f t="shared" si="136"/>
        <v>2.3622795303120969</v>
      </c>
      <c r="U136" s="1">
        <f t="shared" si="136"/>
        <v>2.3622795303120969</v>
      </c>
      <c r="V136" s="1">
        <f t="shared" ref="V136:AF138" si="137">$E136*V$139</f>
        <v>3.5434192954681456</v>
      </c>
      <c r="W136" s="1">
        <f t="shared" si="137"/>
        <v>2.3622795303120969</v>
      </c>
      <c r="X136" s="1">
        <f t="shared" si="137"/>
        <v>3.1865379154262459</v>
      </c>
      <c r="Y136" s="1">
        <f t="shared" si="137"/>
        <v>2.3622795303120969</v>
      </c>
      <c r="Z136" s="1">
        <f t="shared" si="137"/>
        <v>2.3622795303120969</v>
      </c>
      <c r="AA136" s="1">
        <f t="shared" si="137"/>
        <v>2.3622795303120969</v>
      </c>
      <c r="AB136" s="1">
        <f t="shared" si="137"/>
        <v>2.3622795303120969</v>
      </c>
      <c r="AC136" s="1">
        <f t="shared" si="137"/>
        <v>2.3622795303120969</v>
      </c>
      <c r="AD136" s="1">
        <f t="shared" si="137"/>
        <v>5.3151289432022182</v>
      </c>
      <c r="AE136" s="1">
        <f t="shared" si="137"/>
        <v>2.3622795303120969</v>
      </c>
      <c r="AF136" s="1">
        <f t="shared" si="137"/>
        <v>2.3622795303120969</v>
      </c>
      <c r="AH136" s="15">
        <f t="shared" si="126"/>
        <v>533.05439982772702</v>
      </c>
      <c r="AI136" s="15">
        <f t="shared" si="127"/>
        <v>33.305601926905481</v>
      </c>
      <c r="AJ136" s="15">
        <f t="shared" si="128"/>
        <v>-499.74879790082156</v>
      </c>
      <c r="AM136" s="15"/>
      <c r="AN136" s="15">
        <f t="shared" si="129"/>
        <v>-499.74879790082156</v>
      </c>
    </row>
    <row r="137" spans="1:40">
      <c r="A137" s="109" t="s">
        <v>798</v>
      </c>
      <c r="B137" s="5" t="str">
        <f t="shared" si="7"/>
        <v>8410-07111</v>
      </c>
      <c r="C137" s="5" t="str">
        <f t="shared" si="117"/>
        <v>8410</v>
      </c>
      <c r="D137" s="1">
        <f>SUM($F137:K137)</f>
        <v>0</v>
      </c>
      <c r="E137" s="2">
        <f t="shared" si="118"/>
        <v>0</v>
      </c>
      <c r="F137" s="22">
        <f>'Div 9 history '!B138</f>
        <v>0</v>
      </c>
      <c r="G137" s="22">
        <f>'Div 9 history '!C138</f>
        <v>0</v>
      </c>
      <c r="H137" s="22">
        <f>'Div 9 history '!D138</f>
        <v>0</v>
      </c>
      <c r="I137" s="22">
        <f>'Div 9 history '!E138</f>
        <v>0</v>
      </c>
      <c r="J137" s="22">
        <f>'Div 9 history '!F138</f>
        <v>0</v>
      </c>
      <c r="K137" s="22">
        <f>'Div 9 history '!G138</f>
        <v>0</v>
      </c>
      <c r="L137" s="1">
        <f t="shared" si="136"/>
        <v>0</v>
      </c>
      <c r="M137" s="1">
        <f t="shared" si="136"/>
        <v>0</v>
      </c>
      <c r="N137" s="1">
        <f t="shared" si="136"/>
        <v>0</v>
      </c>
      <c r="O137" s="1">
        <f t="shared" si="136"/>
        <v>0</v>
      </c>
      <c r="P137" s="1">
        <f t="shared" si="136"/>
        <v>0</v>
      </c>
      <c r="Q137" s="1">
        <f t="shared" si="136"/>
        <v>0</v>
      </c>
      <c r="R137" s="1">
        <f t="shared" si="136"/>
        <v>0</v>
      </c>
      <c r="S137" s="1">
        <f t="shared" si="136"/>
        <v>0</v>
      </c>
      <c r="T137" s="1">
        <f t="shared" si="136"/>
        <v>0</v>
      </c>
      <c r="U137" s="1">
        <f t="shared" si="136"/>
        <v>0</v>
      </c>
      <c r="V137" s="1">
        <f t="shared" si="137"/>
        <v>0</v>
      </c>
      <c r="W137" s="1">
        <f t="shared" si="137"/>
        <v>0</v>
      </c>
      <c r="X137" s="1">
        <f t="shared" si="137"/>
        <v>0</v>
      </c>
      <c r="Y137" s="1">
        <f t="shared" si="137"/>
        <v>0</v>
      </c>
      <c r="Z137" s="1">
        <f t="shared" si="137"/>
        <v>0</v>
      </c>
      <c r="AA137" s="1">
        <f t="shared" si="137"/>
        <v>0</v>
      </c>
      <c r="AB137" s="1">
        <f t="shared" si="137"/>
        <v>0</v>
      </c>
      <c r="AC137" s="1">
        <f t="shared" si="137"/>
        <v>0</v>
      </c>
      <c r="AD137" s="1">
        <f t="shared" si="137"/>
        <v>0</v>
      </c>
      <c r="AE137" s="1">
        <f t="shared" si="137"/>
        <v>0</v>
      </c>
      <c r="AF137" s="1">
        <f t="shared" si="137"/>
        <v>0</v>
      </c>
      <c r="AG137" s="40"/>
      <c r="AH137" s="15">
        <f t="shared" si="121"/>
        <v>0</v>
      </c>
      <c r="AI137" s="15">
        <f t="shared" si="122"/>
        <v>0</v>
      </c>
      <c r="AJ137" s="15">
        <f t="shared" si="123"/>
        <v>0</v>
      </c>
      <c r="AM137" s="15"/>
      <c r="AN137" s="15">
        <f t="shared" si="116"/>
        <v>0</v>
      </c>
    </row>
    <row r="138" spans="1:40">
      <c r="A138" s="109" t="s">
        <v>335</v>
      </c>
      <c r="B138" s="5" t="str">
        <f t="shared" si="7"/>
        <v>8700-07120</v>
      </c>
      <c r="C138" s="5" t="str">
        <f t="shared" si="117"/>
        <v>8700</v>
      </c>
      <c r="D138" s="1">
        <f>SUM($F138:K138)</f>
        <v>0</v>
      </c>
      <c r="E138" s="2">
        <f t="shared" si="118"/>
        <v>0</v>
      </c>
      <c r="F138" s="22">
        <f>'Div 9 history '!B139</f>
        <v>0</v>
      </c>
      <c r="G138" s="22">
        <f>'Div 9 history '!C139</f>
        <v>0</v>
      </c>
      <c r="H138" s="22">
        <f>'Div 9 history '!D139</f>
        <v>0</v>
      </c>
      <c r="I138" s="22">
        <f>'Div 9 history '!E139</f>
        <v>0</v>
      </c>
      <c r="J138" s="22">
        <f>'Div 9 history '!F139</f>
        <v>0</v>
      </c>
      <c r="K138" s="22">
        <f>'Div 9 history '!G139</f>
        <v>0</v>
      </c>
      <c r="L138" s="1">
        <f t="shared" si="136"/>
        <v>0</v>
      </c>
      <c r="M138" s="1">
        <f t="shared" si="136"/>
        <v>0</v>
      </c>
      <c r="N138" s="1">
        <f t="shared" si="136"/>
        <v>0</v>
      </c>
      <c r="O138" s="1">
        <f t="shared" si="136"/>
        <v>0</v>
      </c>
      <c r="P138" s="1">
        <f t="shared" si="136"/>
        <v>0</v>
      </c>
      <c r="Q138" s="1">
        <f t="shared" si="136"/>
        <v>0</v>
      </c>
      <c r="R138" s="1">
        <f t="shared" si="136"/>
        <v>0</v>
      </c>
      <c r="S138" s="1">
        <f t="shared" si="136"/>
        <v>0</v>
      </c>
      <c r="T138" s="1">
        <f t="shared" si="136"/>
        <v>0</v>
      </c>
      <c r="U138" s="1">
        <f t="shared" si="136"/>
        <v>0</v>
      </c>
      <c r="V138" s="1">
        <f t="shared" si="137"/>
        <v>0</v>
      </c>
      <c r="W138" s="1">
        <f t="shared" si="137"/>
        <v>0</v>
      </c>
      <c r="X138" s="1">
        <f t="shared" si="137"/>
        <v>0</v>
      </c>
      <c r="Y138" s="1">
        <f t="shared" si="137"/>
        <v>0</v>
      </c>
      <c r="Z138" s="1">
        <f t="shared" si="137"/>
        <v>0</v>
      </c>
      <c r="AA138" s="1">
        <f t="shared" si="137"/>
        <v>0</v>
      </c>
      <c r="AB138" s="1">
        <f t="shared" si="137"/>
        <v>0</v>
      </c>
      <c r="AC138" s="1">
        <f t="shared" si="137"/>
        <v>0</v>
      </c>
      <c r="AD138" s="1">
        <f t="shared" si="137"/>
        <v>0</v>
      </c>
      <c r="AE138" s="1">
        <f t="shared" si="137"/>
        <v>0</v>
      </c>
      <c r="AF138" s="1">
        <f t="shared" si="137"/>
        <v>0</v>
      </c>
      <c r="AH138" s="15">
        <f t="shared" si="121"/>
        <v>0</v>
      </c>
      <c r="AI138" s="15">
        <f t="shared" si="122"/>
        <v>0</v>
      </c>
      <c r="AJ138" s="15">
        <f t="shared" si="123"/>
        <v>0</v>
      </c>
      <c r="AM138" s="15"/>
      <c r="AN138" s="15">
        <f t="shared" si="116"/>
        <v>0</v>
      </c>
    </row>
    <row r="139" spans="1:40">
      <c r="A139" s="9" t="s">
        <v>27</v>
      </c>
      <c r="B139" s="5"/>
      <c r="C139" s="5"/>
      <c r="D139" s="31">
        <f t="shared" ref="D139:K139" si="138">SUM(D131:D138)</f>
        <v>85260.02</v>
      </c>
      <c r="E139" s="32">
        <f t="shared" si="138"/>
        <v>0.99999999999999978</v>
      </c>
      <c r="F139" s="31">
        <f t="shared" si="138"/>
        <v>14241.299999999997</v>
      </c>
      <c r="G139" s="31">
        <f t="shared" si="138"/>
        <v>14636.73</v>
      </c>
      <c r="H139" s="31">
        <f t="shared" si="138"/>
        <v>13963.820000000003</v>
      </c>
      <c r="I139" s="31">
        <f t="shared" si="138"/>
        <v>14385.370000000003</v>
      </c>
      <c r="J139" s="31">
        <f t="shared" si="138"/>
        <v>14230.75</v>
      </c>
      <c r="K139" s="31">
        <f t="shared" si="138"/>
        <v>13802.05</v>
      </c>
      <c r="L139" s="33">
        <f>'Div 9 history '!H140</f>
        <v>1460</v>
      </c>
      <c r="M139" s="33">
        <f>'Div 9 history '!I140</f>
        <v>960</v>
      </c>
      <c r="N139" s="33">
        <f>'Div 9 history '!J140</f>
        <v>1381</v>
      </c>
      <c r="O139" s="31">
        <f>'Div 009 FY18 Budget'!C34</f>
        <v>400</v>
      </c>
      <c r="P139" s="31">
        <f>'Div 009 FY18 Budget'!D34</f>
        <v>400</v>
      </c>
      <c r="Q139" s="31">
        <f>'Div 009 FY18 Budget'!E34</f>
        <v>400</v>
      </c>
      <c r="R139" s="31">
        <f>'Div 009 FY18 Budget'!F34</f>
        <v>900</v>
      </c>
      <c r="S139" s="31">
        <f>'Div 009 FY18 Budget'!G34</f>
        <v>400</v>
      </c>
      <c r="T139" s="31">
        <f>'Div 009 FY18 Budget'!H34</f>
        <v>400</v>
      </c>
      <c r="U139" s="31">
        <f>'Div 009 FY18 Budget'!I34</f>
        <v>400</v>
      </c>
      <c r="V139" s="31">
        <f>'Div 009 FY18 Budget'!J34</f>
        <v>600</v>
      </c>
      <c r="W139" s="31">
        <f>'Div 009 FY18 Budget'!K34</f>
        <v>400</v>
      </c>
      <c r="X139" s="31">
        <f>'Div 009 FY18 Budget'!L34</f>
        <v>539.57000000000005</v>
      </c>
      <c r="Y139" s="31">
        <f>'Div 009 FY18 Budget'!M34</f>
        <v>400</v>
      </c>
      <c r="Z139" s="31">
        <f>'Div 009 FY18 Budget'!N34</f>
        <v>400</v>
      </c>
      <c r="AA139" s="37">
        <f t="shared" ref="AA139" si="139">O139*(1+AA$3)</f>
        <v>400</v>
      </c>
      <c r="AB139" s="37">
        <f t="shared" ref="AB139" si="140">P139*(1+AB$3)</f>
        <v>400</v>
      </c>
      <c r="AC139" s="37">
        <f t="shared" ref="AC139" si="141">Q139*(1+AC$3)</f>
        <v>400</v>
      </c>
      <c r="AD139" s="37">
        <f t="shared" ref="AD139" si="142">R139*(1+AD$3)</f>
        <v>900</v>
      </c>
      <c r="AE139" s="37">
        <f t="shared" ref="AE139" si="143">S139*(1+AE$3)</f>
        <v>400</v>
      </c>
      <c r="AF139" s="37">
        <f t="shared" ref="AF139" si="144">T139*(1+AF$3)</f>
        <v>400</v>
      </c>
      <c r="AH139" s="15">
        <f>SUM(F139:Q139)</f>
        <v>90261.02</v>
      </c>
      <c r="AI139" s="15">
        <f>SUM(U139:AF139)</f>
        <v>5639.57</v>
      </c>
      <c r="AJ139" s="15">
        <f t="shared" ref="AJ139" si="145">AI139-AH139</f>
        <v>-84621.450000000012</v>
      </c>
      <c r="AM139" s="15"/>
    </row>
    <row r="140" spans="1:40">
      <c r="B140" s="5"/>
      <c r="C140" s="5"/>
      <c r="F140" s="1">
        <f>F139-'Div 9 history '!B140</f>
        <v>0</v>
      </c>
      <c r="G140" s="1">
        <f>G139-'Div 9 history '!C140</f>
        <v>0</v>
      </c>
      <c r="H140" s="1">
        <f>H139-'Div 9 history '!D140</f>
        <v>0</v>
      </c>
      <c r="I140" s="1">
        <f>I139-'Div 9 history '!E140</f>
        <v>0</v>
      </c>
      <c r="J140" s="1">
        <f>J139-'Div 9 history '!F140</f>
        <v>0</v>
      </c>
      <c r="K140" s="1">
        <f>K139-'Div 9 history '!G140</f>
        <v>0</v>
      </c>
      <c r="L140" s="1">
        <f>L139-'Div 9 history '!H140</f>
        <v>0</v>
      </c>
      <c r="M140" s="1">
        <f>M139-'Div 9 history '!I140</f>
        <v>0</v>
      </c>
      <c r="N140" s="1">
        <f>N139-'Div 9 history '!J140</f>
        <v>0</v>
      </c>
      <c r="O140" s="1">
        <f t="shared" ref="O140:AF140" si="146">O139-SUM(O131:O138)</f>
        <v>0</v>
      </c>
      <c r="P140" s="1">
        <f t="shared" si="146"/>
        <v>0</v>
      </c>
      <c r="Q140" s="1">
        <f t="shared" si="146"/>
        <v>0</v>
      </c>
      <c r="R140" s="1">
        <f t="shared" si="146"/>
        <v>0</v>
      </c>
      <c r="S140" s="1">
        <f t="shared" si="146"/>
        <v>0</v>
      </c>
      <c r="T140" s="1">
        <f t="shared" si="146"/>
        <v>0</v>
      </c>
      <c r="U140" s="1">
        <f t="shared" si="146"/>
        <v>0</v>
      </c>
      <c r="V140" s="1">
        <f t="shared" si="146"/>
        <v>0</v>
      </c>
      <c r="W140" s="1">
        <f t="shared" si="146"/>
        <v>0</v>
      </c>
      <c r="X140" s="1">
        <f t="shared" si="146"/>
        <v>0</v>
      </c>
      <c r="Y140" s="1">
        <f t="shared" si="146"/>
        <v>0</v>
      </c>
      <c r="Z140" s="1">
        <f t="shared" si="146"/>
        <v>0</v>
      </c>
      <c r="AA140" s="1">
        <f t="shared" si="146"/>
        <v>0</v>
      </c>
      <c r="AB140" s="1">
        <f t="shared" si="146"/>
        <v>0</v>
      </c>
      <c r="AC140" s="1">
        <f t="shared" si="146"/>
        <v>0</v>
      </c>
      <c r="AD140" s="1">
        <f t="shared" si="146"/>
        <v>0</v>
      </c>
      <c r="AE140" s="1">
        <f t="shared" si="146"/>
        <v>0</v>
      </c>
      <c r="AF140" s="1">
        <f t="shared" si="146"/>
        <v>0</v>
      </c>
      <c r="AM140" s="15"/>
    </row>
    <row r="141" spans="1:40">
      <c r="A141" s="77" t="s">
        <v>129</v>
      </c>
      <c r="B141" s="5" t="str">
        <f t="shared" ref="B141:B318" si="147">RIGHT(A141,10)</f>
        <v>8250-04580</v>
      </c>
      <c r="C141" s="5" t="str">
        <f t="shared" ref="C141:C185" si="148">LEFT(B141,4)</f>
        <v>8250</v>
      </c>
      <c r="D141" s="1">
        <f>SUM($F141:K141)</f>
        <v>-236.14</v>
      </c>
      <c r="E141" s="2">
        <f>D141/$D$186</f>
        <v>-7.4274358484087205E-4</v>
      </c>
      <c r="F141" s="22">
        <f>'Div 9 history '!B142</f>
        <v>-81.95</v>
      </c>
      <c r="G141" s="22">
        <f>'Div 9 history '!C142</f>
        <v>-11.98</v>
      </c>
      <c r="H141" s="22">
        <f>'Div 9 history '!D142</f>
        <v>-20.58</v>
      </c>
      <c r="I141" s="22">
        <f>'Div 9 history '!E142</f>
        <v>-8.1</v>
      </c>
      <c r="J141" s="22">
        <f>'Div 9 history '!F142</f>
        <v>-69.47</v>
      </c>
      <c r="K141" s="22">
        <f>'Div 9 history '!G142</f>
        <v>-44.06</v>
      </c>
      <c r="L141" s="1">
        <f t="shared" ref="L141:AF153" si="149">$E141*L$186</f>
        <v>-34.886153686902219</v>
      </c>
      <c r="M141" s="1">
        <f t="shared" si="149"/>
        <v>-35.007963634816122</v>
      </c>
      <c r="N141" s="1">
        <f t="shared" si="149"/>
        <v>-33.22514878068673</v>
      </c>
      <c r="O141" s="1">
        <f t="shared" si="149"/>
        <v>-31.477027479405255</v>
      </c>
      <c r="P141" s="1">
        <f t="shared" si="149"/>
        <v>-34.73149961766665</v>
      </c>
      <c r="Q141" s="1">
        <f t="shared" si="149"/>
        <v>-30.320575717808016</v>
      </c>
      <c r="R141" s="1">
        <f t="shared" si="149"/>
        <v>-33.924441865814408</v>
      </c>
      <c r="S141" s="1">
        <f t="shared" si="149"/>
        <v>-33.945617485418225</v>
      </c>
      <c r="T141" s="1">
        <f t="shared" si="149"/>
        <v>-32.970818522365519</v>
      </c>
      <c r="U141" s="1">
        <f t="shared" si="149"/>
        <v>-31.527675164455548</v>
      </c>
      <c r="V141" s="1">
        <f t="shared" si="149"/>
        <v>-33.146930453767141</v>
      </c>
      <c r="W141" s="1">
        <f t="shared" si="149"/>
        <v>-34.143528941034923</v>
      </c>
      <c r="X141" s="1">
        <f t="shared" si="149"/>
        <v>-31.168573496056688</v>
      </c>
      <c r="Y141" s="1">
        <f t="shared" si="149"/>
        <v>-32.684268047333909</v>
      </c>
      <c r="Z141" s="1">
        <f t="shared" si="149"/>
        <v>-29.492424048146294</v>
      </c>
      <c r="AA141" s="1">
        <f t="shared" si="149"/>
        <v>-31.477027479405255</v>
      </c>
      <c r="AB141" s="1">
        <f t="shared" si="149"/>
        <v>-34.73149961766665</v>
      </c>
      <c r="AC141" s="1">
        <f t="shared" si="149"/>
        <v>-30.320575717808016</v>
      </c>
      <c r="AD141" s="1">
        <f t="shared" si="149"/>
        <v>-33.924441865814408</v>
      </c>
      <c r="AE141" s="1">
        <f t="shared" si="149"/>
        <v>-33.945617485418225</v>
      </c>
      <c r="AF141" s="1">
        <f t="shared" si="149"/>
        <v>-32.970818522365519</v>
      </c>
      <c r="AH141" s="15">
        <f t="shared" ref="AH141:AH185" si="150">SUM(F141:Q141)</f>
        <v>-435.78836891728497</v>
      </c>
      <c r="AI141" s="15">
        <f t="shared" ref="AI141:AI185" si="151">SUM(U141:AF141)</f>
        <v>-389.53338083927252</v>
      </c>
      <c r="AJ141" s="15">
        <f t="shared" ref="AJ141:AJ185" si="152">AI141-AH141</f>
        <v>46.254988078012445</v>
      </c>
      <c r="AM141" s="15">
        <f t="shared" ref="AM141:AM166" si="153">AJ141</f>
        <v>46.254988078012445</v>
      </c>
    </row>
    <row r="142" spans="1:40">
      <c r="A142" s="77" t="s">
        <v>908</v>
      </c>
      <c r="B142" s="5" t="str">
        <f t="shared" ref="B142:B158" si="154">RIGHT(A142,10)</f>
        <v>8700-04580</v>
      </c>
      <c r="C142" s="5" t="str">
        <f t="shared" ref="C142:C158" si="155">LEFT(B142,4)</f>
        <v>8700</v>
      </c>
      <c r="D142" s="1">
        <f>SUM($F142:K142)</f>
        <v>-216.18</v>
      </c>
      <c r="E142" s="2">
        <f t="shared" ref="E142:E158" si="156">D142/$D$186</f>
        <v>-6.7996234509570483E-4</v>
      </c>
      <c r="F142" s="22">
        <f>'Div 9 history '!B143</f>
        <v>0</v>
      </c>
      <c r="G142" s="22">
        <f>'Div 9 history '!C143</f>
        <v>0</v>
      </c>
      <c r="H142" s="22">
        <f>'Div 9 history '!D143</f>
        <v>0</v>
      </c>
      <c r="I142" s="22">
        <f>'Div 9 history '!E143</f>
        <v>0</v>
      </c>
      <c r="J142" s="22">
        <f>'Div 9 history '!F143</f>
        <v>0</v>
      </c>
      <c r="K142" s="22">
        <f>'Div 9 history '!G143</f>
        <v>-216.18</v>
      </c>
      <c r="L142" s="1">
        <f t="shared" si="149"/>
        <v>-31.937362175127138</v>
      </c>
      <c r="M142" s="1">
        <f t="shared" si="149"/>
        <v>-32.048875999722831</v>
      </c>
      <c r="N142" s="1">
        <f t="shared" si="149"/>
        <v>-30.416755583166164</v>
      </c>
      <c r="O142" s="1">
        <f t="shared" si="149"/>
        <v>-28.816396207748912</v>
      </c>
      <c r="P142" s="1">
        <f t="shared" si="149"/>
        <v>-31.79578041563131</v>
      </c>
      <c r="Q142" s="1">
        <f t="shared" si="149"/>
        <v>-27.757694836434901</v>
      </c>
      <c r="R142" s="1">
        <f t="shared" si="149"/>
        <v>-31.05694013107377</v>
      </c>
      <c r="S142" s="1">
        <f t="shared" si="149"/>
        <v>-31.076325857532449</v>
      </c>
      <c r="T142" s="1">
        <f t="shared" si="149"/>
        <v>-30.183922876958494</v>
      </c>
      <c r="U142" s="1">
        <f t="shared" si="149"/>
        <v>-28.862762840060988</v>
      </c>
      <c r="V142" s="1">
        <f t="shared" si="149"/>
        <v>-30.345148748604135</v>
      </c>
      <c r="W142" s="1">
        <f t="shared" si="149"/>
        <v>-31.25750862400665</v>
      </c>
      <c r="X142" s="1">
        <f t="shared" si="149"/>
        <v>-28.534014645454118</v>
      </c>
      <c r="Y142" s="1">
        <f t="shared" si="149"/>
        <v>-29.92159340422057</v>
      </c>
      <c r="Z142" s="1">
        <f t="shared" si="149"/>
        <v>-26.999543621276644</v>
      </c>
      <c r="AA142" s="1">
        <f t="shared" si="149"/>
        <v>-28.816396207748912</v>
      </c>
      <c r="AB142" s="1">
        <f t="shared" si="149"/>
        <v>-31.79578041563131</v>
      </c>
      <c r="AC142" s="1">
        <f t="shared" si="149"/>
        <v>-27.757694836434901</v>
      </c>
      <c r="AD142" s="1">
        <f t="shared" si="149"/>
        <v>-31.05694013107377</v>
      </c>
      <c r="AE142" s="1">
        <f t="shared" si="149"/>
        <v>-31.076325857532449</v>
      </c>
      <c r="AF142" s="1">
        <f t="shared" si="149"/>
        <v>-30.183922876958494</v>
      </c>
      <c r="AH142" s="15"/>
      <c r="AI142" s="15"/>
      <c r="AJ142" s="15"/>
      <c r="AM142" s="15"/>
    </row>
    <row r="143" spans="1:40">
      <c r="A143" s="77" t="s">
        <v>130</v>
      </c>
      <c r="B143" s="5" t="str">
        <f t="shared" si="154"/>
        <v>8810-04580</v>
      </c>
      <c r="C143" s="5" t="str">
        <f t="shared" si="155"/>
        <v>8810</v>
      </c>
      <c r="D143" s="1">
        <f>SUM($F143:K143)</f>
        <v>-215696.52999999997</v>
      </c>
      <c r="E143" s="2">
        <f t="shared" si="156"/>
        <v>-0.67844166142939222</v>
      </c>
      <c r="F143" s="22">
        <f>'Div 9 history '!B144</f>
        <v>-34916.549999999996</v>
      </c>
      <c r="G143" s="22">
        <f>'Div 9 history '!C144</f>
        <v>-34659.15</v>
      </c>
      <c r="H143" s="22">
        <f>'Div 9 history '!D144</f>
        <v>-35538.410000000003</v>
      </c>
      <c r="I143" s="22">
        <f>'Div 9 history '!E144</f>
        <v>-37050.619999999995</v>
      </c>
      <c r="J143" s="22">
        <f>'Div 9 history '!F144</f>
        <v>-36232.94</v>
      </c>
      <c r="K143" s="22">
        <f>'Div 9 history '!G144</f>
        <v>-37298.86</v>
      </c>
      <c r="L143" s="1">
        <f t="shared" si="149"/>
        <v>-31865.936712592164</v>
      </c>
      <c r="M143" s="1">
        <f t="shared" si="149"/>
        <v>-31977.201145066585</v>
      </c>
      <c r="N143" s="1">
        <f t="shared" si="149"/>
        <v>-30348.730840721</v>
      </c>
      <c r="O143" s="1">
        <f t="shared" si="149"/>
        <v>-28751.950546380787</v>
      </c>
      <c r="P143" s="1">
        <f t="shared" si="149"/>
        <v>-31724.671589849335</v>
      </c>
      <c r="Q143" s="1">
        <f t="shared" si="149"/>
        <v>-27695.616879535221</v>
      </c>
      <c r="R143" s="1">
        <f t="shared" si="149"/>
        <v>-30987.483664956773</v>
      </c>
      <c r="S143" s="1">
        <f t="shared" si="149"/>
        <v>-31006.826036724127</v>
      </c>
      <c r="T143" s="1">
        <f t="shared" si="149"/>
        <v>-30116.418847014349</v>
      </c>
      <c r="U143" s="1">
        <f t="shared" si="149"/>
        <v>-28798.213483273652</v>
      </c>
      <c r="V143" s="1">
        <f t="shared" si="149"/>
        <v>-30277.284149355874</v>
      </c>
      <c r="W143" s="1">
        <f t="shared" si="149"/>
        <v>-31187.603601828603</v>
      </c>
      <c r="X143" s="1">
        <f t="shared" si="149"/>
        <v>-28470.200508805774</v>
      </c>
      <c r="Y143" s="1">
        <f t="shared" si="149"/>
        <v>-29854.676054034888</v>
      </c>
      <c r="Z143" s="1">
        <f t="shared" si="149"/>
        <v>-26939.161211458064</v>
      </c>
      <c r="AA143" s="1">
        <f t="shared" si="149"/>
        <v>-28751.950546380787</v>
      </c>
      <c r="AB143" s="1">
        <f t="shared" si="149"/>
        <v>-31724.671589849335</v>
      </c>
      <c r="AC143" s="1">
        <f t="shared" si="149"/>
        <v>-27695.616879535221</v>
      </c>
      <c r="AD143" s="1">
        <f t="shared" si="149"/>
        <v>-30987.483664956773</v>
      </c>
      <c r="AE143" s="1">
        <f t="shared" si="149"/>
        <v>-31006.826036724127</v>
      </c>
      <c r="AF143" s="1">
        <f t="shared" si="149"/>
        <v>-30116.418847014349</v>
      </c>
      <c r="AH143" s="15">
        <f t="shared" si="150"/>
        <v>-398060.63771414501</v>
      </c>
      <c r="AI143" s="15">
        <f t="shared" si="151"/>
        <v>-355810.10657321743</v>
      </c>
      <c r="AJ143" s="15">
        <f t="shared" si="152"/>
        <v>42250.531140927575</v>
      </c>
      <c r="AM143" s="15">
        <f t="shared" si="153"/>
        <v>42250.531140927575</v>
      </c>
    </row>
    <row r="144" spans="1:40">
      <c r="A144" s="77" t="s">
        <v>131</v>
      </c>
      <c r="B144" s="5" t="str">
        <f t="shared" si="154"/>
        <v>8250-04581</v>
      </c>
      <c r="C144" s="5" t="str">
        <f t="shared" si="155"/>
        <v>8250</v>
      </c>
      <c r="D144" s="1">
        <f>SUM($F144:K144)</f>
        <v>1184.2</v>
      </c>
      <c r="E144" s="2">
        <f t="shared" si="156"/>
        <v>3.7247266586286133E-3</v>
      </c>
      <c r="F144" s="22">
        <f>'Div 9 history '!B145</f>
        <v>457</v>
      </c>
      <c r="G144" s="22">
        <f>'Div 9 history '!C145</f>
        <v>74</v>
      </c>
      <c r="H144" s="22">
        <f>'Div 9 history '!D145</f>
        <v>295.2</v>
      </c>
      <c r="I144" s="22">
        <f>'Div 9 history '!E145</f>
        <v>80</v>
      </c>
      <c r="J144" s="22">
        <f>'Div 9 history '!F145</f>
        <v>170</v>
      </c>
      <c r="K144" s="22">
        <f>'Div 9 history '!G145</f>
        <v>108</v>
      </c>
      <c r="L144" s="1">
        <f t="shared" si="149"/>
        <v>174.94784109439149</v>
      </c>
      <c r="M144" s="1">
        <f t="shared" si="149"/>
        <v>175.5586962664066</v>
      </c>
      <c r="N144" s="1">
        <f t="shared" si="149"/>
        <v>166.61819762043376</v>
      </c>
      <c r="O144" s="1">
        <f t="shared" si="149"/>
        <v>157.85168095668547</v>
      </c>
      <c r="P144" s="1">
        <f t="shared" si="149"/>
        <v>174.17227850953185</v>
      </c>
      <c r="Q144" s="1">
        <f t="shared" si="149"/>
        <v>152.0522815492007</v>
      </c>
      <c r="R144" s="1">
        <f t="shared" si="149"/>
        <v>170.12502776953261</v>
      </c>
      <c r="S144" s="1">
        <f t="shared" si="149"/>
        <v>170.23121972657012</v>
      </c>
      <c r="T144" s="1">
        <f t="shared" si="149"/>
        <v>165.34277671798614</v>
      </c>
      <c r="U144" s="1">
        <f t="shared" si="149"/>
        <v>158.10567006753732</v>
      </c>
      <c r="V144" s="1">
        <f t="shared" si="149"/>
        <v>166.22594665601358</v>
      </c>
      <c r="W144" s="1">
        <f t="shared" si="149"/>
        <v>171.22371039202829</v>
      </c>
      <c r="X144" s="1">
        <f t="shared" si="149"/>
        <v>156.30483922262357</v>
      </c>
      <c r="Y144" s="1">
        <f t="shared" si="149"/>
        <v>163.90577717308722</v>
      </c>
      <c r="Z144" s="1">
        <f t="shared" si="149"/>
        <v>147.89924857209641</v>
      </c>
      <c r="AA144" s="1">
        <f t="shared" si="149"/>
        <v>157.85168095668547</v>
      </c>
      <c r="AB144" s="1">
        <f t="shared" si="149"/>
        <v>174.17227850953185</v>
      </c>
      <c r="AC144" s="1">
        <f t="shared" si="149"/>
        <v>152.0522815492007</v>
      </c>
      <c r="AD144" s="1">
        <f t="shared" si="149"/>
        <v>170.12502776953261</v>
      </c>
      <c r="AE144" s="1">
        <f t="shared" si="149"/>
        <v>170.23121972657012</v>
      </c>
      <c r="AF144" s="1">
        <f t="shared" si="149"/>
        <v>165.34277671798614</v>
      </c>
      <c r="AH144" s="15">
        <f t="shared" si="150"/>
        <v>2185.4009759966498</v>
      </c>
      <c r="AI144" s="15">
        <f t="shared" si="151"/>
        <v>1953.4404573128934</v>
      </c>
      <c r="AJ144" s="15">
        <f t="shared" si="152"/>
        <v>-231.96051868375639</v>
      </c>
      <c r="AM144" s="15">
        <f t="shared" si="153"/>
        <v>-231.96051868375639</v>
      </c>
    </row>
    <row r="145" spans="1:39">
      <c r="A145" s="77" t="s">
        <v>904</v>
      </c>
      <c r="B145" s="5" t="str">
        <f t="shared" si="154"/>
        <v>8700-04581</v>
      </c>
      <c r="C145" s="5" t="str">
        <f t="shared" si="155"/>
        <v>8700</v>
      </c>
      <c r="D145" s="1">
        <f>SUM($F145:K145)</f>
        <v>360.27</v>
      </c>
      <c r="E145" s="2">
        <f t="shared" si="156"/>
        <v>1.1331762145787285E-3</v>
      </c>
      <c r="F145" s="22">
        <f>'Div 9 history '!B146</f>
        <v>0</v>
      </c>
      <c r="G145" s="22">
        <f>'Div 9 history '!C146</f>
        <v>0</v>
      </c>
      <c r="H145" s="22">
        <f>'Div 9 history '!D146</f>
        <v>0</v>
      </c>
      <c r="I145" s="22">
        <f>'Div 9 history '!E146</f>
        <v>0</v>
      </c>
      <c r="J145" s="22">
        <f>'Div 9 history '!F146</f>
        <v>0</v>
      </c>
      <c r="K145" s="22">
        <f>'Div 9 history '!G146</f>
        <v>360.27</v>
      </c>
      <c r="L145" s="1">
        <f t="shared" si="149"/>
        <v>53.224504907174818</v>
      </c>
      <c r="M145" s="1">
        <f t="shared" si="149"/>
        <v>53.410345806365733</v>
      </c>
      <c r="N145" s="1">
        <f t="shared" si="149"/>
        <v>50.690371606750261</v>
      </c>
      <c r="O145" s="1">
        <f t="shared" si="149"/>
        <v>48.02332806811777</v>
      </c>
      <c r="P145" s="1">
        <f t="shared" si="149"/>
        <v>52.988554955775236</v>
      </c>
      <c r="Q145" s="1">
        <f t="shared" si="149"/>
        <v>46.258972702018688</v>
      </c>
      <c r="R145" s="1">
        <f t="shared" si="149"/>
        <v>51.757257012776137</v>
      </c>
      <c r="S145" s="1">
        <f t="shared" si="149"/>
        <v>51.789563866653779</v>
      </c>
      <c r="T145" s="1">
        <f t="shared" si="149"/>
        <v>50.302349407354221</v>
      </c>
      <c r="U145" s="1">
        <f t="shared" si="149"/>
        <v>48.100599354189889</v>
      </c>
      <c r="V145" s="1">
        <f t="shared" si="149"/>
        <v>50.571036819592983</v>
      </c>
      <c r="W145" s="1">
        <f t="shared" si="149"/>
        <v>52.091510000790429</v>
      </c>
      <c r="X145" s="1">
        <f t="shared" si="149"/>
        <v>47.552731317965367</v>
      </c>
      <c r="Y145" s="1">
        <f t="shared" si="149"/>
        <v>49.865170023769743</v>
      </c>
      <c r="Z145" s="1">
        <f t="shared" si="149"/>
        <v>44.995492554525555</v>
      </c>
      <c r="AA145" s="1">
        <f t="shared" si="149"/>
        <v>48.02332806811777</v>
      </c>
      <c r="AB145" s="1">
        <f t="shared" si="149"/>
        <v>52.988554955775236</v>
      </c>
      <c r="AC145" s="1">
        <f t="shared" si="149"/>
        <v>46.258972702018688</v>
      </c>
      <c r="AD145" s="1">
        <f t="shared" si="149"/>
        <v>51.757257012776137</v>
      </c>
      <c r="AE145" s="1">
        <f t="shared" si="149"/>
        <v>51.789563866653779</v>
      </c>
      <c r="AF145" s="1">
        <f t="shared" si="149"/>
        <v>50.302349407354221</v>
      </c>
      <c r="AH145" s="15">
        <f t="shared" ref="AH145" si="157">SUM(F145:Q145)</f>
        <v>664.86607804620246</v>
      </c>
      <c r="AI145" s="15">
        <f t="shared" ref="AI145" si="158">SUM(U145:AF145)</f>
        <v>594.2965660835298</v>
      </c>
      <c r="AJ145" s="15">
        <f t="shared" ref="AJ145" si="159">AI145-AH145</f>
        <v>-70.569511962672664</v>
      </c>
      <c r="AM145" s="15">
        <f t="shared" ref="AM145" si="160">AJ145</f>
        <v>-70.569511962672664</v>
      </c>
    </row>
    <row r="146" spans="1:39">
      <c r="A146" s="77" t="s">
        <v>132</v>
      </c>
      <c r="B146" s="5" t="str">
        <f t="shared" si="154"/>
        <v>8810-04581</v>
      </c>
      <c r="C146" s="5" t="str">
        <f t="shared" si="155"/>
        <v>8810</v>
      </c>
      <c r="D146" s="1">
        <f>SUM($F146:K146)</f>
        <v>363067.01</v>
      </c>
      <c r="E146" s="2">
        <f t="shared" si="156"/>
        <v>1.14197379751358</v>
      </c>
      <c r="F146" s="22">
        <f>'Div 9 history '!B147</f>
        <v>62419.199999999997</v>
      </c>
      <c r="G146" s="22">
        <f>'Div 9 history '!C147</f>
        <v>59784.47</v>
      </c>
      <c r="H146" s="22">
        <f>'Div 9 history '!D147</f>
        <v>59936.47</v>
      </c>
      <c r="I146" s="22">
        <f>'Div 9 history '!E147</f>
        <v>60957.929999999993</v>
      </c>
      <c r="J146" s="22">
        <f>'Div 9 history '!F147</f>
        <v>59384.47</v>
      </c>
      <c r="K146" s="22">
        <f>'Div 9 history '!G147</f>
        <v>60584.47</v>
      </c>
      <c r="L146" s="1">
        <f t="shared" si="149"/>
        <v>53637.721307292566</v>
      </c>
      <c r="M146" s="1">
        <f t="shared" si="149"/>
        <v>53825.005010084795</v>
      </c>
      <c r="N146" s="1">
        <f t="shared" si="149"/>
        <v>51083.913884174974</v>
      </c>
      <c r="O146" s="1">
        <f t="shared" si="149"/>
        <v>48396.164354347013</v>
      </c>
      <c r="P146" s="1">
        <f t="shared" si="149"/>
        <v>53399.939523174282</v>
      </c>
      <c r="Q146" s="1">
        <f t="shared" si="149"/>
        <v>46618.111151618366</v>
      </c>
      <c r="R146" s="1">
        <f t="shared" si="149"/>
        <v>52159.082214534006</v>
      </c>
      <c r="S146" s="1">
        <f t="shared" si="149"/>
        <v>52191.639887501122</v>
      </c>
      <c r="T146" s="1">
        <f t="shared" si="149"/>
        <v>50692.879216430374</v>
      </c>
      <c r="U146" s="1">
        <f t="shared" si="149"/>
        <v>48474.035547599458</v>
      </c>
      <c r="V146" s="1">
        <f t="shared" si="149"/>
        <v>50963.652623558817</v>
      </c>
      <c r="W146" s="1">
        <f t="shared" si="149"/>
        <v>52495.930225586591</v>
      </c>
      <c r="X146" s="1">
        <f t="shared" si="149"/>
        <v>47921.914055977599</v>
      </c>
      <c r="Y146" s="1">
        <f t="shared" si="149"/>
        <v>50252.30572534963</v>
      </c>
      <c r="Z146" s="1">
        <f t="shared" si="149"/>
        <v>45344.821787128705</v>
      </c>
      <c r="AA146" s="1">
        <f t="shared" si="149"/>
        <v>48396.164354347013</v>
      </c>
      <c r="AB146" s="1">
        <f t="shared" si="149"/>
        <v>53399.939523174282</v>
      </c>
      <c r="AC146" s="1">
        <f t="shared" si="149"/>
        <v>46618.111151618366</v>
      </c>
      <c r="AD146" s="1">
        <f t="shared" si="149"/>
        <v>52159.082214534006</v>
      </c>
      <c r="AE146" s="1">
        <f t="shared" si="149"/>
        <v>52191.639887501122</v>
      </c>
      <c r="AF146" s="1">
        <f t="shared" si="149"/>
        <v>50692.879216430374</v>
      </c>
      <c r="AH146" s="15">
        <f t="shared" si="150"/>
        <v>670027.86523069208</v>
      </c>
      <c r="AI146" s="15">
        <f t="shared" si="151"/>
        <v>598910.47631280601</v>
      </c>
      <c r="AJ146" s="15">
        <f t="shared" si="152"/>
        <v>-71117.38891788607</v>
      </c>
      <c r="AM146" s="15">
        <f t="shared" si="153"/>
        <v>-71117.38891788607</v>
      </c>
    </row>
    <row r="147" spans="1:39">
      <c r="A147" s="77" t="s">
        <v>133</v>
      </c>
      <c r="B147" s="5" t="str">
        <f t="shared" si="154"/>
        <v>9310-04581</v>
      </c>
      <c r="C147" s="5" t="str">
        <f t="shared" si="155"/>
        <v>9310</v>
      </c>
      <c r="D147" s="1">
        <f>SUM($F147:K147)</f>
        <v>7741.84</v>
      </c>
      <c r="E147" s="2">
        <f t="shared" si="156"/>
        <v>2.4350817290016334E-2</v>
      </c>
      <c r="F147" s="22">
        <f>'Div 9 history '!B148</f>
        <v>1283.2</v>
      </c>
      <c r="G147" s="22">
        <f>'Div 9 history '!C148</f>
        <v>1283.2</v>
      </c>
      <c r="H147" s="22">
        <f>'Div 9 history '!D148</f>
        <v>1283.2</v>
      </c>
      <c r="I147" s="22">
        <f>'Div 9 history '!E148</f>
        <v>1283.2</v>
      </c>
      <c r="J147" s="22">
        <f>'Div 9 history '!F148</f>
        <v>1304.52</v>
      </c>
      <c r="K147" s="22">
        <f>'Div 9 history '!G148</f>
        <v>1304.52</v>
      </c>
      <c r="L147" s="1">
        <f t="shared" si="149"/>
        <v>1143.741086048137</v>
      </c>
      <c r="M147" s="1">
        <f t="shared" si="149"/>
        <v>1147.7346200836998</v>
      </c>
      <c r="N147" s="1">
        <f t="shared" si="149"/>
        <v>1089.2851098343008</v>
      </c>
      <c r="O147" s="1">
        <f t="shared" si="149"/>
        <v>1031.9730262605183</v>
      </c>
      <c r="P147" s="1">
        <f t="shared" si="149"/>
        <v>1138.6707588720099</v>
      </c>
      <c r="Q147" s="1">
        <f t="shared" si="149"/>
        <v>994.05880373996285</v>
      </c>
      <c r="R147" s="1">
        <f t="shared" si="149"/>
        <v>1112.2114043128511</v>
      </c>
      <c r="S147" s="1">
        <f t="shared" si="149"/>
        <v>1112.9056461137895</v>
      </c>
      <c r="T147" s="1">
        <f t="shared" si="149"/>
        <v>1080.9469029778534</v>
      </c>
      <c r="U147" s="1">
        <f t="shared" si="149"/>
        <v>1033.6335084915243</v>
      </c>
      <c r="V147" s="1">
        <f t="shared" si="149"/>
        <v>1086.7207252654891</v>
      </c>
      <c r="W147" s="1">
        <f t="shared" si="149"/>
        <v>1119.3941648888872</v>
      </c>
      <c r="X147" s="1">
        <f t="shared" si="149"/>
        <v>1021.8603753481474</v>
      </c>
      <c r="Y147" s="1">
        <f t="shared" si="149"/>
        <v>1071.552357667365</v>
      </c>
      <c r="Z147" s="1">
        <f t="shared" si="149"/>
        <v>966.90788596976756</v>
      </c>
      <c r="AA147" s="1">
        <f t="shared" si="149"/>
        <v>1031.9730262605183</v>
      </c>
      <c r="AB147" s="1">
        <f t="shared" si="149"/>
        <v>1138.6707588720099</v>
      </c>
      <c r="AC147" s="1">
        <f t="shared" si="149"/>
        <v>994.05880373996285</v>
      </c>
      <c r="AD147" s="1">
        <f t="shared" si="149"/>
        <v>1112.2114043128511</v>
      </c>
      <c r="AE147" s="1">
        <f t="shared" si="149"/>
        <v>1112.9056461137895</v>
      </c>
      <c r="AF147" s="1">
        <f t="shared" si="149"/>
        <v>1080.9469029778534</v>
      </c>
      <c r="AH147" s="15">
        <f t="shared" si="150"/>
        <v>14287.303404838631</v>
      </c>
      <c r="AI147" s="15">
        <f t="shared" si="151"/>
        <v>12770.835559908166</v>
      </c>
      <c r="AJ147" s="15">
        <f t="shared" si="152"/>
        <v>-1516.4678449304647</v>
      </c>
      <c r="AM147" s="15">
        <f t="shared" si="153"/>
        <v>-1516.4678449304647</v>
      </c>
    </row>
    <row r="148" spans="1:39">
      <c r="A148" s="77" t="s">
        <v>134</v>
      </c>
      <c r="B148" s="5" t="str">
        <f t="shared" si="154"/>
        <v>8700-04582</v>
      </c>
      <c r="C148" s="5" t="str">
        <f t="shared" si="155"/>
        <v>8700</v>
      </c>
      <c r="D148" s="1">
        <f>SUM($F148:K148)</f>
        <v>42073.71</v>
      </c>
      <c r="E148" s="2">
        <f t="shared" si="156"/>
        <v>0.13233665703800815</v>
      </c>
      <c r="F148" s="22">
        <f>'Div 9 history '!B149</f>
        <v>3382.3</v>
      </c>
      <c r="G148" s="22">
        <f>'Div 9 history '!C149</f>
        <v>14560</v>
      </c>
      <c r="H148" s="22">
        <f>'Div 9 history '!D149</f>
        <v>8190</v>
      </c>
      <c r="I148" s="22">
        <f>'Div 9 history '!E149</f>
        <v>725</v>
      </c>
      <c r="J148" s="22">
        <f>'Div 9 history '!F149</f>
        <v>3428.79</v>
      </c>
      <c r="K148" s="22">
        <f>'Div 9 history '!G149</f>
        <v>11787.62</v>
      </c>
      <c r="L148" s="1">
        <f t="shared" si="149"/>
        <v>6215.7614687818859</v>
      </c>
      <c r="M148" s="1">
        <f t="shared" si="149"/>
        <v>6237.4646805361199</v>
      </c>
      <c r="N148" s="1">
        <f t="shared" si="149"/>
        <v>5919.8156792812188</v>
      </c>
      <c r="O148" s="1">
        <f t="shared" si="149"/>
        <v>5608.3481232765625</v>
      </c>
      <c r="P148" s="1">
        <f t="shared" si="149"/>
        <v>6188.2063300534319</v>
      </c>
      <c r="Q148" s="1">
        <f t="shared" si="149"/>
        <v>5402.2999482683845</v>
      </c>
      <c r="R148" s="1">
        <f t="shared" si="149"/>
        <v>6044.4106418825031</v>
      </c>
      <c r="S148" s="1">
        <f t="shared" si="149"/>
        <v>6048.1835599746573</v>
      </c>
      <c r="T148" s="1">
        <f t="shared" si="149"/>
        <v>5874.5009611782643</v>
      </c>
      <c r="U148" s="1">
        <f t="shared" si="149"/>
        <v>5617.3721599199835</v>
      </c>
      <c r="V148" s="1">
        <f t="shared" si="149"/>
        <v>5905.8793059285463</v>
      </c>
      <c r="W148" s="1">
        <f t="shared" si="149"/>
        <v>6083.4459856090043</v>
      </c>
      <c r="X148" s="1">
        <f t="shared" si="149"/>
        <v>5553.3900329752478</v>
      </c>
      <c r="Y148" s="1">
        <f t="shared" si="149"/>
        <v>5823.4454788929997</v>
      </c>
      <c r="Z148" s="1">
        <f t="shared" si="149"/>
        <v>5254.7458990375753</v>
      </c>
      <c r="AA148" s="1">
        <f t="shared" si="149"/>
        <v>5608.3481232765625</v>
      </c>
      <c r="AB148" s="1">
        <f t="shared" si="149"/>
        <v>6188.2063300534319</v>
      </c>
      <c r="AC148" s="1">
        <f t="shared" si="149"/>
        <v>5402.2999482683845</v>
      </c>
      <c r="AD148" s="1">
        <f t="shared" si="149"/>
        <v>6044.4106418825031</v>
      </c>
      <c r="AE148" s="1">
        <f t="shared" si="149"/>
        <v>6048.1835599746573</v>
      </c>
      <c r="AF148" s="1">
        <f t="shared" si="149"/>
        <v>5874.5009611782643</v>
      </c>
      <c r="AH148" s="15">
        <f t="shared" si="150"/>
        <v>77645.606230197605</v>
      </c>
      <c r="AI148" s="15">
        <f t="shared" si="151"/>
        <v>69404.228426997157</v>
      </c>
      <c r="AJ148" s="15">
        <f t="shared" si="152"/>
        <v>-8241.3778032004484</v>
      </c>
      <c r="AM148" s="15">
        <f t="shared" si="153"/>
        <v>-8241.3778032004484</v>
      </c>
    </row>
    <row r="149" spans="1:39">
      <c r="A149" s="77" t="s">
        <v>688</v>
      </c>
      <c r="B149" s="5" t="str">
        <f t="shared" si="154"/>
        <v>8710-04582</v>
      </c>
      <c r="C149" s="5" t="str">
        <f t="shared" si="155"/>
        <v>8710</v>
      </c>
      <c r="D149" s="1">
        <f>SUM($F149:K149)</f>
        <v>0</v>
      </c>
      <c r="E149" s="2">
        <f t="shared" si="156"/>
        <v>0</v>
      </c>
      <c r="F149" s="22">
        <f>'Div 9 history '!B150</f>
        <v>0</v>
      </c>
      <c r="G149" s="22">
        <f>'Div 9 history '!C150</f>
        <v>0</v>
      </c>
      <c r="H149" s="22">
        <f>'Div 9 history '!D150</f>
        <v>0</v>
      </c>
      <c r="I149" s="22">
        <f>'Div 9 history '!E150</f>
        <v>0</v>
      </c>
      <c r="J149" s="22">
        <f>'Div 9 history '!F150</f>
        <v>0</v>
      </c>
      <c r="K149" s="22">
        <f>'Div 9 history '!G150</f>
        <v>0</v>
      </c>
      <c r="L149" s="1">
        <f t="shared" si="149"/>
        <v>0</v>
      </c>
      <c r="M149" s="1">
        <f t="shared" si="149"/>
        <v>0</v>
      </c>
      <c r="N149" s="1">
        <f t="shared" si="149"/>
        <v>0</v>
      </c>
      <c r="O149" s="1">
        <f t="shared" si="149"/>
        <v>0</v>
      </c>
      <c r="P149" s="1">
        <f t="shared" si="149"/>
        <v>0</v>
      </c>
      <c r="Q149" s="1">
        <f t="shared" si="149"/>
        <v>0</v>
      </c>
      <c r="R149" s="1">
        <f t="shared" si="149"/>
        <v>0</v>
      </c>
      <c r="S149" s="1">
        <f t="shared" si="149"/>
        <v>0</v>
      </c>
      <c r="T149" s="1">
        <f t="shared" si="149"/>
        <v>0</v>
      </c>
      <c r="U149" s="1">
        <f t="shared" si="149"/>
        <v>0</v>
      </c>
      <c r="V149" s="1">
        <f t="shared" si="149"/>
        <v>0</v>
      </c>
      <c r="W149" s="1">
        <f t="shared" si="149"/>
        <v>0</v>
      </c>
      <c r="X149" s="1">
        <f t="shared" si="149"/>
        <v>0</v>
      </c>
      <c r="Y149" s="1">
        <f t="shared" si="149"/>
        <v>0</v>
      </c>
      <c r="Z149" s="1">
        <f t="shared" si="149"/>
        <v>0</v>
      </c>
      <c r="AA149" s="1">
        <f t="shared" si="149"/>
        <v>0</v>
      </c>
      <c r="AB149" s="1">
        <f t="shared" si="149"/>
        <v>0</v>
      </c>
      <c r="AC149" s="1">
        <f t="shared" si="149"/>
        <v>0</v>
      </c>
      <c r="AD149" s="1">
        <f t="shared" si="149"/>
        <v>0</v>
      </c>
      <c r="AE149" s="1">
        <f t="shared" si="149"/>
        <v>0</v>
      </c>
      <c r="AF149" s="1">
        <f t="shared" si="149"/>
        <v>0</v>
      </c>
      <c r="AH149" s="15">
        <f t="shared" si="150"/>
        <v>0</v>
      </c>
      <c r="AI149" s="15">
        <f t="shared" si="151"/>
        <v>0</v>
      </c>
      <c r="AJ149" s="15">
        <f t="shared" si="152"/>
        <v>0</v>
      </c>
      <c r="AM149" s="15">
        <f t="shared" si="153"/>
        <v>0</v>
      </c>
    </row>
    <row r="150" spans="1:39">
      <c r="A150" s="77" t="s">
        <v>907</v>
      </c>
      <c r="B150" s="5" t="str">
        <f t="shared" si="154"/>
        <v>8780-04582</v>
      </c>
      <c r="C150" s="5" t="str">
        <f t="shared" si="155"/>
        <v>8780</v>
      </c>
      <c r="D150" s="1">
        <f>SUM($F150:K150)</f>
        <v>54.02</v>
      </c>
      <c r="E150" s="2">
        <f t="shared" si="156"/>
        <v>1.699119524566101E-4</v>
      </c>
      <c r="F150" s="22">
        <f>'Div 9 history '!B151</f>
        <v>0</v>
      </c>
      <c r="G150" s="22">
        <f>'Div 9 history '!C151</f>
        <v>0</v>
      </c>
      <c r="H150" s="22">
        <f>'Div 9 history '!D151</f>
        <v>0</v>
      </c>
      <c r="I150" s="22">
        <f>'Div 9 history '!E151</f>
        <v>0</v>
      </c>
      <c r="J150" s="22">
        <f>'Div 9 history '!F151</f>
        <v>0</v>
      </c>
      <c r="K150" s="22">
        <f>'Div 9 history '!G151</f>
        <v>54.02</v>
      </c>
      <c r="L150" s="1">
        <f t="shared" si="149"/>
        <v>7.9806471676397814</v>
      </c>
      <c r="M150" s="1">
        <f t="shared" si="149"/>
        <v>8.0085127278426658</v>
      </c>
      <c r="N150" s="1">
        <f t="shared" si="149"/>
        <v>7.6006713692415397</v>
      </c>
      <c r="O150" s="1">
        <f t="shared" si="149"/>
        <v>7.200766597939662</v>
      </c>
      <c r="P150" s="1">
        <f t="shared" si="149"/>
        <v>7.9452681008992654</v>
      </c>
      <c r="Q150" s="1">
        <f t="shared" si="149"/>
        <v>6.9362136879647203</v>
      </c>
      <c r="R150" s="1">
        <f t="shared" si="149"/>
        <v>7.7606434724794378</v>
      </c>
      <c r="S150" s="1">
        <f t="shared" si="149"/>
        <v>7.7654876622439764</v>
      </c>
      <c r="T150" s="1">
        <f t="shared" si="149"/>
        <v>7.5424901184813473</v>
      </c>
      <c r="U150" s="1">
        <f t="shared" si="149"/>
        <v>7.2123528939776778</v>
      </c>
      <c r="V150" s="1">
        <f t="shared" si="149"/>
        <v>7.5827779415283345</v>
      </c>
      <c r="W150" s="1">
        <f t="shared" si="149"/>
        <v>7.8107624010955643</v>
      </c>
      <c r="X150" s="1">
        <f t="shared" si="149"/>
        <v>7.130203863203957</v>
      </c>
      <c r="Y150" s="1">
        <f t="shared" si="149"/>
        <v>7.4769380872235871</v>
      </c>
      <c r="Z150" s="1">
        <f t="shared" si="149"/>
        <v>6.7467635600951255</v>
      </c>
      <c r="AA150" s="1">
        <f t="shared" si="149"/>
        <v>7.200766597939662</v>
      </c>
      <c r="AB150" s="1">
        <f t="shared" si="149"/>
        <v>7.9452681008992654</v>
      </c>
      <c r="AC150" s="1">
        <f t="shared" si="149"/>
        <v>6.9362136879647203</v>
      </c>
      <c r="AD150" s="1">
        <f t="shared" si="149"/>
        <v>7.7606434724794378</v>
      </c>
      <c r="AE150" s="1">
        <f t="shared" si="149"/>
        <v>7.7654876622439764</v>
      </c>
      <c r="AF150" s="1">
        <f t="shared" si="149"/>
        <v>7.5424901184813473</v>
      </c>
      <c r="AH150" s="15">
        <f t="shared" ref="AH150" si="161">SUM(F150:Q150)</f>
        <v>99.692079651527649</v>
      </c>
      <c r="AI150" s="15">
        <f t="shared" ref="AI150" si="162">SUM(U150:AF150)</f>
        <v>89.110668387132662</v>
      </c>
      <c r="AJ150" s="15">
        <f t="shared" ref="AJ150" si="163">AI150-AH150</f>
        <v>-10.581411264394987</v>
      </c>
      <c r="AM150" s="15">
        <f t="shared" ref="AM150" si="164">AJ150</f>
        <v>-10.581411264394987</v>
      </c>
    </row>
    <row r="151" spans="1:39">
      <c r="A151" s="77" t="s">
        <v>135</v>
      </c>
      <c r="B151" s="5" t="str">
        <f t="shared" si="154"/>
        <v>8740-04582</v>
      </c>
      <c r="C151" s="5" t="str">
        <f t="shared" si="155"/>
        <v>8740</v>
      </c>
      <c r="D151" s="1">
        <f>SUM($F151:K151)</f>
        <v>19638.53</v>
      </c>
      <c r="E151" s="2">
        <f t="shared" si="156"/>
        <v>6.1770103215063141E-2</v>
      </c>
      <c r="F151" s="22">
        <f>'Div 9 history '!B152</f>
        <v>405.55</v>
      </c>
      <c r="G151" s="22">
        <f>'Div 9 history '!C152</f>
        <v>25</v>
      </c>
      <c r="H151" s="22">
        <f>'Div 9 history '!D152</f>
        <v>819.22</v>
      </c>
      <c r="I151" s="22">
        <f>'Div 9 history '!E152</f>
        <v>3138.86</v>
      </c>
      <c r="J151" s="22">
        <f>'Div 9 history '!F152</f>
        <v>11080</v>
      </c>
      <c r="K151" s="22">
        <f>'Div 9 history '!G152</f>
        <v>4169.8999999999996</v>
      </c>
      <c r="L151" s="1">
        <f t="shared" si="149"/>
        <v>2901.2991266402973</v>
      </c>
      <c r="M151" s="1">
        <f t="shared" si="149"/>
        <v>2911.4294235675675</v>
      </c>
      <c r="N151" s="1">
        <f t="shared" si="149"/>
        <v>2763.1620271194197</v>
      </c>
      <c r="O151" s="1">
        <f t="shared" si="149"/>
        <v>2617.7799121924468</v>
      </c>
      <c r="P151" s="1">
        <f t="shared" si="149"/>
        <v>2888.4373557488566</v>
      </c>
      <c r="Q151" s="1">
        <f t="shared" si="149"/>
        <v>2521.6038614865938</v>
      </c>
      <c r="R151" s="1">
        <f t="shared" si="149"/>
        <v>2821.3185792964014</v>
      </c>
      <c r="S151" s="1">
        <f t="shared" si="149"/>
        <v>2823.0796449390632</v>
      </c>
      <c r="T151" s="1">
        <f t="shared" si="149"/>
        <v>2742.0107083765179</v>
      </c>
      <c r="U151" s="1">
        <f t="shared" si="149"/>
        <v>2621.9920155306818</v>
      </c>
      <c r="V151" s="1">
        <f t="shared" si="149"/>
        <v>2756.6570175498414</v>
      </c>
      <c r="W151" s="1">
        <f t="shared" si="149"/>
        <v>2839.5389066417488</v>
      </c>
      <c r="X151" s="1">
        <f t="shared" si="149"/>
        <v>2592.1274060282635</v>
      </c>
      <c r="Y151" s="1">
        <f t="shared" si="149"/>
        <v>2718.1798025561461</v>
      </c>
      <c r="Z151" s="1">
        <f t="shared" si="149"/>
        <v>2452.7308141028307</v>
      </c>
      <c r="AA151" s="1">
        <f t="shared" si="149"/>
        <v>2617.7799121924468</v>
      </c>
      <c r="AB151" s="1">
        <f t="shared" si="149"/>
        <v>2888.4373557488566</v>
      </c>
      <c r="AC151" s="1">
        <f t="shared" si="149"/>
        <v>2521.6038614865938</v>
      </c>
      <c r="AD151" s="1">
        <f t="shared" si="149"/>
        <v>2821.3185792964014</v>
      </c>
      <c r="AE151" s="1">
        <f t="shared" si="149"/>
        <v>2823.0796449390632</v>
      </c>
      <c r="AF151" s="1">
        <f t="shared" si="149"/>
        <v>2742.0107083765179</v>
      </c>
      <c r="AH151" s="15">
        <f t="shared" si="150"/>
        <v>36242.241706755172</v>
      </c>
      <c r="AI151" s="15">
        <f t="shared" si="151"/>
        <v>32395.456024449391</v>
      </c>
      <c r="AJ151" s="15">
        <f t="shared" si="152"/>
        <v>-3846.7856823057809</v>
      </c>
      <c r="AM151" s="15">
        <f t="shared" si="153"/>
        <v>-3846.7856823057809</v>
      </c>
    </row>
    <row r="152" spans="1:39">
      <c r="A152" s="77" t="s">
        <v>136</v>
      </c>
      <c r="B152" s="5" t="str">
        <f t="shared" si="154"/>
        <v>8750-04582</v>
      </c>
      <c r="C152" s="5" t="str">
        <f t="shared" si="155"/>
        <v>8750</v>
      </c>
      <c r="D152" s="1">
        <f>SUM($F152:K152)</f>
        <v>389.32</v>
      </c>
      <c r="E152" s="2">
        <f t="shared" si="156"/>
        <v>1.2245487103000267E-3</v>
      </c>
      <c r="F152" s="22">
        <f>'Div 9 history '!B153</f>
        <v>0</v>
      </c>
      <c r="G152" s="22">
        <f>'Div 9 history '!C153</f>
        <v>0</v>
      </c>
      <c r="H152" s="22">
        <f>'Div 9 history '!D153</f>
        <v>0</v>
      </c>
      <c r="I152" s="22">
        <f>'Div 9 history '!E153</f>
        <v>235</v>
      </c>
      <c r="J152" s="22">
        <f>'Div 9 history '!F153</f>
        <v>154.32</v>
      </c>
      <c r="K152" s="22">
        <f>'Div 9 history '!G153</f>
        <v>0</v>
      </c>
      <c r="L152" s="1">
        <f t="shared" si="149"/>
        <v>57.516207984182145</v>
      </c>
      <c r="M152" s="1">
        <f t="shared" si="149"/>
        <v>57.717033972671345</v>
      </c>
      <c r="N152" s="1">
        <f t="shared" si="149"/>
        <v>54.777737457851096</v>
      </c>
      <c r="O152" s="1">
        <f t="shared" si="149"/>
        <v>51.895639613288957</v>
      </c>
      <c r="P152" s="1">
        <f t="shared" si="149"/>
        <v>57.261232451723473</v>
      </c>
      <c r="Q152" s="1">
        <f t="shared" si="149"/>
        <v>49.989017271351813</v>
      </c>
      <c r="R152" s="1">
        <f t="shared" si="149"/>
        <v>55.930650068598567</v>
      </c>
      <c r="S152" s="1">
        <f t="shared" si="149"/>
        <v>55.965561952329224</v>
      </c>
      <c r="T152" s="1">
        <f t="shared" si="149"/>
        <v>54.358427488470163</v>
      </c>
      <c r="U152" s="1">
        <f t="shared" si="149"/>
        <v>51.979141589844303</v>
      </c>
      <c r="V152" s="1">
        <f t="shared" si="149"/>
        <v>54.648780233169404</v>
      </c>
      <c r="W152" s="1">
        <f t="shared" si="149"/>
        <v>56.291855201675773</v>
      </c>
      <c r="X152" s="1">
        <f t="shared" si="149"/>
        <v>51.387096779388457</v>
      </c>
      <c r="Y152" s="1">
        <f t="shared" si="149"/>
        <v>53.885996596036406</v>
      </c>
      <c r="Z152" s="1">
        <f t="shared" si="149"/>
        <v>48.623657704854388</v>
      </c>
      <c r="AA152" s="1">
        <f t="shared" si="149"/>
        <v>51.895639613288957</v>
      </c>
      <c r="AB152" s="1">
        <f t="shared" si="149"/>
        <v>57.261232451723473</v>
      </c>
      <c r="AC152" s="1">
        <f t="shared" si="149"/>
        <v>49.989017271351813</v>
      </c>
      <c r="AD152" s="1">
        <f t="shared" si="149"/>
        <v>55.930650068598567</v>
      </c>
      <c r="AE152" s="1">
        <f t="shared" si="149"/>
        <v>55.965561952329224</v>
      </c>
      <c r="AF152" s="1">
        <f t="shared" si="149"/>
        <v>54.358427488470163</v>
      </c>
      <c r="AH152" s="15">
        <f t="shared" si="150"/>
        <v>718.47686875106876</v>
      </c>
      <c r="AI152" s="15">
        <f t="shared" si="151"/>
        <v>642.21705695073103</v>
      </c>
      <c r="AJ152" s="15">
        <f t="shared" si="152"/>
        <v>-76.259811800337729</v>
      </c>
      <c r="AM152" s="15">
        <f t="shared" si="153"/>
        <v>-76.259811800337729</v>
      </c>
    </row>
    <row r="153" spans="1:39">
      <c r="A153" s="77" t="s">
        <v>137</v>
      </c>
      <c r="B153" s="5" t="str">
        <f t="shared" si="154"/>
        <v>8800-04582</v>
      </c>
      <c r="C153" s="5" t="str">
        <f t="shared" si="155"/>
        <v>8800</v>
      </c>
      <c r="D153" s="1">
        <f>SUM($F153:K153)</f>
        <v>55.05</v>
      </c>
      <c r="E153" s="2">
        <f t="shared" si="156"/>
        <v>1.7315166573003305E-4</v>
      </c>
      <c r="F153" s="22">
        <f>'Div 9 history '!B154</f>
        <v>0</v>
      </c>
      <c r="G153" s="22">
        <f>'Div 9 history '!C154</f>
        <v>0</v>
      </c>
      <c r="H153" s="22">
        <f>'Div 9 history '!D154</f>
        <v>55.05</v>
      </c>
      <c r="I153" s="22">
        <f>'Div 9 history '!E154</f>
        <v>0</v>
      </c>
      <c r="J153" s="22">
        <f>'Div 9 history '!F154</f>
        <v>0</v>
      </c>
      <c r="K153" s="22">
        <f>'Div 9 history '!G154</f>
        <v>0</v>
      </c>
      <c r="L153" s="1">
        <f t="shared" si="149"/>
        <v>8.1328142646902979</v>
      </c>
      <c r="M153" s="1">
        <f t="shared" si="149"/>
        <v>8.1612111378700245</v>
      </c>
      <c r="N153" s="1">
        <f t="shared" si="149"/>
        <v>7.745593463101569</v>
      </c>
      <c r="O153" s="1">
        <f t="shared" ref="O153:AD168" si="165">$E153*O$186</f>
        <v>7.3380637026393627</v>
      </c>
      <c r="P153" s="1">
        <f t="shared" si="165"/>
        <v>8.0967606248519903</v>
      </c>
      <c r="Q153" s="1">
        <f t="shared" si="165"/>
        <v>7.0684665590977014</v>
      </c>
      <c r="R153" s="1">
        <f t="shared" si="165"/>
        <v>7.9086157563863946</v>
      </c>
      <c r="S153" s="1">
        <f t="shared" si="165"/>
        <v>7.9135523103763585</v>
      </c>
      <c r="T153" s="1">
        <f t="shared" si="165"/>
        <v>7.686302869722291</v>
      </c>
      <c r="U153" s="1">
        <f t="shared" si="165"/>
        <v>7.3498709147254928</v>
      </c>
      <c r="V153" s="1">
        <f t="shared" si="165"/>
        <v>7.7273588611835393</v>
      </c>
      <c r="W153" s="1">
        <f t="shared" si="165"/>
        <v>7.9596903032267825</v>
      </c>
      <c r="X153" s="1">
        <f t="shared" si="165"/>
        <v>7.2661555473783377</v>
      </c>
      <c r="Y153" s="1">
        <f t="shared" si="165"/>
        <v>7.6195009570836438</v>
      </c>
      <c r="Z153" s="1">
        <f t="shared" si="165"/>
        <v>6.8754041833253723</v>
      </c>
      <c r="AA153" s="1">
        <f t="shared" si="165"/>
        <v>7.3380637026393627</v>
      </c>
      <c r="AB153" s="1">
        <f t="shared" si="165"/>
        <v>8.0967606248519903</v>
      </c>
      <c r="AC153" s="1">
        <f t="shared" si="165"/>
        <v>7.0684665590977014</v>
      </c>
      <c r="AD153" s="1">
        <f t="shared" si="165"/>
        <v>7.9086157563863946</v>
      </c>
      <c r="AE153" s="1">
        <f t="shared" ref="AE153:AF168" si="166">$E153*AE$186</f>
        <v>7.9135523103763585</v>
      </c>
      <c r="AF153" s="1">
        <f t="shared" si="166"/>
        <v>7.686302869722291</v>
      </c>
      <c r="AH153" s="15">
        <f t="shared" si="150"/>
        <v>101.59290975225095</v>
      </c>
      <c r="AI153" s="15">
        <f t="shared" si="151"/>
        <v>90.809742589997271</v>
      </c>
      <c r="AJ153" s="15">
        <f t="shared" si="152"/>
        <v>-10.783167162253676</v>
      </c>
      <c r="AM153" s="15">
        <f t="shared" si="153"/>
        <v>-10.783167162253676</v>
      </c>
    </row>
    <row r="154" spans="1:39">
      <c r="A154" s="77" t="s">
        <v>138</v>
      </c>
      <c r="B154" s="5" t="str">
        <f t="shared" si="154"/>
        <v>8810-04582</v>
      </c>
      <c r="C154" s="5" t="str">
        <f t="shared" si="155"/>
        <v>8810</v>
      </c>
      <c r="D154" s="1">
        <f>SUM($F154:K154)</f>
        <v>138467.61000000002</v>
      </c>
      <c r="E154" s="2">
        <f t="shared" si="156"/>
        <v>0.43552946995743119</v>
      </c>
      <c r="F154" s="22">
        <f>'Div 9 history '!B155</f>
        <v>26775.109999999997</v>
      </c>
      <c r="G154" s="22">
        <f>'Div 9 history '!C155</f>
        <v>15785.7</v>
      </c>
      <c r="H154" s="22">
        <f>'Div 9 history '!D155</f>
        <v>21309.969999999998</v>
      </c>
      <c r="I154" s="22">
        <f>'Div 9 history '!E155</f>
        <v>17057.010000000002</v>
      </c>
      <c r="J154" s="22">
        <f>'Div 9 history '!F155</f>
        <v>24673.3</v>
      </c>
      <c r="K154" s="22">
        <f>'Div 9 history '!G155</f>
        <v>32866.520000000004</v>
      </c>
      <c r="L154" s="1">
        <f t="shared" ref="L154:AA169" si="167">$E154*L$186</f>
        <v>20456.51868856627</v>
      </c>
      <c r="M154" s="1">
        <f t="shared" si="167"/>
        <v>20527.945521639289</v>
      </c>
      <c r="N154" s="1">
        <f t="shared" si="167"/>
        <v>19482.53977960577</v>
      </c>
      <c r="O154" s="1">
        <f t="shared" si="167"/>
        <v>18457.477619113961</v>
      </c>
      <c r="P154" s="1">
        <f t="shared" si="167"/>
        <v>20365.832742331735</v>
      </c>
      <c r="Q154" s="1">
        <f t="shared" si="167"/>
        <v>17779.358234390238</v>
      </c>
      <c r="R154" s="1">
        <f t="shared" si="167"/>
        <v>19892.59077557069</v>
      </c>
      <c r="S154" s="1">
        <f t="shared" si="167"/>
        <v>19905.007720759178</v>
      </c>
      <c r="T154" s="1">
        <f t="shared" si="167"/>
        <v>19333.405778502947</v>
      </c>
      <c r="U154" s="1">
        <f t="shared" si="167"/>
        <v>18487.176373670354</v>
      </c>
      <c r="V154" s="1">
        <f t="shared" si="167"/>
        <v>19436.674171124552</v>
      </c>
      <c r="W154" s="1">
        <f t="shared" si="167"/>
        <v>20021.058903324036</v>
      </c>
      <c r="X154" s="1">
        <f t="shared" si="167"/>
        <v>18276.606585535337</v>
      </c>
      <c r="Y154" s="1">
        <f t="shared" si="167"/>
        <v>19165.37850899337</v>
      </c>
      <c r="Z154" s="1">
        <f t="shared" si="167"/>
        <v>17293.747230682406</v>
      </c>
      <c r="AA154" s="1">
        <f t="shared" si="167"/>
        <v>18457.477619113961</v>
      </c>
      <c r="AB154" s="1">
        <f t="shared" si="165"/>
        <v>20365.832742331735</v>
      </c>
      <c r="AC154" s="1">
        <f t="shared" si="165"/>
        <v>17779.358234390238</v>
      </c>
      <c r="AD154" s="1">
        <f t="shared" si="165"/>
        <v>19892.59077557069</v>
      </c>
      <c r="AE154" s="1">
        <f t="shared" si="166"/>
        <v>19905.007720759178</v>
      </c>
      <c r="AF154" s="1">
        <f t="shared" si="166"/>
        <v>19333.405778502947</v>
      </c>
      <c r="AH154" s="15">
        <f t="shared" si="150"/>
        <v>255537.28258564725</v>
      </c>
      <c r="AI154" s="15">
        <f t="shared" si="151"/>
        <v>228414.31464399878</v>
      </c>
      <c r="AJ154" s="15">
        <f t="shared" si="152"/>
        <v>-27122.967941648472</v>
      </c>
      <c r="AM154" s="15">
        <f t="shared" si="153"/>
        <v>-27122.967941648472</v>
      </c>
    </row>
    <row r="155" spans="1:39">
      <c r="A155" s="77" t="s">
        <v>906</v>
      </c>
      <c r="B155" s="5" t="str">
        <f t="shared" si="154"/>
        <v>9120-04582</v>
      </c>
      <c r="C155" s="5" t="str">
        <f t="shared" si="155"/>
        <v>9120</v>
      </c>
      <c r="D155" s="1">
        <f>SUM($F155:K155)</f>
        <v>757.89</v>
      </c>
      <c r="E155" s="2">
        <f t="shared" si="156"/>
        <v>2.3838313522276974E-3</v>
      </c>
      <c r="F155" s="22">
        <f>'Div 9 history '!B156</f>
        <v>0</v>
      </c>
      <c r="G155" s="22">
        <f>'Div 9 history '!C156</f>
        <v>0</v>
      </c>
      <c r="H155" s="22">
        <f>'Div 9 history '!D156</f>
        <v>0</v>
      </c>
      <c r="I155" s="22">
        <f>'Div 9 history '!E156</f>
        <v>757.89</v>
      </c>
      <c r="J155" s="22">
        <f>'Div 9 history '!F156</f>
        <v>0</v>
      </c>
      <c r="K155" s="22">
        <f>'Div 9 history '!G156</f>
        <v>0</v>
      </c>
      <c r="L155" s="1">
        <f t="shared" si="167"/>
        <v>111.9669137705019</v>
      </c>
      <c r="M155" s="1">
        <f t="shared" si="167"/>
        <v>112.35786211226724</v>
      </c>
      <c r="N155" s="1">
        <f t="shared" si="167"/>
        <v>106.63592787920159</v>
      </c>
      <c r="O155" s="1">
        <f t="shared" si="167"/>
        <v>101.02534240859848</v>
      </c>
      <c r="P155" s="1">
        <f t="shared" si="167"/>
        <v>111.47055240634106</v>
      </c>
      <c r="Q155" s="1">
        <f t="shared" si="167"/>
        <v>97.313716993179952</v>
      </c>
      <c r="R155" s="1">
        <f t="shared" si="167"/>
        <v>108.88030509732397</v>
      </c>
      <c r="S155" s="1">
        <f t="shared" si="167"/>
        <v>108.94826812917599</v>
      </c>
      <c r="T155" s="1">
        <f t="shared" si="167"/>
        <v>105.81965634757178</v>
      </c>
      <c r="U155" s="1">
        <f t="shared" si="167"/>
        <v>101.18789586850689</v>
      </c>
      <c r="V155" s="1">
        <f t="shared" si="167"/>
        <v>106.3848865994985</v>
      </c>
      <c r="W155" s="1">
        <f t="shared" si="167"/>
        <v>109.58346383129057</v>
      </c>
      <c r="X155" s="1">
        <f t="shared" si="167"/>
        <v>100.03536108633185</v>
      </c>
      <c r="Y155" s="1">
        <f t="shared" si="167"/>
        <v>104.89997421188234</v>
      </c>
      <c r="Z155" s="1">
        <f t="shared" si="167"/>
        <v>94.655768873759598</v>
      </c>
      <c r="AA155" s="1">
        <f t="shared" si="167"/>
        <v>101.02534240859848</v>
      </c>
      <c r="AB155" s="1">
        <f t="shared" si="165"/>
        <v>111.47055240634106</v>
      </c>
      <c r="AC155" s="1">
        <f t="shared" si="165"/>
        <v>97.313716993179952</v>
      </c>
      <c r="AD155" s="1">
        <f t="shared" si="165"/>
        <v>108.88030509732397</v>
      </c>
      <c r="AE155" s="1">
        <f t="shared" si="166"/>
        <v>108.94826812917599</v>
      </c>
      <c r="AF155" s="1">
        <f t="shared" si="166"/>
        <v>105.81965634757178</v>
      </c>
      <c r="AH155" s="15">
        <f t="shared" ref="AH155" si="168">SUM(F155:Q155)</f>
        <v>1398.6603155700902</v>
      </c>
      <c r="AI155" s="15">
        <f t="shared" ref="AI155" si="169">SUM(U155:AF155)</f>
        <v>1250.205191853461</v>
      </c>
      <c r="AJ155" s="15">
        <f t="shared" ref="AJ155" si="170">AI155-AH155</f>
        <v>-148.45512371662926</v>
      </c>
      <c r="AM155" s="15">
        <f t="shared" ref="AM155" si="171">AJ155</f>
        <v>-148.45512371662926</v>
      </c>
    </row>
    <row r="156" spans="1:39">
      <c r="A156" s="77" t="s">
        <v>139</v>
      </c>
      <c r="B156" s="5" t="str">
        <f t="shared" si="154"/>
        <v>8860-04582</v>
      </c>
      <c r="C156" s="5" t="str">
        <f t="shared" si="155"/>
        <v>8860</v>
      </c>
      <c r="D156" s="1">
        <f>SUM($F156:K156)</f>
        <v>13.02</v>
      </c>
      <c r="E156" s="2">
        <f t="shared" si="156"/>
        <v>4.0952492058220352E-5</v>
      </c>
      <c r="F156" s="22">
        <f>'Div 9 history '!B157</f>
        <v>0</v>
      </c>
      <c r="G156" s="22">
        <f>'Div 9 history '!C157</f>
        <v>13.02</v>
      </c>
      <c r="H156" s="22">
        <f>'Div 9 history '!D157</f>
        <v>0</v>
      </c>
      <c r="I156" s="22">
        <f>'Div 9 history '!E157</f>
        <v>0</v>
      </c>
      <c r="J156" s="22">
        <f>'Div 9 history '!F157</f>
        <v>0</v>
      </c>
      <c r="K156" s="22">
        <f>'Div 9 history '!G157</f>
        <v>0</v>
      </c>
      <c r="L156" s="1">
        <f t="shared" si="167"/>
        <v>1.9235102947550897</v>
      </c>
      <c r="M156" s="1">
        <f t="shared" si="167"/>
        <v>1.9302265034526378</v>
      </c>
      <c r="N156" s="1">
        <f t="shared" si="167"/>
        <v>1.831927827240371</v>
      </c>
      <c r="O156" s="1">
        <f t="shared" si="167"/>
        <v>1.7355420419321437</v>
      </c>
      <c r="P156" s="1">
        <f t="shared" si="167"/>
        <v>1.9149831668587269</v>
      </c>
      <c r="Q156" s="1">
        <f t="shared" si="167"/>
        <v>1.6717790117974944</v>
      </c>
      <c r="R156" s="1">
        <f t="shared" si="167"/>
        <v>1.8704845985131855</v>
      </c>
      <c r="S156" s="1">
        <f t="shared" si="167"/>
        <v>1.8716521540617654</v>
      </c>
      <c r="T156" s="1">
        <f t="shared" si="167"/>
        <v>1.8179048749097952</v>
      </c>
      <c r="U156" s="1">
        <f t="shared" si="167"/>
        <v>1.7383345923655935</v>
      </c>
      <c r="V156" s="1">
        <f t="shared" si="167"/>
        <v>1.8276151203017199</v>
      </c>
      <c r="W156" s="1">
        <f t="shared" si="167"/>
        <v>1.8825643550955988</v>
      </c>
      <c r="X156" s="1">
        <f t="shared" si="167"/>
        <v>1.7185348815052852</v>
      </c>
      <c r="Y156" s="1">
        <f t="shared" si="167"/>
        <v>1.8021054034737338</v>
      </c>
      <c r="Z156" s="1">
        <f t="shared" si="167"/>
        <v>1.6261173926774994</v>
      </c>
      <c r="AA156" s="1">
        <f t="shared" si="167"/>
        <v>1.7355420419321437</v>
      </c>
      <c r="AB156" s="1">
        <f t="shared" si="165"/>
        <v>1.9149831668587269</v>
      </c>
      <c r="AC156" s="1">
        <f t="shared" si="165"/>
        <v>1.6717790117974944</v>
      </c>
      <c r="AD156" s="1">
        <f t="shared" si="165"/>
        <v>1.8704845985131855</v>
      </c>
      <c r="AE156" s="1">
        <f t="shared" si="166"/>
        <v>1.8716521540617654</v>
      </c>
      <c r="AF156" s="1">
        <f t="shared" si="166"/>
        <v>1.8179048749097952</v>
      </c>
      <c r="AH156" s="15">
        <f t="shared" si="150"/>
        <v>24.027968846036462</v>
      </c>
      <c r="AI156" s="15">
        <f t="shared" si="151"/>
        <v>21.477617593492546</v>
      </c>
      <c r="AJ156" s="15">
        <f t="shared" si="152"/>
        <v>-2.5503512525439156</v>
      </c>
      <c r="AM156" s="15">
        <f t="shared" si="153"/>
        <v>-2.5503512525439156</v>
      </c>
    </row>
    <row r="157" spans="1:39">
      <c r="A157" s="77" t="s">
        <v>510</v>
      </c>
      <c r="B157" s="5" t="str">
        <f t="shared" si="154"/>
        <v>8910-04582</v>
      </c>
      <c r="C157" s="5" t="str">
        <f t="shared" si="155"/>
        <v>8910</v>
      </c>
      <c r="D157" s="1">
        <f>SUM($F157:K157)</f>
        <v>867</v>
      </c>
      <c r="E157" s="2">
        <f t="shared" si="156"/>
        <v>2.7270207845220464E-3</v>
      </c>
      <c r="F157" s="22">
        <f>'Div 9 history '!B158</f>
        <v>114</v>
      </c>
      <c r="G157" s="22">
        <f>'Div 9 history '!C158</f>
        <v>0</v>
      </c>
      <c r="H157" s="22">
        <f>'Div 9 history '!D158</f>
        <v>0</v>
      </c>
      <c r="I157" s="22">
        <f>'Div 9 history '!E158</f>
        <v>170</v>
      </c>
      <c r="J157" s="22">
        <f>'Div 9 history '!F158</f>
        <v>0</v>
      </c>
      <c r="K157" s="22">
        <f>'Div 9 history '!G158</f>
        <v>583</v>
      </c>
      <c r="L157" s="1">
        <f t="shared" si="167"/>
        <v>128.0862846046592</v>
      </c>
      <c r="M157" s="1">
        <f t="shared" si="167"/>
        <v>128.53351601332082</v>
      </c>
      <c r="N157" s="1">
        <f t="shared" si="167"/>
        <v>121.9878207540247</v>
      </c>
      <c r="O157" s="1">
        <f t="shared" si="167"/>
        <v>115.56950463557362</v>
      </c>
      <c r="P157" s="1">
        <f t="shared" si="167"/>
        <v>127.51846433690601</v>
      </c>
      <c r="Q157" s="1">
        <f t="shared" si="167"/>
        <v>111.32353327407279</v>
      </c>
      <c r="R157" s="1">
        <f t="shared" si="167"/>
        <v>124.5553108226522</v>
      </c>
      <c r="S157" s="1">
        <f t="shared" si="167"/>
        <v>124.63305818521894</v>
      </c>
      <c r="T157" s="1">
        <f t="shared" si="167"/>
        <v>121.05403429698868</v>
      </c>
      <c r="U157" s="1">
        <f t="shared" si="167"/>
        <v>115.75546018287017</v>
      </c>
      <c r="V157" s="1">
        <f t="shared" si="167"/>
        <v>121.70063819520669</v>
      </c>
      <c r="W157" s="1">
        <f t="shared" si="167"/>
        <v>125.35970014346267</v>
      </c>
      <c r="X157" s="1">
        <f t="shared" si="167"/>
        <v>114.43700017396945</v>
      </c>
      <c r="Y157" s="1">
        <f t="shared" si="167"/>
        <v>120.00194967832006</v>
      </c>
      <c r="Z157" s="1">
        <f t="shared" si="167"/>
        <v>108.28293236953856</v>
      </c>
      <c r="AA157" s="1">
        <f t="shared" si="167"/>
        <v>115.56950463557362</v>
      </c>
      <c r="AB157" s="1">
        <f t="shared" si="165"/>
        <v>127.51846433690601</v>
      </c>
      <c r="AC157" s="1">
        <f t="shared" si="165"/>
        <v>111.32353327407279</v>
      </c>
      <c r="AD157" s="1">
        <f t="shared" si="165"/>
        <v>124.5553108226522</v>
      </c>
      <c r="AE157" s="1">
        <f t="shared" si="166"/>
        <v>124.63305818521894</v>
      </c>
      <c r="AF157" s="1">
        <f t="shared" si="166"/>
        <v>121.05403429698868</v>
      </c>
      <c r="AH157" s="15">
        <f t="shared" si="150"/>
        <v>1600.0191236185569</v>
      </c>
      <c r="AI157" s="15">
        <f t="shared" si="151"/>
        <v>1430.1915862947799</v>
      </c>
      <c r="AJ157" s="15">
        <f t="shared" si="152"/>
        <v>-169.82753732377705</v>
      </c>
      <c r="AM157" s="15">
        <f t="shared" si="153"/>
        <v>-169.82753732377705</v>
      </c>
    </row>
    <row r="158" spans="1:39">
      <c r="A158" s="77" t="s">
        <v>905</v>
      </c>
      <c r="B158" s="5" t="str">
        <f t="shared" si="154"/>
        <v>8810-04585</v>
      </c>
      <c r="C158" s="5" t="str">
        <f t="shared" si="155"/>
        <v>8810</v>
      </c>
      <c r="D158" s="1">
        <f>SUM($F158:K158)</f>
        <v>12</v>
      </c>
      <c r="E158" s="2">
        <f t="shared" si="156"/>
        <v>3.774423231172383E-5</v>
      </c>
      <c r="F158" s="22">
        <f>'Div 9 history '!B159</f>
        <v>0</v>
      </c>
      <c r="G158" s="22">
        <f>'Div 9 history '!C159</f>
        <v>0</v>
      </c>
      <c r="H158" s="22">
        <f>'Div 9 history '!D159</f>
        <v>0</v>
      </c>
      <c r="I158" s="22">
        <f>'Div 9 history '!E159</f>
        <v>0</v>
      </c>
      <c r="J158" s="22">
        <f>'Div 9 history '!F159</f>
        <v>12</v>
      </c>
      <c r="K158" s="22">
        <f>'Div 9 history '!G159</f>
        <v>0</v>
      </c>
      <c r="L158" s="1">
        <f t="shared" si="167"/>
        <v>1.772820548161373</v>
      </c>
      <c r="M158" s="1">
        <f t="shared" si="167"/>
        <v>1.7790106022604959</v>
      </c>
      <c r="N158" s="1">
        <f t="shared" si="167"/>
        <v>1.688412744000342</v>
      </c>
      <c r="O158" s="1">
        <f t="shared" si="167"/>
        <v>1.5995779188314689</v>
      </c>
      <c r="P158" s="1">
        <f t="shared" si="167"/>
        <v>1.7649614441094259</v>
      </c>
      <c r="Q158" s="1">
        <f t="shared" si="167"/>
        <v>1.5408101491221149</v>
      </c>
      <c r="R158" s="1">
        <f t="shared" si="167"/>
        <v>1.7239489387218301</v>
      </c>
      <c r="S158" s="1">
        <f t="shared" si="167"/>
        <v>1.7250250267850373</v>
      </c>
      <c r="T158" s="1">
        <f t="shared" si="167"/>
        <v>1.6754883639721616</v>
      </c>
      <c r="U158" s="1">
        <f t="shared" si="167"/>
        <v>1.6021516980328052</v>
      </c>
      <c r="V158" s="1">
        <f t="shared" si="167"/>
        <v>1.6844378988955946</v>
      </c>
      <c r="W158" s="1">
        <f t="shared" si="167"/>
        <v>1.7350823549268193</v>
      </c>
      <c r="X158" s="1">
        <f t="shared" si="167"/>
        <v>1.583903116594733</v>
      </c>
      <c r="Y158" s="1">
        <f t="shared" si="167"/>
        <v>1.6609266391462985</v>
      </c>
      <c r="Z158" s="1">
        <f t="shared" si="167"/>
        <v>1.4987257075368661</v>
      </c>
      <c r="AA158" s="1">
        <f t="shared" si="167"/>
        <v>1.5995779188314689</v>
      </c>
      <c r="AB158" s="1">
        <f t="shared" si="165"/>
        <v>1.7649614441094259</v>
      </c>
      <c r="AC158" s="1">
        <f t="shared" si="165"/>
        <v>1.5408101491221149</v>
      </c>
      <c r="AD158" s="1">
        <f t="shared" si="165"/>
        <v>1.7239489387218301</v>
      </c>
      <c r="AE158" s="1">
        <f t="shared" si="166"/>
        <v>1.7250250267850373</v>
      </c>
      <c r="AF158" s="1">
        <f t="shared" si="166"/>
        <v>1.6754883639721616</v>
      </c>
      <c r="AH158" s="15">
        <f t="shared" ref="AH158" si="172">SUM(F158:Q158)</f>
        <v>22.145593406485219</v>
      </c>
      <c r="AI158" s="15">
        <f t="shared" ref="AI158" si="173">SUM(U158:AF158)</f>
        <v>19.795039256675157</v>
      </c>
      <c r="AJ158" s="15">
        <f t="shared" ref="AJ158" si="174">AI158-AH158</f>
        <v>-2.3505541498100619</v>
      </c>
      <c r="AM158" s="15">
        <f t="shared" ref="AM158" si="175">AJ158</f>
        <v>-2.3505541498100619</v>
      </c>
    </row>
    <row r="159" spans="1:39">
      <c r="A159" s="77" t="s">
        <v>511</v>
      </c>
      <c r="B159" s="5" t="str">
        <f t="shared" ref="B159:B180" si="176">RIGHT(A159,10)</f>
        <v>8740-04585</v>
      </c>
      <c r="C159" s="5" t="str">
        <f t="shared" ref="C159:C180" si="177">LEFT(B159,4)</f>
        <v>8740</v>
      </c>
      <c r="D159" s="1">
        <f>SUM($F159:K159)</f>
        <v>127</v>
      </c>
      <c r="E159" s="2">
        <f t="shared" ref="E159:E185" si="178">D159/$D$186</f>
        <v>3.9945979196574386E-4</v>
      </c>
      <c r="F159" s="22">
        <f>'Div 9 history '!B160</f>
        <v>0</v>
      </c>
      <c r="G159" s="22">
        <f>'Div 9 history '!C160</f>
        <v>0</v>
      </c>
      <c r="H159" s="22">
        <f>'Div 9 history '!D160</f>
        <v>0</v>
      </c>
      <c r="I159" s="22">
        <f>'Div 9 history '!E160</f>
        <v>0</v>
      </c>
      <c r="J159" s="22">
        <f>'Div 9 history '!F160</f>
        <v>87</v>
      </c>
      <c r="K159" s="22">
        <f>'Div 9 history '!G160</f>
        <v>40</v>
      </c>
      <c r="L159" s="1">
        <f t="shared" si="167"/>
        <v>18.762350801374531</v>
      </c>
      <c r="M159" s="1">
        <f t="shared" si="167"/>
        <v>18.827862207256914</v>
      </c>
      <c r="N159" s="1">
        <f t="shared" si="167"/>
        <v>17.869034874003621</v>
      </c>
      <c r="O159" s="1">
        <f t="shared" si="167"/>
        <v>16.928866307633047</v>
      </c>
      <c r="P159" s="1">
        <f t="shared" si="167"/>
        <v>18.679175283491425</v>
      </c>
      <c r="Q159" s="1">
        <f t="shared" si="167"/>
        <v>16.306907411542383</v>
      </c>
      <c r="R159" s="1">
        <f t="shared" si="167"/>
        <v>18.245126268139369</v>
      </c>
      <c r="S159" s="1">
        <f t="shared" si="167"/>
        <v>18.256514866808313</v>
      </c>
      <c r="T159" s="1">
        <f t="shared" si="167"/>
        <v>17.732251852038711</v>
      </c>
      <c r="U159" s="1">
        <f t="shared" si="167"/>
        <v>16.956105470847188</v>
      </c>
      <c r="V159" s="1">
        <f t="shared" si="167"/>
        <v>17.826967763311711</v>
      </c>
      <c r="W159" s="1">
        <f t="shared" si="167"/>
        <v>18.362954922975504</v>
      </c>
      <c r="X159" s="1">
        <f t="shared" si="167"/>
        <v>16.762974650627591</v>
      </c>
      <c r="Y159" s="1">
        <f t="shared" si="167"/>
        <v>17.578140264298327</v>
      </c>
      <c r="Z159" s="1">
        <f t="shared" si="167"/>
        <v>15.861513738098498</v>
      </c>
      <c r="AA159" s="1">
        <f t="shared" si="167"/>
        <v>16.928866307633047</v>
      </c>
      <c r="AB159" s="1">
        <f t="shared" si="165"/>
        <v>18.679175283491425</v>
      </c>
      <c r="AC159" s="1">
        <f t="shared" si="165"/>
        <v>16.306907411542383</v>
      </c>
      <c r="AD159" s="1">
        <f t="shared" si="165"/>
        <v>18.245126268139369</v>
      </c>
      <c r="AE159" s="1">
        <f t="shared" si="166"/>
        <v>18.256514866808313</v>
      </c>
      <c r="AF159" s="1">
        <f t="shared" si="166"/>
        <v>17.732251852038711</v>
      </c>
      <c r="AH159" s="15">
        <f t="shared" si="150"/>
        <v>234.37419688530196</v>
      </c>
      <c r="AI159" s="15">
        <f t="shared" si="151"/>
        <v>209.49749879981206</v>
      </c>
      <c r="AJ159" s="15">
        <f t="shared" si="152"/>
        <v>-24.876698085489892</v>
      </c>
      <c r="AM159" s="15">
        <f t="shared" si="153"/>
        <v>-24.876698085489892</v>
      </c>
    </row>
    <row r="160" spans="1:39">
      <c r="A160" s="77" t="s">
        <v>153</v>
      </c>
      <c r="B160" s="5" t="str">
        <f t="shared" si="176"/>
        <v>8810-04590</v>
      </c>
      <c r="C160" s="5" t="str">
        <f t="shared" si="177"/>
        <v>8810</v>
      </c>
      <c r="D160" s="1">
        <f>SUM($F160:K160)</f>
        <v>4572.04</v>
      </c>
      <c r="E160" s="2">
        <f t="shared" si="178"/>
        <v>1.4380678324874484E-2</v>
      </c>
      <c r="F160" s="22">
        <f>'Div 9 history '!B161</f>
        <v>1049.23</v>
      </c>
      <c r="G160" s="22">
        <f>'Div 9 history '!C161</f>
        <v>81.27</v>
      </c>
      <c r="H160" s="22">
        <f>'Div 9 history '!D161</f>
        <v>1105.99</v>
      </c>
      <c r="I160" s="22">
        <f>'Div 9 history '!E161</f>
        <v>1280.71</v>
      </c>
      <c r="J160" s="22">
        <f>'Div 9 history '!F161</f>
        <v>759.90000000000009</v>
      </c>
      <c r="K160" s="22">
        <f>'Div 9 history '!G161</f>
        <v>294.93999999999994</v>
      </c>
      <c r="L160" s="1">
        <f t="shared" si="167"/>
        <v>675.45053825131038</v>
      </c>
      <c r="M160" s="1">
        <f t="shared" si="167"/>
        <v>677.80896949658973</v>
      </c>
      <c r="N160" s="1">
        <f t="shared" si="167"/>
        <v>643.29088350661027</v>
      </c>
      <c r="O160" s="1">
        <f t="shared" si="167"/>
        <v>609.44451900118577</v>
      </c>
      <c r="P160" s="1">
        <f t="shared" si="167"/>
        <v>672.45619341050497</v>
      </c>
      <c r="Q160" s="1">
        <f t="shared" si="167"/>
        <v>587.0538028493562</v>
      </c>
      <c r="R160" s="1">
        <f t="shared" si="167"/>
        <v>656.83029214947965</v>
      </c>
      <c r="S160" s="1">
        <f t="shared" si="167"/>
        <v>657.24028528852182</v>
      </c>
      <c r="T160" s="1">
        <f t="shared" si="167"/>
        <v>638.3666516346068</v>
      </c>
      <c r="U160" s="1">
        <f t="shared" si="167"/>
        <v>610.42513745615884</v>
      </c>
      <c r="V160" s="1">
        <f t="shared" si="167"/>
        <v>641.77645427221785</v>
      </c>
      <c r="W160" s="1">
        <f t="shared" si="167"/>
        <v>661.07216083496792</v>
      </c>
      <c r="X160" s="1">
        <f t="shared" si="167"/>
        <v>603.47236709964864</v>
      </c>
      <c r="Y160" s="1">
        <f t="shared" si="167"/>
        <v>632.81858593687014</v>
      </c>
      <c r="Z160" s="1">
        <f t="shared" si="167"/>
        <v>571.01949032390439</v>
      </c>
      <c r="AA160" s="1">
        <f t="shared" si="167"/>
        <v>609.44451900118577</v>
      </c>
      <c r="AB160" s="1">
        <f t="shared" si="165"/>
        <v>672.45619341050497</v>
      </c>
      <c r="AC160" s="1">
        <f t="shared" si="165"/>
        <v>587.0538028493562</v>
      </c>
      <c r="AD160" s="1">
        <f t="shared" si="165"/>
        <v>656.83029214947965</v>
      </c>
      <c r="AE160" s="1">
        <f t="shared" si="166"/>
        <v>657.24028528852182</v>
      </c>
      <c r="AF160" s="1">
        <f t="shared" si="166"/>
        <v>638.3666516346068</v>
      </c>
      <c r="AH160" s="15">
        <f t="shared" si="150"/>
        <v>8437.5449065155572</v>
      </c>
      <c r="AI160" s="15">
        <f t="shared" si="151"/>
        <v>7541.9759402574227</v>
      </c>
      <c r="AJ160" s="15">
        <f t="shared" si="152"/>
        <v>-895.56896625813442</v>
      </c>
      <c r="AM160" s="15">
        <f t="shared" si="153"/>
        <v>-895.56896625813442</v>
      </c>
    </row>
    <row r="161" spans="1:39">
      <c r="A161" s="77" t="s">
        <v>156</v>
      </c>
      <c r="B161" s="5" t="str">
        <f t="shared" si="176"/>
        <v>8700-04590</v>
      </c>
      <c r="C161" s="5" t="str">
        <f t="shared" si="177"/>
        <v>8700</v>
      </c>
      <c r="D161" s="1">
        <f>SUM($F161:K161)</f>
        <v>41954.19</v>
      </c>
      <c r="E161" s="2">
        <f t="shared" si="178"/>
        <v>0.13196072448418339</v>
      </c>
      <c r="F161" s="22">
        <f>'Div 9 history '!B162</f>
        <v>4352.42</v>
      </c>
      <c r="G161" s="22">
        <f>'Div 9 history '!C162</f>
        <v>8170.0499999999993</v>
      </c>
      <c r="H161" s="22">
        <f>'Div 9 history '!D162</f>
        <v>8775.4500000000007</v>
      </c>
      <c r="I161" s="22">
        <f>'Div 9 history '!E162</f>
        <v>6319.71</v>
      </c>
      <c r="J161" s="22">
        <f>'Div 9 history '!F162</f>
        <v>7619.5500000000011</v>
      </c>
      <c r="K161" s="22">
        <f>'Div 9 history '!G162</f>
        <v>6717.01</v>
      </c>
      <c r="L161" s="1">
        <f t="shared" si="167"/>
        <v>6198.1041761221995</v>
      </c>
      <c r="M161" s="1">
        <f t="shared" si="167"/>
        <v>6219.7457349376054</v>
      </c>
      <c r="N161" s="1">
        <f t="shared" si="167"/>
        <v>5902.9990883509754</v>
      </c>
      <c r="O161" s="1">
        <f t="shared" si="167"/>
        <v>5592.4163272050018</v>
      </c>
      <c r="P161" s="1">
        <f t="shared" si="167"/>
        <v>6170.6273140701023</v>
      </c>
      <c r="Q161" s="1">
        <f t="shared" si="167"/>
        <v>5386.9534791831284</v>
      </c>
      <c r="R161" s="1">
        <f t="shared" si="167"/>
        <v>6027.2401104528344</v>
      </c>
      <c r="S161" s="1">
        <f t="shared" si="167"/>
        <v>6031.0023107078787</v>
      </c>
      <c r="T161" s="1">
        <f t="shared" si="167"/>
        <v>5857.8130970731017</v>
      </c>
      <c r="U161" s="1">
        <f t="shared" si="167"/>
        <v>5601.4147290075771</v>
      </c>
      <c r="V161" s="1">
        <f t="shared" si="167"/>
        <v>5889.1023044555468</v>
      </c>
      <c r="W161" s="1">
        <f t="shared" si="167"/>
        <v>6066.1645653539335</v>
      </c>
      <c r="X161" s="1">
        <f t="shared" si="167"/>
        <v>5537.614357933965</v>
      </c>
      <c r="Y161" s="1">
        <f t="shared" si="167"/>
        <v>5806.9026495671033</v>
      </c>
      <c r="Z161" s="1">
        <f t="shared" si="167"/>
        <v>5239.8185909905087</v>
      </c>
      <c r="AA161" s="1">
        <f t="shared" si="167"/>
        <v>5592.4163272050018</v>
      </c>
      <c r="AB161" s="1">
        <f t="shared" si="165"/>
        <v>6170.6273140701023</v>
      </c>
      <c r="AC161" s="1">
        <f t="shared" si="165"/>
        <v>5386.9534791831284</v>
      </c>
      <c r="AD161" s="1">
        <f t="shared" si="165"/>
        <v>6027.2401104528344</v>
      </c>
      <c r="AE161" s="1">
        <f t="shared" si="166"/>
        <v>6031.0023107078787</v>
      </c>
      <c r="AF161" s="1">
        <f t="shared" si="166"/>
        <v>5857.8130970731017</v>
      </c>
      <c r="AH161" s="15">
        <f t="shared" si="150"/>
        <v>77425.036119869023</v>
      </c>
      <c r="AI161" s="15">
        <f t="shared" si="151"/>
        <v>69207.069836000679</v>
      </c>
      <c r="AJ161" s="15">
        <f t="shared" si="152"/>
        <v>-8217.9662838683435</v>
      </c>
      <c r="AM161" s="15">
        <f t="shared" si="153"/>
        <v>-8217.9662838683435</v>
      </c>
    </row>
    <row r="162" spans="1:39">
      <c r="A162" s="77" t="s">
        <v>148</v>
      </c>
      <c r="B162" s="5" t="str">
        <f t="shared" si="176"/>
        <v>8710-04590</v>
      </c>
      <c r="C162" s="5" t="str">
        <f t="shared" si="177"/>
        <v>8710</v>
      </c>
      <c r="D162" s="1">
        <f>SUM($F162:K162)</f>
        <v>597.79999999999995</v>
      </c>
      <c r="E162" s="2">
        <f t="shared" si="178"/>
        <v>1.8802918396623753E-3</v>
      </c>
      <c r="F162" s="22">
        <f>'Div 9 history '!B163</f>
        <v>50.39</v>
      </c>
      <c r="G162" s="22">
        <f>'Div 9 history '!C163</f>
        <v>48.27</v>
      </c>
      <c r="H162" s="22">
        <f>'Div 9 history '!D163</f>
        <v>58.99</v>
      </c>
      <c r="I162" s="22">
        <f>'Div 9 history '!E163</f>
        <v>27.05</v>
      </c>
      <c r="J162" s="22">
        <f>'Div 9 history '!F163</f>
        <v>61.11</v>
      </c>
      <c r="K162" s="22">
        <f>'Div 9 history '!G163</f>
        <v>351.99</v>
      </c>
      <c r="L162" s="1">
        <f t="shared" si="167"/>
        <v>88.316010307572398</v>
      </c>
      <c r="M162" s="1">
        <f t="shared" si="167"/>
        <v>88.624378169277023</v>
      </c>
      <c r="N162" s="1">
        <f t="shared" si="167"/>
        <v>84.111094863617041</v>
      </c>
      <c r="O162" s="1">
        <f t="shared" si="167"/>
        <v>79.685639989787674</v>
      </c>
      <c r="P162" s="1">
        <f t="shared" si="167"/>
        <v>87.92449594071789</v>
      </c>
      <c r="Q162" s="1">
        <f t="shared" si="167"/>
        <v>76.758025595433352</v>
      </c>
      <c r="R162" s="1">
        <f t="shared" si="167"/>
        <v>85.881389630659157</v>
      </c>
      <c r="S162" s="1">
        <f t="shared" si="167"/>
        <v>85.934996751007944</v>
      </c>
      <c r="T162" s="1">
        <f t="shared" si="167"/>
        <v>83.467245331879852</v>
      </c>
      <c r="U162" s="1">
        <f t="shared" si="167"/>
        <v>79.813857090334238</v>
      </c>
      <c r="V162" s="1">
        <f t="shared" si="167"/>
        <v>83.913081329982191</v>
      </c>
      <c r="W162" s="1">
        <f t="shared" si="167"/>
        <v>86.43601931460438</v>
      </c>
      <c r="X162" s="1">
        <f t="shared" si="167"/>
        <v>78.90477359169428</v>
      </c>
      <c r="Y162" s="1">
        <f t="shared" si="167"/>
        <v>82.741828740138104</v>
      </c>
      <c r="Z162" s="1">
        <f t="shared" si="167"/>
        <v>74.661518997128198</v>
      </c>
      <c r="AA162" s="1">
        <f t="shared" si="167"/>
        <v>79.685639989787674</v>
      </c>
      <c r="AB162" s="1">
        <f t="shared" si="165"/>
        <v>87.92449594071789</v>
      </c>
      <c r="AC162" s="1">
        <f t="shared" si="165"/>
        <v>76.758025595433352</v>
      </c>
      <c r="AD162" s="1">
        <f t="shared" si="165"/>
        <v>85.881389630659157</v>
      </c>
      <c r="AE162" s="1">
        <f t="shared" si="166"/>
        <v>85.934996751007944</v>
      </c>
      <c r="AF162" s="1">
        <f t="shared" si="166"/>
        <v>83.467245331879852</v>
      </c>
      <c r="AH162" s="15">
        <f t="shared" si="150"/>
        <v>1103.2196448664054</v>
      </c>
      <c r="AI162" s="15">
        <f t="shared" si="151"/>
        <v>986.12287230336733</v>
      </c>
      <c r="AJ162" s="15">
        <f t="shared" si="152"/>
        <v>-117.09677256303803</v>
      </c>
      <c r="AM162" s="15">
        <f t="shared" si="153"/>
        <v>-117.09677256303803</v>
      </c>
    </row>
    <row r="163" spans="1:39">
      <c r="A163" s="77" t="s">
        <v>149</v>
      </c>
      <c r="B163" s="5" t="str">
        <f t="shared" si="176"/>
        <v>8740-04590</v>
      </c>
      <c r="C163" s="5" t="str">
        <f t="shared" si="177"/>
        <v>8740</v>
      </c>
      <c r="D163" s="1">
        <f>SUM($F163:K163)</f>
        <v>24048.61</v>
      </c>
      <c r="E163" s="2">
        <f t="shared" si="178"/>
        <v>7.5641360217837059E-2</v>
      </c>
      <c r="F163" s="22">
        <f>'Div 9 history '!B164</f>
        <v>4289.3099999999995</v>
      </c>
      <c r="G163" s="22">
        <f>'Div 9 history '!C164</f>
        <v>3927.39</v>
      </c>
      <c r="H163" s="22">
        <f>'Div 9 history '!D164</f>
        <v>3728.08</v>
      </c>
      <c r="I163" s="22">
        <f>'Div 9 history '!E164</f>
        <v>3057.69</v>
      </c>
      <c r="J163" s="22">
        <f>'Div 9 history '!F164</f>
        <v>5012.1499999999996</v>
      </c>
      <c r="K163" s="22">
        <f>'Div 9 history '!G164</f>
        <v>4033.99</v>
      </c>
      <c r="L163" s="1">
        <f t="shared" si="167"/>
        <v>3552.8224968932564</v>
      </c>
      <c r="M163" s="1">
        <f t="shared" si="167"/>
        <v>3565.2276799689816</v>
      </c>
      <c r="N163" s="1">
        <f t="shared" si="167"/>
        <v>3383.6649666245053</v>
      </c>
      <c r="O163" s="1">
        <f t="shared" si="167"/>
        <v>3205.6354612158038</v>
      </c>
      <c r="P163" s="1">
        <f t="shared" si="167"/>
        <v>3537.0724528686978</v>
      </c>
      <c r="Q163" s="1">
        <f t="shared" si="167"/>
        <v>3087.8618633566316</v>
      </c>
      <c r="R163" s="1">
        <f t="shared" si="167"/>
        <v>3454.8813072695989</v>
      </c>
      <c r="S163" s="1">
        <f t="shared" si="167"/>
        <v>3457.0378424494093</v>
      </c>
      <c r="T163" s="1">
        <f t="shared" si="167"/>
        <v>3357.7638520587134</v>
      </c>
      <c r="U163" s="1">
        <f t="shared" si="167"/>
        <v>3210.7934455690579</v>
      </c>
      <c r="V163" s="1">
        <f t="shared" si="167"/>
        <v>3375.6991749799649</v>
      </c>
      <c r="W163" s="1">
        <f t="shared" si="167"/>
        <v>3477.1932392930544</v>
      </c>
      <c r="X163" s="1">
        <f t="shared" si="167"/>
        <v>3174.2223607309384</v>
      </c>
      <c r="Y163" s="1">
        <f t="shared" si="167"/>
        <v>3328.5814152866719</v>
      </c>
      <c r="Z163" s="1">
        <f t="shared" si="167"/>
        <v>3003.5225031273458</v>
      </c>
      <c r="AA163" s="1">
        <f t="shared" si="167"/>
        <v>3205.6354612158038</v>
      </c>
      <c r="AB163" s="1">
        <f t="shared" si="165"/>
        <v>3537.0724528686978</v>
      </c>
      <c r="AC163" s="1">
        <f t="shared" si="165"/>
        <v>3087.8618633566316</v>
      </c>
      <c r="AD163" s="1">
        <f t="shared" si="165"/>
        <v>3454.8813072695989</v>
      </c>
      <c r="AE163" s="1">
        <f t="shared" si="166"/>
        <v>3457.0378424494093</v>
      </c>
      <c r="AF163" s="1">
        <f t="shared" si="166"/>
        <v>3357.7638520587134</v>
      </c>
      <c r="AH163" s="15">
        <f t="shared" si="150"/>
        <v>44380.894920927873</v>
      </c>
      <c r="AI163" s="15">
        <f t="shared" si="151"/>
        <v>39670.264918205889</v>
      </c>
      <c r="AJ163" s="15">
        <f t="shared" si="152"/>
        <v>-4710.6300027219841</v>
      </c>
      <c r="AM163" s="15">
        <f t="shared" si="153"/>
        <v>-4710.6300027219841</v>
      </c>
    </row>
    <row r="164" spans="1:39">
      <c r="A164" s="77" t="s">
        <v>150</v>
      </c>
      <c r="B164" s="5" t="str">
        <f t="shared" si="176"/>
        <v>8750-04590</v>
      </c>
      <c r="C164" s="5" t="str">
        <f t="shared" si="177"/>
        <v>8750</v>
      </c>
      <c r="D164" s="1">
        <f>SUM($F164:K164)</f>
        <v>1146.07</v>
      </c>
      <c r="E164" s="2">
        <f t="shared" si="178"/>
        <v>3.6047943604581105E-3</v>
      </c>
      <c r="F164" s="22">
        <f>'Div 9 history '!B165</f>
        <v>77.97</v>
      </c>
      <c r="G164" s="22">
        <f>'Div 9 history '!C165</f>
        <v>94.039999999999992</v>
      </c>
      <c r="H164" s="22">
        <f>'Div 9 history '!D165</f>
        <v>106.67</v>
      </c>
      <c r="I164" s="22">
        <f>'Div 9 history '!E165</f>
        <v>79.56</v>
      </c>
      <c r="J164" s="22">
        <f>'Div 9 history '!F165</f>
        <v>685.75</v>
      </c>
      <c r="K164" s="22">
        <f>'Div 9 history '!G165</f>
        <v>102.08000000000001</v>
      </c>
      <c r="L164" s="1">
        <f t="shared" si="167"/>
        <v>169.31470380260873</v>
      </c>
      <c r="M164" s="1">
        <f t="shared" si="167"/>
        <v>169.90589007772385</v>
      </c>
      <c r="N164" s="1">
        <f t="shared" si="167"/>
        <v>161.25326612637267</v>
      </c>
      <c r="O164" s="1">
        <f t="shared" si="167"/>
        <v>152.76902211959845</v>
      </c>
      <c r="P164" s="1">
        <f t="shared" si="167"/>
        <v>168.56411352087414</v>
      </c>
      <c r="Q164" s="1">
        <f t="shared" si="167"/>
        <v>147.15635730036519</v>
      </c>
      <c r="R164" s="1">
        <f t="shared" si="167"/>
        <v>164.64718001674396</v>
      </c>
      <c r="S164" s="1">
        <f t="shared" si="167"/>
        <v>164.74995270396064</v>
      </c>
      <c r="T164" s="1">
        <f t="shared" si="167"/>
        <v>160.01891244146461</v>
      </c>
      <c r="U164" s="1">
        <f t="shared" si="167"/>
        <v>153.01483304703808</v>
      </c>
      <c r="V164" s="1">
        <f t="shared" si="167"/>
        <v>160.87364523227282</v>
      </c>
      <c r="W164" s="1">
        <f t="shared" si="167"/>
        <v>165.7104862092483</v>
      </c>
      <c r="X164" s="1">
        <f t="shared" si="167"/>
        <v>151.27198706964381</v>
      </c>
      <c r="Y164" s="1">
        <f t="shared" si="167"/>
        <v>158.62818277719984</v>
      </c>
      <c r="Z164" s="1">
        <f t="shared" si="167"/>
        <v>143.13704763639799</v>
      </c>
      <c r="AA164" s="1">
        <f t="shared" si="167"/>
        <v>152.76902211959845</v>
      </c>
      <c r="AB164" s="1">
        <f t="shared" si="165"/>
        <v>168.56411352087414</v>
      </c>
      <c r="AC164" s="1">
        <f t="shared" si="165"/>
        <v>147.15635730036519</v>
      </c>
      <c r="AD164" s="1">
        <f t="shared" si="165"/>
        <v>164.64718001674396</v>
      </c>
      <c r="AE164" s="1">
        <f t="shared" si="166"/>
        <v>164.74995270396064</v>
      </c>
      <c r="AF164" s="1">
        <f t="shared" si="166"/>
        <v>160.01891244146461</v>
      </c>
      <c r="AH164" s="15">
        <f t="shared" si="150"/>
        <v>2115.0333529475429</v>
      </c>
      <c r="AI164" s="15">
        <f t="shared" si="151"/>
        <v>1890.5417200748079</v>
      </c>
      <c r="AJ164" s="15">
        <f t="shared" si="152"/>
        <v>-224.49163287273495</v>
      </c>
      <c r="AM164" s="15">
        <f t="shared" si="153"/>
        <v>-224.49163287273495</v>
      </c>
    </row>
    <row r="165" spans="1:39">
      <c r="A165" s="77" t="s">
        <v>151</v>
      </c>
      <c r="B165" s="5" t="str">
        <f t="shared" si="176"/>
        <v>8770-04590</v>
      </c>
      <c r="C165" s="5" t="str">
        <f t="shared" si="177"/>
        <v>8770</v>
      </c>
      <c r="D165" s="1">
        <f>SUM($F165:K165)</f>
        <v>2549.08</v>
      </c>
      <c r="E165" s="2">
        <f t="shared" si="178"/>
        <v>8.0177556417640808E-3</v>
      </c>
      <c r="F165" s="22">
        <f>'Div 9 history '!B166</f>
        <v>88.97</v>
      </c>
      <c r="G165" s="22">
        <f>'Div 9 history '!C166</f>
        <v>925.55</v>
      </c>
      <c r="H165" s="22">
        <f>'Div 9 history '!D166</f>
        <v>955.03</v>
      </c>
      <c r="I165" s="22">
        <f>'Div 9 history '!E166</f>
        <v>96.56</v>
      </c>
      <c r="J165" s="22">
        <f>'Div 9 history '!F166</f>
        <v>335.06</v>
      </c>
      <c r="K165" s="22">
        <f>'Div 9 history '!G166</f>
        <v>147.91</v>
      </c>
      <c r="L165" s="1">
        <f t="shared" si="167"/>
        <v>376.58845024226605</v>
      </c>
      <c r="M165" s="1">
        <f t="shared" si="167"/>
        <v>377.90336216751535</v>
      </c>
      <c r="N165" s="1">
        <f t="shared" si="167"/>
        <v>358.65826312303261</v>
      </c>
      <c r="O165" s="1">
        <f t="shared" si="167"/>
        <v>339.78767344457668</v>
      </c>
      <c r="P165" s="1">
        <f t="shared" si="167"/>
        <v>374.9189931625379</v>
      </c>
      <c r="Q165" s="1">
        <f t="shared" si="167"/>
        <v>327.30402791035004</v>
      </c>
      <c r="R165" s="1">
        <f t="shared" si="167"/>
        <v>366.2069800597535</v>
      </c>
      <c r="S165" s="1">
        <f t="shared" si="167"/>
        <v>366.43556627310022</v>
      </c>
      <c r="T165" s="1">
        <f t="shared" si="167"/>
        <v>355.9128232361798</v>
      </c>
      <c r="U165" s="1">
        <f t="shared" si="167"/>
        <v>340.33440420178857</v>
      </c>
      <c r="V165" s="1">
        <f t="shared" si="167"/>
        <v>357.81391327639847</v>
      </c>
      <c r="W165" s="1">
        <f t="shared" si="167"/>
        <v>368.57197744140467</v>
      </c>
      <c r="X165" s="1">
        <f t="shared" si="167"/>
        <v>336.45797970410848</v>
      </c>
      <c r="Y165" s="1">
        <f t="shared" si="167"/>
        <v>352.81957310958717</v>
      </c>
      <c r="Z165" s="1">
        <f t="shared" si="167"/>
        <v>318.36431054733953</v>
      </c>
      <c r="AA165" s="1">
        <f t="shared" si="167"/>
        <v>339.78767344457668</v>
      </c>
      <c r="AB165" s="1">
        <f t="shared" si="165"/>
        <v>374.9189931625379</v>
      </c>
      <c r="AC165" s="1">
        <f t="shared" si="165"/>
        <v>327.30402791035004</v>
      </c>
      <c r="AD165" s="1">
        <f t="shared" si="165"/>
        <v>366.2069800597535</v>
      </c>
      <c r="AE165" s="1">
        <f t="shared" si="166"/>
        <v>366.43556627310022</v>
      </c>
      <c r="AF165" s="1">
        <f t="shared" si="166"/>
        <v>355.9128232361798</v>
      </c>
      <c r="AH165" s="15">
        <f t="shared" si="150"/>
        <v>4704.2407700502781</v>
      </c>
      <c r="AI165" s="15">
        <f t="shared" si="151"/>
        <v>4204.9282223671262</v>
      </c>
      <c r="AJ165" s="15">
        <f t="shared" si="152"/>
        <v>-499.31254768315193</v>
      </c>
      <c r="AM165" s="15">
        <f t="shared" si="153"/>
        <v>-499.31254768315193</v>
      </c>
    </row>
    <row r="166" spans="1:39">
      <c r="A166" s="77" t="s">
        <v>152</v>
      </c>
      <c r="B166" s="5" t="str">
        <f t="shared" si="176"/>
        <v>8780-04590</v>
      </c>
      <c r="C166" s="5" t="str">
        <f t="shared" si="177"/>
        <v>8780</v>
      </c>
      <c r="D166" s="1">
        <f>SUM($F166:K166)</f>
        <v>6520.89</v>
      </c>
      <c r="E166" s="2">
        <f t="shared" si="178"/>
        <v>2.0510498919933066E-2</v>
      </c>
      <c r="F166" s="22">
        <f>'Div 9 history '!B167</f>
        <v>917.65000000000009</v>
      </c>
      <c r="G166" s="22">
        <f>'Div 9 history '!C167</f>
        <v>1013.27</v>
      </c>
      <c r="H166" s="22">
        <f>'Div 9 history '!D167</f>
        <v>1402.73</v>
      </c>
      <c r="I166" s="22">
        <f>'Div 9 history '!E167</f>
        <v>1276.45</v>
      </c>
      <c r="J166" s="22">
        <f>'Div 9 history '!F167</f>
        <v>917.03</v>
      </c>
      <c r="K166" s="22">
        <f>'Div 9 history '!G167</f>
        <v>993.76</v>
      </c>
      <c r="L166" s="1">
        <f t="shared" si="167"/>
        <v>963.36398202500129</v>
      </c>
      <c r="M166" s="1">
        <f t="shared" si="167"/>
        <v>966.72770384787032</v>
      </c>
      <c r="N166" s="1">
        <f t="shared" si="167"/>
        <v>917.49614818536588</v>
      </c>
      <c r="O166" s="1">
        <f t="shared" si="167"/>
        <v>869.22263792741137</v>
      </c>
      <c r="P166" s="1">
        <f t="shared" si="167"/>
        <v>959.09328593989278</v>
      </c>
      <c r="Q166" s="1">
        <f t="shared" si="167"/>
        <v>837.28779110907567</v>
      </c>
      <c r="R166" s="1">
        <f t="shared" si="167"/>
        <v>936.80678291848278</v>
      </c>
      <c r="S166" s="1">
        <f t="shared" si="167"/>
        <v>937.39153724269011</v>
      </c>
      <c r="T166" s="1">
        <f t="shared" si="167"/>
        <v>910.47294314520241</v>
      </c>
      <c r="U166" s="1">
        <f t="shared" si="167"/>
        <v>870.62124884876152</v>
      </c>
      <c r="V166" s="1">
        <f t="shared" si="167"/>
        <v>915.3361875441077</v>
      </c>
      <c r="W166" s="1">
        <f t="shared" si="167"/>
        <v>942.85676478489552</v>
      </c>
      <c r="X166" s="1">
        <f t="shared" si="167"/>
        <v>860.70483283095234</v>
      </c>
      <c r="Y166" s="1">
        <f t="shared" si="167"/>
        <v>902.55999266189212</v>
      </c>
      <c r="Z166" s="1">
        <f t="shared" si="167"/>
        <v>814.41878991833948</v>
      </c>
      <c r="AA166" s="1">
        <f t="shared" si="167"/>
        <v>869.22263792741137</v>
      </c>
      <c r="AB166" s="1">
        <f t="shared" si="165"/>
        <v>959.09328593989278</v>
      </c>
      <c r="AC166" s="1">
        <f t="shared" si="165"/>
        <v>837.28779110907567</v>
      </c>
      <c r="AD166" s="1">
        <f t="shared" si="165"/>
        <v>936.80678291848278</v>
      </c>
      <c r="AE166" s="1">
        <f t="shared" si="166"/>
        <v>937.39153724269011</v>
      </c>
      <c r="AF166" s="1">
        <f t="shared" si="166"/>
        <v>910.47294314520241</v>
      </c>
      <c r="AH166" s="15">
        <f t="shared" si="150"/>
        <v>12034.081549034618</v>
      </c>
      <c r="AI166" s="15">
        <f t="shared" si="151"/>
        <v>10756.772794871704</v>
      </c>
      <c r="AJ166" s="15">
        <f t="shared" si="152"/>
        <v>-1277.3087541629138</v>
      </c>
      <c r="AM166" s="15">
        <f t="shared" si="153"/>
        <v>-1277.3087541629138</v>
      </c>
    </row>
    <row r="167" spans="1:39">
      <c r="A167" s="77" t="s">
        <v>478</v>
      </c>
      <c r="B167" s="5" t="str">
        <f t="shared" si="176"/>
        <v>8800-04590</v>
      </c>
      <c r="C167" s="5" t="str">
        <f t="shared" si="177"/>
        <v>8800</v>
      </c>
      <c r="D167" s="1">
        <f>SUM($F167:K167)</f>
        <v>0</v>
      </c>
      <c r="E167" s="2">
        <f t="shared" si="178"/>
        <v>0</v>
      </c>
      <c r="F167" s="22">
        <f>'Div 9 history '!B168</f>
        <v>0</v>
      </c>
      <c r="G167" s="22">
        <f>'Div 9 history '!C168</f>
        <v>0</v>
      </c>
      <c r="H167" s="22">
        <f>'Div 9 history '!D168</f>
        <v>0</v>
      </c>
      <c r="I167" s="22">
        <f>'Div 9 history '!E168</f>
        <v>0</v>
      </c>
      <c r="J167" s="22">
        <f>'Div 9 history '!F168</f>
        <v>0</v>
      </c>
      <c r="K167" s="22">
        <f>'Div 9 history '!G168</f>
        <v>0</v>
      </c>
      <c r="L167" s="1">
        <f t="shared" si="167"/>
        <v>0</v>
      </c>
      <c r="M167" s="1">
        <f t="shared" si="167"/>
        <v>0</v>
      </c>
      <c r="N167" s="1">
        <f t="shared" si="167"/>
        <v>0</v>
      </c>
      <c r="O167" s="1">
        <f t="shared" si="167"/>
        <v>0</v>
      </c>
      <c r="P167" s="1">
        <f t="shared" si="167"/>
        <v>0</v>
      </c>
      <c r="Q167" s="1">
        <f t="shared" si="167"/>
        <v>0</v>
      </c>
      <c r="R167" s="1">
        <f t="shared" si="167"/>
        <v>0</v>
      </c>
      <c r="S167" s="1">
        <f t="shared" si="167"/>
        <v>0</v>
      </c>
      <c r="T167" s="1">
        <f t="shared" si="167"/>
        <v>0</v>
      </c>
      <c r="U167" s="1">
        <f t="shared" si="167"/>
        <v>0</v>
      </c>
      <c r="V167" s="1">
        <f t="shared" si="167"/>
        <v>0</v>
      </c>
      <c r="W167" s="1">
        <f t="shared" si="167"/>
        <v>0</v>
      </c>
      <c r="X167" s="1">
        <f t="shared" si="167"/>
        <v>0</v>
      </c>
      <c r="Y167" s="1">
        <f t="shared" si="167"/>
        <v>0</v>
      </c>
      <c r="Z167" s="1">
        <f t="shared" si="167"/>
        <v>0</v>
      </c>
      <c r="AA167" s="1">
        <f t="shared" si="167"/>
        <v>0</v>
      </c>
      <c r="AB167" s="1">
        <f t="shared" si="165"/>
        <v>0</v>
      </c>
      <c r="AC167" s="1">
        <f t="shared" si="165"/>
        <v>0</v>
      </c>
      <c r="AD167" s="1">
        <f t="shared" si="165"/>
        <v>0</v>
      </c>
      <c r="AE167" s="1">
        <f t="shared" si="166"/>
        <v>0</v>
      </c>
      <c r="AF167" s="1">
        <f t="shared" si="166"/>
        <v>0</v>
      </c>
      <c r="AH167" s="15">
        <f t="shared" si="150"/>
        <v>0</v>
      </c>
      <c r="AI167" s="15">
        <f t="shared" si="151"/>
        <v>0</v>
      </c>
      <c r="AJ167" s="15">
        <f t="shared" si="152"/>
        <v>0</v>
      </c>
      <c r="AM167" s="15">
        <f t="shared" ref="AM167:AM185" si="179">AJ167</f>
        <v>0</v>
      </c>
    </row>
    <row r="168" spans="1:39">
      <c r="A168" s="77" t="s">
        <v>145</v>
      </c>
      <c r="B168" s="5" t="str">
        <f t="shared" si="176"/>
        <v>8240-04590</v>
      </c>
      <c r="C168" s="5" t="str">
        <f t="shared" si="177"/>
        <v>8240</v>
      </c>
      <c r="D168" s="1">
        <f>SUM($F168:K168)</f>
        <v>0</v>
      </c>
      <c r="E168" s="2">
        <f t="shared" si="178"/>
        <v>0</v>
      </c>
      <c r="F168" s="22">
        <f>'Div 9 history '!B169</f>
        <v>0</v>
      </c>
      <c r="G168" s="22">
        <f>'Div 9 history '!C169</f>
        <v>0</v>
      </c>
      <c r="H168" s="22">
        <f>'Div 9 history '!D169</f>
        <v>0</v>
      </c>
      <c r="I168" s="22">
        <f>'Div 9 history '!E169</f>
        <v>0</v>
      </c>
      <c r="J168" s="22">
        <f>'Div 9 history '!F169</f>
        <v>0</v>
      </c>
      <c r="K168" s="22">
        <f>'Div 9 history '!G169</f>
        <v>0</v>
      </c>
      <c r="L168" s="1">
        <f t="shared" si="167"/>
        <v>0</v>
      </c>
      <c r="M168" s="1">
        <f t="shared" si="167"/>
        <v>0</v>
      </c>
      <c r="N168" s="1">
        <f t="shared" si="167"/>
        <v>0</v>
      </c>
      <c r="O168" s="1">
        <f t="shared" si="167"/>
        <v>0</v>
      </c>
      <c r="P168" s="1">
        <f t="shared" si="167"/>
        <v>0</v>
      </c>
      <c r="Q168" s="1">
        <f t="shared" si="167"/>
        <v>0</v>
      </c>
      <c r="R168" s="1">
        <f t="shared" si="167"/>
        <v>0</v>
      </c>
      <c r="S168" s="1">
        <f t="shared" si="167"/>
        <v>0</v>
      </c>
      <c r="T168" s="1">
        <f t="shared" si="167"/>
        <v>0</v>
      </c>
      <c r="U168" s="1">
        <f t="shared" si="167"/>
        <v>0</v>
      </c>
      <c r="V168" s="1">
        <f t="shared" si="167"/>
        <v>0</v>
      </c>
      <c r="W168" s="1">
        <f t="shared" si="167"/>
        <v>0</v>
      </c>
      <c r="X168" s="1">
        <f t="shared" si="167"/>
        <v>0</v>
      </c>
      <c r="Y168" s="1">
        <f t="shared" si="167"/>
        <v>0</v>
      </c>
      <c r="Z168" s="1">
        <f t="shared" si="167"/>
        <v>0</v>
      </c>
      <c r="AA168" s="1">
        <f t="shared" si="167"/>
        <v>0</v>
      </c>
      <c r="AB168" s="1">
        <f t="shared" si="165"/>
        <v>0</v>
      </c>
      <c r="AC168" s="1">
        <f t="shared" si="165"/>
        <v>0</v>
      </c>
      <c r="AD168" s="1">
        <f t="shared" si="165"/>
        <v>0</v>
      </c>
      <c r="AE168" s="1">
        <f t="shared" si="166"/>
        <v>0</v>
      </c>
      <c r="AF168" s="1">
        <f t="shared" si="166"/>
        <v>0</v>
      </c>
      <c r="AH168" s="15">
        <f t="shared" si="150"/>
        <v>0</v>
      </c>
      <c r="AI168" s="15">
        <f t="shared" si="151"/>
        <v>0</v>
      </c>
      <c r="AJ168" s="15">
        <f t="shared" si="152"/>
        <v>0</v>
      </c>
      <c r="AM168" s="15">
        <f t="shared" si="179"/>
        <v>0</v>
      </c>
    </row>
    <row r="169" spans="1:39">
      <c r="A169" s="77" t="s">
        <v>146</v>
      </c>
      <c r="B169" s="5" t="str">
        <f t="shared" si="176"/>
        <v>8250-04590</v>
      </c>
      <c r="C169" s="5" t="str">
        <f t="shared" si="177"/>
        <v>8250</v>
      </c>
      <c r="D169" s="1">
        <f>SUM($F169:K169)</f>
        <v>4180.47</v>
      </c>
      <c r="E169" s="2">
        <f t="shared" si="178"/>
        <v>1.314905257101601E-2</v>
      </c>
      <c r="F169" s="22">
        <f>'Div 9 history '!B170</f>
        <v>1374.59</v>
      </c>
      <c r="G169" s="22">
        <f>'Div 9 history '!C170</f>
        <v>866.79</v>
      </c>
      <c r="H169" s="22">
        <f>'Div 9 history '!D170</f>
        <v>1079.83</v>
      </c>
      <c r="I169" s="22">
        <f>'Div 9 history '!E170</f>
        <v>457.59</v>
      </c>
      <c r="J169" s="22">
        <f>'Div 9 history '!F170</f>
        <v>259.54000000000002</v>
      </c>
      <c r="K169" s="22">
        <f>'Div 9 history '!G170</f>
        <v>142.13</v>
      </c>
      <c r="L169" s="1">
        <f t="shared" si="167"/>
        <v>617.60192641434799</v>
      </c>
      <c r="M169" s="1">
        <f t="shared" si="167"/>
        <v>619.75837103599463</v>
      </c>
      <c r="N169" s="1">
        <f t="shared" si="167"/>
        <v>588.19656865925913</v>
      </c>
      <c r="O169" s="1">
        <f t="shared" si="167"/>
        <v>557.24895852811596</v>
      </c>
      <c r="P169" s="1">
        <f t="shared" si="167"/>
        <v>614.86403068801098</v>
      </c>
      <c r="Q169" s="1">
        <f t="shared" si="167"/>
        <v>536.77588367504404</v>
      </c>
      <c r="R169" s="1">
        <f t="shared" si="167"/>
        <v>600.57640165487078</v>
      </c>
      <c r="S169" s="1">
        <f t="shared" si="167"/>
        <v>600.95128114367049</v>
      </c>
      <c r="T169" s="1">
        <f t="shared" si="167"/>
        <v>583.69407007789187</v>
      </c>
      <c r="U169" s="1">
        <f t="shared" si="167"/>
        <v>558.14559242293342</v>
      </c>
      <c r="V169" s="1">
        <f t="shared" si="167"/>
        <v>586.81184193300555</v>
      </c>
      <c r="W169" s="1">
        <f t="shared" si="167"/>
        <v>604.45497769174335</v>
      </c>
      <c r="X169" s="1">
        <f t="shared" si="167"/>
        <v>551.78828848589865</v>
      </c>
      <c r="Y169" s="1">
        <f t="shared" si="167"/>
        <v>578.62116559599394</v>
      </c>
      <c r="Z169" s="1">
        <f t="shared" si="167"/>
        <v>522.11482154888688</v>
      </c>
      <c r="AA169" s="1">
        <f t="shared" ref="AA169:AF169" si="180">$E169*AA$186</f>
        <v>557.24895852811596</v>
      </c>
      <c r="AB169" s="1">
        <f t="shared" si="180"/>
        <v>614.86403068801098</v>
      </c>
      <c r="AC169" s="1">
        <f t="shared" si="180"/>
        <v>536.77588367504404</v>
      </c>
      <c r="AD169" s="1">
        <f t="shared" si="180"/>
        <v>600.57640165487078</v>
      </c>
      <c r="AE169" s="1">
        <f t="shared" si="180"/>
        <v>600.95128114367049</v>
      </c>
      <c r="AF169" s="1">
        <f t="shared" si="180"/>
        <v>583.69407007789187</v>
      </c>
      <c r="AH169" s="15">
        <f t="shared" si="150"/>
        <v>7714.9157390007731</v>
      </c>
      <c r="AI169" s="15">
        <f t="shared" si="151"/>
        <v>6896.0473134460663</v>
      </c>
      <c r="AJ169" s="15">
        <f t="shared" si="152"/>
        <v>-818.86842555470685</v>
      </c>
      <c r="AM169" s="15">
        <f t="shared" si="179"/>
        <v>-818.86842555470685</v>
      </c>
    </row>
    <row r="170" spans="1:39">
      <c r="A170" s="77" t="s">
        <v>902</v>
      </c>
      <c r="B170" s="5" t="str">
        <f t="shared" ref="B170" si="181">RIGHT(A170,10)</f>
        <v>9020-04590</v>
      </c>
      <c r="C170" s="5" t="str">
        <f t="shared" ref="C170" si="182">LEFT(B170,4)</f>
        <v>9020</v>
      </c>
      <c r="D170" s="1">
        <f>SUM($F170:K170)</f>
        <v>1313.4399999999998</v>
      </c>
      <c r="E170" s="2">
        <f t="shared" si="178"/>
        <v>4.131232040625878E-3</v>
      </c>
      <c r="F170" s="22">
        <f>'Div 9 history '!B171</f>
        <v>173.51</v>
      </c>
      <c r="G170" s="22">
        <f>'Div 9 history '!C171</f>
        <v>149.69999999999999</v>
      </c>
      <c r="H170" s="22">
        <f>'Div 9 history '!D171</f>
        <v>320.09000000000003</v>
      </c>
      <c r="I170" s="22">
        <f>'Div 9 history '!E171</f>
        <v>41.8</v>
      </c>
      <c r="J170" s="22">
        <f>'Div 9 history '!F171</f>
        <v>258.38</v>
      </c>
      <c r="K170" s="22">
        <f>'Div 9 history '!G171</f>
        <v>369.96</v>
      </c>
      <c r="L170" s="1">
        <f t="shared" ref="L170:AF170" si="183">$E170*L$186</f>
        <v>194.04111839808945</v>
      </c>
      <c r="M170" s="1">
        <f t="shared" si="183"/>
        <v>194.71864045275208</v>
      </c>
      <c r="N170" s="1">
        <f t="shared" si="183"/>
        <v>184.80240287331739</v>
      </c>
      <c r="O170" s="1">
        <f t="shared" si="183"/>
        <v>175.07913514250035</v>
      </c>
      <c r="P170" s="1">
        <f t="shared" si="183"/>
        <v>193.18091326259031</v>
      </c>
      <c r="Q170" s="1">
        <f t="shared" si="183"/>
        <v>168.64680685524584</v>
      </c>
      <c r="R170" s="1">
        <f t="shared" si="183"/>
        <v>188.69195783956667</v>
      </c>
      <c r="S170" s="1">
        <f t="shared" si="183"/>
        <v>188.80973926504493</v>
      </c>
      <c r="T170" s="1">
        <f t="shared" si="183"/>
        <v>183.38778639796629</v>
      </c>
      <c r="U170" s="1">
        <f t="shared" si="183"/>
        <v>175.36084385535059</v>
      </c>
      <c r="V170" s="1">
        <f t="shared" si="183"/>
        <v>184.3673428271191</v>
      </c>
      <c r="W170" s="1">
        <f t="shared" si="183"/>
        <v>189.91054735459008</v>
      </c>
      <c r="X170" s="1">
        <f t="shared" si="183"/>
        <v>173.36347578834881</v>
      </c>
      <c r="Y170" s="1">
        <f t="shared" si="183"/>
        <v>181.79395707669281</v>
      </c>
      <c r="Z170" s="1">
        <f t="shared" si="183"/>
        <v>164.04052444226841</v>
      </c>
      <c r="AA170" s="1">
        <f t="shared" si="183"/>
        <v>175.07913514250035</v>
      </c>
      <c r="AB170" s="1">
        <f t="shared" si="183"/>
        <v>193.18091326259031</v>
      </c>
      <c r="AC170" s="1">
        <f t="shared" si="183"/>
        <v>168.64680685524584</v>
      </c>
      <c r="AD170" s="1">
        <f t="shared" si="183"/>
        <v>188.69195783956667</v>
      </c>
      <c r="AE170" s="1">
        <f t="shared" si="183"/>
        <v>188.80973926504493</v>
      </c>
      <c r="AF170" s="1">
        <f t="shared" si="183"/>
        <v>183.38778639796629</v>
      </c>
      <c r="AH170" s="15">
        <f t="shared" ref="AH170" si="184">SUM(F170:Q170)</f>
        <v>2423.9090169844949</v>
      </c>
      <c r="AI170" s="15">
        <f t="shared" ref="AI170" si="185">SUM(U170:AF170)</f>
        <v>2166.633030107284</v>
      </c>
      <c r="AJ170" s="15">
        <f t="shared" ref="AJ170" si="186">AI170-AH170</f>
        <v>-257.27598687721093</v>
      </c>
      <c r="AM170" s="15">
        <f t="shared" ref="AM170" si="187">AJ170</f>
        <v>-257.27598687721093</v>
      </c>
    </row>
    <row r="171" spans="1:39">
      <c r="A171" s="77" t="s">
        <v>154</v>
      </c>
      <c r="B171" s="5" t="str">
        <f t="shared" si="176"/>
        <v>8560-04590</v>
      </c>
      <c r="C171" s="5" t="str">
        <f t="shared" si="177"/>
        <v>8560</v>
      </c>
      <c r="D171" s="1">
        <f>SUM($F171:K171)</f>
        <v>10210.36</v>
      </c>
      <c r="E171" s="2">
        <f t="shared" si="178"/>
        <v>3.211518331886104E-2</v>
      </c>
      <c r="F171" s="22">
        <f>'Div 9 history '!B172</f>
        <v>1751.06</v>
      </c>
      <c r="G171" s="22">
        <f>'Div 9 history '!C172</f>
        <v>1217.3000000000002</v>
      </c>
      <c r="H171" s="22">
        <f>'Div 9 history '!D172</f>
        <v>2069.4</v>
      </c>
      <c r="I171" s="22">
        <f>'Div 9 history '!E172</f>
        <v>999.8900000000001</v>
      </c>
      <c r="J171" s="22">
        <f>'Div 9 history '!F172</f>
        <v>2495.12</v>
      </c>
      <c r="K171" s="22">
        <f>'Div 9 history '!G172</f>
        <v>1677.5899999999997</v>
      </c>
      <c r="L171" s="1">
        <f t="shared" ref="L171:U176" si="188">$E171*L$186</f>
        <v>1508.428001010413</v>
      </c>
      <c r="M171" s="1">
        <f t="shared" si="188"/>
        <v>1513.6948910747062</v>
      </c>
      <c r="N171" s="1">
        <f t="shared" si="188"/>
        <v>1436.608495402611</v>
      </c>
      <c r="O171" s="1">
        <f t="shared" si="188"/>
        <v>1361.0221999433397</v>
      </c>
      <c r="P171" s="1">
        <f t="shared" si="188"/>
        <v>1501.7409775397598</v>
      </c>
      <c r="Q171" s="1">
        <f t="shared" si="188"/>
        <v>1311.0188595158729</v>
      </c>
      <c r="R171" s="1">
        <f t="shared" si="188"/>
        <v>1466.8449404973185</v>
      </c>
      <c r="S171" s="1">
        <f t="shared" si="188"/>
        <v>1467.7605443737393</v>
      </c>
      <c r="T171" s="1">
        <f t="shared" si="188"/>
        <v>1425.6116143305667</v>
      </c>
      <c r="U171" s="1">
        <f t="shared" si="188"/>
        <v>1363.2121342938526</v>
      </c>
      <c r="V171" s="1">
        <f t="shared" ref="V171:AF176" si="189">$E171*V$186</f>
        <v>1433.2264454473018</v>
      </c>
      <c r="W171" s="1">
        <f t="shared" si="189"/>
        <v>1476.3179561208831</v>
      </c>
      <c r="X171" s="1">
        <f t="shared" si="189"/>
        <v>1347.6850854628499</v>
      </c>
      <c r="Y171" s="1">
        <f t="shared" si="189"/>
        <v>1413.2215766061499</v>
      </c>
      <c r="Z171" s="1">
        <f t="shared" si="189"/>
        <v>1275.2107512671762</v>
      </c>
      <c r="AA171" s="1">
        <f t="shared" si="189"/>
        <v>1361.0221999433397</v>
      </c>
      <c r="AB171" s="1">
        <f t="shared" si="189"/>
        <v>1501.7409775397598</v>
      </c>
      <c r="AC171" s="1">
        <f t="shared" si="189"/>
        <v>1311.0188595158729</v>
      </c>
      <c r="AD171" s="1">
        <f t="shared" si="189"/>
        <v>1466.8449404973185</v>
      </c>
      <c r="AE171" s="1">
        <f t="shared" si="189"/>
        <v>1467.7605443737393</v>
      </c>
      <c r="AF171" s="1">
        <f t="shared" si="189"/>
        <v>1425.6116143305667</v>
      </c>
      <c r="AH171" s="15">
        <f t="shared" si="150"/>
        <v>18842.873424486701</v>
      </c>
      <c r="AI171" s="15">
        <f t="shared" si="151"/>
        <v>16842.873085398809</v>
      </c>
      <c r="AJ171" s="15">
        <f t="shared" si="152"/>
        <v>-2000.0003390878919</v>
      </c>
      <c r="AM171" s="15">
        <f t="shared" si="179"/>
        <v>-2000.0003390878919</v>
      </c>
    </row>
    <row r="172" spans="1:39">
      <c r="A172" s="77" t="s">
        <v>155</v>
      </c>
      <c r="B172" s="5" t="str">
        <f t="shared" si="176"/>
        <v>8570-04590</v>
      </c>
      <c r="C172" s="5" t="str">
        <f t="shared" si="177"/>
        <v>8570</v>
      </c>
      <c r="D172" s="1">
        <f>SUM($F172:K172)</f>
        <v>3315.0299999999997</v>
      </c>
      <c r="E172" s="2">
        <f t="shared" si="178"/>
        <v>1.0426938536694486E-2</v>
      </c>
      <c r="F172" s="22">
        <f>'Div 9 history '!B173</f>
        <v>618.92999999999995</v>
      </c>
      <c r="G172" s="22">
        <f>'Div 9 history '!C173</f>
        <v>519.35</v>
      </c>
      <c r="H172" s="22">
        <f>'Div 9 history '!D173</f>
        <v>659.01</v>
      </c>
      <c r="I172" s="22">
        <f>'Div 9 history '!E173</f>
        <v>400.5</v>
      </c>
      <c r="J172" s="22">
        <f>'Div 9 history '!F173</f>
        <v>593.98</v>
      </c>
      <c r="K172" s="22">
        <f>'Div 9 history '!G173</f>
        <v>523.26</v>
      </c>
      <c r="L172" s="1">
        <f t="shared" si="188"/>
        <v>489.74610848094966</v>
      </c>
      <c r="M172" s="1">
        <f t="shared" si="188"/>
        <v>491.45612640096755</v>
      </c>
      <c r="N172" s="1">
        <f t="shared" si="188"/>
        <v>466.42824156195445</v>
      </c>
      <c r="O172" s="1">
        <f t="shared" si="188"/>
        <v>441.88739902199029</v>
      </c>
      <c r="P172" s="1">
        <f t="shared" si="188"/>
        <v>487.57501133883915</v>
      </c>
      <c r="Q172" s="1">
        <f t="shared" si="188"/>
        <v>425.65265572035702</v>
      </c>
      <c r="R172" s="1">
        <f t="shared" si="188"/>
        <v>476.24520419425232</v>
      </c>
      <c r="S172" s="1">
        <f t="shared" si="188"/>
        <v>476.54247621193349</v>
      </c>
      <c r="T172" s="1">
        <f t="shared" si="188"/>
        <v>462.85784926821952</v>
      </c>
      <c r="U172" s="1">
        <f t="shared" si="188"/>
        <v>442.59841196080748</v>
      </c>
      <c r="V172" s="1">
        <f t="shared" si="189"/>
        <v>465.33018066465519</v>
      </c>
      <c r="W172" s="1">
        <f t="shared" si="189"/>
        <v>479.32083825442106</v>
      </c>
      <c r="X172" s="1">
        <f t="shared" si="189"/>
        <v>437.55719571708647</v>
      </c>
      <c r="Y172" s="1">
        <f t="shared" si="189"/>
        <v>458.83513638076278</v>
      </c>
      <c r="Z172" s="1">
        <f t="shared" si="189"/>
        <v>414.02672352132805</v>
      </c>
      <c r="AA172" s="1">
        <f t="shared" si="189"/>
        <v>441.88739902199029</v>
      </c>
      <c r="AB172" s="1">
        <f t="shared" si="189"/>
        <v>487.57501133883915</v>
      </c>
      <c r="AC172" s="1">
        <f t="shared" si="189"/>
        <v>425.65265572035702</v>
      </c>
      <c r="AD172" s="1">
        <f t="shared" si="189"/>
        <v>476.24520419425232</v>
      </c>
      <c r="AE172" s="1">
        <f t="shared" si="189"/>
        <v>476.54247621193349</v>
      </c>
      <c r="AF172" s="1">
        <f t="shared" si="189"/>
        <v>462.85784926821952</v>
      </c>
      <c r="AH172" s="15">
        <f t="shared" si="150"/>
        <v>6117.775542525058</v>
      </c>
      <c r="AI172" s="15">
        <f t="shared" si="151"/>
        <v>5468.4290822546536</v>
      </c>
      <c r="AJ172" s="15">
        <f t="shared" si="152"/>
        <v>-649.34646027040435</v>
      </c>
      <c r="AM172" s="15">
        <f t="shared" si="179"/>
        <v>-649.34646027040435</v>
      </c>
    </row>
    <row r="173" spans="1:39">
      <c r="A173" s="77" t="s">
        <v>140</v>
      </c>
      <c r="B173" s="5" t="str">
        <f t="shared" si="176"/>
        <v>8170-04590</v>
      </c>
      <c r="C173" s="5" t="str">
        <f t="shared" si="177"/>
        <v>8170</v>
      </c>
      <c r="D173" s="1">
        <f>SUM($F173:K173)</f>
        <v>1117.82</v>
      </c>
      <c r="E173" s="2">
        <f t="shared" si="178"/>
        <v>3.5159381468909271E-3</v>
      </c>
      <c r="F173" s="22">
        <f>'Div 9 history '!B174</f>
        <v>169.52</v>
      </c>
      <c r="G173" s="22">
        <f>'Div 9 history '!C174</f>
        <v>230.72</v>
      </c>
      <c r="H173" s="22">
        <f>'Div 9 history '!D174</f>
        <v>208.66</v>
      </c>
      <c r="I173" s="22">
        <f>'Div 9 history '!E174</f>
        <v>155.97</v>
      </c>
      <c r="J173" s="22">
        <f>'Div 9 history '!F174</f>
        <v>188.52</v>
      </c>
      <c r="K173" s="22">
        <f>'Div 9 history '!G174</f>
        <v>164.43</v>
      </c>
      <c r="L173" s="1">
        <f t="shared" si="188"/>
        <v>165.14118876214548</v>
      </c>
      <c r="M173" s="1">
        <f t="shared" si="188"/>
        <v>165.71780261823559</v>
      </c>
      <c r="N173" s="1">
        <f t="shared" si="188"/>
        <v>157.27846112487185</v>
      </c>
      <c r="O173" s="1">
        <f t="shared" si="188"/>
        <v>149.00334910234935</v>
      </c>
      <c r="P173" s="1">
        <f t="shared" si="188"/>
        <v>164.40910012119986</v>
      </c>
      <c r="Q173" s="1">
        <f t="shared" si="188"/>
        <v>143.52903340764018</v>
      </c>
      <c r="R173" s="1">
        <f t="shared" si="188"/>
        <v>160.58871689016965</v>
      </c>
      <c r="S173" s="1">
        <f t="shared" si="188"/>
        <v>160.68895628673752</v>
      </c>
      <c r="T173" s="1">
        <f t="shared" si="188"/>
        <v>156.07453358461345</v>
      </c>
      <c r="U173" s="1">
        <f t="shared" si="188"/>
        <v>149.24310092458583</v>
      </c>
      <c r="V173" s="1">
        <f t="shared" si="189"/>
        <v>156.90819767862277</v>
      </c>
      <c r="W173" s="1">
        <f t="shared" si="189"/>
        <v>161.62581316535807</v>
      </c>
      <c r="X173" s="1">
        <f t="shared" si="189"/>
        <v>147.54321514932701</v>
      </c>
      <c r="Y173" s="1">
        <f t="shared" si="189"/>
        <v>154.71808464754292</v>
      </c>
      <c r="Z173" s="1">
        <f t="shared" si="189"/>
        <v>139.60879753323829</v>
      </c>
      <c r="AA173" s="1">
        <f t="shared" si="189"/>
        <v>149.00334910234935</v>
      </c>
      <c r="AB173" s="1">
        <f t="shared" si="189"/>
        <v>164.40910012119986</v>
      </c>
      <c r="AC173" s="1">
        <f t="shared" si="189"/>
        <v>143.52903340764018</v>
      </c>
      <c r="AD173" s="1">
        <f t="shared" si="189"/>
        <v>160.58871689016965</v>
      </c>
      <c r="AE173" s="1">
        <f t="shared" si="189"/>
        <v>160.68895628673752</v>
      </c>
      <c r="AF173" s="1">
        <f t="shared" si="189"/>
        <v>156.07453358461345</v>
      </c>
      <c r="AH173" s="15">
        <f t="shared" si="150"/>
        <v>2062.8989351364421</v>
      </c>
      <c r="AI173" s="15">
        <f t="shared" si="151"/>
        <v>1843.9408984913848</v>
      </c>
      <c r="AJ173" s="15">
        <f t="shared" si="152"/>
        <v>-218.95803664505729</v>
      </c>
      <c r="AM173" s="15">
        <f t="shared" si="179"/>
        <v>-218.95803664505729</v>
      </c>
    </row>
    <row r="174" spans="1:39">
      <c r="A174" s="77" t="s">
        <v>141</v>
      </c>
      <c r="B174" s="5" t="str">
        <f t="shared" si="176"/>
        <v>8180-04590</v>
      </c>
      <c r="C174" s="5" t="str">
        <f t="shared" si="177"/>
        <v>8180</v>
      </c>
      <c r="D174" s="1">
        <f>SUM($F174:K174)</f>
        <v>2196.31</v>
      </c>
      <c r="E174" s="2">
        <f t="shared" si="178"/>
        <v>6.9081695723801802E-3</v>
      </c>
      <c r="F174" s="22">
        <f>'Div 9 history '!B175</f>
        <v>326.13</v>
      </c>
      <c r="G174" s="22">
        <f>'Div 9 history '!C175</f>
        <v>368.77</v>
      </c>
      <c r="H174" s="22">
        <f>'Div 9 history '!D175</f>
        <v>397.28</v>
      </c>
      <c r="I174" s="22">
        <f>'Div 9 history '!E175</f>
        <v>384.26</v>
      </c>
      <c r="J174" s="22">
        <f>'Div 9 history '!F175</f>
        <v>344.01</v>
      </c>
      <c r="K174" s="22">
        <f>'Div 9 history '!G175</f>
        <v>375.86</v>
      </c>
      <c r="L174" s="1">
        <f t="shared" si="188"/>
        <v>324.4719581776921</v>
      </c>
      <c r="M174" s="1">
        <f t="shared" si="188"/>
        <v>325.60489798756248</v>
      </c>
      <c r="N174" s="1">
        <f t="shared" si="188"/>
        <v>309.02314948128259</v>
      </c>
      <c r="O174" s="1">
        <f t="shared" si="188"/>
        <v>292.7640815757286</v>
      </c>
      <c r="P174" s="1">
        <f t="shared" si="188"/>
        <v>323.03353910933112</v>
      </c>
      <c r="Q174" s="1">
        <f t="shared" si="188"/>
        <v>282.00806155153271</v>
      </c>
      <c r="R174" s="1">
        <f t="shared" si="188"/>
        <v>315.52719113367851</v>
      </c>
      <c r="S174" s="1">
        <f t="shared" si="188"/>
        <v>315.7241430481871</v>
      </c>
      <c r="T174" s="1">
        <f t="shared" si="188"/>
        <v>306.65765405630822</v>
      </c>
      <c r="U174" s="1">
        <f t="shared" si="188"/>
        <v>293.2351496588692</v>
      </c>
      <c r="V174" s="1">
        <f t="shared" si="189"/>
        <v>308.29565014361526</v>
      </c>
      <c r="W174" s="1">
        <f t="shared" si="189"/>
        <v>317.56489391244355</v>
      </c>
      <c r="X174" s="1">
        <f t="shared" si="189"/>
        <v>289.89518783401485</v>
      </c>
      <c r="Y174" s="1">
        <f t="shared" si="189"/>
        <v>303.99248223528389</v>
      </c>
      <c r="Z174" s="1">
        <f t="shared" si="189"/>
        <v>274.30552156002449</v>
      </c>
      <c r="AA174" s="1">
        <f t="shared" si="189"/>
        <v>292.7640815757286</v>
      </c>
      <c r="AB174" s="1">
        <f t="shared" si="189"/>
        <v>323.03353910933112</v>
      </c>
      <c r="AC174" s="1">
        <f t="shared" si="189"/>
        <v>282.00806155153271</v>
      </c>
      <c r="AD174" s="1">
        <f t="shared" si="189"/>
        <v>315.52719113367851</v>
      </c>
      <c r="AE174" s="1">
        <f t="shared" si="189"/>
        <v>315.7241430481871</v>
      </c>
      <c r="AF174" s="1">
        <f t="shared" si="189"/>
        <v>306.65765405630822</v>
      </c>
      <c r="AH174" s="15">
        <f t="shared" si="150"/>
        <v>4053.2156878831292</v>
      </c>
      <c r="AI174" s="15">
        <f t="shared" si="151"/>
        <v>3623.0035558190179</v>
      </c>
      <c r="AJ174" s="15">
        <f t="shared" si="152"/>
        <v>-430.2121320641113</v>
      </c>
      <c r="AM174" s="15">
        <f t="shared" si="179"/>
        <v>-430.2121320641113</v>
      </c>
    </row>
    <row r="175" spans="1:39">
      <c r="A175" s="77" t="s">
        <v>142</v>
      </c>
      <c r="B175" s="5" t="str">
        <f t="shared" si="176"/>
        <v>8190-04590</v>
      </c>
      <c r="C175" s="5" t="str">
        <f t="shared" si="177"/>
        <v>8190</v>
      </c>
      <c r="D175" s="1">
        <f>SUM($F175:K175)</f>
        <v>608.30999999999995</v>
      </c>
      <c r="E175" s="2">
        <f t="shared" si="178"/>
        <v>1.91334949646206E-3</v>
      </c>
      <c r="F175" s="22">
        <f>'Div 9 history '!B176</f>
        <v>104.25</v>
      </c>
      <c r="G175" s="22">
        <f>'Div 9 history '!C176</f>
        <v>111.93</v>
      </c>
      <c r="H175" s="22">
        <f>'Div 9 history '!D176</f>
        <v>109.46</v>
      </c>
      <c r="I175" s="22">
        <f>'Div 9 history '!E176</f>
        <v>0</v>
      </c>
      <c r="J175" s="22">
        <f>'Div 9 history '!F176</f>
        <v>214.73</v>
      </c>
      <c r="K175" s="22">
        <f>'Div 9 history '!G176</f>
        <v>67.94</v>
      </c>
      <c r="L175" s="1">
        <f t="shared" si="188"/>
        <v>89.868705637670388</v>
      </c>
      <c r="M175" s="1">
        <f t="shared" si="188"/>
        <v>90.182494955090178</v>
      </c>
      <c r="N175" s="1">
        <f t="shared" si="188"/>
        <v>85.589863025237335</v>
      </c>
      <c r="O175" s="1">
        <f t="shared" si="188"/>
        <v>81.086603650364225</v>
      </c>
      <c r="P175" s="1">
        <f t="shared" si="188"/>
        <v>89.470308005517069</v>
      </c>
      <c r="Q175" s="1">
        <f t="shared" si="188"/>
        <v>78.107518484372804</v>
      </c>
      <c r="R175" s="1">
        <f t="shared" si="188"/>
        <v>87.391281576156359</v>
      </c>
      <c r="S175" s="1">
        <f t="shared" si="188"/>
        <v>87.445831170300494</v>
      </c>
      <c r="T175" s="1">
        <f t="shared" si="188"/>
        <v>84.934693890658792</v>
      </c>
      <c r="U175" s="1">
        <f t="shared" si="188"/>
        <v>81.217074952527966</v>
      </c>
      <c r="V175" s="1">
        <f t="shared" si="189"/>
        <v>85.388368189764918</v>
      </c>
      <c r="W175" s="1">
        <f t="shared" si="189"/>
        <v>87.955662277127772</v>
      </c>
      <c r="X175" s="1">
        <f t="shared" si="189"/>
        <v>80.292008737978492</v>
      </c>
      <c r="Y175" s="1">
        <f t="shared" si="189"/>
        <v>84.196523654923723</v>
      </c>
      <c r="Z175" s="1">
        <f t="shared" si="189"/>
        <v>75.974152929312567</v>
      </c>
      <c r="AA175" s="1">
        <f t="shared" si="189"/>
        <v>81.086603650364225</v>
      </c>
      <c r="AB175" s="1">
        <f t="shared" si="189"/>
        <v>89.470308005517069</v>
      </c>
      <c r="AC175" s="1">
        <f t="shared" si="189"/>
        <v>78.107518484372804</v>
      </c>
      <c r="AD175" s="1">
        <f t="shared" si="189"/>
        <v>87.391281576156359</v>
      </c>
      <c r="AE175" s="1">
        <f t="shared" si="189"/>
        <v>87.445831170300494</v>
      </c>
      <c r="AF175" s="1">
        <f t="shared" si="189"/>
        <v>84.934693890658792</v>
      </c>
      <c r="AH175" s="15">
        <f t="shared" si="150"/>
        <v>1122.6154937582521</v>
      </c>
      <c r="AI175" s="15">
        <f t="shared" si="151"/>
        <v>1003.4600275190052</v>
      </c>
      <c r="AJ175" s="15">
        <f t="shared" si="152"/>
        <v>-119.15546623924695</v>
      </c>
      <c r="AM175" s="15">
        <f t="shared" si="179"/>
        <v>-119.15546623924695</v>
      </c>
    </row>
    <row r="176" spans="1:39">
      <c r="A176" s="77" t="s">
        <v>143</v>
      </c>
      <c r="B176" s="5" t="str">
        <f t="shared" si="176"/>
        <v>8200-04590</v>
      </c>
      <c r="C176" s="5" t="str">
        <f t="shared" si="177"/>
        <v>8200</v>
      </c>
      <c r="D176" s="1">
        <f>SUM($F176:K176)</f>
        <v>979.93000000000006</v>
      </c>
      <c r="E176" s="2">
        <f t="shared" si="178"/>
        <v>3.0822254641022944E-3</v>
      </c>
      <c r="F176" s="22">
        <f>'Div 9 history '!B177</f>
        <v>84.75</v>
      </c>
      <c r="G176" s="22">
        <f>'Div 9 history '!C177</f>
        <v>194.03</v>
      </c>
      <c r="H176" s="22">
        <f>'Div 9 history '!D177</f>
        <v>293</v>
      </c>
      <c r="I176" s="22">
        <f>'Div 9 history '!E177</f>
        <v>174.34</v>
      </c>
      <c r="J176" s="22">
        <f>'Div 9 history '!F177</f>
        <v>116.96</v>
      </c>
      <c r="K176" s="22">
        <f>'Div 9 history '!G177</f>
        <v>116.85</v>
      </c>
      <c r="L176" s="1">
        <f t="shared" si="188"/>
        <v>144.77000331331453</v>
      </c>
      <c r="M176" s="1">
        <f t="shared" si="188"/>
        <v>145.2754882894273</v>
      </c>
      <c r="N176" s="1">
        <f t="shared" si="188"/>
        <v>137.87719168568793</v>
      </c>
      <c r="O176" s="1">
        <f t="shared" si="188"/>
        <v>130.62286583337678</v>
      </c>
      <c r="P176" s="1">
        <f t="shared" si="188"/>
        <v>144.12822232717915</v>
      </c>
      <c r="Q176" s="1">
        <f t="shared" si="188"/>
        <v>125.82384078576951</v>
      </c>
      <c r="R176" s="1">
        <f t="shared" si="188"/>
        <v>140.77910696014024</v>
      </c>
      <c r="S176" s="1">
        <f t="shared" si="188"/>
        <v>140.86698120812181</v>
      </c>
      <c r="T176" s="1">
        <f t="shared" si="188"/>
        <v>136.82177604227005</v>
      </c>
      <c r="U176" s="1">
        <f t="shared" si="188"/>
        <v>130.83304278777391</v>
      </c>
      <c r="V176" s="1">
        <f t="shared" si="189"/>
        <v>137.55260252206332</v>
      </c>
      <c r="W176" s="1">
        <f t="shared" si="189"/>
        <v>141.68827100528651</v>
      </c>
      <c r="X176" s="1">
        <f t="shared" si="189"/>
        <v>129.34284842038974</v>
      </c>
      <c r="Y176" s="1">
        <f t="shared" si="189"/>
        <v>135.63265345821935</v>
      </c>
      <c r="Z176" s="1">
        <f t="shared" si="189"/>
        <v>122.38719021555009</v>
      </c>
      <c r="AA176" s="1">
        <f t="shared" si="189"/>
        <v>130.62286583337678</v>
      </c>
      <c r="AB176" s="1">
        <f t="shared" si="189"/>
        <v>144.12822232717915</v>
      </c>
      <c r="AC176" s="1">
        <f t="shared" si="189"/>
        <v>125.82384078576951</v>
      </c>
      <c r="AD176" s="1">
        <f t="shared" si="189"/>
        <v>140.77910696014024</v>
      </c>
      <c r="AE176" s="1">
        <f t="shared" si="189"/>
        <v>140.86698120812181</v>
      </c>
      <c r="AF176" s="1">
        <f t="shared" si="189"/>
        <v>136.82177604227005</v>
      </c>
      <c r="AH176" s="15">
        <f t="shared" si="150"/>
        <v>1808.4276122347553</v>
      </c>
      <c r="AI176" s="15">
        <f t="shared" si="151"/>
        <v>1616.4794015661405</v>
      </c>
      <c r="AJ176" s="15">
        <f t="shared" si="152"/>
        <v>-191.94821066861482</v>
      </c>
      <c r="AM176" s="15">
        <f t="shared" si="179"/>
        <v>-191.94821066861482</v>
      </c>
    </row>
    <row r="177" spans="1:40">
      <c r="A177" s="77" t="s">
        <v>144</v>
      </c>
      <c r="B177" s="5" t="str">
        <f t="shared" si="176"/>
        <v>8210-04590</v>
      </c>
      <c r="C177" s="5" t="str">
        <f t="shared" si="177"/>
        <v>8210</v>
      </c>
      <c r="D177" s="1">
        <f>SUM($F177:K177)</f>
        <v>1394.4199999999998</v>
      </c>
      <c r="E177" s="2">
        <f t="shared" si="178"/>
        <v>4.3859427016761611E-3</v>
      </c>
      <c r="F177" s="22">
        <f>'Div 9 history '!B178</f>
        <v>283.52999999999997</v>
      </c>
      <c r="G177" s="22">
        <f>'Div 9 history '!C178</f>
        <v>383.15</v>
      </c>
      <c r="H177" s="22">
        <f>'Div 9 history '!D178</f>
        <v>220.39</v>
      </c>
      <c r="I177" s="22">
        <f>'Div 9 history '!E178</f>
        <v>197.66</v>
      </c>
      <c r="J177" s="22">
        <f>'Div 9 history '!F178</f>
        <v>159.85</v>
      </c>
      <c r="K177" s="22">
        <f>'Div 9 history '!G178</f>
        <v>149.84</v>
      </c>
      <c r="L177" s="1">
        <f t="shared" ref="L177:V185" si="190">$E177*L$186</f>
        <v>206.00470239726511</v>
      </c>
      <c r="M177" s="1">
        <f t="shared" si="190"/>
        <v>206.72399700034001</v>
      </c>
      <c r="N177" s="1">
        <f t="shared" si="190"/>
        <v>196.19637487407971</v>
      </c>
      <c r="O177" s="1">
        <f t="shared" si="190"/>
        <v>185.8736201314147</v>
      </c>
      <c r="P177" s="1">
        <f t="shared" si="190"/>
        <v>205.09146140792211</v>
      </c>
      <c r="Q177" s="1">
        <f t="shared" si="190"/>
        <v>179.04470734490494</v>
      </c>
      <c r="R177" s="1">
        <f t="shared" si="190"/>
        <v>200.32573992770782</v>
      </c>
      <c r="S177" s="1">
        <f t="shared" si="190"/>
        <v>200.45078315413261</v>
      </c>
      <c r="T177" s="1">
        <f t="shared" si="190"/>
        <v>194.69454037417177</v>
      </c>
      <c r="U177" s="1">
        <f t="shared" si="190"/>
        <v>186.17269756424199</v>
      </c>
      <c r="V177" s="1">
        <f t="shared" si="190"/>
        <v>195.73449124816619</v>
      </c>
      <c r="W177" s="1">
        <f t="shared" ref="W177:AF185" si="191">$E177*W$186</f>
        <v>201.61946144642124</v>
      </c>
      <c r="X177" s="1">
        <f t="shared" si="191"/>
        <v>184.05218198683562</v>
      </c>
      <c r="Y177" s="1">
        <f t="shared" si="191"/>
        <v>193.00244367986508</v>
      </c>
      <c r="Z177" s="1">
        <f t="shared" si="191"/>
        <v>174.15442509196302</v>
      </c>
      <c r="AA177" s="1">
        <f t="shared" si="191"/>
        <v>185.8736201314147</v>
      </c>
      <c r="AB177" s="1">
        <f t="shared" si="191"/>
        <v>205.09146140792211</v>
      </c>
      <c r="AC177" s="1">
        <f t="shared" si="191"/>
        <v>179.04470734490494</v>
      </c>
      <c r="AD177" s="1">
        <f t="shared" si="191"/>
        <v>200.32573992770782</v>
      </c>
      <c r="AE177" s="1">
        <f t="shared" si="191"/>
        <v>200.45078315413261</v>
      </c>
      <c r="AF177" s="1">
        <f t="shared" si="191"/>
        <v>194.69454037417177</v>
      </c>
      <c r="AH177" s="15">
        <f t="shared" si="150"/>
        <v>2573.3548631559265</v>
      </c>
      <c r="AI177" s="15">
        <f t="shared" si="151"/>
        <v>2300.2165533577472</v>
      </c>
      <c r="AJ177" s="15">
        <f t="shared" si="152"/>
        <v>-273.13830979817931</v>
      </c>
      <c r="AM177" s="15">
        <f t="shared" si="179"/>
        <v>-273.13830979817931</v>
      </c>
    </row>
    <row r="178" spans="1:40">
      <c r="A178" s="77" t="s">
        <v>692</v>
      </c>
      <c r="B178" s="5" t="str">
        <f t="shared" si="176"/>
        <v>8860-04592</v>
      </c>
      <c r="C178" s="5" t="str">
        <f t="shared" si="177"/>
        <v>8860</v>
      </c>
      <c r="D178" s="1">
        <f>SUM($F178:K178)</f>
        <v>0</v>
      </c>
      <c r="E178" s="2">
        <f t="shared" si="178"/>
        <v>0</v>
      </c>
      <c r="F178" s="22">
        <f>'Div 9 history '!B179</f>
        <v>0</v>
      </c>
      <c r="G178" s="22">
        <f>'Div 9 history '!C179</f>
        <v>0</v>
      </c>
      <c r="H178" s="22">
        <f>'Div 9 history '!D179</f>
        <v>0</v>
      </c>
      <c r="I178" s="22">
        <f>'Div 9 history '!E179</f>
        <v>0</v>
      </c>
      <c r="J178" s="22">
        <f>'Div 9 history '!F179</f>
        <v>0</v>
      </c>
      <c r="K178" s="22">
        <f>'Div 9 history '!G179</f>
        <v>0</v>
      </c>
      <c r="L178" s="1">
        <f t="shared" si="190"/>
        <v>0</v>
      </c>
      <c r="M178" s="1">
        <f t="shared" si="190"/>
        <v>0</v>
      </c>
      <c r="N178" s="1">
        <f t="shared" si="190"/>
        <v>0</v>
      </c>
      <c r="O178" s="1">
        <f t="shared" si="190"/>
        <v>0</v>
      </c>
      <c r="P178" s="1">
        <f t="shared" si="190"/>
        <v>0</v>
      </c>
      <c r="Q178" s="1">
        <f t="shared" si="190"/>
        <v>0</v>
      </c>
      <c r="R178" s="1">
        <f t="shared" si="190"/>
        <v>0</v>
      </c>
      <c r="S178" s="1">
        <f t="shared" si="190"/>
        <v>0</v>
      </c>
      <c r="T178" s="1">
        <f t="shared" si="190"/>
        <v>0</v>
      </c>
      <c r="U178" s="1">
        <f t="shared" si="190"/>
        <v>0</v>
      </c>
      <c r="V178" s="1">
        <f t="shared" si="190"/>
        <v>0</v>
      </c>
      <c r="W178" s="1">
        <f t="shared" si="191"/>
        <v>0</v>
      </c>
      <c r="X178" s="1">
        <f t="shared" si="191"/>
        <v>0</v>
      </c>
      <c r="Y178" s="1">
        <f t="shared" si="191"/>
        <v>0</v>
      </c>
      <c r="Z178" s="1">
        <f t="shared" si="191"/>
        <v>0</v>
      </c>
      <c r="AA178" s="1">
        <f t="shared" si="191"/>
        <v>0</v>
      </c>
      <c r="AB178" s="1">
        <f t="shared" si="191"/>
        <v>0</v>
      </c>
      <c r="AC178" s="1">
        <f t="shared" si="191"/>
        <v>0</v>
      </c>
      <c r="AD178" s="1">
        <f t="shared" si="191"/>
        <v>0</v>
      </c>
      <c r="AE178" s="1">
        <f t="shared" si="191"/>
        <v>0</v>
      </c>
      <c r="AF178" s="1">
        <f t="shared" si="191"/>
        <v>0</v>
      </c>
      <c r="AH178" s="15">
        <f t="shared" si="150"/>
        <v>0</v>
      </c>
      <c r="AI178" s="15">
        <f t="shared" si="151"/>
        <v>0</v>
      </c>
      <c r="AJ178" s="15">
        <f t="shared" si="152"/>
        <v>0</v>
      </c>
      <c r="AM178" s="15">
        <f t="shared" si="179"/>
        <v>0</v>
      </c>
    </row>
    <row r="179" spans="1:40">
      <c r="A179" s="77" t="s">
        <v>157</v>
      </c>
      <c r="B179" s="5" t="str">
        <f t="shared" si="176"/>
        <v>8180-04599</v>
      </c>
      <c r="C179" s="5" t="str">
        <f t="shared" si="177"/>
        <v>8180</v>
      </c>
      <c r="D179" s="1">
        <f>SUM($F179:K179)</f>
        <v>-1869.4199999999998</v>
      </c>
      <c r="E179" s="2">
        <f t="shared" si="178"/>
        <v>-5.8799852306818962E-3</v>
      </c>
      <c r="F179" s="22">
        <f>'Div 9 history '!B180</f>
        <v>-277.64999999999998</v>
      </c>
      <c r="G179" s="22">
        <f>'Div 9 history '!C180</f>
        <v>-313.95999999999998</v>
      </c>
      <c r="H179" s="22">
        <f>'Div 9 history '!D180</f>
        <v>-337.8</v>
      </c>
      <c r="I179" s="22">
        <f>'Div 9 history '!E180</f>
        <v>-327.14</v>
      </c>
      <c r="J179" s="22">
        <f>'Div 9 history '!F180</f>
        <v>-292.88</v>
      </c>
      <c r="K179" s="22">
        <f>'Div 9 history '!G180</f>
        <v>-319.99</v>
      </c>
      <c r="L179" s="1">
        <f t="shared" si="190"/>
        <v>-276.17884909531949</v>
      </c>
      <c r="M179" s="1">
        <f t="shared" si="190"/>
        <v>-277.14316667315131</v>
      </c>
      <c r="N179" s="1">
        <f t="shared" si="190"/>
        <v>-263.02937932409327</v>
      </c>
      <c r="O179" s="1">
        <f t="shared" si="190"/>
        <v>-249.19024608516037</v>
      </c>
      <c r="P179" s="1">
        <f t="shared" si="190"/>
        <v>-274.95451857058691</v>
      </c>
      <c r="Q179" s="1">
        <f t="shared" si="190"/>
        <v>-240.03510908098866</v>
      </c>
      <c r="R179" s="1">
        <f t="shared" si="190"/>
        <v>-268.56538541878029</v>
      </c>
      <c r="S179" s="1">
        <f t="shared" si="190"/>
        <v>-268.73302379770701</v>
      </c>
      <c r="T179" s="1">
        <f t="shared" si="190"/>
        <v>-261.0159547814032</v>
      </c>
      <c r="U179" s="1">
        <f t="shared" si="190"/>
        <v>-249.59120227804053</v>
      </c>
      <c r="V179" s="1">
        <f t="shared" si="190"/>
        <v>-262.41015807945018</v>
      </c>
      <c r="W179" s="1">
        <f t="shared" si="191"/>
        <v>-270.29980466227454</v>
      </c>
      <c r="X179" s="1">
        <f t="shared" si="191"/>
        <v>-246.74834701871046</v>
      </c>
      <c r="Y179" s="1">
        <f t="shared" si="191"/>
        <v>-258.74745647940608</v>
      </c>
      <c r="Z179" s="1">
        <f t="shared" si="191"/>
        <v>-233.47898434863066</v>
      </c>
      <c r="AA179" s="1">
        <f t="shared" si="191"/>
        <v>-249.19024608516037</v>
      </c>
      <c r="AB179" s="1">
        <f t="shared" si="191"/>
        <v>-274.95451857058691</v>
      </c>
      <c r="AC179" s="1">
        <f t="shared" si="191"/>
        <v>-240.03510908098866</v>
      </c>
      <c r="AD179" s="1">
        <f t="shared" si="191"/>
        <v>-268.56538541878029</v>
      </c>
      <c r="AE179" s="1">
        <f t="shared" si="191"/>
        <v>-268.73302379770701</v>
      </c>
      <c r="AF179" s="1">
        <f t="shared" si="191"/>
        <v>-261.0159547814032</v>
      </c>
      <c r="AH179" s="15">
        <f t="shared" si="150"/>
        <v>-3449.9512688293003</v>
      </c>
      <c r="AI179" s="15">
        <f t="shared" si="151"/>
        <v>-3083.7701906011393</v>
      </c>
      <c r="AJ179" s="15">
        <f t="shared" si="152"/>
        <v>366.18107822816091</v>
      </c>
      <c r="AM179" s="15">
        <f t="shared" si="179"/>
        <v>366.18107822816091</v>
      </c>
    </row>
    <row r="180" spans="1:40">
      <c r="A180" s="77" t="s">
        <v>160</v>
      </c>
      <c r="B180" s="5" t="str">
        <f t="shared" si="176"/>
        <v>8810-04599</v>
      </c>
      <c r="C180" s="5" t="str">
        <f t="shared" si="177"/>
        <v>8810</v>
      </c>
      <c r="D180" s="1">
        <f>SUM($F180:K180)</f>
        <v>-88312.019999999975</v>
      </c>
      <c r="E180" s="2">
        <f t="shared" si="178"/>
        <v>-0.27777244989979999</v>
      </c>
      <c r="F180" s="22">
        <f>'Div 9 history '!B181</f>
        <v>-17488.379999999997</v>
      </c>
      <c r="G180" s="22">
        <f>'Div 9 history '!C181</f>
        <v>-9415.56</v>
      </c>
      <c r="H180" s="22">
        <f>'Div 9 history '!D181</f>
        <v>-13805.91</v>
      </c>
      <c r="I180" s="22">
        <f>'Div 9 history '!E181</f>
        <v>-11551.1</v>
      </c>
      <c r="J180" s="22">
        <f>'Div 9 history '!F181</f>
        <v>-15418.279999999999</v>
      </c>
      <c r="K180" s="22">
        <f>'Div 9 history '!G181</f>
        <v>-20632.789999999997</v>
      </c>
      <c r="L180" s="1">
        <f t="shared" si="190"/>
        <v>-13046.780308803174</v>
      </c>
      <c r="M180" s="1">
        <f t="shared" si="190"/>
        <v>-13092.334990586742</v>
      </c>
      <c r="N180" s="1">
        <f t="shared" si="190"/>
        <v>-12425.595001367752</v>
      </c>
      <c r="O180" s="1">
        <f t="shared" si="190"/>
        <v>-11771.829763283584</v>
      </c>
      <c r="P180" s="1">
        <f t="shared" si="190"/>
        <v>-12988.942529285037</v>
      </c>
      <c r="Q180" s="1">
        <f t="shared" si="190"/>
        <v>-11339.338058789595</v>
      </c>
      <c r="R180" s="1">
        <f t="shared" si="190"/>
        <v>-12687.117762948415</v>
      </c>
      <c r="S180" s="1">
        <f t="shared" si="190"/>
        <v>-12695.037055495059</v>
      </c>
      <c r="T180" s="1">
        <f t="shared" si="190"/>
        <v>-12330.480159073064</v>
      </c>
      <c r="U180" s="1">
        <f t="shared" si="190"/>
        <v>-11790.77106664225</v>
      </c>
      <c r="V180" s="1">
        <f t="shared" si="190"/>
        <v>-12396.342784668806</v>
      </c>
      <c r="W180" s="1">
        <f t="shared" si="191"/>
        <v>-12769.052302495358</v>
      </c>
      <c r="X180" s="1">
        <f t="shared" si="191"/>
        <v>-11656.473642564695</v>
      </c>
      <c r="Y180" s="1">
        <f t="shared" si="191"/>
        <v>-12223.31554790172</v>
      </c>
      <c r="Z180" s="1">
        <f t="shared" si="191"/>
        <v>-11029.624554875818</v>
      </c>
      <c r="AA180" s="1">
        <f t="shared" si="191"/>
        <v>-11771.829763283584</v>
      </c>
      <c r="AB180" s="1">
        <f t="shared" si="191"/>
        <v>-12988.942529285037</v>
      </c>
      <c r="AC180" s="1">
        <f t="shared" si="191"/>
        <v>-11339.338058789595</v>
      </c>
      <c r="AD180" s="1">
        <f t="shared" si="191"/>
        <v>-12687.117762948415</v>
      </c>
      <c r="AE180" s="1">
        <f t="shared" si="191"/>
        <v>-12695.037055495059</v>
      </c>
      <c r="AF180" s="1">
        <f t="shared" si="191"/>
        <v>-12330.480159073064</v>
      </c>
      <c r="AH180" s="15">
        <f t="shared" si="150"/>
        <v>-162976.84065211588</v>
      </c>
      <c r="AI180" s="15">
        <f t="shared" si="151"/>
        <v>-145678.3252280234</v>
      </c>
      <c r="AJ180" s="15">
        <f t="shared" si="152"/>
        <v>17298.515424092475</v>
      </c>
      <c r="AM180" s="15">
        <f t="shared" si="179"/>
        <v>17298.515424092475</v>
      </c>
    </row>
    <row r="181" spans="1:40">
      <c r="A181" s="77" t="s">
        <v>158</v>
      </c>
      <c r="B181" s="5" t="str">
        <f t="shared" si="147"/>
        <v>8700-04599</v>
      </c>
      <c r="C181" s="5" t="str">
        <f t="shared" si="148"/>
        <v>8700</v>
      </c>
      <c r="D181" s="1">
        <f>SUM($F181:K181)</f>
        <v>-52137.880000000005</v>
      </c>
      <c r="E181" s="2">
        <f t="shared" si="178"/>
        <v>-0.16399202124673165</v>
      </c>
      <c r="F181" s="22">
        <f>'Div 9 history '!B182</f>
        <v>-4841.3600000000006</v>
      </c>
      <c r="G181" s="22">
        <f>'Div 9 history '!C182</f>
        <v>-13545.960000000001</v>
      </c>
      <c r="H181" s="22">
        <f>'Div 9 history '!D182</f>
        <v>-10368.15</v>
      </c>
      <c r="I181" s="22">
        <f>'Div 9 history '!E182</f>
        <v>-4427.4699999999993</v>
      </c>
      <c r="J181" s="22">
        <f>'Div 9 history '!F182</f>
        <v>-6909.98</v>
      </c>
      <c r="K181" s="22">
        <f>'Div 9 history '!G182</f>
        <v>-12044.960000000003</v>
      </c>
      <c r="L181" s="1">
        <f t="shared" si="190"/>
        <v>-7702.5920834643248</v>
      </c>
      <c r="M181" s="1">
        <f t="shared" si="190"/>
        <v>-7729.4867749487894</v>
      </c>
      <c r="N181" s="1">
        <f t="shared" si="190"/>
        <v>-7335.8550864300469</v>
      </c>
      <c r="O181" s="1">
        <f t="shared" si="190"/>
        <v>-6949.8834652237392</v>
      </c>
      <c r="P181" s="1">
        <f t="shared" si="190"/>
        <v>-7668.4456648003306</v>
      </c>
      <c r="Q181" s="1">
        <f t="shared" si="190"/>
        <v>-6694.5478881425788</v>
      </c>
      <c r="R181" s="1">
        <f t="shared" si="190"/>
        <v>-7490.2535744338447</v>
      </c>
      <c r="S181" s="1">
        <f t="shared" si="190"/>
        <v>-7494.9289869595896</v>
      </c>
      <c r="T181" s="1">
        <f t="shared" si="190"/>
        <v>-7279.7009385147412</v>
      </c>
      <c r="U181" s="1">
        <f t="shared" si="190"/>
        <v>-6961.0660811525531</v>
      </c>
      <c r="V181" s="1">
        <f t="shared" si="190"/>
        <v>-7318.5850866725541</v>
      </c>
      <c r="W181" s="1">
        <f t="shared" si="191"/>
        <v>-7538.6263009409931</v>
      </c>
      <c r="X181" s="1">
        <f t="shared" si="191"/>
        <v>-6881.779218720184</v>
      </c>
      <c r="Y181" s="1">
        <f t="shared" si="191"/>
        <v>-7216.4328167177518</v>
      </c>
      <c r="Z181" s="1">
        <f t="shared" si="191"/>
        <v>-6511.6984243726856</v>
      </c>
      <c r="AA181" s="1">
        <f t="shared" si="191"/>
        <v>-6949.8834652237392</v>
      </c>
      <c r="AB181" s="1">
        <f t="shared" si="191"/>
        <v>-7668.4456648003306</v>
      </c>
      <c r="AC181" s="1">
        <f t="shared" si="191"/>
        <v>-6694.5478881425788</v>
      </c>
      <c r="AD181" s="1">
        <f t="shared" si="191"/>
        <v>-7490.2535744338447</v>
      </c>
      <c r="AE181" s="1">
        <f t="shared" si="191"/>
        <v>-7494.9289869595896</v>
      </c>
      <c r="AF181" s="1">
        <f t="shared" si="191"/>
        <v>-7279.7009385147412</v>
      </c>
      <c r="AH181" s="15">
        <f t="shared" si="150"/>
        <v>-96218.690963009823</v>
      </c>
      <c r="AI181" s="15">
        <f t="shared" si="151"/>
        <v>-86005.948446651557</v>
      </c>
      <c r="AJ181" s="15">
        <f t="shared" si="152"/>
        <v>10212.742516358267</v>
      </c>
      <c r="AM181" s="15">
        <f t="shared" si="179"/>
        <v>10212.742516358267</v>
      </c>
    </row>
    <row r="182" spans="1:40">
      <c r="A182" s="77" t="s">
        <v>159</v>
      </c>
      <c r="B182" s="5" t="str">
        <f t="shared" si="147"/>
        <v>8800-04599</v>
      </c>
      <c r="C182" s="5" t="str">
        <f t="shared" si="148"/>
        <v>8800</v>
      </c>
      <c r="D182" s="1">
        <f>SUM($F182:K182)</f>
        <v>-39.03</v>
      </c>
      <c r="E182" s="2">
        <f t="shared" si="178"/>
        <v>-1.2276311559388176E-4</v>
      </c>
      <c r="F182" s="22">
        <f>'Div 9 history '!B183</f>
        <v>0</v>
      </c>
      <c r="G182" s="22">
        <f>'Div 9 history '!C183</f>
        <v>0</v>
      </c>
      <c r="H182" s="22">
        <f>'Div 9 history '!D183</f>
        <v>-39.03</v>
      </c>
      <c r="I182" s="22">
        <f>'Div 9 history '!E183</f>
        <v>0</v>
      </c>
      <c r="J182" s="22">
        <f>'Div 9 history '!F183</f>
        <v>0</v>
      </c>
      <c r="K182" s="22">
        <f>'Div 9 history '!G183</f>
        <v>0</v>
      </c>
      <c r="L182" s="1">
        <f t="shared" si="190"/>
        <v>-5.7660988328948664</v>
      </c>
      <c r="M182" s="1">
        <f t="shared" si="190"/>
        <v>-5.7862319838522627</v>
      </c>
      <c r="N182" s="1">
        <f t="shared" si="190"/>
        <v>-5.4915624498611129</v>
      </c>
      <c r="O182" s="1">
        <f t="shared" si="190"/>
        <v>-5.202627180999353</v>
      </c>
      <c r="P182" s="1">
        <f t="shared" si="190"/>
        <v>-5.740537096965908</v>
      </c>
      <c r="Q182" s="1">
        <f t="shared" si="190"/>
        <v>-5.0114850100196788</v>
      </c>
      <c r="R182" s="1">
        <f t="shared" si="190"/>
        <v>-5.6071439231927522</v>
      </c>
      <c r="S182" s="1">
        <f t="shared" si="190"/>
        <v>-5.6106438996183341</v>
      </c>
      <c r="T182" s="1">
        <f t="shared" si="190"/>
        <v>-5.4495259038194561</v>
      </c>
      <c r="U182" s="1">
        <f t="shared" si="190"/>
        <v>-5.2109983978516992</v>
      </c>
      <c r="V182" s="1">
        <f t="shared" si="190"/>
        <v>-5.478634266157921</v>
      </c>
      <c r="W182" s="1">
        <f t="shared" si="191"/>
        <v>-5.6433553593994796</v>
      </c>
      <c r="X182" s="1">
        <f t="shared" si="191"/>
        <v>-5.1516448867243696</v>
      </c>
      <c r="Y182" s="1">
        <f t="shared" si="191"/>
        <v>-5.4021638938233361</v>
      </c>
      <c r="Z182" s="1">
        <f t="shared" si="191"/>
        <v>-4.8746053637636573</v>
      </c>
      <c r="AA182" s="1">
        <f t="shared" si="191"/>
        <v>-5.202627180999353</v>
      </c>
      <c r="AB182" s="1">
        <f t="shared" si="191"/>
        <v>-5.740537096965908</v>
      </c>
      <c r="AC182" s="1">
        <f t="shared" si="191"/>
        <v>-5.0114850100196788</v>
      </c>
      <c r="AD182" s="1">
        <f t="shared" si="191"/>
        <v>-5.6071439231927522</v>
      </c>
      <c r="AE182" s="1">
        <f t="shared" si="191"/>
        <v>-5.6106438996183341</v>
      </c>
      <c r="AF182" s="1">
        <f t="shared" si="191"/>
        <v>-5.4495259038194561</v>
      </c>
      <c r="AH182" s="15">
        <f t="shared" si="150"/>
        <v>-72.028542554593187</v>
      </c>
      <c r="AI182" s="15">
        <f t="shared" si="151"/>
        <v>-64.383365182335936</v>
      </c>
      <c r="AJ182" s="15">
        <f t="shared" si="152"/>
        <v>7.6451773722572511</v>
      </c>
      <c r="AM182" s="15">
        <f t="shared" si="179"/>
        <v>7.6451773722572511</v>
      </c>
    </row>
    <row r="183" spans="1:40">
      <c r="A183" s="77" t="s">
        <v>161</v>
      </c>
      <c r="B183" s="5" t="str">
        <f t="shared" ref="B183:B184" si="192">RIGHT(A183,10)</f>
        <v>8560-04599</v>
      </c>
      <c r="C183" s="5" t="str">
        <f t="shared" ref="C183:C184" si="193">LEFT(B183,4)</f>
        <v>8560</v>
      </c>
      <c r="D183" s="1">
        <f>SUM($F183:K183)</f>
        <v>-5406.5899999999992</v>
      </c>
      <c r="E183" s="2">
        <f t="shared" si="178"/>
        <v>-1.7005632414520241E-2</v>
      </c>
      <c r="F183" s="22">
        <f>'Div 9 history '!B184</f>
        <v>-929.65000000000009</v>
      </c>
      <c r="G183" s="22">
        <f>'Div 9 history '!C184</f>
        <v>-627.33000000000004</v>
      </c>
      <c r="H183" s="22">
        <f>'Div 9 history '!D184</f>
        <v>-1089.54</v>
      </c>
      <c r="I183" s="22">
        <f>'Div 9 history '!E184</f>
        <v>-501.84000000000003</v>
      </c>
      <c r="J183" s="22">
        <f>'Div 9 history '!F184</f>
        <v>-1304.1199999999999</v>
      </c>
      <c r="K183" s="22">
        <f>'Div 9 history '!G184</f>
        <v>-954.1099999999999</v>
      </c>
      <c r="L183" s="1">
        <f t="shared" si="190"/>
        <v>-798.74282062364966</v>
      </c>
      <c r="M183" s="1">
        <f t="shared" si="190"/>
        <v>-801.53174433963102</v>
      </c>
      <c r="N183" s="1">
        <f t="shared" si="190"/>
        <v>-760.7129547987339</v>
      </c>
      <c r="O183" s="1">
        <f t="shared" si="190"/>
        <v>-720.68849834791911</v>
      </c>
      <c r="P183" s="1">
        <f t="shared" si="190"/>
        <v>-795.20190784229817</v>
      </c>
      <c r="Q183" s="1">
        <f t="shared" si="190"/>
        <v>-694.21072867851115</v>
      </c>
      <c r="R183" s="1">
        <f t="shared" si="190"/>
        <v>-776.72375771700479</v>
      </c>
      <c r="S183" s="1">
        <f t="shared" si="190"/>
        <v>-777.2085882971428</v>
      </c>
      <c r="T183" s="1">
        <f t="shared" si="190"/>
        <v>-754.88988614735399</v>
      </c>
      <c r="U183" s="1">
        <f t="shared" si="190"/>
        <v>-721.84811242226522</v>
      </c>
      <c r="V183" s="1">
        <f t="shared" si="190"/>
        <v>-758.92209164916085</v>
      </c>
      <c r="W183" s="1">
        <f t="shared" si="191"/>
        <v>-781.73990911031581</v>
      </c>
      <c r="X183" s="1">
        <f t="shared" si="191"/>
        <v>-713.62622926249298</v>
      </c>
      <c r="Y183" s="1">
        <f t="shared" si="191"/>
        <v>-748.32911316183197</v>
      </c>
      <c r="Z183" s="1">
        <f t="shared" si="191"/>
        <v>-675.24961859264522</v>
      </c>
      <c r="AA183" s="1">
        <f t="shared" si="191"/>
        <v>-720.68849834791911</v>
      </c>
      <c r="AB183" s="1">
        <f t="shared" si="191"/>
        <v>-795.20190784229817</v>
      </c>
      <c r="AC183" s="1">
        <f t="shared" si="191"/>
        <v>-694.21072867851115</v>
      </c>
      <c r="AD183" s="1">
        <f t="shared" si="191"/>
        <v>-776.72375771700479</v>
      </c>
      <c r="AE183" s="1">
        <f t="shared" si="191"/>
        <v>-777.2085882971428</v>
      </c>
      <c r="AF183" s="1">
        <f t="shared" si="191"/>
        <v>-754.88988614735399</v>
      </c>
      <c r="AH183" s="15">
        <f t="shared" ref="AH183:AH184" si="194">SUM(F183:Q183)</f>
        <v>-9977.6786546307412</v>
      </c>
      <c r="AI183" s="15">
        <f t="shared" ref="AI183:AI184" si="195">SUM(U183:AF183)</f>
        <v>-8918.6384412289408</v>
      </c>
      <c r="AJ183" s="15">
        <f t="shared" ref="AJ183:AJ184" si="196">AI183-AH183</f>
        <v>1059.0402134018004</v>
      </c>
      <c r="AM183" s="15">
        <f t="shared" ref="AM183:AM184" si="197">AJ183</f>
        <v>1059.0402134018004</v>
      </c>
    </row>
    <row r="184" spans="1:40">
      <c r="A184" s="109" t="s">
        <v>800</v>
      </c>
      <c r="B184" s="5" t="str">
        <f t="shared" si="192"/>
        <v>8550-04590</v>
      </c>
      <c r="C184" s="53" t="str">
        <f t="shared" si="193"/>
        <v>8550</v>
      </c>
      <c r="D184" s="1">
        <f>SUM($F184:K184)</f>
        <v>179.92</v>
      </c>
      <c r="E184" s="2">
        <f t="shared" si="178"/>
        <v>5.6591185646044585E-4</v>
      </c>
      <c r="F184" s="22">
        <f>'Div 9 history '!B185</f>
        <v>31.3</v>
      </c>
      <c r="G184" s="22">
        <f>'Div 9 history '!C185</f>
        <v>30.74</v>
      </c>
      <c r="H184" s="22">
        <f>'Div 9 history '!D185</f>
        <v>30.4</v>
      </c>
      <c r="I184" s="22">
        <f>'Div 9 history '!E185</f>
        <v>29.65</v>
      </c>
      <c r="J184" s="22">
        <f>'Div 9 history '!F185</f>
        <v>29.54</v>
      </c>
      <c r="K184" s="22">
        <f>'Div 9 history '!G185</f>
        <v>28.29</v>
      </c>
      <c r="L184" s="1">
        <f t="shared" si="190"/>
        <v>26.580489418766184</v>
      </c>
      <c r="M184" s="1">
        <f t="shared" si="190"/>
        <v>26.673298963225697</v>
      </c>
      <c r="N184" s="1">
        <f t="shared" si="190"/>
        <v>25.314935075045124</v>
      </c>
      <c r="O184" s="1">
        <f t="shared" si="190"/>
        <v>23.983004929679819</v>
      </c>
      <c r="P184" s="1">
        <f t="shared" si="190"/>
        <v>26.462655252013988</v>
      </c>
      <c r="Q184" s="1">
        <f t="shared" si="190"/>
        <v>23.101880169170904</v>
      </c>
      <c r="R184" s="1">
        <f t="shared" si="190"/>
        <v>25.847741087902634</v>
      </c>
      <c r="S184" s="1">
        <f t="shared" si="190"/>
        <v>25.863875234930322</v>
      </c>
      <c r="T184" s="1">
        <f t="shared" si="190"/>
        <v>25.121155537155939</v>
      </c>
      <c r="U184" s="1">
        <f t="shared" si="190"/>
        <v>24.021594459171855</v>
      </c>
      <c r="V184" s="1">
        <f t="shared" si="190"/>
        <v>25.255338897441277</v>
      </c>
      <c r="W184" s="1">
        <f t="shared" si="191"/>
        <v>26.014668108202773</v>
      </c>
      <c r="X184" s="1">
        <f t="shared" si="191"/>
        <v>23.747987394810362</v>
      </c>
      <c r="Y184" s="1">
        <f t="shared" si="191"/>
        <v>24.902826742933499</v>
      </c>
      <c r="Z184" s="1">
        <f t="shared" si="191"/>
        <v>22.470894108336076</v>
      </c>
      <c r="AA184" s="1">
        <f t="shared" si="191"/>
        <v>23.983004929679819</v>
      </c>
      <c r="AB184" s="1">
        <f t="shared" si="191"/>
        <v>26.462655252013988</v>
      </c>
      <c r="AC184" s="1">
        <f t="shared" si="191"/>
        <v>23.101880169170904</v>
      </c>
      <c r="AD184" s="1">
        <f t="shared" si="191"/>
        <v>25.847741087902634</v>
      </c>
      <c r="AE184" s="1">
        <f t="shared" si="191"/>
        <v>25.863875234930322</v>
      </c>
      <c r="AF184" s="1">
        <f t="shared" si="191"/>
        <v>25.121155537155939</v>
      </c>
      <c r="AH184" s="15">
        <f t="shared" si="194"/>
        <v>332.03626380790166</v>
      </c>
      <c r="AI184" s="15">
        <f t="shared" si="195"/>
        <v>296.79362192174943</v>
      </c>
      <c r="AJ184" s="15">
        <f t="shared" si="196"/>
        <v>-35.242641886152228</v>
      </c>
      <c r="AM184" s="15">
        <f t="shared" si="197"/>
        <v>-35.242641886152228</v>
      </c>
    </row>
    <row r="185" spans="1:40">
      <c r="A185" s="109" t="s">
        <v>337</v>
      </c>
      <c r="B185" s="5" t="str">
        <f t="shared" si="147"/>
        <v>8810-04592</v>
      </c>
      <c r="C185" s="5" t="str">
        <f t="shared" si="148"/>
        <v>8810</v>
      </c>
      <c r="D185" s="1">
        <f>SUM($F185:K185)</f>
        <v>150</v>
      </c>
      <c r="E185" s="2">
        <f t="shared" si="178"/>
        <v>4.7180290389654784E-4</v>
      </c>
      <c r="F185" s="22">
        <f>'Div 9 history '!B186</f>
        <v>150</v>
      </c>
      <c r="G185" s="22">
        <f>'Div 9 history '!C186</f>
        <v>0</v>
      </c>
      <c r="H185" s="22">
        <f>'Div 9 history '!D186</f>
        <v>0</v>
      </c>
      <c r="I185" s="22">
        <f>'Div 9 history '!E186</f>
        <v>0</v>
      </c>
      <c r="J185" s="22">
        <f>'Div 9 history '!F186</f>
        <v>0</v>
      </c>
      <c r="K185" s="22">
        <f>'Div 9 history '!G186</f>
        <v>0</v>
      </c>
      <c r="L185" s="1">
        <f t="shared" si="190"/>
        <v>22.160256852017163</v>
      </c>
      <c r="M185" s="1">
        <f t="shared" si="190"/>
        <v>22.237632528256196</v>
      </c>
      <c r="N185" s="1">
        <f t="shared" si="190"/>
        <v>21.105159300004274</v>
      </c>
      <c r="O185" s="1">
        <f t="shared" si="190"/>
        <v>19.99472398539336</v>
      </c>
      <c r="P185" s="1">
        <f t="shared" si="190"/>
        <v>22.062018051367822</v>
      </c>
      <c r="Q185" s="1">
        <f t="shared" si="190"/>
        <v>19.260126864026436</v>
      </c>
      <c r="R185" s="1">
        <f t="shared" si="190"/>
        <v>21.549361734022874</v>
      </c>
      <c r="S185" s="1">
        <f t="shared" si="190"/>
        <v>21.562812834812966</v>
      </c>
      <c r="T185" s="1">
        <f t="shared" si="190"/>
        <v>20.943604549652019</v>
      </c>
      <c r="U185" s="1">
        <f t="shared" si="190"/>
        <v>20.026896225410063</v>
      </c>
      <c r="V185" s="1">
        <f t="shared" si="190"/>
        <v>21.05547373619493</v>
      </c>
      <c r="W185" s="1">
        <f t="shared" si="191"/>
        <v>21.688529436585238</v>
      </c>
      <c r="X185" s="1">
        <f t="shared" si="191"/>
        <v>19.798788957434162</v>
      </c>
      <c r="Y185" s="1">
        <f t="shared" si="191"/>
        <v>20.76158298932873</v>
      </c>
      <c r="Z185" s="1">
        <f t="shared" si="191"/>
        <v>18.734071344210825</v>
      </c>
      <c r="AA185" s="1">
        <f t="shared" si="191"/>
        <v>19.99472398539336</v>
      </c>
      <c r="AB185" s="1">
        <f t="shared" si="191"/>
        <v>22.062018051367822</v>
      </c>
      <c r="AC185" s="1">
        <f t="shared" si="191"/>
        <v>19.260126864026436</v>
      </c>
      <c r="AD185" s="1">
        <f t="shared" si="191"/>
        <v>21.549361734022874</v>
      </c>
      <c r="AE185" s="1">
        <f t="shared" si="191"/>
        <v>21.562812834812966</v>
      </c>
      <c r="AF185" s="1">
        <f t="shared" si="191"/>
        <v>20.943604549652019</v>
      </c>
      <c r="AH185" s="15">
        <f t="shared" si="150"/>
        <v>276.81991758106528</v>
      </c>
      <c r="AI185" s="15">
        <f t="shared" si="151"/>
        <v>247.43799070843946</v>
      </c>
      <c r="AJ185" s="15">
        <f t="shared" si="152"/>
        <v>-29.381926872625826</v>
      </c>
      <c r="AM185" s="15">
        <f t="shared" si="179"/>
        <v>-29.381926872625826</v>
      </c>
    </row>
    <row r="186" spans="1:40">
      <c r="A186" s="9" t="s">
        <v>31</v>
      </c>
      <c r="B186" s="5"/>
      <c r="C186" s="5"/>
      <c r="D186" s="31">
        <f t="shared" ref="D186:K186" si="198">SUM(D141:D185)</f>
        <v>317929.37</v>
      </c>
      <c r="E186" s="32">
        <f t="shared" si="198"/>
        <v>1.0000000000000004</v>
      </c>
      <c r="F186" s="31">
        <f t="shared" si="198"/>
        <v>52194.33</v>
      </c>
      <c r="G186" s="31">
        <f t="shared" si="198"/>
        <v>51283.769999999975</v>
      </c>
      <c r="H186" s="31">
        <f t="shared" si="198"/>
        <v>52210.149999999987</v>
      </c>
      <c r="I186" s="31">
        <f t="shared" si="198"/>
        <v>45518.01</v>
      </c>
      <c r="J186" s="31">
        <f t="shared" si="198"/>
        <v>60117.909999999974</v>
      </c>
      <c r="K186" s="31">
        <f t="shared" si="198"/>
        <v>56605.200000000004</v>
      </c>
      <c r="L186" s="33">
        <f>'Div 9 history '!H188</f>
        <v>46969.31</v>
      </c>
      <c r="M186" s="33">
        <f>'Div 9 history '!I188</f>
        <v>47133.31</v>
      </c>
      <c r="N186" s="33">
        <f>'Div 9 history '!J188</f>
        <v>44733</v>
      </c>
      <c r="O186" s="31">
        <f>'Div 009 FY18 Budget'!C52</f>
        <v>42379.4</v>
      </c>
      <c r="P186" s="31">
        <f>'Div 009 FY18 Budget'!D52</f>
        <v>46761.09</v>
      </c>
      <c r="Q186" s="31">
        <f>'Div 009 FY18 Budget'!E52</f>
        <v>40822.400000000001</v>
      </c>
      <c r="R186" s="31">
        <f>'Div 009 FY18 Budget'!F52</f>
        <v>45674.5</v>
      </c>
      <c r="S186" s="31">
        <f>'Div 009 FY18 Budget'!G52</f>
        <v>45703.01</v>
      </c>
      <c r="T186" s="31">
        <f>'Div 009 FY18 Budget'!H52</f>
        <v>44390.58</v>
      </c>
      <c r="U186" s="31">
        <f>'Div 009 FY18 Budget'!I52</f>
        <v>42447.59</v>
      </c>
      <c r="V186" s="31">
        <f>'Div 009 FY18 Budget'!J52</f>
        <v>44627.69</v>
      </c>
      <c r="W186" s="31">
        <f>'Div 009 FY18 Budget'!K52</f>
        <v>45969.47</v>
      </c>
      <c r="X186" s="31">
        <f>'Div 009 FY18 Budget'!L52</f>
        <v>41964.11</v>
      </c>
      <c r="Y186" s="31">
        <f>'Div 009 FY18 Budget'!M52</f>
        <v>44004.78</v>
      </c>
      <c r="Z186" s="31">
        <f>'Div 009 FY18 Budget'!N52</f>
        <v>39707.410000000003</v>
      </c>
      <c r="AA186" s="37">
        <f t="shared" ref="AA186:AF186" si="199">O186</f>
        <v>42379.4</v>
      </c>
      <c r="AB186" s="37">
        <f t="shared" si="199"/>
        <v>46761.09</v>
      </c>
      <c r="AC186" s="37">
        <f t="shared" si="199"/>
        <v>40822.400000000001</v>
      </c>
      <c r="AD186" s="37">
        <f t="shared" si="199"/>
        <v>45674.5</v>
      </c>
      <c r="AE186" s="37">
        <f>S186</f>
        <v>45703.01</v>
      </c>
      <c r="AF186" s="37">
        <f t="shared" si="199"/>
        <v>44390.58</v>
      </c>
      <c r="AH186" s="15">
        <f>SUM(F186:Q186)</f>
        <v>586727.88</v>
      </c>
      <c r="AI186" s="15">
        <f>SUM(U186:AF186)</f>
        <v>524452.03</v>
      </c>
      <c r="AJ186" s="15">
        <f t="shared" ref="AJ186" si="200">AI186-AH186</f>
        <v>-62275.849999999977</v>
      </c>
      <c r="AM186" s="94"/>
    </row>
    <row r="187" spans="1:40">
      <c r="B187" s="5"/>
      <c r="C187" s="5"/>
      <c r="F187" s="1">
        <f>F186-'Div 9 history '!B188</f>
        <v>0</v>
      </c>
      <c r="G187" s="1">
        <f>G186-'Div 9 history '!C188</f>
        <v>0</v>
      </c>
      <c r="H187" s="1">
        <f>H186-'Div 9 history '!D188</f>
        <v>0</v>
      </c>
      <c r="I187" s="1">
        <f>I186-'Div 9 history '!E188</f>
        <v>0</v>
      </c>
      <c r="J187" s="1">
        <f>J186-'Div 9 history '!F188</f>
        <v>0</v>
      </c>
      <c r="K187" s="1">
        <f>K186-'Div 9 history '!G188</f>
        <v>0</v>
      </c>
      <c r="L187" s="1">
        <f>L186-'Div 9 history '!H188</f>
        <v>0</v>
      </c>
      <c r="M187" s="1">
        <f>M186-'Div 9 history '!I188</f>
        <v>0</v>
      </c>
      <c r="N187" s="1">
        <f>N186-'Div 9 history '!J188</f>
        <v>0</v>
      </c>
      <c r="O187" s="1">
        <f t="shared" ref="O187:AF187" si="201">O186-SUM(O141:O185)</f>
        <v>0</v>
      </c>
      <c r="P187" s="1">
        <f t="shared" si="201"/>
        <v>0</v>
      </c>
      <c r="Q187" s="1">
        <f t="shared" si="201"/>
        <v>0</v>
      </c>
      <c r="R187" s="1">
        <f t="shared" si="201"/>
        <v>0</v>
      </c>
      <c r="S187" s="1">
        <f t="shared" si="201"/>
        <v>0</v>
      </c>
      <c r="T187" s="1">
        <f t="shared" si="201"/>
        <v>0</v>
      </c>
      <c r="U187" s="1">
        <f t="shared" si="201"/>
        <v>0</v>
      </c>
      <c r="V187" s="1">
        <f t="shared" si="201"/>
        <v>0</v>
      </c>
      <c r="W187" s="1">
        <f t="shared" si="201"/>
        <v>0</v>
      </c>
      <c r="X187" s="1">
        <f t="shared" si="201"/>
        <v>0</v>
      </c>
      <c r="Y187" s="1">
        <f t="shared" si="201"/>
        <v>0</v>
      </c>
      <c r="Z187" s="1">
        <f t="shared" si="201"/>
        <v>0</v>
      </c>
      <c r="AA187" s="1">
        <f t="shared" si="201"/>
        <v>0</v>
      </c>
      <c r="AB187" s="1">
        <f t="shared" si="201"/>
        <v>0</v>
      </c>
      <c r="AC187" s="1">
        <f t="shared" si="201"/>
        <v>0</v>
      </c>
      <c r="AD187" s="1">
        <f t="shared" si="201"/>
        <v>0</v>
      </c>
      <c r="AE187" s="1">
        <f t="shared" si="201"/>
        <v>0</v>
      </c>
      <c r="AF187" s="1">
        <f t="shared" si="201"/>
        <v>0</v>
      </c>
    </row>
    <row r="188" spans="1:40">
      <c r="A188" s="77" t="s">
        <v>162</v>
      </c>
      <c r="B188" s="5" t="str">
        <f t="shared" si="147"/>
        <v>8740-03002</v>
      </c>
      <c r="C188" s="5" t="str">
        <f t="shared" ref="C188" si="202">LEFT(B188,4)</f>
        <v>8740</v>
      </c>
      <c r="D188" s="1">
        <f>SUM($F188:K188)</f>
        <v>486062.84</v>
      </c>
      <c r="E188" s="2">
        <f>D188/$D$224</f>
        <v>1.0677909036591802</v>
      </c>
      <c r="F188" s="22">
        <f>'Div 9 history '!B190</f>
        <v>106421.50999999998</v>
      </c>
      <c r="G188" s="22">
        <f>'Div 9 history '!C190</f>
        <v>102121.64000000001</v>
      </c>
      <c r="H188" s="22">
        <f>'Div 9 history '!D190</f>
        <v>61476.30000000001</v>
      </c>
      <c r="I188" s="22">
        <f>'Div 9 history '!E190</f>
        <v>16346.130000000001</v>
      </c>
      <c r="J188" s="22">
        <f>'Div 9 history '!F190</f>
        <v>110403.02</v>
      </c>
      <c r="K188" s="22">
        <f>'Div 9 history '!G190</f>
        <v>89294.24</v>
      </c>
      <c r="L188" s="1">
        <f t="shared" ref="L188:U203" si="203">$E188*L$224</f>
        <v>90159.992741366543</v>
      </c>
      <c r="M188" s="1">
        <f t="shared" si="203"/>
        <v>87107.178547804942</v>
      </c>
      <c r="N188" s="1">
        <f t="shared" si="203"/>
        <v>86422.724578559413</v>
      </c>
      <c r="O188" s="1">
        <f t="shared" si="203"/>
        <v>83753.311386865666</v>
      </c>
      <c r="P188" s="1">
        <f t="shared" si="203"/>
        <v>80866.987151002613</v>
      </c>
      <c r="Q188" s="1">
        <f t="shared" si="203"/>
        <v>84010.029675923404</v>
      </c>
      <c r="R188" s="1">
        <f t="shared" si="203"/>
        <v>90616.430641044702</v>
      </c>
      <c r="S188" s="1">
        <f t="shared" si="203"/>
        <v>87420.938226936152</v>
      </c>
      <c r="T188" s="1">
        <f t="shared" si="203"/>
        <v>93339.713883828037</v>
      </c>
      <c r="U188" s="1">
        <f t="shared" si="203"/>
        <v>119011.61753496529</v>
      </c>
      <c r="V188" s="1">
        <f t="shared" ref="V188:AF203" si="204">$E188*V$224</f>
        <v>85058.440174681178</v>
      </c>
      <c r="W188" s="1">
        <f t="shared" si="204"/>
        <v>94598.180209153623</v>
      </c>
      <c r="X188" s="1">
        <f t="shared" si="204"/>
        <v>93858.532128097941</v>
      </c>
      <c r="Y188" s="1">
        <f t="shared" si="204"/>
        <v>86862.686464594095</v>
      </c>
      <c r="Z188" s="1">
        <f t="shared" si="204"/>
        <v>87874.108686449123</v>
      </c>
      <c r="AA188" s="1">
        <f t="shared" si="204"/>
        <v>83753.311386865666</v>
      </c>
      <c r="AB188" s="1">
        <f t="shared" si="204"/>
        <v>80866.987151002613</v>
      </c>
      <c r="AC188" s="1">
        <f t="shared" si="204"/>
        <v>84010.029675923404</v>
      </c>
      <c r="AD188" s="1">
        <f t="shared" si="204"/>
        <v>90616.430641044702</v>
      </c>
      <c r="AE188" s="1">
        <f t="shared" si="204"/>
        <v>87420.938226936152</v>
      </c>
      <c r="AF188" s="1">
        <f t="shared" si="204"/>
        <v>93339.713883828037</v>
      </c>
      <c r="AH188" s="15">
        <f t="shared" ref="AH188:AH223" si="205">SUM(F188:Q188)</f>
        <v>998383.06408152264</v>
      </c>
      <c r="AI188" s="15">
        <f t="shared" ref="AI188:AI223" si="206">SUM(U188:AF188)</f>
        <v>1087270.9761635419</v>
      </c>
      <c r="AJ188" s="15">
        <f t="shared" ref="AJ188:AJ223" si="207">AI188-AH188</f>
        <v>88887.912082019262</v>
      </c>
      <c r="AN188" s="15">
        <f t="shared" ref="AN188:AN223" si="208">AJ188</f>
        <v>88887.912082019262</v>
      </c>
    </row>
    <row r="189" spans="1:40">
      <c r="A189" s="77" t="s">
        <v>693</v>
      </c>
      <c r="B189" s="5" t="str">
        <f t="shared" ref="B189" si="209">RIGHT(A189,10)</f>
        <v>7560-03003</v>
      </c>
      <c r="C189" s="5" t="str">
        <f t="shared" ref="C189" si="210">LEFT(B189,4)</f>
        <v>7560</v>
      </c>
      <c r="D189" s="1">
        <f>SUM($F189:K189)</f>
        <v>0</v>
      </c>
      <c r="E189" s="2">
        <f>D189/$D$224</f>
        <v>0</v>
      </c>
      <c r="F189" s="22">
        <f>'Div 9 history '!B193</f>
        <v>0</v>
      </c>
      <c r="G189" s="22">
        <f>'Div 9 history '!C193</f>
        <v>0</v>
      </c>
      <c r="H189" s="22">
        <f>'Div 9 history '!D193</f>
        <v>0</v>
      </c>
      <c r="I189" s="22">
        <f>'Div 9 history '!E193</f>
        <v>0</v>
      </c>
      <c r="J189" s="22">
        <f>'Div 9 history '!F193</f>
        <v>0</v>
      </c>
      <c r="K189" s="22">
        <f>'Div 9 history '!G193</f>
        <v>0</v>
      </c>
      <c r="L189" s="1">
        <f t="shared" si="203"/>
        <v>0</v>
      </c>
      <c r="M189" s="1">
        <f t="shared" si="203"/>
        <v>0</v>
      </c>
      <c r="N189" s="1">
        <f t="shared" si="203"/>
        <v>0</v>
      </c>
      <c r="O189" s="1">
        <f t="shared" si="203"/>
        <v>0</v>
      </c>
      <c r="P189" s="1">
        <f t="shared" si="203"/>
        <v>0</v>
      </c>
      <c r="Q189" s="1">
        <f t="shared" si="203"/>
        <v>0</v>
      </c>
      <c r="R189" s="1">
        <f t="shared" si="203"/>
        <v>0</v>
      </c>
      <c r="S189" s="1">
        <f t="shared" si="203"/>
        <v>0</v>
      </c>
      <c r="T189" s="1">
        <f t="shared" si="203"/>
        <v>0</v>
      </c>
      <c r="U189" s="1">
        <f t="shared" si="203"/>
        <v>0</v>
      </c>
      <c r="V189" s="1">
        <f t="shared" si="204"/>
        <v>0</v>
      </c>
      <c r="W189" s="1">
        <f t="shared" si="204"/>
        <v>0</v>
      </c>
      <c r="X189" s="1">
        <f t="shared" si="204"/>
        <v>0</v>
      </c>
      <c r="Y189" s="1">
        <f t="shared" si="204"/>
        <v>0</v>
      </c>
      <c r="Z189" s="1">
        <f t="shared" si="204"/>
        <v>0</v>
      </c>
      <c r="AA189" s="1">
        <f t="shared" si="204"/>
        <v>0</v>
      </c>
      <c r="AB189" s="1">
        <f t="shared" si="204"/>
        <v>0</v>
      </c>
      <c r="AC189" s="1">
        <f t="shared" si="204"/>
        <v>0</v>
      </c>
      <c r="AD189" s="1">
        <f t="shared" si="204"/>
        <v>0</v>
      </c>
      <c r="AE189" s="1">
        <f t="shared" si="204"/>
        <v>0</v>
      </c>
      <c r="AF189" s="1">
        <f t="shared" si="204"/>
        <v>0</v>
      </c>
      <c r="AH189" s="15">
        <f t="shared" ref="AH189" si="211">SUM(F189:Q189)</f>
        <v>0</v>
      </c>
      <c r="AI189" s="15">
        <f t="shared" ref="AI189" si="212">SUM(U189:AF189)</f>
        <v>0</v>
      </c>
      <c r="AJ189" s="15">
        <f t="shared" ref="AJ189" si="213">AI189-AH189</f>
        <v>0</v>
      </c>
      <c r="AN189" s="15">
        <f t="shared" ref="AN189" si="214">AJ189</f>
        <v>0</v>
      </c>
    </row>
    <row r="190" spans="1:40">
      <c r="A190" s="77" t="s">
        <v>916</v>
      </c>
      <c r="B190" s="5" t="str">
        <f t="shared" ref="B190:B220" si="215">RIGHT(A190,10)</f>
        <v>8160-03003</v>
      </c>
      <c r="C190" s="5" t="str">
        <f t="shared" ref="C190:C220" si="216">LEFT(B190,4)</f>
        <v>8160</v>
      </c>
      <c r="D190" s="1">
        <f>SUM($F190:K190)</f>
        <v>-28.61</v>
      </c>
      <c r="E190" s="2">
        <f t="shared" ref="E190:E220" si="217">D190/$D$224</f>
        <v>-6.2850922225795211E-5</v>
      </c>
      <c r="F190" s="22">
        <f>'Div 9 history '!B191</f>
        <v>0</v>
      </c>
      <c r="G190" s="22">
        <f>'Div 9 history '!C191</f>
        <v>0</v>
      </c>
      <c r="H190" s="22">
        <f>'Div 9 history '!D191</f>
        <v>0</v>
      </c>
      <c r="I190" s="22">
        <f>'Div 9 history '!E191</f>
        <v>0</v>
      </c>
      <c r="J190" s="22">
        <f>'Div 9 history '!F191</f>
        <v>-28.61</v>
      </c>
      <c r="K190" s="22">
        <f>'Div 9 history '!G191</f>
        <v>0</v>
      </c>
      <c r="L190" s="1">
        <f t="shared" si="203"/>
        <v>-5.3068804690572442</v>
      </c>
      <c r="M190" s="1">
        <f t="shared" si="203"/>
        <v>-5.1271896824136958</v>
      </c>
      <c r="N190" s="1">
        <f t="shared" si="203"/>
        <v>-5.0869022412669613</v>
      </c>
      <c r="O190" s="1">
        <f t="shared" si="203"/>
        <v>-4.9297787067578067</v>
      </c>
      <c r="P190" s="1">
        <f t="shared" si="203"/>
        <v>-4.7598876359077043</v>
      </c>
      <c r="Q190" s="1">
        <f t="shared" si="203"/>
        <v>-4.9448893254793322</v>
      </c>
      <c r="R190" s="1">
        <f t="shared" si="203"/>
        <v>-5.333746724271883</v>
      </c>
      <c r="S190" s="1">
        <f t="shared" si="203"/>
        <v>-5.1456577974005233</v>
      </c>
      <c r="T190" s="1">
        <f t="shared" si="203"/>
        <v>-5.4940410878073287</v>
      </c>
      <c r="U190" s="1">
        <f t="shared" si="203"/>
        <v>-7.0051073595244526</v>
      </c>
      <c r="V190" s="1">
        <f t="shared" si="204"/>
        <v>-5.0065995034667292</v>
      </c>
      <c r="W190" s="1">
        <f t="shared" si="204"/>
        <v>-5.568115299214984</v>
      </c>
      <c r="X190" s="1">
        <f t="shared" si="204"/>
        <v>-5.5245790938983976</v>
      </c>
      <c r="Y190" s="1">
        <f t="shared" si="204"/>
        <v>-5.1127987067516552</v>
      </c>
      <c r="Z190" s="1">
        <f t="shared" si="204"/>
        <v>-5.1723317287931518</v>
      </c>
      <c r="AA190" s="1">
        <f t="shared" si="204"/>
        <v>-4.9297787067578067</v>
      </c>
      <c r="AB190" s="1">
        <f t="shared" si="204"/>
        <v>-4.7598876359077043</v>
      </c>
      <c r="AC190" s="1">
        <f t="shared" si="204"/>
        <v>-4.9448893254793322</v>
      </c>
      <c r="AD190" s="1">
        <f t="shared" si="204"/>
        <v>-5.333746724271883</v>
      </c>
      <c r="AE190" s="1">
        <f t="shared" si="204"/>
        <v>-5.1456577974005233</v>
      </c>
      <c r="AF190" s="1">
        <f t="shared" si="204"/>
        <v>-5.4940410878073287</v>
      </c>
      <c r="AH190" s="15">
        <f t="shared" ref="AH190:AH191" si="218">SUM(F190:Q190)</f>
        <v>-58.765528060882744</v>
      </c>
      <c r="AI190" s="15">
        <f t="shared" ref="AI190:AI191" si="219">SUM(U190:AF190)</f>
        <v>-63.997532969273948</v>
      </c>
      <c r="AJ190" s="15">
        <f t="shared" ref="AJ190:AJ191" si="220">AI190-AH190</f>
        <v>-5.2320049083912039</v>
      </c>
      <c r="AN190" s="15">
        <f t="shared" ref="AN190:AN191" si="221">AJ190</f>
        <v>-5.2320049083912039</v>
      </c>
    </row>
    <row r="191" spans="1:40">
      <c r="A191" s="77" t="s">
        <v>917</v>
      </c>
      <c r="B191" s="5" t="str">
        <f t="shared" si="215"/>
        <v>8760-03003</v>
      </c>
      <c r="C191" s="5" t="str">
        <f t="shared" si="216"/>
        <v>8760</v>
      </c>
      <c r="D191" s="1">
        <f>SUM($F191:K191)</f>
        <v>-149.08000000000001</v>
      </c>
      <c r="E191" s="2">
        <f t="shared" si="217"/>
        <v>-3.2750141507939708E-4</v>
      </c>
      <c r="F191" s="22">
        <f>'Div 9 history '!B192</f>
        <v>0</v>
      </c>
      <c r="G191" s="22">
        <f>'Div 9 history '!C192</f>
        <v>-149.08000000000001</v>
      </c>
      <c r="H191" s="22">
        <f>'Div 9 history '!D192</f>
        <v>0</v>
      </c>
      <c r="I191" s="22">
        <f>'Div 9 history '!E192</f>
        <v>0</v>
      </c>
      <c r="J191" s="22">
        <f>'Div 9 history '!F192</f>
        <v>0</v>
      </c>
      <c r="K191" s="22">
        <f>'Div 9 history '!G192</f>
        <v>0</v>
      </c>
      <c r="L191" s="1">
        <f t="shared" si="203"/>
        <v>-27.65290948364397</v>
      </c>
      <c r="M191" s="1">
        <f t="shared" si="203"/>
        <v>-26.716582937931975</v>
      </c>
      <c r="N191" s="1">
        <f t="shared" si="203"/>
        <v>-26.506654530866083</v>
      </c>
      <c r="O191" s="1">
        <f t="shared" si="203"/>
        <v>-25.687920643252493</v>
      </c>
      <c r="P191" s="1">
        <f t="shared" si="203"/>
        <v>-24.802658118179675</v>
      </c>
      <c r="Q191" s="1">
        <f t="shared" si="203"/>
        <v>-25.766658533465883</v>
      </c>
      <c r="R191" s="1">
        <f t="shared" si="203"/>
        <v>-27.792903238533814</v>
      </c>
      <c r="S191" s="1">
        <f t="shared" si="203"/>
        <v>-26.812815953738905</v>
      </c>
      <c r="T191" s="1">
        <f t="shared" si="203"/>
        <v>-28.628159572538156</v>
      </c>
      <c r="U191" s="1">
        <f t="shared" si="203"/>
        <v>-36.50197151897607</v>
      </c>
      <c r="V191" s="1">
        <f t="shared" si="204"/>
        <v>-26.08821579786159</v>
      </c>
      <c r="W191" s="1">
        <f t="shared" si="204"/>
        <v>-29.014142915308277</v>
      </c>
      <c r="X191" s="1">
        <f t="shared" si="204"/>
        <v>-28.787285960096931</v>
      </c>
      <c r="Y191" s="1">
        <f t="shared" si="204"/>
        <v>-26.641594938921244</v>
      </c>
      <c r="Z191" s="1">
        <f t="shared" si="204"/>
        <v>-26.951807554298604</v>
      </c>
      <c r="AA191" s="1">
        <f t="shared" si="204"/>
        <v>-25.687920643252493</v>
      </c>
      <c r="AB191" s="1">
        <f t="shared" si="204"/>
        <v>-24.802658118179675</v>
      </c>
      <c r="AC191" s="1">
        <f t="shared" si="204"/>
        <v>-25.766658533465883</v>
      </c>
      <c r="AD191" s="1">
        <f t="shared" si="204"/>
        <v>-27.792903238533814</v>
      </c>
      <c r="AE191" s="1">
        <f t="shared" si="204"/>
        <v>-26.812815953738905</v>
      </c>
      <c r="AF191" s="1">
        <f t="shared" si="204"/>
        <v>-28.628159572538156</v>
      </c>
      <c r="AH191" s="15">
        <f t="shared" si="218"/>
        <v>-306.21338424734012</v>
      </c>
      <c r="AI191" s="15">
        <f t="shared" si="219"/>
        <v>-333.47613474517163</v>
      </c>
      <c r="AJ191" s="15">
        <f t="shared" si="220"/>
        <v>-27.262750497831519</v>
      </c>
      <c r="AN191" s="15">
        <f t="shared" si="221"/>
        <v>-27.262750497831519</v>
      </c>
    </row>
    <row r="192" spans="1:40">
      <c r="A192" s="77" t="s">
        <v>694</v>
      </c>
      <c r="B192" s="5" t="str">
        <f t="shared" si="215"/>
        <v>8210-03003</v>
      </c>
      <c r="C192" s="5" t="str">
        <f t="shared" si="216"/>
        <v>8210</v>
      </c>
      <c r="D192" s="1">
        <f>SUM($F192:K192)</f>
        <v>-6.65</v>
      </c>
      <c r="E192" s="2">
        <f t="shared" si="217"/>
        <v>-1.4608830227247053E-5</v>
      </c>
      <c r="F192" s="22">
        <f>'Div 9 history '!B194</f>
        <v>-6.65</v>
      </c>
      <c r="G192" s="22">
        <f>'Div 9 history '!C194</f>
        <v>0</v>
      </c>
      <c r="H192" s="22">
        <f>'Div 9 history '!D194</f>
        <v>0</v>
      </c>
      <c r="I192" s="22">
        <f>'Div 9 history '!E194</f>
        <v>0</v>
      </c>
      <c r="J192" s="22">
        <f>'Div 9 history '!F194</f>
        <v>0</v>
      </c>
      <c r="K192" s="22">
        <f>'Div 9 history '!G194</f>
        <v>0</v>
      </c>
      <c r="L192" s="1">
        <f t="shared" si="203"/>
        <v>-1.2335111890678321</v>
      </c>
      <c r="M192" s="1">
        <f t="shared" si="203"/>
        <v>-1.1917445434481329</v>
      </c>
      <c r="N192" s="1">
        <f t="shared" si="203"/>
        <v>-1.1823802832724675</v>
      </c>
      <c r="O192" s="1">
        <f t="shared" si="203"/>
        <v>-1.1458590842341634</v>
      </c>
      <c r="P192" s="1">
        <f t="shared" si="203"/>
        <v>-1.1063702474234964</v>
      </c>
      <c r="Q192" s="1">
        <f t="shared" si="203"/>
        <v>-1.1493713391973981</v>
      </c>
      <c r="R192" s="1">
        <f t="shared" si="203"/>
        <v>-1.2397558796367714</v>
      </c>
      <c r="S192" s="1">
        <f t="shared" si="203"/>
        <v>-1.1960372021221071</v>
      </c>
      <c r="T192" s="1">
        <f t="shared" si="203"/>
        <v>-1.2770140941600399</v>
      </c>
      <c r="U192" s="1">
        <f t="shared" si="203"/>
        <v>-1.6282406131016294</v>
      </c>
      <c r="V192" s="1">
        <f t="shared" si="204"/>
        <v>-1.1637150191560208</v>
      </c>
      <c r="W192" s="1">
        <f t="shared" si="204"/>
        <v>-1.2942316232009663</v>
      </c>
      <c r="X192" s="1">
        <f t="shared" si="204"/>
        <v>-1.2841122325908545</v>
      </c>
      <c r="Y192" s="1">
        <f t="shared" si="204"/>
        <v>-1.188399559591</v>
      </c>
      <c r="Z192" s="1">
        <f t="shared" si="204"/>
        <v>-1.2022371896705508</v>
      </c>
      <c r="AA192" s="1">
        <f t="shared" si="204"/>
        <v>-1.1458590842341634</v>
      </c>
      <c r="AB192" s="1">
        <f t="shared" si="204"/>
        <v>-1.1063702474234964</v>
      </c>
      <c r="AC192" s="1">
        <f t="shared" si="204"/>
        <v>-1.1493713391973981</v>
      </c>
      <c r="AD192" s="1">
        <f t="shared" si="204"/>
        <v>-1.2397558796367714</v>
      </c>
      <c r="AE192" s="1">
        <f t="shared" si="204"/>
        <v>-1.1960372021221071</v>
      </c>
      <c r="AF192" s="1">
        <f t="shared" si="204"/>
        <v>-1.2770140941600399</v>
      </c>
      <c r="AH192" s="15">
        <f t="shared" si="205"/>
        <v>-13.65923668664349</v>
      </c>
      <c r="AI192" s="15">
        <f t="shared" si="206"/>
        <v>-14.875344084084999</v>
      </c>
      <c r="AJ192" s="15">
        <f t="shared" si="207"/>
        <v>-1.2161073974415082</v>
      </c>
      <c r="AN192" s="15">
        <f t="shared" si="208"/>
        <v>-1.2161073974415082</v>
      </c>
    </row>
    <row r="193" spans="1:40">
      <c r="A193" s="77" t="s">
        <v>163</v>
      </c>
      <c r="B193" s="5" t="str">
        <f t="shared" si="215"/>
        <v>8560-03003</v>
      </c>
      <c r="C193" s="5" t="str">
        <f t="shared" si="216"/>
        <v>8560</v>
      </c>
      <c r="D193" s="1">
        <f>SUM($F193:K193)</f>
        <v>-4625.53</v>
      </c>
      <c r="E193" s="2">
        <f t="shared" si="217"/>
        <v>-1.0161440974592189E-2</v>
      </c>
      <c r="F193" s="22">
        <f>'Div 9 history '!B195</f>
        <v>-88.78</v>
      </c>
      <c r="G193" s="22">
        <f>'Div 9 history '!C195</f>
        <v>-586.02</v>
      </c>
      <c r="H193" s="22">
        <f>'Div 9 history '!D195</f>
        <v>-5.26</v>
      </c>
      <c r="I193" s="22">
        <f>'Div 9 history '!E195</f>
        <v>-24.47</v>
      </c>
      <c r="J193" s="22">
        <f>'Div 9 history '!F195</f>
        <v>-3866.08</v>
      </c>
      <c r="K193" s="22">
        <f>'Div 9 history '!G195</f>
        <v>-54.92</v>
      </c>
      <c r="L193" s="1">
        <f t="shared" si="203"/>
        <v>-857.99143013066612</v>
      </c>
      <c r="M193" s="1">
        <f t="shared" si="203"/>
        <v>-828.93987038430703</v>
      </c>
      <c r="N193" s="1">
        <f t="shared" si="203"/>
        <v>-822.42638671959344</v>
      </c>
      <c r="O193" s="1">
        <f t="shared" si="203"/>
        <v>-797.02339396957143</v>
      </c>
      <c r="P193" s="1">
        <f t="shared" si="203"/>
        <v>-769.55620609997072</v>
      </c>
      <c r="Q193" s="1">
        <f t="shared" si="203"/>
        <v>-799.46640760868286</v>
      </c>
      <c r="R193" s="1">
        <f t="shared" si="203"/>
        <v>-862.33503968966534</v>
      </c>
      <c r="S193" s="1">
        <f t="shared" si="203"/>
        <v>-831.92570820028118</v>
      </c>
      <c r="T193" s="1">
        <f t="shared" si="203"/>
        <v>-888.25067713685553</v>
      </c>
      <c r="U193" s="1">
        <f t="shared" si="203"/>
        <v>-1132.552752348869</v>
      </c>
      <c r="V193" s="1">
        <f t="shared" si="204"/>
        <v>-809.44341842958625</v>
      </c>
      <c r="W193" s="1">
        <f t="shared" si="204"/>
        <v>-900.22664662628051</v>
      </c>
      <c r="X193" s="1">
        <f t="shared" si="204"/>
        <v>-893.18791807759021</v>
      </c>
      <c r="Y193" s="1">
        <f t="shared" si="204"/>
        <v>-826.61320524435462</v>
      </c>
      <c r="Z193" s="1">
        <f t="shared" si="204"/>
        <v>-836.23822374989811</v>
      </c>
      <c r="AA193" s="1">
        <f t="shared" si="204"/>
        <v>-797.02339396957143</v>
      </c>
      <c r="AB193" s="1">
        <f t="shared" si="204"/>
        <v>-769.55620609997072</v>
      </c>
      <c r="AC193" s="1">
        <f t="shared" si="204"/>
        <v>-799.46640760868286</v>
      </c>
      <c r="AD193" s="1">
        <f t="shared" si="204"/>
        <v>-862.33503968966534</v>
      </c>
      <c r="AE193" s="1">
        <f t="shared" si="204"/>
        <v>-831.92570820028118</v>
      </c>
      <c r="AF193" s="1">
        <f t="shared" si="204"/>
        <v>-888.25067713685553</v>
      </c>
      <c r="AH193" s="15">
        <f t="shared" si="205"/>
        <v>-9500.9336949127919</v>
      </c>
      <c r="AI193" s="15">
        <f t="shared" si="206"/>
        <v>-10346.819597181606</v>
      </c>
      <c r="AJ193" s="15">
        <f t="shared" si="207"/>
        <v>-845.88590226881388</v>
      </c>
      <c r="AN193" s="15">
        <f t="shared" si="208"/>
        <v>-845.88590226881388</v>
      </c>
    </row>
    <row r="194" spans="1:40">
      <c r="A194" s="77" t="s">
        <v>695</v>
      </c>
      <c r="B194" s="5" t="str">
        <f t="shared" si="215"/>
        <v>8650-03003</v>
      </c>
      <c r="C194" s="5" t="str">
        <f t="shared" si="216"/>
        <v>8650</v>
      </c>
      <c r="D194" s="1">
        <f>SUM($F194:K194)</f>
        <v>0</v>
      </c>
      <c r="E194" s="2">
        <f t="shared" si="217"/>
        <v>0</v>
      </c>
      <c r="F194" s="22">
        <f>'Div 9 history '!B196</f>
        <v>0</v>
      </c>
      <c r="G194" s="22">
        <f>'Div 9 history '!C196</f>
        <v>0</v>
      </c>
      <c r="H194" s="22">
        <f>'Div 9 history '!D196</f>
        <v>0</v>
      </c>
      <c r="I194" s="22">
        <f>'Div 9 history '!E196</f>
        <v>0</v>
      </c>
      <c r="J194" s="22">
        <f>'Div 9 history '!F196</f>
        <v>0</v>
      </c>
      <c r="K194" s="22">
        <f>'Div 9 history '!G196</f>
        <v>0</v>
      </c>
      <c r="L194" s="1">
        <f t="shared" si="203"/>
        <v>0</v>
      </c>
      <c r="M194" s="1">
        <f t="shared" si="203"/>
        <v>0</v>
      </c>
      <c r="N194" s="1">
        <f t="shared" si="203"/>
        <v>0</v>
      </c>
      <c r="O194" s="1">
        <f t="shared" si="203"/>
        <v>0</v>
      </c>
      <c r="P194" s="1">
        <f t="shared" si="203"/>
        <v>0</v>
      </c>
      <c r="Q194" s="1">
        <f t="shared" si="203"/>
        <v>0</v>
      </c>
      <c r="R194" s="1">
        <f t="shared" si="203"/>
        <v>0</v>
      </c>
      <c r="S194" s="1">
        <f t="shared" si="203"/>
        <v>0</v>
      </c>
      <c r="T194" s="1">
        <f t="shared" si="203"/>
        <v>0</v>
      </c>
      <c r="U194" s="1">
        <f t="shared" si="203"/>
        <v>0</v>
      </c>
      <c r="V194" s="1">
        <f t="shared" si="204"/>
        <v>0</v>
      </c>
      <c r="W194" s="1">
        <f t="shared" si="204"/>
        <v>0</v>
      </c>
      <c r="X194" s="1">
        <f t="shared" si="204"/>
        <v>0</v>
      </c>
      <c r="Y194" s="1">
        <f t="shared" si="204"/>
        <v>0</v>
      </c>
      <c r="Z194" s="1">
        <f t="shared" si="204"/>
        <v>0</v>
      </c>
      <c r="AA194" s="1">
        <f t="shared" si="204"/>
        <v>0</v>
      </c>
      <c r="AB194" s="1">
        <f t="shared" si="204"/>
        <v>0</v>
      </c>
      <c r="AC194" s="1">
        <f t="shared" si="204"/>
        <v>0</v>
      </c>
      <c r="AD194" s="1">
        <f t="shared" si="204"/>
        <v>0</v>
      </c>
      <c r="AE194" s="1">
        <f t="shared" si="204"/>
        <v>0</v>
      </c>
      <c r="AF194" s="1">
        <f t="shared" si="204"/>
        <v>0</v>
      </c>
      <c r="AH194" s="15">
        <f t="shared" si="205"/>
        <v>0</v>
      </c>
      <c r="AI194" s="15">
        <f t="shared" si="206"/>
        <v>0</v>
      </c>
      <c r="AJ194" s="15">
        <f t="shared" si="207"/>
        <v>0</v>
      </c>
      <c r="AN194" s="15">
        <f t="shared" si="208"/>
        <v>0</v>
      </c>
    </row>
    <row r="195" spans="1:40">
      <c r="A195" s="77" t="s">
        <v>164</v>
      </c>
      <c r="B195" s="5" t="str">
        <f t="shared" si="215"/>
        <v>8700-03003</v>
      </c>
      <c r="C195" s="5" t="str">
        <f t="shared" si="216"/>
        <v>8700</v>
      </c>
      <c r="D195" s="1">
        <f>SUM($F195:K195)</f>
        <v>-2257.2000000000003</v>
      </c>
      <c r="E195" s="2">
        <f t="shared" si="217"/>
        <v>-4.9586543742769999E-3</v>
      </c>
      <c r="F195" s="22">
        <f>'Div 9 history '!B197</f>
        <v>-136.97</v>
      </c>
      <c r="G195" s="22">
        <f>'Div 9 history '!C197</f>
        <v>-519.97</v>
      </c>
      <c r="H195" s="22">
        <f>'Div 9 history '!D197</f>
        <v>-328.82</v>
      </c>
      <c r="I195" s="22">
        <f>'Div 9 history '!E197</f>
        <v>-574.71999999999991</v>
      </c>
      <c r="J195" s="22">
        <f>'Div 9 history '!F197</f>
        <v>-391.13</v>
      </c>
      <c r="K195" s="22">
        <f>'Div 9 history '!G197</f>
        <v>-305.58999999999997</v>
      </c>
      <c r="L195" s="1">
        <f t="shared" si="203"/>
        <v>-418.68894074645277</v>
      </c>
      <c r="M195" s="1">
        <f t="shared" si="203"/>
        <v>-404.51214789039483</v>
      </c>
      <c r="N195" s="1">
        <f t="shared" si="203"/>
        <v>-401.33365043648325</v>
      </c>
      <c r="O195" s="1">
        <f t="shared" si="203"/>
        <v>-388.93731202005318</v>
      </c>
      <c r="P195" s="1">
        <f t="shared" si="203"/>
        <v>-375.53367255403253</v>
      </c>
      <c r="Q195" s="1">
        <f t="shared" si="203"/>
        <v>-390.12947170471688</v>
      </c>
      <c r="R195" s="1">
        <f t="shared" si="203"/>
        <v>-420.80856714528124</v>
      </c>
      <c r="S195" s="1">
        <f t="shared" si="203"/>
        <v>-405.96919889173233</v>
      </c>
      <c r="T195" s="1">
        <f t="shared" si="203"/>
        <v>-433.45506967489354</v>
      </c>
      <c r="U195" s="1">
        <f t="shared" si="203"/>
        <v>-552.67138524706729</v>
      </c>
      <c r="V195" s="1">
        <f t="shared" si="204"/>
        <v>-394.99812650210077</v>
      </c>
      <c r="W195" s="1">
        <f t="shared" si="204"/>
        <v>-439.29919096078515</v>
      </c>
      <c r="X195" s="1">
        <f t="shared" si="204"/>
        <v>-435.86438066226719</v>
      </c>
      <c r="Y195" s="1">
        <f t="shared" si="204"/>
        <v>-403.37676479831663</v>
      </c>
      <c r="Z195" s="1">
        <f t="shared" si="204"/>
        <v>-408.07365180817555</v>
      </c>
      <c r="AA195" s="1">
        <f t="shared" si="204"/>
        <v>-388.93731202005318</v>
      </c>
      <c r="AB195" s="1">
        <f t="shared" si="204"/>
        <v>-375.53367255403253</v>
      </c>
      <c r="AC195" s="1">
        <f t="shared" si="204"/>
        <v>-390.12947170471688</v>
      </c>
      <c r="AD195" s="1">
        <f t="shared" si="204"/>
        <v>-420.80856714528124</v>
      </c>
      <c r="AE195" s="1">
        <f t="shared" si="204"/>
        <v>-405.96919889173233</v>
      </c>
      <c r="AF195" s="1">
        <f t="shared" si="204"/>
        <v>-433.45506967489354</v>
      </c>
      <c r="AH195" s="15">
        <f t="shared" si="205"/>
        <v>-4636.3351953521333</v>
      </c>
      <c r="AI195" s="15">
        <f t="shared" si="206"/>
        <v>-5049.1167919694217</v>
      </c>
      <c r="AJ195" s="15">
        <f t="shared" si="207"/>
        <v>-412.78159661728841</v>
      </c>
      <c r="AN195" s="15">
        <f t="shared" si="208"/>
        <v>-412.78159661728841</v>
      </c>
    </row>
    <row r="196" spans="1:40">
      <c r="A196" s="77" t="s">
        <v>165</v>
      </c>
      <c r="B196" s="5" t="str">
        <f t="shared" si="215"/>
        <v>8740-03003</v>
      </c>
      <c r="C196" s="5" t="str">
        <f t="shared" si="216"/>
        <v>8740</v>
      </c>
      <c r="D196" s="1">
        <f>SUM($F196:K196)</f>
        <v>-603089.09</v>
      </c>
      <c r="E196" s="2">
        <f t="shared" si="217"/>
        <v>-1.3248761094308146</v>
      </c>
      <c r="F196" s="22">
        <f>'Div 9 history '!B198</f>
        <v>-111882.6</v>
      </c>
      <c r="G196" s="22">
        <f>'Div 9 history '!C198</f>
        <v>-102057.07</v>
      </c>
      <c r="H196" s="22">
        <f>'Div 9 history '!D198</f>
        <v>-92767.59</v>
      </c>
      <c r="I196" s="22">
        <f>'Div 9 history '!E198</f>
        <v>-87172.86</v>
      </c>
      <c r="J196" s="22">
        <f>'Div 9 history '!F198</f>
        <v>-116877.82999999999</v>
      </c>
      <c r="K196" s="22">
        <f>'Div 9 history '!G198</f>
        <v>-92331.14</v>
      </c>
      <c r="L196" s="1">
        <f t="shared" si="203"/>
        <v>-111867.23917590026</v>
      </c>
      <c r="M196" s="1">
        <f t="shared" si="203"/>
        <v>-108079.41837903755</v>
      </c>
      <c r="N196" s="1">
        <f t="shared" si="203"/>
        <v>-107230.17279289241</v>
      </c>
      <c r="O196" s="1">
        <f t="shared" si="203"/>
        <v>-103918.06201188194</v>
      </c>
      <c r="P196" s="1">
        <f t="shared" si="203"/>
        <v>-100336.81589800169</v>
      </c>
      <c r="Q196" s="1">
        <f t="shared" si="203"/>
        <v>-104236.58872611129</v>
      </c>
      <c r="R196" s="1">
        <f t="shared" si="203"/>
        <v>-112433.57071763756</v>
      </c>
      <c r="S196" s="1">
        <f t="shared" si="203"/>
        <v>-108468.71997503271</v>
      </c>
      <c r="T196" s="1">
        <f t="shared" si="203"/>
        <v>-115812.52149836882</v>
      </c>
      <c r="U196" s="1">
        <f t="shared" si="203"/>
        <v>-147665.28566263212</v>
      </c>
      <c r="V196" s="1">
        <f t="shared" si="204"/>
        <v>-105537.41833415594</v>
      </c>
      <c r="W196" s="1">
        <f t="shared" si="204"/>
        <v>-117373.98073466068</v>
      </c>
      <c r="X196" s="1">
        <f t="shared" si="204"/>
        <v>-116456.25230241905</v>
      </c>
      <c r="Y196" s="1">
        <f t="shared" si="204"/>
        <v>-107776.06149626119</v>
      </c>
      <c r="Z196" s="1">
        <f t="shared" si="204"/>
        <v>-109030.99739587515</v>
      </c>
      <c r="AA196" s="1">
        <f t="shared" si="204"/>
        <v>-103918.06201188194</v>
      </c>
      <c r="AB196" s="1">
        <f t="shared" si="204"/>
        <v>-100336.81589800169</v>
      </c>
      <c r="AC196" s="1">
        <f t="shared" si="204"/>
        <v>-104236.58872611129</v>
      </c>
      <c r="AD196" s="1">
        <f t="shared" si="204"/>
        <v>-112433.57071763756</v>
      </c>
      <c r="AE196" s="1">
        <f t="shared" si="204"/>
        <v>-108468.71997503271</v>
      </c>
      <c r="AF196" s="1">
        <f t="shared" si="204"/>
        <v>-115812.52149836882</v>
      </c>
      <c r="AH196" s="15">
        <f t="shared" si="205"/>
        <v>-1238757.3869838251</v>
      </c>
      <c r="AI196" s="15">
        <f t="shared" si="206"/>
        <v>-1349046.2747530381</v>
      </c>
      <c r="AJ196" s="15">
        <f t="shared" si="207"/>
        <v>-110288.88776921295</v>
      </c>
      <c r="AN196" s="15">
        <f t="shared" si="208"/>
        <v>-110288.88776921295</v>
      </c>
    </row>
    <row r="197" spans="1:40">
      <c r="A197" s="77" t="s">
        <v>166</v>
      </c>
      <c r="B197" s="5" t="str">
        <f t="shared" si="215"/>
        <v>8750-03003</v>
      </c>
      <c r="C197" s="5" t="str">
        <f t="shared" si="216"/>
        <v>8750</v>
      </c>
      <c r="D197" s="1">
        <f>SUM($F197:K197)</f>
        <v>-53.08</v>
      </c>
      <c r="E197" s="2">
        <f t="shared" si="217"/>
        <v>-1.1660702382891331E-4</v>
      </c>
      <c r="F197" s="22">
        <f>'Div 9 history '!B199</f>
        <v>-21.99</v>
      </c>
      <c r="G197" s="22">
        <f>'Div 9 history '!C199</f>
        <v>-31.089999999999996</v>
      </c>
      <c r="H197" s="22">
        <f>'Div 9 history '!D199</f>
        <v>0</v>
      </c>
      <c r="I197" s="22">
        <f>'Div 9 history '!E199</f>
        <v>0</v>
      </c>
      <c r="J197" s="22">
        <f>'Div 9 history '!F199</f>
        <v>0</v>
      </c>
      <c r="K197" s="22">
        <f>'Div 9 history '!G199</f>
        <v>0</v>
      </c>
      <c r="L197" s="1">
        <f t="shared" si="203"/>
        <v>-9.8458306640181235</v>
      </c>
      <c r="M197" s="1">
        <f t="shared" si="203"/>
        <v>-9.5124511828912599</v>
      </c>
      <c r="N197" s="1">
        <f t="shared" si="203"/>
        <v>-9.4377060806169268</v>
      </c>
      <c r="O197" s="1">
        <f t="shared" si="203"/>
        <v>-9.1461955174660741</v>
      </c>
      <c r="P197" s="1">
        <f t="shared" si="203"/>
        <v>-8.8309974034946137</v>
      </c>
      <c r="Q197" s="1">
        <f t="shared" si="203"/>
        <v>-9.1742301781350211</v>
      </c>
      <c r="R197" s="1">
        <f t="shared" si="203"/>
        <v>-9.8956755024240319</v>
      </c>
      <c r="S197" s="1">
        <f t="shared" si="203"/>
        <v>-9.5467149907731486</v>
      </c>
      <c r="T197" s="1">
        <f t="shared" si="203"/>
        <v>-10.193068889927055</v>
      </c>
      <c r="U197" s="1">
        <f t="shared" si="203"/>
        <v>-12.996543119313454</v>
      </c>
      <c r="V197" s="1">
        <f t="shared" si="204"/>
        <v>-9.2887207844814395</v>
      </c>
      <c r="W197" s="1">
        <f t="shared" si="204"/>
        <v>-10.330498430001095</v>
      </c>
      <c r="X197" s="1">
        <f t="shared" si="204"/>
        <v>-10.249725910665045</v>
      </c>
      <c r="Y197" s="1">
        <f t="shared" si="204"/>
        <v>-9.4857516726451543</v>
      </c>
      <c r="Z197" s="1">
        <f t="shared" si="204"/>
        <v>-9.5962030116861392</v>
      </c>
      <c r="AA197" s="1">
        <f t="shared" si="204"/>
        <v>-9.1461955174660741</v>
      </c>
      <c r="AB197" s="1">
        <f t="shared" si="204"/>
        <v>-8.8309974034946137</v>
      </c>
      <c r="AC197" s="1">
        <f t="shared" si="204"/>
        <v>-9.1742301781350211</v>
      </c>
      <c r="AD197" s="1">
        <f t="shared" si="204"/>
        <v>-9.8956755024240319</v>
      </c>
      <c r="AE197" s="1">
        <f t="shared" si="204"/>
        <v>-9.5467149907731486</v>
      </c>
      <c r="AF197" s="1">
        <f t="shared" si="204"/>
        <v>-10.193068889927055</v>
      </c>
      <c r="AH197" s="15">
        <f t="shared" si="205"/>
        <v>-109.02741102662199</v>
      </c>
      <c r="AI197" s="15">
        <f t="shared" si="206"/>
        <v>-118.73432541101226</v>
      </c>
      <c r="AJ197" s="15">
        <f t="shared" si="207"/>
        <v>-9.7069143843902737</v>
      </c>
      <c r="AN197" s="15">
        <f t="shared" si="208"/>
        <v>-9.7069143843902737</v>
      </c>
    </row>
    <row r="198" spans="1:40">
      <c r="A198" s="77" t="s">
        <v>167</v>
      </c>
      <c r="B198" s="5" t="str">
        <f t="shared" si="215"/>
        <v>8780-03003</v>
      </c>
      <c r="C198" s="5" t="str">
        <f t="shared" si="216"/>
        <v>8780</v>
      </c>
      <c r="D198" s="1">
        <f>SUM($F198:K198)</f>
        <v>-2333.0300000000002</v>
      </c>
      <c r="E198" s="2">
        <f t="shared" si="217"/>
        <v>-5.125238975199127E-3</v>
      </c>
      <c r="F198" s="22">
        <f>'Div 9 history '!B200</f>
        <v>-301.65000000000003</v>
      </c>
      <c r="G198" s="22">
        <f>'Div 9 history '!C200</f>
        <v>-678.42000000000007</v>
      </c>
      <c r="H198" s="22">
        <f>'Div 9 history '!D200</f>
        <v>-135.5</v>
      </c>
      <c r="I198" s="22">
        <f>'Div 9 history '!E200</f>
        <v>-877.62</v>
      </c>
      <c r="J198" s="22">
        <f>'Div 9 history '!F200</f>
        <v>-323.19</v>
      </c>
      <c r="K198" s="22">
        <f>'Div 9 history '!G200</f>
        <v>-16.649999999999999</v>
      </c>
      <c r="L198" s="1">
        <f t="shared" si="203"/>
        <v>-432.75467810991347</v>
      </c>
      <c r="M198" s="1">
        <f t="shared" si="203"/>
        <v>-418.10161987981917</v>
      </c>
      <c r="N198" s="1">
        <f t="shared" si="203"/>
        <v>-414.81634169671656</v>
      </c>
      <c r="O198" s="1">
        <f t="shared" si="203"/>
        <v>-402.00355177305721</v>
      </c>
      <c r="P198" s="1">
        <f t="shared" si="203"/>
        <v>-388.14962080397595</v>
      </c>
      <c r="Q198" s="1">
        <f t="shared" si="203"/>
        <v>-403.2357617274746</v>
      </c>
      <c r="R198" s="1">
        <f t="shared" si="203"/>
        <v>-434.94551276225212</v>
      </c>
      <c r="S198" s="1">
        <f t="shared" si="203"/>
        <v>-419.60762010029168</v>
      </c>
      <c r="T198" s="1">
        <f t="shared" si="203"/>
        <v>-448.01687099221022</v>
      </c>
      <c r="U198" s="1">
        <f t="shared" si="203"/>
        <v>-571.23822520067586</v>
      </c>
      <c r="V198" s="1">
        <f t="shared" si="204"/>
        <v>-408.26797761527388</v>
      </c>
      <c r="W198" s="1">
        <f t="shared" si="204"/>
        <v>-454.05732389121061</v>
      </c>
      <c r="X198" s="1">
        <f t="shared" si="204"/>
        <v>-450.50712210547994</v>
      </c>
      <c r="Y198" s="1">
        <f t="shared" si="204"/>
        <v>-416.92809391166782</v>
      </c>
      <c r="Z198" s="1">
        <f t="shared" si="204"/>
        <v>-421.78277152136621</v>
      </c>
      <c r="AA198" s="1">
        <f t="shared" si="204"/>
        <v>-402.00355177305721</v>
      </c>
      <c r="AB198" s="1">
        <f t="shared" si="204"/>
        <v>-388.14962080397595</v>
      </c>
      <c r="AC198" s="1">
        <f t="shared" si="204"/>
        <v>-403.2357617274746</v>
      </c>
      <c r="AD198" s="1">
        <f t="shared" si="204"/>
        <v>-434.94551276225212</v>
      </c>
      <c r="AE198" s="1">
        <f t="shared" si="204"/>
        <v>-419.60762010029168</v>
      </c>
      <c r="AF198" s="1">
        <f t="shared" si="204"/>
        <v>-448.01687099221022</v>
      </c>
      <c r="AH198" s="15">
        <f t="shared" ref="AH198" si="222">SUM(F198:Q198)</f>
        <v>-4792.0915739909569</v>
      </c>
      <c r="AI198" s="15">
        <f t="shared" ref="AI198" si="223">SUM(U198:AF198)</f>
        <v>-5218.7404524049361</v>
      </c>
      <c r="AJ198" s="15">
        <f t="shared" ref="AJ198" si="224">AI198-AH198</f>
        <v>-426.64887841397922</v>
      </c>
      <c r="AN198" s="15">
        <f t="shared" ref="AN198" si="225">AJ198</f>
        <v>-426.64887841397922</v>
      </c>
    </row>
    <row r="199" spans="1:40">
      <c r="A199" s="77" t="s">
        <v>918</v>
      </c>
      <c r="B199" s="5" t="str">
        <f t="shared" si="215"/>
        <v>8800-03003</v>
      </c>
      <c r="C199" s="5" t="str">
        <f t="shared" si="216"/>
        <v>8800</v>
      </c>
      <c r="D199" s="1">
        <f>SUM($F199:K199)</f>
        <v>-122.25999999999999</v>
      </c>
      <c r="E199" s="2">
        <f t="shared" si="217"/>
        <v>-2.6858279452379318E-4</v>
      </c>
      <c r="F199" s="22">
        <f>'Div 9 history '!B201</f>
        <v>0</v>
      </c>
      <c r="G199" s="22">
        <f>'Div 9 history '!C201</f>
        <v>-111.46</v>
      </c>
      <c r="H199" s="22">
        <f>'Div 9 history '!D201</f>
        <v>0</v>
      </c>
      <c r="I199" s="22">
        <f>'Div 9 history '!E201</f>
        <v>0</v>
      </c>
      <c r="J199" s="22">
        <f>'Div 9 history '!F201</f>
        <v>0</v>
      </c>
      <c r="K199" s="22">
        <f>'Div 9 history '!G201</f>
        <v>-10.8</v>
      </c>
      <c r="L199" s="1">
        <f t="shared" si="203"/>
        <v>-22.678056838410999</v>
      </c>
      <c r="M199" s="1">
        <f t="shared" si="203"/>
        <v>-21.910178628867477</v>
      </c>
      <c r="N199" s="1">
        <f t="shared" si="203"/>
        <v>-21.738017057577725</v>
      </c>
      <c r="O199" s="1">
        <f t="shared" si="203"/>
        <v>-21.066576186235913</v>
      </c>
      <c r="P199" s="1">
        <f t="shared" si="203"/>
        <v>-20.340575406014537</v>
      </c>
      <c r="Q199" s="1">
        <f t="shared" si="203"/>
        <v>-21.131148861695323</v>
      </c>
      <c r="R199" s="1">
        <f t="shared" si="203"/>
        <v>-22.792865239758143</v>
      </c>
      <c r="S199" s="1">
        <f t="shared" si="203"/>
        <v>-21.989098997210345</v>
      </c>
      <c r="T199" s="1">
        <f t="shared" si="203"/>
        <v>-23.477856113083678</v>
      </c>
      <c r="U199" s="1">
        <f t="shared" si="203"/>
        <v>-29.93514245982033</v>
      </c>
      <c r="V199" s="1">
        <f t="shared" si="204"/>
        <v>-21.394856878498508</v>
      </c>
      <c r="W199" s="1">
        <f t="shared" si="204"/>
        <v>-23.794399737225586</v>
      </c>
      <c r="X199" s="1">
        <f t="shared" si="204"/>
        <v>-23.608355121286898</v>
      </c>
      <c r="Y199" s="1">
        <f t="shared" si="204"/>
        <v>-21.848681226405361</v>
      </c>
      <c r="Z199" s="1">
        <f t="shared" si="204"/>
        <v>-22.103085535206247</v>
      </c>
      <c r="AA199" s="1">
        <f t="shared" si="204"/>
        <v>-21.066576186235913</v>
      </c>
      <c r="AB199" s="1">
        <f t="shared" si="204"/>
        <v>-20.340575406014537</v>
      </c>
      <c r="AC199" s="1">
        <f t="shared" si="204"/>
        <v>-21.131148861695323</v>
      </c>
      <c r="AD199" s="1">
        <f t="shared" si="204"/>
        <v>-22.792865239758143</v>
      </c>
      <c r="AE199" s="1">
        <f t="shared" si="204"/>
        <v>-21.989098997210345</v>
      </c>
      <c r="AF199" s="1">
        <f t="shared" si="204"/>
        <v>-23.477856113083678</v>
      </c>
      <c r="AH199" s="15">
        <f t="shared" ref="AH199" si="226">SUM(F199:Q199)</f>
        <v>-251.12455297880197</v>
      </c>
      <c r="AI199" s="15">
        <f t="shared" ref="AI199" si="227">SUM(U199:AF199)</f>
        <v>-273.48264176244084</v>
      </c>
      <c r="AJ199" s="15">
        <f t="shared" ref="AJ199" si="228">AI199-AH199</f>
        <v>-22.358088783638863</v>
      </c>
      <c r="AN199" s="15">
        <f t="shared" ref="AN199" si="229">AJ199</f>
        <v>-22.358088783638863</v>
      </c>
    </row>
    <row r="200" spans="1:40">
      <c r="A200" s="77" t="s">
        <v>168</v>
      </c>
      <c r="B200" s="5" t="str">
        <f t="shared" si="215"/>
        <v>9020-03003</v>
      </c>
      <c r="C200" s="5" t="str">
        <f t="shared" si="216"/>
        <v>9020</v>
      </c>
      <c r="D200" s="1">
        <f>SUM($F200:K200)</f>
        <v>-313.47000000000003</v>
      </c>
      <c r="E200" s="2">
        <f t="shared" si="217"/>
        <v>-6.8863609193009533E-4</v>
      </c>
      <c r="F200" s="22">
        <f>'Div 9 history '!B202</f>
        <v>0</v>
      </c>
      <c r="G200" s="22">
        <f>'Div 9 history '!C202</f>
        <v>-281.68</v>
      </c>
      <c r="H200" s="22">
        <f>'Div 9 history '!D202</f>
        <v>0</v>
      </c>
      <c r="I200" s="22">
        <f>'Div 9 history '!E202</f>
        <v>0</v>
      </c>
      <c r="J200" s="22">
        <f>'Div 9 history '!F202</f>
        <v>0</v>
      </c>
      <c r="K200" s="22">
        <f>'Div 9 history '!G202</f>
        <v>-31.79</v>
      </c>
      <c r="L200" s="1">
        <f t="shared" si="203"/>
        <v>-58.145677058209529</v>
      </c>
      <c r="M200" s="1">
        <f t="shared" si="203"/>
        <v>-56.176866471381388</v>
      </c>
      <c r="N200" s="1">
        <f t="shared" si="203"/>
        <v>-55.735450736454197</v>
      </c>
      <c r="O200" s="1">
        <f t="shared" si="203"/>
        <v>-54.013901824794473</v>
      </c>
      <c r="P200" s="1">
        <f t="shared" si="203"/>
        <v>-52.152463377420069</v>
      </c>
      <c r="Q200" s="1">
        <f t="shared" si="203"/>
        <v>-54.1794637140163</v>
      </c>
      <c r="R200" s="1">
        <f t="shared" si="203"/>
        <v>-58.440041442065976</v>
      </c>
      <c r="S200" s="1">
        <f t="shared" si="203"/>
        <v>-56.379215300634122</v>
      </c>
      <c r="T200" s="1">
        <f t="shared" si="203"/>
        <v>-60.196332044563569</v>
      </c>
      <c r="U200" s="1">
        <f t="shared" si="203"/>
        <v>-76.75256917127335</v>
      </c>
      <c r="V200" s="1">
        <f t="shared" si="204"/>
        <v>-54.855601060877873</v>
      </c>
      <c r="W200" s="1">
        <f t="shared" si="204"/>
        <v>-61.007937883429612</v>
      </c>
      <c r="X200" s="1">
        <f t="shared" si="204"/>
        <v>-60.530926548910557</v>
      </c>
      <c r="Y200" s="1">
        <f t="shared" si="204"/>
        <v>-56.019189465412154</v>
      </c>
      <c r="Z200" s="1">
        <f t="shared" si="204"/>
        <v>-56.671472458049259</v>
      </c>
      <c r="AA200" s="1">
        <f t="shared" si="204"/>
        <v>-54.013901824794473</v>
      </c>
      <c r="AB200" s="1">
        <f t="shared" si="204"/>
        <v>-52.152463377420069</v>
      </c>
      <c r="AC200" s="1">
        <f t="shared" si="204"/>
        <v>-54.1794637140163</v>
      </c>
      <c r="AD200" s="1">
        <f t="shared" si="204"/>
        <v>-58.440041442065976</v>
      </c>
      <c r="AE200" s="1">
        <f t="shared" si="204"/>
        <v>-56.379215300634122</v>
      </c>
      <c r="AF200" s="1">
        <f t="shared" si="204"/>
        <v>-60.196332044563569</v>
      </c>
      <c r="AH200" s="15">
        <f t="shared" si="205"/>
        <v>-643.87382318227594</v>
      </c>
      <c r="AI200" s="15">
        <f t="shared" si="206"/>
        <v>-701.19911429144724</v>
      </c>
      <c r="AJ200" s="15">
        <f t="shared" si="207"/>
        <v>-57.325291109171303</v>
      </c>
      <c r="AN200" s="15">
        <f t="shared" si="208"/>
        <v>-57.325291109171303</v>
      </c>
    </row>
    <row r="201" spans="1:40">
      <c r="A201" s="77" t="s">
        <v>913</v>
      </c>
      <c r="B201" s="5" t="str">
        <f t="shared" si="215"/>
        <v>8160-03004</v>
      </c>
      <c r="C201" s="5" t="str">
        <f t="shared" si="216"/>
        <v>8160</v>
      </c>
      <c r="D201" s="1">
        <f>SUM($F201:K201)</f>
        <v>70</v>
      </c>
      <c r="E201" s="2">
        <f t="shared" si="217"/>
        <v>1.5377716028681107E-4</v>
      </c>
      <c r="F201" s="22">
        <f>'Div 9 history '!B203</f>
        <v>0</v>
      </c>
      <c r="G201" s="22">
        <f>'Div 9 history '!C203</f>
        <v>0</v>
      </c>
      <c r="H201" s="22">
        <f>'Div 9 history '!D203</f>
        <v>0</v>
      </c>
      <c r="I201" s="22">
        <f>'Div 9 history '!E203</f>
        <v>0</v>
      </c>
      <c r="J201" s="22">
        <f>'Div 9 history '!F203</f>
        <v>70</v>
      </c>
      <c r="K201" s="22">
        <f>'Div 9 history '!G203</f>
        <v>0</v>
      </c>
      <c r="L201" s="1">
        <f t="shared" si="203"/>
        <v>12.984328305977179</v>
      </c>
      <c r="M201" s="1">
        <f t="shared" si="203"/>
        <v>12.544679404717186</v>
      </c>
      <c r="N201" s="1">
        <f t="shared" si="203"/>
        <v>12.446108244973342</v>
      </c>
      <c r="O201" s="1">
        <f t="shared" si="203"/>
        <v>12.061674570885931</v>
      </c>
      <c r="P201" s="1">
        <f t="shared" si="203"/>
        <v>11.646002604457857</v>
      </c>
      <c r="Q201" s="1">
        <f t="shared" si="203"/>
        <v>12.098645675762086</v>
      </c>
      <c r="R201" s="1">
        <f t="shared" si="203"/>
        <v>13.050061890913382</v>
      </c>
      <c r="S201" s="1">
        <f t="shared" si="203"/>
        <v>12.589865285495863</v>
      </c>
      <c r="T201" s="1">
        <f t="shared" si="203"/>
        <v>13.442253622737262</v>
      </c>
      <c r="U201" s="1">
        <f t="shared" si="203"/>
        <v>17.13937487475399</v>
      </c>
      <c r="V201" s="1">
        <f t="shared" si="204"/>
        <v>12.249631780589691</v>
      </c>
      <c r="W201" s="1">
        <f t="shared" si="204"/>
        <v>13.623490770536486</v>
      </c>
      <c r="X201" s="1">
        <f t="shared" si="204"/>
        <v>13.516970869377415</v>
      </c>
      <c r="Y201" s="1">
        <f t="shared" si="204"/>
        <v>12.509469048326316</v>
      </c>
      <c r="Z201" s="1">
        <f t="shared" si="204"/>
        <v>12.655128312321587</v>
      </c>
      <c r="AA201" s="1">
        <f t="shared" si="204"/>
        <v>12.061674570885931</v>
      </c>
      <c r="AB201" s="1">
        <f t="shared" si="204"/>
        <v>11.646002604457857</v>
      </c>
      <c r="AC201" s="1">
        <f t="shared" si="204"/>
        <v>12.098645675762086</v>
      </c>
      <c r="AD201" s="1">
        <f t="shared" si="204"/>
        <v>13.050061890913382</v>
      </c>
      <c r="AE201" s="1">
        <f t="shared" si="204"/>
        <v>12.589865285495863</v>
      </c>
      <c r="AF201" s="1">
        <f t="shared" si="204"/>
        <v>13.442253622737262</v>
      </c>
      <c r="AH201" s="15"/>
      <c r="AI201" s="15"/>
      <c r="AJ201" s="15"/>
      <c r="AN201" s="15"/>
    </row>
    <row r="202" spans="1:40">
      <c r="A202" s="77" t="s">
        <v>174</v>
      </c>
      <c r="B202" s="5" t="str">
        <f t="shared" si="215"/>
        <v>9020-03004</v>
      </c>
      <c r="C202" s="5" t="str">
        <f t="shared" si="216"/>
        <v>9020</v>
      </c>
      <c r="D202" s="1">
        <f>SUM($F202:K202)</f>
        <v>557.46</v>
      </c>
      <c r="E202" s="2">
        <f t="shared" si="217"/>
        <v>1.224637368192653E-3</v>
      </c>
      <c r="F202" s="22">
        <f>'Div 9 history '!B204</f>
        <v>0</v>
      </c>
      <c r="G202" s="22">
        <f>'Div 9 history '!C204</f>
        <v>504.48</v>
      </c>
      <c r="H202" s="22">
        <f>'Div 9 history '!D204</f>
        <v>0</v>
      </c>
      <c r="I202" s="22">
        <f>'Div 9 history '!E204</f>
        <v>0</v>
      </c>
      <c r="J202" s="22">
        <f>'Div 9 history '!F204</f>
        <v>0</v>
      </c>
      <c r="K202" s="22">
        <f>'Div 9 history '!G204</f>
        <v>52.98</v>
      </c>
      <c r="L202" s="1">
        <f t="shared" si="203"/>
        <v>103.40348082071485</v>
      </c>
      <c r="M202" s="1">
        <f t="shared" si="203"/>
        <v>99.902242585052051</v>
      </c>
      <c r="N202" s="1">
        <f t="shared" si="203"/>
        <v>99.117250032040559</v>
      </c>
      <c r="O202" s="1">
        <f t="shared" si="203"/>
        <v>96.055730089801017</v>
      </c>
      <c r="P202" s="1">
        <f t="shared" si="203"/>
        <v>92.745437312586816</v>
      </c>
      <c r="Q202" s="1">
        <f t="shared" si="203"/>
        <v>96.350157405861893</v>
      </c>
      <c r="R202" s="1">
        <f t="shared" si="203"/>
        <v>103.92696431012249</v>
      </c>
      <c r="S202" s="1">
        <f t="shared" si="203"/>
        <v>100.26209002932178</v>
      </c>
      <c r="T202" s="1">
        <f t="shared" si="203"/>
        <v>107.05026720758735</v>
      </c>
      <c r="U202" s="1">
        <f t="shared" si="203"/>
        <v>136.49308453829087</v>
      </c>
      <c r="V202" s="1">
        <f t="shared" si="204"/>
        <v>97.552567605821864</v>
      </c>
      <c r="W202" s="1">
        <f t="shared" si="204"/>
        <v>108.49358807061816</v>
      </c>
      <c r="X202" s="1">
        <f t="shared" si="204"/>
        <v>107.64529401204479</v>
      </c>
      <c r="Y202" s="1">
        <f t="shared" si="204"/>
        <v>99.62183736685698</v>
      </c>
      <c r="Z202" s="1">
        <f t="shared" si="204"/>
        <v>100.78182612838275</v>
      </c>
      <c r="AA202" s="1">
        <f t="shared" si="204"/>
        <v>96.055730089801017</v>
      </c>
      <c r="AB202" s="1">
        <f t="shared" si="204"/>
        <v>92.745437312586816</v>
      </c>
      <c r="AC202" s="1">
        <f t="shared" si="204"/>
        <v>96.350157405861893</v>
      </c>
      <c r="AD202" s="1">
        <f t="shared" si="204"/>
        <v>103.92696431012249</v>
      </c>
      <c r="AE202" s="1">
        <f t="shared" si="204"/>
        <v>100.26209002932178</v>
      </c>
      <c r="AF202" s="1">
        <f t="shared" si="204"/>
        <v>107.05026720758735</v>
      </c>
      <c r="AH202" s="15">
        <f t="shared" si="205"/>
        <v>1145.0342982460572</v>
      </c>
      <c r="AI202" s="15">
        <f t="shared" si="206"/>
        <v>1246.9788440772968</v>
      </c>
      <c r="AJ202" s="15">
        <f t="shared" si="207"/>
        <v>101.94454583123957</v>
      </c>
      <c r="AN202" s="15">
        <f t="shared" si="208"/>
        <v>101.94454583123957</v>
      </c>
    </row>
    <row r="203" spans="1:40">
      <c r="A203" s="77" t="s">
        <v>698</v>
      </c>
      <c r="B203" s="5" t="str">
        <f t="shared" si="215"/>
        <v>7560-03004</v>
      </c>
      <c r="C203" s="5" t="str">
        <f t="shared" si="216"/>
        <v>7560</v>
      </c>
      <c r="D203" s="1">
        <f>SUM($F203:K203)</f>
        <v>0</v>
      </c>
      <c r="E203" s="2">
        <f t="shared" si="217"/>
        <v>0</v>
      </c>
      <c r="F203" s="22">
        <f>'Div 9 history '!B205</f>
        <v>0</v>
      </c>
      <c r="G203" s="22">
        <f>'Div 9 history '!C205</f>
        <v>0</v>
      </c>
      <c r="H203" s="22">
        <f>'Div 9 history '!D205</f>
        <v>0</v>
      </c>
      <c r="I203" s="22">
        <f>'Div 9 history '!E205</f>
        <v>0</v>
      </c>
      <c r="J203" s="22">
        <f>'Div 9 history '!F205</f>
        <v>0</v>
      </c>
      <c r="K203" s="22">
        <f>'Div 9 history '!G205</f>
        <v>0</v>
      </c>
      <c r="L203" s="1">
        <f t="shared" si="203"/>
        <v>0</v>
      </c>
      <c r="M203" s="1">
        <f t="shared" si="203"/>
        <v>0</v>
      </c>
      <c r="N203" s="1">
        <f t="shared" si="203"/>
        <v>0</v>
      </c>
      <c r="O203" s="1">
        <f t="shared" si="203"/>
        <v>0</v>
      </c>
      <c r="P203" s="1">
        <f t="shared" si="203"/>
        <v>0</v>
      </c>
      <c r="Q203" s="1">
        <f t="shared" si="203"/>
        <v>0</v>
      </c>
      <c r="R203" s="1">
        <f t="shared" si="203"/>
        <v>0</v>
      </c>
      <c r="S203" s="1">
        <f t="shared" si="203"/>
        <v>0</v>
      </c>
      <c r="T203" s="1">
        <f t="shared" si="203"/>
        <v>0</v>
      </c>
      <c r="U203" s="1">
        <f t="shared" si="203"/>
        <v>0</v>
      </c>
      <c r="V203" s="1">
        <f t="shared" si="204"/>
        <v>0</v>
      </c>
      <c r="W203" s="1">
        <f t="shared" si="204"/>
        <v>0</v>
      </c>
      <c r="X203" s="1">
        <f t="shared" si="204"/>
        <v>0</v>
      </c>
      <c r="Y203" s="1">
        <f t="shared" si="204"/>
        <v>0</v>
      </c>
      <c r="Z203" s="1">
        <f t="shared" si="204"/>
        <v>0</v>
      </c>
      <c r="AA203" s="1">
        <f t="shared" si="204"/>
        <v>0</v>
      </c>
      <c r="AB203" s="1">
        <f t="shared" si="204"/>
        <v>0</v>
      </c>
      <c r="AC203" s="1">
        <f t="shared" si="204"/>
        <v>0</v>
      </c>
      <c r="AD203" s="1">
        <f t="shared" si="204"/>
        <v>0</v>
      </c>
      <c r="AE203" s="1">
        <f t="shared" si="204"/>
        <v>0</v>
      </c>
      <c r="AF203" s="1">
        <f t="shared" si="204"/>
        <v>0</v>
      </c>
      <c r="AH203" s="15">
        <f t="shared" si="205"/>
        <v>0</v>
      </c>
      <c r="AI203" s="15">
        <f t="shared" si="206"/>
        <v>0</v>
      </c>
      <c r="AJ203" s="15">
        <f t="shared" si="207"/>
        <v>0</v>
      </c>
      <c r="AN203" s="15">
        <f t="shared" si="208"/>
        <v>0</v>
      </c>
    </row>
    <row r="204" spans="1:40">
      <c r="A204" s="77" t="s">
        <v>699</v>
      </c>
      <c r="B204" s="5" t="str">
        <f t="shared" si="215"/>
        <v>8210-03004</v>
      </c>
      <c r="C204" s="5" t="str">
        <f t="shared" si="216"/>
        <v>8210</v>
      </c>
      <c r="D204" s="1">
        <f>SUM($F204:K204)</f>
        <v>37.090000000000003</v>
      </c>
      <c r="E204" s="2">
        <f t="shared" si="217"/>
        <v>8.1479926786254617E-5</v>
      </c>
      <c r="F204" s="22">
        <f>'Div 9 history '!B206</f>
        <v>37.090000000000003</v>
      </c>
      <c r="G204" s="22">
        <f>'Div 9 history '!C206</f>
        <v>0</v>
      </c>
      <c r="H204" s="22">
        <f>'Div 9 history '!D206</f>
        <v>0</v>
      </c>
      <c r="I204" s="22">
        <f>'Div 9 history '!E206</f>
        <v>0</v>
      </c>
      <c r="J204" s="22">
        <f>'Div 9 history '!F206</f>
        <v>0</v>
      </c>
      <c r="K204" s="22">
        <f>'Div 9 history '!G206</f>
        <v>0</v>
      </c>
      <c r="L204" s="1">
        <f t="shared" ref="L204:AA221" si="230">$E204*L$224</f>
        <v>6.8798390981241946</v>
      </c>
      <c r="M204" s="1">
        <f t="shared" si="230"/>
        <v>6.6468879874422928</v>
      </c>
      <c r="N204" s="1">
        <f t="shared" si="230"/>
        <v>6.594659354372304</v>
      </c>
      <c r="O204" s="1">
        <f t="shared" si="230"/>
        <v>6.3909644262022738</v>
      </c>
      <c r="P204" s="1">
        <f t="shared" si="230"/>
        <v>6.1707176657048848</v>
      </c>
      <c r="Q204" s="1">
        <f t="shared" si="230"/>
        <v>6.4105538302002252</v>
      </c>
      <c r="R204" s="1">
        <f t="shared" si="230"/>
        <v>6.9146685076282477</v>
      </c>
      <c r="S204" s="1">
        <f t="shared" si="230"/>
        <v>6.6708300491291652</v>
      </c>
      <c r="T204" s="1">
        <f t="shared" si="230"/>
        <v>7.1224740981046439</v>
      </c>
      <c r="U204" s="1">
        <f t="shared" si="230"/>
        <v>9.0814202014946517</v>
      </c>
      <c r="V204" s="1">
        <f t="shared" si="230"/>
        <v>6.4905548963153095</v>
      </c>
      <c r="W204" s="1">
        <f t="shared" si="230"/>
        <v>7.2185038954171192</v>
      </c>
      <c r="X204" s="1">
        <f t="shared" si="230"/>
        <v>7.1620635649315485</v>
      </c>
      <c r="Y204" s="1">
        <f t="shared" si="230"/>
        <v>6.6282315286060438</v>
      </c>
      <c r="Z204" s="1">
        <f t="shared" si="230"/>
        <v>6.7054101300572526</v>
      </c>
      <c r="AA204" s="1">
        <f t="shared" si="230"/>
        <v>6.3909644262022738</v>
      </c>
      <c r="AB204" s="1">
        <f t="shared" ref="V204:AF221" si="231">$E204*AB$224</f>
        <v>6.1707176657048848</v>
      </c>
      <c r="AC204" s="1">
        <f t="shared" si="231"/>
        <v>6.4105538302002252</v>
      </c>
      <c r="AD204" s="1">
        <f t="shared" si="231"/>
        <v>6.9146685076282477</v>
      </c>
      <c r="AE204" s="1">
        <f t="shared" si="231"/>
        <v>6.6708300491291652</v>
      </c>
      <c r="AF204" s="1">
        <f t="shared" si="231"/>
        <v>7.1224740981046439</v>
      </c>
      <c r="AH204" s="15">
        <f t="shared" si="205"/>
        <v>76.183622362046179</v>
      </c>
      <c r="AI204" s="15">
        <f t="shared" si="206"/>
        <v>82.966392793791371</v>
      </c>
      <c r="AJ204" s="15">
        <f t="shared" si="207"/>
        <v>6.7827704317451918</v>
      </c>
      <c r="AN204" s="15">
        <f t="shared" si="208"/>
        <v>6.7827704317451918</v>
      </c>
    </row>
    <row r="205" spans="1:40">
      <c r="A205" s="77" t="s">
        <v>915</v>
      </c>
      <c r="B205" s="5" t="str">
        <f t="shared" si="215"/>
        <v>8800-03004</v>
      </c>
      <c r="C205" s="5" t="str">
        <f t="shared" si="216"/>
        <v>8800</v>
      </c>
      <c r="D205" s="1">
        <f>SUM($F205:K205)</f>
        <v>179.11</v>
      </c>
      <c r="E205" s="2">
        <f t="shared" si="217"/>
        <v>3.9347181684243907E-4</v>
      </c>
      <c r="F205" s="22">
        <f>'Div 9 history '!B207</f>
        <v>0</v>
      </c>
      <c r="G205" s="22">
        <f>'Div 9 history '!C207</f>
        <v>161.11000000000001</v>
      </c>
      <c r="H205" s="22">
        <f>'Div 9 history '!D207</f>
        <v>0</v>
      </c>
      <c r="I205" s="22">
        <f>'Div 9 history '!E207</f>
        <v>0</v>
      </c>
      <c r="J205" s="22">
        <f>'Div 9 history '!F207</f>
        <v>0</v>
      </c>
      <c r="K205" s="22">
        <f>'Div 9 history '!G207</f>
        <v>18</v>
      </c>
      <c r="L205" s="1">
        <f t="shared" si="230"/>
        <v>33.223186326908184</v>
      </c>
      <c r="M205" s="1">
        <f t="shared" si="230"/>
        <v>32.098250402555649</v>
      </c>
      <c r="N205" s="1">
        <f t="shared" si="230"/>
        <v>31.84603496795965</v>
      </c>
      <c r="O205" s="1">
        <f t="shared" si="230"/>
        <v>30.862379034162561</v>
      </c>
      <c r="P205" s="1">
        <f t="shared" si="230"/>
        <v>29.798793235492099</v>
      </c>
      <c r="Q205" s="1">
        <f t="shared" si="230"/>
        <v>30.956977528367819</v>
      </c>
      <c r="R205" s="1">
        <f t="shared" si="230"/>
        <v>33.391379789735659</v>
      </c>
      <c r="S205" s="1">
        <f t="shared" si="230"/>
        <v>32.213868161216631</v>
      </c>
      <c r="T205" s="1">
        <f t="shared" si="230"/>
        <v>34.394886376692448</v>
      </c>
      <c r="U205" s="1">
        <f t="shared" si="230"/>
        <v>43.85476334024554</v>
      </c>
      <c r="V205" s="1">
        <f t="shared" si="231"/>
        <v>31.34330783173457</v>
      </c>
      <c r="W205" s="1">
        <f t="shared" si="231"/>
        <v>34.858620455868433</v>
      </c>
      <c r="X205" s="1">
        <f t="shared" si="231"/>
        <v>34.586066463059844</v>
      </c>
      <c r="Y205" s="1">
        <f t="shared" si="231"/>
        <v>32.008157160653241</v>
      </c>
      <c r="Z205" s="1">
        <f t="shared" si="231"/>
        <v>32.380857600284564</v>
      </c>
      <c r="AA205" s="1">
        <f t="shared" si="231"/>
        <v>30.862379034162561</v>
      </c>
      <c r="AB205" s="1">
        <f t="shared" si="231"/>
        <v>29.798793235492099</v>
      </c>
      <c r="AC205" s="1">
        <f t="shared" si="231"/>
        <v>30.956977528367819</v>
      </c>
      <c r="AD205" s="1">
        <f t="shared" si="231"/>
        <v>33.391379789735659</v>
      </c>
      <c r="AE205" s="1">
        <f t="shared" si="231"/>
        <v>32.213868161216631</v>
      </c>
      <c r="AF205" s="1">
        <f t="shared" si="231"/>
        <v>34.394886376692448</v>
      </c>
      <c r="AH205" s="15">
        <f t="shared" ref="AH205" si="232">SUM(F205:Q205)</f>
        <v>367.89562149544599</v>
      </c>
      <c r="AI205" s="15">
        <f t="shared" ref="AI205" si="233">SUM(U205:AF205)</f>
        <v>400.65005697751343</v>
      </c>
      <c r="AJ205" s="15">
        <f t="shared" ref="AJ205" si="234">AI205-AH205</f>
        <v>32.754435482067436</v>
      </c>
      <c r="AN205" s="15">
        <f t="shared" ref="AN205" si="235">AJ205</f>
        <v>32.754435482067436</v>
      </c>
    </row>
    <row r="206" spans="1:40">
      <c r="A206" s="77" t="s">
        <v>169</v>
      </c>
      <c r="B206" s="5" t="str">
        <f t="shared" si="215"/>
        <v>8560-03004</v>
      </c>
      <c r="C206" s="5" t="str">
        <f t="shared" si="216"/>
        <v>8560</v>
      </c>
      <c r="D206" s="1">
        <f>SUM($F206:K206)</f>
        <v>14028.1</v>
      </c>
      <c r="E206" s="2">
        <f t="shared" si="217"/>
        <v>3.0817162603134492E-2</v>
      </c>
      <c r="F206" s="22">
        <f>'Div 9 history '!B208</f>
        <v>495.13</v>
      </c>
      <c r="G206" s="22">
        <f>'Div 9 history '!C208</f>
        <v>3620.72</v>
      </c>
      <c r="H206" s="22">
        <f>'Div 9 history '!D208</f>
        <v>75.5</v>
      </c>
      <c r="I206" s="22">
        <f>'Div 9 history '!E208</f>
        <v>241.65</v>
      </c>
      <c r="J206" s="22">
        <f>'Div 9 history '!F208</f>
        <v>9460.48</v>
      </c>
      <c r="K206" s="22">
        <f>'Div 9 history '!G208</f>
        <v>134.62</v>
      </c>
      <c r="L206" s="1">
        <f t="shared" si="230"/>
        <v>2602.0779415582638</v>
      </c>
      <c r="M206" s="1">
        <f t="shared" si="230"/>
        <v>2513.9716736759024</v>
      </c>
      <c r="N206" s="1">
        <f t="shared" si="230"/>
        <v>2494.2178724472933</v>
      </c>
      <c r="O206" s="1">
        <f t="shared" si="230"/>
        <v>2417.176814969213</v>
      </c>
      <c r="P206" s="1">
        <f t="shared" si="230"/>
        <v>2333.8755590799324</v>
      </c>
      <c r="Q206" s="1">
        <f t="shared" si="230"/>
        <v>2424.5858772022589</v>
      </c>
      <c r="R206" s="1">
        <f t="shared" si="230"/>
        <v>2615.2510458846</v>
      </c>
      <c r="S206" s="1">
        <f t="shared" si="230"/>
        <v>2523.0269887352074</v>
      </c>
      <c r="T206" s="1">
        <f t="shared" si="230"/>
        <v>2693.8468292160082</v>
      </c>
      <c r="U206" s="1">
        <f t="shared" si="230"/>
        <v>3434.7552097219495</v>
      </c>
      <c r="V206" s="1">
        <f t="shared" si="231"/>
        <v>2454.8437083041463</v>
      </c>
      <c r="W206" s="1">
        <f t="shared" si="231"/>
        <v>2730.1670125451842</v>
      </c>
      <c r="X206" s="1">
        <f t="shared" si="231"/>
        <v>2708.8202721816187</v>
      </c>
      <c r="Y206" s="1">
        <f t="shared" si="231"/>
        <v>2506.9154679546627</v>
      </c>
      <c r="Z206" s="1">
        <f t="shared" si="231"/>
        <v>2536.1057925439782</v>
      </c>
      <c r="AA206" s="1">
        <f t="shared" si="231"/>
        <v>2417.176814969213</v>
      </c>
      <c r="AB206" s="1">
        <f t="shared" si="231"/>
        <v>2333.8755590799324</v>
      </c>
      <c r="AC206" s="1">
        <f t="shared" si="231"/>
        <v>2424.5858772022589</v>
      </c>
      <c r="AD206" s="1">
        <f t="shared" si="231"/>
        <v>2615.2510458846</v>
      </c>
      <c r="AE206" s="1">
        <f t="shared" si="231"/>
        <v>2523.0269887352074</v>
      </c>
      <c r="AF206" s="1">
        <f t="shared" si="231"/>
        <v>2693.8468292160082</v>
      </c>
      <c r="AH206" s="15">
        <f t="shared" si="205"/>
        <v>28814.005738932869</v>
      </c>
      <c r="AI206" s="15">
        <f t="shared" si="206"/>
        <v>31379.370578338763</v>
      </c>
      <c r="AJ206" s="15">
        <f t="shared" si="207"/>
        <v>2565.3648394058946</v>
      </c>
      <c r="AN206" s="15">
        <f t="shared" si="208"/>
        <v>2565.3648394058946</v>
      </c>
    </row>
    <row r="207" spans="1:40">
      <c r="A207" s="77" t="s">
        <v>700</v>
      </c>
      <c r="B207" s="5" t="str">
        <f t="shared" si="215"/>
        <v>8650-03004</v>
      </c>
      <c r="C207" s="5" t="str">
        <f t="shared" si="216"/>
        <v>8650</v>
      </c>
      <c r="D207" s="1">
        <f>SUM($F207:K207)</f>
        <v>0</v>
      </c>
      <c r="E207" s="2">
        <f t="shared" si="217"/>
        <v>0</v>
      </c>
      <c r="F207" s="22">
        <f>'Div 9 history '!B209</f>
        <v>0</v>
      </c>
      <c r="G207" s="22">
        <f>'Div 9 history '!C209</f>
        <v>0</v>
      </c>
      <c r="H207" s="22">
        <f>'Div 9 history '!D209</f>
        <v>0</v>
      </c>
      <c r="I207" s="22">
        <f>'Div 9 history '!E209</f>
        <v>0</v>
      </c>
      <c r="J207" s="22">
        <f>'Div 9 history '!F209</f>
        <v>0</v>
      </c>
      <c r="K207" s="22">
        <f>'Div 9 history '!G209</f>
        <v>0</v>
      </c>
      <c r="L207" s="1">
        <f t="shared" si="230"/>
        <v>0</v>
      </c>
      <c r="M207" s="1">
        <f t="shared" si="230"/>
        <v>0</v>
      </c>
      <c r="N207" s="1">
        <f t="shared" si="230"/>
        <v>0</v>
      </c>
      <c r="O207" s="1">
        <f t="shared" si="230"/>
        <v>0</v>
      </c>
      <c r="P207" s="1">
        <f t="shared" si="230"/>
        <v>0</v>
      </c>
      <c r="Q207" s="1">
        <f t="shared" si="230"/>
        <v>0</v>
      </c>
      <c r="R207" s="1">
        <f t="shared" si="230"/>
        <v>0</v>
      </c>
      <c r="S207" s="1">
        <f t="shared" si="230"/>
        <v>0</v>
      </c>
      <c r="T207" s="1">
        <f t="shared" si="230"/>
        <v>0</v>
      </c>
      <c r="U207" s="1">
        <f t="shared" si="230"/>
        <v>0</v>
      </c>
      <c r="V207" s="1">
        <f t="shared" si="231"/>
        <v>0</v>
      </c>
      <c r="W207" s="1">
        <f t="shared" si="231"/>
        <v>0</v>
      </c>
      <c r="X207" s="1">
        <f t="shared" si="231"/>
        <v>0</v>
      </c>
      <c r="Y207" s="1">
        <f t="shared" si="231"/>
        <v>0</v>
      </c>
      <c r="Z207" s="1">
        <f t="shared" si="231"/>
        <v>0</v>
      </c>
      <c r="AA207" s="1">
        <f t="shared" si="231"/>
        <v>0</v>
      </c>
      <c r="AB207" s="1">
        <f t="shared" si="231"/>
        <v>0</v>
      </c>
      <c r="AC207" s="1">
        <f t="shared" si="231"/>
        <v>0</v>
      </c>
      <c r="AD207" s="1">
        <f t="shared" si="231"/>
        <v>0</v>
      </c>
      <c r="AE207" s="1">
        <f t="shared" si="231"/>
        <v>0</v>
      </c>
      <c r="AF207" s="1">
        <f t="shared" si="231"/>
        <v>0</v>
      </c>
      <c r="AH207" s="15">
        <f t="shared" si="205"/>
        <v>0</v>
      </c>
      <c r="AI207" s="15">
        <f t="shared" si="206"/>
        <v>0</v>
      </c>
      <c r="AJ207" s="15">
        <f t="shared" si="207"/>
        <v>0</v>
      </c>
      <c r="AN207" s="15">
        <f t="shared" si="208"/>
        <v>0</v>
      </c>
    </row>
    <row r="208" spans="1:40">
      <c r="A208" s="77" t="s">
        <v>914</v>
      </c>
      <c r="B208" s="5" t="str">
        <f t="shared" si="215"/>
        <v>8760-03004</v>
      </c>
      <c r="C208" s="5" t="str">
        <f t="shared" si="216"/>
        <v>8760</v>
      </c>
      <c r="D208" s="1">
        <f>SUM($F208:K208)</f>
        <v>322.94</v>
      </c>
      <c r="E208" s="2">
        <f t="shared" si="217"/>
        <v>7.0943994490032527E-4</v>
      </c>
      <c r="F208" s="22">
        <f>'Div 9 history '!B210</f>
        <v>0</v>
      </c>
      <c r="G208" s="22">
        <f>'Div 9 history '!C210</f>
        <v>322.94</v>
      </c>
      <c r="H208" s="22">
        <f>'Div 9 history '!D210</f>
        <v>0</v>
      </c>
      <c r="I208" s="22">
        <f>'Div 9 history '!E210</f>
        <v>0</v>
      </c>
      <c r="J208" s="22">
        <f>'Div 9 history '!F210</f>
        <v>0</v>
      </c>
      <c r="K208" s="22">
        <f>'Div 9 history '!G210</f>
        <v>0</v>
      </c>
      <c r="L208" s="1">
        <f t="shared" si="230"/>
        <v>59.902271187603866</v>
      </c>
      <c r="M208" s="1">
        <f t="shared" si="230"/>
        <v>57.873982385133836</v>
      </c>
      <c r="N208" s="1">
        <f t="shared" si="230"/>
        <v>57.419231380452729</v>
      </c>
      <c r="O208" s="1">
        <f t="shared" si="230"/>
        <v>55.645674084598603</v>
      </c>
      <c r="P208" s="1">
        <f t="shared" si="230"/>
        <v>53.728001158337435</v>
      </c>
      <c r="Q208" s="1">
        <f t="shared" si="230"/>
        <v>55.816237636151541</v>
      </c>
      <c r="R208" s="1">
        <f t="shared" si="230"/>
        <v>60.205528386450965</v>
      </c>
      <c r="S208" s="1">
        <f t="shared" si="230"/>
        <v>58.082444218543344</v>
      </c>
      <c r="T208" s="1">
        <f t="shared" si="230"/>
        <v>62.0148769275253</v>
      </c>
      <c r="U208" s="1">
        <f t="shared" si="230"/>
        <v>79.07128174361506</v>
      </c>
      <c r="V208" s="1">
        <f t="shared" si="231"/>
        <v>56.512801246051929</v>
      </c>
      <c r="W208" s="1">
        <f t="shared" si="231"/>
        <v>62.851001563386475</v>
      </c>
      <c r="X208" s="1">
        <f t="shared" si="231"/>
        <v>62.359579607953464</v>
      </c>
      <c r="Y208" s="1">
        <f t="shared" si="231"/>
        <v>57.711541920950005</v>
      </c>
      <c r="Z208" s="1">
        <f t="shared" si="231"/>
        <v>58.383530531159046</v>
      </c>
      <c r="AA208" s="1">
        <f t="shared" si="231"/>
        <v>55.645674084598603</v>
      </c>
      <c r="AB208" s="1">
        <f t="shared" si="231"/>
        <v>53.728001158337435</v>
      </c>
      <c r="AC208" s="1">
        <f t="shared" si="231"/>
        <v>55.816237636151541</v>
      </c>
      <c r="AD208" s="1">
        <f t="shared" si="231"/>
        <v>60.205528386450965</v>
      </c>
      <c r="AE208" s="1">
        <f t="shared" si="231"/>
        <v>58.082444218543344</v>
      </c>
      <c r="AF208" s="1">
        <f t="shared" si="231"/>
        <v>62.0148769275253</v>
      </c>
      <c r="AH208" s="15">
        <f t="shared" ref="AH208" si="236">SUM(F208:Q208)</f>
        <v>663.32539783227799</v>
      </c>
      <c r="AI208" s="15">
        <f t="shared" ref="AI208" si="237">SUM(U208:AF208)</f>
        <v>722.38249902472319</v>
      </c>
      <c r="AJ208" s="15">
        <f t="shared" ref="AJ208" si="238">AI208-AH208</f>
        <v>59.057101192445202</v>
      </c>
      <c r="AN208" s="15">
        <f t="shared" ref="AN208" si="239">AJ208</f>
        <v>59.057101192445202</v>
      </c>
    </row>
    <row r="209" spans="1:40">
      <c r="A209" s="77" t="s">
        <v>170</v>
      </c>
      <c r="B209" s="5" t="str">
        <f t="shared" si="215"/>
        <v>8700-03004</v>
      </c>
      <c r="C209" s="5" t="str">
        <f t="shared" si="216"/>
        <v>8700</v>
      </c>
      <c r="D209" s="1">
        <f>SUM($F209:K209)</f>
        <v>3630.3700000000003</v>
      </c>
      <c r="E209" s="2">
        <f t="shared" si="217"/>
        <v>7.9752569912918628E-3</v>
      </c>
      <c r="F209" s="22">
        <f>'Div 9 history '!B211</f>
        <v>215.58</v>
      </c>
      <c r="G209" s="22">
        <f>'Div 9 history '!C211</f>
        <v>868.93000000000006</v>
      </c>
      <c r="H209" s="22">
        <f>'Div 9 history '!D211</f>
        <v>502.85</v>
      </c>
      <c r="I209" s="22">
        <f>'Div 9 history '!E211</f>
        <v>857.96999999999991</v>
      </c>
      <c r="J209" s="22">
        <f>'Div 9 history '!F211</f>
        <v>673.47</v>
      </c>
      <c r="K209" s="22">
        <f>'Div 9 history '!G211</f>
        <v>511.57</v>
      </c>
      <c r="L209" s="1">
        <f t="shared" si="230"/>
        <v>673.39879931671976</v>
      </c>
      <c r="M209" s="1">
        <f t="shared" si="230"/>
        <v>650.59753957861631</v>
      </c>
      <c r="N209" s="1">
        <f t="shared" si="230"/>
        <v>645.48539984719821</v>
      </c>
      <c r="O209" s="1">
        <f t="shared" si="230"/>
        <v>625.54773588438798</v>
      </c>
      <c r="P209" s="1">
        <f t="shared" si="230"/>
        <v>603.98997821636681</v>
      </c>
      <c r="Q209" s="1">
        <f t="shared" si="230"/>
        <v>627.46514717023445</v>
      </c>
      <c r="R209" s="1">
        <f t="shared" si="230"/>
        <v>676.80790267021735</v>
      </c>
      <c r="S209" s="1">
        <f t="shared" si="230"/>
        <v>652.94098909293746</v>
      </c>
      <c r="T209" s="1">
        <f t="shared" si="230"/>
        <v>697.14791834823825</v>
      </c>
      <c r="U209" s="1">
        <f t="shared" si="230"/>
        <v>888.88960520086653</v>
      </c>
      <c r="V209" s="1">
        <f t="shared" si="231"/>
        <v>635.2956532471344</v>
      </c>
      <c r="W209" s="1">
        <f t="shared" si="231"/>
        <v>706.5473169804651</v>
      </c>
      <c r="X209" s="1">
        <f t="shared" si="231"/>
        <v>701.02293621516708</v>
      </c>
      <c r="Y209" s="1">
        <f t="shared" si="231"/>
        <v>648.77144498532016</v>
      </c>
      <c r="Z209" s="1">
        <f t="shared" si="231"/>
        <v>656.32568816004175</v>
      </c>
      <c r="AA209" s="1">
        <f t="shared" si="231"/>
        <v>625.54773588438798</v>
      </c>
      <c r="AB209" s="1">
        <f t="shared" si="231"/>
        <v>603.98997821636681</v>
      </c>
      <c r="AC209" s="1">
        <f t="shared" si="231"/>
        <v>627.46514717023445</v>
      </c>
      <c r="AD209" s="1">
        <f t="shared" si="231"/>
        <v>676.80790267021735</v>
      </c>
      <c r="AE209" s="1">
        <f t="shared" si="231"/>
        <v>652.94098909293746</v>
      </c>
      <c r="AF209" s="1">
        <f t="shared" si="231"/>
        <v>697.14791834823825</v>
      </c>
      <c r="AH209" s="15">
        <f t="shared" si="205"/>
        <v>7456.8546000135239</v>
      </c>
      <c r="AI209" s="15">
        <f t="shared" si="206"/>
        <v>8120.7523161713771</v>
      </c>
      <c r="AJ209" s="15">
        <f t="shared" si="207"/>
        <v>663.89771615785321</v>
      </c>
      <c r="AN209" s="15">
        <f t="shared" si="208"/>
        <v>663.89771615785321</v>
      </c>
    </row>
    <row r="210" spans="1:40">
      <c r="A210" s="77" t="s">
        <v>171</v>
      </c>
      <c r="B210" s="5" t="str">
        <f t="shared" si="215"/>
        <v>8740-03004</v>
      </c>
      <c r="C210" s="5" t="str">
        <f t="shared" si="216"/>
        <v>8740</v>
      </c>
      <c r="D210" s="1">
        <f>SUM($F210:K210)</f>
        <v>552283.63</v>
      </c>
      <c r="E210" s="2">
        <f t="shared" si="217"/>
        <v>1.2132658327755981</v>
      </c>
      <c r="F210" s="22">
        <f>'Div 9 history '!B212</f>
        <v>89842.01999999999</v>
      </c>
      <c r="G210" s="22">
        <f>'Div 9 history '!C212</f>
        <v>72827.140000000014</v>
      </c>
      <c r="H210" s="22">
        <f>'Div 9 history '!D212</f>
        <v>96622.279999999984</v>
      </c>
      <c r="I210" s="22">
        <f>'Div 9 history '!E212</f>
        <v>140701.64999999997</v>
      </c>
      <c r="J210" s="22">
        <f>'Div 9 history '!F212</f>
        <v>87486.780000000013</v>
      </c>
      <c r="K210" s="22">
        <f>'Div 9 history '!G212</f>
        <v>64803.759999999995</v>
      </c>
      <c r="L210" s="1">
        <f t="shared" si="230"/>
        <v>102443.31385624041</v>
      </c>
      <c r="M210" s="1">
        <f t="shared" si="230"/>
        <v>98974.58684033496</v>
      </c>
      <c r="N210" s="1">
        <f t="shared" si="230"/>
        <v>98196.883441525802</v>
      </c>
      <c r="O210" s="1">
        <f t="shared" si="230"/>
        <v>95163.79165553677</v>
      </c>
      <c r="P210" s="1">
        <f t="shared" si="230"/>
        <v>91884.237048277704</v>
      </c>
      <c r="Q210" s="1">
        <f t="shared" si="230"/>
        <v>95455.48502705268</v>
      </c>
      <c r="R210" s="1">
        <f t="shared" si="230"/>
        <v>102961.93646911866</v>
      </c>
      <c r="S210" s="1">
        <f t="shared" si="230"/>
        <v>99331.092872637746</v>
      </c>
      <c r="T210" s="1">
        <f t="shared" si="230"/>
        <v>106056.23751637123</v>
      </c>
      <c r="U210" s="1">
        <f t="shared" si="230"/>
        <v>135225.65959657045</v>
      </c>
      <c r="V210" s="1">
        <f t="shared" si="231"/>
        <v>96646.730084963405</v>
      </c>
      <c r="W210" s="1">
        <f t="shared" si="231"/>
        <v>107486.15622890554</v>
      </c>
      <c r="X210" s="1">
        <f t="shared" si="231"/>
        <v>106645.73911920021</v>
      </c>
      <c r="Y210" s="1">
        <f t="shared" si="231"/>
        <v>98696.785362604336</v>
      </c>
      <c r="Z210" s="1">
        <f t="shared" si="231"/>
        <v>99846.002892067714</v>
      </c>
      <c r="AA210" s="1">
        <f t="shared" si="231"/>
        <v>95163.79165553677</v>
      </c>
      <c r="AB210" s="1">
        <f t="shared" si="231"/>
        <v>91884.237048277704</v>
      </c>
      <c r="AC210" s="1">
        <f t="shared" si="231"/>
        <v>95455.48502705268</v>
      </c>
      <c r="AD210" s="1">
        <f t="shared" si="231"/>
        <v>102961.93646911866</v>
      </c>
      <c r="AE210" s="1">
        <f t="shared" si="231"/>
        <v>99331.092872637746</v>
      </c>
      <c r="AF210" s="1">
        <f t="shared" si="231"/>
        <v>106056.23751637123</v>
      </c>
      <c r="AH210" s="15">
        <f t="shared" si="205"/>
        <v>1134401.9278689681</v>
      </c>
      <c r="AI210" s="15">
        <f t="shared" si="206"/>
        <v>1235399.8538733067</v>
      </c>
      <c r="AJ210" s="15">
        <f t="shared" si="207"/>
        <v>100997.92600433854</v>
      </c>
      <c r="AN210" s="15">
        <f t="shared" si="208"/>
        <v>100997.92600433854</v>
      </c>
    </row>
    <row r="211" spans="1:40">
      <c r="A211" s="77" t="s">
        <v>172</v>
      </c>
      <c r="B211" s="5" t="str">
        <f t="shared" si="215"/>
        <v>8750-03004</v>
      </c>
      <c r="C211" s="5" t="str">
        <f t="shared" si="216"/>
        <v>8750</v>
      </c>
      <c r="D211" s="1">
        <f>SUM($F211:K211)</f>
        <v>101.42</v>
      </c>
      <c r="E211" s="2">
        <f t="shared" si="217"/>
        <v>2.2280113708983399E-4</v>
      </c>
      <c r="F211" s="22">
        <f>'Div 9 history '!B213</f>
        <v>52</v>
      </c>
      <c r="G211" s="22">
        <f>'Div 9 history '!C213</f>
        <v>49.42</v>
      </c>
      <c r="H211" s="22">
        <f>'Div 9 history '!D213</f>
        <v>0</v>
      </c>
      <c r="I211" s="22">
        <f>'Div 9 history '!E213</f>
        <v>0</v>
      </c>
      <c r="J211" s="22">
        <f>'Div 9 history '!F213</f>
        <v>0</v>
      </c>
      <c r="K211" s="22">
        <f>'Div 9 history '!G213</f>
        <v>0</v>
      </c>
      <c r="L211" s="1">
        <f t="shared" si="230"/>
        <v>18.812436811317223</v>
      </c>
      <c r="M211" s="1">
        <f t="shared" si="230"/>
        <v>18.175448360377388</v>
      </c>
      <c r="N211" s="1">
        <f t="shared" si="230"/>
        <v>18.032632831502802</v>
      </c>
      <c r="O211" s="1">
        <f t="shared" si="230"/>
        <v>17.475643356846444</v>
      </c>
      <c r="P211" s="1">
        <f t="shared" si="230"/>
        <v>16.873394059201654</v>
      </c>
      <c r="Q211" s="1">
        <f t="shared" si="230"/>
        <v>17.52920920622558</v>
      </c>
      <c r="R211" s="1">
        <f t="shared" si="230"/>
        <v>18.907675385377644</v>
      </c>
      <c r="S211" s="1">
        <f t="shared" si="230"/>
        <v>18.240916246499864</v>
      </c>
      <c r="T211" s="1">
        <f t="shared" si="230"/>
        <v>19.475905177400186</v>
      </c>
      <c r="U211" s="1">
        <f t="shared" si="230"/>
        <v>24.832505711393569</v>
      </c>
      <c r="V211" s="1">
        <f t="shared" si="231"/>
        <v>17.747966502677237</v>
      </c>
      <c r="W211" s="1">
        <f t="shared" si="231"/>
        <v>19.738491913540152</v>
      </c>
      <c r="X211" s="1">
        <f t="shared" si="231"/>
        <v>19.584159793889391</v>
      </c>
      <c r="Y211" s="1">
        <f t="shared" si="231"/>
        <v>18.124433584017929</v>
      </c>
      <c r="Z211" s="1">
        <f t="shared" si="231"/>
        <v>18.33547304908079</v>
      </c>
      <c r="AA211" s="1">
        <f t="shared" si="231"/>
        <v>17.475643356846444</v>
      </c>
      <c r="AB211" s="1">
        <f t="shared" si="231"/>
        <v>16.873394059201654</v>
      </c>
      <c r="AC211" s="1">
        <f t="shared" si="231"/>
        <v>17.52920920622558</v>
      </c>
      <c r="AD211" s="1">
        <f t="shared" si="231"/>
        <v>18.907675385377644</v>
      </c>
      <c r="AE211" s="1">
        <f t="shared" si="231"/>
        <v>18.240916246499864</v>
      </c>
      <c r="AF211" s="1">
        <f t="shared" si="231"/>
        <v>19.475905177400186</v>
      </c>
      <c r="AH211" s="15">
        <f t="shared" si="205"/>
        <v>208.31876462547106</v>
      </c>
      <c r="AI211" s="15">
        <f t="shared" si="206"/>
        <v>226.86577398615043</v>
      </c>
      <c r="AJ211" s="15">
        <f t="shared" si="207"/>
        <v>18.547009360679368</v>
      </c>
      <c r="AN211" s="15">
        <f t="shared" si="208"/>
        <v>18.547009360679368</v>
      </c>
    </row>
    <row r="212" spans="1:40">
      <c r="A212" s="77" t="s">
        <v>173</v>
      </c>
      <c r="B212" s="5" t="str">
        <f t="shared" si="215"/>
        <v>8780-03004</v>
      </c>
      <c r="C212" s="5" t="str">
        <f t="shared" si="216"/>
        <v>8780</v>
      </c>
      <c r="D212" s="1">
        <f>SUM($F212:K212)</f>
        <v>3600.2</v>
      </c>
      <c r="E212" s="2">
        <f t="shared" si="217"/>
        <v>7.9089790352082461E-3</v>
      </c>
      <c r="F212" s="22">
        <f>'Div 9 history '!B214</f>
        <v>475.94</v>
      </c>
      <c r="G212" s="22">
        <f>'Div 9 history '!C214</f>
        <v>1054.53</v>
      </c>
      <c r="H212" s="22">
        <f>'Div 9 history '!D214</f>
        <v>223.5</v>
      </c>
      <c r="I212" s="22">
        <f>'Div 9 history '!E214</f>
        <v>1304.27</v>
      </c>
      <c r="J212" s="22">
        <f>'Div 9 history '!F214</f>
        <v>509.08</v>
      </c>
      <c r="K212" s="22">
        <f>'Div 9 history '!G214</f>
        <v>32.879999999999995</v>
      </c>
      <c r="L212" s="1">
        <f t="shared" si="230"/>
        <v>667.80255381684344</v>
      </c>
      <c r="M212" s="1">
        <f t="shared" si="230"/>
        <v>645.19078275518314</v>
      </c>
      <c r="N212" s="1">
        <f t="shared" si="230"/>
        <v>640.1211271936146</v>
      </c>
      <c r="O212" s="1">
        <f t="shared" si="230"/>
        <v>620.34915414433613</v>
      </c>
      <c r="P212" s="1">
        <f t="shared" si="230"/>
        <v>598.97055109384542</v>
      </c>
      <c r="Q212" s="1">
        <f t="shared" si="230"/>
        <v>622.25063088398088</v>
      </c>
      <c r="R212" s="1">
        <f t="shared" si="230"/>
        <v>671.18332599523364</v>
      </c>
      <c r="S212" s="1">
        <f t="shared" si="230"/>
        <v>647.51475715488868</v>
      </c>
      <c r="T212" s="1">
        <f t="shared" si="230"/>
        <v>691.35430703683835</v>
      </c>
      <c r="U212" s="1">
        <f t="shared" si="230"/>
        <v>881.50253462984745</v>
      </c>
      <c r="V212" s="1">
        <f t="shared" si="231"/>
        <v>630.01606194970009</v>
      </c>
      <c r="W212" s="1">
        <f t="shared" si="231"/>
        <v>700.67559245836367</v>
      </c>
      <c r="X212" s="1">
        <f t="shared" si="231"/>
        <v>695.19712177046529</v>
      </c>
      <c r="Y212" s="1">
        <f t="shared" si="231"/>
        <v>643.3798638254915</v>
      </c>
      <c r="Z212" s="1">
        <f t="shared" si="231"/>
        <v>650.87132785743108</v>
      </c>
      <c r="AA212" s="1">
        <f t="shared" si="231"/>
        <v>620.34915414433613</v>
      </c>
      <c r="AB212" s="1">
        <f t="shared" si="231"/>
        <v>598.97055109384542</v>
      </c>
      <c r="AC212" s="1">
        <f t="shared" si="231"/>
        <v>622.25063088398088</v>
      </c>
      <c r="AD212" s="1">
        <f t="shared" si="231"/>
        <v>671.18332599523364</v>
      </c>
      <c r="AE212" s="1">
        <f t="shared" si="231"/>
        <v>647.51475715488868</v>
      </c>
      <c r="AF212" s="1">
        <f t="shared" si="231"/>
        <v>691.35430703683835</v>
      </c>
      <c r="AH212" s="15">
        <f t="shared" si="205"/>
        <v>7394.8847998878036</v>
      </c>
      <c r="AI212" s="15">
        <f t="shared" si="206"/>
        <v>8053.2652288004238</v>
      </c>
      <c r="AJ212" s="15">
        <f t="shared" si="207"/>
        <v>658.38042891262012</v>
      </c>
      <c r="AN212" s="15">
        <f t="shared" si="208"/>
        <v>658.38042891262012</v>
      </c>
    </row>
    <row r="213" spans="1:40">
      <c r="A213" s="77" t="s">
        <v>175</v>
      </c>
      <c r="B213" s="5" t="str">
        <f t="shared" si="215"/>
        <v>8740-04301</v>
      </c>
      <c r="C213" s="5" t="str">
        <f t="shared" si="216"/>
        <v>8740</v>
      </c>
      <c r="D213" s="1">
        <f>SUM($F213:K213)</f>
        <v>252141.68</v>
      </c>
      <c r="E213" s="2">
        <f t="shared" si="217"/>
        <v>0.55390902200494041</v>
      </c>
      <c r="F213" s="22">
        <f>'Div 9 history '!B215</f>
        <v>42022.340000000004</v>
      </c>
      <c r="G213" s="22">
        <f>'Div 9 history '!C215</f>
        <v>40363.310000000005</v>
      </c>
      <c r="H213" s="22">
        <f>'Div 9 history '!D215</f>
        <v>32284.360000000004</v>
      </c>
      <c r="I213" s="22">
        <f>'Div 9 history '!E215</f>
        <v>48046.739999999991</v>
      </c>
      <c r="J213" s="22">
        <f>'Div 9 history '!F215</f>
        <v>47689.48</v>
      </c>
      <c r="K213" s="22">
        <f>'Div 9 history '!G215</f>
        <v>41735.449999999997</v>
      </c>
      <c r="L213" s="1">
        <f t="shared" si="230"/>
        <v>46769.86218200915</v>
      </c>
      <c r="M213" s="1">
        <f t="shared" si="230"/>
        <v>45186.236288097025</v>
      </c>
      <c r="N213" s="1">
        <f t="shared" si="230"/>
        <v>44831.18060499186</v>
      </c>
      <c r="O213" s="1">
        <f t="shared" si="230"/>
        <v>43446.441284520828</v>
      </c>
      <c r="P213" s="1">
        <f t="shared" si="230"/>
        <v>41949.180885319707</v>
      </c>
      <c r="Q213" s="1">
        <f t="shared" si="230"/>
        <v>43579.612091591254</v>
      </c>
      <c r="R213" s="1">
        <f t="shared" si="230"/>
        <v>47006.636132555381</v>
      </c>
      <c r="S213" s="1">
        <f t="shared" si="230"/>
        <v>45348.996915122952</v>
      </c>
      <c r="T213" s="1">
        <f t="shared" si="230"/>
        <v>48419.320163186567</v>
      </c>
      <c r="U213" s="1">
        <f t="shared" si="230"/>
        <v>61736.439643860875</v>
      </c>
      <c r="V213" s="1">
        <f t="shared" si="231"/>
        <v>44123.467664846808</v>
      </c>
      <c r="W213" s="1">
        <f t="shared" si="231"/>
        <v>49072.140719250921</v>
      </c>
      <c r="X213" s="1">
        <f t="shared" si="231"/>
        <v>48688.453478798321</v>
      </c>
      <c r="Y213" s="1">
        <f t="shared" si="231"/>
        <v>45059.407739328555</v>
      </c>
      <c r="Z213" s="1">
        <f t="shared" si="231"/>
        <v>45584.075904061858</v>
      </c>
      <c r="AA213" s="1">
        <f t="shared" si="231"/>
        <v>43446.441284520828</v>
      </c>
      <c r="AB213" s="1">
        <f t="shared" si="231"/>
        <v>41949.180885319707</v>
      </c>
      <c r="AC213" s="1">
        <f t="shared" si="231"/>
        <v>43579.612091591254</v>
      </c>
      <c r="AD213" s="1">
        <f t="shared" si="231"/>
        <v>47006.636132555381</v>
      </c>
      <c r="AE213" s="1">
        <f t="shared" si="231"/>
        <v>45348.996915122952</v>
      </c>
      <c r="AF213" s="1">
        <f t="shared" si="231"/>
        <v>48419.320163186567</v>
      </c>
      <c r="AH213" s="15">
        <f t="shared" si="205"/>
        <v>517904.19333652983</v>
      </c>
      <c r="AI213" s="15">
        <f t="shared" si="206"/>
        <v>564014.17262244399</v>
      </c>
      <c r="AJ213" s="15">
        <f t="shared" si="207"/>
        <v>46109.97928591416</v>
      </c>
      <c r="AN213" s="15">
        <f t="shared" si="208"/>
        <v>46109.97928591416</v>
      </c>
    </row>
    <row r="214" spans="1:40">
      <c r="A214" s="77" t="s">
        <v>176</v>
      </c>
      <c r="B214" s="5" t="str">
        <f t="shared" si="215"/>
        <v>8740-04302</v>
      </c>
      <c r="C214" s="5" t="str">
        <f t="shared" si="216"/>
        <v>8740</v>
      </c>
      <c r="D214" s="1">
        <f>SUM($F214:K214)</f>
        <v>110220.01999999999</v>
      </c>
      <c r="E214" s="2">
        <f t="shared" si="217"/>
        <v>0.24213316689079314</v>
      </c>
      <c r="F214" s="22">
        <f>'Div 9 history '!B216</f>
        <v>17764.82</v>
      </c>
      <c r="G214" s="22">
        <f>'Div 9 history '!C216</f>
        <v>19080.499999999996</v>
      </c>
      <c r="H214" s="22">
        <f>'Div 9 history '!D216</f>
        <v>22735.360000000001</v>
      </c>
      <c r="I214" s="22">
        <f>'Div 9 history '!E216</f>
        <v>20298.34</v>
      </c>
      <c r="J214" s="22">
        <f>'Div 9 history '!F216</f>
        <v>10637.650000000001</v>
      </c>
      <c r="K214" s="22">
        <f>'Div 9 history '!G216</f>
        <v>19703.349999999999</v>
      </c>
      <c r="L214" s="1">
        <f t="shared" si="230"/>
        <v>20444.75607959101</v>
      </c>
      <c r="M214" s="1">
        <f t="shared" si="230"/>
        <v>19752.497355450232</v>
      </c>
      <c r="N214" s="1">
        <f t="shared" si="230"/>
        <v>19597.289995473235</v>
      </c>
      <c r="O214" s="1">
        <f t="shared" si="230"/>
        <v>18991.971606236264</v>
      </c>
      <c r="P214" s="1">
        <f t="shared" si="230"/>
        <v>18337.466285477098</v>
      </c>
      <c r="Q214" s="1">
        <f t="shared" si="230"/>
        <v>19050.185262220148</v>
      </c>
      <c r="R214" s="1">
        <f t="shared" si="230"/>
        <v>20548.258323110149</v>
      </c>
      <c r="S214" s="1">
        <f t="shared" si="230"/>
        <v>19823.645765209421</v>
      </c>
      <c r="T214" s="1">
        <f t="shared" si="230"/>
        <v>21165.792330616761</v>
      </c>
      <c r="U214" s="1">
        <f t="shared" si="230"/>
        <v>26987.174878326889</v>
      </c>
      <c r="V214" s="1">
        <f t="shared" si="231"/>
        <v>19287.923712131873</v>
      </c>
      <c r="W214" s="1">
        <f t="shared" si="231"/>
        <v>21451.16321711924</v>
      </c>
      <c r="X214" s="1">
        <f t="shared" si="231"/>
        <v>21283.439993745655</v>
      </c>
      <c r="Y214" s="1">
        <f t="shared" si="231"/>
        <v>19697.056124227249</v>
      </c>
      <c r="Z214" s="1">
        <f t="shared" si="231"/>
        <v>19926.407081237878</v>
      </c>
      <c r="AA214" s="1">
        <f t="shared" si="231"/>
        <v>18991.971606236264</v>
      </c>
      <c r="AB214" s="1">
        <f t="shared" si="231"/>
        <v>18337.466285477098</v>
      </c>
      <c r="AC214" s="1">
        <f t="shared" si="231"/>
        <v>19050.185262220148</v>
      </c>
      <c r="AD214" s="1">
        <f t="shared" si="231"/>
        <v>20548.258323110149</v>
      </c>
      <c r="AE214" s="1">
        <f t="shared" si="231"/>
        <v>19823.645765209421</v>
      </c>
      <c r="AF214" s="1">
        <f t="shared" si="231"/>
        <v>21165.792330616761</v>
      </c>
      <c r="AH214" s="15">
        <f t="shared" si="205"/>
        <v>226394.18658444798</v>
      </c>
      <c r="AI214" s="15">
        <f t="shared" si="206"/>
        <v>246550.48457965863</v>
      </c>
      <c r="AJ214" s="15">
        <f t="shared" si="207"/>
        <v>20156.297995210654</v>
      </c>
      <c r="AN214" s="15">
        <f t="shared" si="208"/>
        <v>20156.297995210654</v>
      </c>
    </row>
    <row r="215" spans="1:40">
      <c r="A215" s="77" t="s">
        <v>177</v>
      </c>
      <c r="B215" s="5" t="str">
        <f t="shared" si="215"/>
        <v>8560-04302</v>
      </c>
      <c r="C215" s="5" t="str">
        <f t="shared" si="216"/>
        <v>8560</v>
      </c>
      <c r="D215" s="1">
        <f>SUM($F215:K215)</f>
        <v>1719.12</v>
      </c>
      <c r="E215" s="2">
        <f t="shared" si="217"/>
        <v>3.7765913113180379E-3</v>
      </c>
      <c r="F215" s="22">
        <f>'Div 9 history '!B217</f>
        <v>1153.75</v>
      </c>
      <c r="G215" s="22">
        <f>'Div 9 history '!C217</f>
        <v>0</v>
      </c>
      <c r="H215" s="22">
        <f>'Div 9 history '!D217</f>
        <v>565.37</v>
      </c>
      <c r="I215" s="22">
        <f>'Div 9 history '!E217</f>
        <v>0</v>
      </c>
      <c r="J215" s="22">
        <f>'Div 9 history '!F217</f>
        <v>0</v>
      </c>
      <c r="K215" s="22">
        <f>'Div 9 history '!G217</f>
        <v>0</v>
      </c>
      <c r="L215" s="1">
        <f t="shared" si="230"/>
        <v>318.88026396244987</v>
      </c>
      <c r="M215" s="1">
        <f t="shared" si="230"/>
        <v>308.08298940339159</v>
      </c>
      <c r="N215" s="1">
        <f t="shared" si="230"/>
        <v>305.66219437283672</v>
      </c>
      <c r="O215" s="1">
        <f t="shared" si="230"/>
        <v>296.22094269002031</v>
      </c>
      <c r="P215" s="1">
        <f t="shared" si="230"/>
        <v>286.01251424822271</v>
      </c>
      <c r="Q215" s="1">
        <f t="shared" si="230"/>
        <v>297.12891077308734</v>
      </c>
      <c r="R215" s="1">
        <f t="shared" si="230"/>
        <v>320.49460568438587</v>
      </c>
      <c r="S215" s="1">
        <f t="shared" si="230"/>
        <v>309.19270299430923</v>
      </c>
      <c r="T215" s="1">
        <f t="shared" si="230"/>
        <v>330.1263863988583</v>
      </c>
      <c r="U215" s="1">
        <f t="shared" si="230"/>
        <v>420.92345906695834</v>
      </c>
      <c r="V215" s="1">
        <f t="shared" si="231"/>
        <v>300.83695695210503</v>
      </c>
      <c r="W215" s="1">
        <f t="shared" si="231"/>
        <v>334.57736362063838</v>
      </c>
      <c r="X215" s="1">
        <f t="shared" si="231"/>
        <v>331.96135658520149</v>
      </c>
      <c r="Y215" s="1">
        <f t="shared" si="231"/>
        <v>307.2182632908391</v>
      </c>
      <c r="Z215" s="1">
        <f t="shared" si="231"/>
        <v>310.79548834683266</v>
      </c>
      <c r="AA215" s="1">
        <f t="shared" si="231"/>
        <v>296.22094269002031</v>
      </c>
      <c r="AB215" s="1">
        <f t="shared" si="231"/>
        <v>286.01251424822271</v>
      </c>
      <c r="AC215" s="1">
        <f t="shared" si="231"/>
        <v>297.12891077308734</v>
      </c>
      <c r="AD215" s="1">
        <f t="shared" si="231"/>
        <v>320.49460568438587</v>
      </c>
      <c r="AE215" s="1">
        <f t="shared" si="231"/>
        <v>309.19270299430923</v>
      </c>
      <c r="AF215" s="1">
        <f t="shared" si="231"/>
        <v>330.1263863988583</v>
      </c>
      <c r="AH215" s="15">
        <f t="shared" si="205"/>
        <v>3531.1078154500083</v>
      </c>
      <c r="AI215" s="15">
        <f t="shared" si="206"/>
        <v>3845.4889506514587</v>
      </c>
      <c r="AJ215" s="15">
        <f t="shared" si="207"/>
        <v>314.38113520145043</v>
      </c>
      <c r="AN215" s="15">
        <f t="shared" si="208"/>
        <v>314.38113520145043</v>
      </c>
    </row>
    <row r="216" spans="1:40">
      <c r="A216" s="77" t="s">
        <v>909</v>
      </c>
      <c r="B216" s="5" t="str">
        <f t="shared" si="215"/>
        <v>8780-04302</v>
      </c>
      <c r="C216" s="5" t="str">
        <f t="shared" si="216"/>
        <v>8780</v>
      </c>
      <c r="D216" s="1">
        <f>SUM($F216:K216)</f>
        <v>503.88</v>
      </c>
      <c r="E216" s="2">
        <f t="shared" si="217"/>
        <v>1.1069319360759767E-3</v>
      </c>
      <c r="F216" s="22">
        <f>'Div 9 history '!B218</f>
        <v>140.16999999999999</v>
      </c>
      <c r="G216" s="22">
        <f>'Div 9 history '!C218</f>
        <v>0</v>
      </c>
      <c r="H216" s="22">
        <f>'Div 9 history '!D218</f>
        <v>138.27000000000001</v>
      </c>
      <c r="I216" s="22">
        <f>'Div 9 history '!E218</f>
        <v>0</v>
      </c>
      <c r="J216" s="22">
        <f>'Div 9 history '!F218</f>
        <v>225.43999999999997</v>
      </c>
      <c r="K216" s="22">
        <f>'Div 9 history '!G218</f>
        <v>0</v>
      </c>
      <c r="L216" s="1">
        <f t="shared" si="230"/>
        <v>93.464904954511169</v>
      </c>
      <c r="M216" s="1">
        <f t="shared" si="230"/>
        <v>90.300186549269952</v>
      </c>
      <c r="N216" s="1">
        <f t="shared" si="230"/>
        <v>89.590643178245259</v>
      </c>
      <c r="O216" s="1">
        <f t="shared" si="230"/>
        <v>86.82337975397148</v>
      </c>
      <c r="P216" s="1">
        <f t="shared" si="230"/>
        <v>83.831254176203217</v>
      </c>
      <c r="Q216" s="1">
        <f t="shared" si="230"/>
        <v>87.089508330042861</v>
      </c>
      <c r="R216" s="1">
        <f t="shared" si="230"/>
        <v>93.938074079906215</v>
      </c>
      <c r="S216" s="1">
        <f t="shared" si="230"/>
        <v>90.625447429366517</v>
      </c>
      <c r="T216" s="1">
        <f t="shared" si="230"/>
        <v>96.761182220355025</v>
      </c>
      <c r="U216" s="1">
        <f t="shared" si="230"/>
        <v>123.37411731272917</v>
      </c>
      <c r="V216" s="1">
        <f t="shared" si="231"/>
        <v>88.176349451479055</v>
      </c>
      <c r="W216" s="1">
        <f t="shared" si="231"/>
        <v>98.065778992256085</v>
      </c>
      <c r="X216" s="1">
        <f t="shared" si="231"/>
        <v>97.299018309455604</v>
      </c>
      <c r="Y216" s="1">
        <f t="shared" si="231"/>
        <v>90.046732343866637</v>
      </c>
      <c r="Z216" s="1">
        <f t="shared" si="231"/>
        <v>91.095229343037175</v>
      </c>
      <c r="AA216" s="1">
        <f t="shared" si="231"/>
        <v>86.82337975397148</v>
      </c>
      <c r="AB216" s="1">
        <f t="shared" si="231"/>
        <v>83.831254176203217</v>
      </c>
      <c r="AC216" s="1">
        <f t="shared" si="231"/>
        <v>87.089508330042861</v>
      </c>
      <c r="AD216" s="1">
        <f t="shared" si="231"/>
        <v>93.938074079906215</v>
      </c>
      <c r="AE216" s="1">
        <f t="shared" si="231"/>
        <v>90.625447429366517</v>
      </c>
      <c r="AF216" s="1">
        <f t="shared" si="231"/>
        <v>96.761182220355025</v>
      </c>
      <c r="AH216" s="15">
        <f t="shared" ref="AH216:AH217" si="240">SUM(F216:Q216)</f>
        <v>1034.9798769422439</v>
      </c>
      <c r="AI216" s="15">
        <f t="shared" ref="AI216:AI217" si="241">SUM(U216:AF216)</f>
        <v>1127.1260717426692</v>
      </c>
      <c r="AJ216" s="15">
        <f t="shared" ref="AJ216:AJ217" si="242">AI216-AH216</f>
        <v>92.146194800425292</v>
      </c>
      <c r="AN216" s="15">
        <f t="shared" ref="AN216:AN217" si="243">AJ216</f>
        <v>92.146194800425292</v>
      </c>
    </row>
    <row r="217" spans="1:40">
      <c r="A217" s="77" t="s">
        <v>910</v>
      </c>
      <c r="B217" s="5" t="str">
        <f t="shared" si="215"/>
        <v>8810-04302</v>
      </c>
      <c r="C217" s="5" t="str">
        <f t="shared" si="216"/>
        <v>8810</v>
      </c>
      <c r="D217" s="1">
        <f>SUM($F217:K217)</f>
        <v>865.99</v>
      </c>
      <c r="E217" s="2">
        <f t="shared" si="217"/>
        <v>1.9024211862396503E-3</v>
      </c>
      <c r="F217" s="22">
        <f>'Div 9 history '!B219</f>
        <v>0</v>
      </c>
      <c r="G217" s="22">
        <f>'Div 9 history '!C219</f>
        <v>0</v>
      </c>
      <c r="H217" s="22">
        <f>'Div 9 history '!D219</f>
        <v>0</v>
      </c>
      <c r="I217" s="22">
        <f>'Div 9 history '!E219</f>
        <v>0</v>
      </c>
      <c r="J217" s="22">
        <f>'Div 9 history '!F219</f>
        <v>0</v>
      </c>
      <c r="K217" s="22">
        <f>'Div 9 history '!G219</f>
        <v>865.99</v>
      </c>
      <c r="L217" s="1">
        <f t="shared" si="230"/>
        <v>160.6328352813311</v>
      </c>
      <c r="M217" s="1">
        <f t="shared" si="230"/>
        <v>155.19381310987194</v>
      </c>
      <c r="N217" s="1">
        <f t="shared" si="230"/>
        <v>153.97436112949234</v>
      </c>
      <c r="O217" s="1">
        <f t="shared" si="230"/>
        <v>149.21842230916437</v>
      </c>
      <c r="P217" s="1">
        <f t="shared" si="230"/>
        <v>144.07602564906369</v>
      </c>
      <c r="Q217" s="1">
        <f t="shared" si="230"/>
        <v>149.6758024107601</v>
      </c>
      <c r="R217" s="1">
        <f t="shared" si="230"/>
        <v>161.44604424160113</v>
      </c>
      <c r="S217" s="1">
        <f t="shared" si="230"/>
        <v>155.7528205512366</v>
      </c>
      <c r="T217" s="1">
        <f t="shared" si="230"/>
        <v>166.29796021077487</v>
      </c>
      <c r="U217" s="1">
        <f t="shared" si="230"/>
        <v>212.03610353983157</v>
      </c>
      <c r="V217" s="1">
        <f t="shared" si="231"/>
        <v>151.54369465246953</v>
      </c>
      <c r="W217" s="1">
        <f t="shared" si="231"/>
        <v>168.54009674824133</v>
      </c>
      <c r="X217" s="1">
        <f t="shared" si="231"/>
        <v>167.22230861674495</v>
      </c>
      <c r="Y217" s="1">
        <f t="shared" si="231"/>
        <v>154.75821573085867</v>
      </c>
      <c r="Z217" s="1">
        <f t="shared" si="231"/>
        <v>156.56020810267674</v>
      </c>
      <c r="AA217" s="1">
        <f t="shared" si="231"/>
        <v>149.21842230916437</v>
      </c>
      <c r="AB217" s="1">
        <f t="shared" si="231"/>
        <v>144.07602564906369</v>
      </c>
      <c r="AC217" s="1">
        <f t="shared" si="231"/>
        <v>149.6758024107601</v>
      </c>
      <c r="AD217" s="1">
        <f t="shared" si="231"/>
        <v>161.44604424160113</v>
      </c>
      <c r="AE217" s="1">
        <f t="shared" si="231"/>
        <v>155.7528205512366</v>
      </c>
      <c r="AF217" s="1">
        <f t="shared" si="231"/>
        <v>166.29796021077487</v>
      </c>
      <c r="AH217" s="15">
        <f t="shared" si="240"/>
        <v>1778.7612598896837</v>
      </c>
      <c r="AI217" s="15">
        <f t="shared" si="241"/>
        <v>1937.1277027634233</v>
      </c>
      <c r="AJ217" s="15">
        <f t="shared" si="242"/>
        <v>158.36644287373952</v>
      </c>
      <c r="AN217" s="15">
        <f t="shared" si="243"/>
        <v>158.36644287373952</v>
      </c>
    </row>
    <row r="218" spans="1:40">
      <c r="A218" s="77" t="s">
        <v>178</v>
      </c>
      <c r="B218" s="5" t="str">
        <f t="shared" si="215"/>
        <v>8700-04302</v>
      </c>
      <c r="C218" s="5" t="str">
        <f t="shared" si="216"/>
        <v>8700</v>
      </c>
      <c r="D218" s="1">
        <f>SUM($F218:K218)</f>
        <v>0</v>
      </c>
      <c r="E218" s="2">
        <f t="shared" si="217"/>
        <v>0</v>
      </c>
      <c r="F218" s="22">
        <f>'Div 9 history '!B220</f>
        <v>0</v>
      </c>
      <c r="G218" s="22">
        <f>'Div 9 history '!C220</f>
        <v>0</v>
      </c>
      <c r="H218" s="22">
        <f>'Div 9 history '!D220</f>
        <v>0</v>
      </c>
      <c r="I218" s="22">
        <f>'Div 9 history '!E220</f>
        <v>0</v>
      </c>
      <c r="J218" s="22">
        <f>'Div 9 history '!F220</f>
        <v>0</v>
      </c>
      <c r="K218" s="22">
        <f>'Div 9 history '!G220</f>
        <v>0</v>
      </c>
      <c r="L218" s="1">
        <f t="shared" si="230"/>
        <v>0</v>
      </c>
      <c r="M218" s="1">
        <f t="shared" si="230"/>
        <v>0</v>
      </c>
      <c r="N218" s="1">
        <f t="shared" si="230"/>
        <v>0</v>
      </c>
      <c r="O218" s="1">
        <f t="shared" si="230"/>
        <v>0</v>
      </c>
      <c r="P218" s="1">
        <f t="shared" si="230"/>
        <v>0</v>
      </c>
      <c r="Q218" s="1">
        <f t="shared" si="230"/>
        <v>0</v>
      </c>
      <c r="R218" s="1">
        <f t="shared" si="230"/>
        <v>0</v>
      </c>
      <c r="S218" s="1">
        <f t="shared" si="230"/>
        <v>0</v>
      </c>
      <c r="T218" s="1">
        <f t="shared" si="230"/>
        <v>0</v>
      </c>
      <c r="U218" s="1">
        <f t="shared" si="230"/>
        <v>0</v>
      </c>
      <c r="V218" s="1">
        <f t="shared" si="231"/>
        <v>0</v>
      </c>
      <c r="W218" s="1">
        <f t="shared" si="231"/>
        <v>0</v>
      </c>
      <c r="X218" s="1">
        <f t="shared" si="231"/>
        <v>0</v>
      </c>
      <c r="Y218" s="1">
        <f t="shared" si="231"/>
        <v>0</v>
      </c>
      <c r="Z218" s="1">
        <f t="shared" si="231"/>
        <v>0</v>
      </c>
      <c r="AA218" s="1">
        <f t="shared" si="231"/>
        <v>0</v>
      </c>
      <c r="AB218" s="1">
        <f t="shared" si="231"/>
        <v>0</v>
      </c>
      <c r="AC218" s="1">
        <f t="shared" si="231"/>
        <v>0</v>
      </c>
      <c r="AD218" s="1">
        <f t="shared" si="231"/>
        <v>0</v>
      </c>
      <c r="AE218" s="1">
        <f t="shared" si="231"/>
        <v>0</v>
      </c>
      <c r="AF218" s="1">
        <f t="shared" si="231"/>
        <v>0</v>
      </c>
      <c r="AH218" s="15">
        <f t="shared" si="205"/>
        <v>0</v>
      </c>
      <c r="AI218" s="15">
        <f t="shared" si="206"/>
        <v>0</v>
      </c>
      <c r="AJ218" s="15">
        <f t="shared" si="207"/>
        <v>0</v>
      </c>
      <c r="AN218" s="15">
        <f t="shared" si="208"/>
        <v>0</v>
      </c>
    </row>
    <row r="219" spans="1:40">
      <c r="A219" s="77" t="s">
        <v>179</v>
      </c>
      <c r="B219" s="5" t="str">
        <f t="shared" si="215"/>
        <v>8560-04307</v>
      </c>
      <c r="C219" s="5" t="str">
        <f t="shared" si="216"/>
        <v>8560</v>
      </c>
      <c r="D219" s="1">
        <f>SUM($F219:K219)</f>
        <v>-1684.74</v>
      </c>
      <c r="E219" s="2">
        <f t="shared" si="217"/>
        <v>-3.7010647574514583E-3</v>
      </c>
      <c r="F219" s="22">
        <f>'Div 9 history '!B221</f>
        <v>-1130.68</v>
      </c>
      <c r="G219" s="22">
        <f>'Div 9 history '!C221</f>
        <v>0</v>
      </c>
      <c r="H219" s="22">
        <f>'Div 9 history '!D221</f>
        <v>-554.05999999999995</v>
      </c>
      <c r="I219" s="22">
        <f>'Div 9 history '!E221</f>
        <v>0</v>
      </c>
      <c r="J219" s="22">
        <f>'Div 9 history '!F221</f>
        <v>0</v>
      </c>
      <c r="K219" s="22">
        <f>'Div 9 history '!G221</f>
        <v>0</v>
      </c>
      <c r="L219" s="1">
        <f t="shared" si="230"/>
        <v>-312.50310386017134</v>
      </c>
      <c r="M219" s="1">
        <f t="shared" si="230"/>
        <v>-301.92175971861764</v>
      </c>
      <c r="N219" s="1">
        <f t="shared" si="230"/>
        <v>-299.54937720909123</v>
      </c>
      <c r="O219" s="1">
        <f t="shared" si="230"/>
        <v>-290.29693737934804</v>
      </c>
      <c r="P219" s="1">
        <f t="shared" si="230"/>
        <v>-280.29266325477613</v>
      </c>
      <c r="Q219" s="1">
        <f t="shared" si="230"/>
        <v>-291.18674736833452</v>
      </c>
      <c r="R219" s="1">
        <f t="shared" si="230"/>
        <v>-314.08516100139155</v>
      </c>
      <c r="S219" s="1">
        <f t="shared" si="230"/>
        <v>-303.00928058694711</v>
      </c>
      <c r="T219" s="1">
        <f t="shared" si="230"/>
        <v>-323.52431954814818</v>
      </c>
      <c r="U219" s="1">
        <f t="shared" si="230"/>
        <v>-412.50557752132914</v>
      </c>
      <c r="V219" s="1">
        <f t="shared" si="231"/>
        <v>-294.82063780043825</v>
      </c>
      <c r="W219" s="1">
        <f t="shared" si="231"/>
        <v>-327.88628343933772</v>
      </c>
      <c r="X219" s="1">
        <f t="shared" si="231"/>
        <v>-325.32259289249868</v>
      </c>
      <c r="Y219" s="1">
        <f t="shared" si="231"/>
        <v>-301.07432692110393</v>
      </c>
      <c r="Z219" s="1">
        <f t="shared" si="231"/>
        <v>-304.58001247000959</v>
      </c>
      <c r="AA219" s="1">
        <f t="shared" si="231"/>
        <v>-290.29693737934804</v>
      </c>
      <c r="AB219" s="1">
        <f t="shared" si="231"/>
        <v>-280.29266325477613</v>
      </c>
      <c r="AC219" s="1">
        <f t="shared" si="231"/>
        <v>-291.18674736833452</v>
      </c>
      <c r="AD219" s="1">
        <f t="shared" si="231"/>
        <v>-314.08516100139155</v>
      </c>
      <c r="AE219" s="1">
        <f t="shared" si="231"/>
        <v>-303.00928058694711</v>
      </c>
      <c r="AF219" s="1">
        <f t="shared" si="231"/>
        <v>-323.52431954814818</v>
      </c>
      <c r="AH219" s="15">
        <f t="shared" si="205"/>
        <v>-3460.4905887903387</v>
      </c>
      <c r="AI219" s="15">
        <f t="shared" si="206"/>
        <v>-3768.5845401836627</v>
      </c>
      <c r="AJ219" s="15">
        <f t="shared" si="207"/>
        <v>-308.09395139332401</v>
      </c>
      <c r="AN219" s="15">
        <f t="shared" si="208"/>
        <v>-308.09395139332401</v>
      </c>
    </row>
    <row r="220" spans="1:40">
      <c r="A220" s="77" t="s">
        <v>911</v>
      </c>
      <c r="B220" s="5" t="str">
        <f t="shared" si="215"/>
        <v>8780-04307</v>
      </c>
      <c r="C220" s="5" t="str">
        <f t="shared" si="216"/>
        <v>8780</v>
      </c>
      <c r="D220" s="1">
        <f>SUM($F220:K220)</f>
        <v>-493.81</v>
      </c>
      <c r="E220" s="2">
        <f t="shared" si="217"/>
        <v>-1.084809993160431E-3</v>
      </c>
      <c r="F220" s="22">
        <f>'Div 9 history '!B222</f>
        <v>-137.37</v>
      </c>
      <c r="G220" s="22">
        <f>'Div 9 history '!C222</f>
        <v>0</v>
      </c>
      <c r="H220" s="22">
        <f>'Div 9 history '!D222</f>
        <v>-135.5</v>
      </c>
      <c r="I220" s="22">
        <f>'Div 9 history '!E222</f>
        <v>0</v>
      </c>
      <c r="J220" s="22">
        <f>'Div 9 history '!F222</f>
        <v>-220.94</v>
      </c>
      <c r="K220" s="22">
        <f>'Div 9 history '!G222</f>
        <v>0</v>
      </c>
      <c r="L220" s="1">
        <f t="shared" si="230"/>
        <v>-91.597016582494149</v>
      </c>
      <c r="M220" s="1">
        <f t="shared" si="230"/>
        <v>-88.495544812048479</v>
      </c>
      <c r="N220" s="1">
        <f t="shared" si="230"/>
        <v>-87.800181606432645</v>
      </c>
      <c r="O220" s="1">
        <f t="shared" si="230"/>
        <v>-85.088221712131158</v>
      </c>
      <c r="P220" s="1">
        <f t="shared" si="230"/>
        <v>-82.155893515819059</v>
      </c>
      <c r="Q220" s="1">
        <f t="shared" si="230"/>
        <v>-85.349031730686789</v>
      </c>
      <c r="R220" s="1">
        <f t="shared" si="230"/>
        <v>-92.060729462170514</v>
      </c>
      <c r="S220" s="1">
        <f t="shared" si="230"/>
        <v>-88.814305380438739</v>
      </c>
      <c r="T220" s="1">
        <f t="shared" si="230"/>
        <v>-94.827418020626951</v>
      </c>
      <c r="U220" s="1">
        <f t="shared" si="230"/>
        <v>-120.90849581288954</v>
      </c>
      <c r="V220" s="1">
        <f t="shared" si="231"/>
        <v>-86.414152422471361</v>
      </c>
      <c r="W220" s="1">
        <f t="shared" si="231"/>
        <v>-96.105942534266035</v>
      </c>
      <c r="X220" s="1">
        <f t="shared" si="231"/>
        <v>-95.354505500103727</v>
      </c>
      <c r="Y220" s="1">
        <f t="shared" si="231"/>
        <v>-88.247155867914529</v>
      </c>
      <c r="Z220" s="1">
        <f t="shared" si="231"/>
        <v>-89.274698741536028</v>
      </c>
      <c r="AA220" s="1">
        <f t="shared" si="231"/>
        <v>-85.088221712131158</v>
      </c>
      <c r="AB220" s="1">
        <f t="shared" si="231"/>
        <v>-82.155893515819059</v>
      </c>
      <c r="AC220" s="1">
        <f t="shared" si="231"/>
        <v>-85.349031730686789</v>
      </c>
      <c r="AD220" s="1">
        <f t="shared" si="231"/>
        <v>-92.060729462170514</v>
      </c>
      <c r="AE220" s="1">
        <f t="shared" si="231"/>
        <v>-88.814305380438739</v>
      </c>
      <c r="AF220" s="1">
        <f t="shared" si="231"/>
        <v>-94.827418020626951</v>
      </c>
      <c r="AH220" s="15">
        <f t="shared" ref="AH220:AH221" si="244">SUM(F220:Q220)</f>
        <v>-1014.2958899596123</v>
      </c>
      <c r="AI220" s="15">
        <f t="shared" ref="AI220:AI221" si="245">SUM(U220:AF220)</f>
        <v>-1104.6005507010545</v>
      </c>
      <c r="AJ220" s="15">
        <f t="shared" ref="AJ220:AJ221" si="246">AI220-AH220</f>
        <v>-90.304660741442262</v>
      </c>
      <c r="AN220" s="15">
        <f t="shared" ref="AN220:AN221" si="247">AJ220</f>
        <v>-90.304660741442262</v>
      </c>
    </row>
    <row r="221" spans="1:40">
      <c r="A221" s="77" t="s">
        <v>912</v>
      </c>
      <c r="B221" s="5" t="str">
        <f t="shared" ref="B221" si="248">RIGHT(A221,10)</f>
        <v>8810-04307</v>
      </c>
      <c r="C221" s="5" t="str">
        <f t="shared" ref="C221" si="249">LEFT(B221,4)</f>
        <v>8810</v>
      </c>
      <c r="D221" s="1">
        <f>SUM($F221:K221)</f>
        <v>-848.67</v>
      </c>
      <c r="E221" s="2">
        <f t="shared" ref="E221" si="250">D221/$D$224</f>
        <v>-1.8643723231515422E-3</v>
      </c>
      <c r="F221" s="22">
        <f>'Div 9 history '!B223</f>
        <v>0</v>
      </c>
      <c r="G221" s="22">
        <f>'Div 9 history '!C223</f>
        <v>0</v>
      </c>
      <c r="H221" s="22">
        <f>'Div 9 history '!D223</f>
        <v>0</v>
      </c>
      <c r="I221" s="22">
        <f>'Div 9 history '!E223</f>
        <v>0</v>
      </c>
      <c r="J221" s="22">
        <f>'Div 9 history '!F223</f>
        <v>0</v>
      </c>
      <c r="K221" s="22">
        <f>'Div 9 history '!G223</f>
        <v>-848.67</v>
      </c>
      <c r="L221" s="1">
        <f t="shared" si="230"/>
        <v>-157.42014147762362</v>
      </c>
      <c r="M221" s="1">
        <f t="shared" si="230"/>
        <v>-152.08990100573337</v>
      </c>
      <c r="N221" s="1">
        <f t="shared" si="230"/>
        <v>-150.89483834659322</v>
      </c>
      <c r="O221" s="1">
        <f t="shared" si="230"/>
        <v>-146.23401940105376</v>
      </c>
      <c r="P221" s="1">
        <f t="shared" si="230"/>
        <v>-141.19447186178928</v>
      </c>
      <c r="Q221" s="1">
        <f t="shared" si="230"/>
        <v>-146.68225179498583</v>
      </c>
      <c r="R221" s="1">
        <f t="shared" si="230"/>
        <v>-158.217086070878</v>
      </c>
      <c r="S221" s="1">
        <f t="shared" si="230"/>
        <v>-152.63772816916821</v>
      </c>
      <c r="T221" s="1">
        <f t="shared" si="230"/>
        <v>-162.97196260012043</v>
      </c>
      <c r="U221" s="1">
        <f t="shared" si="230"/>
        <v>-207.79533249939243</v>
      </c>
      <c r="V221" s="1">
        <f t="shared" si="231"/>
        <v>-148.51278576047218</v>
      </c>
      <c r="W221" s="1">
        <f t="shared" si="231"/>
        <v>-165.16925588901714</v>
      </c>
      <c r="X221" s="1">
        <f t="shared" si="231"/>
        <v>-163.8778238244933</v>
      </c>
      <c r="Y221" s="1">
        <f t="shared" si="231"/>
        <v>-151.66301567490135</v>
      </c>
      <c r="Z221" s="1">
        <f t="shared" si="231"/>
        <v>-153.42896778311373</v>
      </c>
      <c r="AA221" s="1">
        <f t="shared" si="231"/>
        <v>-146.23401940105376</v>
      </c>
      <c r="AB221" s="1">
        <f t="shared" si="231"/>
        <v>-141.19447186178928</v>
      </c>
      <c r="AC221" s="1">
        <f t="shared" si="231"/>
        <v>-146.68225179498583</v>
      </c>
      <c r="AD221" s="1">
        <f t="shared" si="231"/>
        <v>-158.217086070878</v>
      </c>
      <c r="AE221" s="1">
        <f t="shared" si="231"/>
        <v>-152.63772816916821</v>
      </c>
      <c r="AF221" s="1">
        <f t="shared" si="231"/>
        <v>-162.97196260012043</v>
      </c>
      <c r="AH221" s="15">
        <f t="shared" si="244"/>
        <v>-1743.1856238877788</v>
      </c>
      <c r="AI221" s="15">
        <f t="shared" si="245"/>
        <v>-1898.3847013293855</v>
      </c>
      <c r="AJ221" s="15">
        <f t="shared" si="246"/>
        <v>-155.19907744160673</v>
      </c>
      <c r="AN221" s="15">
        <f t="shared" si="247"/>
        <v>-155.19907744160673</v>
      </c>
    </row>
    <row r="222" spans="1:40">
      <c r="A222" s="77" t="s">
        <v>180</v>
      </c>
      <c r="B222" s="5" t="str">
        <f t="shared" ref="B222:B223" si="251">RIGHT(A222,10)</f>
        <v>8700-04307</v>
      </c>
      <c r="C222" s="5" t="str">
        <f t="shared" ref="C222:C223" si="252">LEFT(B222,4)</f>
        <v>8700</v>
      </c>
      <c r="D222" s="1">
        <f>SUM($F222:K222)</f>
        <v>0</v>
      </c>
      <c r="E222" s="2">
        <f>D222/$D$224</f>
        <v>0</v>
      </c>
      <c r="F222" s="22">
        <f>'Div 9 history '!B224</f>
        <v>0</v>
      </c>
      <c r="G222" s="22">
        <f>'Div 9 history '!C224</f>
        <v>0</v>
      </c>
      <c r="H222" s="22">
        <f>'Div 9 history '!D224</f>
        <v>0</v>
      </c>
      <c r="I222" s="22">
        <f>'Div 9 history '!E224</f>
        <v>0</v>
      </c>
      <c r="J222" s="22">
        <f>'Div 9 history '!F224</f>
        <v>0</v>
      </c>
      <c r="K222" s="22">
        <f>'Div 9 history '!G224</f>
        <v>0</v>
      </c>
      <c r="L222" s="1">
        <f t="shared" ref="L222:U223" si="253">$E222*L$224</f>
        <v>0</v>
      </c>
      <c r="M222" s="1">
        <f t="shared" si="253"/>
        <v>0</v>
      </c>
      <c r="N222" s="1">
        <f t="shared" si="253"/>
        <v>0</v>
      </c>
      <c r="O222" s="1">
        <f t="shared" si="253"/>
        <v>0</v>
      </c>
      <c r="P222" s="1">
        <f t="shared" si="253"/>
        <v>0</v>
      </c>
      <c r="Q222" s="1">
        <f t="shared" si="253"/>
        <v>0</v>
      </c>
      <c r="R222" s="1">
        <f t="shared" si="253"/>
        <v>0</v>
      </c>
      <c r="S222" s="1">
        <f t="shared" si="253"/>
        <v>0</v>
      </c>
      <c r="T222" s="1">
        <f t="shared" si="253"/>
        <v>0</v>
      </c>
      <c r="U222" s="1">
        <f t="shared" si="253"/>
        <v>0</v>
      </c>
      <c r="V222" s="1">
        <f t="shared" ref="V222:AF223" si="254">$E222*V$224</f>
        <v>0</v>
      </c>
      <c r="W222" s="1">
        <f t="shared" si="254"/>
        <v>0</v>
      </c>
      <c r="X222" s="1">
        <f t="shared" si="254"/>
        <v>0</v>
      </c>
      <c r="Y222" s="1">
        <f t="shared" si="254"/>
        <v>0</v>
      </c>
      <c r="Z222" s="1">
        <f t="shared" si="254"/>
        <v>0</v>
      </c>
      <c r="AA222" s="1">
        <f t="shared" si="254"/>
        <v>0</v>
      </c>
      <c r="AB222" s="1">
        <f t="shared" si="254"/>
        <v>0</v>
      </c>
      <c r="AC222" s="1">
        <f t="shared" si="254"/>
        <v>0</v>
      </c>
      <c r="AD222" s="1">
        <f t="shared" si="254"/>
        <v>0</v>
      </c>
      <c r="AE222" s="1">
        <f t="shared" si="254"/>
        <v>0</v>
      </c>
      <c r="AF222" s="1">
        <f t="shared" si="254"/>
        <v>0</v>
      </c>
      <c r="AH222" s="15">
        <f t="shared" si="205"/>
        <v>0</v>
      </c>
      <c r="AI222" s="15">
        <f t="shared" si="206"/>
        <v>0</v>
      </c>
      <c r="AJ222" s="15">
        <f t="shared" si="207"/>
        <v>0</v>
      </c>
      <c r="AN222" s="15">
        <f t="shared" si="208"/>
        <v>0</v>
      </c>
    </row>
    <row r="223" spans="1:40">
      <c r="A223" s="77" t="s">
        <v>181</v>
      </c>
      <c r="B223" s="5" t="str">
        <f t="shared" si="251"/>
        <v>8740-04307</v>
      </c>
      <c r="C223" s="5" t="str">
        <f t="shared" si="252"/>
        <v>8740</v>
      </c>
      <c r="D223" s="1">
        <f>SUM($F223:K223)</f>
        <v>-355114.48999999993</v>
      </c>
      <c r="E223" s="2">
        <f>D223/$D$224</f>
        <v>-0.78012139784141654</v>
      </c>
      <c r="F223" s="22">
        <f>'Div 9 history '!B225</f>
        <v>-58591.41</v>
      </c>
      <c r="G223" s="22">
        <f>'Div 9 history '!C225</f>
        <v>-58254.939999999988</v>
      </c>
      <c r="H223" s="22">
        <f>'Div 9 history '!D225</f>
        <v>-53919.32</v>
      </c>
      <c r="I223" s="22">
        <f>'Div 9 history '!E225</f>
        <v>-66978.179999999993</v>
      </c>
      <c r="J223" s="22">
        <f>'Div 9 history '!F225</f>
        <v>-57160.600000000006</v>
      </c>
      <c r="K223" s="22">
        <f>'Div 9 history '!G225</f>
        <v>-60210.039999999994</v>
      </c>
      <c r="L223" s="1">
        <f t="shared" si="253"/>
        <v>-65870.330348137853</v>
      </c>
      <c r="M223" s="1">
        <f t="shared" si="253"/>
        <v>-63639.963271709239</v>
      </c>
      <c r="N223" s="1">
        <f t="shared" si="253"/>
        <v>-63139.90545569289</v>
      </c>
      <c r="O223" s="1">
        <f t="shared" si="253"/>
        <v>-61189.648768373219</v>
      </c>
      <c r="P223" s="1">
        <f t="shared" si="253"/>
        <v>-59080.918220296036</v>
      </c>
      <c r="Q223" s="1">
        <f t="shared" si="253"/>
        <v>-61377.20555484225</v>
      </c>
      <c r="R223" s="1">
        <f t="shared" si="253"/>
        <v>-66203.801040859151</v>
      </c>
      <c r="S223" s="1">
        <f t="shared" si="253"/>
        <v>-63869.194143250956</v>
      </c>
      <c r="T223" s="1">
        <f t="shared" si="253"/>
        <v>-68193.41485269992</v>
      </c>
      <c r="U223" s="1">
        <f t="shared" si="253"/>
        <v>-86949.148108101101</v>
      </c>
      <c r="V223" s="1">
        <f t="shared" si="254"/>
        <v>-62143.167749312845</v>
      </c>
      <c r="W223" s="1">
        <f t="shared" si="254"/>
        <v>-69112.842528553869</v>
      </c>
      <c r="X223" s="1">
        <f t="shared" si="254"/>
        <v>-68572.460237483087</v>
      </c>
      <c r="Y223" s="1">
        <f t="shared" si="254"/>
        <v>-63461.338875245485</v>
      </c>
      <c r="Z223" s="1">
        <f t="shared" si="254"/>
        <v>-64200.277664494861</v>
      </c>
      <c r="AA223" s="1">
        <f t="shared" si="254"/>
        <v>-61189.648768373219</v>
      </c>
      <c r="AB223" s="1">
        <f t="shared" si="254"/>
        <v>-59080.918220296036</v>
      </c>
      <c r="AC223" s="1">
        <f t="shared" si="254"/>
        <v>-61377.20555484225</v>
      </c>
      <c r="AD223" s="1">
        <f t="shared" si="254"/>
        <v>-66203.801040859151</v>
      </c>
      <c r="AE223" s="1">
        <f t="shared" si="254"/>
        <v>-63869.194143250956</v>
      </c>
      <c r="AF223" s="1">
        <f t="shared" si="254"/>
        <v>-68193.41485269992</v>
      </c>
      <c r="AH223" s="15">
        <f t="shared" si="205"/>
        <v>-729412.46161905129</v>
      </c>
      <c r="AI223" s="15">
        <f t="shared" si="206"/>
        <v>-794353.41774351289</v>
      </c>
      <c r="AJ223" s="15">
        <f t="shared" si="207"/>
        <v>-64940.956124461605</v>
      </c>
      <c r="AN223" s="15">
        <f t="shared" si="208"/>
        <v>-64940.956124461605</v>
      </c>
    </row>
    <row r="224" spans="1:40">
      <c r="A224" s="9" t="s">
        <v>25</v>
      </c>
      <c r="B224" s="5"/>
      <c r="C224" s="5"/>
      <c r="D224" s="31">
        <f t="shared" ref="D224:K224" si="255">SUM(D188:D223)</f>
        <v>455204.14000000007</v>
      </c>
      <c r="E224" s="32">
        <f t="shared" si="255"/>
        <v>1.0000000000000004</v>
      </c>
      <c r="F224" s="31">
        <f t="shared" si="255"/>
        <v>86322.25</v>
      </c>
      <c r="G224" s="31">
        <f t="shared" si="255"/>
        <v>78304.990000000034</v>
      </c>
      <c r="H224" s="31">
        <f t="shared" si="255"/>
        <v>66777.739999999991</v>
      </c>
      <c r="I224" s="31">
        <f t="shared" si="255"/>
        <v>72168.899999999965</v>
      </c>
      <c r="J224" s="31">
        <f t="shared" si="255"/>
        <v>88287.020000000019</v>
      </c>
      <c r="K224" s="31">
        <f t="shared" si="255"/>
        <v>63343.240000000005</v>
      </c>
      <c r="L224" s="33">
        <f>'Div 9 history '!H226</f>
        <v>84436</v>
      </c>
      <c r="M224" s="33">
        <f>'Div 9 history '!I226</f>
        <v>81577</v>
      </c>
      <c r="N224" s="33">
        <f>'Div 9 history '!J226</f>
        <v>80936</v>
      </c>
      <c r="O224" s="31">
        <f>'Div 009 FY18 Budget'!C30</f>
        <v>78436.06</v>
      </c>
      <c r="P224" s="31">
        <f>'Div 009 FY18 Budget'!D30</f>
        <v>75732.98</v>
      </c>
      <c r="Q224" s="31">
        <f>'Div 009 FY18 Budget'!E30</f>
        <v>78676.479999999996</v>
      </c>
      <c r="R224" s="31">
        <f>'Div 009 FY18 Budget'!F30</f>
        <v>84863.46</v>
      </c>
      <c r="S224" s="31">
        <f>'Div 009 FY18 Budget'!G30</f>
        <v>81870.84</v>
      </c>
      <c r="T224" s="31">
        <f>'Div 009 FY18 Budget'!H30</f>
        <v>87413.85</v>
      </c>
      <c r="U224" s="31">
        <f>'Div 009 FY18 Budget'!I30</f>
        <v>111455.92</v>
      </c>
      <c r="V224" s="31">
        <f>'Div 009 FY18 Budget'!J30</f>
        <v>79658.33</v>
      </c>
      <c r="W224" s="31">
        <f>'Div 009 FY18 Budget'!K30</f>
        <v>88592.42</v>
      </c>
      <c r="X224" s="31">
        <f>'Div 009 FY18 Budget'!L30</f>
        <v>87899.73</v>
      </c>
      <c r="Y224" s="31">
        <f>'Div 009 FY18 Budget'!M30</f>
        <v>81348.03</v>
      </c>
      <c r="Z224" s="31">
        <f>'Div 009 FY18 Budget'!N30</f>
        <v>82295.240000000005</v>
      </c>
      <c r="AA224" s="37">
        <f t="shared" ref="AA224" si="256">O224*(1+AA$3)</f>
        <v>78436.06</v>
      </c>
      <c r="AB224" s="37">
        <f t="shared" ref="AB224" si="257">P224*(1+AB$3)</f>
        <v>75732.98</v>
      </c>
      <c r="AC224" s="37">
        <f t="shared" ref="AC224" si="258">Q224*(1+AC$3)</f>
        <v>78676.479999999996</v>
      </c>
      <c r="AD224" s="37">
        <f t="shared" ref="AD224" si="259">R224*(1+AD$3)</f>
        <v>84863.46</v>
      </c>
      <c r="AE224" s="37">
        <f t="shared" ref="AE224" si="260">S224*(1+AE$3)</f>
        <v>81870.84</v>
      </c>
      <c r="AF224" s="37">
        <f t="shared" ref="AF224" si="261">T224*(1+AF$3)</f>
        <v>87413.85</v>
      </c>
      <c r="AH224" s="15">
        <f>SUM(F224:Q224)</f>
        <v>934998.65999999992</v>
      </c>
      <c r="AI224" s="15">
        <f>SUM(U224:AF224)</f>
        <v>1018243.3399999999</v>
      </c>
      <c r="AJ224" s="15">
        <f t="shared" ref="AJ224" si="262">AI224-AH224</f>
        <v>83244.679999999935</v>
      </c>
    </row>
    <row r="225" spans="1:40">
      <c r="B225" s="5"/>
      <c r="C225" s="5"/>
      <c r="F225" s="1">
        <f>F224-'Div 9 history '!B226</f>
        <v>0</v>
      </c>
      <c r="G225" s="1">
        <f>G224-'Div 9 history '!C226</f>
        <v>0</v>
      </c>
      <c r="H225" s="1">
        <f>H224-'Div 9 history '!D226</f>
        <v>0</v>
      </c>
      <c r="I225" s="1">
        <f>I224-'Div 9 history '!E226</f>
        <v>0</v>
      </c>
      <c r="J225" s="1">
        <f>J224-'Div 9 history '!F226</f>
        <v>0</v>
      </c>
      <c r="K225" s="1">
        <f>K224-'Div 9 history '!G226</f>
        <v>0</v>
      </c>
      <c r="L225" s="1">
        <f>L224-'Div 9 history '!H226</f>
        <v>0</v>
      </c>
      <c r="M225" s="1">
        <f>M224-'Div 9 history '!I226</f>
        <v>0</v>
      </c>
      <c r="N225" s="1">
        <f>N224-'Div 9 history '!J226</f>
        <v>0</v>
      </c>
      <c r="O225" s="1">
        <f t="shared" ref="O225:AF225" si="263">O224-SUM(O188:O223)</f>
        <v>0</v>
      </c>
      <c r="P225" s="1">
        <f t="shared" si="263"/>
        <v>0</v>
      </c>
      <c r="Q225" s="1">
        <f t="shared" si="263"/>
        <v>0</v>
      </c>
      <c r="R225" s="1">
        <f t="shared" si="263"/>
        <v>0</v>
      </c>
      <c r="S225" s="1">
        <f t="shared" si="263"/>
        <v>0</v>
      </c>
      <c r="T225" s="1">
        <f t="shared" si="263"/>
        <v>0</v>
      </c>
      <c r="U225" s="1">
        <f t="shared" si="263"/>
        <v>0</v>
      </c>
      <c r="V225" s="1">
        <f t="shared" si="263"/>
        <v>0</v>
      </c>
      <c r="W225" s="1">
        <f t="shared" si="263"/>
        <v>0</v>
      </c>
      <c r="X225" s="1">
        <f t="shared" si="263"/>
        <v>0</v>
      </c>
      <c r="Y225" s="1">
        <f t="shared" si="263"/>
        <v>0</v>
      </c>
      <c r="Z225" s="1">
        <f t="shared" si="263"/>
        <v>0</v>
      </c>
      <c r="AA225" s="1">
        <f t="shared" si="263"/>
        <v>0</v>
      </c>
      <c r="AB225" s="1">
        <f t="shared" si="263"/>
        <v>0</v>
      </c>
      <c r="AC225" s="1">
        <f t="shared" si="263"/>
        <v>0</v>
      </c>
      <c r="AD225" s="1">
        <f t="shared" si="263"/>
        <v>0</v>
      </c>
      <c r="AE225" s="1">
        <f t="shared" si="263"/>
        <v>0</v>
      </c>
      <c r="AF225" s="1">
        <f t="shared" si="263"/>
        <v>0</v>
      </c>
    </row>
    <row r="226" spans="1:40">
      <c r="A226" s="77" t="s">
        <v>701</v>
      </c>
      <c r="B226" s="5" t="str">
        <f t="shared" si="147"/>
        <v>8900-02001</v>
      </c>
      <c r="C226" s="5" t="str">
        <f t="shared" ref="C226" si="264">LEFT(B226,4)</f>
        <v>8900</v>
      </c>
      <c r="D226" s="1">
        <f>SUM($F226:K226)</f>
        <v>0</v>
      </c>
      <c r="E226" s="2">
        <f>D226/$D$290</f>
        <v>0</v>
      </c>
      <c r="F226" s="22">
        <f>'Div 9 history '!B228</f>
        <v>0</v>
      </c>
      <c r="G226" s="22">
        <f>'Div 9 history '!C228</f>
        <v>0</v>
      </c>
      <c r="H226" s="22">
        <f>'Div 9 history '!D228</f>
        <v>0</v>
      </c>
      <c r="I226" s="22">
        <f>'Div 9 history '!E228</f>
        <v>0</v>
      </c>
      <c r="J226" s="22">
        <f>'Div 9 history '!F228</f>
        <v>0</v>
      </c>
      <c r="K226" s="22">
        <f>'Div 9 history '!G228</f>
        <v>0</v>
      </c>
      <c r="L226" s="1">
        <f t="shared" ref="L226:U241" si="265">$E226*L$290</f>
        <v>0</v>
      </c>
      <c r="M226" s="1">
        <f t="shared" si="265"/>
        <v>0</v>
      </c>
      <c r="N226" s="1">
        <f t="shared" si="265"/>
        <v>0</v>
      </c>
      <c r="O226" s="1">
        <f t="shared" si="265"/>
        <v>0</v>
      </c>
      <c r="P226" s="1">
        <f t="shared" si="265"/>
        <v>0</v>
      </c>
      <c r="Q226" s="1">
        <f t="shared" si="265"/>
        <v>0</v>
      </c>
      <c r="R226" s="1">
        <f t="shared" si="265"/>
        <v>0</v>
      </c>
      <c r="S226" s="1">
        <f t="shared" si="265"/>
        <v>0</v>
      </c>
      <c r="T226" s="1">
        <f t="shared" si="265"/>
        <v>0</v>
      </c>
      <c r="U226" s="1">
        <f t="shared" si="265"/>
        <v>0</v>
      </c>
      <c r="V226" s="1">
        <f t="shared" ref="V226:AF241" si="266">$E226*V$290</f>
        <v>0</v>
      </c>
      <c r="W226" s="1">
        <f t="shared" si="266"/>
        <v>0</v>
      </c>
      <c r="X226" s="1">
        <f t="shared" si="266"/>
        <v>0</v>
      </c>
      <c r="Y226" s="1">
        <f t="shared" si="266"/>
        <v>0</v>
      </c>
      <c r="Z226" s="1">
        <f t="shared" si="266"/>
        <v>0</v>
      </c>
      <c r="AA226" s="1">
        <f t="shared" si="266"/>
        <v>0</v>
      </c>
      <c r="AB226" s="1">
        <f t="shared" si="266"/>
        <v>0</v>
      </c>
      <c r="AC226" s="1">
        <f t="shared" si="266"/>
        <v>0</v>
      </c>
      <c r="AD226" s="1">
        <f t="shared" si="266"/>
        <v>0</v>
      </c>
      <c r="AE226" s="1">
        <f t="shared" si="266"/>
        <v>0</v>
      </c>
      <c r="AF226" s="1">
        <f t="shared" si="266"/>
        <v>0</v>
      </c>
      <c r="AH226" s="15">
        <f t="shared" ref="AH226:AH286" si="267">SUM(F226:Q226)</f>
        <v>0</v>
      </c>
      <c r="AI226" s="15">
        <f t="shared" ref="AI226:AI286" si="268">SUM(U226:AF226)</f>
        <v>0</v>
      </c>
      <c r="AJ226" s="15">
        <f t="shared" ref="AJ226:AJ286" si="269">AI226-AH226</f>
        <v>0</v>
      </c>
      <c r="AN226" s="15">
        <f t="shared" ref="AN226:AN286" si="270">AJ226</f>
        <v>0</v>
      </c>
    </row>
    <row r="227" spans="1:40">
      <c r="A227" s="77" t="s">
        <v>183</v>
      </c>
      <c r="B227" s="5" t="str">
        <f t="shared" ref="B227:B229" si="271">RIGHT(A227,10)</f>
        <v>8740-02001</v>
      </c>
      <c r="C227" s="5" t="str">
        <f t="shared" ref="C227:C229" si="272">LEFT(B227,4)</f>
        <v>8740</v>
      </c>
      <c r="D227" s="1">
        <f>SUM($F227:K227)</f>
        <v>76524.95</v>
      </c>
      <c r="E227" s="2">
        <f>D227/$D$290</f>
        <v>0.21335643076776553</v>
      </c>
      <c r="F227" s="22">
        <f>'Div 9 history '!B229</f>
        <v>10066.160000000002</v>
      </c>
      <c r="G227" s="22">
        <f>'Div 9 history '!C229</f>
        <v>9469.59</v>
      </c>
      <c r="H227" s="22">
        <f>'Div 9 history '!D229</f>
        <v>15545.03</v>
      </c>
      <c r="I227" s="22">
        <f>'Div 9 history '!E229</f>
        <v>10526.74</v>
      </c>
      <c r="J227" s="22">
        <f>'Div 9 history '!F229</f>
        <v>17821.97</v>
      </c>
      <c r="K227" s="22">
        <f>'Div 9 history '!G229</f>
        <v>13095.460000000001</v>
      </c>
      <c r="L227" s="1">
        <f t="shared" si="265"/>
        <v>16869.922295662607</v>
      </c>
      <c r="M227" s="1">
        <f t="shared" si="265"/>
        <v>15546.771054613233</v>
      </c>
      <c r="N227" s="1">
        <f t="shared" si="265"/>
        <v>12580.589676557294</v>
      </c>
      <c r="O227" s="1">
        <f t="shared" si="265"/>
        <v>9114.0277285503307</v>
      </c>
      <c r="P227" s="1">
        <f t="shared" si="265"/>
        <v>10434.499212829263</v>
      </c>
      <c r="Q227" s="1">
        <f t="shared" si="265"/>
        <v>12296.181287215248</v>
      </c>
      <c r="R227" s="1">
        <f t="shared" si="265"/>
        <v>14320.411091945962</v>
      </c>
      <c r="S227" s="1">
        <f t="shared" si="265"/>
        <v>15982.969743060698</v>
      </c>
      <c r="T227" s="1">
        <f t="shared" si="265"/>
        <v>12294.578980420181</v>
      </c>
      <c r="U227" s="1">
        <f t="shared" si="265"/>
        <v>11140.182008286571</v>
      </c>
      <c r="V227" s="1">
        <f t="shared" si="266"/>
        <v>12641.078358244264</v>
      </c>
      <c r="W227" s="1">
        <f t="shared" si="266"/>
        <v>17205.527694131684</v>
      </c>
      <c r="X227" s="1">
        <f t="shared" si="266"/>
        <v>17693.800286636641</v>
      </c>
      <c r="Y227" s="1">
        <f t="shared" si="266"/>
        <v>14872.370579035094</v>
      </c>
      <c r="Z227" s="1">
        <f t="shared" si="266"/>
        <v>11887.541848930054</v>
      </c>
      <c r="AA227" s="1">
        <f t="shared" si="266"/>
        <v>9114.0277285503307</v>
      </c>
      <c r="AB227" s="1">
        <f t="shared" si="266"/>
        <v>10434.499212829263</v>
      </c>
      <c r="AC227" s="1">
        <f t="shared" si="266"/>
        <v>12296.181287215248</v>
      </c>
      <c r="AD227" s="1">
        <f t="shared" si="266"/>
        <v>14320.411091945962</v>
      </c>
      <c r="AE227" s="1">
        <f t="shared" si="266"/>
        <v>15982.969743060698</v>
      </c>
      <c r="AF227" s="1">
        <f t="shared" si="266"/>
        <v>12294.578980420181</v>
      </c>
      <c r="AH227" s="15">
        <f t="shared" si="267"/>
        <v>153366.94125542796</v>
      </c>
      <c r="AI227" s="15">
        <f t="shared" si="268"/>
        <v>159883.16881928599</v>
      </c>
      <c r="AJ227" s="15">
        <f t="shared" si="269"/>
        <v>6516.2275638580322</v>
      </c>
      <c r="AN227" s="15">
        <f t="shared" si="270"/>
        <v>6516.2275638580322</v>
      </c>
    </row>
    <row r="228" spans="1:40">
      <c r="A228" s="77" t="s">
        <v>512</v>
      </c>
      <c r="B228" s="5" t="str">
        <f t="shared" si="271"/>
        <v>8750-02001</v>
      </c>
      <c r="C228" s="5" t="str">
        <f t="shared" si="272"/>
        <v>8750</v>
      </c>
      <c r="D228" s="1">
        <f>SUM($F228:K228)</f>
        <v>3674.09</v>
      </c>
      <c r="E228" s="2">
        <f>D228/$D$290</f>
        <v>1.024359674484648E-2</v>
      </c>
      <c r="F228" s="22">
        <f>'Div 9 history '!B230</f>
        <v>2676.16</v>
      </c>
      <c r="G228" s="22">
        <f>'Div 9 history '!C230</f>
        <v>837.36</v>
      </c>
      <c r="H228" s="22">
        <f>'Div 9 history '!D230</f>
        <v>160.57</v>
      </c>
      <c r="I228" s="22">
        <f>'Div 9 history '!E230</f>
        <v>0</v>
      </c>
      <c r="J228" s="22">
        <f>'Div 9 history '!F230</f>
        <v>0</v>
      </c>
      <c r="K228" s="22">
        <f>'Div 9 history '!G230</f>
        <v>0</v>
      </c>
      <c r="L228" s="1">
        <f t="shared" si="265"/>
        <v>809.9529997376153</v>
      </c>
      <c r="M228" s="1">
        <f t="shared" si="265"/>
        <v>746.42631016477549</v>
      </c>
      <c r="N228" s="1">
        <f t="shared" si="265"/>
        <v>604.01501372744951</v>
      </c>
      <c r="O228" s="1">
        <f t="shared" si="265"/>
        <v>437.57961471637009</v>
      </c>
      <c r="P228" s="1">
        <f t="shared" si="265"/>
        <v>500.97764471409477</v>
      </c>
      <c r="Q228" s="1">
        <f t="shared" si="265"/>
        <v>590.3600943946343</v>
      </c>
      <c r="R228" s="1">
        <f t="shared" si="265"/>
        <v>687.54673069120258</v>
      </c>
      <c r="S228" s="1">
        <f t="shared" si="265"/>
        <v>767.36893396574419</v>
      </c>
      <c r="T228" s="1">
        <f t="shared" si="265"/>
        <v>590.2831649830805</v>
      </c>
      <c r="U228" s="1">
        <f t="shared" si="265"/>
        <v>534.8586482555769</v>
      </c>
      <c r="V228" s="1">
        <f t="shared" si="266"/>
        <v>606.91917584058092</v>
      </c>
      <c r="W228" s="1">
        <f t="shared" si="266"/>
        <v>826.06597254532392</v>
      </c>
      <c r="X228" s="1">
        <f t="shared" si="266"/>
        <v>849.50875100380756</v>
      </c>
      <c r="Y228" s="1">
        <f t="shared" si="266"/>
        <v>714.04722277802273</v>
      </c>
      <c r="Z228" s="1">
        <f t="shared" si="266"/>
        <v>570.74063598519729</v>
      </c>
      <c r="AA228" s="1">
        <f t="shared" si="266"/>
        <v>437.57961471637009</v>
      </c>
      <c r="AB228" s="1">
        <f t="shared" si="266"/>
        <v>500.97764471409477</v>
      </c>
      <c r="AC228" s="1">
        <f t="shared" si="266"/>
        <v>590.3600943946343</v>
      </c>
      <c r="AD228" s="1">
        <f t="shared" si="266"/>
        <v>687.54673069120258</v>
      </c>
      <c r="AE228" s="1">
        <f t="shared" si="266"/>
        <v>767.36893396574419</v>
      </c>
      <c r="AF228" s="1">
        <f t="shared" si="266"/>
        <v>590.2831649830805</v>
      </c>
      <c r="AH228" s="15">
        <f t="shared" si="267"/>
        <v>7363.40167745494</v>
      </c>
      <c r="AI228" s="15">
        <f t="shared" si="268"/>
        <v>7676.2565898736348</v>
      </c>
      <c r="AJ228" s="15">
        <f t="shared" si="269"/>
        <v>312.85491241869477</v>
      </c>
      <c r="AN228" s="15">
        <f t="shared" si="270"/>
        <v>312.85491241869477</v>
      </c>
    </row>
    <row r="229" spans="1:40">
      <c r="A229" s="77" t="s">
        <v>702</v>
      </c>
      <c r="B229" s="5" t="str">
        <f t="shared" si="271"/>
        <v>8760-02001</v>
      </c>
      <c r="C229" s="5" t="str">
        <f t="shared" si="272"/>
        <v>8760</v>
      </c>
      <c r="D229" s="1">
        <f>SUM($F229:K229)</f>
        <v>2740.8399999999997</v>
      </c>
      <c r="E229" s="2">
        <f>D229/$D$290</f>
        <v>7.6416363513536756E-3</v>
      </c>
      <c r="F229" s="22">
        <f>'Div 9 history '!B231</f>
        <v>0</v>
      </c>
      <c r="G229" s="22">
        <f>'Div 9 history '!C231</f>
        <v>2740.8399999999997</v>
      </c>
      <c r="H229" s="22">
        <f>'Div 9 history '!D231</f>
        <v>0</v>
      </c>
      <c r="I229" s="22">
        <f>'Div 9 history '!E231</f>
        <v>0</v>
      </c>
      <c r="J229" s="22">
        <f>'Div 9 history '!F231</f>
        <v>0</v>
      </c>
      <c r="K229" s="22">
        <f>'Div 9 history '!G231</f>
        <v>0</v>
      </c>
      <c r="L229" s="1">
        <f t="shared" si="265"/>
        <v>604.21807299245404</v>
      </c>
      <c r="M229" s="1">
        <f t="shared" si="265"/>
        <v>556.82770099589914</v>
      </c>
      <c r="N229" s="1">
        <f t="shared" si="265"/>
        <v>450.59008087029514</v>
      </c>
      <c r="O229" s="1">
        <f t="shared" si="265"/>
        <v>326.43068384258845</v>
      </c>
      <c r="P229" s="1">
        <f t="shared" si="265"/>
        <v>373.72507688657043</v>
      </c>
      <c r="Q229" s="1">
        <f t="shared" si="265"/>
        <v>440.40362678121369</v>
      </c>
      <c r="R229" s="1">
        <f t="shared" si="265"/>
        <v>512.90403374649929</v>
      </c>
      <c r="S229" s="1">
        <f t="shared" si="265"/>
        <v>572.45072085078766</v>
      </c>
      <c r="T229" s="1">
        <f t="shared" si="265"/>
        <v>440.346238092215</v>
      </c>
      <c r="U229" s="1">
        <f t="shared" si="265"/>
        <v>399.00001836776323</v>
      </c>
      <c r="V229" s="1">
        <f t="shared" si="266"/>
        <v>452.75656119226744</v>
      </c>
      <c r="W229" s="1">
        <f t="shared" si="266"/>
        <v>616.23821414040628</v>
      </c>
      <c r="X229" s="1">
        <f t="shared" si="266"/>
        <v>633.7263281795698</v>
      </c>
      <c r="Y229" s="1">
        <f t="shared" si="266"/>
        <v>532.67317623654174</v>
      </c>
      <c r="Z229" s="1">
        <f t="shared" si="266"/>
        <v>425.76767709382949</v>
      </c>
      <c r="AA229" s="1">
        <f t="shared" si="266"/>
        <v>326.43068384258845</v>
      </c>
      <c r="AB229" s="1">
        <f t="shared" si="266"/>
        <v>373.72507688657043</v>
      </c>
      <c r="AC229" s="1">
        <f t="shared" si="266"/>
        <v>440.40362678121369</v>
      </c>
      <c r="AD229" s="1">
        <f t="shared" si="266"/>
        <v>512.90403374649929</v>
      </c>
      <c r="AE229" s="1">
        <f t="shared" si="266"/>
        <v>572.45072085078766</v>
      </c>
      <c r="AF229" s="1">
        <f t="shared" si="266"/>
        <v>440.346238092215</v>
      </c>
      <c r="AH229" s="15">
        <f t="shared" si="267"/>
        <v>5493.0352423690201</v>
      </c>
      <c r="AI229" s="15">
        <f t="shared" si="268"/>
        <v>5726.4223554102518</v>
      </c>
      <c r="AJ229" s="15">
        <f t="shared" si="269"/>
        <v>233.38711304123171</v>
      </c>
      <c r="AN229" s="15">
        <f t="shared" si="270"/>
        <v>233.38711304123171</v>
      </c>
    </row>
    <row r="230" spans="1:40">
      <c r="A230" s="77" t="s">
        <v>925</v>
      </c>
      <c r="B230" s="5" t="str">
        <f t="shared" ref="B230:B282" si="273">RIGHT(A230,10)</f>
        <v>8940-02001</v>
      </c>
      <c r="C230" s="5" t="str">
        <f t="shared" ref="C230:C282" si="274">LEFT(B230,4)</f>
        <v>8940</v>
      </c>
      <c r="D230" s="1">
        <f>SUM($F230:K230)</f>
        <v>92.45</v>
      </c>
      <c r="E230" s="2">
        <f t="shared" ref="E230:E289" si="275">D230/$D$290</f>
        <v>2.5775648366290898E-4</v>
      </c>
      <c r="F230" s="22">
        <f>'Div 9 history '!B232</f>
        <v>0</v>
      </c>
      <c r="G230" s="22">
        <f>'Div 9 history '!C232</f>
        <v>0</v>
      </c>
      <c r="H230" s="22">
        <f>'Div 9 history '!D232</f>
        <v>0</v>
      </c>
      <c r="I230" s="22">
        <f>'Div 9 history '!E232</f>
        <v>0</v>
      </c>
      <c r="J230" s="22">
        <f>'Div 9 history '!F232</f>
        <v>0</v>
      </c>
      <c r="K230" s="22">
        <f>'Div 9 history '!G232</f>
        <v>92.45</v>
      </c>
      <c r="L230" s="1">
        <f t="shared" si="265"/>
        <v>20.380598958039283</v>
      </c>
      <c r="M230" s="1">
        <f t="shared" si="265"/>
        <v>18.782096348955388</v>
      </c>
      <c r="N230" s="1">
        <f t="shared" si="265"/>
        <v>15.198644567526303</v>
      </c>
      <c r="O230" s="1">
        <f t="shared" si="265"/>
        <v>11.010681660092274</v>
      </c>
      <c r="P230" s="1">
        <f t="shared" si="265"/>
        <v>12.605946847741365</v>
      </c>
      <c r="Q230" s="1">
        <f t="shared" si="265"/>
        <v>14.855050019673973</v>
      </c>
      <c r="R230" s="1">
        <f t="shared" si="265"/>
        <v>17.300527546250006</v>
      </c>
      <c r="S230" s="1">
        <f t="shared" si="265"/>
        <v>19.309069169544856</v>
      </c>
      <c r="T230" s="1">
        <f t="shared" si="265"/>
        <v>14.853114268481665</v>
      </c>
      <c r="U230" s="1">
        <f t="shared" si="265"/>
        <v>13.458484150150944</v>
      </c>
      <c r="V230" s="1">
        <f t="shared" si="266"/>
        <v>15.271721108209576</v>
      </c>
      <c r="W230" s="1">
        <f t="shared" si="266"/>
        <v>20.786044751711362</v>
      </c>
      <c r="X230" s="1">
        <f t="shared" si="266"/>
        <v>21.375928197268443</v>
      </c>
      <c r="Y230" s="1">
        <f t="shared" si="266"/>
        <v>17.967351302180461</v>
      </c>
      <c r="Z230" s="1">
        <f t="shared" si="266"/>
        <v>14.36137160407924</v>
      </c>
      <c r="AA230" s="1">
        <f t="shared" si="266"/>
        <v>11.010681660092274</v>
      </c>
      <c r="AB230" s="1">
        <f t="shared" si="266"/>
        <v>12.605946847741365</v>
      </c>
      <c r="AC230" s="1">
        <f t="shared" si="266"/>
        <v>14.855050019673973</v>
      </c>
      <c r="AD230" s="1">
        <f t="shared" si="266"/>
        <v>17.300527546250006</v>
      </c>
      <c r="AE230" s="1">
        <f t="shared" si="266"/>
        <v>19.309069169544856</v>
      </c>
      <c r="AF230" s="1">
        <f t="shared" si="266"/>
        <v>14.853114268481665</v>
      </c>
      <c r="AH230" s="15">
        <f t="shared" ref="AH230:AH231" si="276">SUM(F230:Q230)</f>
        <v>185.2830184020286</v>
      </c>
      <c r="AI230" s="15">
        <f t="shared" ref="AI230:AI231" si="277">SUM(U230:AF230)</f>
        <v>193.1552906253842</v>
      </c>
      <c r="AJ230" s="15">
        <f t="shared" ref="AJ230:AJ231" si="278">AI230-AH230</f>
        <v>7.8722722233555942</v>
      </c>
      <c r="AN230" s="15">
        <f t="shared" ref="AN230:AN231" si="279">AJ230</f>
        <v>7.8722722233555942</v>
      </c>
    </row>
    <row r="231" spans="1:40">
      <c r="A231" s="77" t="s">
        <v>924</v>
      </c>
      <c r="B231" s="5" t="str">
        <f t="shared" si="273"/>
        <v>8890-02001</v>
      </c>
      <c r="C231" s="5" t="str">
        <f t="shared" si="274"/>
        <v>8890</v>
      </c>
      <c r="D231" s="1">
        <f>SUM($F231:K231)</f>
        <v>16.53</v>
      </c>
      <c r="E231" s="2">
        <f t="shared" si="275"/>
        <v>4.608669199510963E-5</v>
      </c>
      <c r="F231" s="22">
        <f>'Div 9 history '!B233</f>
        <v>0</v>
      </c>
      <c r="G231" s="22">
        <f>'Div 9 history '!C233</f>
        <v>0</v>
      </c>
      <c r="H231" s="22">
        <f>'Div 9 history '!D233</f>
        <v>0</v>
      </c>
      <c r="I231" s="22">
        <f>'Div 9 history '!E233</f>
        <v>16.53</v>
      </c>
      <c r="J231" s="22">
        <f>'Div 9 history '!F233</f>
        <v>0</v>
      </c>
      <c r="K231" s="22">
        <f>'Div 9 history '!G233</f>
        <v>0</v>
      </c>
      <c r="L231" s="1">
        <f t="shared" si="265"/>
        <v>3.6440378666997222</v>
      </c>
      <c r="M231" s="1">
        <f t="shared" si="265"/>
        <v>3.3582266376228507</v>
      </c>
      <c r="N231" s="1">
        <f t="shared" si="265"/>
        <v>2.7175077847615987</v>
      </c>
      <c r="O231" s="1">
        <f t="shared" si="265"/>
        <v>1.9687027348980561</v>
      </c>
      <c r="P231" s="1">
        <f t="shared" si="265"/>
        <v>2.2539351151234692</v>
      </c>
      <c r="Q231" s="1">
        <f t="shared" si="265"/>
        <v>2.6560733025982777</v>
      </c>
      <c r="R231" s="1">
        <f t="shared" si="265"/>
        <v>3.09332309723648</v>
      </c>
      <c r="S231" s="1">
        <f t="shared" si="265"/>
        <v>3.4524490359391722</v>
      </c>
      <c r="T231" s="1">
        <f t="shared" si="265"/>
        <v>2.6557271915413945</v>
      </c>
      <c r="U231" s="1">
        <f t="shared" si="265"/>
        <v>2.4063682314980541</v>
      </c>
      <c r="V231" s="1">
        <f t="shared" si="266"/>
        <v>2.7305738228091321</v>
      </c>
      <c r="W231" s="1">
        <f t="shared" si="266"/>
        <v>3.7165313114741898</v>
      </c>
      <c r="X231" s="1">
        <f t="shared" si="266"/>
        <v>3.8220020887057586</v>
      </c>
      <c r="Y231" s="1">
        <f t="shared" si="266"/>
        <v>3.2125507520285885</v>
      </c>
      <c r="Z231" s="1">
        <f t="shared" si="266"/>
        <v>2.5678039222869642</v>
      </c>
      <c r="AA231" s="1">
        <f t="shared" si="266"/>
        <v>1.9687027348980561</v>
      </c>
      <c r="AB231" s="1">
        <f t="shared" si="266"/>
        <v>2.2539351151234692</v>
      </c>
      <c r="AC231" s="1">
        <f t="shared" si="266"/>
        <v>2.6560733025982777</v>
      </c>
      <c r="AD231" s="1">
        <f t="shared" si="266"/>
        <v>3.09332309723648</v>
      </c>
      <c r="AE231" s="1">
        <f t="shared" si="266"/>
        <v>3.4524490359391722</v>
      </c>
      <c r="AF231" s="1">
        <f t="shared" si="266"/>
        <v>2.6557271915413945</v>
      </c>
      <c r="AH231" s="15">
        <f t="shared" si="276"/>
        <v>33.128483441703978</v>
      </c>
      <c r="AI231" s="15">
        <f t="shared" si="277"/>
        <v>34.53604060613953</v>
      </c>
      <c r="AJ231" s="15">
        <f t="shared" si="278"/>
        <v>1.407557164435552</v>
      </c>
      <c r="AN231" s="15">
        <f t="shared" si="279"/>
        <v>1.407557164435552</v>
      </c>
    </row>
    <row r="232" spans="1:40">
      <c r="A232" s="77" t="s">
        <v>703</v>
      </c>
      <c r="B232" s="5" t="str">
        <f t="shared" si="273"/>
        <v>8770-02001</v>
      </c>
      <c r="C232" s="5" t="str">
        <f t="shared" si="274"/>
        <v>8770</v>
      </c>
      <c r="D232" s="1">
        <f>SUM($F232:K232)</f>
        <v>0</v>
      </c>
      <c r="E232" s="2">
        <f t="shared" si="275"/>
        <v>0</v>
      </c>
      <c r="F232" s="22">
        <f>'Div 9 history '!B234</f>
        <v>0</v>
      </c>
      <c r="G232" s="22">
        <f>'Div 9 history '!C234</f>
        <v>0</v>
      </c>
      <c r="H232" s="22">
        <f>'Div 9 history '!D234</f>
        <v>0</v>
      </c>
      <c r="I232" s="22">
        <f>'Div 9 history '!E234</f>
        <v>0</v>
      </c>
      <c r="J232" s="22">
        <f>'Div 9 history '!F234</f>
        <v>0</v>
      </c>
      <c r="K232" s="22">
        <f>'Div 9 history '!G234</f>
        <v>0</v>
      </c>
      <c r="L232" s="1">
        <f t="shared" si="265"/>
        <v>0</v>
      </c>
      <c r="M232" s="1">
        <f t="shared" si="265"/>
        <v>0</v>
      </c>
      <c r="N232" s="1">
        <f t="shared" si="265"/>
        <v>0</v>
      </c>
      <c r="O232" s="1">
        <f t="shared" si="265"/>
        <v>0</v>
      </c>
      <c r="P232" s="1">
        <f t="shared" si="265"/>
        <v>0</v>
      </c>
      <c r="Q232" s="1">
        <f t="shared" si="265"/>
        <v>0</v>
      </c>
      <c r="R232" s="1">
        <f t="shared" si="265"/>
        <v>0</v>
      </c>
      <c r="S232" s="1">
        <f t="shared" si="265"/>
        <v>0</v>
      </c>
      <c r="T232" s="1">
        <f t="shared" si="265"/>
        <v>0</v>
      </c>
      <c r="U232" s="1">
        <f t="shared" si="265"/>
        <v>0</v>
      </c>
      <c r="V232" s="1">
        <f t="shared" si="266"/>
        <v>0</v>
      </c>
      <c r="W232" s="1">
        <f t="shared" si="266"/>
        <v>0</v>
      </c>
      <c r="X232" s="1">
        <f t="shared" si="266"/>
        <v>0</v>
      </c>
      <c r="Y232" s="1">
        <f t="shared" si="266"/>
        <v>0</v>
      </c>
      <c r="Z232" s="1">
        <f t="shared" si="266"/>
        <v>0</v>
      </c>
      <c r="AA232" s="1">
        <f t="shared" si="266"/>
        <v>0</v>
      </c>
      <c r="AB232" s="1">
        <f t="shared" si="266"/>
        <v>0</v>
      </c>
      <c r="AC232" s="1">
        <f t="shared" si="266"/>
        <v>0</v>
      </c>
      <c r="AD232" s="1">
        <f t="shared" si="266"/>
        <v>0</v>
      </c>
      <c r="AE232" s="1">
        <f t="shared" si="266"/>
        <v>0</v>
      </c>
      <c r="AF232" s="1">
        <f t="shared" si="266"/>
        <v>0</v>
      </c>
      <c r="AH232" s="15">
        <f t="shared" si="267"/>
        <v>0</v>
      </c>
      <c r="AI232" s="15">
        <f t="shared" si="268"/>
        <v>0</v>
      </c>
      <c r="AJ232" s="15">
        <f t="shared" si="269"/>
        <v>0</v>
      </c>
      <c r="AN232" s="15">
        <f t="shared" si="270"/>
        <v>0</v>
      </c>
    </row>
    <row r="233" spans="1:40">
      <c r="A233" s="77" t="s">
        <v>182</v>
      </c>
      <c r="B233" s="5" t="str">
        <f t="shared" si="273"/>
        <v>8560-02001</v>
      </c>
      <c r="C233" s="5" t="str">
        <f t="shared" si="274"/>
        <v>8560</v>
      </c>
      <c r="D233" s="1">
        <f>SUM($F233:K233)</f>
        <v>0</v>
      </c>
      <c r="E233" s="2">
        <f t="shared" si="275"/>
        <v>0</v>
      </c>
      <c r="F233" s="22">
        <f>'Div 9 history '!B235</f>
        <v>0</v>
      </c>
      <c r="G233" s="22">
        <f>'Div 9 history '!C235</f>
        <v>0</v>
      </c>
      <c r="H233" s="22">
        <f>'Div 9 history '!D235</f>
        <v>0</v>
      </c>
      <c r="I233" s="22">
        <f>'Div 9 history '!E235</f>
        <v>0</v>
      </c>
      <c r="J233" s="22">
        <f>'Div 9 history '!F235</f>
        <v>0</v>
      </c>
      <c r="K233" s="22">
        <f>'Div 9 history '!G235</f>
        <v>0</v>
      </c>
      <c r="L233" s="1">
        <f t="shared" si="265"/>
        <v>0</v>
      </c>
      <c r="M233" s="1">
        <f t="shared" si="265"/>
        <v>0</v>
      </c>
      <c r="N233" s="1">
        <f t="shared" si="265"/>
        <v>0</v>
      </c>
      <c r="O233" s="1">
        <f t="shared" si="265"/>
        <v>0</v>
      </c>
      <c r="P233" s="1">
        <f t="shared" si="265"/>
        <v>0</v>
      </c>
      <c r="Q233" s="1">
        <f t="shared" si="265"/>
        <v>0</v>
      </c>
      <c r="R233" s="1">
        <f t="shared" si="265"/>
        <v>0</v>
      </c>
      <c r="S233" s="1">
        <f t="shared" si="265"/>
        <v>0</v>
      </c>
      <c r="T233" s="1">
        <f t="shared" si="265"/>
        <v>0</v>
      </c>
      <c r="U233" s="1">
        <f t="shared" si="265"/>
        <v>0</v>
      </c>
      <c r="V233" s="1">
        <f t="shared" si="266"/>
        <v>0</v>
      </c>
      <c r="W233" s="1">
        <f t="shared" si="266"/>
        <v>0</v>
      </c>
      <c r="X233" s="1">
        <f t="shared" si="266"/>
        <v>0</v>
      </c>
      <c r="Y233" s="1">
        <f t="shared" si="266"/>
        <v>0</v>
      </c>
      <c r="Z233" s="1">
        <f t="shared" si="266"/>
        <v>0</v>
      </c>
      <c r="AA233" s="1">
        <f t="shared" si="266"/>
        <v>0</v>
      </c>
      <c r="AB233" s="1">
        <f t="shared" si="266"/>
        <v>0</v>
      </c>
      <c r="AC233" s="1">
        <f t="shared" si="266"/>
        <v>0</v>
      </c>
      <c r="AD233" s="1">
        <f t="shared" si="266"/>
        <v>0</v>
      </c>
      <c r="AE233" s="1">
        <f t="shared" si="266"/>
        <v>0</v>
      </c>
      <c r="AF233" s="1">
        <f t="shared" si="266"/>
        <v>0</v>
      </c>
      <c r="AH233" s="15">
        <f t="shared" si="267"/>
        <v>0</v>
      </c>
      <c r="AI233" s="15">
        <f t="shared" si="268"/>
        <v>0</v>
      </c>
      <c r="AJ233" s="15">
        <f t="shared" si="269"/>
        <v>0</v>
      </c>
      <c r="AN233" s="15">
        <f t="shared" si="270"/>
        <v>0</v>
      </c>
    </row>
    <row r="234" spans="1:40">
      <c r="A234" s="77" t="s">
        <v>704</v>
      </c>
      <c r="B234" s="5" t="str">
        <f t="shared" si="273"/>
        <v>8900-02004</v>
      </c>
      <c r="C234" s="5" t="str">
        <f t="shared" si="274"/>
        <v>8900</v>
      </c>
      <c r="D234" s="1">
        <f>SUM($F234:K234)</f>
        <v>0</v>
      </c>
      <c r="E234" s="2">
        <f t="shared" si="275"/>
        <v>0</v>
      </c>
      <c r="F234" s="22">
        <f>'Div 9 history '!B236</f>
        <v>0</v>
      </c>
      <c r="G234" s="22">
        <f>'Div 9 history '!C236</f>
        <v>0</v>
      </c>
      <c r="H234" s="22">
        <f>'Div 9 history '!D236</f>
        <v>0</v>
      </c>
      <c r="I234" s="22">
        <f>'Div 9 history '!E236</f>
        <v>0</v>
      </c>
      <c r="J234" s="22">
        <f>'Div 9 history '!F236</f>
        <v>0</v>
      </c>
      <c r="K234" s="22">
        <f>'Div 9 history '!G236</f>
        <v>0</v>
      </c>
      <c r="L234" s="1">
        <f t="shared" si="265"/>
        <v>0</v>
      </c>
      <c r="M234" s="1">
        <f t="shared" si="265"/>
        <v>0</v>
      </c>
      <c r="N234" s="1">
        <f t="shared" si="265"/>
        <v>0</v>
      </c>
      <c r="O234" s="1">
        <f t="shared" si="265"/>
        <v>0</v>
      </c>
      <c r="P234" s="1">
        <f t="shared" si="265"/>
        <v>0</v>
      </c>
      <c r="Q234" s="1">
        <f t="shared" si="265"/>
        <v>0</v>
      </c>
      <c r="R234" s="1">
        <f t="shared" si="265"/>
        <v>0</v>
      </c>
      <c r="S234" s="1">
        <f t="shared" si="265"/>
        <v>0</v>
      </c>
      <c r="T234" s="1">
        <f t="shared" si="265"/>
        <v>0</v>
      </c>
      <c r="U234" s="1">
        <f t="shared" si="265"/>
        <v>0</v>
      </c>
      <c r="V234" s="1">
        <f t="shared" si="266"/>
        <v>0</v>
      </c>
      <c r="W234" s="1">
        <f t="shared" si="266"/>
        <v>0</v>
      </c>
      <c r="X234" s="1">
        <f t="shared" si="266"/>
        <v>0</v>
      </c>
      <c r="Y234" s="1">
        <f t="shared" si="266"/>
        <v>0</v>
      </c>
      <c r="Z234" s="1">
        <f t="shared" si="266"/>
        <v>0</v>
      </c>
      <c r="AA234" s="1">
        <f t="shared" si="266"/>
        <v>0</v>
      </c>
      <c r="AB234" s="1">
        <f t="shared" si="266"/>
        <v>0</v>
      </c>
      <c r="AC234" s="1">
        <f t="shared" si="266"/>
        <v>0</v>
      </c>
      <c r="AD234" s="1">
        <f t="shared" si="266"/>
        <v>0</v>
      </c>
      <c r="AE234" s="1">
        <f t="shared" si="266"/>
        <v>0</v>
      </c>
      <c r="AF234" s="1">
        <f t="shared" si="266"/>
        <v>0</v>
      </c>
      <c r="AH234" s="15">
        <f t="shared" si="267"/>
        <v>0</v>
      </c>
      <c r="AI234" s="15">
        <f t="shared" si="268"/>
        <v>0</v>
      </c>
      <c r="AJ234" s="15">
        <f t="shared" si="269"/>
        <v>0</v>
      </c>
      <c r="AN234" s="15">
        <f t="shared" si="270"/>
        <v>0</v>
      </c>
    </row>
    <row r="235" spans="1:40">
      <c r="A235" s="77" t="s">
        <v>185</v>
      </c>
      <c r="B235" s="5" t="str">
        <f t="shared" si="273"/>
        <v>8740-02004</v>
      </c>
      <c r="C235" s="5" t="str">
        <f t="shared" si="274"/>
        <v>8740</v>
      </c>
      <c r="D235" s="1">
        <f>SUM($F235:K235)</f>
        <v>6496.5199999999995</v>
      </c>
      <c r="E235" s="2">
        <f t="shared" si="275"/>
        <v>1.8112711208715642E-2</v>
      </c>
      <c r="F235" s="22">
        <f>'Div 9 history '!B237</f>
        <v>704.65</v>
      </c>
      <c r="G235" s="22">
        <f>'Div 9 history '!C237</f>
        <v>662.86</v>
      </c>
      <c r="H235" s="22">
        <f>'Div 9 history '!D237</f>
        <v>1399.05</v>
      </c>
      <c r="I235" s="22">
        <f>'Div 9 history '!E237</f>
        <v>947.41</v>
      </c>
      <c r="J235" s="22">
        <f>'Div 9 history '!F237</f>
        <v>1603.9699999999998</v>
      </c>
      <c r="K235" s="22">
        <f>'Div 9 history '!G237</f>
        <v>1178.58</v>
      </c>
      <c r="L235" s="1">
        <f t="shared" si="265"/>
        <v>1432.1575851041789</v>
      </c>
      <c r="M235" s="1">
        <f t="shared" si="265"/>
        <v>1319.829795272208</v>
      </c>
      <c r="N235" s="1">
        <f t="shared" si="265"/>
        <v>1068.018371074375</v>
      </c>
      <c r="O235" s="1">
        <f t="shared" si="265"/>
        <v>773.7275675329654</v>
      </c>
      <c r="P235" s="1">
        <f t="shared" si="265"/>
        <v>885.8278617121548</v>
      </c>
      <c r="Q235" s="1">
        <f t="shared" si="265"/>
        <v>1043.8737647789328</v>
      </c>
      <c r="R235" s="1">
        <f t="shared" si="265"/>
        <v>1215.719018007183</v>
      </c>
      <c r="S235" s="1">
        <f t="shared" si="265"/>
        <v>1356.8605088299787</v>
      </c>
      <c r="T235" s="1">
        <f t="shared" si="265"/>
        <v>1043.7377383177554</v>
      </c>
      <c r="U235" s="1">
        <f t="shared" si="265"/>
        <v>945.73619741631808</v>
      </c>
      <c r="V235" s="1">
        <f t="shared" si="266"/>
        <v>1073.1535058291579</v>
      </c>
      <c r="W235" s="1">
        <f t="shared" si="266"/>
        <v>1460.6485175812643</v>
      </c>
      <c r="X235" s="1">
        <f t="shared" si="266"/>
        <v>1502.1000005637466</v>
      </c>
      <c r="Y235" s="1">
        <f t="shared" si="266"/>
        <v>1262.5771452854667</v>
      </c>
      <c r="Z235" s="1">
        <f t="shared" si="266"/>
        <v>1009.1826701279919</v>
      </c>
      <c r="AA235" s="1">
        <f t="shared" si="266"/>
        <v>773.7275675329654</v>
      </c>
      <c r="AB235" s="1">
        <f t="shared" si="266"/>
        <v>885.8278617121548</v>
      </c>
      <c r="AC235" s="1">
        <f t="shared" si="266"/>
        <v>1043.8737647789328</v>
      </c>
      <c r="AD235" s="1">
        <f t="shared" si="266"/>
        <v>1215.719018007183</v>
      </c>
      <c r="AE235" s="1">
        <f t="shared" si="266"/>
        <v>1356.8605088299787</v>
      </c>
      <c r="AF235" s="1">
        <f t="shared" si="266"/>
        <v>1043.7377383177554</v>
      </c>
      <c r="AH235" s="15">
        <f t="shared" si="267"/>
        <v>13019.954945474814</v>
      </c>
      <c r="AI235" s="15">
        <f t="shared" si="268"/>
        <v>13573.144495982917</v>
      </c>
      <c r="AJ235" s="15">
        <f t="shared" si="269"/>
        <v>553.18955050810291</v>
      </c>
      <c r="AN235" s="15">
        <f t="shared" si="270"/>
        <v>553.18955050810291</v>
      </c>
    </row>
    <row r="236" spans="1:40">
      <c r="A236" s="77" t="s">
        <v>513</v>
      </c>
      <c r="B236" s="5" t="str">
        <f t="shared" si="273"/>
        <v>8750-02004</v>
      </c>
      <c r="C236" s="5" t="str">
        <f t="shared" si="274"/>
        <v>8750</v>
      </c>
      <c r="D236" s="1">
        <f>SUM($F236:K236)</f>
        <v>260.40000000000003</v>
      </c>
      <c r="E236" s="2">
        <f t="shared" si="275"/>
        <v>7.2601177226415902E-4</v>
      </c>
      <c r="F236" s="22">
        <f>'Div 9 history '!B238</f>
        <v>187.33</v>
      </c>
      <c r="G236" s="22">
        <f>'Div 9 history '!C238</f>
        <v>58.62</v>
      </c>
      <c r="H236" s="22">
        <f>'Div 9 history '!D238</f>
        <v>14.45</v>
      </c>
      <c r="I236" s="22">
        <f>'Div 9 history '!E238</f>
        <v>0</v>
      </c>
      <c r="J236" s="22">
        <f>'Div 9 history '!F238</f>
        <v>0</v>
      </c>
      <c r="K236" s="22">
        <f>'Div 9 history '!G238</f>
        <v>0</v>
      </c>
      <c r="L236" s="1">
        <f t="shared" si="265"/>
        <v>57.405170023509243</v>
      </c>
      <c r="M236" s="1">
        <f t="shared" si="265"/>
        <v>52.902735416635835</v>
      </c>
      <c r="N236" s="1">
        <f t="shared" si="265"/>
        <v>42.80937853308653</v>
      </c>
      <c r="O236" s="1">
        <f t="shared" si="265"/>
        <v>31.013320760281541</v>
      </c>
      <c r="P236" s="1">
        <f t="shared" si="265"/>
        <v>35.50663665929531</v>
      </c>
      <c r="Q236" s="1">
        <f t="shared" si="265"/>
        <v>41.841590320422959</v>
      </c>
      <c r="R236" s="1">
        <f t="shared" si="265"/>
        <v>48.729663310367783</v>
      </c>
      <c r="S236" s="1">
        <f t="shared" si="265"/>
        <v>54.387037444559013</v>
      </c>
      <c r="T236" s="1">
        <f t="shared" si="265"/>
        <v>41.836137972013255</v>
      </c>
      <c r="U236" s="1">
        <f t="shared" si="265"/>
        <v>37.907942376412187</v>
      </c>
      <c r="V236" s="1">
        <f t="shared" si="266"/>
        <v>43.015210130641144</v>
      </c>
      <c r="W236" s="1">
        <f t="shared" si="266"/>
        <v>58.547172021045313</v>
      </c>
      <c r="X236" s="1">
        <f t="shared" si="266"/>
        <v>60.208671742225022</v>
      </c>
      <c r="Y236" s="1">
        <f t="shared" si="266"/>
        <v>50.607877545568336</v>
      </c>
      <c r="Z236" s="1">
        <f t="shared" si="266"/>
        <v>40.45106723312314</v>
      </c>
      <c r="AA236" s="1">
        <f t="shared" si="266"/>
        <v>31.013320760281541</v>
      </c>
      <c r="AB236" s="1">
        <f t="shared" si="266"/>
        <v>35.50663665929531</v>
      </c>
      <c r="AC236" s="1">
        <f t="shared" si="266"/>
        <v>41.841590320422959</v>
      </c>
      <c r="AD236" s="1">
        <f t="shared" si="266"/>
        <v>48.729663310367783</v>
      </c>
      <c r="AE236" s="1">
        <f t="shared" si="266"/>
        <v>54.387037444559013</v>
      </c>
      <c r="AF236" s="1">
        <f t="shared" si="266"/>
        <v>41.836137972013255</v>
      </c>
      <c r="AH236" s="15">
        <f t="shared" si="267"/>
        <v>521.87883171323142</v>
      </c>
      <c r="AI236" s="15">
        <f t="shared" si="268"/>
        <v>544.05232751595497</v>
      </c>
      <c r="AJ236" s="15">
        <f t="shared" si="269"/>
        <v>22.173495802723551</v>
      </c>
      <c r="AN236" s="15">
        <f t="shared" si="270"/>
        <v>22.173495802723551</v>
      </c>
    </row>
    <row r="237" spans="1:40">
      <c r="A237" s="77" t="s">
        <v>928</v>
      </c>
      <c r="B237" s="5" t="str">
        <f t="shared" si="273"/>
        <v>8940-02004</v>
      </c>
      <c r="C237" s="5" t="str">
        <f t="shared" si="274"/>
        <v>8940</v>
      </c>
      <c r="D237" s="1">
        <f>SUM($F237:K237)</f>
        <v>8.32</v>
      </c>
      <c r="E237" s="2">
        <f t="shared" si="275"/>
        <v>2.3196689497841024E-5</v>
      </c>
      <c r="F237" s="22">
        <f>'Div 9 history '!B239</f>
        <v>0</v>
      </c>
      <c r="G237" s="22">
        <f>'Div 9 history '!C239</f>
        <v>0</v>
      </c>
      <c r="H237" s="22">
        <f>'Div 9 history '!D239</f>
        <v>0</v>
      </c>
      <c r="I237" s="22">
        <f>'Div 9 history '!E239</f>
        <v>0</v>
      </c>
      <c r="J237" s="22">
        <f>'Div 9 history '!F239</f>
        <v>0</v>
      </c>
      <c r="K237" s="22">
        <f>'Div 9 history '!G239</f>
        <v>8.32</v>
      </c>
      <c r="L237" s="1">
        <f t="shared" si="265"/>
        <v>1.8341436812426914</v>
      </c>
      <c r="M237" s="1">
        <f t="shared" si="265"/>
        <v>1.6902870916528807</v>
      </c>
      <c r="N237" s="1">
        <f t="shared" si="265"/>
        <v>1.3677958118098306</v>
      </c>
      <c r="O237" s="1">
        <f t="shared" si="265"/>
        <v>0.99090180002128414</v>
      </c>
      <c r="P237" s="1">
        <f t="shared" si="265"/>
        <v>1.1344670391910021</v>
      </c>
      <c r="Q237" s="1">
        <f t="shared" si="265"/>
        <v>1.3368741607754187</v>
      </c>
      <c r="R237" s="1">
        <f t="shared" si="265"/>
        <v>1.5569539122206604</v>
      </c>
      <c r="S237" s="1">
        <f t="shared" si="265"/>
        <v>1.7377117954636365</v>
      </c>
      <c r="T237" s="1">
        <f t="shared" si="265"/>
        <v>1.3366999536372899</v>
      </c>
      <c r="U237" s="1">
        <f t="shared" si="265"/>
        <v>1.2111907856057962</v>
      </c>
      <c r="V237" s="1">
        <f t="shared" si="266"/>
        <v>1.3743723052493635</v>
      </c>
      <c r="W237" s="1">
        <f t="shared" si="266"/>
        <v>1.8706316098890052</v>
      </c>
      <c r="X237" s="1">
        <f t="shared" si="266"/>
        <v>1.9237179297054998</v>
      </c>
      <c r="Y237" s="1">
        <f t="shared" si="266"/>
        <v>1.6169644438522599</v>
      </c>
      <c r="Z237" s="1">
        <f t="shared" si="266"/>
        <v>1.2924457733470986</v>
      </c>
      <c r="AA237" s="1">
        <f t="shared" si="266"/>
        <v>0.99090180002128414</v>
      </c>
      <c r="AB237" s="1">
        <f t="shared" si="266"/>
        <v>1.1344670391910021</v>
      </c>
      <c r="AC237" s="1">
        <f t="shared" si="266"/>
        <v>1.3368741607754187</v>
      </c>
      <c r="AD237" s="1">
        <f t="shared" si="266"/>
        <v>1.5569539122206604</v>
      </c>
      <c r="AE237" s="1">
        <f t="shared" si="266"/>
        <v>1.7377117954636365</v>
      </c>
      <c r="AF237" s="1">
        <f t="shared" si="266"/>
        <v>1.3366999536372899</v>
      </c>
      <c r="AH237" s="15">
        <f t="shared" ref="AH237:AH238" si="280">SUM(F237:Q237)</f>
        <v>16.674469584693107</v>
      </c>
      <c r="AI237" s="15">
        <f t="shared" ref="AI237:AI238" si="281">SUM(U237:AF237)</f>
        <v>17.382931508958311</v>
      </c>
      <c r="AJ237" s="15">
        <f t="shared" ref="AJ237:AJ238" si="282">AI237-AH237</f>
        <v>0.7084619242652046</v>
      </c>
      <c r="AN237" s="15">
        <f t="shared" ref="AN237:AN238" si="283">AJ237</f>
        <v>0.7084619242652046</v>
      </c>
    </row>
    <row r="238" spans="1:40">
      <c r="A238" s="77" t="s">
        <v>927</v>
      </c>
      <c r="B238" s="5" t="str">
        <f t="shared" si="273"/>
        <v>8890-02004</v>
      </c>
      <c r="C238" s="5" t="str">
        <f t="shared" si="274"/>
        <v>8890</v>
      </c>
      <c r="D238" s="1">
        <f>SUM($F238:K238)</f>
        <v>1.49</v>
      </c>
      <c r="E238" s="2">
        <f t="shared" si="275"/>
        <v>4.1542148259354715E-6</v>
      </c>
      <c r="F238" s="22">
        <f>'Div 9 history '!B240</f>
        <v>0</v>
      </c>
      <c r="G238" s="22">
        <f>'Div 9 history '!C240</f>
        <v>0</v>
      </c>
      <c r="H238" s="22">
        <f>'Div 9 history '!D240</f>
        <v>0</v>
      </c>
      <c r="I238" s="22">
        <f>'Div 9 history '!E240</f>
        <v>1.49</v>
      </c>
      <c r="J238" s="22">
        <f>'Div 9 history '!F240</f>
        <v>0</v>
      </c>
      <c r="K238" s="22">
        <f>'Div 9 history '!G240</f>
        <v>0</v>
      </c>
      <c r="L238" s="1">
        <f t="shared" si="265"/>
        <v>0.328470442914857</v>
      </c>
      <c r="M238" s="1">
        <f t="shared" si="265"/>
        <v>0.30270766425033557</v>
      </c>
      <c r="N238" s="1">
        <f t="shared" si="265"/>
        <v>0.24495381725921245</v>
      </c>
      <c r="O238" s="1">
        <f t="shared" si="265"/>
        <v>0.17745717332111938</v>
      </c>
      <c r="P238" s="1">
        <f t="shared" si="265"/>
        <v>0.20316777504742706</v>
      </c>
      <c r="Q238" s="1">
        <f t="shared" si="265"/>
        <v>0.23941616581194394</v>
      </c>
      <c r="R238" s="1">
        <f t="shared" si="265"/>
        <v>0.27882948668374802</v>
      </c>
      <c r="S238" s="1">
        <f t="shared" si="265"/>
        <v>0.31120079029336761</v>
      </c>
      <c r="T238" s="1">
        <f t="shared" si="265"/>
        <v>0.23938496765860118</v>
      </c>
      <c r="U238" s="1">
        <f t="shared" si="265"/>
        <v>0.21690796521065339</v>
      </c>
      <c r="V238" s="1">
        <f t="shared" si="266"/>
        <v>0.24613157870451341</v>
      </c>
      <c r="W238" s="1">
        <f t="shared" si="266"/>
        <v>0.33500493975175694</v>
      </c>
      <c r="X238" s="1">
        <f t="shared" si="266"/>
        <v>0.34451198500735508</v>
      </c>
      <c r="Y238" s="1">
        <f t="shared" si="266"/>
        <v>0.28957656506488788</v>
      </c>
      <c r="Z238" s="1">
        <f t="shared" si="266"/>
        <v>0.231459639697978</v>
      </c>
      <c r="AA238" s="1">
        <f t="shared" si="266"/>
        <v>0.17745717332111938</v>
      </c>
      <c r="AB238" s="1">
        <f t="shared" si="266"/>
        <v>0.20316777504742706</v>
      </c>
      <c r="AC238" s="1">
        <f t="shared" si="266"/>
        <v>0.23941616581194394</v>
      </c>
      <c r="AD238" s="1">
        <f t="shared" si="266"/>
        <v>0.27882948668374802</v>
      </c>
      <c r="AE238" s="1">
        <f t="shared" si="266"/>
        <v>0.31120079029336761</v>
      </c>
      <c r="AF238" s="1">
        <f t="shared" si="266"/>
        <v>0.23938496765860118</v>
      </c>
      <c r="AH238" s="15">
        <f t="shared" si="280"/>
        <v>2.9861730386048957</v>
      </c>
      <c r="AI238" s="15">
        <f t="shared" si="281"/>
        <v>3.1130490322533517</v>
      </c>
      <c r="AJ238" s="15">
        <f t="shared" si="282"/>
        <v>0.12687599364845603</v>
      </c>
      <c r="AN238" s="15">
        <f t="shared" si="283"/>
        <v>0.12687599364845603</v>
      </c>
    </row>
    <row r="239" spans="1:40">
      <c r="A239" s="77" t="s">
        <v>705</v>
      </c>
      <c r="B239" s="5" t="str">
        <f t="shared" si="273"/>
        <v>8760-02004</v>
      </c>
      <c r="C239" s="5" t="str">
        <f t="shared" si="274"/>
        <v>8760</v>
      </c>
      <c r="D239" s="1">
        <f>SUM($F239:K239)</f>
        <v>191.86</v>
      </c>
      <c r="E239" s="2">
        <f t="shared" si="275"/>
        <v>5.3491789027112721E-4</v>
      </c>
      <c r="F239" s="22">
        <f>'Div 9 history '!B241</f>
        <v>0</v>
      </c>
      <c r="G239" s="22">
        <f>'Div 9 history '!C241</f>
        <v>191.86</v>
      </c>
      <c r="H239" s="22">
        <f>'Div 9 history '!D241</f>
        <v>0</v>
      </c>
      <c r="I239" s="22">
        <f>'Div 9 history '!E241</f>
        <v>0</v>
      </c>
      <c r="J239" s="22">
        <f>'Div 9 history '!F241</f>
        <v>0</v>
      </c>
      <c r="K239" s="22">
        <f>'Div 9 history '!G241</f>
        <v>0</v>
      </c>
      <c r="L239" s="1">
        <f t="shared" si="265"/>
        <v>42.295529649425809</v>
      </c>
      <c r="M239" s="1">
        <f t="shared" si="265"/>
        <v>38.978182861120395</v>
      </c>
      <c r="N239" s="1">
        <f t="shared" si="265"/>
        <v>31.541502939162751</v>
      </c>
      <c r="O239" s="1">
        <f t="shared" si="265"/>
        <v>22.850290787510044</v>
      </c>
      <c r="P239" s="1">
        <f t="shared" si="265"/>
        <v>26.160919007113659</v>
      </c>
      <c r="Q239" s="1">
        <f t="shared" si="265"/>
        <v>30.828446693073534</v>
      </c>
      <c r="R239" s="1">
        <f t="shared" si="265"/>
        <v>35.903506922915369</v>
      </c>
      <c r="S239" s="1">
        <f t="shared" si="265"/>
        <v>40.071801091064096</v>
      </c>
      <c r="T239" s="1">
        <f t="shared" si="265"/>
        <v>30.824429459717596</v>
      </c>
      <c r="U239" s="1">
        <f t="shared" si="265"/>
        <v>27.930175976722122</v>
      </c>
      <c r="V239" s="1">
        <f t="shared" si="266"/>
        <v>31.693157510233519</v>
      </c>
      <c r="W239" s="1">
        <f t="shared" si="266"/>
        <v>43.136944792464483</v>
      </c>
      <c r="X239" s="1">
        <f t="shared" si="266"/>
        <v>44.361120431886675</v>
      </c>
      <c r="Y239" s="1">
        <f t="shared" si="266"/>
        <v>37.287355552583485</v>
      </c>
      <c r="Z239" s="1">
        <f t="shared" si="266"/>
        <v>29.803923807016144</v>
      </c>
      <c r="AA239" s="1">
        <f t="shared" si="266"/>
        <v>22.850290787510044</v>
      </c>
      <c r="AB239" s="1">
        <f t="shared" si="266"/>
        <v>26.160919007113659</v>
      </c>
      <c r="AC239" s="1">
        <f t="shared" si="266"/>
        <v>30.828446693073534</v>
      </c>
      <c r="AD239" s="1">
        <f t="shared" si="266"/>
        <v>35.903506922915369</v>
      </c>
      <c r="AE239" s="1">
        <f t="shared" si="266"/>
        <v>40.071801091064096</v>
      </c>
      <c r="AF239" s="1">
        <f t="shared" si="266"/>
        <v>30.824429459717596</v>
      </c>
      <c r="AH239" s="15">
        <f t="shared" si="267"/>
        <v>384.51487193740621</v>
      </c>
      <c r="AI239" s="15">
        <f t="shared" si="268"/>
        <v>400.85207203230073</v>
      </c>
      <c r="AJ239" s="15">
        <f t="shared" si="269"/>
        <v>16.337200094894513</v>
      </c>
      <c r="AN239" s="15">
        <f t="shared" si="270"/>
        <v>16.337200094894513</v>
      </c>
    </row>
    <row r="240" spans="1:40">
      <c r="A240" s="77" t="s">
        <v>706</v>
      </c>
      <c r="B240" s="5" t="str">
        <f t="shared" si="273"/>
        <v>8770-02004</v>
      </c>
      <c r="C240" s="5" t="str">
        <f t="shared" si="274"/>
        <v>8770</v>
      </c>
      <c r="D240" s="1">
        <f>SUM($F240:K240)</f>
        <v>0</v>
      </c>
      <c r="E240" s="2">
        <f t="shared" si="275"/>
        <v>0</v>
      </c>
      <c r="F240" s="22">
        <f>'Div 9 history '!B242</f>
        <v>0</v>
      </c>
      <c r="G240" s="22">
        <f>'Div 9 history '!C242</f>
        <v>0</v>
      </c>
      <c r="H240" s="22">
        <f>'Div 9 history '!D242</f>
        <v>0</v>
      </c>
      <c r="I240" s="22">
        <f>'Div 9 history '!E242</f>
        <v>0</v>
      </c>
      <c r="J240" s="22">
        <f>'Div 9 history '!F242</f>
        <v>0</v>
      </c>
      <c r="K240" s="22">
        <f>'Div 9 history '!G242</f>
        <v>0</v>
      </c>
      <c r="L240" s="1">
        <f t="shared" si="265"/>
        <v>0</v>
      </c>
      <c r="M240" s="1">
        <f t="shared" si="265"/>
        <v>0</v>
      </c>
      <c r="N240" s="1">
        <f t="shared" si="265"/>
        <v>0</v>
      </c>
      <c r="O240" s="1">
        <f t="shared" si="265"/>
        <v>0</v>
      </c>
      <c r="P240" s="1">
        <f t="shared" si="265"/>
        <v>0</v>
      </c>
      <c r="Q240" s="1">
        <f t="shared" si="265"/>
        <v>0</v>
      </c>
      <c r="R240" s="1">
        <f t="shared" si="265"/>
        <v>0</v>
      </c>
      <c r="S240" s="1">
        <f t="shared" si="265"/>
        <v>0</v>
      </c>
      <c r="T240" s="1">
        <f t="shared" si="265"/>
        <v>0</v>
      </c>
      <c r="U240" s="1">
        <f t="shared" si="265"/>
        <v>0</v>
      </c>
      <c r="V240" s="1">
        <f t="shared" si="266"/>
        <v>0</v>
      </c>
      <c r="W240" s="1">
        <f t="shared" si="266"/>
        <v>0</v>
      </c>
      <c r="X240" s="1">
        <f t="shared" si="266"/>
        <v>0</v>
      </c>
      <c r="Y240" s="1">
        <f t="shared" si="266"/>
        <v>0</v>
      </c>
      <c r="Z240" s="1">
        <f t="shared" si="266"/>
        <v>0</v>
      </c>
      <c r="AA240" s="1">
        <f t="shared" si="266"/>
        <v>0</v>
      </c>
      <c r="AB240" s="1">
        <f t="shared" si="266"/>
        <v>0</v>
      </c>
      <c r="AC240" s="1">
        <f t="shared" si="266"/>
        <v>0</v>
      </c>
      <c r="AD240" s="1">
        <f t="shared" si="266"/>
        <v>0</v>
      </c>
      <c r="AE240" s="1">
        <f t="shared" si="266"/>
        <v>0</v>
      </c>
      <c r="AF240" s="1">
        <f t="shared" si="266"/>
        <v>0</v>
      </c>
      <c r="AH240" s="15">
        <f t="shared" si="267"/>
        <v>0</v>
      </c>
      <c r="AI240" s="15">
        <f t="shared" si="268"/>
        <v>0</v>
      </c>
      <c r="AJ240" s="15">
        <f t="shared" si="269"/>
        <v>0</v>
      </c>
      <c r="AN240" s="15">
        <f t="shared" si="270"/>
        <v>0</v>
      </c>
    </row>
    <row r="241" spans="1:40">
      <c r="A241" s="77" t="s">
        <v>184</v>
      </c>
      <c r="B241" s="5" t="str">
        <f t="shared" si="273"/>
        <v>8560-02004</v>
      </c>
      <c r="C241" s="5" t="str">
        <f t="shared" si="274"/>
        <v>8560</v>
      </c>
      <c r="D241" s="1">
        <f>SUM($F241:K241)</f>
        <v>0</v>
      </c>
      <c r="E241" s="2">
        <f t="shared" si="275"/>
        <v>0</v>
      </c>
      <c r="F241" s="22">
        <f>'Div 9 history '!B243</f>
        <v>0</v>
      </c>
      <c r="G241" s="22">
        <f>'Div 9 history '!C243</f>
        <v>0</v>
      </c>
      <c r="H241" s="22">
        <f>'Div 9 history '!D243</f>
        <v>0</v>
      </c>
      <c r="I241" s="22">
        <f>'Div 9 history '!E243</f>
        <v>0</v>
      </c>
      <c r="J241" s="22">
        <f>'Div 9 history '!F243</f>
        <v>0</v>
      </c>
      <c r="K241" s="22">
        <f>'Div 9 history '!G243</f>
        <v>0</v>
      </c>
      <c r="L241" s="1">
        <f t="shared" si="265"/>
        <v>0</v>
      </c>
      <c r="M241" s="1">
        <f t="shared" si="265"/>
        <v>0</v>
      </c>
      <c r="N241" s="1">
        <f t="shared" si="265"/>
        <v>0</v>
      </c>
      <c r="O241" s="1">
        <f t="shared" si="265"/>
        <v>0</v>
      </c>
      <c r="P241" s="1">
        <f t="shared" si="265"/>
        <v>0</v>
      </c>
      <c r="Q241" s="1">
        <f t="shared" si="265"/>
        <v>0</v>
      </c>
      <c r="R241" s="1">
        <f t="shared" si="265"/>
        <v>0</v>
      </c>
      <c r="S241" s="1">
        <f t="shared" si="265"/>
        <v>0</v>
      </c>
      <c r="T241" s="1">
        <f t="shared" si="265"/>
        <v>0</v>
      </c>
      <c r="U241" s="1">
        <f t="shared" si="265"/>
        <v>0</v>
      </c>
      <c r="V241" s="1">
        <f t="shared" si="266"/>
        <v>0</v>
      </c>
      <c r="W241" s="1">
        <f t="shared" si="266"/>
        <v>0</v>
      </c>
      <c r="X241" s="1">
        <f t="shared" si="266"/>
        <v>0</v>
      </c>
      <c r="Y241" s="1">
        <f t="shared" si="266"/>
        <v>0</v>
      </c>
      <c r="Z241" s="1">
        <f t="shared" si="266"/>
        <v>0</v>
      </c>
      <c r="AA241" s="1">
        <f t="shared" si="266"/>
        <v>0</v>
      </c>
      <c r="AB241" s="1">
        <f t="shared" si="266"/>
        <v>0</v>
      </c>
      <c r="AC241" s="1">
        <f t="shared" si="266"/>
        <v>0</v>
      </c>
      <c r="AD241" s="1">
        <f t="shared" si="266"/>
        <v>0</v>
      </c>
      <c r="AE241" s="1">
        <f t="shared" si="266"/>
        <v>0</v>
      </c>
      <c r="AF241" s="1">
        <f t="shared" si="266"/>
        <v>0</v>
      </c>
      <c r="AH241" s="15">
        <f t="shared" si="267"/>
        <v>0</v>
      </c>
      <c r="AI241" s="15">
        <f t="shared" si="268"/>
        <v>0</v>
      </c>
      <c r="AJ241" s="15">
        <f t="shared" si="269"/>
        <v>0</v>
      </c>
      <c r="AN241" s="15">
        <f t="shared" si="270"/>
        <v>0</v>
      </c>
    </row>
    <row r="242" spans="1:40">
      <c r="A242" s="77" t="s">
        <v>204</v>
      </c>
      <c r="B242" s="5" t="str">
        <f t="shared" si="273"/>
        <v>8210-02005</v>
      </c>
      <c r="C242" s="5" t="str">
        <f t="shared" si="274"/>
        <v>8210</v>
      </c>
      <c r="D242" s="1">
        <f>SUM($F242:K242)</f>
        <v>6477.78</v>
      </c>
      <c r="E242" s="2">
        <f t="shared" si="275"/>
        <v>1.806046289607267E-2</v>
      </c>
      <c r="F242" s="22">
        <f>'Div 9 history '!B244</f>
        <v>3501.54</v>
      </c>
      <c r="G242" s="22">
        <f>'Div 9 history '!C244</f>
        <v>53.87</v>
      </c>
      <c r="H242" s="22">
        <f>'Div 9 history '!D244</f>
        <v>1340.07</v>
      </c>
      <c r="I242" s="22">
        <f>'Div 9 history '!E244</f>
        <v>0</v>
      </c>
      <c r="J242" s="22">
        <f>'Div 9 history '!F244</f>
        <v>1575.41</v>
      </c>
      <c r="K242" s="22">
        <f>'Div 9 history '!G244</f>
        <v>6.89</v>
      </c>
      <c r="L242" s="1">
        <f t="shared" ref="L242:AA257" si="284">$E242*L$290</f>
        <v>1428.0263528221492</v>
      </c>
      <c r="M242" s="1">
        <f t="shared" si="284"/>
        <v>1316.022586125865</v>
      </c>
      <c r="N242" s="1">
        <f t="shared" si="284"/>
        <v>1064.9375425271014</v>
      </c>
      <c r="O242" s="1">
        <f t="shared" si="284"/>
        <v>771.49565650743671</v>
      </c>
      <c r="P242" s="1">
        <f t="shared" si="284"/>
        <v>883.27258378974636</v>
      </c>
      <c r="Q242" s="1">
        <f t="shared" si="284"/>
        <v>1040.8625842773788</v>
      </c>
      <c r="R242" s="1">
        <f t="shared" si="284"/>
        <v>1212.2121290270131</v>
      </c>
      <c r="S242" s="1">
        <f t="shared" si="284"/>
        <v>1352.9464800983696</v>
      </c>
      <c r="T242" s="1">
        <f t="shared" si="284"/>
        <v>1040.7269502010292</v>
      </c>
      <c r="U242" s="1">
        <f t="shared" si="284"/>
        <v>943.00810663239361</v>
      </c>
      <c r="V242" s="1">
        <f t="shared" si="284"/>
        <v>1070.0578643627671</v>
      </c>
      <c r="W242" s="1">
        <f t="shared" si="284"/>
        <v>1456.4350997484134</v>
      </c>
      <c r="X242" s="1">
        <f t="shared" si="284"/>
        <v>1497.7670108999628</v>
      </c>
      <c r="Y242" s="1">
        <f t="shared" si="284"/>
        <v>1258.9350883530399</v>
      </c>
      <c r="Z242" s="1">
        <f t="shared" si="284"/>
        <v>1006.2715602971597</v>
      </c>
      <c r="AA242" s="1">
        <f t="shared" si="284"/>
        <v>771.49565650743671</v>
      </c>
      <c r="AB242" s="1">
        <f t="shared" ref="V242:AF257" si="285">$E242*AB$290</f>
        <v>883.27258378974636</v>
      </c>
      <c r="AC242" s="1">
        <f t="shared" si="285"/>
        <v>1040.8625842773788</v>
      </c>
      <c r="AD242" s="1">
        <f t="shared" si="285"/>
        <v>1212.2121290270131</v>
      </c>
      <c r="AE242" s="1">
        <f t="shared" si="285"/>
        <v>1352.9464800983696</v>
      </c>
      <c r="AF242" s="1">
        <f t="shared" si="285"/>
        <v>1040.7269502010292</v>
      </c>
      <c r="AH242" s="15">
        <f t="shared" si="267"/>
        <v>12982.397306049677</v>
      </c>
      <c r="AI242" s="15">
        <f t="shared" si="268"/>
        <v>13533.99111419471</v>
      </c>
      <c r="AJ242" s="15">
        <f t="shared" si="269"/>
        <v>551.59380814503311</v>
      </c>
      <c r="AN242" s="15">
        <f t="shared" si="270"/>
        <v>551.59380814503311</v>
      </c>
    </row>
    <row r="243" spans="1:40">
      <c r="A243" s="77" t="s">
        <v>921</v>
      </c>
      <c r="B243" s="5" t="str">
        <f t="shared" si="273"/>
        <v>8310-02005</v>
      </c>
      <c r="C243" s="5" t="str">
        <f t="shared" si="274"/>
        <v>8310</v>
      </c>
      <c r="D243" s="1">
        <f>SUM($F243:K243)</f>
        <v>1049.5899999999999</v>
      </c>
      <c r="E243" s="2">
        <f t="shared" si="275"/>
        <v>2.9263237175527592E-3</v>
      </c>
      <c r="F243" s="22">
        <f>'Div 9 history '!B245</f>
        <v>45.89</v>
      </c>
      <c r="G243" s="22">
        <f>'Div 9 history '!C245</f>
        <v>665.79</v>
      </c>
      <c r="H243" s="22">
        <f>'Div 9 history '!D245</f>
        <v>135.61000000000001</v>
      </c>
      <c r="I243" s="22">
        <f>'Div 9 history '!E245</f>
        <v>202.3</v>
      </c>
      <c r="J243" s="22">
        <f>'Div 9 history '!F245</f>
        <v>0</v>
      </c>
      <c r="K243" s="22">
        <f>'Div 9 history '!G245</f>
        <v>0</v>
      </c>
      <c r="L243" s="1">
        <f t="shared" si="284"/>
        <v>231.38207528792262</v>
      </c>
      <c r="M243" s="1">
        <f t="shared" si="284"/>
        <v>213.23418612114745</v>
      </c>
      <c r="N243" s="1">
        <f t="shared" si="284"/>
        <v>172.55105842758172</v>
      </c>
      <c r="O243" s="1">
        <f t="shared" si="284"/>
        <v>125.00488224571387</v>
      </c>
      <c r="P243" s="1">
        <f t="shared" si="284"/>
        <v>143.11601678659662</v>
      </c>
      <c r="Q243" s="1">
        <f t="shared" si="284"/>
        <v>168.65021038560954</v>
      </c>
      <c r="R243" s="1">
        <f t="shared" si="284"/>
        <v>196.41385297207725</v>
      </c>
      <c r="S243" s="1">
        <f t="shared" si="284"/>
        <v>219.21693790873533</v>
      </c>
      <c r="T243" s="1">
        <f t="shared" si="284"/>
        <v>168.62823369449072</v>
      </c>
      <c r="U243" s="1">
        <f t="shared" si="284"/>
        <v>152.79492027211387</v>
      </c>
      <c r="V243" s="1">
        <f t="shared" si="285"/>
        <v>173.3807004647451</v>
      </c>
      <c r="W243" s="1">
        <f t="shared" si="285"/>
        <v>235.98512396915874</v>
      </c>
      <c r="X243" s="1">
        <f t="shared" si="285"/>
        <v>242.6821035864898</v>
      </c>
      <c r="Y243" s="1">
        <f t="shared" si="285"/>
        <v>203.98434021909776</v>
      </c>
      <c r="Z243" s="1">
        <f t="shared" si="285"/>
        <v>163.04545183261791</v>
      </c>
      <c r="AA243" s="1">
        <f t="shared" si="285"/>
        <v>125.00488224571387</v>
      </c>
      <c r="AB243" s="1">
        <f t="shared" si="285"/>
        <v>143.11601678659662</v>
      </c>
      <c r="AC243" s="1">
        <f t="shared" si="285"/>
        <v>168.65021038560954</v>
      </c>
      <c r="AD243" s="1">
        <f t="shared" si="285"/>
        <v>196.41385297207725</v>
      </c>
      <c r="AE243" s="1">
        <f t="shared" si="285"/>
        <v>219.21693790873533</v>
      </c>
      <c r="AF243" s="1">
        <f t="shared" si="285"/>
        <v>168.62823369449072</v>
      </c>
      <c r="AH243" s="15">
        <f t="shared" ref="AH243" si="286">SUM(F243:Q243)</f>
        <v>2103.5284292545716</v>
      </c>
      <c r="AI243" s="15">
        <f t="shared" ref="AI243" si="287">SUM(U243:AF243)</f>
        <v>2192.9027743374468</v>
      </c>
      <c r="AJ243" s="15">
        <f t="shared" ref="AJ243" si="288">AI243-AH243</f>
        <v>89.374345082875152</v>
      </c>
      <c r="AN243" s="15">
        <f t="shared" ref="AN243" si="289">AJ243</f>
        <v>89.374345082875152</v>
      </c>
    </row>
    <row r="244" spans="1:40">
      <c r="A244" s="77" t="s">
        <v>707</v>
      </c>
      <c r="B244" s="5" t="str">
        <f t="shared" si="273"/>
        <v>8240-02005</v>
      </c>
      <c r="C244" s="5" t="str">
        <f t="shared" si="274"/>
        <v>8240</v>
      </c>
      <c r="D244" s="1">
        <f>SUM($F244:K244)</f>
        <v>0</v>
      </c>
      <c r="E244" s="2">
        <f t="shared" si="275"/>
        <v>0</v>
      </c>
      <c r="F244" s="22">
        <f>'Div 9 history '!B246</f>
        <v>0</v>
      </c>
      <c r="G244" s="22">
        <f>'Div 9 history '!C246</f>
        <v>0</v>
      </c>
      <c r="H244" s="22">
        <f>'Div 9 history '!D246</f>
        <v>0</v>
      </c>
      <c r="I244" s="22">
        <f>'Div 9 history '!E246</f>
        <v>0</v>
      </c>
      <c r="J244" s="22">
        <f>'Div 9 history '!F246</f>
        <v>0</v>
      </c>
      <c r="K244" s="22">
        <f>'Div 9 history '!G246</f>
        <v>0</v>
      </c>
      <c r="L244" s="1">
        <f t="shared" si="284"/>
        <v>0</v>
      </c>
      <c r="M244" s="1">
        <f t="shared" si="284"/>
        <v>0</v>
      </c>
      <c r="N244" s="1">
        <f t="shared" si="284"/>
        <v>0</v>
      </c>
      <c r="O244" s="1">
        <f t="shared" si="284"/>
        <v>0</v>
      </c>
      <c r="P244" s="1">
        <f t="shared" si="284"/>
        <v>0</v>
      </c>
      <c r="Q244" s="1">
        <f t="shared" si="284"/>
        <v>0</v>
      </c>
      <c r="R244" s="1">
        <f t="shared" si="284"/>
        <v>0</v>
      </c>
      <c r="S244" s="1">
        <f t="shared" si="284"/>
        <v>0</v>
      </c>
      <c r="T244" s="1">
        <f t="shared" si="284"/>
        <v>0</v>
      </c>
      <c r="U244" s="1">
        <f t="shared" si="284"/>
        <v>0</v>
      </c>
      <c r="V244" s="1">
        <f t="shared" si="285"/>
        <v>0</v>
      </c>
      <c r="W244" s="1">
        <f t="shared" si="285"/>
        <v>0</v>
      </c>
      <c r="X244" s="1">
        <f t="shared" si="285"/>
        <v>0</v>
      </c>
      <c r="Y244" s="1">
        <f t="shared" si="285"/>
        <v>0</v>
      </c>
      <c r="Z244" s="1">
        <f t="shared" si="285"/>
        <v>0</v>
      </c>
      <c r="AA244" s="1">
        <f t="shared" si="285"/>
        <v>0</v>
      </c>
      <c r="AB244" s="1">
        <f t="shared" si="285"/>
        <v>0</v>
      </c>
      <c r="AC244" s="1">
        <f t="shared" si="285"/>
        <v>0</v>
      </c>
      <c r="AD244" s="1">
        <f t="shared" si="285"/>
        <v>0</v>
      </c>
      <c r="AE244" s="1">
        <f t="shared" si="285"/>
        <v>0</v>
      </c>
      <c r="AF244" s="1">
        <f t="shared" si="285"/>
        <v>0</v>
      </c>
      <c r="AH244" s="15">
        <f t="shared" si="267"/>
        <v>0</v>
      </c>
      <c r="AI244" s="15">
        <f t="shared" si="268"/>
        <v>0</v>
      </c>
      <c r="AJ244" s="15">
        <f t="shared" si="269"/>
        <v>0</v>
      </c>
      <c r="AN244" s="15">
        <f t="shared" si="270"/>
        <v>0</v>
      </c>
    </row>
    <row r="245" spans="1:40">
      <c r="A245" s="77" t="s">
        <v>205</v>
      </c>
      <c r="B245" s="5" t="str">
        <f t="shared" si="273"/>
        <v>8340-02005</v>
      </c>
      <c r="C245" s="5" t="str">
        <f t="shared" si="274"/>
        <v>8340</v>
      </c>
      <c r="D245" s="1">
        <f>SUM($F245:K245)</f>
        <v>825.03000000000009</v>
      </c>
      <c r="E245" s="2">
        <f t="shared" si="275"/>
        <v>2.3002361462023772E-3</v>
      </c>
      <c r="F245" s="22">
        <f>'Div 9 history '!B247</f>
        <v>0</v>
      </c>
      <c r="G245" s="22">
        <f>'Div 9 history '!C247</f>
        <v>763.6</v>
      </c>
      <c r="H245" s="22">
        <f>'Div 9 history '!D247</f>
        <v>45.82</v>
      </c>
      <c r="I245" s="22">
        <f>'Div 9 history '!E247</f>
        <v>0</v>
      </c>
      <c r="J245" s="22">
        <f>'Div 9 history '!F247</f>
        <v>15.61</v>
      </c>
      <c r="K245" s="22">
        <f>'Div 9 history '!G247</f>
        <v>0</v>
      </c>
      <c r="L245" s="1">
        <f t="shared" si="284"/>
        <v>181.87783189130499</v>
      </c>
      <c r="M245" s="1">
        <f t="shared" si="284"/>
        <v>167.61268740701635</v>
      </c>
      <c r="N245" s="1">
        <f t="shared" si="284"/>
        <v>135.63372339152218</v>
      </c>
      <c r="O245" s="1">
        <f t="shared" si="284"/>
        <v>98.260061547062506</v>
      </c>
      <c r="P245" s="1">
        <f t="shared" si="284"/>
        <v>112.49631506535486</v>
      </c>
      <c r="Q245" s="1">
        <f t="shared" si="284"/>
        <v>132.56746260391148</v>
      </c>
      <c r="R245" s="1">
        <f t="shared" si="284"/>
        <v>154.39106805281386</v>
      </c>
      <c r="S245" s="1">
        <f t="shared" si="284"/>
        <v>172.31542819848124</v>
      </c>
      <c r="T245" s="1">
        <f t="shared" si="284"/>
        <v>132.5501878304535</v>
      </c>
      <c r="U245" s="1">
        <f t="shared" si="284"/>
        <v>120.1044151260036</v>
      </c>
      <c r="V245" s="1">
        <f t="shared" si="285"/>
        <v>136.285863341332</v>
      </c>
      <c r="W245" s="1">
        <f t="shared" si="285"/>
        <v>185.49605734455841</v>
      </c>
      <c r="X245" s="1">
        <f t="shared" si="285"/>
        <v>190.76021677222695</v>
      </c>
      <c r="Y245" s="1">
        <f t="shared" si="285"/>
        <v>160.34184797012378</v>
      </c>
      <c r="Z245" s="1">
        <f t="shared" si="285"/>
        <v>128.16184331545153</v>
      </c>
      <c r="AA245" s="1">
        <f t="shared" si="285"/>
        <v>98.260061547062506</v>
      </c>
      <c r="AB245" s="1">
        <f t="shared" si="285"/>
        <v>112.49631506535486</v>
      </c>
      <c r="AC245" s="1">
        <f t="shared" si="285"/>
        <v>132.56746260391148</v>
      </c>
      <c r="AD245" s="1">
        <f t="shared" si="285"/>
        <v>154.39106805281386</v>
      </c>
      <c r="AE245" s="1">
        <f t="shared" si="285"/>
        <v>172.31542819848124</v>
      </c>
      <c r="AF245" s="1">
        <f t="shared" si="285"/>
        <v>132.5501878304535</v>
      </c>
      <c r="AH245" s="15">
        <f t="shared" si="267"/>
        <v>1653.4780819061725</v>
      </c>
      <c r="AI245" s="15">
        <f t="shared" si="268"/>
        <v>1723.7307671677736</v>
      </c>
      <c r="AJ245" s="15">
        <f t="shared" si="269"/>
        <v>70.252685261601073</v>
      </c>
      <c r="AN245" s="15">
        <f t="shared" si="270"/>
        <v>70.252685261601073</v>
      </c>
    </row>
    <row r="246" spans="1:40">
      <c r="A246" s="77" t="s">
        <v>708</v>
      </c>
      <c r="B246" s="5" t="str">
        <f t="shared" si="273"/>
        <v>8350-02005</v>
      </c>
      <c r="C246" s="5" t="str">
        <f t="shared" si="274"/>
        <v>8350</v>
      </c>
      <c r="D246" s="1">
        <f>SUM($F246:K246)</f>
        <v>0</v>
      </c>
      <c r="E246" s="2">
        <f t="shared" si="275"/>
        <v>0</v>
      </c>
      <c r="F246" s="22">
        <f>'Div 9 history '!B248</f>
        <v>0</v>
      </c>
      <c r="G246" s="22">
        <f>'Div 9 history '!C248</f>
        <v>0</v>
      </c>
      <c r="H246" s="22">
        <f>'Div 9 history '!D248</f>
        <v>0</v>
      </c>
      <c r="I246" s="22">
        <f>'Div 9 history '!E248</f>
        <v>0</v>
      </c>
      <c r="J246" s="22">
        <f>'Div 9 history '!F248</f>
        <v>0</v>
      </c>
      <c r="K246" s="22">
        <f>'Div 9 history '!G248</f>
        <v>0</v>
      </c>
      <c r="L246" s="1">
        <f t="shared" si="284"/>
        <v>0</v>
      </c>
      <c r="M246" s="1">
        <f t="shared" si="284"/>
        <v>0</v>
      </c>
      <c r="N246" s="1">
        <f t="shared" si="284"/>
        <v>0</v>
      </c>
      <c r="O246" s="1">
        <f t="shared" si="284"/>
        <v>0</v>
      </c>
      <c r="P246" s="1">
        <f t="shared" si="284"/>
        <v>0</v>
      </c>
      <c r="Q246" s="1">
        <f t="shared" si="284"/>
        <v>0</v>
      </c>
      <c r="R246" s="1">
        <f t="shared" si="284"/>
        <v>0</v>
      </c>
      <c r="S246" s="1">
        <f t="shared" si="284"/>
        <v>0</v>
      </c>
      <c r="T246" s="1">
        <f t="shared" si="284"/>
        <v>0</v>
      </c>
      <c r="U246" s="1">
        <f t="shared" si="284"/>
        <v>0</v>
      </c>
      <c r="V246" s="1">
        <f t="shared" si="285"/>
        <v>0</v>
      </c>
      <c r="W246" s="1">
        <f t="shared" si="285"/>
        <v>0</v>
      </c>
      <c r="X246" s="1">
        <f t="shared" si="285"/>
        <v>0</v>
      </c>
      <c r="Y246" s="1">
        <f t="shared" si="285"/>
        <v>0</v>
      </c>
      <c r="Z246" s="1">
        <f t="shared" si="285"/>
        <v>0</v>
      </c>
      <c r="AA246" s="1">
        <f t="shared" si="285"/>
        <v>0</v>
      </c>
      <c r="AB246" s="1">
        <f t="shared" si="285"/>
        <v>0</v>
      </c>
      <c r="AC246" s="1">
        <f t="shared" si="285"/>
        <v>0</v>
      </c>
      <c r="AD246" s="1">
        <f t="shared" si="285"/>
        <v>0</v>
      </c>
      <c r="AE246" s="1">
        <f t="shared" si="285"/>
        <v>0</v>
      </c>
      <c r="AF246" s="1">
        <f t="shared" si="285"/>
        <v>0</v>
      </c>
      <c r="AH246" s="15">
        <f t="shared" si="267"/>
        <v>0</v>
      </c>
      <c r="AI246" s="15">
        <f t="shared" si="268"/>
        <v>0</v>
      </c>
      <c r="AJ246" s="15">
        <f t="shared" si="269"/>
        <v>0</v>
      </c>
      <c r="AN246" s="15">
        <f t="shared" si="270"/>
        <v>0</v>
      </c>
    </row>
    <row r="247" spans="1:40">
      <c r="A247" s="77" t="s">
        <v>201</v>
      </c>
      <c r="B247" s="5" t="str">
        <f t="shared" si="273"/>
        <v>8160-02005</v>
      </c>
      <c r="C247" s="5" t="str">
        <f t="shared" si="274"/>
        <v>8160</v>
      </c>
      <c r="D247" s="1">
        <f>SUM($F247:K247)</f>
        <v>3194.61</v>
      </c>
      <c r="E247" s="2">
        <f t="shared" si="275"/>
        <v>8.9067759899877294E-3</v>
      </c>
      <c r="F247" s="22">
        <f>'Div 9 history '!B249</f>
        <v>159</v>
      </c>
      <c r="G247" s="22">
        <f>'Div 9 history '!C249</f>
        <v>2978.38</v>
      </c>
      <c r="H247" s="22">
        <f>'Div 9 history '!D249</f>
        <v>8.9600000000000009</v>
      </c>
      <c r="I247" s="22">
        <f>'Div 9 history '!E249</f>
        <v>0</v>
      </c>
      <c r="J247" s="22">
        <f>'Div 9 history '!F249</f>
        <v>48.27</v>
      </c>
      <c r="K247" s="22">
        <f>'Div 9 history '!G249</f>
        <v>0</v>
      </c>
      <c r="L247" s="1">
        <f t="shared" si="284"/>
        <v>704.25165210753778</v>
      </c>
      <c r="M247" s="1">
        <f t="shared" si="284"/>
        <v>649.01539012802994</v>
      </c>
      <c r="N247" s="1">
        <f t="shared" si="284"/>
        <v>525.18920413050512</v>
      </c>
      <c r="O247" s="1">
        <f t="shared" si="284"/>
        <v>380.47413453918199</v>
      </c>
      <c r="P247" s="1">
        <f t="shared" si="284"/>
        <v>435.59852741225569</v>
      </c>
      <c r="Q247" s="1">
        <f t="shared" si="284"/>
        <v>513.31629360033173</v>
      </c>
      <c r="R247" s="1">
        <f t="shared" si="284"/>
        <v>597.81977614413984</v>
      </c>
      <c r="S247" s="1">
        <f t="shared" si="284"/>
        <v>667.22493736852016</v>
      </c>
      <c r="T247" s="1">
        <f t="shared" si="284"/>
        <v>513.24940371264688</v>
      </c>
      <c r="U247" s="1">
        <f t="shared" si="284"/>
        <v>465.0579562024198</v>
      </c>
      <c r="V247" s="1">
        <f t="shared" si="285"/>
        <v>527.71436419142663</v>
      </c>
      <c r="W247" s="1">
        <f t="shared" si="285"/>
        <v>718.26183260426865</v>
      </c>
      <c r="X247" s="1">
        <f t="shared" si="285"/>
        <v>738.64525666063537</v>
      </c>
      <c r="Y247" s="1">
        <f t="shared" si="285"/>
        <v>620.86187283351774</v>
      </c>
      <c r="Z247" s="1">
        <f t="shared" si="285"/>
        <v>496.25723461446813</v>
      </c>
      <c r="AA247" s="1">
        <f t="shared" si="285"/>
        <v>380.47413453918199</v>
      </c>
      <c r="AB247" s="1">
        <f t="shared" si="285"/>
        <v>435.59852741225569</v>
      </c>
      <c r="AC247" s="1">
        <f t="shared" si="285"/>
        <v>513.31629360033173</v>
      </c>
      <c r="AD247" s="1">
        <f t="shared" si="285"/>
        <v>597.81977614413984</v>
      </c>
      <c r="AE247" s="1">
        <f t="shared" si="285"/>
        <v>667.22493736852016</v>
      </c>
      <c r="AF247" s="1">
        <f t="shared" si="285"/>
        <v>513.24940371264688</v>
      </c>
      <c r="AH247" s="15">
        <f t="shared" si="267"/>
        <v>6402.4552019178427</v>
      </c>
      <c r="AI247" s="15">
        <f t="shared" si="268"/>
        <v>6674.4815898838124</v>
      </c>
      <c r="AJ247" s="15">
        <f t="shared" si="269"/>
        <v>272.02638796596966</v>
      </c>
      <c r="AN247" s="15">
        <f t="shared" si="270"/>
        <v>272.02638796596966</v>
      </c>
    </row>
    <row r="248" spans="1:40">
      <c r="A248" s="77" t="s">
        <v>202</v>
      </c>
      <c r="B248" s="5" t="str">
        <f t="shared" si="273"/>
        <v>8170-02005</v>
      </c>
      <c r="C248" s="5" t="str">
        <f t="shared" si="274"/>
        <v>8170</v>
      </c>
      <c r="D248" s="1">
        <f>SUM($F248:K248)</f>
        <v>529.4899999999999</v>
      </c>
      <c r="E248" s="2">
        <f t="shared" si="275"/>
        <v>1.4762518175735384E-3</v>
      </c>
      <c r="F248" s="22">
        <f>'Div 9 history '!B250</f>
        <v>136.99</v>
      </c>
      <c r="G248" s="22">
        <f>'Div 9 history '!C250</f>
        <v>284.63</v>
      </c>
      <c r="H248" s="22">
        <f>'Div 9 history '!D250</f>
        <v>10.46</v>
      </c>
      <c r="I248" s="22">
        <f>'Div 9 history '!E250</f>
        <v>80.599999999999994</v>
      </c>
      <c r="J248" s="22">
        <f>'Div 9 history '!F250</f>
        <v>0</v>
      </c>
      <c r="K248" s="22">
        <f>'Div 9 history '!G250</f>
        <v>16.809999999999999</v>
      </c>
      <c r="L248" s="1">
        <f t="shared" si="284"/>
        <v>116.72605021408562</v>
      </c>
      <c r="M248" s="1">
        <f t="shared" si="284"/>
        <v>107.57092694222158</v>
      </c>
      <c r="N248" s="1">
        <f t="shared" si="284"/>
        <v>87.047380335959971</v>
      </c>
      <c r="O248" s="1">
        <f t="shared" si="284"/>
        <v>63.061609866979516</v>
      </c>
      <c r="P248" s="1">
        <f t="shared" si="284"/>
        <v>72.198191416014851</v>
      </c>
      <c r="Q248" s="1">
        <f t="shared" si="284"/>
        <v>85.079507138098094</v>
      </c>
      <c r="R248" s="1">
        <f t="shared" si="284"/>
        <v>99.085520069917933</v>
      </c>
      <c r="S248" s="1">
        <f t="shared" si="284"/>
        <v>110.58906473317796</v>
      </c>
      <c r="T248" s="1">
        <f t="shared" si="284"/>
        <v>85.068420486948114</v>
      </c>
      <c r="U248" s="1">
        <f t="shared" si="284"/>
        <v>77.080938590193853</v>
      </c>
      <c r="V248" s="1">
        <f t="shared" si="285"/>
        <v>87.465912488760253</v>
      </c>
      <c r="W248" s="1">
        <f t="shared" si="285"/>
        <v>119.04816479809244</v>
      </c>
      <c r="X248" s="1">
        <f t="shared" si="285"/>
        <v>122.42661137016403</v>
      </c>
      <c r="Y248" s="1">
        <f t="shared" si="285"/>
        <v>102.9046278095352</v>
      </c>
      <c r="Z248" s="1">
        <f t="shared" si="285"/>
        <v>82.252056794417683</v>
      </c>
      <c r="AA248" s="1">
        <f t="shared" si="285"/>
        <v>63.061609866979516</v>
      </c>
      <c r="AB248" s="1">
        <f t="shared" si="285"/>
        <v>72.198191416014851</v>
      </c>
      <c r="AC248" s="1">
        <f t="shared" si="285"/>
        <v>85.079507138098094</v>
      </c>
      <c r="AD248" s="1">
        <f t="shared" si="285"/>
        <v>99.085520069917933</v>
      </c>
      <c r="AE248" s="1">
        <f t="shared" si="285"/>
        <v>110.58906473317796</v>
      </c>
      <c r="AF248" s="1">
        <f t="shared" si="285"/>
        <v>85.068420486948114</v>
      </c>
      <c r="AH248" s="15">
        <f t="shared" si="267"/>
        <v>1061.1736659133596</v>
      </c>
      <c r="AI248" s="15">
        <f t="shared" si="268"/>
        <v>1106.2606255623</v>
      </c>
      <c r="AJ248" s="15">
        <f t="shared" si="269"/>
        <v>45.086959648940365</v>
      </c>
      <c r="AN248" s="15">
        <f t="shared" si="270"/>
        <v>45.086959648940365</v>
      </c>
    </row>
    <row r="249" spans="1:40">
      <c r="A249" s="77" t="s">
        <v>203</v>
      </c>
      <c r="B249" s="5" t="str">
        <f t="shared" si="273"/>
        <v>8180-02005</v>
      </c>
      <c r="C249" s="5" t="str">
        <f t="shared" si="274"/>
        <v>8180</v>
      </c>
      <c r="D249" s="1">
        <f>SUM($F249:K249)</f>
        <v>8417.16</v>
      </c>
      <c r="E249" s="2">
        <f t="shared" si="275"/>
        <v>2.3467577761255711E-2</v>
      </c>
      <c r="F249" s="22">
        <f>'Div 9 history '!B251</f>
        <v>2732.56</v>
      </c>
      <c r="G249" s="22">
        <f>'Div 9 history '!C251</f>
        <v>199.51</v>
      </c>
      <c r="H249" s="22">
        <f>'Div 9 history '!D251</f>
        <v>906.03</v>
      </c>
      <c r="I249" s="22">
        <f>'Div 9 history '!E251</f>
        <v>772.95</v>
      </c>
      <c r="J249" s="22">
        <f>'Div 9 history '!F251</f>
        <v>988.41</v>
      </c>
      <c r="K249" s="22">
        <f>'Div 9 history '!G251</f>
        <v>2817.7</v>
      </c>
      <c r="L249" s="1">
        <f t="shared" si="284"/>
        <v>1855.5625995202799</v>
      </c>
      <c r="M249" s="1">
        <f t="shared" si="284"/>
        <v>1710.0260692760769</v>
      </c>
      <c r="N249" s="1">
        <f t="shared" si="284"/>
        <v>1383.7687734775518</v>
      </c>
      <c r="O249" s="1">
        <f t="shared" si="284"/>
        <v>1002.4734369071094</v>
      </c>
      <c r="P249" s="1">
        <f t="shared" si="284"/>
        <v>1147.7152143746314</v>
      </c>
      <c r="Q249" s="1">
        <f t="shared" si="284"/>
        <v>1352.4860229702429</v>
      </c>
      <c r="R249" s="1">
        <f t="shared" si="284"/>
        <v>1575.1358403590446</v>
      </c>
      <c r="S249" s="1">
        <f t="shared" si="284"/>
        <v>1758.0045933058534</v>
      </c>
      <c r="T249" s="1">
        <f t="shared" si="284"/>
        <v>1352.3097814612559</v>
      </c>
      <c r="U249" s="1">
        <f t="shared" si="284"/>
        <v>1225.3349318473176</v>
      </c>
      <c r="V249" s="1">
        <f t="shared" si="285"/>
        <v>1390.4220664486456</v>
      </c>
      <c r="W249" s="1">
        <f t="shared" si="285"/>
        <v>1892.4766299871799</v>
      </c>
      <c r="X249" s="1">
        <f t="shared" si="285"/>
        <v>1946.1828857211467</v>
      </c>
      <c r="Y249" s="1">
        <f t="shared" si="285"/>
        <v>1635.8471680547459</v>
      </c>
      <c r="Z249" s="1">
        <f t="shared" si="285"/>
        <v>1307.5388059598874</v>
      </c>
      <c r="AA249" s="1">
        <f t="shared" si="285"/>
        <v>1002.4734369071094</v>
      </c>
      <c r="AB249" s="1">
        <f t="shared" si="285"/>
        <v>1147.7152143746314</v>
      </c>
      <c r="AC249" s="1">
        <f t="shared" si="285"/>
        <v>1352.4860229702429</v>
      </c>
      <c r="AD249" s="1">
        <f t="shared" si="285"/>
        <v>1575.1358403590446</v>
      </c>
      <c r="AE249" s="1">
        <f t="shared" si="285"/>
        <v>1758.0045933058534</v>
      </c>
      <c r="AF249" s="1">
        <f t="shared" si="285"/>
        <v>1352.3097814612559</v>
      </c>
      <c r="AH249" s="15">
        <f t="shared" si="267"/>
        <v>16869.192116525894</v>
      </c>
      <c r="AI249" s="15">
        <f t="shared" si="268"/>
        <v>17585.927377397064</v>
      </c>
      <c r="AJ249" s="15">
        <f t="shared" si="269"/>
        <v>716.73526087116988</v>
      </c>
      <c r="AN249" s="15">
        <f t="shared" si="270"/>
        <v>716.73526087116988</v>
      </c>
    </row>
    <row r="250" spans="1:40">
      <c r="A250" s="77" t="s">
        <v>919</v>
      </c>
      <c r="B250" s="5" t="str">
        <f t="shared" si="273"/>
        <v>8860-02005</v>
      </c>
      <c r="C250" s="5" t="str">
        <f t="shared" si="274"/>
        <v>8860</v>
      </c>
      <c r="D250" s="1">
        <f>SUM($F250:K250)</f>
        <v>137.55000000000001</v>
      </c>
      <c r="E250" s="2">
        <f t="shared" si="275"/>
        <v>3.8349815389760009E-4</v>
      </c>
      <c r="F250" s="22">
        <f>'Div 9 history '!B252</f>
        <v>0</v>
      </c>
      <c r="G250" s="22">
        <f>'Div 9 history '!C252</f>
        <v>0</v>
      </c>
      <c r="H250" s="22">
        <f>'Div 9 history '!D252</f>
        <v>47.55</v>
      </c>
      <c r="I250" s="22">
        <f>'Div 9 history '!E252</f>
        <v>22.37</v>
      </c>
      <c r="J250" s="22">
        <f>'Div 9 history '!F252</f>
        <v>0</v>
      </c>
      <c r="K250" s="22">
        <f>'Div 9 history '!G252</f>
        <v>67.63</v>
      </c>
      <c r="L250" s="1">
        <f t="shared" si="284"/>
        <v>30.322892230160118</v>
      </c>
      <c r="M250" s="1">
        <f t="shared" si="284"/>
        <v>27.944590078948767</v>
      </c>
      <c r="N250" s="1">
        <f t="shared" si="284"/>
        <v>22.613018499331996</v>
      </c>
      <c r="O250" s="1">
        <f t="shared" si="284"/>
        <v>16.382036369342263</v>
      </c>
      <c r="P250" s="1">
        <f t="shared" si="284"/>
        <v>18.755521783740665</v>
      </c>
      <c r="Q250" s="1">
        <f t="shared" si="284"/>
        <v>22.101807790223418</v>
      </c>
      <c r="R250" s="1">
        <f t="shared" si="284"/>
        <v>25.740265700234595</v>
      </c>
      <c r="S250" s="1">
        <f t="shared" si="284"/>
        <v>28.728636714666251</v>
      </c>
      <c r="T250" s="1">
        <f t="shared" si="284"/>
        <v>22.098927719087644</v>
      </c>
      <c r="U250" s="1">
        <f t="shared" si="284"/>
        <v>20.023953432701596</v>
      </c>
      <c r="V250" s="1">
        <f t="shared" si="285"/>
        <v>22.721744060943504</v>
      </c>
      <c r="W250" s="1">
        <f t="shared" si="285"/>
        <v>30.926127156277964</v>
      </c>
      <c r="X250" s="1">
        <f t="shared" si="285"/>
        <v>31.803774186417247</v>
      </c>
      <c r="Y250" s="1">
        <f t="shared" si="285"/>
        <v>26.732386929312302</v>
      </c>
      <c r="Z250" s="1">
        <f t="shared" si="285"/>
        <v>21.367297611044883</v>
      </c>
      <c r="AA250" s="1">
        <f t="shared" si="285"/>
        <v>16.382036369342263</v>
      </c>
      <c r="AB250" s="1">
        <f t="shared" si="285"/>
        <v>18.755521783740665</v>
      </c>
      <c r="AC250" s="1">
        <f t="shared" si="285"/>
        <v>22.101807790223418</v>
      </c>
      <c r="AD250" s="1">
        <f t="shared" si="285"/>
        <v>25.740265700234595</v>
      </c>
      <c r="AE250" s="1">
        <f t="shared" si="285"/>
        <v>28.728636714666251</v>
      </c>
      <c r="AF250" s="1">
        <f t="shared" si="285"/>
        <v>22.098927719087644</v>
      </c>
      <c r="AH250" s="15">
        <f t="shared" ref="AH250" si="290">SUM(F250:Q250)</f>
        <v>275.66986675174724</v>
      </c>
      <c r="AI250" s="15">
        <f t="shared" ref="AI250" si="291">SUM(U250:AF250)</f>
        <v>287.3824794539924</v>
      </c>
      <c r="AJ250" s="15">
        <f t="shared" ref="AJ250" si="292">AI250-AH250</f>
        <v>11.712612702245167</v>
      </c>
      <c r="AN250" s="15">
        <f t="shared" ref="AN250" si="293">AJ250</f>
        <v>11.712612702245167</v>
      </c>
    </row>
    <row r="251" spans="1:40">
      <c r="A251" s="77" t="s">
        <v>514</v>
      </c>
      <c r="B251" s="5" t="str">
        <f t="shared" si="273"/>
        <v>8870-02005</v>
      </c>
      <c r="C251" s="5" t="str">
        <f t="shared" si="274"/>
        <v>8870</v>
      </c>
      <c r="D251" s="1">
        <f>SUM($F251:K251)</f>
        <v>468.52</v>
      </c>
      <c r="E251" s="2">
        <f t="shared" si="275"/>
        <v>1.3062635773471725E-3</v>
      </c>
      <c r="F251" s="22">
        <f>'Div 9 history '!B253</f>
        <v>0</v>
      </c>
      <c r="G251" s="22">
        <f>'Div 9 history '!C253</f>
        <v>0</v>
      </c>
      <c r="H251" s="22">
        <f>'Div 9 history '!D253</f>
        <v>279.07</v>
      </c>
      <c r="I251" s="22">
        <f>'Div 9 history '!E253</f>
        <v>137.75</v>
      </c>
      <c r="J251" s="22">
        <f>'Div 9 history '!F253</f>
        <v>51.7</v>
      </c>
      <c r="K251" s="22">
        <f>'Div 9 history '!G253</f>
        <v>0</v>
      </c>
      <c r="L251" s="1">
        <f t="shared" si="284"/>
        <v>103.28521604997904</v>
      </c>
      <c r="M251" s="1">
        <f t="shared" si="284"/>
        <v>95.184291848702827</v>
      </c>
      <c r="N251" s="1">
        <f t="shared" si="284"/>
        <v>77.024001652541074</v>
      </c>
      <c r="O251" s="1">
        <f t="shared" si="284"/>
        <v>55.800157613698552</v>
      </c>
      <c r="P251" s="1">
        <f t="shared" si="284"/>
        <v>63.8846751444433</v>
      </c>
      <c r="Q251" s="1">
        <f t="shared" si="284"/>
        <v>75.282726178665754</v>
      </c>
      <c r="R251" s="1">
        <f t="shared" si="284"/>
        <v>87.675967181925927</v>
      </c>
      <c r="S251" s="1">
        <f t="shared" si="284"/>
        <v>97.854895482046018</v>
      </c>
      <c r="T251" s="1">
        <f t="shared" si="284"/>
        <v>75.272916139199879</v>
      </c>
      <c r="U251" s="1">
        <f t="shared" si="284"/>
        <v>68.205181114426395</v>
      </c>
      <c r="V251" s="1">
        <f t="shared" si="285"/>
        <v>77.394340439354778</v>
      </c>
      <c r="W251" s="1">
        <f t="shared" si="285"/>
        <v>105.3399425318746</v>
      </c>
      <c r="X251" s="1">
        <f t="shared" si="285"/>
        <v>108.32936591654094</v>
      </c>
      <c r="Y251" s="1">
        <f t="shared" si="285"/>
        <v>91.055310244430373</v>
      </c>
      <c r="Z251" s="1">
        <f t="shared" si="285"/>
        <v>72.780852611608481</v>
      </c>
      <c r="AA251" s="1">
        <f t="shared" si="285"/>
        <v>55.800157613698552</v>
      </c>
      <c r="AB251" s="1">
        <f t="shared" si="285"/>
        <v>63.8846751444433</v>
      </c>
      <c r="AC251" s="1">
        <f t="shared" si="285"/>
        <v>75.282726178665754</v>
      </c>
      <c r="AD251" s="1">
        <f t="shared" si="285"/>
        <v>87.675967181925927</v>
      </c>
      <c r="AE251" s="1">
        <f t="shared" si="285"/>
        <v>97.854895482046018</v>
      </c>
      <c r="AF251" s="1">
        <f t="shared" si="285"/>
        <v>75.272916139199879</v>
      </c>
      <c r="AH251" s="15">
        <f t="shared" si="267"/>
        <v>938.98106848803047</v>
      </c>
      <c r="AI251" s="15">
        <f t="shared" si="268"/>
        <v>978.87633059821496</v>
      </c>
      <c r="AJ251" s="15">
        <f t="shared" si="269"/>
        <v>39.89526211018449</v>
      </c>
      <c r="AN251" s="15">
        <f t="shared" si="270"/>
        <v>39.89526211018449</v>
      </c>
    </row>
    <row r="252" spans="1:40">
      <c r="A252" s="77" t="s">
        <v>195</v>
      </c>
      <c r="B252" s="5" t="str">
        <f t="shared" si="273"/>
        <v>8890-02005</v>
      </c>
      <c r="C252" s="5" t="str">
        <f t="shared" si="274"/>
        <v>8890</v>
      </c>
      <c r="D252" s="1">
        <f>SUM($F252:K252)</f>
        <v>0</v>
      </c>
      <c r="E252" s="2">
        <f t="shared" si="275"/>
        <v>0</v>
      </c>
      <c r="F252" s="22">
        <f>'Div 9 history '!B254</f>
        <v>0</v>
      </c>
      <c r="G252" s="22">
        <f>'Div 9 history '!C254</f>
        <v>0</v>
      </c>
      <c r="H252" s="22">
        <f>'Div 9 history '!D254</f>
        <v>0</v>
      </c>
      <c r="I252" s="22">
        <f>'Div 9 history '!E254</f>
        <v>0</v>
      </c>
      <c r="J252" s="22">
        <f>'Div 9 history '!F254</f>
        <v>0</v>
      </c>
      <c r="K252" s="22">
        <f>'Div 9 history '!G254</f>
        <v>0</v>
      </c>
      <c r="L252" s="1">
        <f t="shared" si="284"/>
        <v>0</v>
      </c>
      <c r="M252" s="1">
        <f t="shared" si="284"/>
        <v>0</v>
      </c>
      <c r="N252" s="1">
        <f t="shared" si="284"/>
        <v>0</v>
      </c>
      <c r="O252" s="1">
        <f t="shared" si="284"/>
        <v>0</v>
      </c>
      <c r="P252" s="1">
        <f t="shared" si="284"/>
        <v>0</v>
      </c>
      <c r="Q252" s="1">
        <f t="shared" si="284"/>
        <v>0</v>
      </c>
      <c r="R252" s="1">
        <f t="shared" si="284"/>
        <v>0</v>
      </c>
      <c r="S252" s="1">
        <f t="shared" si="284"/>
        <v>0</v>
      </c>
      <c r="T252" s="1">
        <f t="shared" si="284"/>
        <v>0</v>
      </c>
      <c r="U252" s="1">
        <f t="shared" si="284"/>
        <v>0</v>
      </c>
      <c r="V252" s="1">
        <f t="shared" si="285"/>
        <v>0</v>
      </c>
      <c r="W252" s="1">
        <f t="shared" si="285"/>
        <v>0</v>
      </c>
      <c r="X252" s="1">
        <f t="shared" si="285"/>
        <v>0</v>
      </c>
      <c r="Y252" s="1">
        <f t="shared" si="285"/>
        <v>0</v>
      </c>
      <c r="Z252" s="1">
        <f t="shared" si="285"/>
        <v>0</v>
      </c>
      <c r="AA252" s="1">
        <f t="shared" si="285"/>
        <v>0</v>
      </c>
      <c r="AB252" s="1">
        <f t="shared" si="285"/>
        <v>0</v>
      </c>
      <c r="AC252" s="1">
        <f t="shared" si="285"/>
        <v>0</v>
      </c>
      <c r="AD252" s="1">
        <f t="shared" si="285"/>
        <v>0</v>
      </c>
      <c r="AE252" s="1">
        <f t="shared" si="285"/>
        <v>0</v>
      </c>
      <c r="AF252" s="1">
        <f t="shared" si="285"/>
        <v>0</v>
      </c>
      <c r="AH252" s="15">
        <f t="shared" si="267"/>
        <v>0</v>
      </c>
      <c r="AI252" s="15">
        <f t="shared" si="268"/>
        <v>0</v>
      </c>
      <c r="AJ252" s="15">
        <f t="shared" si="269"/>
        <v>0</v>
      </c>
      <c r="AN252" s="15">
        <f t="shared" si="270"/>
        <v>0</v>
      </c>
    </row>
    <row r="253" spans="1:40">
      <c r="A253" s="77" t="s">
        <v>196</v>
      </c>
      <c r="B253" s="5" t="str">
        <f t="shared" si="273"/>
        <v>8900-02005</v>
      </c>
      <c r="C253" s="5" t="str">
        <f t="shared" si="274"/>
        <v>8900</v>
      </c>
      <c r="D253" s="1">
        <f>SUM($F253:K253)</f>
        <v>4389.05</v>
      </c>
      <c r="E253" s="2">
        <f t="shared" si="275"/>
        <v>1.2236950726021531E-2</v>
      </c>
      <c r="F253" s="22">
        <f>'Div 9 history '!B255</f>
        <v>4089.86</v>
      </c>
      <c r="G253" s="22">
        <f>'Div 9 history '!C255</f>
        <v>299.19</v>
      </c>
      <c r="H253" s="22">
        <f>'Div 9 history '!D255</f>
        <v>0</v>
      </c>
      <c r="I253" s="22">
        <f>'Div 9 history '!E255</f>
        <v>0</v>
      </c>
      <c r="J253" s="22">
        <f>'Div 9 history '!F255</f>
        <v>0</v>
      </c>
      <c r="K253" s="22">
        <f>'Div 9 history '!G255</f>
        <v>0</v>
      </c>
      <c r="L253" s="1">
        <f t="shared" si="284"/>
        <v>967.56590434594159</v>
      </c>
      <c r="M253" s="1">
        <f t="shared" si="284"/>
        <v>891.67723072344654</v>
      </c>
      <c r="N253" s="1">
        <f t="shared" si="284"/>
        <v>721.5533903634539</v>
      </c>
      <c r="O253" s="1">
        <f t="shared" si="284"/>
        <v>522.73047420473756</v>
      </c>
      <c r="P253" s="1">
        <f t="shared" si="284"/>
        <v>598.46545172611388</v>
      </c>
      <c r="Q253" s="1">
        <f t="shared" si="284"/>
        <v>705.24129030665279</v>
      </c>
      <c r="R253" s="1">
        <f t="shared" si="284"/>
        <v>821.33997216731836</v>
      </c>
      <c r="S253" s="1">
        <f t="shared" si="284"/>
        <v>916.69518700476851</v>
      </c>
      <c r="T253" s="1">
        <f t="shared" si="284"/>
        <v>705.14939080670035</v>
      </c>
      <c r="U253" s="1">
        <f t="shared" si="284"/>
        <v>638.93953336095183</v>
      </c>
      <c r="V253" s="1">
        <f t="shared" si="285"/>
        <v>725.02268826378827</v>
      </c>
      <c r="W253" s="1">
        <f t="shared" si="285"/>
        <v>986.81438309895896</v>
      </c>
      <c r="X253" s="1">
        <f t="shared" si="285"/>
        <v>1014.8190119439811</v>
      </c>
      <c r="Y253" s="1">
        <f t="shared" si="285"/>
        <v>852.99733080405781</v>
      </c>
      <c r="Z253" s="1">
        <f t="shared" si="285"/>
        <v>681.80398095061093</v>
      </c>
      <c r="AA253" s="1">
        <f t="shared" si="285"/>
        <v>522.73047420473756</v>
      </c>
      <c r="AB253" s="1">
        <f t="shared" si="285"/>
        <v>598.46545172611388</v>
      </c>
      <c r="AC253" s="1">
        <f t="shared" si="285"/>
        <v>705.24129030665279</v>
      </c>
      <c r="AD253" s="1">
        <f t="shared" si="285"/>
        <v>821.33997216731836</v>
      </c>
      <c r="AE253" s="1">
        <f t="shared" si="285"/>
        <v>916.69518700476851</v>
      </c>
      <c r="AF253" s="1">
        <f t="shared" si="285"/>
        <v>705.14939080670035</v>
      </c>
      <c r="AH253" s="15">
        <f t="shared" si="267"/>
        <v>8796.2837416703478</v>
      </c>
      <c r="AI253" s="15">
        <f t="shared" si="268"/>
        <v>9170.0186946386402</v>
      </c>
      <c r="AJ253" s="15">
        <f t="shared" si="269"/>
        <v>373.73495296829242</v>
      </c>
      <c r="AN253" s="15">
        <f t="shared" si="270"/>
        <v>373.73495296829242</v>
      </c>
    </row>
    <row r="254" spans="1:40">
      <c r="A254" s="77" t="s">
        <v>197</v>
      </c>
      <c r="B254" s="5" t="str">
        <f t="shared" si="273"/>
        <v>8910-02005</v>
      </c>
      <c r="C254" s="5" t="str">
        <f t="shared" si="274"/>
        <v>8910</v>
      </c>
      <c r="D254" s="1">
        <f>SUM($F254:K254)</f>
        <v>1337.61</v>
      </c>
      <c r="E254" s="2">
        <f t="shared" si="275"/>
        <v>3.7293418075970103E-3</v>
      </c>
      <c r="F254" s="22">
        <f>'Div 9 history '!B256</f>
        <v>0</v>
      </c>
      <c r="G254" s="22">
        <f>'Div 9 history '!C256</f>
        <v>1284.8</v>
      </c>
      <c r="H254" s="22">
        <f>'Div 9 history '!D256</f>
        <v>52.81</v>
      </c>
      <c r="I254" s="22">
        <f>'Div 9 history '!E256</f>
        <v>0</v>
      </c>
      <c r="J254" s="22">
        <f>'Div 9 history '!F256</f>
        <v>0</v>
      </c>
      <c r="K254" s="22">
        <f>'Div 9 history '!G256</f>
        <v>0</v>
      </c>
      <c r="L254" s="1">
        <f t="shared" si="284"/>
        <v>294.8760732532495</v>
      </c>
      <c r="M254" s="1">
        <f t="shared" si="284"/>
        <v>271.74818709925592</v>
      </c>
      <c r="N254" s="1">
        <f t="shared" si="284"/>
        <v>219.90112449939269</v>
      </c>
      <c r="O254" s="1">
        <f t="shared" si="284"/>
        <v>159.30771114500837</v>
      </c>
      <c r="P254" s="1">
        <f t="shared" si="284"/>
        <v>182.38875676589856</v>
      </c>
      <c r="Q254" s="1">
        <f t="shared" si="284"/>
        <v>214.92983728302974</v>
      </c>
      <c r="R254" s="1">
        <f t="shared" si="284"/>
        <v>250.31215414969677</v>
      </c>
      <c r="S254" s="1">
        <f t="shared" si="284"/>
        <v>279.37267725121569</v>
      </c>
      <c r="T254" s="1">
        <f t="shared" si="284"/>
        <v>214.90182992605466</v>
      </c>
      <c r="U254" s="1">
        <f t="shared" si="284"/>
        <v>194.72366667477991</v>
      </c>
      <c r="V254" s="1">
        <f t="shared" si="285"/>
        <v>220.95843019526453</v>
      </c>
      <c r="W254" s="1">
        <f t="shared" si="285"/>
        <v>300.74225332976346</v>
      </c>
      <c r="X254" s="1">
        <f t="shared" si="285"/>
        <v>309.27696393670345</v>
      </c>
      <c r="Y254" s="1">
        <f t="shared" si="285"/>
        <v>259.96007328620448</v>
      </c>
      <c r="Z254" s="1">
        <f t="shared" si="285"/>
        <v>207.78706621235725</v>
      </c>
      <c r="AA254" s="1">
        <f t="shared" si="285"/>
        <v>159.30771114500837</v>
      </c>
      <c r="AB254" s="1">
        <f t="shared" si="285"/>
        <v>182.38875676589856</v>
      </c>
      <c r="AC254" s="1">
        <f t="shared" si="285"/>
        <v>214.92983728302974</v>
      </c>
      <c r="AD254" s="1">
        <f t="shared" si="285"/>
        <v>250.31215414969677</v>
      </c>
      <c r="AE254" s="1">
        <f t="shared" si="285"/>
        <v>279.37267725121569</v>
      </c>
      <c r="AF254" s="1">
        <f t="shared" si="285"/>
        <v>214.90182992605466</v>
      </c>
      <c r="AH254" s="15">
        <f t="shared" si="267"/>
        <v>2680.7616900458347</v>
      </c>
      <c r="AI254" s="15">
        <f t="shared" si="268"/>
        <v>2794.6614201559773</v>
      </c>
      <c r="AJ254" s="15">
        <f t="shared" si="269"/>
        <v>113.89973011014263</v>
      </c>
      <c r="AN254" s="15">
        <f t="shared" si="270"/>
        <v>113.89973011014263</v>
      </c>
    </row>
    <row r="255" spans="1:40">
      <c r="A255" s="77" t="s">
        <v>515</v>
      </c>
      <c r="B255" s="5" t="str">
        <f t="shared" si="273"/>
        <v>8920-02005</v>
      </c>
      <c r="C255" s="5" t="str">
        <f t="shared" si="274"/>
        <v>8920</v>
      </c>
      <c r="D255" s="1">
        <f>SUM($F255:K255)</f>
        <v>50.87</v>
      </c>
      <c r="E255" s="2">
        <f t="shared" si="275"/>
        <v>1.4182879744653517E-4</v>
      </c>
      <c r="F255" s="22">
        <f>'Div 9 history '!B257</f>
        <v>0</v>
      </c>
      <c r="G255" s="22">
        <f>'Div 9 history '!C257</f>
        <v>0</v>
      </c>
      <c r="H255" s="22">
        <f>'Div 9 history '!D257</f>
        <v>0</v>
      </c>
      <c r="I255" s="22">
        <f>'Div 9 history '!E257</f>
        <v>0</v>
      </c>
      <c r="J255" s="22">
        <f>'Div 9 history '!F257</f>
        <v>50.87</v>
      </c>
      <c r="K255" s="22">
        <f>'Div 9 history '!G257</f>
        <v>0</v>
      </c>
      <c r="L255" s="1">
        <f t="shared" si="284"/>
        <v>11.214289551059577</v>
      </c>
      <c r="M255" s="1">
        <f t="shared" si="284"/>
        <v>10.334724080815146</v>
      </c>
      <c r="N255" s="1">
        <f t="shared" si="284"/>
        <v>8.3629534791786142</v>
      </c>
      <c r="O255" s="1">
        <f t="shared" si="284"/>
        <v>6.0585546354666722</v>
      </c>
      <c r="P255" s="1">
        <f t="shared" si="284"/>
        <v>6.936338736015176</v>
      </c>
      <c r="Q255" s="1">
        <f t="shared" si="284"/>
        <v>8.1738928556064341</v>
      </c>
      <c r="R255" s="1">
        <f t="shared" si="284"/>
        <v>9.5195006628203096</v>
      </c>
      <c r="S255" s="1">
        <f t="shared" si="284"/>
        <v>10.624687384042689</v>
      </c>
      <c r="T255" s="1">
        <f t="shared" si="284"/>
        <v>8.1728277213376099</v>
      </c>
      <c r="U255" s="1">
        <f t="shared" si="284"/>
        <v>7.4054417384335149</v>
      </c>
      <c r="V255" s="1">
        <f t="shared" si="285"/>
        <v>8.4031633615426813</v>
      </c>
      <c r="W255" s="1">
        <f t="shared" si="285"/>
        <v>11.437383412867028</v>
      </c>
      <c r="X255" s="1">
        <f t="shared" si="285"/>
        <v>11.76196287068735</v>
      </c>
      <c r="Y255" s="1">
        <f t="shared" si="285"/>
        <v>9.8864160166784192</v>
      </c>
      <c r="Z255" s="1">
        <f t="shared" si="285"/>
        <v>7.9022495781450592</v>
      </c>
      <c r="AA255" s="1">
        <f t="shared" si="285"/>
        <v>6.0585546354666722</v>
      </c>
      <c r="AB255" s="1">
        <f t="shared" si="285"/>
        <v>6.936338736015176</v>
      </c>
      <c r="AC255" s="1">
        <f t="shared" si="285"/>
        <v>8.1738928556064341</v>
      </c>
      <c r="AD255" s="1">
        <f t="shared" si="285"/>
        <v>9.5195006628203096</v>
      </c>
      <c r="AE255" s="1">
        <f t="shared" si="285"/>
        <v>10.624687384042689</v>
      </c>
      <c r="AF255" s="1">
        <f t="shared" si="285"/>
        <v>8.1728277213376099</v>
      </c>
      <c r="AH255" s="15">
        <f t="shared" si="267"/>
        <v>101.95075333814162</v>
      </c>
      <c r="AI255" s="15">
        <f t="shared" si="268"/>
        <v>106.28241897364295</v>
      </c>
      <c r="AJ255" s="15">
        <f t="shared" si="269"/>
        <v>4.3316656355013237</v>
      </c>
      <c r="AN255" s="15">
        <f t="shared" si="270"/>
        <v>4.3316656355013237</v>
      </c>
    </row>
    <row r="256" spans="1:40">
      <c r="A256" s="77" t="s">
        <v>710</v>
      </c>
      <c r="B256" s="5" t="str">
        <f t="shared" si="273"/>
        <v>8930-02005</v>
      </c>
      <c r="C256" s="5" t="str">
        <f t="shared" si="274"/>
        <v>8930</v>
      </c>
      <c r="D256" s="1">
        <f>SUM($F256:K256)</f>
        <v>0</v>
      </c>
      <c r="E256" s="2">
        <f t="shared" si="275"/>
        <v>0</v>
      </c>
      <c r="F256" s="22">
        <f>'Div 9 history '!B258</f>
        <v>0</v>
      </c>
      <c r="G256" s="22">
        <f>'Div 9 history '!C258</f>
        <v>0</v>
      </c>
      <c r="H256" s="22">
        <f>'Div 9 history '!D258</f>
        <v>0</v>
      </c>
      <c r="I256" s="22">
        <f>'Div 9 history '!E258</f>
        <v>0</v>
      </c>
      <c r="J256" s="22">
        <f>'Div 9 history '!F258</f>
        <v>0</v>
      </c>
      <c r="K256" s="22">
        <f>'Div 9 history '!G258</f>
        <v>0</v>
      </c>
      <c r="L256" s="1">
        <f t="shared" si="284"/>
        <v>0</v>
      </c>
      <c r="M256" s="1">
        <f t="shared" si="284"/>
        <v>0</v>
      </c>
      <c r="N256" s="1">
        <f t="shared" si="284"/>
        <v>0</v>
      </c>
      <c r="O256" s="1">
        <f t="shared" si="284"/>
        <v>0</v>
      </c>
      <c r="P256" s="1">
        <f t="shared" si="284"/>
        <v>0</v>
      </c>
      <c r="Q256" s="1">
        <f t="shared" si="284"/>
        <v>0</v>
      </c>
      <c r="R256" s="1">
        <f t="shared" si="284"/>
        <v>0</v>
      </c>
      <c r="S256" s="1">
        <f t="shared" si="284"/>
        <v>0</v>
      </c>
      <c r="T256" s="1">
        <f t="shared" si="284"/>
        <v>0</v>
      </c>
      <c r="U256" s="1">
        <f t="shared" si="284"/>
        <v>0</v>
      </c>
      <c r="V256" s="1">
        <f t="shared" si="285"/>
        <v>0</v>
      </c>
      <c r="W256" s="1">
        <f t="shared" si="285"/>
        <v>0</v>
      </c>
      <c r="X256" s="1">
        <f t="shared" si="285"/>
        <v>0</v>
      </c>
      <c r="Y256" s="1">
        <f t="shared" si="285"/>
        <v>0</v>
      </c>
      <c r="Z256" s="1">
        <f t="shared" si="285"/>
        <v>0</v>
      </c>
      <c r="AA256" s="1">
        <f t="shared" si="285"/>
        <v>0</v>
      </c>
      <c r="AB256" s="1">
        <f t="shared" si="285"/>
        <v>0</v>
      </c>
      <c r="AC256" s="1">
        <f t="shared" si="285"/>
        <v>0</v>
      </c>
      <c r="AD256" s="1">
        <f t="shared" si="285"/>
        <v>0</v>
      </c>
      <c r="AE256" s="1">
        <f t="shared" si="285"/>
        <v>0</v>
      </c>
      <c r="AF256" s="1">
        <f t="shared" si="285"/>
        <v>0</v>
      </c>
      <c r="AH256" s="15">
        <f t="shared" si="267"/>
        <v>0</v>
      </c>
      <c r="AI256" s="15">
        <f t="shared" si="268"/>
        <v>0</v>
      </c>
      <c r="AJ256" s="15">
        <f t="shared" si="269"/>
        <v>0</v>
      </c>
      <c r="AN256" s="15">
        <f t="shared" si="270"/>
        <v>0</v>
      </c>
    </row>
    <row r="257" spans="1:40">
      <c r="A257" s="77" t="s">
        <v>198</v>
      </c>
      <c r="B257" s="5" t="str">
        <f t="shared" si="273"/>
        <v>8940-02005</v>
      </c>
      <c r="C257" s="5" t="str">
        <f t="shared" si="274"/>
        <v>8940</v>
      </c>
      <c r="D257" s="1">
        <f>SUM($F257:K257)</f>
        <v>4940.2099999999991</v>
      </c>
      <c r="E257" s="2">
        <f t="shared" si="275"/>
        <v>1.3773619882707833E-2</v>
      </c>
      <c r="F257" s="22">
        <f>'Div 9 history '!B259</f>
        <v>875.79000000000008</v>
      </c>
      <c r="G257" s="22">
        <f>'Div 9 history '!C259</f>
        <v>813.25</v>
      </c>
      <c r="H257" s="22">
        <f>'Div 9 history '!D259</f>
        <v>1734.98</v>
      </c>
      <c r="I257" s="22">
        <f>'Div 9 history '!E259</f>
        <v>865.68000000000006</v>
      </c>
      <c r="J257" s="22">
        <f>'Div 9 history '!F259</f>
        <v>525.57000000000005</v>
      </c>
      <c r="K257" s="22">
        <f>'Div 9 history '!G259</f>
        <v>124.94</v>
      </c>
      <c r="L257" s="1">
        <f t="shared" si="284"/>
        <v>1089.0691052298021</v>
      </c>
      <c r="M257" s="1">
        <f t="shared" si="284"/>
        <v>1003.6506241652014</v>
      </c>
      <c r="N257" s="1">
        <f t="shared" si="284"/>
        <v>812.16328695445213</v>
      </c>
      <c r="O257" s="1">
        <f t="shared" si="284"/>
        <v>588.37295450518593</v>
      </c>
      <c r="P257" s="1">
        <f t="shared" si="284"/>
        <v>673.61843890405999</v>
      </c>
      <c r="Q257" s="1">
        <f t="shared" si="284"/>
        <v>793.80277617840488</v>
      </c>
      <c r="R257" s="1">
        <f t="shared" si="284"/>
        <v>924.48068349658968</v>
      </c>
      <c r="S257" s="1">
        <f t="shared" si="284"/>
        <v>1031.8102390706022</v>
      </c>
      <c r="T257" s="1">
        <f t="shared" si="284"/>
        <v>793.69933629308582</v>
      </c>
      <c r="U257" s="1">
        <f t="shared" si="284"/>
        <v>719.1750998747126</v>
      </c>
      <c r="V257" s="1">
        <f t="shared" si="284"/>
        <v>816.06824592739861</v>
      </c>
      <c r="W257" s="1">
        <f t="shared" si="284"/>
        <v>1110.7347338329039</v>
      </c>
      <c r="X257" s="1">
        <f t="shared" si="284"/>
        <v>1142.2560761430775</v>
      </c>
      <c r="Y257" s="1">
        <f t="shared" si="284"/>
        <v>960.11345134175133</v>
      </c>
      <c r="Z257" s="1">
        <f t="shared" si="284"/>
        <v>767.42229975325347</v>
      </c>
      <c r="AA257" s="1">
        <f t="shared" si="284"/>
        <v>588.37295450518593</v>
      </c>
      <c r="AB257" s="1">
        <f t="shared" si="285"/>
        <v>673.61843890405999</v>
      </c>
      <c r="AC257" s="1">
        <f t="shared" si="285"/>
        <v>793.80277617840488</v>
      </c>
      <c r="AD257" s="1">
        <f t="shared" si="285"/>
        <v>924.48068349658968</v>
      </c>
      <c r="AE257" s="1">
        <f t="shared" si="285"/>
        <v>1031.8102390706022</v>
      </c>
      <c r="AF257" s="1">
        <f t="shared" si="285"/>
        <v>793.69933629308582</v>
      </c>
      <c r="AH257" s="15">
        <f t="shared" si="267"/>
        <v>9900.8871859371047</v>
      </c>
      <c r="AI257" s="15">
        <f t="shared" si="268"/>
        <v>10321.554335321027</v>
      </c>
      <c r="AJ257" s="15">
        <f t="shared" si="269"/>
        <v>420.66714938392215</v>
      </c>
      <c r="AN257" s="15">
        <f t="shared" si="270"/>
        <v>420.66714938392215</v>
      </c>
    </row>
    <row r="258" spans="1:40">
      <c r="A258" s="77" t="s">
        <v>199</v>
      </c>
      <c r="B258" s="5" t="str">
        <f t="shared" si="273"/>
        <v>9020-02005</v>
      </c>
      <c r="C258" s="5" t="str">
        <f t="shared" si="274"/>
        <v>9020</v>
      </c>
      <c r="D258" s="1">
        <f>SUM($F258:K258)</f>
        <v>881.48</v>
      </c>
      <c r="E258" s="2">
        <f t="shared" si="275"/>
        <v>2.4576223387688585E-3</v>
      </c>
      <c r="F258" s="22">
        <f>'Div 9 history '!B260</f>
        <v>40</v>
      </c>
      <c r="G258" s="22">
        <f>'Div 9 history '!C260</f>
        <v>0</v>
      </c>
      <c r="H258" s="22">
        <f>'Div 9 history '!D260</f>
        <v>3.56</v>
      </c>
      <c r="I258" s="22">
        <f>'Div 9 history '!E260</f>
        <v>38.74</v>
      </c>
      <c r="J258" s="22">
        <f>'Div 9 history '!F260</f>
        <v>128.5</v>
      </c>
      <c r="K258" s="22">
        <f>'Div 9 history '!G260</f>
        <v>670.68</v>
      </c>
      <c r="L258" s="1">
        <f t="shared" ref="L258:AA281" si="294">$E258*L$290</f>
        <v>194.32223222858261</v>
      </c>
      <c r="M258" s="1">
        <f t="shared" si="294"/>
        <v>179.08104153247368</v>
      </c>
      <c r="N258" s="1">
        <f t="shared" si="294"/>
        <v>144.91402069640978</v>
      </c>
      <c r="O258" s="1">
        <f t="shared" si="294"/>
        <v>104.98318734167805</v>
      </c>
      <c r="P258" s="1">
        <f t="shared" si="294"/>
        <v>120.19351030121207</v>
      </c>
      <c r="Q258" s="1">
        <f t="shared" si="294"/>
        <v>141.63796096638413</v>
      </c>
      <c r="R258" s="1">
        <f t="shared" si="294"/>
        <v>164.95477578657062</v>
      </c>
      <c r="S258" s="1">
        <f t="shared" si="294"/>
        <v>184.10555209919303</v>
      </c>
      <c r="T258" s="1">
        <f t="shared" si="294"/>
        <v>141.61950422261995</v>
      </c>
      <c r="U258" s="1">
        <f t="shared" si="294"/>
        <v>128.32216991536023</v>
      </c>
      <c r="V258" s="1">
        <f t="shared" si="294"/>
        <v>145.61078120567413</v>
      </c>
      <c r="W258" s="1">
        <f t="shared" si="294"/>
        <v>198.18802301501924</v>
      </c>
      <c r="X258" s="1">
        <f t="shared" si="294"/>
        <v>203.81236546596196</v>
      </c>
      <c r="Y258" s="1">
        <f t="shared" si="294"/>
        <v>171.31271850563581</v>
      </c>
      <c r="Z258" s="1">
        <f t="shared" si="294"/>
        <v>136.9309014771635</v>
      </c>
      <c r="AA258" s="1">
        <f t="shared" si="294"/>
        <v>104.98318734167805</v>
      </c>
      <c r="AB258" s="1">
        <f t="shared" ref="V258:AF282" si="295">$E258*AB$290</f>
        <v>120.19351030121207</v>
      </c>
      <c r="AC258" s="1">
        <f t="shared" si="295"/>
        <v>141.63796096638413</v>
      </c>
      <c r="AD258" s="1">
        <f t="shared" si="295"/>
        <v>164.95477578657062</v>
      </c>
      <c r="AE258" s="1">
        <f t="shared" si="295"/>
        <v>184.10555209919303</v>
      </c>
      <c r="AF258" s="1">
        <f t="shared" si="295"/>
        <v>141.61950422261995</v>
      </c>
      <c r="AH258" s="15">
        <f t="shared" si="267"/>
        <v>1766.6119530667402</v>
      </c>
      <c r="AI258" s="15">
        <f t="shared" si="268"/>
        <v>1841.6714503024727</v>
      </c>
      <c r="AJ258" s="15">
        <f t="shared" si="269"/>
        <v>75.059497235732579</v>
      </c>
      <c r="AN258" s="15">
        <f t="shared" si="270"/>
        <v>75.059497235732579</v>
      </c>
    </row>
    <row r="259" spans="1:40">
      <c r="A259" s="77" t="s">
        <v>200</v>
      </c>
      <c r="B259" s="5" t="str">
        <f t="shared" si="273"/>
        <v>9030-02005</v>
      </c>
      <c r="C259" s="5" t="str">
        <f t="shared" si="274"/>
        <v>9030</v>
      </c>
      <c r="D259" s="1">
        <f>SUM($F259:K259)</f>
        <v>145.94</v>
      </c>
      <c r="E259" s="2">
        <f t="shared" si="275"/>
        <v>4.0689000785035077E-4</v>
      </c>
      <c r="F259" s="22">
        <f>'Div 9 history '!B261</f>
        <v>31.75</v>
      </c>
      <c r="G259" s="22">
        <f>'Div 9 history '!C261</f>
        <v>1.9100000000000001</v>
      </c>
      <c r="H259" s="22">
        <f>'Div 9 history '!D261</f>
        <v>78.62</v>
      </c>
      <c r="I259" s="22">
        <f>'Div 9 history '!E261</f>
        <v>0</v>
      </c>
      <c r="J259" s="22">
        <f>'Div 9 history '!F261</f>
        <v>0</v>
      </c>
      <c r="K259" s="22">
        <f>'Div 9 history '!G261</f>
        <v>33.659999999999997</v>
      </c>
      <c r="L259" s="1">
        <f t="shared" si="294"/>
        <v>32.172467408720955</v>
      </c>
      <c r="M259" s="1">
        <f t="shared" si="294"/>
        <v>29.649098336036221</v>
      </c>
      <c r="N259" s="1">
        <f t="shared" si="294"/>
        <v>23.992322208596953</v>
      </c>
      <c r="O259" s="1">
        <f t="shared" si="294"/>
        <v>17.381275083546416</v>
      </c>
      <c r="P259" s="1">
        <f t="shared" si="294"/>
        <v>19.899533617732551</v>
      </c>
      <c r="Q259" s="1">
        <f t="shared" si="294"/>
        <v>23.449929690332279</v>
      </c>
      <c r="R259" s="1">
        <f t="shared" si="294"/>
        <v>27.310318984312875</v>
      </c>
      <c r="S259" s="1">
        <f t="shared" si="294"/>
        <v>30.480968681485948</v>
      </c>
      <c r="T259" s="1">
        <f t="shared" si="294"/>
        <v>23.446873946373323</v>
      </c>
      <c r="U259" s="1">
        <f t="shared" si="294"/>
        <v>21.245334525397823</v>
      </c>
      <c r="V259" s="1">
        <f t="shared" si="294"/>
        <v>24.107679594722608</v>
      </c>
      <c r="W259" s="1">
        <f t="shared" si="294"/>
        <v>32.812497253269399</v>
      </c>
      <c r="X259" s="1">
        <f t="shared" si="294"/>
        <v>33.743677242935163</v>
      </c>
      <c r="Y259" s="1">
        <f t="shared" si="294"/>
        <v>28.362955641321967</v>
      </c>
      <c r="Z259" s="1">
        <f t="shared" si="294"/>
        <v>22.670617327196581</v>
      </c>
      <c r="AA259" s="1">
        <f t="shared" si="294"/>
        <v>17.381275083546416</v>
      </c>
      <c r="AB259" s="1">
        <f t="shared" si="295"/>
        <v>19.899533617732551</v>
      </c>
      <c r="AC259" s="1">
        <f t="shared" si="295"/>
        <v>23.449929690332279</v>
      </c>
      <c r="AD259" s="1">
        <f t="shared" si="295"/>
        <v>27.310318984312875</v>
      </c>
      <c r="AE259" s="1">
        <f t="shared" si="295"/>
        <v>30.480968681485948</v>
      </c>
      <c r="AF259" s="1">
        <f t="shared" si="295"/>
        <v>23.446873946373323</v>
      </c>
      <c r="AH259" s="15">
        <f t="shared" si="267"/>
        <v>292.48462634496542</v>
      </c>
      <c r="AI259" s="15">
        <f t="shared" si="268"/>
        <v>304.91166158862694</v>
      </c>
      <c r="AJ259" s="15">
        <f t="shared" si="269"/>
        <v>12.427035243661521</v>
      </c>
      <c r="AN259" s="15">
        <f t="shared" si="270"/>
        <v>12.427035243661521</v>
      </c>
    </row>
    <row r="260" spans="1:40">
      <c r="A260" s="77" t="s">
        <v>920</v>
      </c>
      <c r="B260" s="5" t="str">
        <f t="shared" si="273"/>
        <v>9110-02005</v>
      </c>
      <c r="C260" s="5" t="str">
        <f t="shared" si="274"/>
        <v>9110</v>
      </c>
      <c r="D260" s="1">
        <f>SUM($F260:K260)</f>
        <v>22.66</v>
      </c>
      <c r="E260" s="2">
        <f t="shared" si="275"/>
        <v>6.3177522117917974E-5</v>
      </c>
      <c r="F260" s="22">
        <f>'Div 9 history '!B262</f>
        <v>0</v>
      </c>
      <c r="G260" s="22">
        <f>'Div 9 history '!C262</f>
        <v>0</v>
      </c>
      <c r="H260" s="22">
        <f>'Div 9 history '!D262</f>
        <v>0</v>
      </c>
      <c r="I260" s="22">
        <f>'Div 9 history '!E262</f>
        <v>0</v>
      </c>
      <c r="J260" s="22">
        <f>'Div 9 history '!F262</f>
        <v>22.66</v>
      </c>
      <c r="K260" s="22">
        <f>'Div 9 history '!G262</f>
        <v>0</v>
      </c>
      <c r="L260" s="1">
        <f t="shared" si="294"/>
        <v>4.9953961318460793</v>
      </c>
      <c r="M260" s="1">
        <f t="shared" si="294"/>
        <v>4.6035944106795998</v>
      </c>
      <c r="N260" s="1">
        <f t="shared" si="294"/>
        <v>3.7252708047609087</v>
      </c>
      <c r="O260" s="1">
        <f t="shared" si="294"/>
        <v>2.6987782197695069</v>
      </c>
      <c r="P260" s="1">
        <f t="shared" si="294"/>
        <v>3.0897864312581858</v>
      </c>
      <c r="Q260" s="1">
        <f t="shared" si="294"/>
        <v>3.6410539042272818</v>
      </c>
      <c r="R260" s="1">
        <f t="shared" si="294"/>
        <v>4.2404538041971342</v>
      </c>
      <c r="S260" s="1">
        <f t="shared" si="294"/>
        <v>4.7327583275487983</v>
      </c>
      <c r="T260" s="1">
        <f t="shared" si="294"/>
        <v>3.6405794410361758</v>
      </c>
      <c r="U260" s="1">
        <f t="shared" si="294"/>
        <v>3.2987479809888631</v>
      </c>
      <c r="V260" s="1">
        <f t="shared" si="295"/>
        <v>3.7431822640565597</v>
      </c>
      <c r="W260" s="1">
        <f t="shared" si="295"/>
        <v>5.0947731105871217</v>
      </c>
      <c r="X260" s="1">
        <f t="shared" si="295"/>
        <v>5.2393567652796413</v>
      </c>
      <c r="Y260" s="1">
        <f t="shared" si="295"/>
        <v>4.4038959492418517</v>
      </c>
      <c r="Z260" s="1">
        <f t="shared" si="295"/>
        <v>3.5200506278900545</v>
      </c>
      <c r="AA260" s="1">
        <f t="shared" si="295"/>
        <v>2.6987782197695069</v>
      </c>
      <c r="AB260" s="1">
        <f t="shared" si="295"/>
        <v>3.0897864312581858</v>
      </c>
      <c r="AC260" s="1">
        <f t="shared" si="295"/>
        <v>3.6410539042272818</v>
      </c>
      <c r="AD260" s="1">
        <f t="shared" si="295"/>
        <v>4.2404538041971342</v>
      </c>
      <c r="AE260" s="1">
        <f t="shared" si="295"/>
        <v>4.7327583275487983</v>
      </c>
      <c r="AF260" s="1">
        <f t="shared" si="295"/>
        <v>3.6405794410361758</v>
      </c>
      <c r="AH260" s="15">
        <f t="shared" ref="AH260" si="296">SUM(F260:Q260)</f>
        <v>45.413879902541566</v>
      </c>
      <c r="AI260" s="15">
        <f t="shared" ref="AI260" si="297">SUM(U260:AF260)</f>
        <v>47.343416826081182</v>
      </c>
      <c r="AJ260" s="15">
        <f t="shared" ref="AJ260" si="298">AI260-AH260</f>
        <v>1.9295369235396151</v>
      </c>
      <c r="AN260" s="15">
        <f t="shared" ref="AN260" si="299">AJ260</f>
        <v>1.9295369235396151</v>
      </c>
    </row>
    <row r="261" spans="1:40">
      <c r="A261" s="77" t="s">
        <v>186</v>
      </c>
      <c r="B261" s="5" t="str">
        <f t="shared" si="273"/>
        <v>8711-02005</v>
      </c>
      <c r="C261" s="5" t="str">
        <f t="shared" si="274"/>
        <v>8711</v>
      </c>
      <c r="D261" s="1">
        <f>SUM($F261:K261)</f>
        <v>1204.3900000000001</v>
      </c>
      <c r="E261" s="2">
        <f t="shared" si="275"/>
        <v>3.3579159692673981E-3</v>
      </c>
      <c r="F261" s="22">
        <f>'Div 9 history '!B263</f>
        <v>0</v>
      </c>
      <c r="G261" s="22">
        <f>'Div 9 history '!C263</f>
        <v>0</v>
      </c>
      <c r="H261" s="22">
        <f>'Div 9 history '!D263</f>
        <v>0</v>
      </c>
      <c r="I261" s="22">
        <f>'Div 9 history '!E263</f>
        <v>1204.3900000000001</v>
      </c>
      <c r="J261" s="22">
        <f>'Div 9 history '!F263</f>
        <v>0</v>
      </c>
      <c r="K261" s="22">
        <f>'Div 9 history '!G263</f>
        <v>0</v>
      </c>
      <c r="L261" s="1">
        <f t="shared" si="294"/>
        <v>265.50772935719772</v>
      </c>
      <c r="M261" s="1">
        <f t="shared" si="294"/>
        <v>244.68327768218907</v>
      </c>
      <c r="N261" s="1">
        <f t="shared" si="294"/>
        <v>197.99995165692812</v>
      </c>
      <c r="O261" s="1">
        <f t="shared" si="294"/>
        <v>143.44137246726376</v>
      </c>
      <c r="P261" s="1">
        <f t="shared" si="294"/>
        <v>164.22364871769847</v>
      </c>
      <c r="Q261" s="1">
        <f t="shared" si="294"/>
        <v>193.52378251157532</v>
      </c>
      <c r="R261" s="1">
        <f t="shared" si="294"/>
        <v>225.38217816579822</v>
      </c>
      <c r="S261" s="1">
        <f t="shared" si="294"/>
        <v>251.54840256471746</v>
      </c>
      <c r="T261" s="1">
        <f t="shared" si="294"/>
        <v>193.4985645626461</v>
      </c>
      <c r="U261" s="1">
        <f t="shared" si="294"/>
        <v>175.33005652352944</v>
      </c>
      <c r="V261" s="1">
        <f t="shared" si="295"/>
        <v>198.95195441337512</v>
      </c>
      <c r="W261" s="1">
        <f t="shared" si="295"/>
        <v>270.78966401853597</v>
      </c>
      <c r="X261" s="1">
        <f t="shared" si="295"/>
        <v>278.47435545168355</v>
      </c>
      <c r="Y261" s="1">
        <f t="shared" si="295"/>
        <v>234.06920751577206</v>
      </c>
      <c r="Z261" s="1">
        <f t="shared" si="295"/>
        <v>187.09239963479715</v>
      </c>
      <c r="AA261" s="1">
        <f t="shared" si="295"/>
        <v>143.44137246726376</v>
      </c>
      <c r="AB261" s="1">
        <f t="shared" si="295"/>
        <v>164.22364871769847</v>
      </c>
      <c r="AC261" s="1">
        <f t="shared" si="295"/>
        <v>193.52378251157532</v>
      </c>
      <c r="AD261" s="1">
        <f t="shared" si="295"/>
        <v>225.38217816579822</v>
      </c>
      <c r="AE261" s="1">
        <f t="shared" si="295"/>
        <v>251.54840256471746</v>
      </c>
      <c r="AF261" s="1">
        <f t="shared" si="295"/>
        <v>193.4985645626461</v>
      </c>
      <c r="AH261" s="15">
        <f t="shared" si="267"/>
        <v>2413.7697623928525</v>
      </c>
      <c r="AI261" s="15">
        <f t="shared" si="268"/>
        <v>2516.3255865473925</v>
      </c>
      <c r="AJ261" s="15">
        <f t="shared" si="269"/>
        <v>102.55582415454001</v>
      </c>
      <c r="AN261" s="15">
        <f t="shared" si="270"/>
        <v>102.55582415454001</v>
      </c>
    </row>
    <row r="262" spans="1:40">
      <c r="A262" s="77" t="s">
        <v>187</v>
      </c>
      <c r="B262" s="5" t="str">
        <f t="shared" si="273"/>
        <v>8740-02005</v>
      </c>
      <c r="C262" s="5" t="str">
        <f t="shared" si="274"/>
        <v>8740</v>
      </c>
      <c r="D262" s="1">
        <f>SUM($F262:K262)</f>
        <v>114567.59000000001</v>
      </c>
      <c r="E262" s="2">
        <f t="shared" si="275"/>
        <v>0.31942173218100434</v>
      </c>
      <c r="F262" s="22">
        <f>'Div 9 history '!B264</f>
        <v>20849.48</v>
      </c>
      <c r="G262" s="22">
        <f>'Div 9 history '!C264</f>
        <v>34268.870000000003</v>
      </c>
      <c r="H262" s="22">
        <f>'Div 9 history '!D264</f>
        <v>21977.41</v>
      </c>
      <c r="I262" s="22">
        <f>'Div 9 history '!E264</f>
        <v>12592.08</v>
      </c>
      <c r="J262" s="22">
        <f>'Div 9 history '!F264</f>
        <v>16630.310000000001</v>
      </c>
      <c r="K262" s="22">
        <f>'Div 9 history '!G264</f>
        <v>8249.44</v>
      </c>
      <c r="L262" s="1">
        <f t="shared" si="294"/>
        <v>25256.420826166268</v>
      </c>
      <c r="M262" s="1">
        <f t="shared" si="294"/>
        <v>23275.495011872554</v>
      </c>
      <c r="N262" s="1">
        <f t="shared" si="294"/>
        <v>18834.743962878103</v>
      </c>
      <c r="O262" s="1">
        <f t="shared" si="294"/>
        <v>13644.85951383419</v>
      </c>
      <c r="P262" s="1">
        <f t="shared" si="294"/>
        <v>15621.773391171713</v>
      </c>
      <c r="Q262" s="1">
        <f t="shared" si="294"/>
        <v>18408.948405446183</v>
      </c>
      <c r="R262" s="1">
        <f t="shared" si="294"/>
        <v>21439.478060600071</v>
      </c>
      <c r="S262" s="1">
        <f t="shared" si="294"/>
        <v>23928.539966447326</v>
      </c>
      <c r="T262" s="1">
        <f t="shared" si="294"/>
        <v>18406.549548237501</v>
      </c>
      <c r="U262" s="1">
        <f t="shared" si="294"/>
        <v>16678.270353012351</v>
      </c>
      <c r="V262" s="1">
        <f t="shared" si="295"/>
        <v>18925.303218168741</v>
      </c>
      <c r="W262" s="1">
        <f t="shared" si="295"/>
        <v>25758.864822452342</v>
      </c>
      <c r="X262" s="1">
        <f t="shared" si="295"/>
        <v>26489.871039200541</v>
      </c>
      <c r="Y262" s="1">
        <f t="shared" si="295"/>
        <v>22265.831664404293</v>
      </c>
      <c r="Z262" s="1">
        <f t="shared" si="295"/>
        <v>17797.163156017225</v>
      </c>
      <c r="AA262" s="1">
        <f t="shared" si="295"/>
        <v>13644.85951383419</v>
      </c>
      <c r="AB262" s="1">
        <f t="shared" si="295"/>
        <v>15621.773391171713</v>
      </c>
      <c r="AC262" s="1">
        <f t="shared" si="295"/>
        <v>18408.948405446183</v>
      </c>
      <c r="AD262" s="1">
        <f t="shared" si="295"/>
        <v>21439.478060600071</v>
      </c>
      <c r="AE262" s="1">
        <f t="shared" si="295"/>
        <v>23928.539966447326</v>
      </c>
      <c r="AF262" s="1">
        <f t="shared" si="295"/>
        <v>18406.549548237501</v>
      </c>
      <c r="AH262" s="15">
        <f t="shared" si="267"/>
        <v>229609.83111136901</v>
      </c>
      <c r="AI262" s="15">
        <f t="shared" si="268"/>
        <v>239365.45313899251</v>
      </c>
      <c r="AJ262" s="15">
        <f t="shared" si="269"/>
        <v>9755.6220276234963</v>
      </c>
      <c r="AN262" s="15">
        <f t="shared" si="270"/>
        <v>9755.6220276234963</v>
      </c>
    </row>
    <row r="263" spans="1:40">
      <c r="A263" s="77" t="s">
        <v>188</v>
      </c>
      <c r="B263" s="5" t="str">
        <f t="shared" si="273"/>
        <v>8750-02005</v>
      </c>
      <c r="C263" s="5" t="str">
        <f t="shared" si="274"/>
        <v>8750</v>
      </c>
      <c r="D263" s="1">
        <f>SUM($F263:K263)</f>
        <v>22047.420000000002</v>
      </c>
      <c r="E263" s="2">
        <f t="shared" si="275"/>
        <v>6.1469610092366601E-2</v>
      </c>
      <c r="F263" s="22">
        <f>'Div 9 history '!B265</f>
        <v>2797.13</v>
      </c>
      <c r="G263" s="22">
        <f>'Div 9 history '!C265</f>
        <v>3326.5600000000004</v>
      </c>
      <c r="H263" s="22">
        <f>'Div 9 history '!D265</f>
        <v>4859.4100000000008</v>
      </c>
      <c r="I263" s="22">
        <f>'Div 9 history '!E265</f>
        <v>1765.1699999999998</v>
      </c>
      <c r="J263" s="22">
        <f>'Div 9 history '!F265</f>
        <v>4639.58</v>
      </c>
      <c r="K263" s="22">
        <f>'Div 9 history '!G265</f>
        <v>4659.5700000000006</v>
      </c>
      <c r="L263" s="1">
        <f t="shared" si="294"/>
        <v>4860.3528943153533</v>
      </c>
      <c r="M263" s="1">
        <f t="shared" si="294"/>
        <v>4479.1429603665329</v>
      </c>
      <c r="N263" s="1">
        <f t="shared" si="294"/>
        <v>3624.5635501457086</v>
      </c>
      <c r="O263" s="1">
        <f t="shared" si="294"/>
        <v>2625.8206927674591</v>
      </c>
      <c r="P263" s="1">
        <f t="shared" si="294"/>
        <v>3006.2585684135197</v>
      </c>
      <c r="Q263" s="1">
        <f t="shared" si="294"/>
        <v>3542.6233305003821</v>
      </c>
      <c r="R263" s="1">
        <f t="shared" si="294"/>
        <v>4125.819329732215</v>
      </c>
      <c r="S263" s="1">
        <f t="shared" si="294"/>
        <v>4604.8151194159718</v>
      </c>
      <c r="T263" s="1">
        <f t="shared" si="294"/>
        <v>3542.1616937285885</v>
      </c>
      <c r="U263" s="1">
        <f t="shared" si="294"/>
        <v>3209.571147882325</v>
      </c>
      <c r="V263" s="1">
        <f t="shared" si="295"/>
        <v>3641.9907993029956</v>
      </c>
      <c r="W263" s="1">
        <f t="shared" si="295"/>
        <v>4957.0433615984439</v>
      </c>
      <c r="X263" s="1">
        <f t="shared" si="295"/>
        <v>5097.718408383128</v>
      </c>
      <c r="Y263" s="1">
        <f t="shared" si="295"/>
        <v>4284.8430551294705</v>
      </c>
      <c r="Z263" s="1">
        <f t="shared" si="295"/>
        <v>3424.8912009865735</v>
      </c>
      <c r="AA263" s="1">
        <f t="shared" si="295"/>
        <v>2625.8206927674591</v>
      </c>
      <c r="AB263" s="1">
        <f t="shared" si="295"/>
        <v>3006.2585684135197</v>
      </c>
      <c r="AC263" s="1">
        <f t="shared" si="295"/>
        <v>3542.6233305003821</v>
      </c>
      <c r="AD263" s="1">
        <f t="shared" si="295"/>
        <v>4125.819329732215</v>
      </c>
      <c r="AE263" s="1">
        <f t="shared" si="295"/>
        <v>4604.8151194159718</v>
      </c>
      <c r="AF263" s="1">
        <f t="shared" si="295"/>
        <v>3542.1616937285885</v>
      </c>
      <c r="AH263" s="15">
        <f t="shared" si="267"/>
        <v>44186.18199650896</v>
      </c>
      <c r="AI263" s="15">
        <f t="shared" si="268"/>
        <v>46063.556707841068</v>
      </c>
      <c r="AJ263" s="15">
        <f t="shared" si="269"/>
        <v>1877.3747113321078</v>
      </c>
      <c r="AN263" s="15">
        <f t="shared" si="270"/>
        <v>1877.3747113321078</v>
      </c>
    </row>
    <row r="264" spans="1:40">
      <c r="A264" s="77" t="s">
        <v>189</v>
      </c>
      <c r="B264" s="5" t="str">
        <f t="shared" si="273"/>
        <v>8760-02005</v>
      </c>
      <c r="C264" s="5" t="str">
        <f t="shared" si="274"/>
        <v>8760</v>
      </c>
      <c r="D264" s="1">
        <f>SUM($F264:K264)</f>
        <v>3050.99</v>
      </c>
      <c r="E264" s="2">
        <f t="shared" si="275"/>
        <v>8.5063542897858141E-3</v>
      </c>
      <c r="F264" s="22">
        <f>'Div 9 history '!B266</f>
        <v>2528.02</v>
      </c>
      <c r="G264" s="22">
        <f>'Div 9 history '!C266</f>
        <v>152.63999999999999</v>
      </c>
      <c r="H264" s="22">
        <f>'Div 9 history '!D266</f>
        <v>39.67</v>
      </c>
      <c r="I264" s="22">
        <f>'Div 9 history '!E266</f>
        <v>12.66</v>
      </c>
      <c r="J264" s="22">
        <f>'Div 9 history '!F266</f>
        <v>318</v>
      </c>
      <c r="K264" s="22">
        <f>'Div 9 history '!G266</f>
        <v>0</v>
      </c>
      <c r="L264" s="1">
        <f t="shared" si="294"/>
        <v>672.59062860993242</v>
      </c>
      <c r="M264" s="1">
        <f t="shared" si="294"/>
        <v>619.83762184639681</v>
      </c>
      <c r="N264" s="1">
        <f t="shared" si="294"/>
        <v>501.57828652327817</v>
      </c>
      <c r="O264" s="1">
        <f t="shared" si="294"/>
        <v>363.36916861141071</v>
      </c>
      <c r="P264" s="1">
        <f t="shared" si="294"/>
        <v>416.01533556506672</v>
      </c>
      <c r="Q264" s="1">
        <f t="shared" si="294"/>
        <v>490.23914612790793</v>
      </c>
      <c r="R264" s="1">
        <f t="shared" si="294"/>
        <v>570.9436077699653</v>
      </c>
      <c r="S264" s="1">
        <f t="shared" si="294"/>
        <v>637.22852293769222</v>
      </c>
      <c r="T264" s="1">
        <f t="shared" si="294"/>
        <v>490.17526340719161</v>
      </c>
      <c r="U264" s="1">
        <f t="shared" si="294"/>
        <v>444.150357569162</v>
      </c>
      <c r="V264" s="1">
        <f t="shared" si="295"/>
        <v>503.98992302797535</v>
      </c>
      <c r="W264" s="1">
        <f t="shared" si="295"/>
        <v>685.97095378067968</v>
      </c>
      <c r="X264" s="1">
        <f t="shared" si="295"/>
        <v>705.43800076348339</v>
      </c>
      <c r="Y264" s="1">
        <f t="shared" si="295"/>
        <v>592.94980150826996</v>
      </c>
      <c r="Z264" s="1">
        <f t="shared" si="295"/>
        <v>473.94701082022402</v>
      </c>
      <c r="AA264" s="1">
        <f t="shared" si="295"/>
        <v>363.36916861141071</v>
      </c>
      <c r="AB264" s="1">
        <f t="shared" si="295"/>
        <v>416.01533556506672</v>
      </c>
      <c r="AC264" s="1">
        <f t="shared" si="295"/>
        <v>490.23914612790793</v>
      </c>
      <c r="AD264" s="1">
        <f t="shared" si="295"/>
        <v>570.9436077699653</v>
      </c>
      <c r="AE264" s="1">
        <f t="shared" si="295"/>
        <v>637.22852293769222</v>
      </c>
      <c r="AF264" s="1">
        <f t="shared" si="295"/>
        <v>490.17526340719161</v>
      </c>
      <c r="AH264" s="15">
        <f t="shared" si="267"/>
        <v>6114.6201872839911</v>
      </c>
      <c r="AI264" s="15">
        <f t="shared" si="268"/>
        <v>6374.4170918890286</v>
      </c>
      <c r="AJ264" s="15">
        <f t="shared" si="269"/>
        <v>259.79690460503753</v>
      </c>
      <c r="AN264" s="15">
        <f t="shared" si="270"/>
        <v>259.79690460503753</v>
      </c>
    </row>
    <row r="265" spans="1:40">
      <c r="A265" s="77" t="s">
        <v>190</v>
      </c>
      <c r="B265" s="5" t="str">
        <f t="shared" si="273"/>
        <v>8770-02005</v>
      </c>
      <c r="C265" s="5" t="str">
        <f t="shared" si="274"/>
        <v>8770</v>
      </c>
      <c r="D265" s="1">
        <f>SUM($F265:K265)</f>
        <v>8667.0300000000007</v>
      </c>
      <c r="E265" s="2">
        <f t="shared" si="275"/>
        <v>2.4164231223374168E-2</v>
      </c>
      <c r="F265" s="22">
        <f>'Div 9 history '!B267</f>
        <v>398.43</v>
      </c>
      <c r="G265" s="22">
        <f>'Div 9 history '!C267</f>
        <v>185.35</v>
      </c>
      <c r="H265" s="22">
        <f>'Div 9 history '!D267</f>
        <v>435.94</v>
      </c>
      <c r="I265" s="22">
        <f>'Div 9 history '!E267</f>
        <v>0</v>
      </c>
      <c r="J265" s="22">
        <f>'Div 9 history '!F267</f>
        <v>176.43</v>
      </c>
      <c r="K265" s="22">
        <f>'Div 9 history '!G267</f>
        <v>7470.88</v>
      </c>
      <c r="L265" s="1">
        <f t="shared" si="294"/>
        <v>1910.6464314472166</v>
      </c>
      <c r="M265" s="1">
        <f t="shared" si="294"/>
        <v>1760.7895350923397</v>
      </c>
      <c r="N265" s="1">
        <f t="shared" si="294"/>
        <v>1424.8470354363167</v>
      </c>
      <c r="O265" s="1">
        <f t="shared" si="294"/>
        <v>1032.2326475767391</v>
      </c>
      <c r="P265" s="1">
        <f t="shared" si="294"/>
        <v>1181.7860411874508</v>
      </c>
      <c r="Q265" s="1">
        <f t="shared" si="294"/>
        <v>1392.6356319309346</v>
      </c>
      <c r="R265" s="1">
        <f t="shared" si="294"/>
        <v>1621.8949838742583</v>
      </c>
      <c r="S265" s="1">
        <f t="shared" si="294"/>
        <v>1810.1923392592789</v>
      </c>
      <c r="T265" s="1">
        <f t="shared" si="294"/>
        <v>1392.4541585544471</v>
      </c>
      <c r="U265" s="1">
        <f t="shared" si="294"/>
        <v>1261.7099608856975</v>
      </c>
      <c r="V265" s="1">
        <f t="shared" si="295"/>
        <v>1431.6978366304556</v>
      </c>
      <c r="W265" s="1">
        <f t="shared" si="295"/>
        <v>1948.6562838769596</v>
      </c>
      <c r="X265" s="1">
        <f t="shared" si="295"/>
        <v>2003.9568519585885</v>
      </c>
      <c r="Y265" s="1">
        <f t="shared" si="295"/>
        <v>1684.4085749760638</v>
      </c>
      <c r="Z265" s="1">
        <f t="shared" si="295"/>
        <v>1346.3541215111184</v>
      </c>
      <c r="AA265" s="1">
        <f t="shared" si="295"/>
        <v>1032.2326475767391</v>
      </c>
      <c r="AB265" s="1">
        <f t="shared" si="295"/>
        <v>1181.7860411874508</v>
      </c>
      <c r="AC265" s="1">
        <f t="shared" si="295"/>
        <v>1392.6356319309346</v>
      </c>
      <c r="AD265" s="1">
        <f t="shared" si="295"/>
        <v>1621.8949838742583</v>
      </c>
      <c r="AE265" s="1">
        <f t="shared" si="295"/>
        <v>1810.1923392592789</v>
      </c>
      <c r="AF265" s="1">
        <f t="shared" si="295"/>
        <v>1392.4541585544471</v>
      </c>
      <c r="AH265" s="15">
        <f t="shared" si="267"/>
        <v>17369.967322670997</v>
      </c>
      <c r="AI265" s="15">
        <f t="shared" si="268"/>
        <v>18107.979432221993</v>
      </c>
      <c r="AJ265" s="15">
        <f t="shared" si="269"/>
        <v>738.01210955099668</v>
      </c>
      <c r="AN265" s="15">
        <f t="shared" si="270"/>
        <v>738.01210955099668</v>
      </c>
    </row>
    <row r="266" spans="1:40">
      <c r="A266" s="77" t="s">
        <v>191</v>
      </c>
      <c r="B266" s="5" t="str">
        <f t="shared" si="273"/>
        <v>8780-02005</v>
      </c>
      <c r="C266" s="5" t="str">
        <f t="shared" si="274"/>
        <v>8780</v>
      </c>
      <c r="D266" s="1">
        <f>SUM($F266:K266)</f>
        <v>5415.0500000000011</v>
      </c>
      <c r="E266" s="2">
        <f t="shared" si="275"/>
        <v>1.5097504022269717E-2</v>
      </c>
      <c r="F266" s="22">
        <f>'Div 9 history '!B268</f>
        <v>1997.65</v>
      </c>
      <c r="G266" s="22">
        <f>'Div 9 history '!C268</f>
        <v>1629.0700000000002</v>
      </c>
      <c r="H266" s="22">
        <f>'Div 9 history '!D268</f>
        <v>348.11</v>
      </c>
      <c r="I266" s="22">
        <f>'Div 9 history '!E268</f>
        <v>513.55999999999995</v>
      </c>
      <c r="J266" s="22">
        <f>'Div 9 history '!F268</f>
        <v>368.39</v>
      </c>
      <c r="K266" s="22">
        <f>'Div 9 history '!G268</f>
        <v>558.27</v>
      </c>
      <c r="L266" s="1">
        <f t="shared" si="294"/>
        <v>1193.7475650376487</v>
      </c>
      <c r="M266" s="1">
        <f t="shared" si="294"/>
        <v>1100.1188840931409</v>
      </c>
      <c r="N266" s="1">
        <f t="shared" si="294"/>
        <v>890.22628734865668</v>
      </c>
      <c r="O266" s="1">
        <f t="shared" si="294"/>
        <v>644.9258163708239</v>
      </c>
      <c r="P266" s="1">
        <f t="shared" si="294"/>
        <v>738.36487266481208</v>
      </c>
      <c r="Q266" s="1">
        <f t="shared" si="294"/>
        <v>870.10101253689072</v>
      </c>
      <c r="R266" s="1">
        <f t="shared" si="294"/>
        <v>1013.3393368233759</v>
      </c>
      <c r="S266" s="1">
        <f t="shared" si="294"/>
        <v>1130.9851271665102</v>
      </c>
      <c r="T266" s="1">
        <f t="shared" si="294"/>
        <v>869.98763028168355</v>
      </c>
      <c r="U266" s="1">
        <f t="shared" si="294"/>
        <v>788.30032014358983</v>
      </c>
      <c r="V266" s="1">
        <f t="shared" si="295"/>
        <v>894.5065807140104</v>
      </c>
      <c r="W266" s="1">
        <f t="shared" si="295"/>
        <v>1217.4956369145984</v>
      </c>
      <c r="X266" s="1">
        <f t="shared" si="295"/>
        <v>1252.0467277946834</v>
      </c>
      <c r="Y266" s="1">
        <f t="shared" si="295"/>
        <v>1052.3970326541082</v>
      </c>
      <c r="Z266" s="1">
        <f t="shared" si="295"/>
        <v>841.18491405807777</v>
      </c>
      <c r="AA266" s="1">
        <f t="shared" si="295"/>
        <v>644.9258163708239</v>
      </c>
      <c r="AB266" s="1">
        <f t="shared" si="295"/>
        <v>738.36487266481208</v>
      </c>
      <c r="AC266" s="1">
        <f t="shared" si="295"/>
        <v>870.10101253689072</v>
      </c>
      <c r="AD266" s="1">
        <f t="shared" si="295"/>
        <v>1013.3393368233759</v>
      </c>
      <c r="AE266" s="1">
        <f t="shared" si="295"/>
        <v>1130.9851271665102</v>
      </c>
      <c r="AF266" s="1">
        <f t="shared" si="295"/>
        <v>869.98763028168355</v>
      </c>
      <c r="AH266" s="15">
        <f t="shared" si="267"/>
        <v>10852.534438051973</v>
      </c>
      <c r="AI266" s="15">
        <f t="shared" si="268"/>
        <v>11313.635008123163</v>
      </c>
      <c r="AJ266" s="15">
        <f t="shared" si="269"/>
        <v>461.1005700711903</v>
      </c>
      <c r="AN266" s="15">
        <f t="shared" si="270"/>
        <v>461.1005700711903</v>
      </c>
    </row>
    <row r="267" spans="1:40">
      <c r="A267" s="77" t="s">
        <v>192</v>
      </c>
      <c r="B267" s="5" t="str">
        <f t="shared" si="273"/>
        <v>8790-02005</v>
      </c>
      <c r="C267" s="5" t="str">
        <f t="shared" si="274"/>
        <v>8790</v>
      </c>
      <c r="D267" s="1">
        <f>SUM($F267:K267)</f>
        <v>2002.74</v>
      </c>
      <c r="E267" s="2">
        <f t="shared" si="275"/>
        <v>5.5837665775127559E-3</v>
      </c>
      <c r="F267" s="22">
        <f>'Div 9 history '!B269</f>
        <v>26.67</v>
      </c>
      <c r="G267" s="22">
        <f>'Div 9 history '!C269</f>
        <v>1976.07</v>
      </c>
      <c r="H267" s="22">
        <f>'Div 9 history '!D269</f>
        <v>0</v>
      </c>
      <c r="I267" s="22">
        <f>'Div 9 history '!E269</f>
        <v>0</v>
      </c>
      <c r="J267" s="22">
        <f>'Div 9 history '!F269</f>
        <v>0</v>
      </c>
      <c r="K267" s="22">
        <f>'Div 9 history '!G269</f>
        <v>0</v>
      </c>
      <c r="L267" s="1">
        <f t="shared" si="294"/>
        <v>441.50395627067161</v>
      </c>
      <c r="M267" s="1">
        <f t="shared" si="294"/>
        <v>406.8756694635685</v>
      </c>
      <c r="N267" s="1">
        <f t="shared" si="294"/>
        <v>329.24752213269471</v>
      </c>
      <c r="O267" s="1">
        <f t="shared" si="294"/>
        <v>238.52387872291183</v>
      </c>
      <c r="P267" s="1">
        <f t="shared" si="294"/>
        <v>273.08203342180138</v>
      </c>
      <c r="Q267" s="1">
        <f t="shared" si="294"/>
        <v>321.80424960953866</v>
      </c>
      <c r="R267" s="1">
        <f t="shared" si="294"/>
        <v>374.78051420201984</v>
      </c>
      <c r="S267" s="1">
        <f t="shared" si="294"/>
        <v>418.29145688063022</v>
      </c>
      <c r="T267" s="1">
        <f t="shared" si="294"/>
        <v>321.76231552254154</v>
      </c>
      <c r="U267" s="1">
        <f t="shared" si="294"/>
        <v>291.55050888992213</v>
      </c>
      <c r="V267" s="1">
        <f t="shared" si="295"/>
        <v>330.83057579508539</v>
      </c>
      <c r="W267" s="1">
        <f t="shared" si="295"/>
        <v>450.28710942176758</v>
      </c>
      <c r="X267" s="1">
        <f t="shared" si="295"/>
        <v>463.06572674740289</v>
      </c>
      <c r="Y267" s="1">
        <f t="shared" si="295"/>
        <v>389.22588585104268</v>
      </c>
      <c r="Z267" s="1">
        <f t="shared" si="295"/>
        <v>311.10971732129428</v>
      </c>
      <c r="AA267" s="1">
        <f t="shared" si="295"/>
        <v>238.52387872291183</v>
      </c>
      <c r="AB267" s="1">
        <f t="shared" si="295"/>
        <v>273.08203342180138</v>
      </c>
      <c r="AC267" s="1">
        <f t="shared" si="295"/>
        <v>321.80424960953866</v>
      </c>
      <c r="AD267" s="1">
        <f t="shared" si="295"/>
        <v>374.78051420201984</v>
      </c>
      <c r="AE267" s="1">
        <f t="shared" si="295"/>
        <v>418.29145688063022</v>
      </c>
      <c r="AF267" s="1">
        <f t="shared" si="295"/>
        <v>321.76231552254154</v>
      </c>
      <c r="AH267" s="15">
        <f t="shared" si="267"/>
        <v>4013.7773096211868</v>
      </c>
      <c r="AI267" s="15">
        <f t="shared" si="268"/>
        <v>4184.3139723859586</v>
      </c>
      <c r="AJ267" s="15">
        <f t="shared" si="269"/>
        <v>170.53666276477179</v>
      </c>
      <c r="AN267" s="15">
        <f t="shared" si="270"/>
        <v>170.53666276477179</v>
      </c>
    </row>
    <row r="268" spans="1:40">
      <c r="A268" s="77" t="s">
        <v>193</v>
      </c>
      <c r="B268" s="5" t="str">
        <f t="shared" si="273"/>
        <v>8800-02005</v>
      </c>
      <c r="C268" s="5" t="str">
        <f t="shared" si="274"/>
        <v>8800</v>
      </c>
      <c r="D268" s="1">
        <f>SUM($F268:K268)</f>
        <v>1716.6299999999999</v>
      </c>
      <c r="E268" s="2">
        <f t="shared" si="275"/>
        <v>4.7860736890238979E-3</v>
      </c>
      <c r="F268" s="22">
        <f>'Div 9 history '!B270</f>
        <v>470.02</v>
      </c>
      <c r="G268" s="22">
        <f>'Div 9 history '!C270</f>
        <v>852.7</v>
      </c>
      <c r="H268" s="22">
        <f>'Div 9 history '!D270</f>
        <v>23.31</v>
      </c>
      <c r="I268" s="22">
        <f>'Div 9 history '!E270</f>
        <v>178.35</v>
      </c>
      <c r="J268" s="22">
        <f>'Div 9 history '!F270</f>
        <v>60.96</v>
      </c>
      <c r="K268" s="22">
        <f>'Div 9 history '!G270</f>
        <v>131.29</v>
      </c>
      <c r="L268" s="1">
        <f t="shared" si="294"/>
        <v>378.43101773216836</v>
      </c>
      <c r="M268" s="1">
        <f t="shared" si="294"/>
        <v>348.7497031423178</v>
      </c>
      <c r="N268" s="1">
        <f t="shared" si="294"/>
        <v>282.21145726287369</v>
      </c>
      <c r="O268" s="1">
        <f t="shared" si="294"/>
        <v>204.44852848203567</v>
      </c>
      <c r="P268" s="1">
        <f t="shared" si="294"/>
        <v>234.06972998635214</v>
      </c>
      <c r="Q268" s="1">
        <f t="shared" si="294"/>
        <v>275.83152531393108</v>
      </c>
      <c r="R268" s="1">
        <f t="shared" si="294"/>
        <v>321.23963874222977</v>
      </c>
      <c r="S268" s="1">
        <f t="shared" si="294"/>
        <v>358.53463935657959</v>
      </c>
      <c r="T268" s="1">
        <f t="shared" si="294"/>
        <v>275.79558190052649</v>
      </c>
      <c r="U268" s="1">
        <f t="shared" si="294"/>
        <v>249.89981229500933</v>
      </c>
      <c r="V268" s="1">
        <f t="shared" si="295"/>
        <v>283.56835701444885</v>
      </c>
      <c r="W268" s="1">
        <f t="shared" si="295"/>
        <v>385.95941592352915</v>
      </c>
      <c r="X268" s="1">
        <f t="shared" si="295"/>
        <v>396.91248914307107</v>
      </c>
      <c r="Y268" s="1">
        <f t="shared" si="295"/>
        <v>333.62135495794524</v>
      </c>
      <c r="Z268" s="1">
        <f t="shared" si="295"/>
        <v>266.66480623808047</v>
      </c>
      <c r="AA268" s="1">
        <f t="shared" si="295"/>
        <v>204.44852848203567</v>
      </c>
      <c r="AB268" s="1">
        <f t="shared" si="295"/>
        <v>234.06972998635214</v>
      </c>
      <c r="AC268" s="1">
        <f t="shared" si="295"/>
        <v>275.83152531393108</v>
      </c>
      <c r="AD268" s="1">
        <f t="shared" si="295"/>
        <v>321.23963874222977</v>
      </c>
      <c r="AE268" s="1">
        <f t="shared" si="295"/>
        <v>358.53463935657959</v>
      </c>
      <c r="AF268" s="1">
        <f t="shared" si="295"/>
        <v>275.79558190052649</v>
      </c>
      <c r="AH268" s="15">
        <f t="shared" si="267"/>
        <v>3440.3719619196791</v>
      </c>
      <c r="AI268" s="15">
        <f t="shared" si="268"/>
        <v>3586.5458793537391</v>
      </c>
      <c r="AJ268" s="15">
        <f t="shared" si="269"/>
        <v>146.17391743406006</v>
      </c>
      <c r="AN268" s="15">
        <f t="shared" si="270"/>
        <v>146.17391743406006</v>
      </c>
    </row>
    <row r="269" spans="1:40">
      <c r="A269" s="77" t="s">
        <v>194</v>
      </c>
      <c r="B269" s="5" t="str">
        <f t="shared" si="273"/>
        <v>8810-02005</v>
      </c>
      <c r="C269" s="5" t="str">
        <f t="shared" si="274"/>
        <v>8810</v>
      </c>
      <c r="D269" s="1">
        <f>SUM($F269:K269)</f>
        <v>0</v>
      </c>
      <c r="E269" s="2">
        <f t="shared" si="275"/>
        <v>0</v>
      </c>
      <c r="F269" s="22">
        <f>'Div 9 history '!B271</f>
        <v>0</v>
      </c>
      <c r="G269" s="22">
        <f>'Div 9 history '!C271</f>
        <v>0</v>
      </c>
      <c r="H269" s="22">
        <f>'Div 9 history '!D271</f>
        <v>0</v>
      </c>
      <c r="I269" s="22">
        <f>'Div 9 history '!E271</f>
        <v>0</v>
      </c>
      <c r="J269" s="22">
        <f>'Div 9 history '!F271</f>
        <v>0</v>
      </c>
      <c r="K269" s="22">
        <f>'Div 9 history '!G271</f>
        <v>0</v>
      </c>
      <c r="L269" s="1">
        <f t="shared" si="294"/>
        <v>0</v>
      </c>
      <c r="M269" s="1">
        <f t="shared" si="294"/>
        <v>0</v>
      </c>
      <c r="N269" s="1">
        <f t="shared" si="294"/>
        <v>0</v>
      </c>
      <c r="O269" s="1">
        <f t="shared" si="294"/>
        <v>0</v>
      </c>
      <c r="P269" s="1">
        <f t="shared" si="294"/>
        <v>0</v>
      </c>
      <c r="Q269" s="1">
        <f t="shared" si="294"/>
        <v>0</v>
      </c>
      <c r="R269" s="1">
        <f t="shared" si="294"/>
        <v>0</v>
      </c>
      <c r="S269" s="1">
        <f t="shared" si="294"/>
        <v>0</v>
      </c>
      <c r="T269" s="1">
        <f t="shared" si="294"/>
        <v>0</v>
      </c>
      <c r="U269" s="1">
        <f t="shared" si="294"/>
        <v>0</v>
      </c>
      <c r="V269" s="1">
        <f t="shared" si="295"/>
        <v>0</v>
      </c>
      <c r="W269" s="1">
        <f t="shared" si="295"/>
        <v>0</v>
      </c>
      <c r="X269" s="1">
        <f t="shared" si="295"/>
        <v>0</v>
      </c>
      <c r="Y269" s="1">
        <f t="shared" si="295"/>
        <v>0</v>
      </c>
      <c r="Z269" s="1">
        <f t="shared" si="295"/>
        <v>0</v>
      </c>
      <c r="AA269" s="1">
        <f t="shared" si="295"/>
        <v>0</v>
      </c>
      <c r="AB269" s="1">
        <f t="shared" si="295"/>
        <v>0</v>
      </c>
      <c r="AC269" s="1">
        <f t="shared" si="295"/>
        <v>0</v>
      </c>
      <c r="AD269" s="1">
        <f t="shared" si="295"/>
        <v>0</v>
      </c>
      <c r="AE269" s="1">
        <f t="shared" si="295"/>
        <v>0</v>
      </c>
      <c r="AF269" s="1">
        <f t="shared" si="295"/>
        <v>0</v>
      </c>
      <c r="AH269" s="15">
        <f t="shared" si="267"/>
        <v>0</v>
      </c>
      <c r="AI269" s="15">
        <f t="shared" si="268"/>
        <v>0</v>
      </c>
      <c r="AJ269" s="15">
        <f t="shared" si="269"/>
        <v>0</v>
      </c>
      <c r="AN269" s="15">
        <f t="shared" si="270"/>
        <v>0</v>
      </c>
    </row>
    <row r="270" spans="1:40">
      <c r="A270" s="77" t="s">
        <v>206</v>
      </c>
      <c r="B270" s="5" t="str">
        <f t="shared" si="273"/>
        <v>8560-02005</v>
      </c>
      <c r="C270" s="5" t="str">
        <f t="shared" si="274"/>
        <v>8560</v>
      </c>
      <c r="D270" s="1">
        <f>SUM($F270:K270)</f>
        <v>16369.29</v>
      </c>
      <c r="E270" s="2">
        <f t="shared" si="275"/>
        <v>4.5638622287273327E-2</v>
      </c>
      <c r="F270" s="22">
        <f>'Div 9 history '!B272</f>
        <v>4571.33</v>
      </c>
      <c r="G270" s="22">
        <f>'Div 9 history '!C272</f>
        <v>2020.19</v>
      </c>
      <c r="H270" s="22">
        <f>'Div 9 history '!D272</f>
        <v>2178.58</v>
      </c>
      <c r="I270" s="22">
        <f>'Div 9 history '!E272</f>
        <v>2121.15</v>
      </c>
      <c r="J270" s="22">
        <f>'Div 9 history '!F272</f>
        <v>1385.95</v>
      </c>
      <c r="K270" s="22">
        <f>'Div 9 history '!G272</f>
        <v>4092.09</v>
      </c>
      <c r="L270" s="1">
        <f t="shared" si="294"/>
        <v>3608.6093533568719</v>
      </c>
      <c r="M270" s="1">
        <f t="shared" si="294"/>
        <v>3325.5768733801183</v>
      </c>
      <c r="N270" s="1">
        <f t="shared" si="294"/>
        <v>2691.087296189969</v>
      </c>
      <c r="O270" s="1">
        <f t="shared" si="294"/>
        <v>1949.5623709219237</v>
      </c>
      <c r="P270" s="1">
        <f t="shared" si="294"/>
        <v>2232.0216298027499</v>
      </c>
      <c r="Q270" s="1">
        <f t="shared" si="294"/>
        <v>2630.2500999085878</v>
      </c>
      <c r="R270" s="1">
        <f t="shared" si="294"/>
        <v>3063.2488107902082</v>
      </c>
      <c r="S270" s="1">
        <f t="shared" si="294"/>
        <v>3418.8832111015568</v>
      </c>
      <c r="T270" s="1">
        <f t="shared" si="294"/>
        <v>2629.9073538552107</v>
      </c>
      <c r="U270" s="1">
        <f t="shared" si="294"/>
        <v>2382.9727421765751</v>
      </c>
      <c r="V270" s="1">
        <f t="shared" si="295"/>
        <v>2704.0263019946337</v>
      </c>
      <c r="W270" s="1">
        <f t="shared" si="295"/>
        <v>3680.3979934423069</v>
      </c>
      <c r="X270" s="1">
        <f t="shared" si="295"/>
        <v>3784.8433497054011</v>
      </c>
      <c r="Y270" s="1">
        <f t="shared" si="295"/>
        <v>3181.3172958060527</v>
      </c>
      <c r="Z270" s="1">
        <f t="shared" si="295"/>
        <v>2542.8389030279964</v>
      </c>
      <c r="AA270" s="1">
        <f t="shared" si="295"/>
        <v>1949.5623709219237</v>
      </c>
      <c r="AB270" s="1">
        <f t="shared" si="295"/>
        <v>2232.0216298027499</v>
      </c>
      <c r="AC270" s="1">
        <f t="shared" si="295"/>
        <v>2630.2500999085878</v>
      </c>
      <c r="AD270" s="1">
        <f t="shared" si="295"/>
        <v>3063.2488107902082</v>
      </c>
      <c r="AE270" s="1">
        <f t="shared" si="295"/>
        <v>3418.8832111015568</v>
      </c>
      <c r="AF270" s="1">
        <f t="shared" si="295"/>
        <v>2629.9073538552107</v>
      </c>
      <c r="AH270" s="15">
        <f t="shared" si="267"/>
        <v>32806.397623560224</v>
      </c>
      <c r="AI270" s="15">
        <f t="shared" si="268"/>
        <v>34200.270062533207</v>
      </c>
      <c r="AJ270" s="15">
        <f t="shared" si="269"/>
        <v>1393.8724389729832</v>
      </c>
      <c r="AN270" s="15">
        <f t="shared" si="270"/>
        <v>1393.8724389729832</v>
      </c>
    </row>
    <row r="271" spans="1:40">
      <c r="A271" s="77" t="s">
        <v>207</v>
      </c>
      <c r="B271" s="5" t="str">
        <f t="shared" si="273"/>
        <v>8570-02005</v>
      </c>
      <c r="C271" s="5" t="str">
        <f t="shared" si="274"/>
        <v>8570</v>
      </c>
      <c r="D271" s="1">
        <f>SUM($F271:K271)</f>
        <v>1123.17</v>
      </c>
      <c r="E271" s="2">
        <f t="shared" si="275"/>
        <v>3.131469440299291E-3</v>
      </c>
      <c r="F271" s="22">
        <f>'Div 9 history '!B273</f>
        <v>276.29000000000002</v>
      </c>
      <c r="G271" s="22">
        <f>'Div 9 history '!C273</f>
        <v>34.97</v>
      </c>
      <c r="H271" s="22">
        <f>'Div 9 history '!D273</f>
        <v>0</v>
      </c>
      <c r="I271" s="22">
        <f>'Div 9 history '!E273</f>
        <v>572.11</v>
      </c>
      <c r="J271" s="22">
        <f>'Div 9 history '!F273</f>
        <v>123.2</v>
      </c>
      <c r="K271" s="22">
        <f>'Div 9 history '!G273</f>
        <v>116.6</v>
      </c>
      <c r="L271" s="1">
        <f t="shared" si="294"/>
        <v>247.60278346891269</v>
      </c>
      <c r="M271" s="1">
        <f t="shared" si="294"/>
        <v>228.18266258795262</v>
      </c>
      <c r="N271" s="1">
        <f t="shared" si="294"/>
        <v>184.64750263827491</v>
      </c>
      <c r="O271" s="1">
        <f t="shared" si="294"/>
        <v>133.76817003965212</v>
      </c>
      <c r="P271" s="1">
        <f t="shared" si="294"/>
        <v>153.14895966444203</v>
      </c>
      <c r="Q271" s="1">
        <f t="shared" si="294"/>
        <v>180.47319124496718</v>
      </c>
      <c r="R271" s="1">
        <f t="shared" si="294"/>
        <v>210.18316413327872</v>
      </c>
      <c r="S271" s="1">
        <f t="shared" si="294"/>
        <v>234.58482659986689</v>
      </c>
      <c r="T271" s="1">
        <f t="shared" si="294"/>
        <v>180.4496739094705</v>
      </c>
      <c r="U271" s="1">
        <f t="shared" si="294"/>
        <v>163.50638878231516</v>
      </c>
      <c r="V271" s="1">
        <f t="shared" si="295"/>
        <v>185.53530553929417</v>
      </c>
      <c r="W271" s="1">
        <f t="shared" si="295"/>
        <v>252.52852226911466</v>
      </c>
      <c r="X271" s="1">
        <f t="shared" si="295"/>
        <v>259.69498402732285</v>
      </c>
      <c r="Y271" s="1">
        <f t="shared" si="295"/>
        <v>218.2843695194162</v>
      </c>
      <c r="Z271" s="1">
        <f t="shared" si="295"/>
        <v>174.47551914065633</v>
      </c>
      <c r="AA271" s="1">
        <f t="shared" si="295"/>
        <v>133.76817003965212</v>
      </c>
      <c r="AB271" s="1">
        <f t="shared" si="295"/>
        <v>153.14895966444203</v>
      </c>
      <c r="AC271" s="1">
        <f t="shared" si="295"/>
        <v>180.47319124496718</v>
      </c>
      <c r="AD271" s="1">
        <f t="shared" si="295"/>
        <v>210.18316413327872</v>
      </c>
      <c r="AE271" s="1">
        <f t="shared" si="295"/>
        <v>234.58482659986689</v>
      </c>
      <c r="AF271" s="1">
        <f t="shared" si="295"/>
        <v>180.4496739094705</v>
      </c>
      <c r="AH271" s="15">
        <f t="shared" si="267"/>
        <v>2250.9932696442015</v>
      </c>
      <c r="AI271" s="15">
        <f t="shared" si="268"/>
        <v>2346.6330748697969</v>
      </c>
      <c r="AJ271" s="15">
        <f t="shared" si="269"/>
        <v>95.63980522559541</v>
      </c>
      <c r="AN271" s="15">
        <f t="shared" si="270"/>
        <v>95.63980522559541</v>
      </c>
    </row>
    <row r="272" spans="1:40">
      <c r="A272" s="77" t="s">
        <v>208</v>
      </c>
      <c r="B272" s="5" t="str">
        <f t="shared" si="273"/>
        <v>8650-02005</v>
      </c>
      <c r="C272" s="5" t="str">
        <f t="shared" si="274"/>
        <v>8650</v>
      </c>
      <c r="D272" s="1">
        <f>SUM($F272:K272)</f>
        <v>197.41</v>
      </c>
      <c r="E272" s="2">
        <f t="shared" si="275"/>
        <v>5.5039164348182643E-4</v>
      </c>
      <c r="F272" s="22">
        <f>'Div 9 history '!B274</f>
        <v>0</v>
      </c>
      <c r="G272" s="22">
        <f>'Div 9 history '!C274</f>
        <v>0</v>
      </c>
      <c r="H272" s="22">
        <f>'Div 9 history '!D274</f>
        <v>0</v>
      </c>
      <c r="I272" s="22">
        <f>'Div 9 history '!E274</f>
        <v>186.24</v>
      </c>
      <c r="J272" s="22">
        <f>'Div 9 history '!F274</f>
        <v>11.17</v>
      </c>
      <c r="K272" s="22">
        <f>'Div 9 history '!G274</f>
        <v>0</v>
      </c>
      <c r="L272" s="1">
        <f t="shared" si="294"/>
        <v>43.519026936793232</v>
      </c>
      <c r="M272" s="1">
        <f t="shared" si="294"/>
        <v>40.105718120576341</v>
      </c>
      <c r="N272" s="1">
        <f t="shared" si="294"/>
        <v>32.453914808819547</v>
      </c>
      <c r="O272" s="1">
        <f t="shared" si="294"/>
        <v>23.511288983437701</v>
      </c>
      <c r="P272" s="1">
        <f t="shared" si="294"/>
        <v>26.917684880612466</v>
      </c>
      <c r="Q272" s="1">
        <f t="shared" si="294"/>
        <v>31.720231740225405</v>
      </c>
      <c r="R272" s="1">
        <f t="shared" si="294"/>
        <v>36.942099977341407</v>
      </c>
      <c r="S272" s="1">
        <f t="shared" si="294"/>
        <v>41.230971820009188</v>
      </c>
      <c r="T272" s="1">
        <f t="shared" si="294"/>
        <v>31.716098298982853</v>
      </c>
      <c r="U272" s="1">
        <f t="shared" si="294"/>
        <v>28.738121753177911</v>
      </c>
      <c r="V272" s="1">
        <f t="shared" si="294"/>
        <v>32.609956343663079</v>
      </c>
      <c r="W272" s="1">
        <f t="shared" si="294"/>
        <v>44.384781984157271</v>
      </c>
      <c r="X272" s="1">
        <f t="shared" si="294"/>
        <v>45.644369772014741</v>
      </c>
      <c r="Y272" s="1">
        <f t="shared" si="294"/>
        <v>38.365979670778195</v>
      </c>
      <c r="Z272" s="1">
        <f t="shared" si="294"/>
        <v>30.666072129381096</v>
      </c>
      <c r="AA272" s="1">
        <f t="shared" si="294"/>
        <v>23.511288983437701</v>
      </c>
      <c r="AB272" s="1">
        <f t="shared" si="295"/>
        <v>26.917684880612466</v>
      </c>
      <c r="AC272" s="1">
        <f t="shared" si="295"/>
        <v>31.720231740225405</v>
      </c>
      <c r="AD272" s="1">
        <f t="shared" si="295"/>
        <v>36.942099977341407</v>
      </c>
      <c r="AE272" s="1">
        <f t="shared" si="295"/>
        <v>41.230971820009188</v>
      </c>
      <c r="AF272" s="1">
        <f t="shared" si="295"/>
        <v>31.716098298982853</v>
      </c>
      <c r="AH272" s="15">
        <f t="shared" ref="AH272" si="300">SUM(F272:Q272)</f>
        <v>395.6378654704647</v>
      </c>
      <c r="AI272" s="15">
        <f t="shared" ref="AI272" si="301">SUM(U272:AF272)</f>
        <v>412.44765735378132</v>
      </c>
      <c r="AJ272" s="15">
        <f t="shared" ref="AJ272" si="302">AI272-AH272</f>
        <v>16.80979188331662</v>
      </c>
      <c r="AN272" s="15">
        <f t="shared" ref="AN272" si="303">AJ272</f>
        <v>16.80979188331662</v>
      </c>
    </row>
    <row r="273" spans="1:40">
      <c r="A273" s="77" t="s">
        <v>922</v>
      </c>
      <c r="B273" s="5" t="str">
        <f t="shared" si="273"/>
        <v>8410-02005</v>
      </c>
      <c r="C273" s="5" t="str">
        <f t="shared" si="274"/>
        <v>8410</v>
      </c>
      <c r="D273" s="1">
        <f>SUM($F273:K273)</f>
        <v>59.41</v>
      </c>
      <c r="E273" s="2">
        <f t="shared" si="275"/>
        <v>1.6563886094552103E-4</v>
      </c>
      <c r="F273" s="22">
        <f>'Div 9 history '!B275</f>
        <v>0</v>
      </c>
      <c r="G273" s="22">
        <f>'Div 9 history '!C275</f>
        <v>59.41</v>
      </c>
      <c r="H273" s="22">
        <f>'Div 9 history '!D275</f>
        <v>0</v>
      </c>
      <c r="I273" s="22">
        <f>'Div 9 history '!E275</f>
        <v>0</v>
      </c>
      <c r="J273" s="22">
        <f>'Div 9 history '!F275</f>
        <v>0</v>
      </c>
      <c r="K273" s="22">
        <f>'Div 9 history '!G275</f>
        <v>0</v>
      </c>
      <c r="L273" s="1">
        <f t="shared" si="294"/>
        <v>13.096932223873591</v>
      </c>
      <c r="M273" s="1">
        <f t="shared" si="294"/>
        <v>12.069706263833849</v>
      </c>
      <c r="N273" s="1">
        <f t="shared" si="294"/>
        <v>9.7669169687045692</v>
      </c>
      <c r="O273" s="1">
        <f t="shared" si="294"/>
        <v>7.0756581657769804</v>
      </c>
      <c r="P273" s="1">
        <f t="shared" si="294"/>
        <v>8.1008037017232475</v>
      </c>
      <c r="Q273" s="1">
        <f t="shared" si="294"/>
        <v>9.546117054286972</v>
      </c>
      <c r="R273" s="1">
        <f t="shared" si="294"/>
        <v>11.117624029450651</v>
      </c>
      <c r="S273" s="1">
        <f t="shared" si="294"/>
        <v>12.408348289482527</v>
      </c>
      <c r="T273" s="1">
        <f t="shared" si="294"/>
        <v>9.5448731064412708</v>
      </c>
      <c r="U273" s="1">
        <f t="shared" si="294"/>
        <v>8.6486592034663872</v>
      </c>
      <c r="V273" s="1">
        <f t="shared" si="295"/>
        <v>9.8138772421712357</v>
      </c>
      <c r="W273" s="1">
        <f t="shared" si="295"/>
        <v>13.357478839363676</v>
      </c>
      <c r="X273" s="1">
        <f t="shared" si="295"/>
        <v>13.736548341803331</v>
      </c>
      <c r="Y273" s="1">
        <f t="shared" si="295"/>
        <v>11.546136731882541</v>
      </c>
      <c r="Z273" s="1">
        <f t="shared" si="295"/>
        <v>9.2288706003066245</v>
      </c>
      <c r="AA273" s="1">
        <f t="shared" si="295"/>
        <v>7.0756581657769804</v>
      </c>
      <c r="AB273" s="1">
        <f t="shared" si="295"/>
        <v>8.1008037017232475</v>
      </c>
      <c r="AC273" s="1">
        <f t="shared" si="295"/>
        <v>9.546117054286972</v>
      </c>
      <c r="AD273" s="1">
        <f t="shared" si="295"/>
        <v>11.117624029450651</v>
      </c>
      <c r="AE273" s="1">
        <f t="shared" si="295"/>
        <v>12.408348289482527</v>
      </c>
      <c r="AF273" s="1">
        <f t="shared" si="295"/>
        <v>9.5448731064412708</v>
      </c>
      <c r="AH273" s="15">
        <f t="shared" ref="AH273" si="304">SUM(F273:Q273)</f>
        <v>119.06613437819921</v>
      </c>
      <c r="AI273" s="15">
        <f t="shared" ref="AI273" si="305">SUM(U273:AF273)</f>
        <v>124.12499530615545</v>
      </c>
      <c r="AJ273" s="15">
        <f t="shared" ref="AJ273" si="306">AI273-AH273</f>
        <v>5.0588609279562462</v>
      </c>
      <c r="AN273" s="15">
        <f t="shared" ref="AN273" si="307">AJ273</f>
        <v>5.0588609279562462</v>
      </c>
    </row>
    <row r="274" spans="1:40">
      <c r="A274" s="77" t="s">
        <v>209</v>
      </c>
      <c r="B274" s="5" t="str">
        <f t="shared" si="273"/>
        <v>8700-02005</v>
      </c>
      <c r="C274" s="5" t="str">
        <f t="shared" si="274"/>
        <v>8700</v>
      </c>
      <c r="D274" s="1">
        <f>SUM($F274:K274)</f>
        <v>7712.38</v>
      </c>
      <c r="E274" s="2">
        <f t="shared" si="275"/>
        <v>2.1502606267951821E-2</v>
      </c>
      <c r="F274" s="22">
        <f>'Div 9 history '!B276</f>
        <v>975.15</v>
      </c>
      <c r="G274" s="22">
        <f>'Div 9 history '!C276</f>
        <v>2326.3000000000002</v>
      </c>
      <c r="H274" s="22">
        <f>'Div 9 history '!D276</f>
        <v>2944.81</v>
      </c>
      <c r="I274" s="22">
        <f>'Div 9 history '!E276</f>
        <v>490.21999999999997</v>
      </c>
      <c r="J274" s="22">
        <f>'Div 9 history '!F276</f>
        <v>540.04</v>
      </c>
      <c r="K274" s="22">
        <f>'Div 9 history '!G276</f>
        <v>435.86</v>
      </c>
      <c r="L274" s="1">
        <f t="shared" si="294"/>
        <v>1700.193875521936</v>
      </c>
      <c r="M274" s="1">
        <f t="shared" si="294"/>
        <v>1566.8433124906062</v>
      </c>
      <c r="N274" s="1">
        <f t="shared" si="294"/>
        <v>1267.9039739285938</v>
      </c>
      <c r="O274" s="1">
        <f t="shared" si="294"/>
        <v>918.53500293847969</v>
      </c>
      <c r="P274" s="1">
        <f t="shared" si="294"/>
        <v>1051.6154932350842</v>
      </c>
      <c r="Q274" s="1">
        <f t="shared" si="294"/>
        <v>1239.2405697212889</v>
      </c>
      <c r="R274" s="1">
        <f t="shared" si="294"/>
        <v>1443.2476218187951</v>
      </c>
      <c r="S274" s="1">
        <f t="shared" si="294"/>
        <v>1610.8045309011829</v>
      </c>
      <c r="T274" s="1">
        <f t="shared" si="294"/>
        <v>1239.0790851482166</v>
      </c>
      <c r="U274" s="1">
        <f t="shared" si="294"/>
        <v>1122.736008544523</v>
      </c>
      <c r="V274" s="1">
        <f t="shared" si="295"/>
        <v>1274.0001778316209</v>
      </c>
      <c r="W274" s="1">
        <f t="shared" si="295"/>
        <v>1734.0170451292988</v>
      </c>
      <c r="X274" s="1">
        <f t="shared" si="295"/>
        <v>1783.2264046516948</v>
      </c>
      <c r="Y274" s="1">
        <f t="shared" si="295"/>
        <v>1498.8755093121745</v>
      </c>
      <c r="Z274" s="1">
        <f t="shared" si="295"/>
        <v>1198.0568429623434</v>
      </c>
      <c r="AA274" s="1">
        <f t="shared" si="295"/>
        <v>918.53500293847969</v>
      </c>
      <c r="AB274" s="1">
        <f t="shared" si="295"/>
        <v>1051.6154932350842</v>
      </c>
      <c r="AC274" s="1">
        <f t="shared" si="295"/>
        <v>1239.2405697212889</v>
      </c>
      <c r="AD274" s="1">
        <f t="shared" si="295"/>
        <v>1443.2476218187951</v>
      </c>
      <c r="AE274" s="1">
        <f t="shared" si="295"/>
        <v>1610.8045309011829</v>
      </c>
      <c r="AF274" s="1">
        <f t="shared" si="295"/>
        <v>1239.0790851482166</v>
      </c>
      <c r="AH274" s="15">
        <f t="shared" si="267"/>
        <v>15456.712227835988</v>
      </c>
      <c r="AI274" s="15">
        <f t="shared" si="268"/>
        <v>16113.434292194701</v>
      </c>
      <c r="AJ274" s="15">
        <f t="shared" si="269"/>
        <v>656.7220643587134</v>
      </c>
      <c r="AN274" s="15">
        <f t="shared" si="270"/>
        <v>656.7220643587134</v>
      </c>
    </row>
    <row r="275" spans="1:40">
      <c r="A275" s="77" t="s">
        <v>926</v>
      </c>
      <c r="B275" s="5" t="str">
        <f t="shared" si="273"/>
        <v>8780-04306</v>
      </c>
      <c r="C275" s="5" t="str">
        <f t="shared" si="274"/>
        <v>8780</v>
      </c>
      <c r="D275" s="1">
        <f>SUM($F275:K275)</f>
        <v>13.77</v>
      </c>
      <c r="E275" s="2">
        <f t="shared" si="275"/>
        <v>3.8391636344383517E-5</v>
      </c>
      <c r="F275" s="22">
        <f>'Div 9 history '!B277</f>
        <v>0</v>
      </c>
      <c r="G275" s="22">
        <f>'Div 9 history '!C277</f>
        <v>0</v>
      </c>
      <c r="H275" s="22">
        <f>'Div 9 history '!D277</f>
        <v>0</v>
      </c>
      <c r="I275" s="22">
        <f>'Div 9 history '!E277</f>
        <v>13.77</v>
      </c>
      <c r="J275" s="22">
        <f>'Div 9 history '!F277</f>
        <v>0</v>
      </c>
      <c r="K275" s="22">
        <f>'Div 9 history '!G277</f>
        <v>0</v>
      </c>
      <c r="L275" s="1">
        <f t="shared" si="294"/>
        <v>3.0355959724413291</v>
      </c>
      <c r="M275" s="1">
        <f t="shared" si="294"/>
        <v>2.7975064004880004</v>
      </c>
      <c r="N275" s="1">
        <f t="shared" si="294"/>
        <v>2.2637678279592985</v>
      </c>
      <c r="O275" s="1">
        <f t="shared" si="294"/>
        <v>1.6399901185448416</v>
      </c>
      <c r="P275" s="1">
        <f t="shared" si="294"/>
        <v>1.8775974915456848</v>
      </c>
      <c r="Q275" s="1">
        <f t="shared" si="294"/>
        <v>2.2125910088795089</v>
      </c>
      <c r="R275" s="1">
        <f t="shared" si="294"/>
        <v>2.5768335782786647</v>
      </c>
      <c r="S275" s="1">
        <f t="shared" si="294"/>
        <v>2.8759965653286388</v>
      </c>
      <c r="T275" s="1">
        <f t="shared" si="294"/>
        <v>2.2123026876905625</v>
      </c>
      <c r="U275" s="1">
        <f t="shared" si="294"/>
        <v>2.0045789805038234</v>
      </c>
      <c r="V275" s="1">
        <f t="shared" si="295"/>
        <v>2.2746522407792948</v>
      </c>
      <c r="W275" s="1">
        <f t="shared" si="295"/>
        <v>3.0959852485783173</v>
      </c>
      <c r="X275" s="1">
        <f t="shared" si="295"/>
        <v>3.1838456601015297</v>
      </c>
      <c r="Y275" s="1">
        <f t="shared" si="295"/>
        <v>2.676153893250675</v>
      </c>
      <c r="Z275" s="1">
        <f t="shared" si="295"/>
        <v>2.1390598917054744</v>
      </c>
      <c r="AA275" s="1">
        <f t="shared" si="295"/>
        <v>1.6399901185448416</v>
      </c>
      <c r="AB275" s="1">
        <f t="shared" si="295"/>
        <v>1.8775974915456848</v>
      </c>
      <c r="AC275" s="1">
        <f t="shared" si="295"/>
        <v>2.2125910088795089</v>
      </c>
      <c r="AD275" s="1">
        <f t="shared" si="295"/>
        <v>2.5768335782786647</v>
      </c>
      <c r="AE275" s="1">
        <f t="shared" si="295"/>
        <v>2.8759965653286388</v>
      </c>
      <c r="AF275" s="1">
        <f t="shared" si="295"/>
        <v>2.2123026876905625</v>
      </c>
      <c r="AH275" s="15">
        <f t="shared" ref="AH275" si="308">SUM(F275:Q275)</f>
        <v>27.597048819858664</v>
      </c>
      <c r="AI275" s="15">
        <f t="shared" ref="AI275" si="309">SUM(U275:AF275)</f>
        <v>28.769587365187014</v>
      </c>
      <c r="AJ275" s="15">
        <f t="shared" ref="AJ275" si="310">AI275-AH275</f>
        <v>1.1725385453283508</v>
      </c>
      <c r="AN275" s="15">
        <f t="shared" ref="AN275" si="311">AJ275</f>
        <v>1.1725385453283508</v>
      </c>
    </row>
    <row r="276" spans="1:40">
      <c r="A276" s="77" t="s">
        <v>712</v>
      </c>
      <c r="B276" s="5" t="str">
        <f t="shared" si="273"/>
        <v>8740-04306</v>
      </c>
      <c r="C276" s="5" t="str">
        <f t="shared" si="274"/>
        <v>8740</v>
      </c>
      <c r="D276" s="1">
        <f>SUM($F276:K276)</f>
        <v>0</v>
      </c>
      <c r="E276" s="2">
        <f t="shared" si="275"/>
        <v>0</v>
      </c>
      <c r="F276" s="22">
        <f>'Div 9 history '!B278</f>
        <v>0</v>
      </c>
      <c r="G276" s="22">
        <f>'Div 9 history '!C278</f>
        <v>0</v>
      </c>
      <c r="H276" s="22">
        <f>'Div 9 history '!D278</f>
        <v>0</v>
      </c>
      <c r="I276" s="22">
        <f>'Div 9 history '!E278</f>
        <v>0</v>
      </c>
      <c r="J276" s="22">
        <f>'Div 9 history '!F278</f>
        <v>0</v>
      </c>
      <c r="K276" s="22">
        <f>'Div 9 history '!G278</f>
        <v>0</v>
      </c>
      <c r="L276" s="1">
        <f t="shared" si="294"/>
        <v>0</v>
      </c>
      <c r="M276" s="1">
        <f t="shared" si="294"/>
        <v>0</v>
      </c>
      <c r="N276" s="1">
        <f t="shared" si="294"/>
        <v>0</v>
      </c>
      <c r="O276" s="1">
        <f t="shared" si="294"/>
        <v>0</v>
      </c>
      <c r="P276" s="1">
        <f t="shared" si="294"/>
        <v>0</v>
      </c>
      <c r="Q276" s="1">
        <f t="shared" si="294"/>
        <v>0</v>
      </c>
      <c r="R276" s="1">
        <f t="shared" si="294"/>
        <v>0</v>
      </c>
      <c r="S276" s="1">
        <f t="shared" si="294"/>
        <v>0</v>
      </c>
      <c r="T276" s="1">
        <f t="shared" si="294"/>
        <v>0</v>
      </c>
      <c r="U276" s="1">
        <f t="shared" si="294"/>
        <v>0</v>
      </c>
      <c r="V276" s="1">
        <f t="shared" si="295"/>
        <v>0</v>
      </c>
      <c r="W276" s="1">
        <f t="shared" si="295"/>
        <v>0</v>
      </c>
      <c r="X276" s="1">
        <f t="shared" si="295"/>
        <v>0</v>
      </c>
      <c r="Y276" s="1">
        <f t="shared" si="295"/>
        <v>0</v>
      </c>
      <c r="Z276" s="1">
        <f t="shared" si="295"/>
        <v>0</v>
      </c>
      <c r="AA276" s="1">
        <f t="shared" si="295"/>
        <v>0</v>
      </c>
      <c r="AB276" s="1">
        <f t="shared" si="295"/>
        <v>0</v>
      </c>
      <c r="AC276" s="1">
        <f t="shared" si="295"/>
        <v>0</v>
      </c>
      <c r="AD276" s="1">
        <f t="shared" si="295"/>
        <v>0</v>
      </c>
      <c r="AE276" s="1">
        <f t="shared" si="295"/>
        <v>0</v>
      </c>
      <c r="AF276" s="1">
        <f t="shared" si="295"/>
        <v>0</v>
      </c>
      <c r="AH276" s="15">
        <f t="shared" si="267"/>
        <v>0</v>
      </c>
      <c r="AI276" s="15">
        <f t="shared" si="268"/>
        <v>0</v>
      </c>
      <c r="AJ276" s="15">
        <f t="shared" si="269"/>
        <v>0</v>
      </c>
      <c r="AN276" s="15">
        <f t="shared" si="270"/>
        <v>0</v>
      </c>
    </row>
    <row r="277" spans="1:40">
      <c r="A277" s="77" t="s">
        <v>713</v>
      </c>
      <c r="B277" s="5" t="str">
        <f t="shared" si="273"/>
        <v>8940-05010</v>
      </c>
      <c r="C277" s="5" t="str">
        <f t="shared" si="274"/>
        <v>8940</v>
      </c>
      <c r="D277" s="1">
        <f>SUM($F277:K277)</f>
        <v>0</v>
      </c>
      <c r="E277" s="2">
        <f t="shared" si="275"/>
        <v>0</v>
      </c>
      <c r="F277" s="22">
        <f>'Div 9 history '!B279</f>
        <v>0</v>
      </c>
      <c r="G277" s="22">
        <f>'Div 9 history '!C279</f>
        <v>0</v>
      </c>
      <c r="H277" s="22">
        <f>'Div 9 history '!D279</f>
        <v>0</v>
      </c>
      <c r="I277" s="22">
        <f>'Div 9 history '!E279</f>
        <v>0</v>
      </c>
      <c r="J277" s="22">
        <f>'Div 9 history '!F279</f>
        <v>0</v>
      </c>
      <c r="K277" s="22">
        <f>'Div 9 history '!G279</f>
        <v>0</v>
      </c>
      <c r="L277" s="1">
        <f t="shared" si="294"/>
        <v>0</v>
      </c>
      <c r="M277" s="1">
        <f t="shared" si="294"/>
        <v>0</v>
      </c>
      <c r="N277" s="1">
        <f t="shared" si="294"/>
        <v>0</v>
      </c>
      <c r="O277" s="1">
        <f t="shared" si="294"/>
        <v>0</v>
      </c>
      <c r="P277" s="1">
        <f t="shared" si="294"/>
        <v>0</v>
      </c>
      <c r="Q277" s="1">
        <f t="shared" si="294"/>
        <v>0</v>
      </c>
      <c r="R277" s="1">
        <f t="shared" si="294"/>
        <v>0</v>
      </c>
      <c r="S277" s="1">
        <f t="shared" si="294"/>
        <v>0</v>
      </c>
      <c r="T277" s="1">
        <f t="shared" si="294"/>
        <v>0</v>
      </c>
      <c r="U277" s="1">
        <f t="shared" si="294"/>
        <v>0</v>
      </c>
      <c r="V277" s="1">
        <f t="shared" si="295"/>
        <v>0</v>
      </c>
      <c r="W277" s="1">
        <f t="shared" si="295"/>
        <v>0</v>
      </c>
      <c r="X277" s="1">
        <f t="shared" si="295"/>
        <v>0</v>
      </c>
      <c r="Y277" s="1">
        <f t="shared" si="295"/>
        <v>0</v>
      </c>
      <c r="Z277" s="1">
        <f t="shared" si="295"/>
        <v>0</v>
      </c>
      <c r="AA277" s="1">
        <f t="shared" si="295"/>
        <v>0</v>
      </c>
      <c r="AB277" s="1">
        <f t="shared" si="295"/>
        <v>0</v>
      </c>
      <c r="AC277" s="1">
        <f t="shared" si="295"/>
        <v>0</v>
      </c>
      <c r="AD277" s="1">
        <f t="shared" si="295"/>
        <v>0</v>
      </c>
      <c r="AE277" s="1">
        <f t="shared" si="295"/>
        <v>0</v>
      </c>
      <c r="AF277" s="1">
        <f t="shared" si="295"/>
        <v>0</v>
      </c>
      <c r="AH277" s="15">
        <f t="shared" si="267"/>
        <v>0</v>
      </c>
      <c r="AI277" s="15">
        <f t="shared" si="268"/>
        <v>0</v>
      </c>
      <c r="AJ277" s="15">
        <f t="shared" si="269"/>
        <v>0</v>
      </c>
      <c r="AN277" s="15">
        <f t="shared" si="270"/>
        <v>0</v>
      </c>
    </row>
    <row r="278" spans="1:40">
      <c r="A278" s="77" t="s">
        <v>714</v>
      </c>
      <c r="B278" s="5" t="str">
        <f t="shared" si="273"/>
        <v>9020-05010</v>
      </c>
      <c r="C278" s="5" t="str">
        <f t="shared" si="274"/>
        <v>9020</v>
      </c>
      <c r="D278" s="1">
        <f>SUM($F278:K278)</f>
        <v>48.25</v>
      </c>
      <c r="E278" s="2">
        <f t="shared" si="275"/>
        <v>1.3452407070562851E-4</v>
      </c>
      <c r="F278" s="22">
        <f>'Div 9 history '!B280</f>
        <v>0</v>
      </c>
      <c r="G278" s="22">
        <f>'Div 9 history '!C280</f>
        <v>0</v>
      </c>
      <c r="H278" s="22">
        <f>'Div 9 history '!D280</f>
        <v>48.25</v>
      </c>
      <c r="I278" s="22">
        <f>'Div 9 history '!E280</f>
        <v>0</v>
      </c>
      <c r="J278" s="22">
        <f>'Div 9 history '!F280</f>
        <v>0</v>
      </c>
      <c r="K278" s="22">
        <f>'Div 9 history '!G280</f>
        <v>0</v>
      </c>
      <c r="L278" s="1">
        <f t="shared" si="294"/>
        <v>10.636710651437483</v>
      </c>
      <c r="M278" s="1">
        <f t="shared" si="294"/>
        <v>9.8024461745494573</v>
      </c>
      <c r="N278" s="1">
        <f t="shared" si="294"/>
        <v>7.932229317286577</v>
      </c>
      <c r="O278" s="1">
        <f t="shared" si="294"/>
        <v>5.7465158474792011</v>
      </c>
      <c r="P278" s="1">
        <f t="shared" si="294"/>
        <v>6.5790907020391645</v>
      </c>
      <c r="Q278" s="1">
        <f t="shared" si="294"/>
        <v>7.75290604055456</v>
      </c>
      <c r="R278" s="1">
        <f t="shared" si="294"/>
        <v>9.0292098875777462</v>
      </c>
      <c r="S278" s="1">
        <f t="shared" si="294"/>
        <v>10.077475256144286</v>
      </c>
      <c r="T278" s="1">
        <f t="shared" si="294"/>
        <v>7.7518957647835611</v>
      </c>
      <c r="U278" s="1">
        <f t="shared" si="294"/>
        <v>7.0240331016201516</v>
      </c>
      <c r="V278" s="1">
        <f t="shared" si="295"/>
        <v>7.9703682365723294</v>
      </c>
      <c r="W278" s="1">
        <f t="shared" si="295"/>
        <v>10.848314324176021</v>
      </c>
      <c r="X278" s="1">
        <f t="shared" si="295"/>
        <v>11.156176695707975</v>
      </c>
      <c r="Y278" s="1">
        <f t="shared" si="295"/>
        <v>9.3772276942153283</v>
      </c>
      <c r="Z278" s="1">
        <f t="shared" si="295"/>
        <v>7.4952534331727767</v>
      </c>
      <c r="AA278" s="1">
        <f t="shared" si="295"/>
        <v>5.7465158474792011</v>
      </c>
      <c r="AB278" s="1">
        <f t="shared" si="295"/>
        <v>6.5790907020391645</v>
      </c>
      <c r="AC278" s="1">
        <f t="shared" si="295"/>
        <v>7.75290604055456</v>
      </c>
      <c r="AD278" s="1">
        <f t="shared" si="295"/>
        <v>9.0292098875777462</v>
      </c>
      <c r="AE278" s="1">
        <f t="shared" si="295"/>
        <v>10.077475256144286</v>
      </c>
      <c r="AF278" s="1">
        <f t="shared" si="295"/>
        <v>7.7518957647835611</v>
      </c>
      <c r="AH278" s="15">
        <f t="shared" si="267"/>
        <v>96.699898733346458</v>
      </c>
      <c r="AI278" s="15">
        <f t="shared" si="268"/>
        <v>100.80846698404311</v>
      </c>
      <c r="AJ278" s="15">
        <f t="shared" si="269"/>
        <v>4.1085682506966492</v>
      </c>
      <c r="AN278" s="15">
        <f t="shared" si="270"/>
        <v>4.1085682506966492</v>
      </c>
    </row>
    <row r="279" spans="1:40">
      <c r="A279" s="77" t="s">
        <v>211</v>
      </c>
      <c r="B279" s="5" t="str">
        <f t="shared" si="273"/>
        <v>9030-05010</v>
      </c>
      <c r="C279" s="5" t="str">
        <f t="shared" si="274"/>
        <v>9030</v>
      </c>
      <c r="D279" s="1">
        <f>SUM($F279:K279)</f>
        <v>4666.1000000000004</v>
      </c>
      <c r="E279" s="2">
        <f t="shared" si="275"/>
        <v>1.3009383757917789E-2</v>
      </c>
      <c r="F279" s="22">
        <f>'Div 9 history '!B281</f>
        <v>628.04000000000008</v>
      </c>
      <c r="G279" s="22">
        <f>'Div 9 history '!C281</f>
        <v>126.47</v>
      </c>
      <c r="H279" s="22">
        <f>'Div 9 history '!D281</f>
        <v>955.48</v>
      </c>
      <c r="I279" s="22">
        <f>'Div 9 history '!E281</f>
        <v>213.54</v>
      </c>
      <c r="J279" s="22">
        <f>'Div 9 history '!F281</f>
        <v>998.22</v>
      </c>
      <c r="K279" s="22">
        <f>'Div 9 history '!G281</f>
        <v>1744.3500000000001</v>
      </c>
      <c r="L279" s="1">
        <f t="shared" si="294"/>
        <v>1028.6415662315533</v>
      </c>
      <c r="M279" s="1">
        <f t="shared" si="294"/>
        <v>947.96257191845029</v>
      </c>
      <c r="N279" s="1">
        <f t="shared" si="294"/>
        <v>767.10000450551092</v>
      </c>
      <c r="O279" s="1">
        <f t="shared" si="294"/>
        <v>555.72678955280219</v>
      </c>
      <c r="P279" s="1">
        <f t="shared" si="294"/>
        <v>636.2423860059057</v>
      </c>
      <c r="Q279" s="1">
        <f t="shared" si="294"/>
        <v>749.75823576853134</v>
      </c>
      <c r="R279" s="1">
        <f t="shared" si="294"/>
        <v>873.18541464096438</v>
      </c>
      <c r="S279" s="1">
        <f t="shared" si="294"/>
        <v>974.55973663616282</v>
      </c>
      <c r="T279" s="1">
        <f t="shared" si="294"/>
        <v>749.66053529650935</v>
      </c>
      <c r="U279" s="1">
        <f t="shared" si="294"/>
        <v>679.27131306673152</v>
      </c>
      <c r="V279" s="1">
        <f t="shared" si="295"/>
        <v>770.78829489471821</v>
      </c>
      <c r="W279" s="1">
        <f t="shared" si="295"/>
        <v>1049.1050666950825</v>
      </c>
      <c r="X279" s="1">
        <f t="shared" si="295"/>
        <v>1078.8774317065904</v>
      </c>
      <c r="Y279" s="1">
        <f t="shared" si="295"/>
        <v>906.84108070421041</v>
      </c>
      <c r="Z279" s="1">
        <f t="shared" si="295"/>
        <v>724.84149315082902</v>
      </c>
      <c r="AA279" s="1">
        <f t="shared" si="295"/>
        <v>555.72678955280219</v>
      </c>
      <c r="AB279" s="1">
        <f t="shared" si="295"/>
        <v>636.2423860059057</v>
      </c>
      <c r="AC279" s="1">
        <f t="shared" si="295"/>
        <v>749.75823576853134</v>
      </c>
      <c r="AD279" s="1">
        <f t="shared" si="295"/>
        <v>873.18541464096438</v>
      </c>
      <c r="AE279" s="1">
        <f t="shared" si="295"/>
        <v>974.55973663616282</v>
      </c>
      <c r="AF279" s="1">
        <f t="shared" si="295"/>
        <v>749.66053529650935</v>
      </c>
      <c r="AH279" s="15">
        <f t="shared" si="267"/>
        <v>9351.5315539827534</v>
      </c>
      <c r="AI279" s="15">
        <f t="shared" si="268"/>
        <v>9748.8577781190379</v>
      </c>
      <c r="AJ279" s="15">
        <f t="shared" si="269"/>
        <v>397.32622413628451</v>
      </c>
      <c r="AN279" s="15">
        <f t="shared" si="270"/>
        <v>397.32622413628451</v>
      </c>
    </row>
    <row r="280" spans="1:40">
      <c r="A280" s="77" t="s">
        <v>212</v>
      </c>
      <c r="B280" s="5" t="str">
        <f t="shared" si="273"/>
        <v>9090-05010</v>
      </c>
      <c r="C280" s="5" t="str">
        <f t="shared" si="274"/>
        <v>9090</v>
      </c>
      <c r="D280" s="1">
        <f>SUM($F280:K280)</f>
        <v>0</v>
      </c>
      <c r="E280" s="2">
        <f t="shared" si="275"/>
        <v>0</v>
      </c>
      <c r="F280" s="22">
        <f>'Div 9 history '!B282</f>
        <v>0</v>
      </c>
      <c r="G280" s="22">
        <f>'Div 9 history '!C282</f>
        <v>0</v>
      </c>
      <c r="H280" s="22">
        <f>'Div 9 history '!D282</f>
        <v>0</v>
      </c>
      <c r="I280" s="22">
        <f>'Div 9 history '!E282</f>
        <v>0</v>
      </c>
      <c r="J280" s="22">
        <f>'Div 9 history '!F282</f>
        <v>0</v>
      </c>
      <c r="K280" s="22">
        <f>'Div 9 history '!G282</f>
        <v>0</v>
      </c>
      <c r="L280" s="1">
        <f t="shared" si="294"/>
        <v>0</v>
      </c>
      <c r="M280" s="1">
        <f t="shared" si="294"/>
        <v>0</v>
      </c>
      <c r="N280" s="1">
        <f t="shared" si="294"/>
        <v>0</v>
      </c>
      <c r="O280" s="1">
        <f t="shared" si="294"/>
        <v>0</v>
      </c>
      <c r="P280" s="1">
        <f t="shared" si="294"/>
        <v>0</v>
      </c>
      <c r="Q280" s="1">
        <f t="shared" si="294"/>
        <v>0</v>
      </c>
      <c r="R280" s="1">
        <f t="shared" si="294"/>
        <v>0</v>
      </c>
      <c r="S280" s="1">
        <f t="shared" si="294"/>
        <v>0</v>
      </c>
      <c r="T280" s="1">
        <f t="shared" si="294"/>
        <v>0</v>
      </c>
      <c r="U280" s="1">
        <f t="shared" si="294"/>
        <v>0</v>
      </c>
      <c r="V280" s="1">
        <f t="shared" si="295"/>
        <v>0</v>
      </c>
      <c r="W280" s="1">
        <f t="shared" si="295"/>
        <v>0</v>
      </c>
      <c r="X280" s="1">
        <f t="shared" si="295"/>
        <v>0</v>
      </c>
      <c r="Y280" s="1">
        <f t="shared" si="295"/>
        <v>0</v>
      </c>
      <c r="Z280" s="1">
        <f t="shared" si="295"/>
        <v>0</v>
      </c>
      <c r="AA280" s="1">
        <f t="shared" si="295"/>
        <v>0</v>
      </c>
      <c r="AB280" s="1">
        <f t="shared" si="295"/>
        <v>0</v>
      </c>
      <c r="AC280" s="1">
        <f t="shared" si="295"/>
        <v>0</v>
      </c>
      <c r="AD280" s="1">
        <f t="shared" si="295"/>
        <v>0</v>
      </c>
      <c r="AE280" s="1">
        <f t="shared" si="295"/>
        <v>0</v>
      </c>
      <c r="AF280" s="1">
        <f t="shared" si="295"/>
        <v>0</v>
      </c>
      <c r="AH280" s="15">
        <f t="shared" si="267"/>
        <v>0</v>
      </c>
      <c r="AI280" s="15">
        <f t="shared" si="268"/>
        <v>0</v>
      </c>
      <c r="AJ280" s="15">
        <f t="shared" si="269"/>
        <v>0</v>
      </c>
      <c r="AN280" s="15">
        <f t="shared" si="270"/>
        <v>0</v>
      </c>
    </row>
    <row r="281" spans="1:40">
      <c r="A281" s="77" t="s">
        <v>213</v>
      </c>
      <c r="B281" s="5" t="str">
        <f t="shared" si="273"/>
        <v>9110-05010</v>
      </c>
      <c r="C281" s="5" t="str">
        <f t="shared" si="274"/>
        <v>9110</v>
      </c>
      <c r="D281" s="1">
        <f>SUM($F281:K281)</f>
        <v>123.35</v>
      </c>
      <c r="E281" s="2">
        <f t="shared" si="275"/>
        <v>3.4390765018734251E-4</v>
      </c>
      <c r="F281" s="22">
        <f>'Div 9 history '!B283</f>
        <v>0</v>
      </c>
      <c r="G281" s="22">
        <f>'Div 9 history '!C283</f>
        <v>0</v>
      </c>
      <c r="H281" s="22">
        <f>'Div 9 history '!D283</f>
        <v>0</v>
      </c>
      <c r="I281" s="22">
        <f>'Div 9 history '!E283</f>
        <v>0</v>
      </c>
      <c r="J281" s="22">
        <f>'Div 9 history '!F283</f>
        <v>0</v>
      </c>
      <c r="K281" s="22">
        <f>'Div 9 history '!G283</f>
        <v>123.35</v>
      </c>
      <c r="L281" s="1">
        <f t="shared" si="294"/>
        <v>27.19250277419302</v>
      </c>
      <c r="M281" s="1">
        <f t="shared" si="294"/>
        <v>25.059725090791201</v>
      </c>
      <c r="N281" s="1">
        <f t="shared" si="294"/>
        <v>20.278559301291175</v>
      </c>
      <c r="O281" s="1">
        <f t="shared" si="294"/>
        <v>14.69083377795978</v>
      </c>
      <c r="P281" s="1">
        <f t="shared" si="294"/>
        <v>16.819291981275249</v>
      </c>
      <c r="Q281" s="1">
        <f t="shared" si="294"/>
        <v>19.820123525438444</v>
      </c>
      <c r="R281" s="1">
        <f t="shared" si="294"/>
        <v>23.082964551973365</v>
      </c>
      <c r="S281" s="1">
        <f t="shared" ref="L281:U284" si="312">$E281*S$290</f>
        <v>25.762830525293211</v>
      </c>
      <c r="T281" s="1">
        <f t="shared" si="312"/>
        <v>19.817540778985535</v>
      </c>
      <c r="U281" s="1">
        <f t="shared" si="312"/>
        <v>17.956776851499392</v>
      </c>
      <c r="V281" s="1">
        <f t="shared" si="295"/>
        <v>20.376060559195789</v>
      </c>
      <c r="W281" s="1">
        <f t="shared" si="295"/>
        <v>27.733462629784707</v>
      </c>
      <c r="X281" s="1">
        <f t="shared" si="295"/>
        <v>28.520505604467949</v>
      </c>
      <c r="Y281" s="1">
        <f t="shared" si="295"/>
        <v>23.972663960237526</v>
      </c>
      <c r="Z281" s="1">
        <f t="shared" si="295"/>
        <v>19.161440642111128</v>
      </c>
      <c r="AA281" s="1">
        <f t="shared" si="295"/>
        <v>14.69083377795978</v>
      </c>
      <c r="AB281" s="1">
        <f t="shared" si="295"/>
        <v>16.819291981275249</v>
      </c>
      <c r="AC281" s="1">
        <f t="shared" si="295"/>
        <v>19.820123525438444</v>
      </c>
      <c r="AD281" s="1">
        <f t="shared" si="295"/>
        <v>23.082964551973365</v>
      </c>
      <c r="AE281" s="1">
        <f t="shared" si="295"/>
        <v>25.762830525293211</v>
      </c>
      <c r="AF281" s="1">
        <f t="shared" si="295"/>
        <v>19.817540778985535</v>
      </c>
      <c r="AH281" s="15">
        <f t="shared" si="267"/>
        <v>247.21103645094888</v>
      </c>
      <c r="AI281" s="15">
        <f t="shared" si="268"/>
        <v>257.71449538822208</v>
      </c>
      <c r="AJ281" s="15">
        <f t="shared" si="269"/>
        <v>10.503458937273194</v>
      </c>
      <c r="AN281" s="15">
        <f t="shared" si="270"/>
        <v>10.503458937273194</v>
      </c>
    </row>
    <row r="282" spans="1:40">
      <c r="A282" s="77" t="s">
        <v>923</v>
      </c>
      <c r="B282" s="5" t="str">
        <f t="shared" si="273"/>
        <v>8560-05010</v>
      </c>
      <c r="C282" s="5" t="str">
        <f t="shared" si="274"/>
        <v>8560</v>
      </c>
      <c r="D282" s="1">
        <f>SUM($F282:K282)</f>
        <v>238.39</v>
      </c>
      <c r="E282" s="2">
        <f t="shared" si="275"/>
        <v>6.6464649151325975E-4</v>
      </c>
      <c r="F282" s="22">
        <f>'Div 9 history '!B284</f>
        <v>238.39</v>
      </c>
      <c r="G282" s="22">
        <f>'Div 9 history '!C284</f>
        <v>0</v>
      </c>
      <c r="H282" s="22">
        <f>'Div 9 history '!D284</f>
        <v>0</v>
      </c>
      <c r="I282" s="22">
        <f>'Div 9 history '!E284</f>
        <v>0</v>
      </c>
      <c r="J282" s="22">
        <f>'Div 9 history '!F284</f>
        <v>0</v>
      </c>
      <c r="K282" s="22">
        <f>'Div 9 history '!G284</f>
        <v>0</v>
      </c>
      <c r="L282" s="1">
        <f t="shared" si="312"/>
        <v>52.553066366760234</v>
      </c>
      <c r="M282" s="1">
        <f t="shared" si="312"/>
        <v>48.43119468499161</v>
      </c>
      <c r="N282" s="1">
        <f t="shared" si="312"/>
        <v>39.190966776123254</v>
      </c>
      <c r="O282" s="1">
        <f t="shared" si="312"/>
        <v>28.391956743638691</v>
      </c>
      <c r="P282" s="1">
        <f t="shared" si="312"/>
        <v>32.505480465473916</v>
      </c>
      <c r="Q282" s="1">
        <f t="shared" si="312"/>
        <v>38.304979710006251</v>
      </c>
      <c r="R282" s="1">
        <f t="shared" si="312"/>
        <v>44.610846530562881</v>
      </c>
      <c r="S282" s="1">
        <f t="shared" si="312"/>
        <v>49.790037851030803</v>
      </c>
      <c r="T282" s="1">
        <f t="shared" si="312"/>
        <v>38.299988214854984</v>
      </c>
      <c r="U282" s="1">
        <f t="shared" si="312"/>
        <v>34.703818675548767</v>
      </c>
      <c r="V282" s="1">
        <f t="shared" si="295"/>
        <v>39.37940070293218</v>
      </c>
      <c r="W282" s="1">
        <f t="shared" si="295"/>
        <v>53.598542004980757</v>
      </c>
      <c r="X282" s="1">
        <f t="shared" si="295"/>
        <v>55.119605440203607</v>
      </c>
      <c r="Y282" s="1">
        <f t="shared" si="295"/>
        <v>46.330306943502428</v>
      </c>
      <c r="Z282" s="1">
        <f t="shared" si="295"/>
        <v>37.031988931275819</v>
      </c>
      <c r="AA282" s="1">
        <f t="shared" si="295"/>
        <v>28.391956743638691</v>
      </c>
      <c r="AB282" s="1">
        <f t="shared" si="295"/>
        <v>32.505480465473916</v>
      </c>
      <c r="AC282" s="1">
        <f t="shared" si="295"/>
        <v>38.304979710006251</v>
      </c>
      <c r="AD282" s="1">
        <f t="shared" si="295"/>
        <v>44.610846530562881</v>
      </c>
      <c r="AE282" s="1">
        <f t="shared" ref="V282:AF284" si="313">$E282*AE$290</f>
        <v>49.790037851030803</v>
      </c>
      <c r="AF282" s="1">
        <f t="shared" si="313"/>
        <v>38.299988214854984</v>
      </c>
      <c r="AH282" s="15">
        <f t="shared" ref="AH282" si="314">SUM(F282:Q282)</f>
        <v>477.76764474699394</v>
      </c>
      <c r="AI282" s="15">
        <f t="shared" ref="AI282" si="315">SUM(U282:AF282)</f>
        <v>498.066952214011</v>
      </c>
      <c r="AJ282" s="15">
        <f t="shared" ref="AJ282" si="316">AI282-AH282</f>
        <v>20.299307467017059</v>
      </c>
      <c r="AN282" s="15">
        <f t="shared" ref="AN282" si="317">AJ282</f>
        <v>20.299307467017059</v>
      </c>
    </row>
    <row r="283" spans="1:40">
      <c r="A283" s="77" t="s">
        <v>215</v>
      </c>
      <c r="B283" s="5" t="str">
        <f t="shared" ref="B283:B289" si="318">RIGHT(A283,10)</f>
        <v>8700-05010</v>
      </c>
      <c r="C283" s="5" t="str">
        <f t="shared" ref="C283:C289" si="319">LEFT(B283,4)</f>
        <v>8700</v>
      </c>
      <c r="D283" s="1">
        <f>SUM($F283:K283)</f>
        <v>34520.199999999997</v>
      </c>
      <c r="E283" s="2">
        <f t="shared" si="275"/>
        <v>9.6244514519636004E-2</v>
      </c>
      <c r="F283" s="22">
        <f>'Div 9 history '!B285</f>
        <v>5871.61</v>
      </c>
      <c r="G283" s="22">
        <f>'Div 9 history '!C285</f>
        <v>2953</v>
      </c>
      <c r="H283" s="22">
        <f>'Div 9 history '!D285</f>
        <v>1900.82</v>
      </c>
      <c r="I283" s="22">
        <f>'Div 9 history '!E285</f>
        <v>20803.32</v>
      </c>
      <c r="J283" s="22">
        <f>'Div 9 history '!F285</f>
        <v>1566.13</v>
      </c>
      <c r="K283" s="22">
        <f>'Div 9 history '!G285</f>
        <v>1425.32</v>
      </c>
      <c r="L283" s="1">
        <f t="shared" si="312"/>
        <v>7609.9767674560026</v>
      </c>
      <c r="M283" s="1">
        <f t="shared" si="312"/>
        <v>7013.1067862110294</v>
      </c>
      <c r="N283" s="1">
        <f t="shared" si="312"/>
        <v>5675.0703104372242</v>
      </c>
      <c r="O283" s="1">
        <f t="shared" si="312"/>
        <v>4111.3134996508088</v>
      </c>
      <c r="P283" s="1">
        <f t="shared" si="312"/>
        <v>4706.9746497934166</v>
      </c>
      <c r="Q283" s="1">
        <f t="shared" si="312"/>
        <v>5546.7744476922599</v>
      </c>
      <c r="R283" s="1">
        <f t="shared" si="312"/>
        <v>6459.8990914230326</v>
      </c>
      <c r="S283" s="1">
        <f t="shared" si="312"/>
        <v>7209.874846365843</v>
      </c>
      <c r="T283" s="1">
        <f t="shared" si="312"/>
        <v>5546.0516513882167</v>
      </c>
      <c r="U283" s="1">
        <f t="shared" si="312"/>
        <v>5025.3062689025483</v>
      </c>
      <c r="V283" s="1">
        <f t="shared" si="313"/>
        <v>5702.3565927486861</v>
      </c>
      <c r="W283" s="1">
        <f t="shared" si="313"/>
        <v>7761.3674639050996</v>
      </c>
      <c r="X283" s="1">
        <f t="shared" si="313"/>
        <v>7981.6259227187238</v>
      </c>
      <c r="Y283" s="1">
        <f t="shared" si="313"/>
        <v>6708.8865378207656</v>
      </c>
      <c r="Z283" s="1">
        <f t="shared" si="313"/>
        <v>5362.4382914779453</v>
      </c>
      <c r="AA283" s="1">
        <f t="shared" si="313"/>
        <v>4111.3134996508088</v>
      </c>
      <c r="AB283" s="1">
        <f t="shared" si="313"/>
        <v>4706.9746497934166</v>
      </c>
      <c r="AC283" s="1">
        <f t="shared" si="313"/>
        <v>5546.7744476922599</v>
      </c>
      <c r="AD283" s="1">
        <f t="shared" si="313"/>
        <v>6459.8990914230326</v>
      </c>
      <c r="AE283" s="1">
        <f t="shared" si="313"/>
        <v>7209.874846365843</v>
      </c>
      <c r="AF283" s="1">
        <f t="shared" si="313"/>
        <v>5546.0516513882167</v>
      </c>
      <c r="AH283" s="15">
        <f t="shared" si="267"/>
        <v>69183.416461240733</v>
      </c>
      <c r="AI283" s="15">
        <f t="shared" si="268"/>
        <v>72122.869263887347</v>
      </c>
      <c r="AJ283" s="15">
        <f t="shared" si="269"/>
        <v>2939.4528026466141</v>
      </c>
      <c r="AN283" s="15">
        <f t="shared" si="270"/>
        <v>2939.4528026466141</v>
      </c>
    </row>
    <row r="284" spans="1:40">
      <c r="A284" s="77" t="s">
        <v>867</v>
      </c>
      <c r="B284" s="5" t="str">
        <f t="shared" si="318"/>
        <v>9010-05010</v>
      </c>
      <c r="C284" s="5" t="str">
        <f t="shared" si="319"/>
        <v>9010</v>
      </c>
      <c r="D284" s="1">
        <f>SUM($F284:K284)</f>
        <v>172.46</v>
      </c>
      <c r="E284" s="2">
        <f t="shared" si="275"/>
        <v>4.8082945562471905E-4</v>
      </c>
      <c r="F284" s="22">
        <f>'Div 9 history '!B286</f>
        <v>0</v>
      </c>
      <c r="G284" s="22">
        <f>'Div 9 history '!C286</f>
        <v>0</v>
      </c>
      <c r="H284" s="22">
        <f>'Div 9 history '!D286</f>
        <v>0</v>
      </c>
      <c r="I284" s="22">
        <f>'Div 9 history '!E286</f>
        <v>172.46</v>
      </c>
      <c r="J284" s="22">
        <f>'Div 9 history '!F286</f>
        <v>0</v>
      </c>
      <c r="K284" s="22">
        <f>'Div 9 history '!G286</f>
        <v>0</v>
      </c>
      <c r="L284" s="1">
        <f t="shared" si="312"/>
        <v>38.018800392682031</v>
      </c>
      <c r="M284" s="1">
        <f t="shared" si="312"/>
        <v>35.036888440679782</v>
      </c>
      <c r="N284" s="1">
        <f t="shared" si="312"/>
        <v>28.35217135874079</v>
      </c>
      <c r="O284" s="1">
        <f t="shared" si="312"/>
        <v>20.539774571114261</v>
      </c>
      <c r="P284" s="1">
        <f t="shared" si="312"/>
        <v>23.515647305153873</v>
      </c>
      <c r="Q284" s="1">
        <f t="shared" si="312"/>
        <v>27.711216077803929</v>
      </c>
      <c r="R284" s="1">
        <f t="shared" si="312"/>
        <v>32.27310957951623</v>
      </c>
      <c r="S284" s="1">
        <f t="shared" si="312"/>
        <v>36.019925029526291</v>
      </c>
      <c r="T284" s="1">
        <f t="shared" si="312"/>
        <v>27.707605048592185</v>
      </c>
      <c r="U284" s="1">
        <f t="shared" si="312"/>
        <v>25.106005154516296</v>
      </c>
      <c r="V284" s="1">
        <f t="shared" si="313"/>
        <v>28.488491317704955</v>
      </c>
      <c r="W284" s="1">
        <f t="shared" si="313"/>
        <v>38.775135509790601</v>
      </c>
      <c r="X284" s="1">
        <f t="shared" si="313"/>
        <v>39.875528143871449</v>
      </c>
      <c r="Y284" s="1">
        <f t="shared" si="313"/>
        <v>33.51702980610105</v>
      </c>
      <c r="Z284" s="1">
        <f t="shared" si="313"/>
        <v>26.790288229740458</v>
      </c>
      <c r="AA284" s="1">
        <f t="shared" si="313"/>
        <v>20.539774571114261</v>
      </c>
      <c r="AB284" s="1">
        <f t="shared" si="313"/>
        <v>23.515647305153873</v>
      </c>
      <c r="AC284" s="1">
        <f t="shared" si="313"/>
        <v>27.711216077803929</v>
      </c>
      <c r="AD284" s="1">
        <f t="shared" si="313"/>
        <v>32.27310957951623</v>
      </c>
      <c r="AE284" s="1">
        <f t="shared" si="313"/>
        <v>36.019925029526291</v>
      </c>
      <c r="AF284" s="1">
        <f t="shared" si="313"/>
        <v>27.707605048592185</v>
      </c>
      <c r="AH284" s="15">
        <f t="shared" ref="AH284" si="320">SUM(F284:Q284)</f>
        <v>345.63449814617474</v>
      </c>
      <c r="AI284" s="15">
        <f t="shared" ref="AI284" si="321">SUM(U284:AF284)</f>
        <v>360.31975577343161</v>
      </c>
      <c r="AJ284" s="15">
        <f t="shared" ref="AJ284" si="322">AI284-AH284</f>
        <v>14.685257627256874</v>
      </c>
      <c r="AN284" s="15">
        <f t="shared" ref="AN284" si="323">AJ284</f>
        <v>14.685257627256874</v>
      </c>
    </row>
    <row r="285" spans="1:40">
      <c r="A285" s="77" t="s">
        <v>216</v>
      </c>
      <c r="B285" s="5" t="str">
        <f t="shared" si="318"/>
        <v>8740-05010</v>
      </c>
      <c r="C285" s="5" t="str">
        <f t="shared" si="319"/>
        <v>8740</v>
      </c>
      <c r="D285" s="1">
        <f>SUM($F285:K285)</f>
        <v>5390.29</v>
      </c>
      <c r="E285" s="2">
        <f t="shared" si="275"/>
        <v>1.5028471566504505E-2</v>
      </c>
      <c r="F285" s="22">
        <f>'Div 9 history '!B287</f>
        <v>1755.02</v>
      </c>
      <c r="G285" s="22">
        <f>'Div 9 history '!C287</f>
        <v>208.9</v>
      </c>
      <c r="H285" s="22">
        <f>'Div 9 history '!D287</f>
        <v>718.96</v>
      </c>
      <c r="I285" s="22">
        <f>'Div 9 history '!E287</f>
        <v>1277.71</v>
      </c>
      <c r="J285" s="22">
        <f>'Div 9 history '!F287</f>
        <v>720.73</v>
      </c>
      <c r="K285" s="22">
        <f>'Div 9 history '!G287</f>
        <v>708.97</v>
      </c>
      <c r="L285" s="1">
        <f t="shared" ref="L285:U289" si="324">$E285*L$290</f>
        <v>1188.2892239862579</v>
      </c>
      <c r="M285" s="1">
        <f t="shared" si="324"/>
        <v>1095.0886547194236</v>
      </c>
      <c r="N285" s="1">
        <f t="shared" si="324"/>
        <v>886.15577962024167</v>
      </c>
      <c r="O285" s="1">
        <f t="shared" si="324"/>
        <v>641.9769307255682</v>
      </c>
      <c r="P285" s="1">
        <f t="shared" si="324"/>
        <v>734.98874238952726</v>
      </c>
      <c r="Q285" s="1">
        <f t="shared" si="324"/>
        <v>866.12252645265994</v>
      </c>
      <c r="R285" s="1">
        <f t="shared" si="324"/>
        <v>1008.7059018634498</v>
      </c>
      <c r="S285" s="1">
        <f t="shared" si="324"/>
        <v>1125.8137636982794</v>
      </c>
      <c r="T285" s="1">
        <f t="shared" si="324"/>
        <v>866.00966263119551</v>
      </c>
      <c r="U285" s="1">
        <f t="shared" si="324"/>
        <v>784.69586294988778</v>
      </c>
      <c r="V285" s="1">
        <f t="shared" ref="V285:AF289" si="325">$E285*V$290</f>
        <v>890.4165015940614</v>
      </c>
      <c r="W285" s="1">
        <f t="shared" si="325"/>
        <v>1211.9287091909382</v>
      </c>
      <c r="X285" s="1">
        <f t="shared" si="325"/>
        <v>1246.3218172250308</v>
      </c>
      <c r="Y285" s="1">
        <f t="shared" si="325"/>
        <v>1047.585008660144</v>
      </c>
      <c r="Z285" s="1">
        <f t="shared" si="325"/>
        <v>837.33864514604954</v>
      </c>
      <c r="AA285" s="1">
        <f t="shared" si="325"/>
        <v>641.9769307255682</v>
      </c>
      <c r="AB285" s="1">
        <f t="shared" si="325"/>
        <v>734.98874238952726</v>
      </c>
      <c r="AC285" s="1">
        <f t="shared" si="325"/>
        <v>866.12252645265994</v>
      </c>
      <c r="AD285" s="1">
        <f t="shared" si="325"/>
        <v>1008.7059018634498</v>
      </c>
      <c r="AE285" s="1">
        <f t="shared" si="325"/>
        <v>1125.8137636982794</v>
      </c>
      <c r="AF285" s="1">
        <f t="shared" si="325"/>
        <v>866.00966263119551</v>
      </c>
      <c r="AH285" s="15">
        <f t="shared" si="267"/>
        <v>10802.911857893678</v>
      </c>
      <c r="AI285" s="15">
        <f t="shared" si="268"/>
        <v>11261.904072526791</v>
      </c>
      <c r="AJ285" s="15">
        <f t="shared" si="269"/>
        <v>458.99221463311369</v>
      </c>
      <c r="AN285" s="15">
        <f t="shared" si="270"/>
        <v>458.99221463311369</v>
      </c>
    </row>
    <row r="286" spans="1:40">
      <c r="A286" s="77" t="s">
        <v>517</v>
      </c>
      <c r="B286" s="5" t="str">
        <f t="shared" si="318"/>
        <v>8750-05010</v>
      </c>
      <c r="C286" s="5" t="str">
        <f t="shared" si="319"/>
        <v>8750</v>
      </c>
      <c r="D286" s="1">
        <f>SUM($F286:K286)</f>
        <v>183.7</v>
      </c>
      <c r="E286" s="2">
        <f t="shared" si="275"/>
        <v>5.1216729095593697E-4</v>
      </c>
      <c r="F286" s="22">
        <f>'Div 9 history '!B288</f>
        <v>0</v>
      </c>
      <c r="G286" s="22">
        <f>'Div 9 history '!C288</f>
        <v>0</v>
      </c>
      <c r="H286" s="22">
        <f>'Div 9 history '!D288</f>
        <v>0</v>
      </c>
      <c r="I286" s="22">
        <f>'Div 9 history '!E288</f>
        <v>0</v>
      </c>
      <c r="J286" s="22">
        <f>'Div 9 history '!F288</f>
        <v>0</v>
      </c>
      <c r="K286" s="22">
        <f>'Div 9 history '!G288</f>
        <v>183.7</v>
      </c>
      <c r="L286" s="1">
        <f t="shared" si="324"/>
        <v>40.49665796205317</v>
      </c>
      <c r="M286" s="1">
        <f t="shared" si="324"/>
        <v>37.320401290460836</v>
      </c>
      <c r="N286" s="1">
        <f t="shared" si="324"/>
        <v>30.200010892964645</v>
      </c>
      <c r="O286" s="1">
        <f t="shared" si="324"/>
        <v>21.878444791335323</v>
      </c>
      <c r="P286" s="1">
        <f t="shared" si="324"/>
        <v>25.048268641753253</v>
      </c>
      <c r="Q286" s="1">
        <f t="shared" si="324"/>
        <v>29.517281650774564</v>
      </c>
      <c r="R286" s="1">
        <f t="shared" si="324"/>
        <v>34.376494432083568</v>
      </c>
      <c r="S286" s="1">
        <f t="shared" si="324"/>
        <v>38.367506830128605</v>
      </c>
      <c r="T286" s="1">
        <f t="shared" si="324"/>
        <v>29.513435274419486</v>
      </c>
      <c r="U286" s="1">
        <f t="shared" si="324"/>
        <v>26.742277321608743</v>
      </c>
      <c r="V286" s="1">
        <f t="shared" si="325"/>
        <v>30.345215441623566</v>
      </c>
      <c r="W286" s="1">
        <f t="shared" si="325"/>
        <v>41.302286867381035</v>
      </c>
      <c r="X286" s="1">
        <f t="shared" si="325"/>
        <v>42.474397077752435</v>
      </c>
      <c r="Y286" s="1">
        <f t="shared" si="325"/>
        <v>35.701486578805302</v>
      </c>
      <c r="Z286" s="1">
        <f t="shared" si="325"/>
        <v>28.536332760079567</v>
      </c>
      <c r="AA286" s="1">
        <f t="shared" si="325"/>
        <v>21.878444791335323</v>
      </c>
      <c r="AB286" s="1">
        <f t="shared" si="325"/>
        <v>25.048268641753253</v>
      </c>
      <c r="AC286" s="1">
        <f t="shared" si="325"/>
        <v>29.517281650774564</v>
      </c>
      <c r="AD286" s="1">
        <f t="shared" si="325"/>
        <v>34.376494432083568</v>
      </c>
      <c r="AE286" s="1">
        <f t="shared" si="325"/>
        <v>38.367506830128605</v>
      </c>
      <c r="AF286" s="1">
        <f t="shared" si="325"/>
        <v>29.513435274419486</v>
      </c>
      <c r="AH286" s="15">
        <f t="shared" si="267"/>
        <v>368.16106522934177</v>
      </c>
      <c r="AI286" s="15">
        <f t="shared" si="268"/>
        <v>383.80342766774538</v>
      </c>
      <c r="AJ286" s="15">
        <f t="shared" si="269"/>
        <v>15.642362438403609</v>
      </c>
      <c r="AN286" s="15">
        <f t="shared" si="270"/>
        <v>15.642362438403609</v>
      </c>
    </row>
    <row r="287" spans="1:40">
      <c r="A287" s="77" t="s">
        <v>217</v>
      </c>
      <c r="B287" s="5" t="str">
        <f t="shared" si="318"/>
        <v>8780-05010</v>
      </c>
      <c r="C287" s="5" t="str">
        <f t="shared" si="319"/>
        <v>8780</v>
      </c>
      <c r="D287" s="1">
        <f>SUM($F287:K287)</f>
        <v>6306.86</v>
      </c>
      <c r="E287" s="2">
        <f t="shared" si="275"/>
        <v>1.7583927058455965E-2</v>
      </c>
      <c r="F287" s="22">
        <f>'Div 9 history '!B289</f>
        <v>879.25</v>
      </c>
      <c r="G287" s="22">
        <f>'Div 9 history '!C289</f>
        <v>992.21</v>
      </c>
      <c r="H287" s="22">
        <f>'Div 9 history '!D289</f>
        <v>102.03</v>
      </c>
      <c r="I287" s="22">
        <f>'Div 9 history '!E289</f>
        <v>530.46</v>
      </c>
      <c r="J287" s="22">
        <f>'Div 9 history '!F289</f>
        <v>3078.0699999999997</v>
      </c>
      <c r="K287" s="22">
        <f>'Div 9 history '!G289</f>
        <v>724.83999999999992</v>
      </c>
      <c r="L287" s="1">
        <f t="shared" si="324"/>
        <v>1390.3470453704663</v>
      </c>
      <c r="M287" s="1">
        <f t="shared" si="324"/>
        <v>1281.2985633247461</v>
      </c>
      <c r="N287" s="1">
        <f t="shared" si="324"/>
        <v>1036.8385449123734</v>
      </c>
      <c r="O287" s="1">
        <f t="shared" si="324"/>
        <v>751.13929404834562</v>
      </c>
      <c r="P287" s="1">
        <f t="shared" si="324"/>
        <v>859.96692197021196</v>
      </c>
      <c r="Q287" s="1">
        <f t="shared" si="324"/>
        <v>1013.3988184649106</v>
      </c>
      <c r="R287" s="1">
        <f t="shared" si="324"/>
        <v>1180.2272056283646</v>
      </c>
      <c r="S287" s="1">
        <f t="shared" si="324"/>
        <v>1317.2481988386767</v>
      </c>
      <c r="T287" s="1">
        <f t="shared" si="324"/>
        <v>1013.2667631727015</v>
      </c>
      <c r="U287" s="1">
        <f t="shared" si="324"/>
        <v>918.12628823386683</v>
      </c>
      <c r="V287" s="1">
        <f t="shared" si="325"/>
        <v>1041.8237640727164</v>
      </c>
      <c r="W287" s="1">
        <f t="shared" si="325"/>
        <v>1418.0062109548762</v>
      </c>
      <c r="X287" s="1">
        <f t="shared" si="325"/>
        <v>1458.2475555459648</v>
      </c>
      <c r="Y287" s="1">
        <f t="shared" si="325"/>
        <v>1225.7173524464019</v>
      </c>
      <c r="Z287" s="1">
        <f t="shared" si="325"/>
        <v>979.7204988091205</v>
      </c>
      <c r="AA287" s="1">
        <f t="shared" si="325"/>
        <v>751.13929404834562</v>
      </c>
      <c r="AB287" s="1">
        <f t="shared" si="325"/>
        <v>859.96692197021196</v>
      </c>
      <c r="AC287" s="1">
        <f t="shared" si="325"/>
        <v>1013.3988184649106</v>
      </c>
      <c r="AD287" s="1">
        <f t="shared" si="325"/>
        <v>1180.2272056283646</v>
      </c>
      <c r="AE287" s="1">
        <f t="shared" si="325"/>
        <v>1317.2481988386767</v>
      </c>
      <c r="AF287" s="1">
        <f t="shared" si="325"/>
        <v>1013.2667631727015</v>
      </c>
      <c r="AH287" s="15">
        <f t="shared" ref="AH287:AH289" si="326">SUM(F287:Q287)</f>
        <v>12639.849188091051</v>
      </c>
      <c r="AI287" s="15">
        <f t="shared" ref="AI287:AI289" si="327">SUM(U287:AF287)</f>
        <v>13176.88887218616</v>
      </c>
      <c r="AJ287" s="15">
        <f t="shared" ref="AJ287:AJ289" si="328">AI287-AH287</f>
        <v>537.0396840951089</v>
      </c>
      <c r="AN287" s="15">
        <f t="shared" ref="AN287:AN289" si="329">AJ287</f>
        <v>537.0396840951089</v>
      </c>
    </row>
    <row r="288" spans="1:40">
      <c r="A288" s="77" t="s">
        <v>218</v>
      </c>
      <c r="B288" s="5" t="str">
        <f t="shared" si="318"/>
        <v>8800-05010</v>
      </c>
      <c r="C288" s="5" t="str">
        <f t="shared" si="319"/>
        <v>8800</v>
      </c>
      <c r="D288" s="1">
        <f>SUM($F288:K288)</f>
        <v>0</v>
      </c>
      <c r="E288" s="2">
        <f t="shared" si="275"/>
        <v>0</v>
      </c>
      <c r="F288" s="22">
        <f>'Div 9 history '!B290</f>
        <v>0</v>
      </c>
      <c r="G288" s="22">
        <f>'Div 9 history '!C290</f>
        <v>0</v>
      </c>
      <c r="H288" s="22">
        <f>'Div 9 history '!D290</f>
        <v>0</v>
      </c>
      <c r="I288" s="22">
        <f>'Div 9 history '!E290</f>
        <v>0</v>
      </c>
      <c r="J288" s="22">
        <f>'Div 9 history '!F290</f>
        <v>0</v>
      </c>
      <c r="K288" s="22">
        <f>'Div 9 history '!G290</f>
        <v>0</v>
      </c>
      <c r="L288" s="1">
        <f t="shared" si="324"/>
        <v>0</v>
      </c>
      <c r="M288" s="1">
        <f t="shared" si="324"/>
        <v>0</v>
      </c>
      <c r="N288" s="1">
        <f t="shared" si="324"/>
        <v>0</v>
      </c>
      <c r="O288" s="1">
        <f t="shared" si="324"/>
        <v>0</v>
      </c>
      <c r="P288" s="1">
        <f t="shared" si="324"/>
        <v>0</v>
      </c>
      <c r="Q288" s="1">
        <f t="shared" si="324"/>
        <v>0</v>
      </c>
      <c r="R288" s="1">
        <f t="shared" si="324"/>
        <v>0</v>
      </c>
      <c r="S288" s="1">
        <f t="shared" si="324"/>
        <v>0</v>
      </c>
      <c r="T288" s="1">
        <f t="shared" si="324"/>
        <v>0</v>
      </c>
      <c r="U288" s="1">
        <f t="shared" si="324"/>
        <v>0</v>
      </c>
      <c r="V288" s="1">
        <f t="shared" si="325"/>
        <v>0</v>
      </c>
      <c r="W288" s="1">
        <f t="shared" si="325"/>
        <v>0</v>
      </c>
      <c r="X288" s="1">
        <f t="shared" si="325"/>
        <v>0</v>
      </c>
      <c r="Y288" s="1">
        <f t="shared" si="325"/>
        <v>0</v>
      </c>
      <c r="Z288" s="1">
        <f t="shared" si="325"/>
        <v>0</v>
      </c>
      <c r="AA288" s="1">
        <f t="shared" si="325"/>
        <v>0</v>
      </c>
      <c r="AB288" s="1">
        <f t="shared" si="325"/>
        <v>0</v>
      </c>
      <c r="AC288" s="1">
        <f t="shared" si="325"/>
        <v>0</v>
      </c>
      <c r="AD288" s="1">
        <f t="shared" si="325"/>
        <v>0</v>
      </c>
      <c r="AE288" s="1">
        <f t="shared" si="325"/>
        <v>0</v>
      </c>
      <c r="AF288" s="1">
        <f t="shared" si="325"/>
        <v>0</v>
      </c>
      <c r="AH288" s="15">
        <f t="shared" si="326"/>
        <v>0</v>
      </c>
      <c r="AI288" s="15">
        <f t="shared" si="327"/>
        <v>0</v>
      </c>
      <c r="AJ288" s="15">
        <f t="shared" si="328"/>
        <v>0</v>
      </c>
      <c r="AN288" s="15">
        <f t="shared" si="329"/>
        <v>0</v>
      </c>
    </row>
    <row r="289" spans="1:40">
      <c r="A289" s="77" t="s">
        <v>716</v>
      </c>
      <c r="B289" s="5" t="str">
        <f t="shared" si="318"/>
        <v>8810-05010</v>
      </c>
      <c r="C289" s="5" t="str">
        <f t="shared" si="319"/>
        <v>8810</v>
      </c>
      <c r="D289" s="1">
        <f>SUM($F289:K289)</f>
        <v>0</v>
      </c>
      <c r="E289" s="2">
        <f t="shared" si="275"/>
        <v>0</v>
      </c>
      <c r="F289" s="22">
        <f>'Div 9 history '!B291</f>
        <v>0</v>
      </c>
      <c r="G289" s="22">
        <f>'Div 9 history '!C291</f>
        <v>0</v>
      </c>
      <c r="H289" s="22">
        <f>'Div 9 history '!D291</f>
        <v>0</v>
      </c>
      <c r="I289" s="22">
        <f>'Div 9 history '!E291</f>
        <v>0</v>
      </c>
      <c r="J289" s="22">
        <f>'Div 9 history '!F291</f>
        <v>0</v>
      </c>
      <c r="K289" s="22">
        <f>'Div 9 history '!G291</f>
        <v>0</v>
      </c>
      <c r="L289" s="1">
        <f t="shared" si="324"/>
        <v>0</v>
      </c>
      <c r="M289" s="1">
        <f t="shared" si="324"/>
        <v>0</v>
      </c>
      <c r="N289" s="1">
        <f t="shared" si="324"/>
        <v>0</v>
      </c>
      <c r="O289" s="1">
        <f t="shared" si="324"/>
        <v>0</v>
      </c>
      <c r="P289" s="1">
        <f t="shared" si="324"/>
        <v>0</v>
      </c>
      <c r="Q289" s="1">
        <f t="shared" si="324"/>
        <v>0</v>
      </c>
      <c r="R289" s="1">
        <f t="shared" si="324"/>
        <v>0</v>
      </c>
      <c r="S289" s="1">
        <f t="shared" si="324"/>
        <v>0</v>
      </c>
      <c r="T289" s="1">
        <f t="shared" si="324"/>
        <v>0</v>
      </c>
      <c r="U289" s="1">
        <f t="shared" si="324"/>
        <v>0</v>
      </c>
      <c r="V289" s="1">
        <f t="shared" si="325"/>
        <v>0</v>
      </c>
      <c r="W289" s="1">
        <f t="shared" si="325"/>
        <v>0</v>
      </c>
      <c r="X289" s="1">
        <f t="shared" si="325"/>
        <v>0</v>
      </c>
      <c r="Y289" s="1">
        <f t="shared" si="325"/>
        <v>0</v>
      </c>
      <c r="Z289" s="1">
        <f t="shared" si="325"/>
        <v>0</v>
      </c>
      <c r="AA289" s="1">
        <f t="shared" si="325"/>
        <v>0</v>
      </c>
      <c r="AB289" s="1">
        <f t="shared" si="325"/>
        <v>0</v>
      </c>
      <c r="AC289" s="1">
        <f t="shared" si="325"/>
        <v>0</v>
      </c>
      <c r="AD289" s="1">
        <f t="shared" si="325"/>
        <v>0</v>
      </c>
      <c r="AE289" s="1">
        <f t="shared" si="325"/>
        <v>0</v>
      </c>
      <c r="AF289" s="1">
        <f t="shared" si="325"/>
        <v>0</v>
      </c>
      <c r="AH289" s="15">
        <f t="shared" si="326"/>
        <v>0</v>
      </c>
      <c r="AI289" s="15">
        <f t="shared" si="327"/>
        <v>0</v>
      </c>
      <c r="AJ289" s="15">
        <f t="shared" si="328"/>
        <v>0</v>
      </c>
      <c r="AN289" s="15">
        <f t="shared" si="329"/>
        <v>0</v>
      </c>
    </row>
    <row r="290" spans="1:40">
      <c r="A290" s="9" t="s">
        <v>24</v>
      </c>
      <c r="B290" s="5"/>
      <c r="C290" s="5"/>
      <c r="D290" s="31">
        <f>SUM(D226:D289)</f>
        <v>358671.87</v>
      </c>
      <c r="E290" s="32">
        <f t="shared" ref="E290:K290" si="330">SUM(E226:E289)</f>
        <v>1</v>
      </c>
      <c r="F290" s="31">
        <f t="shared" si="330"/>
        <v>69510.16</v>
      </c>
      <c r="G290" s="31">
        <f t="shared" si="330"/>
        <v>72418.77</v>
      </c>
      <c r="H290" s="31">
        <f t="shared" si="330"/>
        <v>58295.420000000006</v>
      </c>
      <c r="I290" s="31">
        <f t="shared" si="330"/>
        <v>56259.749999999993</v>
      </c>
      <c r="J290" s="31">
        <f t="shared" si="330"/>
        <v>53450.119999999995</v>
      </c>
      <c r="K290" s="31">
        <f t="shared" si="330"/>
        <v>48737.64999999998</v>
      </c>
      <c r="L290" s="33">
        <f>'Div 9 history '!H292</f>
        <v>79069.2</v>
      </c>
      <c r="M290" s="33">
        <f>'Div 9 history '!I292</f>
        <v>72867.600000000006</v>
      </c>
      <c r="N290" s="33">
        <f>'Div 9 history '!J292</f>
        <v>58965.13</v>
      </c>
      <c r="O290" s="31">
        <f>'Div 009 FY18 Budget'!C22</f>
        <v>42717.38</v>
      </c>
      <c r="P290" s="31">
        <f>'Div 009 FY18 Budget'!D22</f>
        <v>48906.42</v>
      </c>
      <c r="Q290" s="31">
        <f>'Div 009 FY18 Budget'!E22</f>
        <v>57632.11</v>
      </c>
      <c r="R290" s="31">
        <f>'Div 009 FY18 Budget'!F22</f>
        <v>67119.66</v>
      </c>
      <c r="S290" s="31">
        <f>'Div 009 FY18 Budget'!G22</f>
        <v>74912.06</v>
      </c>
      <c r="T290" s="31">
        <f>'Div 009 FY18 Budget'!H22</f>
        <v>57624.6</v>
      </c>
      <c r="U290" s="31">
        <f>'Div 009 FY18 Budget'!I22</f>
        <v>52213.95</v>
      </c>
      <c r="V290" s="31">
        <f>'Div 009 FY18 Budget'!J22</f>
        <v>59248.639999999999</v>
      </c>
      <c r="W290" s="31">
        <f>'Div 009 FY18 Budget'!K22</f>
        <v>80642.179999999993</v>
      </c>
      <c r="X290" s="31">
        <f>'Div 009 FY18 Budget'!L22</f>
        <v>82930.710000000006</v>
      </c>
      <c r="Y290" s="31">
        <f>'Div 009 FY18 Budget'!M22</f>
        <v>69706.69</v>
      </c>
      <c r="Z290" s="31">
        <f>'Div 009 FY18 Budget'!N22</f>
        <v>55716.82</v>
      </c>
      <c r="AA290" s="37">
        <f t="shared" ref="AA290" si="331">O290*(1+AA$3)</f>
        <v>42717.38</v>
      </c>
      <c r="AB290" s="37">
        <f t="shared" ref="AB290" si="332">P290*(1+AB$3)</f>
        <v>48906.42</v>
      </c>
      <c r="AC290" s="37">
        <f t="shared" ref="AC290" si="333">Q290*(1+AC$3)</f>
        <v>57632.11</v>
      </c>
      <c r="AD290" s="37">
        <f t="shared" ref="AD290" si="334">R290*(1+AD$3)</f>
        <v>67119.66</v>
      </c>
      <c r="AE290" s="37">
        <f t="shared" ref="AE290" si="335">S290*(1+AE$3)</f>
        <v>74912.06</v>
      </c>
      <c r="AF290" s="37">
        <f t="shared" ref="AF290" si="336">T290*(1+AF$3)</f>
        <v>57624.6</v>
      </c>
      <c r="AH290" s="15">
        <f>SUM(F290:Q290)</f>
        <v>718829.71</v>
      </c>
      <c r="AI290" s="15">
        <f>SUM(U290:AF290)</f>
        <v>749371.22000000009</v>
      </c>
      <c r="AJ290" s="15">
        <f t="shared" ref="AJ290" si="337">AI290-AH290</f>
        <v>30541.510000000126</v>
      </c>
    </row>
    <row r="291" spans="1:40">
      <c r="B291" s="5"/>
      <c r="C291" s="5"/>
      <c r="F291" s="1">
        <f>F290-'Div 9 history '!B292</f>
        <v>0</v>
      </c>
      <c r="G291" s="1">
        <f>G290-'Div 9 history '!C292</f>
        <v>0</v>
      </c>
      <c r="H291" s="1">
        <f>H290-'Div 9 history '!D292</f>
        <v>0</v>
      </c>
      <c r="I291" s="1">
        <f>I290-'Div 9 history '!E292</f>
        <v>0</v>
      </c>
      <c r="J291" s="1">
        <f>J290-'Div 9 history '!F292</f>
        <v>0</v>
      </c>
      <c r="K291" s="1">
        <f>K290-'Div 9 history '!G292</f>
        <v>0</v>
      </c>
      <c r="L291" s="1">
        <f>L290-'Div 9 history '!H292</f>
        <v>0</v>
      </c>
      <c r="M291" s="1">
        <f>M290-'Div 9 history '!I292</f>
        <v>0</v>
      </c>
      <c r="N291" s="1">
        <f>N290-'Div 9 history '!J292</f>
        <v>0</v>
      </c>
      <c r="O291" s="1">
        <f t="shared" ref="O291:AF291" si="338">O290-SUM(O226:O289)</f>
        <v>0</v>
      </c>
      <c r="P291" s="1">
        <f t="shared" si="338"/>
        <v>0</v>
      </c>
      <c r="Q291" s="1">
        <f t="shared" si="338"/>
        <v>0</v>
      </c>
      <c r="R291" s="1">
        <f t="shared" si="338"/>
        <v>0</v>
      </c>
      <c r="S291" s="1">
        <f t="shared" si="338"/>
        <v>0</v>
      </c>
      <c r="T291" s="1">
        <f t="shared" si="338"/>
        <v>0</v>
      </c>
      <c r="U291" s="1">
        <f t="shared" si="338"/>
        <v>0</v>
      </c>
      <c r="V291" s="1">
        <f t="shared" si="338"/>
        <v>0</v>
      </c>
      <c r="W291" s="1">
        <f t="shared" si="338"/>
        <v>0</v>
      </c>
      <c r="X291" s="1">
        <f t="shared" si="338"/>
        <v>0</v>
      </c>
      <c r="Y291" s="1">
        <f t="shared" si="338"/>
        <v>0</v>
      </c>
      <c r="Z291" s="1">
        <f t="shared" si="338"/>
        <v>0</v>
      </c>
      <c r="AA291" s="1">
        <f t="shared" si="338"/>
        <v>0</v>
      </c>
      <c r="AB291" s="1">
        <f t="shared" si="338"/>
        <v>0</v>
      </c>
      <c r="AC291" s="1">
        <f t="shared" si="338"/>
        <v>0</v>
      </c>
      <c r="AD291" s="1">
        <f t="shared" si="338"/>
        <v>0</v>
      </c>
      <c r="AE291" s="1">
        <f t="shared" si="338"/>
        <v>0</v>
      </c>
      <c r="AF291" s="1">
        <f t="shared" si="338"/>
        <v>0</v>
      </c>
    </row>
    <row r="292" spans="1:40">
      <c r="A292" s="53" t="s">
        <v>220</v>
      </c>
      <c r="B292" s="5" t="str">
        <f t="shared" si="147"/>
        <v>8140-04201</v>
      </c>
      <c r="C292" s="5" t="str">
        <f t="shared" ref="C292:C293" si="339">LEFT(B292,4)</f>
        <v>8140</v>
      </c>
      <c r="D292" s="1">
        <f>SUM($F292:K292)</f>
        <v>0</v>
      </c>
      <c r="E292" s="2">
        <v>0</v>
      </c>
      <c r="F292" s="22">
        <f>'Div 9 history '!B503</f>
        <v>0</v>
      </c>
      <c r="G292" s="22">
        <f>'Div 9 history '!C503</f>
        <v>0</v>
      </c>
      <c r="H292" s="22">
        <f>'Div 9 history '!D503</f>
        <v>0</v>
      </c>
      <c r="I292" s="22">
        <f>'Div 9 history '!E503</f>
        <v>0</v>
      </c>
      <c r="J292" s="22">
        <f>'Div 9 history '!F503</f>
        <v>0</v>
      </c>
      <c r="K292" s="22">
        <f>'Div 9 history '!G503</f>
        <v>0</v>
      </c>
      <c r="L292" s="1">
        <f t="shared" ref="L292:AF294" si="340">$E292*L$296</f>
        <v>0</v>
      </c>
      <c r="M292" s="1">
        <f t="shared" si="340"/>
        <v>0</v>
      </c>
      <c r="N292" s="1">
        <f t="shared" si="340"/>
        <v>0</v>
      </c>
      <c r="O292" s="1">
        <f t="shared" si="340"/>
        <v>0</v>
      </c>
      <c r="P292" s="1">
        <f t="shared" si="340"/>
        <v>0</v>
      </c>
      <c r="Q292" s="1">
        <f t="shared" si="340"/>
        <v>0</v>
      </c>
      <c r="R292" s="1">
        <f t="shared" si="340"/>
        <v>0</v>
      </c>
      <c r="S292" s="1">
        <f t="shared" si="340"/>
        <v>0</v>
      </c>
      <c r="T292" s="1">
        <f t="shared" si="340"/>
        <v>0</v>
      </c>
      <c r="U292" s="1">
        <f t="shared" si="340"/>
        <v>0</v>
      </c>
      <c r="V292" s="1">
        <f t="shared" si="340"/>
        <v>0</v>
      </c>
      <c r="W292" s="1">
        <f t="shared" si="340"/>
        <v>0</v>
      </c>
      <c r="X292" s="1">
        <f t="shared" si="340"/>
        <v>0</v>
      </c>
      <c r="Y292" s="1">
        <f t="shared" si="340"/>
        <v>0</v>
      </c>
      <c r="Z292" s="1">
        <f t="shared" si="340"/>
        <v>0</v>
      </c>
      <c r="AA292" s="1">
        <f t="shared" si="340"/>
        <v>0</v>
      </c>
      <c r="AB292" s="1">
        <f t="shared" si="340"/>
        <v>0</v>
      </c>
      <c r="AC292" s="1">
        <f t="shared" si="340"/>
        <v>0</v>
      </c>
      <c r="AD292" s="1">
        <f t="shared" si="340"/>
        <v>0</v>
      </c>
      <c r="AE292" s="1">
        <f t="shared" si="340"/>
        <v>0</v>
      </c>
      <c r="AF292" s="1">
        <f t="shared" si="340"/>
        <v>0</v>
      </c>
      <c r="AH292" s="15">
        <f t="shared" ref="AH292:AH293" si="341">SUM(F292:Q292)</f>
        <v>0</v>
      </c>
      <c r="AI292" s="15">
        <f t="shared" ref="AI292:AI293" si="342">SUM(U292:AF292)</f>
        <v>0</v>
      </c>
      <c r="AJ292" s="15">
        <f t="shared" ref="AJ292:AJ293" si="343">AI292-AH292</f>
        <v>0</v>
      </c>
      <c r="AN292" s="15">
        <f t="shared" ref="AN292:AN293" si="344">AJ292</f>
        <v>0</v>
      </c>
    </row>
    <row r="293" spans="1:40">
      <c r="A293" s="53" t="s">
        <v>221</v>
      </c>
      <c r="B293" s="5" t="str">
        <f t="shared" si="147"/>
        <v>8700-04212</v>
      </c>
      <c r="C293" s="5" t="str">
        <f t="shared" si="339"/>
        <v>8700</v>
      </c>
      <c r="D293" s="1">
        <f>SUM($F293:K293)</f>
        <v>4557.8599999999997</v>
      </c>
      <c r="E293" s="2">
        <v>0</v>
      </c>
      <c r="F293" s="22">
        <f>'Div 9 history '!B504</f>
        <v>977.79</v>
      </c>
      <c r="G293" s="22">
        <f>'Div 9 history '!C504</f>
        <v>2834.72</v>
      </c>
      <c r="H293" s="22">
        <f>'Div 9 history '!D504</f>
        <v>745.35</v>
      </c>
      <c r="I293" s="22">
        <f>'Div 9 history '!E504</f>
        <v>0</v>
      </c>
      <c r="J293" s="22">
        <f>'Div 9 history '!F504</f>
        <v>0</v>
      </c>
      <c r="K293" s="22">
        <f>'Div 9 history '!G504</f>
        <v>0</v>
      </c>
      <c r="L293" s="1">
        <f t="shared" si="340"/>
        <v>0</v>
      </c>
      <c r="M293" s="1">
        <f t="shared" si="340"/>
        <v>0</v>
      </c>
      <c r="N293" s="1">
        <f t="shared" si="340"/>
        <v>0</v>
      </c>
      <c r="O293" s="1">
        <f t="shared" si="340"/>
        <v>0</v>
      </c>
      <c r="P293" s="1">
        <f t="shared" si="340"/>
        <v>0</v>
      </c>
      <c r="Q293" s="1">
        <f t="shared" si="340"/>
        <v>0</v>
      </c>
      <c r="R293" s="1">
        <f t="shared" si="340"/>
        <v>0</v>
      </c>
      <c r="S293" s="1">
        <f t="shared" si="340"/>
        <v>0</v>
      </c>
      <c r="T293" s="1">
        <f t="shared" si="340"/>
        <v>0</v>
      </c>
      <c r="U293" s="1">
        <f t="shared" si="340"/>
        <v>0</v>
      </c>
      <c r="V293" s="1">
        <f t="shared" si="340"/>
        <v>0</v>
      </c>
      <c r="W293" s="1">
        <f t="shared" si="340"/>
        <v>0</v>
      </c>
      <c r="X293" s="1">
        <f t="shared" si="340"/>
        <v>0</v>
      </c>
      <c r="Y293" s="1">
        <f t="shared" si="340"/>
        <v>0</v>
      </c>
      <c r="Z293" s="1">
        <f t="shared" si="340"/>
        <v>0</v>
      </c>
      <c r="AA293" s="1">
        <f t="shared" si="340"/>
        <v>0</v>
      </c>
      <c r="AB293" s="1">
        <f t="shared" si="340"/>
        <v>0</v>
      </c>
      <c r="AC293" s="1">
        <f t="shared" si="340"/>
        <v>0</v>
      </c>
      <c r="AD293" s="1">
        <f t="shared" si="340"/>
        <v>0</v>
      </c>
      <c r="AE293" s="1">
        <f t="shared" si="340"/>
        <v>0</v>
      </c>
      <c r="AF293" s="1">
        <f t="shared" si="340"/>
        <v>0</v>
      </c>
      <c r="AH293" s="15">
        <f t="shared" si="341"/>
        <v>4557.8599999999997</v>
      </c>
      <c r="AI293" s="15">
        <f t="shared" si="342"/>
        <v>0</v>
      </c>
      <c r="AJ293" s="15">
        <f t="shared" si="343"/>
        <v>-4557.8599999999997</v>
      </c>
      <c r="AN293" s="15">
        <f t="shared" si="344"/>
        <v>-4557.8599999999997</v>
      </c>
    </row>
    <row r="294" spans="1:40">
      <c r="A294" s="77" t="s">
        <v>1001</v>
      </c>
      <c r="B294" s="5" t="str">
        <f t="shared" ref="B294" si="345">RIGHT(A294,10)</f>
        <v>8700-04201</v>
      </c>
      <c r="C294" s="5" t="str">
        <f t="shared" ref="C294" si="346">LEFT(B294,4)</f>
        <v>8700</v>
      </c>
      <c r="D294" s="1">
        <f>SUM($F294:K294)</f>
        <v>247.5</v>
      </c>
      <c r="E294" s="2">
        <v>1</v>
      </c>
      <c r="F294" s="22">
        <f>'Div 9 history '!B505</f>
        <v>247.5</v>
      </c>
      <c r="G294" s="22">
        <f>'Div 9 history '!C505</f>
        <v>0</v>
      </c>
      <c r="H294" s="22">
        <f>'Div 9 history '!D505</f>
        <v>0</v>
      </c>
      <c r="I294" s="22">
        <f>'Div 9 history '!E505</f>
        <v>0</v>
      </c>
      <c r="J294" s="22">
        <f>'Div 9 history '!F505</f>
        <v>0</v>
      </c>
      <c r="K294" s="22">
        <f>'Div 9 history '!G505</f>
        <v>0</v>
      </c>
      <c r="L294" s="1">
        <f t="shared" si="340"/>
        <v>0</v>
      </c>
      <c r="M294" s="1">
        <f t="shared" si="340"/>
        <v>0</v>
      </c>
      <c r="N294" s="1">
        <f t="shared" si="340"/>
        <v>0</v>
      </c>
      <c r="O294" s="1">
        <f t="shared" si="340"/>
        <v>0</v>
      </c>
      <c r="P294" s="1">
        <f t="shared" si="340"/>
        <v>0</v>
      </c>
      <c r="Q294" s="1">
        <f t="shared" si="340"/>
        <v>0</v>
      </c>
      <c r="R294" s="1">
        <f t="shared" si="340"/>
        <v>0</v>
      </c>
      <c r="S294" s="1">
        <f t="shared" si="340"/>
        <v>0</v>
      </c>
      <c r="T294" s="1">
        <f t="shared" si="340"/>
        <v>0</v>
      </c>
      <c r="U294" s="1">
        <f t="shared" si="340"/>
        <v>0</v>
      </c>
      <c r="V294" s="1">
        <f t="shared" si="340"/>
        <v>0</v>
      </c>
      <c r="W294" s="1">
        <f t="shared" si="340"/>
        <v>0</v>
      </c>
      <c r="X294" s="1">
        <f t="shared" si="340"/>
        <v>0</v>
      </c>
      <c r="Y294" s="1">
        <f t="shared" si="340"/>
        <v>0</v>
      </c>
      <c r="Z294" s="1">
        <f t="shared" si="340"/>
        <v>0</v>
      </c>
      <c r="AA294" s="1">
        <f t="shared" si="340"/>
        <v>0</v>
      </c>
      <c r="AB294" s="1">
        <f t="shared" si="340"/>
        <v>0</v>
      </c>
      <c r="AC294" s="1">
        <f t="shared" si="340"/>
        <v>0</v>
      </c>
      <c r="AD294" s="1">
        <f t="shared" si="340"/>
        <v>0</v>
      </c>
      <c r="AE294" s="1">
        <f t="shared" si="340"/>
        <v>0</v>
      </c>
      <c r="AF294" s="1">
        <f t="shared" si="340"/>
        <v>0</v>
      </c>
      <c r="AH294" s="15">
        <f t="shared" ref="AH294" si="347">SUM(F294:Q294)</f>
        <v>247.5</v>
      </c>
      <c r="AI294" s="15">
        <f t="shared" ref="AI294" si="348">SUM(U294:AF294)</f>
        <v>0</v>
      </c>
      <c r="AJ294" s="15">
        <f t="shared" ref="AJ294" si="349">AI294-AH294</f>
        <v>-247.5</v>
      </c>
      <c r="AN294" s="15">
        <f t="shared" ref="AN294" si="350">AJ294</f>
        <v>-247.5</v>
      </c>
    </row>
    <row r="295" spans="1:40">
      <c r="A295" s="154" t="s">
        <v>479</v>
      </c>
      <c r="B295" s="5" t="str">
        <f t="shared" ref="B295" si="351">RIGHT(A295,10)</f>
        <v>0000-04201</v>
      </c>
      <c r="C295" s="5" t="str">
        <f t="shared" ref="C295" si="352">LEFT(B295,4)</f>
        <v>0000</v>
      </c>
      <c r="D295" s="1">
        <f>SUM($F295:K295)</f>
        <v>0</v>
      </c>
      <c r="E295" s="2">
        <v>0</v>
      </c>
      <c r="F295" s="22">
        <f>'Div 9 history '!B506</f>
        <v>0</v>
      </c>
      <c r="G295" s="22">
        <f>'Div 9 history '!C506</f>
        <v>0</v>
      </c>
      <c r="H295" s="22">
        <f>'Div 9 history '!D506</f>
        <v>0</v>
      </c>
      <c r="I295" s="22">
        <f>'Div 9 history '!E506</f>
        <v>0</v>
      </c>
      <c r="J295" s="22">
        <f>'Div 9 history '!F506</f>
        <v>0</v>
      </c>
      <c r="K295" s="22">
        <f>'Div 9 history '!G506</f>
        <v>0</v>
      </c>
      <c r="L295" s="1">
        <f t="shared" ref="L295:AF295" si="353">$E295*L$296</f>
        <v>0</v>
      </c>
      <c r="M295" s="1">
        <f t="shared" si="353"/>
        <v>0</v>
      </c>
      <c r="N295" s="1">
        <f t="shared" si="353"/>
        <v>0</v>
      </c>
      <c r="O295" s="1">
        <f t="shared" si="353"/>
        <v>0</v>
      </c>
      <c r="P295" s="1">
        <f t="shared" si="353"/>
        <v>0</v>
      </c>
      <c r="Q295" s="1">
        <f t="shared" si="353"/>
        <v>0</v>
      </c>
      <c r="R295" s="1">
        <f t="shared" si="353"/>
        <v>0</v>
      </c>
      <c r="S295" s="1">
        <f t="shared" si="353"/>
        <v>0</v>
      </c>
      <c r="T295" s="1">
        <f t="shared" si="353"/>
        <v>0</v>
      </c>
      <c r="U295" s="1">
        <f t="shared" si="353"/>
        <v>0</v>
      </c>
      <c r="V295" s="1">
        <f t="shared" si="353"/>
        <v>0</v>
      </c>
      <c r="W295" s="1">
        <f t="shared" si="353"/>
        <v>0</v>
      </c>
      <c r="X295" s="1">
        <f t="shared" si="353"/>
        <v>0</v>
      </c>
      <c r="Y295" s="1">
        <f t="shared" si="353"/>
        <v>0</v>
      </c>
      <c r="Z295" s="1">
        <f t="shared" si="353"/>
        <v>0</v>
      </c>
      <c r="AA295" s="1">
        <f t="shared" si="353"/>
        <v>0</v>
      </c>
      <c r="AB295" s="1">
        <f t="shared" si="353"/>
        <v>0</v>
      </c>
      <c r="AC295" s="1">
        <f t="shared" si="353"/>
        <v>0</v>
      </c>
      <c r="AD295" s="1">
        <f t="shared" si="353"/>
        <v>0</v>
      </c>
      <c r="AE295" s="1">
        <f t="shared" si="353"/>
        <v>0</v>
      </c>
      <c r="AF295" s="1">
        <f t="shared" si="353"/>
        <v>0</v>
      </c>
      <c r="AH295" s="15">
        <f t="shared" ref="AH295" si="354">SUM(F295:Q295)</f>
        <v>0</v>
      </c>
      <c r="AI295" s="15">
        <f t="shared" ref="AI295" si="355">SUM(U295:AF295)</f>
        <v>0</v>
      </c>
      <c r="AJ295" s="15">
        <f t="shared" ref="AJ295" si="356">AI295-AH295</f>
        <v>0</v>
      </c>
      <c r="AN295" s="15">
        <f t="shared" ref="AN295" si="357">AJ295</f>
        <v>0</v>
      </c>
    </row>
    <row r="296" spans="1:40">
      <c r="A296" s="8" t="s">
        <v>30</v>
      </c>
      <c r="B296" s="5"/>
      <c r="C296" s="5"/>
      <c r="D296" s="31">
        <f t="shared" ref="D296" si="358">SUM(D292:D293)</f>
        <v>4557.8599999999997</v>
      </c>
      <c r="E296" s="32">
        <f>SUM(E292:E295)</f>
        <v>1</v>
      </c>
      <c r="F296" s="31">
        <f t="shared" ref="F296:K296" si="359">SUM(F292:F295)</f>
        <v>1225.29</v>
      </c>
      <c r="G296" s="31">
        <f t="shared" si="359"/>
        <v>2834.72</v>
      </c>
      <c r="H296" s="31">
        <f t="shared" si="359"/>
        <v>745.35</v>
      </c>
      <c r="I296" s="31">
        <f t="shared" si="359"/>
        <v>0</v>
      </c>
      <c r="J296" s="31">
        <f t="shared" si="359"/>
        <v>0</v>
      </c>
      <c r="K296" s="31">
        <f t="shared" si="359"/>
        <v>0</v>
      </c>
      <c r="L296" s="31">
        <f>'Div 9 history '!H507</f>
        <v>0</v>
      </c>
      <c r="M296" s="31">
        <f>'Div 9 history '!I507</f>
        <v>0</v>
      </c>
      <c r="N296" s="31">
        <f>'Div 9 history '!J507</f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7">
        <f t="shared" ref="AA296:AD296" si="360">O296</f>
        <v>0</v>
      </c>
      <c r="AB296" s="37">
        <f t="shared" si="360"/>
        <v>0</v>
      </c>
      <c r="AC296" s="37">
        <f t="shared" si="360"/>
        <v>0</v>
      </c>
      <c r="AD296" s="37">
        <f t="shared" si="360"/>
        <v>0</v>
      </c>
      <c r="AE296" s="37">
        <f>S296</f>
        <v>0</v>
      </c>
      <c r="AF296" s="37">
        <f t="shared" ref="AF296" si="361">T296</f>
        <v>0</v>
      </c>
      <c r="AH296" s="15">
        <f>SUM(F296:Q296)</f>
        <v>4805.3599999999997</v>
      </c>
      <c r="AI296" s="15">
        <f>SUM(U296:AF296)</f>
        <v>0</v>
      </c>
      <c r="AJ296" s="15">
        <f t="shared" ref="AJ296" si="362">AI296-AH296</f>
        <v>-4805.3599999999997</v>
      </c>
    </row>
    <row r="297" spans="1:40">
      <c r="B297" s="5"/>
      <c r="C297" s="5"/>
      <c r="F297" s="1">
        <f>F296-'Div 9 history '!B507</f>
        <v>0</v>
      </c>
      <c r="G297" s="1">
        <f>G296-'Div 9 history '!C507</f>
        <v>0</v>
      </c>
      <c r="H297" s="1">
        <f>H296-'Div 9 history '!D507</f>
        <v>0</v>
      </c>
      <c r="I297" s="1">
        <f>I296-'Div 9 history '!E507</f>
        <v>0</v>
      </c>
      <c r="J297" s="1">
        <f>J296-'Div 9 history '!F507</f>
        <v>0</v>
      </c>
      <c r="K297" s="1">
        <f>K296-'Div 9 history '!G507</f>
        <v>0</v>
      </c>
      <c r="L297" s="1">
        <f>L296-'Div 9 history '!H507</f>
        <v>0</v>
      </c>
      <c r="M297" s="1">
        <f t="shared" ref="M297" si="363">M296-SUM(M292:M293)</f>
        <v>0</v>
      </c>
      <c r="N297" s="1">
        <f t="shared" ref="N297:AF297" si="364">N296-SUM(N292:N293)</f>
        <v>0</v>
      </c>
      <c r="O297" s="1">
        <f t="shared" si="364"/>
        <v>0</v>
      </c>
      <c r="P297" s="1">
        <f t="shared" si="364"/>
        <v>0</v>
      </c>
      <c r="Q297" s="1">
        <f t="shared" si="364"/>
        <v>0</v>
      </c>
      <c r="R297" s="1">
        <f t="shared" si="364"/>
        <v>0</v>
      </c>
      <c r="S297" s="1">
        <f t="shared" si="364"/>
        <v>0</v>
      </c>
      <c r="T297" s="1">
        <f t="shared" si="364"/>
        <v>0</v>
      </c>
      <c r="U297" s="1">
        <f t="shared" si="364"/>
        <v>0</v>
      </c>
      <c r="V297" s="1">
        <f t="shared" si="364"/>
        <v>0</v>
      </c>
      <c r="W297" s="1">
        <f t="shared" si="364"/>
        <v>0</v>
      </c>
      <c r="X297" s="1">
        <f t="shared" si="364"/>
        <v>0</v>
      </c>
      <c r="Y297" s="1">
        <f t="shared" si="364"/>
        <v>0</v>
      </c>
      <c r="Z297" s="1">
        <f t="shared" si="364"/>
        <v>0</v>
      </c>
      <c r="AA297" s="1">
        <f t="shared" si="364"/>
        <v>0</v>
      </c>
      <c r="AB297" s="1">
        <f t="shared" si="364"/>
        <v>0</v>
      </c>
      <c r="AC297" s="1">
        <f t="shared" si="364"/>
        <v>0</v>
      </c>
      <c r="AD297" s="1">
        <f t="shared" si="364"/>
        <v>0</v>
      </c>
      <c r="AE297" s="1">
        <f t="shared" si="364"/>
        <v>0</v>
      </c>
      <c r="AF297" s="1">
        <f t="shared" si="364"/>
        <v>0</v>
      </c>
    </row>
    <row r="298" spans="1:40">
      <c r="A298" s="77" t="s">
        <v>222</v>
      </c>
      <c r="B298" s="5" t="str">
        <f t="shared" si="147"/>
        <v>8700-05310</v>
      </c>
      <c r="C298" s="5" t="str">
        <f t="shared" ref="C298:C318" si="365">LEFT(B298,4)</f>
        <v>8700</v>
      </c>
      <c r="D298" s="1">
        <f>SUM($F298:K298)</f>
        <v>53325.310000000005</v>
      </c>
      <c r="E298" s="2">
        <f t="shared" ref="E298:E319" si="366">D298/$D$322</f>
        <v>0.35975625634924785</v>
      </c>
      <c r="F298" s="22">
        <f>'Div 9 history '!B294</f>
        <v>11146.47</v>
      </c>
      <c r="G298" s="22">
        <f>'Div 9 history '!C294</f>
        <v>6257.0300000000007</v>
      </c>
      <c r="H298" s="22">
        <f>'Div 9 history '!D294</f>
        <v>8739.86</v>
      </c>
      <c r="I298" s="22">
        <f>'Div 9 history '!E294</f>
        <v>7714.54</v>
      </c>
      <c r="J298" s="22">
        <f>'Div 9 history '!F294</f>
        <v>10732.2</v>
      </c>
      <c r="K298" s="22">
        <f>'Div 9 history '!G294</f>
        <v>8735.2099999999991</v>
      </c>
      <c r="L298" s="1">
        <f t="shared" ref="L298:V307" si="367">$E298*L$322</f>
        <v>6210.5873753590995</v>
      </c>
      <c r="M298" s="1">
        <f t="shared" si="367"/>
        <v>5922.2787115208093</v>
      </c>
      <c r="N298" s="1">
        <f t="shared" si="367"/>
        <v>7260.3273508856937</v>
      </c>
      <c r="O298" s="1">
        <f t="shared" si="367"/>
        <v>7569.0198042087304</v>
      </c>
      <c r="P298" s="1">
        <f t="shared" si="367"/>
        <v>9241.3827374738448</v>
      </c>
      <c r="Q298" s="1">
        <f t="shared" si="367"/>
        <v>8568.2967696572196</v>
      </c>
      <c r="R298" s="1">
        <f t="shared" si="367"/>
        <v>9771.249739637833</v>
      </c>
      <c r="S298" s="1">
        <f t="shared" si="367"/>
        <v>7906.2193432848799</v>
      </c>
      <c r="T298" s="1">
        <f t="shared" si="367"/>
        <v>8767.1340525414489</v>
      </c>
      <c r="U298" s="1">
        <f t="shared" si="367"/>
        <v>8297.6521380056802</v>
      </c>
      <c r="V298" s="1">
        <f t="shared" si="367"/>
        <v>9312.2547199746459</v>
      </c>
      <c r="W298" s="1">
        <f t="shared" ref="W298:AF307" si="368">$E298*W$322</f>
        <v>9308.5132549086138</v>
      </c>
      <c r="X298" s="1">
        <f t="shared" si="368"/>
        <v>8529.9287649175712</v>
      </c>
      <c r="Y298" s="1">
        <f t="shared" si="368"/>
        <v>10768.27822848414</v>
      </c>
      <c r="Z298" s="1">
        <f t="shared" si="368"/>
        <v>9483.4447345584358</v>
      </c>
      <c r="AA298" s="1">
        <f t="shared" si="368"/>
        <v>7569.0198042087304</v>
      </c>
      <c r="AB298" s="1">
        <f t="shared" si="368"/>
        <v>9241.3827374738448</v>
      </c>
      <c r="AC298" s="1">
        <f t="shared" si="368"/>
        <v>8568.2967696572196</v>
      </c>
      <c r="AD298" s="1">
        <f t="shared" si="368"/>
        <v>9771.249739637833</v>
      </c>
      <c r="AE298" s="1">
        <f t="shared" si="368"/>
        <v>7906.2193432848799</v>
      </c>
      <c r="AF298" s="1">
        <f t="shared" si="368"/>
        <v>8767.1340525414489</v>
      </c>
      <c r="AH298" s="15">
        <f t="shared" ref="AH298:AH321" si="369">SUM(F298:Q298)</f>
        <v>98097.202749105403</v>
      </c>
      <c r="AI298" s="15">
        <f t="shared" ref="AI298:AI321" si="370">SUM(U298:AF298)</f>
        <v>107523.37428765305</v>
      </c>
      <c r="AJ298" s="15">
        <f t="shared" ref="AJ298:AJ321" si="371">AI298-AH298</f>
        <v>9426.1715385476418</v>
      </c>
      <c r="AN298" s="15">
        <f t="shared" ref="AN298:AN321" si="372">AJ298</f>
        <v>9426.1715385476418</v>
      </c>
    </row>
    <row r="299" spans="1:40">
      <c r="A299" s="77" t="s">
        <v>223</v>
      </c>
      <c r="B299" s="5" t="str">
        <f t="shared" si="147"/>
        <v>8700-05312</v>
      </c>
      <c r="C299" s="5" t="str">
        <f t="shared" si="365"/>
        <v>8700</v>
      </c>
      <c r="D299" s="1">
        <f>SUM($F299:K299)</f>
        <v>3666.3099999999995</v>
      </c>
      <c r="E299" s="2">
        <f t="shared" si="366"/>
        <v>2.4734557759079328E-2</v>
      </c>
      <c r="F299" s="22">
        <f>'Div 9 history '!B295</f>
        <v>496.64</v>
      </c>
      <c r="G299" s="22">
        <f>'Div 9 history '!C295</f>
        <v>935.66</v>
      </c>
      <c r="H299" s="22">
        <f>'Div 9 history '!D295</f>
        <v>839.56</v>
      </c>
      <c r="I299" s="22">
        <f>'Div 9 history '!E295</f>
        <v>708.05</v>
      </c>
      <c r="J299" s="22">
        <f>'Div 9 history '!F295</f>
        <v>304.99</v>
      </c>
      <c r="K299" s="22">
        <f>'Div 9 history '!G295</f>
        <v>381.41</v>
      </c>
      <c r="L299" s="1">
        <f t="shared" si="367"/>
        <v>427.0005856534695</v>
      </c>
      <c r="M299" s="1">
        <f t="shared" si="367"/>
        <v>407.17831106534311</v>
      </c>
      <c r="N299" s="1">
        <f t="shared" si="367"/>
        <v>499.17404642984206</v>
      </c>
      <c r="O299" s="1">
        <f t="shared" si="367"/>
        <v>520.39778106059771</v>
      </c>
      <c r="P299" s="1">
        <f t="shared" si="367"/>
        <v>635.37884625945389</v>
      </c>
      <c r="Q299" s="1">
        <f t="shared" si="367"/>
        <v>589.10172542010446</v>
      </c>
      <c r="R299" s="1">
        <f t="shared" si="367"/>
        <v>671.80913965491391</v>
      </c>
      <c r="S299" s="1">
        <f t="shared" si="367"/>
        <v>543.58148204818269</v>
      </c>
      <c r="T299" s="1">
        <f t="shared" si="367"/>
        <v>602.77251549354753</v>
      </c>
      <c r="U299" s="1">
        <f t="shared" si="367"/>
        <v>570.49391761794902</v>
      </c>
      <c r="V299" s="1">
        <f t="shared" si="367"/>
        <v>640.25155413799257</v>
      </c>
      <c r="W299" s="1">
        <f t="shared" si="368"/>
        <v>639.99431473729805</v>
      </c>
      <c r="X299" s="1">
        <f t="shared" si="368"/>
        <v>586.46378483509852</v>
      </c>
      <c r="Y299" s="1">
        <f t="shared" si="368"/>
        <v>740.35849302842632</v>
      </c>
      <c r="Z299" s="1">
        <f t="shared" si="368"/>
        <v>652.02149344765041</v>
      </c>
      <c r="AA299" s="1">
        <f t="shared" si="368"/>
        <v>520.39778106059771</v>
      </c>
      <c r="AB299" s="1">
        <f t="shared" si="368"/>
        <v>635.37884625945389</v>
      </c>
      <c r="AC299" s="1">
        <f t="shared" si="368"/>
        <v>589.10172542010446</v>
      </c>
      <c r="AD299" s="1">
        <f t="shared" si="368"/>
        <v>671.80913965491391</v>
      </c>
      <c r="AE299" s="1">
        <f t="shared" si="368"/>
        <v>543.58148204818269</v>
      </c>
      <c r="AF299" s="1">
        <f t="shared" si="368"/>
        <v>602.77251549354753</v>
      </c>
      <c r="AH299" s="15">
        <f t="shared" si="369"/>
        <v>6744.5412958888091</v>
      </c>
      <c r="AI299" s="15">
        <f t="shared" si="370"/>
        <v>7392.625047741215</v>
      </c>
      <c r="AJ299" s="15">
        <f t="shared" si="371"/>
        <v>648.08375185240584</v>
      </c>
      <c r="AN299" s="15">
        <f t="shared" si="372"/>
        <v>648.08375185240584</v>
      </c>
    </row>
    <row r="300" spans="1:40">
      <c r="A300" s="77" t="s">
        <v>224</v>
      </c>
      <c r="B300" s="5" t="str">
        <f t="shared" ref="B300:B308" si="373">RIGHT(A300,10)</f>
        <v>8700-05314</v>
      </c>
      <c r="C300" s="5" t="str">
        <f t="shared" ref="C300:C308" si="374">LEFT(B300,4)</f>
        <v>8700</v>
      </c>
      <c r="D300" s="1">
        <f>SUM($F300:K300)</f>
        <v>35019.81</v>
      </c>
      <c r="E300" s="2">
        <f t="shared" si="366"/>
        <v>0.23625921243893286</v>
      </c>
      <c r="F300" s="22">
        <f>'Div 9 history '!B296</f>
        <v>5887</v>
      </c>
      <c r="G300" s="22">
        <f>'Div 9 history '!C296</f>
        <v>5664.23</v>
      </c>
      <c r="H300" s="22">
        <f>'Div 9 history '!D296</f>
        <v>5796.36</v>
      </c>
      <c r="I300" s="22">
        <f>'Div 9 history '!E296</f>
        <v>6674.03</v>
      </c>
      <c r="J300" s="22">
        <f>'Div 9 history '!F296</f>
        <v>5156.2700000000004</v>
      </c>
      <c r="K300" s="22">
        <f>'Div 9 history '!G296</f>
        <v>5841.92</v>
      </c>
      <c r="L300" s="1">
        <f t="shared" si="367"/>
        <v>4078.6183872812799</v>
      </c>
      <c r="M300" s="1">
        <f t="shared" si="367"/>
        <v>3889.2802544327174</v>
      </c>
      <c r="N300" s="1">
        <f t="shared" si="367"/>
        <v>4768.0038684410893</v>
      </c>
      <c r="O300" s="1">
        <f t="shared" si="367"/>
        <v>4970.72844826644</v>
      </c>
      <c r="P300" s="1">
        <f t="shared" si="367"/>
        <v>6069.0030232100635</v>
      </c>
      <c r="Q300" s="1">
        <f t="shared" si="367"/>
        <v>5626.9738496974423</v>
      </c>
      <c r="R300" s="1">
        <f t="shared" si="367"/>
        <v>6416.9774042507461</v>
      </c>
      <c r="S300" s="1">
        <f t="shared" si="367"/>
        <v>5192.1742080854519</v>
      </c>
      <c r="T300" s="1">
        <f t="shared" si="367"/>
        <v>5757.5543164124401</v>
      </c>
      <c r="U300" s="1">
        <f t="shared" si="367"/>
        <v>5449.2360441796327</v>
      </c>
      <c r="V300" s="1">
        <f t="shared" si="367"/>
        <v>6115.5460880605333</v>
      </c>
      <c r="W300" s="1">
        <f t="shared" si="368"/>
        <v>6113.0889922511678</v>
      </c>
      <c r="X300" s="1">
        <f t="shared" si="368"/>
        <v>5601.7768046908295</v>
      </c>
      <c r="Y300" s="1">
        <f t="shared" si="368"/>
        <v>7071.7461856040045</v>
      </c>
      <c r="Z300" s="1">
        <f t="shared" si="368"/>
        <v>6227.9700342995993</v>
      </c>
      <c r="AA300" s="1">
        <f t="shared" si="368"/>
        <v>4970.72844826644</v>
      </c>
      <c r="AB300" s="1">
        <f t="shared" si="368"/>
        <v>6069.0030232100635</v>
      </c>
      <c r="AC300" s="1">
        <f t="shared" si="368"/>
        <v>5626.9738496974423</v>
      </c>
      <c r="AD300" s="1">
        <f t="shared" si="368"/>
        <v>6416.9774042507461</v>
      </c>
      <c r="AE300" s="1">
        <f t="shared" si="368"/>
        <v>5192.1742080854519</v>
      </c>
      <c r="AF300" s="1">
        <f t="shared" si="368"/>
        <v>5757.5543164124401</v>
      </c>
      <c r="AH300" s="15">
        <f t="shared" si="369"/>
        <v>64422.417831329032</v>
      </c>
      <c r="AI300" s="15">
        <f t="shared" si="370"/>
        <v>70612.775399008358</v>
      </c>
      <c r="AJ300" s="15">
        <f t="shared" si="371"/>
        <v>6190.3575676793262</v>
      </c>
      <c r="AN300" s="15">
        <f t="shared" si="372"/>
        <v>6190.3575676793262</v>
      </c>
    </row>
    <row r="301" spans="1:40">
      <c r="A301" s="77" t="s">
        <v>225</v>
      </c>
      <c r="B301" s="5" t="str">
        <f t="shared" si="373"/>
        <v>8700-05323</v>
      </c>
      <c r="C301" s="5" t="str">
        <f t="shared" si="374"/>
        <v>8700</v>
      </c>
      <c r="D301" s="1">
        <f>SUM($F301:K301)</f>
        <v>62.92</v>
      </c>
      <c r="E301" s="2">
        <f t="shared" si="366"/>
        <v>4.2448630208609519E-4</v>
      </c>
      <c r="F301" s="22">
        <f>'Div 9 history '!B297</f>
        <v>0</v>
      </c>
      <c r="G301" s="22">
        <f>'Div 9 history '!C297</f>
        <v>0</v>
      </c>
      <c r="H301" s="22">
        <f>'Div 9 history '!D297</f>
        <v>0</v>
      </c>
      <c r="I301" s="22">
        <f>'Div 9 history '!E297</f>
        <v>62.92</v>
      </c>
      <c r="J301" s="22">
        <f>'Div 9 history '!F297</f>
        <v>0</v>
      </c>
      <c r="K301" s="22">
        <f>'Div 9 history '!G297</f>
        <v>0</v>
      </c>
      <c r="L301" s="1">
        <f t="shared" si="367"/>
        <v>7.3280428685289323</v>
      </c>
      <c r="M301" s="1">
        <f t="shared" si="367"/>
        <v>6.9878595460371313</v>
      </c>
      <c r="N301" s="1">
        <f t="shared" si="367"/>
        <v>8.5666599391119878</v>
      </c>
      <c r="O301" s="1">
        <f t="shared" si="367"/>
        <v>8.9308946554799817</v>
      </c>
      <c r="P301" s="1">
        <f t="shared" si="367"/>
        <v>10.904161679357406</v>
      </c>
      <c r="Q301" s="1">
        <f t="shared" si="367"/>
        <v>10.109969032469426</v>
      </c>
      <c r="R301" s="1">
        <f t="shared" si="367"/>
        <v>11.52936632938491</v>
      </c>
      <c r="S301" s="1">
        <f t="shared" si="367"/>
        <v>9.3287656664252783</v>
      </c>
      <c r="T301" s="1">
        <f t="shared" si="367"/>
        <v>10.34458261163241</v>
      </c>
      <c r="U301" s="1">
        <f t="shared" si="367"/>
        <v>9.7906279874100566</v>
      </c>
      <c r="V301" s="1">
        <f t="shared" si="367"/>
        <v>10.987785480868366</v>
      </c>
      <c r="W301" s="1">
        <f t="shared" si="368"/>
        <v>10.98337082332667</v>
      </c>
      <c r="X301" s="1">
        <f t="shared" si="368"/>
        <v>10.064697568351942</v>
      </c>
      <c r="Y301" s="1">
        <f t="shared" si="368"/>
        <v>12.705787666986314</v>
      </c>
      <c r="Z301" s="1">
        <f t="shared" si="368"/>
        <v>11.189777287716034</v>
      </c>
      <c r="AA301" s="1">
        <f t="shared" si="368"/>
        <v>8.9308946554799817</v>
      </c>
      <c r="AB301" s="1">
        <f t="shared" si="368"/>
        <v>10.904161679357406</v>
      </c>
      <c r="AC301" s="1">
        <f t="shared" si="368"/>
        <v>10.109969032469426</v>
      </c>
      <c r="AD301" s="1">
        <f t="shared" si="368"/>
        <v>11.52936632938491</v>
      </c>
      <c r="AE301" s="1">
        <f t="shared" si="368"/>
        <v>9.3287656664252783</v>
      </c>
      <c r="AF301" s="1">
        <f t="shared" si="368"/>
        <v>10.34458261163241</v>
      </c>
      <c r="AH301" s="15">
        <f t="shared" si="369"/>
        <v>115.74758772098485</v>
      </c>
      <c r="AI301" s="15">
        <f t="shared" si="370"/>
        <v>126.86978678940881</v>
      </c>
      <c r="AJ301" s="15">
        <f t="shared" si="371"/>
        <v>11.122199068423953</v>
      </c>
      <c r="AN301" s="15">
        <f t="shared" si="372"/>
        <v>11.122199068423953</v>
      </c>
    </row>
    <row r="302" spans="1:40">
      <c r="A302" s="77" t="s">
        <v>226</v>
      </c>
      <c r="B302" s="5" t="str">
        <f t="shared" si="373"/>
        <v>8700-05331</v>
      </c>
      <c r="C302" s="5" t="str">
        <f t="shared" si="374"/>
        <v>8700</v>
      </c>
      <c r="D302" s="1">
        <f>SUM($F302:K302)</f>
        <v>26869.360000000001</v>
      </c>
      <c r="E302" s="2">
        <f t="shared" si="366"/>
        <v>0.18127265203146919</v>
      </c>
      <c r="F302" s="22">
        <f>'Div 9 history '!B298</f>
        <v>3957.93</v>
      </c>
      <c r="G302" s="22">
        <f>'Div 9 history '!C298</f>
        <v>4137.51</v>
      </c>
      <c r="H302" s="22">
        <f>'Div 9 history '!D298</f>
        <v>5697.16</v>
      </c>
      <c r="I302" s="22">
        <f>'Div 9 history '!E298</f>
        <v>2573.34</v>
      </c>
      <c r="J302" s="22">
        <f>'Div 9 history '!F298</f>
        <v>6957.63</v>
      </c>
      <c r="K302" s="22">
        <f>'Div 9 history '!G298</f>
        <v>3545.79</v>
      </c>
      <c r="L302" s="1">
        <f t="shared" si="367"/>
        <v>3129.367799267904</v>
      </c>
      <c r="M302" s="1">
        <f t="shared" si="367"/>
        <v>2984.0958959298832</v>
      </c>
      <c r="N302" s="1">
        <f t="shared" si="367"/>
        <v>3658.3068960835672</v>
      </c>
      <c r="O302" s="1">
        <f t="shared" si="367"/>
        <v>3813.8497078856899</v>
      </c>
      <c r="P302" s="1">
        <f t="shared" si="367"/>
        <v>4656.5137581191775</v>
      </c>
      <c r="Q302" s="1">
        <f t="shared" si="367"/>
        <v>4317.3616898009004</v>
      </c>
      <c r="R302" s="1">
        <f t="shared" si="367"/>
        <v>4923.5011836637268</v>
      </c>
      <c r="S302" s="1">
        <f t="shared" si="367"/>
        <v>3983.7565646347857</v>
      </c>
      <c r="T302" s="1">
        <f t="shared" si="367"/>
        <v>4417.5510845786939</v>
      </c>
      <c r="U302" s="1">
        <f t="shared" si="367"/>
        <v>4180.9902736776266</v>
      </c>
      <c r="V302" s="1">
        <f t="shared" si="367"/>
        <v>4692.2244705693774</v>
      </c>
      <c r="W302" s="1">
        <f t="shared" si="368"/>
        <v>4690.3392349882497</v>
      </c>
      <c r="X302" s="1">
        <f t="shared" si="368"/>
        <v>4298.0289614617441</v>
      </c>
      <c r="Y302" s="1">
        <f t="shared" si="368"/>
        <v>5425.8802115037406</v>
      </c>
      <c r="Z302" s="1">
        <f t="shared" si="368"/>
        <v>4778.4830620385519</v>
      </c>
      <c r="AA302" s="1">
        <f t="shared" si="368"/>
        <v>3813.8497078856899</v>
      </c>
      <c r="AB302" s="1">
        <f t="shared" si="368"/>
        <v>4656.5137581191775</v>
      </c>
      <c r="AC302" s="1">
        <f t="shared" si="368"/>
        <v>4317.3616898009004</v>
      </c>
      <c r="AD302" s="1">
        <f t="shared" si="368"/>
        <v>4923.5011836637268</v>
      </c>
      <c r="AE302" s="1">
        <f t="shared" si="368"/>
        <v>3983.7565646347857</v>
      </c>
      <c r="AF302" s="1">
        <f t="shared" si="368"/>
        <v>4417.5510845786939</v>
      </c>
      <c r="AH302" s="15">
        <f t="shared" si="369"/>
        <v>49428.855747087124</v>
      </c>
      <c r="AI302" s="15">
        <f t="shared" si="370"/>
        <v>54178.480202922263</v>
      </c>
      <c r="AJ302" s="15">
        <f t="shared" si="371"/>
        <v>4749.6244558351391</v>
      </c>
      <c r="AN302" s="15">
        <f t="shared" si="372"/>
        <v>4749.6244558351391</v>
      </c>
    </row>
    <row r="303" spans="1:40">
      <c r="A303" s="77" t="s">
        <v>518</v>
      </c>
      <c r="B303" s="5" t="str">
        <f t="shared" si="373"/>
        <v>9020-05351</v>
      </c>
      <c r="C303" s="5" t="str">
        <f t="shared" si="374"/>
        <v>9020</v>
      </c>
      <c r="D303" s="1">
        <f>SUM($F303:K303)</f>
        <v>35821.26</v>
      </c>
      <c r="E303" s="2">
        <f t="shared" si="366"/>
        <v>0.24166615056364524</v>
      </c>
      <c r="F303" s="22">
        <f>'Div 9 history '!B299</f>
        <v>4506.84</v>
      </c>
      <c r="G303" s="22">
        <f>'Div 9 history '!C299</f>
        <v>4506.84</v>
      </c>
      <c r="H303" s="22">
        <f>'Div 9 history '!D299</f>
        <v>5081.84</v>
      </c>
      <c r="I303" s="22">
        <f>'Div 9 history '!E299</f>
        <v>6829.76</v>
      </c>
      <c r="J303" s="22">
        <f>'Div 9 history '!F299</f>
        <v>7433.58</v>
      </c>
      <c r="K303" s="22">
        <f>'Div 9 history '!G299</f>
        <v>7462.4</v>
      </c>
      <c r="L303" s="1">
        <f t="shared" si="367"/>
        <v>4171.9600903483897</v>
      </c>
      <c r="M303" s="1">
        <f t="shared" si="367"/>
        <v>3978.2888372866823</v>
      </c>
      <c r="N303" s="1">
        <f t="shared" si="367"/>
        <v>4877.1225844010596</v>
      </c>
      <c r="O303" s="1">
        <f t="shared" si="367"/>
        <v>5084.4866415537008</v>
      </c>
      <c r="P303" s="1">
        <f t="shared" si="367"/>
        <v>6207.8959090638627</v>
      </c>
      <c r="Q303" s="1">
        <f t="shared" si="367"/>
        <v>5755.7506246668108</v>
      </c>
      <c r="R303" s="1">
        <f t="shared" si="367"/>
        <v>6563.8338989215272</v>
      </c>
      <c r="S303" s="1">
        <f t="shared" si="367"/>
        <v>5311.000324477006</v>
      </c>
      <c r="T303" s="1">
        <f t="shared" si="367"/>
        <v>5889.3195060833377</v>
      </c>
      <c r="U303" s="1">
        <f t="shared" si="367"/>
        <v>5573.9451795977802</v>
      </c>
      <c r="V303" s="1">
        <f t="shared" si="367"/>
        <v>6255.5041407249009</v>
      </c>
      <c r="W303" s="1">
        <f t="shared" si="368"/>
        <v>6252.9908127590388</v>
      </c>
      <c r="X303" s="1">
        <f t="shared" si="368"/>
        <v>5729.9769297091971</v>
      </c>
      <c r="Y303" s="1">
        <f t="shared" si="368"/>
        <v>7233.5874685936142</v>
      </c>
      <c r="Z303" s="1">
        <f t="shared" si="368"/>
        <v>6370.5009784706108</v>
      </c>
      <c r="AA303" s="1">
        <f t="shared" si="368"/>
        <v>5084.4866415537008</v>
      </c>
      <c r="AB303" s="1">
        <f t="shared" si="368"/>
        <v>6207.8959090638627</v>
      </c>
      <c r="AC303" s="1">
        <f t="shared" si="368"/>
        <v>5755.7506246668108</v>
      </c>
      <c r="AD303" s="1">
        <f t="shared" si="368"/>
        <v>6563.8338989215272</v>
      </c>
      <c r="AE303" s="1">
        <f t="shared" si="368"/>
        <v>5311.000324477006</v>
      </c>
      <c r="AF303" s="1">
        <f t="shared" si="368"/>
        <v>5889.3195060833377</v>
      </c>
      <c r="AH303" s="15">
        <f t="shared" si="369"/>
        <v>65896.764687320509</v>
      </c>
      <c r="AI303" s="15">
        <f t="shared" si="370"/>
        <v>72228.792414621392</v>
      </c>
      <c r="AJ303" s="15">
        <f t="shared" si="371"/>
        <v>6332.0277273008833</v>
      </c>
      <c r="AN303" s="15">
        <f t="shared" si="372"/>
        <v>6332.0277273008833</v>
      </c>
    </row>
    <row r="304" spans="1:40">
      <c r="A304" s="77" t="s">
        <v>720</v>
      </c>
      <c r="B304" s="5" t="str">
        <f t="shared" si="373"/>
        <v>9020-05352</v>
      </c>
      <c r="C304" s="5" t="str">
        <f t="shared" si="374"/>
        <v>9020</v>
      </c>
      <c r="D304" s="1">
        <f>SUM($F304:K304)</f>
        <v>192.72</v>
      </c>
      <c r="E304" s="2">
        <f t="shared" si="366"/>
        <v>1.3001748273685991E-3</v>
      </c>
      <c r="F304" s="22">
        <f>'Div 9 history '!B300</f>
        <v>30.8</v>
      </c>
      <c r="G304" s="22">
        <f>'Div 9 history '!C300</f>
        <v>25.73</v>
      </c>
      <c r="H304" s="22">
        <f>'Div 9 history '!D300</f>
        <v>31.38</v>
      </c>
      <c r="I304" s="22">
        <f>'Div 9 history '!E300</f>
        <v>28.95</v>
      </c>
      <c r="J304" s="22">
        <f>'Div 9 history '!F300</f>
        <v>36.15</v>
      </c>
      <c r="K304" s="22">
        <f>'Div 9 history '!G300</f>
        <v>39.71</v>
      </c>
      <c r="L304" s="1">
        <f t="shared" si="367"/>
        <v>22.445334100808893</v>
      </c>
      <c r="M304" s="1">
        <f t="shared" si="367"/>
        <v>21.403373994155686</v>
      </c>
      <c r="N304" s="1">
        <f t="shared" si="367"/>
        <v>26.239140233084264</v>
      </c>
      <c r="O304" s="1">
        <f t="shared" si="367"/>
        <v>27.354768245456164</v>
      </c>
      <c r="P304" s="1">
        <f t="shared" si="367"/>
        <v>33.39876094796184</v>
      </c>
      <c r="Q304" s="1">
        <f t="shared" si="367"/>
        <v>30.966198854696557</v>
      </c>
      <c r="R304" s="1">
        <f t="shared" si="367"/>
        <v>35.313723442451675</v>
      </c>
      <c r="S304" s="1">
        <f t="shared" si="367"/>
        <v>28.573422111148751</v>
      </c>
      <c r="T304" s="1">
        <f t="shared" si="367"/>
        <v>31.684805481783183</v>
      </c>
      <c r="U304" s="1">
        <f t="shared" si="367"/>
        <v>29.98807733206716</v>
      </c>
      <c r="V304" s="1">
        <f t="shared" si="367"/>
        <v>33.654895388953449</v>
      </c>
      <c r="W304" s="1">
        <f t="shared" si="368"/>
        <v>33.641373570748819</v>
      </c>
      <c r="X304" s="1">
        <f t="shared" si="368"/>
        <v>30.827535209357695</v>
      </c>
      <c r="Y304" s="1">
        <f t="shared" si="368"/>
        <v>38.917027959021013</v>
      </c>
      <c r="Z304" s="1">
        <f t="shared" si="368"/>
        <v>34.273583580556796</v>
      </c>
      <c r="AA304" s="1">
        <f t="shared" si="368"/>
        <v>27.354768245456164</v>
      </c>
      <c r="AB304" s="1">
        <f t="shared" si="368"/>
        <v>33.39876094796184</v>
      </c>
      <c r="AC304" s="1">
        <f t="shared" si="368"/>
        <v>30.966198854696557</v>
      </c>
      <c r="AD304" s="1">
        <f t="shared" si="368"/>
        <v>35.313723442451675</v>
      </c>
      <c r="AE304" s="1">
        <f t="shared" si="368"/>
        <v>28.573422111148751</v>
      </c>
      <c r="AF304" s="1">
        <f t="shared" si="368"/>
        <v>31.684805481783183</v>
      </c>
      <c r="AH304" s="15">
        <f t="shared" si="369"/>
        <v>354.52757637616332</v>
      </c>
      <c r="AI304" s="15">
        <f t="shared" si="370"/>
        <v>388.59417212420311</v>
      </c>
      <c r="AJ304" s="15">
        <f t="shared" si="371"/>
        <v>34.066595748039788</v>
      </c>
      <c r="AN304" s="15">
        <f t="shared" si="372"/>
        <v>34.066595748039788</v>
      </c>
    </row>
    <row r="305" spans="1:40">
      <c r="A305" s="77" t="s">
        <v>227</v>
      </c>
      <c r="B305" s="5" t="str">
        <f t="shared" si="373"/>
        <v>8700-05364</v>
      </c>
      <c r="C305" s="5" t="str">
        <f t="shared" si="374"/>
        <v>8700</v>
      </c>
      <c r="D305" s="1">
        <f>SUM($F305:K305)</f>
        <v>57762.23</v>
      </c>
      <c r="E305" s="2">
        <f t="shared" si="366"/>
        <v>0.38968969187772584</v>
      </c>
      <c r="F305" s="22">
        <f>'Div 9 history '!B301</f>
        <v>23398.82</v>
      </c>
      <c r="G305" s="22">
        <f>'Div 9 history '!C301</f>
        <v>54.65</v>
      </c>
      <c r="H305" s="22">
        <f>'Div 9 history '!D301</f>
        <v>6676.66</v>
      </c>
      <c r="I305" s="22">
        <f>'Div 9 history '!E301</f>
        <v>11109.38</v>
      </c>
      <c r="J305" s="22">
        <f>'Div 9 history '!F301</f>
        <v>10344.340000000002</v>
      </c>
      <c r="K305" s="22">
        <f>'Div 9 history '!G301</f>
        <v>6178.38</v>
      </c>
      <c r="L305" s="1">
        <f t="shared" si="367"/>
        <v>6727.3378515865852</v>
      </c>
      <c r="M305" s="1">
        <f t="shared" si="367"/>
        <v>6415.0405325157717</v>
      </c>
      <c r="N305" s="1">
        <f t="shared" si="367"/>
        <v>7864.4211973104348</v>
      </c>
      <c r="O305" s="1">
        <f t="shared" si="367"/>
        <v>8198.7983343230371</v>
      </c>
      <c r="P305" s="1">
        <f t="shared" si="367"/>
        <v>10010.309835985834</v>
      </c>
      <c r="Q305" s="1">
        <f t="shared" si="367"/>
        <v>9281.2199069672024</v>
      </c>
      <c r="R305" s="1">
        <f t="shared" si="367"/>
        <v>10584.264298667942</v>
      </c>
      <c r="S305" s="1">
        <f t="shared" si="367"/>
        <v>8564.0544825200286</v>
      </c>
      <c r="T305" s="1">
        <f t="shared" si="367"/>
        <v>9496.6013996680213</v>
      </c>
      <c r="U305" s="1">
        <f t="shared" si="367"/>
        <v>8988.0563517675891</v>
      </c>
      <c r="V305" s="1">
        <f t="shared" si="367"/>
        <v>10087.078705285747</v>
      </c>
      <c r="W305" s="1">
        <f t="shared" si="368"/>
        <v>10083.025932490218</v>
      </c>
      <c r="X305" s="1">
        <f t="shared" si="368"/>
        <v>9239.6595013284423</v>
      </c>
      <c r="Y305" s="1">
        <f t="shared" si="368"/>
        <v>11664.250310737872</v>
      </c>
      <c r="Z305" s="1">
        <f t="shared" si="368"/>
        <v>10272.512545165762</v>
      </c>
      <c r="AA305" s="1">
        <f t="shared" si="368"/>
        <v>8198.7983343230371</v>
      </c>
      <c r="AB305" s="1">
        <f t="shared" si="368"/>
        <v>10010.309835985834</v>
      </c>
      <c r="AC305" s="1">
        <f t="shared" si="368"/>
        <v>9281.2199069672024</v>
      </c>
      <c r="AD305" s="1">
        <f t="shared" si="368"/>
        <v>10584.264298667942</v>
      </c>
      <c r="AE305" s="1">
        <f t="shared" si="368"/>
        <v>8564.0544825200286</v>
      </c>
      <c r="AF305" s="1">
        <f t="shared" si="368"/>
        <v>9496.6013996680213</v>
      </c>
      <c r="AH305" s="15">
        <f t="shared" si="369"/>
        <v>106259.35765868887</v>
      </c>
      <c r="AI305" s="15">
        <f t="shared" si="370"/>
        <v>116469.8316049077</v>
      </c>
      <c r="AJ305" s="15">
        <f t="shared" si="371"/>
        <v>10210.47394621883</v>
      </c>
      <c r="AN305" s="15">
        <f t="shared" si="372"/>
        <v>10210.47394621883</v>
      </c>
    </row>
    <row r="306" spans="1:40">
      <c r="A306" s="77" t="s">
        <v>228</v>
      </c>
      <c r="B306" s="5" t="str">
        <f t="shared" si="373"/>
        <v>8740-05364</v>
      </c>
      <c r="C306" s="5" t="str">
        <f t="shared" si="374"/>
        <v>8740</v>
      </c>
      <c r="D306" s="1">
        <f>SUM($F306:K306)</f>
        <v>139.57999999999998</v>
      </c>
      <c r="E306" s="2">
        <f t="shared" si="366"/>
        <v>9.416687546913089E-4</v>
      </c>
      <c r="F306" s="22">
        <f>'Div 9 history '!B302</f>
        <v>25.98</v>
      </c>
      <c r="G306" s="22">
        <f>'Div 9 history '!C302</f>
        <v>113.6</v>
      </c>
      <c r="H306" s="22">
        <f>'Div 9 history '!D302</f>
        <v>0</v>
      </c>
      <c r="I306" s="22">
        <f>'Div 9 history '!E302</f>
        <v>0</v>
      </c>
      <c r="J306" s="22">
        <f>'Div 9 history '!F302</f>
        <v>0</v>
      </c>
      <c r="K306" s="22">
        <f>'Div 9 history '!G302</f>
        <v>0</v>
      </c>
      <c r="L306" s="1">
        <f t="shared" si="367"/>
        <v>16.256329046237575</v>
      </c>
      <c r="M306" s="1">
        <f t="shared" si="367"/>
        <v>15.50167570622795</v>
      </c>
      <c r="N306" s="1">
        <f t="shared" si="367"/>
        <v>19.004043138926431</v>
      </c>
      <c r="O306" s="1">
        <f t="shared" si="367"/>
        <v>19.812051430576854</v>
      </c>
      <c r="P306" s="1">
        <f t="shared" si="367"/>
        <v>24.189492803634874</v>
      </c>
      <c r="Q306" s="1">
        <f t="shared" si="367"/>
        <v>22.427677647045169</v>
      </c>
      <c r="R306" s="1">
        <f t="shared" si="367"/>
        <v>25.57642962898197</v>
      </c>
      <c r="S306" s="1">
        <f t="shared" si="367"/>
        <v>20.694677554349017</v>
      </c>
      <c r="T306" s="1">
        <f t="shared" si="367"/>
        <v>22.948137967763056</v>
      </c>
      <c r="U306" s="1">
        <f t="shared" si="367"/>
        <v>21.719260242890901</v>
      </c>
      <c r="V306" s="1">
        <f t="shared" si="367"/>
        <v>24.375001548309061</v>
      </c>
      <c r="W306" s="1">
        <f t="shared" si="368"/>
        <v>24.365208193260273</v>
      </c>
      <c r="X306" s="1">
        <f t="shared" si="368"/>
        <v>22.327248674357342</v>
      </c>
      <c r="Y306" s="1">
        <f t="shared" si="368"/>
        <v>28.186170415733464</v>
      </c>
      <c r="Z306" s="1">
        <f t="shared" si="368"/>
        <v>24.823094625228922</v>
      </c>
      <c r="AA306" s="1">
        <f t="shared" si="368"/>
        <v>19.812051430576854</v>
      </c>
      <c r="AB306" s="1">
        <f t="shared" si="368"/>
        <v>24.189492803634874</v>
      </c>
      <c r="AC306" s="1">
        <f t="shared" si="368"/>
        <v>22.427677647045169</v>
      </c>
      <c r="AD306" s="1">
        <f t="shared" si="368"/>
        <v>25.57642962898197</v>
      </c>
      <c r="AE306" s="1">
        <f t="shared" si="368"/>
        <v>20.694677554349017</v>
      </c>
      <c r="AF306" s="1">
        <f t="shared" si="368"/>
        <v>22.948137967763056</v>
      </c>
      <c r="AH306" s="15">
        <f t="shared" si="369"/>
        <v>256.77126977264879</v>
      </c>
      <c r="AI306" s="15">
        <f t="shared" si="370"/>
        <v>281.44445073213086</v>
      </c>
      <c r="AJ306" s="15">
        <f t="shared" si="371"/>
        <v>24.673180959482067</v>
      </c>
      <c r="AN306" s="15">
        <f t="shared" si="372"/>
        <v>24.673180959482067</v>
      </c>
    </row>
    <row r="307" spans="1:40">
      <c r="A307" s="77" t="s">
        <v>519</v>
      </c>
      <c r="B307" s="5" t="str">
        <f t="shared" si="373"/>
        <v>8750-05364</v>
      </c>
      <c r="C307" s="5" t="str">
        <f t="shared" si="374"/>
        <v>8750</v>
      </c>
      <c r="D307" s="1">
        <f>SUM($F307:K307)</f>
        <v>0</v>
      </c>
      <c r="E307" s="2">
        <f t="shared" si="366"/>
        <v>0</v>
      </c>
      <c r="F307" s="22">
        <f>'Div 9 history '!B303</f>
        <v>0</v>
      </c>
      <c r="G307" s="22">
        <f>'Div 9 history '!C303</f>
        <v>0</v>
      </c>
      <c r="H307" s="22">
        <f>'Div 9 history '!D303</f>
        <v>0</v>
      </c>
      <c r="I307" s="22">
        <f>'Div 9 history '!E303</f>
        <v>0</v>
      </c>
      <c r="J307" s="22">
        <f>'Div 9 history '!F303</f>
        <v>0</v>
      </c>
      <c r="K307" s="22">
        <f>'Div 9 history '!G303</f>
        <v>0</v>
      </c>
      <c r="L307" s="1">
        <f t="shared" si="367"/>
        <v>0</v>
      </c>
      <c r="M307" s="1">
        <f t="shared" si="367"/>
        <v>0</v>
      </c>
      <c r="N307" s="1">
        <f t="shared" si="367"/>
        <v>0</v>
      </c>
      <c r="O307" s="1">
        <f t="shared" si="367"/>
        <v>0</v>
      </c>
      <c r="P307" s="1">
        <f t="shared" si="367"/>
        <v>0</v>
      </c>
      <c r="Q307" s="1">
        <f t="shared" si="367"/>
        <v>0</v>
      </c>
      <c r="R307" s="1">
        <f t="shared" si="367"/>
        <v>0</v>
      </c>
      <c r="S307" s="1">
        <f t="shared" si="367"/>
        <v>0</v>
      </c>
      <c r="T307" s="1">
        <f t="shared" si="367"/>
        <v>0</v>
      </c>
      <c r="U307" s="1">
        <f t="shared" si="367"/>
        <v>0</v>
      </c>
      <c r="V307" s="1">
        <f t="shared" si="367"/>
        <v>0</v>
      </c>
      <c r="W307" s="1">
        <f t="shared" si="368"/>
        <v>0</v>
      </c>
      <c r="X307" s="1">
        <f t="shared" si="368"/>
        <v>0</v>
      </c>
      <c r="Y307" s="1">
        <f t="shared" si="368"/>
        <v>0</v>
      </c>
      <c r="Z307" s="1">
        <f t="shared" si="368"/>
        <v>0</v>
      </c>
      <c r="AA307" s="1">
        <f t="shared" si="368"/>
        <v>0</v>
      </c>
      <c r="AB307" s="1">
        <f t="shared" si="368"/>
        <v>0</v>
      </c>
      <c r="AC307" s="1">
        <f t="shared" si="368"/>
        <v>0</v>
      </c>
      <c r="AD307" s="1">
        <f t="shared" si="368"/>
        <v>0</v>
      </c>
      <c r="AE307" s="1">
        <f t="shared" si="368"/>
        <v>0</v>
      </c>
      <c r="AF307" s="1">
        <f t="shared" si="368"/>
        <v>0</v>
      </c>
      <c r="AH307" s="15">
        <f t="shared" si="369"/>
        <v>0</v>
      </c>
      <c r="AI307" s="15">
        <f t="shared" si="370"/>
        <v>0</v>
      </c>
      <c r="AJ307" s="15">
        <f t="shared" si="371"/>
        <v>0</v>
      </c>
      <c r="AN307" s="15">
        <f t="shared" si="372"/>
        <v>0</v>
      </c>
    </row>
    <row r="308" spans="1:40">
      <c r="A308" s="77" t="s">
        <v>229</v>
      </c>
      <c r="B308" s="5" t="str">
        <f t="shared" si="373"/>
        <v>8940-05364</v>
      </c>
      <c r="C308" s="5" t="str">
        <f t="shared" si="374"/>
        <v>8940</v>
      </c>
      <c r="D308" s="1">
        <f>SUM($F308:K308)</f>
        <v>31.8</v>
      </c>
      <c r="E308" s="2">
        <f t="shared" si="366"/>
        <v>2.1453694224948865E-4</v>
      </c>
      <c r="F308" s="22">
        <f>'Div 9 history '!B304</f>
        <v>0</v>
      </c>
      <c r="G308" s="22">
        <f>'Div 9 history '!C304</f>
        <v>0</v>
      </c>
      <c r="H308" s="22">
        <f>'Div 9 history '!D304</f>
        <v>0</v>
      </c>
      <c r="I308" s="22">
        <f>'Div 9 history '!E304</f>
        <v>0</v>
      </c>
      <c r="J308" s="22">
        <f>'Div 9 history '!F304</f>
        <v>0</v>
      </c>
      <c r="K308" s="22">
        <f>'Div 9 history '!G304</f>
        <v>31.8</v>
      </c>
      <c r="L308" s="1">
        <f t="shared" ref="L308:V319" si="375">$E308*L$322</f>
        <v>3.7036198858744438</v>
      </c>
      <c r="M308" s="1">
        <f t="shared" si="375"/>
        <v>3.5316899803557016</v>
      </c>
      <c r="N308" s="1">
        <f t="shared" si="375"/>
        <v>4.3296215204030695</v>
      </c>
      <c r="O308" s="1">
        <f t="shared" si="375"/>
        <v>4.5137070890696664</v>
      </c>
      <c r="P308" s="1">
        <f t="shared" si="375"/>
        <v>5.5110035188106394</v>
      </c>
      <c r="Q308" s="1">
        <f t="shared" si="375"/>
        <v>5.1096156267089592</v>
      </c>
      <c r="R308" s="1">
        <f t="shared" si="375"/>
        <v>5.8269842542027988</v>
      </c>
      <c r="S308" s="1">
        <f t="shared" si="375"/>
        <v>4.7147925650401117</v>
      </c>
      <c r="T308" s="1">
        <f t="shared" si="375"/>
        <v>5.2281901946902511</v>
      </c>
      <c r="U308" s="1">
        <f t="shared" si="375"/>
        <v>4.9482194850546684</v>
      </c>
      <c r="V308" s="1">
        <f t="shared" si="375"/>
        <v>5.5532672964337886</v>
      </c>
      <c r="W308" s="1">
        <f t="shared" ref="W308:AF319" si="376">$E308*W$322</f>
        <v>5.5510361122343941</v>
      </c>
      <c r="X308" s="1">
        <f t="shared" si="376"/>
        <v>5.0867352618180508</v>
      </c>
      <c r="Y308" s="1">
        <f t="shared" si="376"/>
        <v>6.4215519359530315</v>
      </c>
      <c r="Z308" s="1">
        <f t="shared" si="376"/>
        <v>5.6553547004032074</v>
      </c>
      <c r="AA308" s="1">
        <f t="shared" si="376"/>
        <v>4.5137070890696664</v>
      </c>
      <c r="AB308" s="1">
        <f t="shared" si="376"/>
        <v>5.5110035188106394</v>
      </c>
      <c r="AC308" s="1">
        <f t="shared" si="376"/>
        <v>5.1096156267089592</v>
      </c>
      <c r="AD308" s="1">
        <f t="shared" si="376"/>
        <v>5.8269842542027988</v>
      </c>
      <c r="AE308" s="1">
        <f t="shared" si="376"/>
        <v>4.7147925650401117</v>
      </c>
      <c r="AF308" s="1">
        <f t="shared" si="376"/>
        <v>5.2281901946902511</v>
      </c>
      <c r="AH308" s="15">
        <f t="shared" si="369"/>
        <v>58.499257621222483</v>
      </c>
      <c r="AI308" s="15">
        <f t="shared" si="370"/>
        <v>64.120458040419578</v>
      </c>
      <c r="AJ308" s="15">
        <f t="shared" si="371"/>
        <v>5.6212004191970948</v>
      </c>
      <c r="AN308" s="15">
        <f t="shared" si="372"/>
        <v>5.6212004191970948</v>
      </c>
    </row>
    <row r="309" spans="1:40">
      <c r="A309" s="77" t="s">
        <v>933</v>
      </c>
      <c r="B309" s="5" t="str">
        <f t="shared" si="147"/>
        <v>8700-05376</v>
      </c>
      <c r="C309" s="5" t="str">
        <f t="shared" si="365"/>
        <v>8700</v>
      </c>
      <c r="D309" s="1">
        <f>SUM($F309:K309)</f>
        <v>22332.079999999998</v>
      </c>
      <c r="E309" s="2">
        <f t="shared" si="366"/>
        <v>0.15066214331040756</v>
      </c>
      <c r="F309" s="22">
        <f>'Div 9 history '!B305</f>
        <v>8558.68</v>
      </c>
      <c r="G309" s="22">
        <f>'Div 9 history '!C305</f>
        <v>233.14</v>
      </c>
      <c r="H309" s="22">
        <f>'Div 9 history '!D305</f>
        <v>1049.07</v>
      </c>
      <c r="I309" s="22">
        <f>'Div 9 history '!E305</f>
        <v>4717.01</v>
      </c>
      <c r="J309" s="22">
        <f>'Div 9 history '!F305</f>
        <v>6717.06</v>
      </c>
      <c r="K309" s="22">
        <f>'Div 9 history '!G305</f>
        <v>1057.1199999999999</v>
      </c>
      <c r="L309" s="1">
        <f t="shared" si="375"/>
        <v>2600.928791853426</v>
      </c>
      <c r="M309" s="1">
        <f t="shared" si="375"/>
        <v>2480.1881502044644</v>
      </c>
      <c r="N309" s="1">
        <f t="shared" si="375"/>
        <v>3040.548873061729</v>
      </c>
      <c r="O309" s="1">
        <f t="shared" si="375"/>
        <v>3169.8260317506579</v>
      </c>
      <c r="P309" s="1">
        <f t="shared" si="375"/>
        <v>3870.1940711434186</v>
      </c>
      <c r="Q309" s="1">
        <f t="shared" si="375"/>
        <v>3588.3127341168115</v>
      </c>
      <c r="R309" s="1">
        <f t="shared" si="375"/>
        <v>4092.096808918152</v>
      </c>
      <c r="S309" s="1">
        <f t="shared" si="375"/>
        <v>3311.0416586755027</v>
      </c>
      <c r="T309" s="1">
        <f t="shared" si="375"/>
        <v>3671.5837007244736</v>
      </c>
      <c r="U309" s="1">
        <f t="shared" si="375"/>
        <v>3474.9696037043918</v>
      </c>
      <c r="V309" s="1">
        <f t="shared" si="375"/>
        <v>3899.8745133755688</v>
      </c>
      <c r="W309" s="1">
        <f t="shared" si="376"/>
        <v>3898.3076270851402</v>
      </c>
      <c r="X309" s="1">
        <f t="shared" si="376"/>
        <v>3572.244616532756</v>
      </c>
      <c r="Y309" s="1">
        <f t="shared" si="376"/>
        <v>4509.6418728886156</v>
      </c>
      <c r="Z309" s="1">
        <f t="shared" si="376"/>
        <v>3971.5670942698262</v>
      </c>
      <c r="AA309" s="1">
        <f t="shared" si="376"/>
        <v>3169.8260317506579</v>
      </c>
      <c r="AB309" s="1">
        <f t="shared" si="376"/>
        <v>3870.1940711434186</v>
      </c>
      <c r="AC309" s="1">
        <f t="shared" si="376"/>
        <v>3588.3127341168115</v>
      </c>
      <c r="AD309" s="1">
        <f t="shared" si="376"/>
        <v>4092.096808918152</v>
      </c>
      <c r="AE309" s="1">
        <f t="shared" si="376"/>
        <v>3311.0416586755027</v>
      </c>
      <c r="AF309" s="1">
        <f t="shared" si="376"/>
        <v>3671.5837007244736</v>
      </c>
      <c r="AH309" s="15">
        <f t="shared" si="369"/>
        <v>41082.078652130513</v>
      </c>
      <c r="AI309" s="15">
        <f t="shared" si="370"/>
        <v>45029.660333185326</v>
      </c>
      <c r="AJ309" s="15">
        <f t="shared" si="371"/>
        <v>3947.5816810548131</v>
      </c>
      <c r="AN309" s="15">
        <f t="shared" si="372"/>
        <v>3947.5816810548131</v>
      </c>
    </row>
    <row r="310" spans="1:40">
      <c r="A310" s="77" t="s">
        <v>721</v>
      </c>
      <c r="B310" s="5" t="str">
        <f t="shared" si="147"/>
        <v>8750-05377</v>
      </c>
      <c r="C310" s="5" t="str">
        <f t="shared" si="365"/>
        <v>8750</v>
      </c>
      <c r="D310" s="1">
        <f>SUM($F310:K310)</f>
        <v>0</v>
      </c>
      <c r="E310" s="2">
        <f t="shared" si="366"/>
        <v>0</v>
      </c>
      <c r="F310" s="22">
        <f>'Div 9 history '!B306</f>
        <v>0</v>
      </c>
      <c r="G310" s="22">
        <f>'Div 9 history '!C306</f>
        <v>0</v>
      </c>
      <c r="H310" s="22">
        <f>'Div 9 history '!D306</f>
        <v>0</v>
      </c>
      <c r="I310" s="22">
        <f>'Div 9 history '!E306</f>
        <v>0</v>
      </c>
      <c r="J310" s="22">
        <f>'Div 9 history '!F306</f>
        <v>0</v>
      </c>
      <c r="K310" s="22">
        <f>'Div 9 history '!G306</f>
        <v>0</v>
      </c>
      <c r="L310" s="1">
        <f t="shared" si="375"/>
        <v>0</v>
      </c>
      <c r="M310" s="1">
        <f t="shared" si="375"/>
        <v>0</v>
      </c>
      <c r="N310" s="1">
        <f t="shared" si="375"/>
        <v>0</v>
      </c>
      <c r="O310" s="1">
        <f t="shared" si="375"/>
        <v>0</v>
      </c>
      <c r="P310" s="1">
        <f t="shared" si="375"/>
        <v>0</v>
      </c>
      <c r="Q310" s="1">
        <f t="shared" si="375"/>
        <v>0</v>
      </c>
      <c r="R310" s="1">
        <f t="shared" si="375"/>
        <v>0</v>
      </c>
      <c r="S310" s="1">
        <f t="shared" si="375"/>
        <v>0</v>
      </c>
      <c r="T310" s="1">
        <f t="shared" si="375"/>
        <v>0</v>
      </c>
      <c r="U310" s="1">
        <f t="shared" si="375"/>
        <v>0</v>
      </c>
      <c r="V310" s="1">
        <f t="shared" si="375"/>
        <v>0</v>
      </c>
      <c r="W310" s="1">
        <f t="shared" si="376"/>
        <v>0</v>
      </c>
      <c r="X310" s="1">
        <f t="shared" si="376"/>
        <v>0</v>
      </c>
      <c r="Y310" s="1">
        <f t="shared" si="376"/>
        <v>0</v>
      </c>
      <c r="Z310" s="1">
        <f t="shared" si="376"/>
        <v>0</v>
      </c>
      <c r="AA310" s="1">
        <f t="shared" si="376"/>
        <v>0</v>
      </c>
      <c r="AB310" s="1">
        <f t="shared" si="376"/>
        <v>0</v>
      </c>
      <c r="AC310" s="1">
        <f t="shared" si="376"/>
        <v>0</v>
      </c>
      <c r="AD310" s="1">
        <f t="shared" si="376"/>
        <v>0</v>
      </c>
      <c r="AE310" s="1">
        <f t="shared" si="376"/>
        <v>0</v>
      </c>
      <c r="AF310" s="1">
        <f t="shared" si="376"/>
        <v>0</v>
      </c>
      <c r="AH310" s="15">
        <f t="shared" si="369"/>
        <v>0</v>
      </c>
      <c r="AI310" s="15">
        <f t="shared" si="370"/>
        <v>0</v>
      </c>
      <c r="AJ310" s="15">
        <f t="shared" si="371"/>
        <v>0</v>
      </c>
      <c r="AN310" s="15">
        <f t="shared" si="372"/>
        <v>0</v>
      </c>
    </row>
    <row r="311" spans="1:40">
      <c r="A311" s="77" t="s">
        <v>230</v>
      </c>
      <c r="B311" s="5" t="str">
        <f t="shared" si="147"/>
        <v>8780-05377</v>
      </c>
      <c r="C311" s="5" t="str">
        <f t="shared" si="365"/>
        <v>8780</v>
      </c>
      <c r="D311" s="1">
        <f>SUM($F311:K311)</f>
        <v>127.18</v>
      </c>
      <c r="E311" s="2">
        <f t="shared" si="366"/>
        <v>8.5801284010345816E-4</v>
      </c>
      <c r="F311" s="22">
        <f>'Div 9 history '!B307</f>
        <v>52.99</v>
      </c>
      <c r="G311" s="22">
        <f>'Div 9 history '!C307</f>
        <v>31.8</v>
      </c>
      <c r="H311" s="22">
        <f>'Div 9 history '!D307</f>
        <v>42.39</v>
      </c>
      <c r="I311" s="22">
        <f>'Div 9 history '!E307</f>
        <v>0</v>
      </c>
      <c r="J311" s="22">
        <f>'Div 9 history '!F307</f>
        <v>0</v>
      </c>
      <c r="K311" s="22">
        <f>'Div 9 history '!G307</f>
        <v>0</v>
      </c>
      <c r="L311" s="1">
        <f t="shared" si="375"/>
        <v>14.812150222814838</v>
      </c>
      <c r="M311" s="1">
        <f t="shared" si="375"/>
        <v>14.124538732755919</v>
      </c>
      <c r="N311" s="1">
        <f t="shared" si="375"/>
        <v>17.315763049209512</v>
      </c>
      <c r="O311" s="1">
        <f t="shared" si="375"/>
        <v>18.051989546788686</v>
      </c>
      <c r="P311" s="1">
        <f t="shared" si="375"/>
        <v>22.040548035293625</v>
      </c>
      <c r="Q311" s="1">
        <f t="shared" si="375"/>
        <v>20.435248912102058</v>
      </c>
      <c r="R311" s="1">
        <f t="shared" si="375"/>
        <v>23.30427224684</v>
      </c>
      <c r="S311" s="1">
        <f t="shared" si="375"/>
        <v>18.856204981817658</v>
      </c>
      <c r="T311" s="1">
        <f t="shared" si="375"/>
        <v>20.90947260882724</v>
      </c>
      <c r="U311" s="1">
        <f t="shared" si="375"/>
        <v>19.789765852492227</v>
      </c>
      <c r="V311" s="1">
        <f t="shared" si="375"/>
        <v>22.209576564794006</v>
      </c>
      <c r="W311" s="1">
        <f t="shared" si="376"/>
        <v>22.200653231256929</v>
      </c>
      <c r="X311" s="1">
        <f t="shared" si="376"/>
        <v>20.343741842705022</v>
      </c>
      <c r="Y311" s="1">
        <f t="shared" si="376"/>
        <v>25.682169031902728</v>
      </c>
      <c r="Z311" s="1">
        <f t="shared" si="376"/>
        <v>22.617861974757236</v>
      </c>
      <c r="AA311" s="1">
        <f t="shared" si="376"/>
        <v>18.051989546788686</v>
      </c>
      <c r="AB311" s="1">
        <f t="shared" si="376"/>
        <v>22.040548035293625</v>
      </c>
      <c r="AC311" s="1">
        <f t="shared" si="376"/>
        <v>20.435248912102058</v>
      </c>
      <c r="AD311" s="1">
        <f t="shared" si="376"/>
        <v>23.30427224684</v>
      </c>
      <c r="AE311" s="1">
        <f t="shared" si="376"/>
        <v>18.856204981817658</v>
      </c>
      <c r="AF311" s="1">
        <f t="shared" si="376"/>
        <v>20.90947260882724</v>
      </c>
      <c r="AH311" s="15">
        <f t="shared" si="369"/>
        <v>233.96023849896466</v>
      </c>
      <c r="AI311" s="15">
        <f t="shared" si="370"/>
        <v>256.44150482957741</v>
      </c>
      <c r="AJ311" s="15">
        <f t="shared" si="371"/>
        <v>22.481266330612755</v>
      </c>
      <c r="AN311" s="15">
        <f t="shared" si="372"/>
        <v>22.481266330612755</v>
      </c>
    </row>
    <row r="312" spans="1:40">
      <c r="A312" s="77" t="s">
        <v>231</v>
      </c>
      <c r="B312" s="5" t="str">
        <f t="shared" si="147"/>
        <v>8560-05377</v>
      </c>
      <c r="C312" s="5" t="str">
        <f t="shared" si="365"/>
        <v>8560</v>
      </c>
      <c r="D312" s="1">
        <f>SUM($F312:K312)</f>
        <v>0</v>
      </c>
      <c r="E312" s="2">
        <f t="shared" si="366"/>
        <v>0</v>
      </c>
      <c r="F312" s="22">
        <f>'Div 9 history '!B308</f>
        <v>0</v>
      </c>
      <c r="G312" s="22">
        <f>'Div 9 history '!C308</f>
        <v>0</v>
      </c>
      <c r="H312" s="22">
        <f>'Div 9 history '!D308</f>
        <v>0</v>
      </c>
      <c r="I312" s="22">
        <f>'Div 9 history '!E308</f>
        <v>0</v>
      </c>
      <c r="J312" s="22">
        <f>'Div 9 history '!F308</f>
        <v>0</v>
      </c>
      <c r="K312" s="22">
        <f>'Div 9 history '!G308</f>
        <v>0</v>
      </c>
      <c r="L312" s="1">
        <f t="shared" si="375"/>
        <v>0</v>
      </c>
      <c r="M312" s="1">
        <f t="shared" si="375"/>
        <v>0</v>
      </c>
      <c r="N312" s="1">
        <f t="shared" si="375"/>
        <v>0</v>
      </c>
      <c r="O312" s="1">
        <f t="shared" si="375"/>
        <v>0</v>
      </c>
      <c r="P312" s="1">
        <f t="shared" si="375"/>
        <v>0</v>
      </c>
      <c r="Q312" s="1">
        <f t="shared" si="375"/>
        <v>0</v>
      </c>
      <c r="R312" s="1">
        <f t="shared" si="375"/>
        <v>0</v>
      </c>
      <c r="S312" s="1">
        <f t="shared" si="375"/>
        <v>0</v>
      </c>
      <c r="T312" s="1">
        <f t="shared" si="375"/>
        <v>0</v>
      </c>
      <c r="U312" s="1">
        <f t="shared" si="375"/>
        <v>0</v>
      </c>
      <c r="V312" s="1">
        <f t="shared" si="375"/>
        <v>0</v>
      </c>
      <c r="W312" s="1">
        <f t="shared" si="376"/>
        <v>0</v>
      </c>
      <c r="X312" s="1">
        <f t="shared" si="376"/>
        <v>0</v>
      </c>
      <c r="Y312" s="1">
        <f t="shared" si="376"/>
        <v>0</v>
      </c>
      <c r="Z312" s="1">
        <f t="shared" si="376"/>
        <v>0</v>
      </c>
      <c r="AA312" s="1">
        <f t="shared" si="376"/>
        <v>0</v>
      </c>
      <c r="AB312" s="1">
        <f t="shared" si="376"/>
        <v>0</v>
      </c>
      <c r="AC312" s="1">
        <f t="shared" si="376"/>
        <v>0</v>
      </c>
      <c r="AD312" s="1">
        <f t="shared" si="376"/>
        <v>0</v>
      </c>
      <c r="AE312" s="1">
        <f t="shared" si="376"/>
        <v>0</v>
      </c>
      <c r="AF312" s="1">
        <f t="shared" si="376"/>
        <v>0</v>
      </c>
      <c r="AH312" s="15">
        <f t="shared" si="369"/>
        <v>0</v>
      </c>
      <c r="AI312" s="15">
        <f t="shared" si="370"/>
        <v>0</v>
      </c>
      <c r="AJ312" s="15">
        <f t="shared" si="371"/>
        <v>0</v>
      </c>
      <c r="AN312" s="15">
        <f t="shared" si="372"/>
        <v>0</v>
      </c>
    </row>
    <row r="313" spans="1:40">
      <c r="A313" s="77" t="s">
        <v>232</v>
      </c>
      <c r="B313" s="5" t="str">
        <f t="shared" si="147"/>
        <v>8700-05377</v>
      </c>
      <c r="C313" s="5" t="str">
        <f t="shared" si="365"/>
        <v>8700</v>
      </c>
      <c r="D313" s="1">
        <f>SUM($F313:K313)</f>
        <v>4201.8500000000004</v>
      </c>
      <c r="E313" s="2">
        <f t="shared" si="366"/>
        <v>2.8347548767013019E-2</v>
      </c>
      <c r="F313" s="22">
        <f>'Div 9 history '!B309</f>
        <v>1339.72</v>
      </c>
      <c r="G313" s="22">
        <f>'Div 9 history '!C309</f>
        <v>217.49</v>
      </c>
      <c r="H313" s="22">
        <f>'Div 9 history '!D309</f>
        <v>1381</v>
      </c>
      <c r="I313" s="22">
        <f>'Div 9 history '!E309</f>
        <v>359.75</v>
      </c>
      <c r="J313" s="22">
        <f>'Div 9 history '!F309</f>
        <v>315.76</v>
      </c>
      <c r="K313" s="22">
        <f>'Div 9 history '!G309</f>
        <v>588.13</v>
      </c>
      <c r="L313" s="1">
        <f t="shared" si="375"/>
        <v>489.37280558055141</v>
      </c>
      <c r="M313" s="1">
        <f t="shared" si="375"/>
        <v>466.65507999866691</v>
      </c>
      <c r="N313" s="1">
        <f t="shared" si="375"/>
        <v>572.08868507879379</v>
      </c>
      <c r="O313" s="1">
        <f t="shared" si="375"/>
        <v>596.41258277381701</v>
      </c>
      <c r="P313" s="1">
        <f t="shared" si="375"/>
        <v>728.18899797215374</v>
      </c>
      <c r="Q313" s="1">
        <f t="shared" si="375"/>
        <v>675.15215160651076</v>
      </c>
      <c r="R313" s="1">
        <f t="shared" si="375"/>
        <v>769.94068517364883</v>
      </c>
      <c r="S313" s="1">
        <f t="shared" si="375"/>
        <v>622.98274023313832</v>
      </c>
      <c r="T313" s="1">
        <f t="shared" si="375"/>
        <v>690.81984181003884</v>
      </c>
      <c r="U313" s="1">
        <f t="shared" si="375"/>
        <v>653.82629066908692</v>
      </c>
      <c r="V313" s="1">
        <f t="shared" si="375"/>
        <v>733.77346507925529</v>
      </c>
      <c r="W313" s="1">
        <f t="shared" si="376"/>
        <v>733.47865057207832</v>
      </c>
      <c r="X313" s="1">
        <f t="shared" si="376"/>
        <v>672.1288855305088</v>
      </c>
      <c r="Y313" s="1">
        <f t="shared" si="376"/>
        <v>848.50308182654874</v>
      </c>
      <c r="Z313" s="1">
        <f t="shared" si="376"/>
        <v>747.26264616003846</v>
      </c>
      <c r="AA313" s="1">
        <f t="shared" si="376"/>
        <v>596.41258277381701</v>
      </c>
      <c r="AB313" s="1">
        <f t="shared" si="376"/>
        <v>728.18899797215374</v>
      </c>
      <c r="AC313" s="1">
        <f t="shared" si="376"/>
        <v>675.15215160651076</v>
      </c>
      <c r="AD313" s="1">
        <f t="shared" si="376"/>
        <v>769.94068517364883</v>
      </c>
      <c r="AE313" s="1">
        <f t="shared" si="376"/>
        <v>622.98274023313832</v>
      </c>
      <c r="AF313" s="1">
        <f t="shared" si="376"/>
        <v>690.81984181003884</v>
      </c>
      <c r="AH313" s="15">
        <f t="shared" si="369"/>
        <v>7729.7203030104938</v>
      </c>
      <c r="AI313" s="15">
        <f t="shared" si="370"/>
        <v>8472.4700194068228</v>
      </c>
      <c r="AJ313" s="15">
        <f t="shared" si="371"/>
        <v>742.74971639632895</v>
      </c>
      <c r="AN313" s="15">
        <f t="shared" si="372"/>
        <v>742.74971639632895</v>
      </c>
    </row>
    <row r="314" spans="1:40">
      <c r="A314" s="77" t="s">
        <v>233</v>
      </c>
      <c r="B314" s="5" t="str">
        <f t="shared" si="147"/>
        <v>8740-05377</v>
      </c>
      <c r="C314" s="5" t="str">
        <f t="shared" si="365"/>
        <v>8740</v>
      </c>
      <c r="D314" s="1">
        <f>SUM($F314:K314)</f>
        <v>777.11</v>
      </c>
      <c r="E314" s="2">
        <f t="shared" si="366"/>
        <v>5.2427296601100671E-3</v>
      </c>
      <c r="F314" s="22">
        <f>'Div 9 history '!B310</f>
        <v>105.97</v>
      </c>
      <c r="G314" s="22">
        <f>'Div 9 history '!C310</f>
        <v>88.76</v>
      </c>
      <c r="H314" s="22">
        <f>'Div 9 history '!D310</f>
        <v>413.35</v>
      </c>
      <c r="I314" s="22">
        <f>'Div 9 history '!E310</f>
        <v>140.41999999999999</v>
      </c>
      <c r="J314" s="22">
        <f>'Div 9 history '!F310</f>
        <v>0</v>
      </c>
      <c r="K314" s="22">
        <f>'Div 9 history '!G310</f>
        <v>28.61</v>
      </c>
      <c r="L314" s="1">
        <f t="shared" si="375"/>
        <v>90.506919795971356</v>
      </c>
      <c r="M314" s="1">
        <f t="shared" si="375"/>
        <v>86.305396246359109</v>
      </c>
      <c r="N314" s="1">
        <f t="shared" si="375"/>
        <v>105.80478552579967</v>
      </c>
      <c r="O314" s="1">
        <f t="shared" si="375"/>
        <v>110.30336213795373</v>
      </c>
      <c r="P314" s="1">
        <f t="shared" si="375"/>
        <v>134.67471523594139</v>
      </c>
      <c r="Q314" s="1">
        <f t="shared" si="375"/>
        <v>124.86583017835846</v>
      </c>
      <c r="R314" s="1">
        <f t="shared" si="375"/>
        <v>142.39646961583449</v>
      </c>
      <c r="S314" s="1">
        <f t="shared" si="375"/>
        <v>115.21737264837489</v>
      </c>
      <c r="T314" s="1">
        <f t="shared" si="375"/>
        <v>127.76348686150131</v>
      </c>
      <c r="U314" s="1">
        <f t="shared" si="375"/>
        <v>120.92172465505767</v>
      </c>
      <c r="V314" s="1">
        <f t="shared" si="375"/>
        <v>135.7075329789831</v>
      </c>
      <c r="W314" s="1">
        <f t="shared" si="376"/>
        <v>135.65300859051794</v>
      </c>
      <c r="X314" s="1">
        <f t="shared" si="376"/>
        <v>124.30669306010772</v>
      </c>
      <c r="Y314" s="1">
        <f t="shared" si="376"/>
        <v>156.92617059586354</v>
      </c>
      <c r="Z314" s="1">
        <f t="shared" si="376"/>
        <v>138.20228588774646</v>
      </c>
      <c r="AA314" s="1">
        <f t="shared" si="376"/>
        <v>110.30336213795373</v>
      </c>
      <c r="AB314" s="1">
        <f t="shared" si="376"/>
        <v>134.67471523594139</v>
      </c>
      <c r="AC314" s="1">
        <f t="shared" si="376"/>
        <v>124.86583017835846</v>
      </c>
      <c r="AD314" s="1">
        <f t="shared" si="376"/>
        <v>142.39646961583449</v>
      </c>
      <c r="AE314" s="1">
        <f t="shared" si="376"/>
        <v>115.21737264837489</v>
      </c>
      <c r="AF314" s="1">
        <f t="shared" si="376"/>
        <v>127.76348686150131</v>
      </c>
      <c r="AH314" s="15">
        <f t="shared" si="369"/>
        <v>1429.5710091203837</v>
      </c>
      <c r="AI314" s="15">
        <f t="shared" si="370"/>
        <v>1566.9386524462409</v>
      </c>
      <c r="AJ314" s="15">
        <f t="shared" si="371"/>
        <v>137.36764332585722</v>
      </c>
      <c r="AN314" s="15">
        <f t="shared" si="372"/>
        <v>137.36764332585722</v>
      </c>
    </row>
    <row r="315" spans="1:40">
      <c r="A315" s="77" t="s">
        <v>236</v>
      </c>
      <c r="B315" s="5" t="str">
        <f t="shared" si="147"/>
        <v>8940-05399</v>
      </c>
      <c r="C315" s="5" t="str">
        <f t="shared" si="365"/>
        <v>8940</v>
      </c>
      <c r="D315" s="1">
        <f>SUM($F315:K315)</f>
        <v>-18.3</v>
      </c>
      <c r="E315" s="2">
        <f t="shared" si="366"/>
        <v>-1.2345993846432838E-4</v>
      </c>
      <c r="F315" s="22">
        <f>'Div 9 history '!B311</f>
        <v>0</v>
      </c>
      <c r="G315" s="22">
        <f>'Div 9 history '!C311</f>
        <v>0</v>
      </c>
      <c r="H315" s="22">
        <f>'Div 9 history '!D311</f>
        <v>0</v>
      </c>
      <c r="I315" s="22">
        <f>'Div 9 history '!E311</f>
        <v>0</v>
      </c>
      <c r="J315" s="22">
        <f>'Div 9 history '!F311</f>
        <v>0</v>
      </c>
      <c r="K315" s="22">
        <f>'Div 9 history '!G311</f>
        <v>-18.3</v>
      </c>
      <c r="L315" s="1">
        <f t="shared" si="375"/>
        <v>-2.1313284248900102</v>
      </c>
      <c r="M315" s="1">
        <f t="shared" si="375"/>
        <v>-2.0323876302046964</v>
      </c>
      <c r="N315" s="1">
        <f t="shared" si="375"/>
        <v>-2.4915746485338421</v>
      </c>
      <c r="O315" s="1">
        <f t="shared" si="375"/>
        <v>-2.5975106833325441</v>
      </c>
      <c r="P315" s="1">
        <f t="shared" si="375"/>
        <v>-3.1714265532778212</v>
      </c>
      <c r="Q315" s="1">
        <f t="shared" si="375"/>
        <v>-2.940439181407986</v>
      </c>
      <c r="R315" s="1">
        <f t="shared" si="375"/>
        <v>-3.3532645236450072</v>
      </c>
      <c r="S315" s="1">
        <f t="shared" si="375"/>
        <v>-2.7132296836551588</v>
      </c>
      <c r="T315" s="1">
        <f t="shared" si="375"/>
        <v>-3.0086754893972203</v>
      </c>
      <c r="U315" s="1">
        <f t="shared" si="375"/>
        <v>-2.8475602697012716</v>
      </c>
      <c r="V315" s="1">
        <f t="shared" si="375"/>
        <v>-3.195748161155294</v>
      </c>
      <c r="W315" s="1">
        <f t="shared" si="376"/>
        <v>-3.1944641777952647</v>
      </c>
      <c r="X315" s="1">
        <f t="shared" si="376"/>
        <v>-2.9272721789707652</v>
      </c>
      <c r="Y315" s="1">
        <f t="shared" si="376"/>
        <v>-3.6954213971050471</v>
      </c>
      <c r="Z315" s="1">
        <f t="shared" si="376"/>
        <v>-3.2544965728735442</v>
      </c>
      <c r="AA315" s="1">
        <f t="shared" si="376"/>
        <v>-2.5975106833325441</v>
      </c>
      <c r="AB315" s="1">
        <f t="shared" si="376"/>
        <v>-3.1714265532778212</v>
      </c>
      <c r="AC315" s="1">
        <f t="shared" si="376"/>
        <v>-2.940439181407986</v>
      </c>
      <c r="AD315" s="1">
        <f t="shared" si="376"/>
        <v>-3.3532645236450072</v>
      </c>
      <c r="AE315" s="1">
        <f t="shared" si="376"/>
        <v>-2.7132296836551588</v>
      </c>
      <c r="AF315" s="1">
        <f t="shared" si="376"/>
        <v>-3.0086754893972203</v>
      </c>
      <c r="AH315" s="15">
        <f t="shared" si="369"/>
        <v>-33.6646671216469</v>
      </c>
      <c r="AI315" s="15">
        <f t="shared" si="370"/>
        <v>-36.899508872316922</v>
      </c>
      <c r="AJ315" s="15">
        <f t="shared" si="371"/>
        <v>-3.2348417506700216</v>
      </c>
      <c r="AN315" s="15">
        <f t="shared" si="372"/>
        <v>-3.2348417506700216</v>
      </c>
    </row>
    <row r="316" spans="1:40">
      <c r="A316" s="77" t="s">
        <v>590</v>
      </c>
      <c r="B316" s="5" t="str">
        <f t="shared" si="147"/>
        <v>8750-05399</v>
      </c>
      <c r="C316" s="5" t="str">
        <f t="shared" si="365"/>
        <v>8750</v>
      </c>
      <c r="D316" s="1">
        <f>SUM($F316:K316)</f>
        <v>0</v>
      </c>
      <c r="E316" s="2">
        <f t="shared" si="366"/>
        <v>0</v>
      </c>
      <c r="F316" s="22">
        <f>'Div 9 history '!B312</f>
        <v>0</v>
      </c>
      <c r="G316" s="22">
        <f>'Div 9 history '!C312</f>
        <v>0</v>
      </c>
      <c r="H316" s="22">
        <f>'Div 9 history '!D312</f>
        <v>0</v>
      </c>
      <c r="I316" s="22">
        <f>'Div 9 history '!E312</f>
        <v>0</v>
      </c>
      <c r="J316" s="22">
        <f>'Div 9 history '!F312</f>
        <v>0</v>
      </c>
      <c r="K316" s="22">
        <f>'Div 9 history '!G312</f>
        <v>0</v>
      </c>
      <c r="L316" s="1">
        <f t="shared" si="375"/>
        <v>0</v>
      </c>
      <c r="M316" s="1">
        <f t="shared" si="375"/>
        <v>0</v>
      </c>
      <c r="N316" s="1">
        <f t="shared" si="375"/>
        <v>0</v>
      </c>
      <c r="O316" s="1">
        <f t="shared" si="375"/>
        <v>0</v>
      </c>
      <c r="P316" s="1">
        <f t="shared" si="375"/>
        <v>0</v>
      </c>
      <c r="Q316" s="1">
        <f t="shared" si="375"/>
        <v>0</v>
      </c>
      <c r="R316" s="1">
        <f t="shared" si="375"/>
        <v>0</v>
      </c>
      <c r="S316" s="1">
        <f t="shared" si="375"/>
        <v>0</v>
      </c>
      <c r="T316" s="1">
        <f t="shared" si="375"/>
        <v>0</v>
      </c>
      <c r="U316" s="1">
        <f t="shared" si="375"/>
        <v>0</v>
      </c>
      <c r="V316" s="1">
        <f t="shared" si="375"/>
        <v>0</v>
      </c>
      <c r="W316" s="1">
        <f t="shared" si="376"/>
        <v>0</v>
      </c>
      <c r="X316" s="1">
        <f t="shared" si="376"/>
        <v>0</v>
      </c>
      <c r="Y316" s="1">
        <f t="shared" si="376"/>
        <v>0</v>
      </c>
      <c r="Z316" s="1">
        <f t="shared" si="376"/>
        <v>0</v>
      </c>
      <c r="AA316" s="1">
        <f t="shared" si="376"/>
        <v>0</v>
      </c>
      <c r="AB316" s="1">
        <f t="shared" si="376"/>
        <v>0</v>
      </c>
      <c r="AC316" s="1">
        <f t="shared" si="376"/>
        <v>0</v>
      </c>
      <c r="AD316" s="1">
        <f t="shared" si="376"/>
        <v>0</v>
      </c>
      <c r="AE316" s="1">
        <f t="shared" si="376"/>
        <v>0</v>
      </c>
      <c r="AF316" s="1">
        <f t="shared" si="376"/>
        <v>0</v>
      </c>
      <c r="AH316" s="15">
        <f t="shared" si="369"/>
        <v>0</v>
      </c>
      <c r="AI316" s="15">
        <f t="shared" si="370"/>
        <v>0</v>
      </c>
      <c r="AJ316" s="15">
        <f t="shared" si="371"/>
        <v>0</v>
      </c>
      <c r="AN316" s="15">
        <f t="shared" si="372"/>
        <v>0</v>
      </c>
    </row>
    <row r="317" spans="1:40">
      <c r="A317" s="77" t="s">
        <v>235</v>
      </c>
      <c r="B317" s="5" t="str">
        <f t="shared" si="147"/>
        <v>8780-05399</v>
      </c>
      <c r="C317" s="5" t="str">
        <f t="shared" si="365"/>
        <v>8780</v>
      </c>
      <c r="D317" s="1">
        <f>SUM($F317:K317)</f>
        <v>-71.69</v>
      </c>
      <c r="E317" s="2">
        <f t="shared" si="366"/>
        <v>-4.8365262232282521E-4</v>
      </c>
      <c r="F317" s="22">
        <f>'Div 9 history '!B313</f>
        <v>-29.65</v>
      </c>
      <c r="G317" s="22">
        <f>'Div 9 history '!C313</f>
        <v>-17.97</v>
      </c>
      <c r="H317" s="22">
        <f>'Div 9 history '!D313</f>
        <v>-24.07</v>
      </c>
      <c r="I317" s="22">
        <f>'Div 9 history '!E313</f>
        <v>0</v>
      </c>
      <c r="J317" s="22">
        <f>'Div 9 history '!F313</f>
        <v>0</v>
      </c>
      <c r="K317" s="22">
        <f>'Div 9 history '!G313</f>
        <v>0</v>
      </c>
      <c r="L317" s="1">
        <f t="shared" si="375"/>
        <v>-8.3494499879980779</v>
      </c>
      <c r="M317" s="1">
        <f t="shared" si="375"/>
        <v>-7.9618507764685624</v>
      </c>
      <c r="N317" s="1">
        <f t="shared" si="375"/>
        <v>-9.7607096477262925</v>
      </c>
      <c r="O317" s="1">
        <f t="shared" si="375"/>
        <v>-10.175712616836616</v>
      </c>
      <c r="P317" s="1">
        <f t="shared" si="375"/>
        <v>-12.424020196966502</v>
      </c>
      <c r="Q317" s="1">
        <f t="shared" si="375"/>
        <v>-11.519130323231613</v>
      </c>
      <c r="R317" s="1">
        <f t="shared" si="375"/>
        <v>-13.136367961754676</v>
      </c>
      <c r="S317" s="1">
        <f t="shared" si="375"/>
        <v>-10.6290402197398</v>
      </c>
      <c r="T317" s="1">
        <f t="shared" si="375"/>
        <v>-11.786445127589438</v>
      </c>
      <c r="U317" s="1">
        <f t="shared" si="375"/>
        <v>-11.155278455458152</v>
      </c>
      <c r="V317" s="1">
        <f t="shared" si="375"/>
        <v>-12.519299763564099</v>
      </c>
      <c r="W317" s="1">
        <f t="shared" si="376"/>
        <v>-12.514269776291941</v>
      </c>
      <c r="X317" s="1">
        <f t="shared" si="376"/>
        <v>-11.467548771060882</v>
      </c>
      <c r="Y317" s="1">
        <f t="shared" si="376"/>
        <v>-14.476762839260154</v>
      </c>
      <c r="Z317" s="1">
        <f t="shared" si="376"/>
        <v>-12.749445863896415</v>
      </c>
      <c r="AA317" s="1">
        <f t="shared" si="376"/>
        <v>-10.175712616836616</v>
      </c>
      <c r="AB317" s="1">
        <f t="shared" si="376"/>
        <v>-12.424020196966502</v>
      </c>
      <c r="AC317" s="1">
        <f t="shared" si="376"/>
        <v>-11.519130323231613</v>
      </c>
      <c r="AD317" s="1">
        <f t="shared" si="376"/>
        <v>-13.136367961754676</v>
      </c>
      <c r="AE317" s="1">
        <f t="shared" si="376"/>
        <v>-10.6290402197398</v>
      </c>
      <c r="AF317" s="1">
        <f t="shared" si="376"/>
        <v>-11.786445127589438</v>
      </c>
      <c r="AH317" s="15">
        <f t="shared" si="369"/>
        <v>-131.88087354922766</v>
      </c>
      <c r="AI317" s="15">
        <f t="shared" si="370"/>
        <v>-144.55332191565029</v>
      </c>
      <c r="AJ317" s="15">
        <f t="shared" si="371"/>
        <v>-12.672448366422628</v>
      </c>
      <c r="AN317" s="15">
        <f t="shared" si="372"/>
        <v>-12.672448366422628</v>
      </c>
    </row>
    <row r="318" spans="1:40">
      <c r="A318" s="77" t="s">
        <v>237</v>
      </c>
      <c r="B318" s="5" t="str">
        <f t="shared" si="147"/>
        <v>8700-05399</v>
      </c>
      <c r="C318" s="5" t="str">
        <f t="shared" si="365"/>
        <v>8700</v>
      </c>
      <c r="D318" s="1">
        <f>SUM($F318:K318)</f>
        <v>-91494.79</v>
      </c>
      <c r="E318" s="2">
        <f t="shared" si="366"/>
        <v>-0.61726454334462544</v>
      </c>
      <c r="F318" s="22">
        <f>'Div 9 history '!B314</f>
        <v>-26591.7</v>
      </c>
      <c r="G318" s="22">
        <f>'Div 9 history '!C314</f>
        <v>-6082.7699999999995</v>
      </c>
      <c r="H318" s="22">
        <f>'Div 9 history '!D314</f>
        <v>-13285.51</v>
      </c>
      <c r="I318" s="22">
        <f>'Div 9 history '!E314</f>
        <v>-14694.900000000001</v>
      </c>
      <c r="J318" s="22">
        <f>'Div 9 history '!F314</f>
        <v>-19353.93</v>
      </c>
      <c r="K318" s="22">
        <f>'Div 9 history '!G314</f>
        <v>-11485.980000000001</v>
      </c>
      <c r="L318" s="1">
        <f t="shared" si="375"/>
        <v>-10656.035336412144</v>
      </c>
      <c r="M318" s="1">
        <f t="shared" si="375"/>
        <v>-10161.359531375756</v>
      </c>
      <c r="N318" s="1">
        <f t="shared" si="375"/>
        <v>-12457.163892728287</v>
      </c>
      <c r="O318" s="1">
        <f t="shared" si="375"/>
        <v>-12986.813906790578</v>
      </c>
      <c r="P318" s="1">
        <f t="shared" si="375"/>
        <v>-15856.229862982405</v>
      </c>
      <c r="Q318" s="1">
        <f t="shared" si="375"/>
        <v>-14701.358765611778</v>
      </c>
      <c r="R318" s="1">
        <f t="shared" si="375"/>
        <v>-16765.367945647537</v>
      </c>
      <c r="S318" s="1">
        <f t="shared" si="375"/>
        <v>-13565.375963267494</v>
      </c>
      <c r="T318" s="1">
        <f t="shared" si="375"/>
        <v>-15042.520878718353</v>
      </c>
      <c r="U318" s="1">
        <f t="shared" si="375"/>
        <v>-14236.990649653617</v>
      </c>
      <c r="V318" s="1">
        <f t="shared" si="375"/>
        <v>-15977.830978021297</v>
      </c>
      <c r="W318" s="1">
        <f t="shared" si="376"/>
        <v>-15971.411426770512</v>
      </c>
      <c r="X318" s="1">
        <f t="shared" si="376"/>
        <v>-14635.527502064073</v>
      </c>
      <c r="Y318" s="1">
        <f t="shared" si="376"/>
        <v>-18476.054901072832</v>
      </c>
      <c r="Z318" s="1">
        <f t="shared" si="376"/>
        <v>-16271.556310971835</v>
      </c>
      <c r="AA318" s="1">
        <f t="shared" si="376"/>
        <v>-12986.813906790578</v>
      </c>
      <c r="AB318" s="1">
        <f t="shared" si="376"/>
        <v>-15856.229862982405</v>
      </c>
      <c r="AC318" s="1">
        <f t="shared" si="376"/>
        <v>-14701.358765611778</v>
      </c>
      <c r="AD318" s="1">
        <f t="shared" si="376"/>
        <v>-16765.367945647537</v>
      </c>
      <c r="AE318" s="1">
        <f t="shared" si="376"/>
        <v>-13565.375963267494</v>
      </c>
      <c r="AF318" s="1">
        <f t="shared" si="376"/>
        <v>-15042.520878718353</v>
      </c>
      <c r="AH318" s="15">
        <f t="shared" si="369"/>
        <v>-168313.75129590093</v>
      </c>
      <c r="AI318" s="15">
        <f t="shared" si="370"/>
        <v>-184487.03909157231</v>
      </c>
      <c r="AJ318" s="15">
        <f t="shared" si="371"/>
        <v>-16173.287795671378</v>
      </c>
      <c r="AN318" s="15">
        <f t="shared" si="372"/>
        <v>-16173.287795671378</v>
      </c>
    </row>
    <row r="319" spans="1:40">
      <c r="A319" s="77" t="s">
        <v>238</v>
      </c>
      <c r="B319" s="5" t="str">
        <f t="shared" ref="B319" si="377">RIGHT(A319,10)</f>
        <v>8740-05399</v>
      </c>
      <c r="C319" s="5" t="str">
        <f t="shared" ref="C319" si="378">LEFT(B319,4)</f>
        <v>8740</v>
      </c>
      <c r="D319" s="1">
        <f>SUM($F319:K319)</f>
        <v>-518.52</v>
      </c>
      <c r="E319" s="2">
        <f t="shared" si="366"/>
        <v>-3.4981665187171335E-3</v>
      </c>
      <c r="F319" s="22">
        <f>'Div 9 history '!B315</f>
        <v>-73.83</v>
      </c>
      <c r="G319" s="22">
        <f>'Div 9 history '!C315</f>
        <v>-114.38</v>
      </c>
      <c r="H319" s="22">
        <f>'Div 9 history '!D315</f>
        <v>-234.71</v>
      </c>
      <c r="I319" s="22">
        <f>'Div 9 history '!E315</f>
        <v>-79.13</v>
      </c>
      <c r="J319" s="22">
        <f>'Div 9 history '!F315</f>
        <v>0</v>
      </c>
      <c r="K319" s="22">
        <f>'Div 9 history '!G315</f>
        <v>-16.47</v>
      </c>
      <c r="L319" s="1">
        <f t="shared" si="375"/>
        <v>-60.38996802589989</v>
      </c>
      <c r="M319" s="1">
        <f t="shared" si="375"/>
        <v>-57.586537377799949</v>
      </c>
      <c r="N319" s="1">
        <f t="shared" si="375"/>
        <v>-70.597338074194951</v>
      </c>
      <c r="O319" s="1">
        <f t="shared" si="375"/>
        <v>-73.598974837245379</v>
      </c>
      <c r="P319" s="1">
        <f t="shared" si="375"/>
        <v>-89.860551716153864</v>
      </c>
      <c r="Q319" s="1">
        <f t="shared" si="375"/>
        <v>-83.315657067960032</v>
      </c>
      <c r="R319" s="1">
        <f t="shared" si="375"/>
        <v>-95.01282627324639</v>
      </c>
      <c r="S319" s="1">
        <f t="shared" si="375"/>
        <v>-76.877806315238956</v>
      </c>
      <c r="T319" s="1">
        <f t="shared" si="375"/>
        <v>-85.249093702854992</v>
      </c>
      <c r="U319" s="1">
        <f t="shared" si="375"/>
        <v>-80.683986395929139</v>
      </c>
      <c r="V319" s="1">
        <f t="shared" si="375"/>
        <v>-90.54969052034113</v>
      </c>
      <c r="W319" s="1">
        <f t="shared" si="376"/>
        <v>-90.513309588546477</v>
      </c>
      <c r="X319" s="1">
        <f t="shared" si="376"/>
        <v>-82.942577608738844</v>
      </c>
      <c r="Y319" s="1">
        <f t="shared" si="376"/>
        <v>-104.70764496321905</v>
      </c>
      <c r="Z319" s="1">
        <f t="shared" si="376"/>
        <v>-92.214293058272673</v>
      </c>
      <c r="AA319" s="1">
        <f t="shared" si="376"/>
        <v>-73.598974837245379</v>
      </c>
      <c r="AB319" s="1">
        <f t="shared" si="376"/>
        <v>-89.860551716153864</v>
      </c>
      <c r="AC319" s="1">
        <f t="shared" si="376"/>
        <v>-83.315657067960032</v>
      </c>
      <c r="AD319" s="1">
        <f t="shared" si="376"/>
        <v>-95.01282627324639</v>
      </c>
      <c r="AE319" s="1">
        <f t="shared" si="376"/>
        <v>-76.877806315238956</v>
      </c>
      <c r="AF319" s="1">
        <f t="shared" si="376"/>
        <v>-85.249093702854992</v>
      </c>
      <c r="AH319" s="15">
        <f t="shared" ref="AH319:AH320" si="379">SUM(F319:Q319)</f>
        <v>-953.86902709925391</v>
      </c>
      <c r="AI319" s="15">
        <f t="shared" ref="AI319:AI320" si="380">SUM(U319:AF319)</f>
        <v>-1045.5264120477468</v>
      </c>
      <c r="AJ319" s="15">
        <f t="shared" ref="AJ319:AJ320" si="381">AI319-AH319</f>
        <v>-91.657384948492904</v>
      </c>
      <c r="AN319" s="15">
        <f t="shared" si="372"/>
        <v>-91.657384948492904</v>
      </c>
    </row>
    <row r="320" spans="1:40">
      <c r="A320" s="109" t="s">
        <v>795</v>
      </c>
      <c r="B320" s="5" t="str">
        <f t="shared" ref="B320:B321" si="382">RIGHT(A320,10)</f>
        <v>9020-05364</v>
      </c>
      <c r="C320" s="5" t="str">
        <f t="shared" ref="C320:C321" si="383">LEFT(B320,4)</f>
        <v>9020</v>
      </c>
      <c r="D320" s="1">
        <f>SUM($F320:K320)</f>
        <v>0</v>
      </c>
      <c r="E320" s="2">
        <f t="shared" ref="E320:E321" si="384">D320/$D$322</f>
        <v>0</v>
      </c>
      <c r="F320" s="22">
        <f>'Div 9 history '!B316</f>
        <v>0</v>
      </c>
      <c r="G320" s="22">
        <f>'Div 9 history '!C316</f>
        <v>0</v>
      </c>
      <c r="H320" s="22">
        <f>'Div 9 history '!D316</f>
        <v>0</v>
      </c>
      <c r="I320" s="22">
        <f>'Div 9 history '!E316</f>
        <v>0</v>
      </c>
      <c r="J320" s="22">
        <f>'Div 9 history '!F316</f>
        <v>0</v>
      </c>
      <c r="K320" s="22">
        <f>'Div 9 history '!G316</f>
        <v>0</v>
      </c>
      <c r="L320" s="1">
        <f t="shared" ref="L320:AB321" si="385">$E320*L$322</f>
        <v>0</v>
      </c>
      <c r="M320" s="1">
        <f t="shared" si="385"/>
        <v>0</v>
      </c>
      <c r="N320" s="1">
        <f t="shared" si="385"/>
        <v>0</v>
      </c>
      <c r="O320" s="1">
        <f t="shared" si="385"/>
        <v>0</v>
      </c>
      <c r="P320" s="1">
        <f t="shared" si="385"/>
        <v>0</v>
      </c>
      <c r="Q320" s="1">
        <f t="shared" si="385"/>
        <v>0</v>
      </c>
      <c r="R320" s="1">
        <f t="shared" si="385"/>
        <v>0</v>
      </c>
      <c r="S320" s="1">
        <f t="shared" si="385"/>
        <v>0</v>
      </c>
      <c r="T320" s="1">
        <f t="shared" si="385"/>
        <v>0</v>
      </c>
      <c r="U320" s="1">
        <f t="shared" si="385"/>
        <v>0</v>
      </c>
      <c r="V320" s="1">
        <f t="shared" si="385"/>
        <v>0</v>
      </c>
      <c r="W320" s="1">
        <f t="shared" si="385"/>
        <v>0</v>
      </c>
      <c r="X320" s="1">
        <f t="shared" si="385"/>
        <v>0</v>
      </c>
      <c r="Y320" s="1">
        <f t="shared" si="385"/>
        <v>0</v>
      </c>
      <c r="Z320" s="1">
        <f t="shared" si="385"/>
        <v>0</v>
      </c>
      <c r="AA320" s="1">
        <f t="shared" si="385"/>
        <v>0</v>
      </c>
      <c r="AB320" s="1">
        <f t="shared" si="385"/>
        <v>0</v>
      </c>
      <c r="AC320" s="1">
        <f t="shared" ref="AC320:AF321" si="386">$E320*AC$322</f>
        <v>0</v>
      </c>
      <c r="AD320" s="1">
        <f t="shared" si="386"/>
        <v>0</v>
      </c>
      <c r="AE320" s="1">
        <f t="shared" si="386"/>
        <v>0</v>
      </c>
      <c r="AF320" s="1">
        <f t="shared" si="386"/>
        <v>0</v>
      </c>
      <c r="AH320" s="15">
        <f t="shared" si="379"/>
        <v>0</v>
      </c>
      <c r="AI320" s="15">
        <f t="shared" si="380"/>
        <v>0</v>
      </c>
      <c r="AJ320" s="15">
        <f t="shared" si="381"/>
        <v>0</v>
      </c>
      <c r="AN320" s="15">
        <f t="shared" si="372"/>
        <v>0</v>
      </c>
    </row>
    <row r="321" spans="1:40">
      <c r="A321" s="109" t="s">
        <v>804</v>
      </c>
      <c r="B321" s="5" t="str">
        <f t="shared" si="382"/>
        <v>9020-05399</v>
      </c>
      <c r="C321" s="5" t="str">
        <f t="shared" si="383"/>
        <v>9020</v>
      </c>
      <c r="D321" s="1">
        <f>SUM($F321:K321)</f>
        <v>0</v>
      </c>
      <c r="E321" s="2">
        <f t="shared" si="384"/>
        <v>0</v>
      </c>
      <c r="F321" s="22">
        <f>'Div 9 history '!B317</f>
        <v>0</v>
      </c>
      <c r="G321" s="22">
        <f>'Div 9 history '!C317</f>
        <v>0</v>
      </c>
      <c r="H321" s="22">
        <f>'Div 9 history '!D317</f>
        <v>0</v>
      </c>
      <c r="I321" s="22">
        <f>'Div 9 history '!E317</f>
        <v>0</v>
      </c>
      <c r="J321" s="22">
        <f>'Div 9 history '!F317</f>
        <v>0</v>
      </c>
      <c r="K321" s="22">
        <f>'Div 9 history '!G317</f>
        <v>0</v>
      </c>
      <c r="L321" s="1">
        <f t="shared" si="385"/>
        <v>0</v>
      </c>
      <c r="M321" s="1">
        <f t="shared" si="385"/>
        <v>0</v>
      </c>
      <c r="N321" s="1">
        <f t="shared" si="385"/>
        <v>0</v>
      </c>
      <c r="O321" s="1">
        <f t="shared" si="385"/>
        <v>0</v>
      </c>
      <c r="P321" s="1">
        <f t="shared" si="385"/>
        <v>0</v>
      </c>
      <c r="Q321" s="1">
        <f t="shared" si="385"/>
        <v>0</v>
      </c>
      <c r="R321" s="1">
        <f t="shared" si="385"/>
        <v>0</v>
      </c>
      <c r="S321" s="1">
        <f t="shared" si="385"/>
        <v>0</v>
      </c>
      <c r="T321" s="1">
        <f t="shared" si="385"/>
        <v>0</v>
      </c>
      <c r="U321" s="1">
        <f t="shared" si="385"/>
        <v>0</v>
      </c>
      <c r="V321" s="1">
        <f t="shared" si="385"/>
        <v>0</v>
      </c>
      <c r="W321" s="1">
        <f t="shared" si="385"/>
        <v>0</v>
      </c>
      <c r="X321" s="1">
        <f t="shared" si="385"/>
        <v>0</v>
      </c>
      <c r="Y321" s="1">
        <f t="shared" si="385"/>
        <v>0</v>
      </c>
      <c r="Z321" s="1">
        <f t="shared" si="385"/>
        <v>0</v>
      </c>
      <c r="AA321" s="1">
        <f t="shared" si="385"/>
        <v>0</v>
      </c>
      <c r="AB321" s="1">
        <f t="shared" si="385"/>
        <v>0</v>
      </c>
      <c r="AC321" s="1">
        <f t="shared" si="386"/>
        <v>0</v>
      </c>
      <c r="AD321" s="1">
        <f t="shared" si="386"/>
        <v>0</v>
      </c>
      <c r="AE321" s="1">
        <f t="shared" si="386"/>
        <v>0</v>
      </c>
      <c r="AF321" s="1">
        <f t="shared" si="386"/>
        <v>0</v>
      </c>
      <c r="AH321" s="15">
        <f t="shared" si="369"/>
        <v>0</v>
      </c>
      <c r="AI321" s="15">
        <f t="shared" si="370"/>
        <v>0</v>
      </c>
      <c r="AJ321" s="15">
        <f t="shared" si="371"/>
        <v>0</v>
      </c>
      <c r="AN321" s="15">
        <f t="shared" si="372"/>
        <v>0</v>
      </c>
    </row>
    <row r="322" spans="1:40">
      <c r="A322" s="9" t="s">
        <v>33</v>
      </c>
      <c r="B322" s="5"/>
      <c r="C322" s="5"/>
      <c r="D322" s="31">
        <f>SUM(D298:D321)</f>
        <v>148226.22</v>
      </c>
      <c r="E322" s="32">
        <f>SUM(E298:E321)</f>
        <v>1.0000000000000004</v>
      </c>
      <c r="F322" s="31">
        <f>SUM(F298:F321)</f>
        <v>32812.660000000003</v>
      </c>
      <c r="G322" s="31">
        <f t="shared" ref="G322:K322" si="387">SUM(G298:G321)</f>
        <v>16051.319999999998</v>
      </c>
      <c r="H322" s="31">
        <f t="shared" si="387"/>
        <v>22204.339999999997</v>
      </c>
      <c r="I322" s="31">
        <f t="shared" si="387"/>
        <v>26144.12</v>
      </c>
      <c r="J322" s="31">
        <f t="shared" si="387"/>
        <v>28644.050000000003</v>
      </c>
      <c r="K322" s="31">
        <f t="shared" si="387"/>
        <v>22369.729999999989</v>
      </c>
      <c r="L322" s="31">
        <f>'Div 9 history '!H318</f>
        <v>17263.320000000007</v>
      </c>
      <c r="M322" s="31">
        <f>'Div 9 history '!I318</f>
        <v>16461.919999999998</v>
      </c>
      <c r="N322" s="31">
        <f>'Div 9 history '!J318</f>
        <v>20181.239999999998</v>
      </c>
      <c r="O322" s="31">
        <f>'Div 009 FY18 Budget'!C64</f>
        <v>21039.3</v>
      </c>
      <c r="P322" s="31">
        <f>'Div 009 FY18 Budget'!D64</f>
        <v>25687.9</v>
      </c>
      <c r="Q322" s="31">
        <f>'Div 009 FY18 Budget'!E64</f>
        <v>23816.95</v>
      </c>
      <c r="R322" s="31">
        <f>'Div 009 FY18 Budget'!F64</f>
        <v>27160.75</v>
      </c>
      <c r="S322" s="31">
        <f>'Div 009 FY18 Budget'!G64</f>
        <v>21976.6</v>
      </c>
      <c r="T322" s="31">
        <f>'Div 009 FY18 Budget'!H64</f>
        <v>24369.65</v>
      </c>
      <c r="U322" s="31">
        <f>'Div 009 FY18 Budget'!I64</f>
        <v>23064.65</v>
      </c>
      <c r="V322" s="31">
        <f>'Div 009 FY18 Budget'!J64</f>
        <v>25884.9</v>
      </c>
      <c r="W322" s="31">
        <f>'Div 009 FY18 Budget'!K64</f>
        <v>25874.5</v>
      </c>
      <c r="X322" s="31">
        <f>'Div 009 FY18 Budget'!L64</f>
        <v>23710.3</v>
      </c>
      <c r="Y322" s="31">
        <f>'Div 009 FY18 Budget'!M64</f>
        <v>29932.15</v>
      </c>
      <c r="Z322" s="31">
        <f>'Div 009 FY18 Budget'!N64</f>
        <v>26360.75</v>
      </c>
      <c r="AA322" s="37">
        <f t="shared" ref="AA322" si="388">O322*(1+AA$3)</f>
        <v>21039.3</v>
      </c>
      <c r="AB322" s="37">
        <f t="shared" ref="AB322" si="389">P322*(1+AB$3)</f>
        <v>25687.9</v>
      </c>
      <c r="AC322" s="37">
        <f t="shared" ref="AC322" si="390">Q322*(1+AC$3)</f>
        <v>23816.95</v>
      </c>
      <c r="AD322" s="37">
        <f t="shared" ref="AD322" si="391">R322*(1+AD$3)</f>
        <v>27160.75</v>
      </c>
      <c r="AE322" s="37">
        <f t="shared" ref="AE322" si="392">S322*(1+AE$3)</f>
        <v>21976.6</v>
      </c>
      <c r="AF322" s="37">
        <f t="shared" ref="AF322" si="393">T322*(1+AF$3)</f>
        <v>24369.65</v>
      </c>
      <c r="AH322" s="15">
        <f>SUM(F322:Q322)</f>
        <v>272676.84999999998</v>
      </c>
      <c r="AI322" s="15">
        <f>SUM(U322:AF322)</f>
        <v>298878.40000000002</v>
      </c>
      <c r="AJ322" s="15">
        <f t="shared" ref="AJ322" si="394">AI322-AH322</f>
        <v>26201.550000000047</v>
      </c>
    </row>
    <row r="323" spans="1:40">
      <c r="B323" s="5"/>
      <c r="C323" s="5"/>
      <c r="F323" s="1">
        <f>F322-'Div 9 history '!B318</f>
        <v>0</v>
      </c>
      <c r="G323" s="1">
        <f>G322-'Div 9 history '!C318</f>
        <v>0</v>
      </c>
      <c r="H323" s="1">
        <f>H322-'Div 9 history '!D318</f>
        <v>0</v>
      </c>
      <c r="I323" s="1">
        <f>I322-'Div 9 history '!E318</f>
        <v>0</v>
      </c>
      <c r="J323" s="1">
        <f>J322-'Div 9 history '!F318</f>
        <v>0</v>
      </c>
      <c r="K323" s="1">
        <f>K322-'Div 9 history '!G318</f>
        <v>0</v>
      </c>
      <c r="L323" s="1">
        <f>L322-'Div 9 history '!H318</f>
        <v>0</v>
      </c>
      <c r="M323" s="1">
        <f>M322-'Div 9 history '!I318</f>
        <v>0</v>
      </c>
      <c r="N323" s="1">
        <f>N322-'Div 9 history '!J318</f>
        <v>0</v>
      </c>
      <c r="O323" s="1">
        <f t="shared" ref="O323:AF323" si="395">O322-SUM(O298:O321)</f>
        <v>0</v>
      </c>
      <c r="P323" s="1">
        <f t="shared" si="395"/>
        <v>0</v>
      </c>
      <c r="Q323" s="1">
        <f t="shared" si="395"/>
        <v>0</v>
      </c>
      <c r="R323" s="1">
        <f t="shared" si="395"/>
        <v>0</v>
      </c>
      <c r="S323" s="1">
        <f t="shared" si="395"/>
        <v>0</v>
      </c>
      <c r="T323" s="1">
        <f t="shared" si="395"/>
        <v>0</v>
      </c>
      <c r="U323" s="1">
        <f t="shared" si="395"/>
        <v>0</v>
      </c>
      <c r="V323" s="1">
        <f t="shared" si="395"/>
        <v>0</v>
      </c>
      <c r="W323" s="1">
        <f t="shared" si="395"/>
        <v>0</v>
      </c>
      <c r="X323" s="1">
        <f t="shared" si="395"/>
        <v>0</v>
      </c>
      <c r="Y323" s="1">
        <f t="shared" si="395"/>
        <v>0</v>
      </c>
      <c r="Z323" s="1">
        <f t="shared" si="395"/>
        <v>0</v>
      </c>
      <c r="AA323" s="1">
        <f t="shared" si="395"/>
        <v>0</v>
      </c>
      <c r="AB323" s="1">
        <f t="shared" si="395"/>
        <v>0</v>
      </c>
      <c r="AC323" s="1">
        <f t="shared" si="395"/>
        <v>0</v>
      </c>
      <c r="AD323" s="1">
        <f t="shared" si="395"/>
        <v>0</v>
      </c>
      <c r="AE323" s="1">
        <f t="shared" si="395"/>
        <v>0</v>
      </c>
      <c r="AF323" s="1">
        <f t="shared" si="395"/>
        <v>0</v>
      </c>
    </row>
    <row r="324" spans="1:40">
      <c r="A324" s="77" t="s">
        <v>520</v>
      </c>
      <c r="B324" s="5" t="str">
        <f t="shared" ref="B324:B439" si="396">RIGHT(A324,10)</f>
        <v>8740-04018</v>
      </c>
      <c r="C324" s="5" t="str">
        <f t="shared" ref="C324:C325" si="397">LEFT(B324,4)</f>
        <v>8740</v>
      </c>
      <c r="D324" s="1">
        <f>SUM($F324:K324)</f>
        <v>652.65000000000009</v>
      </c>
      <c r="E324" s="2">
        <f>D324/$D$351</f>
        <v>8.0288000988084311E-3</v>
      </c>
      <c r="F324" s="22">
        <f>'Div 9 history '!B320</f>
        <v>218.09</v>
      </c>
      <c r="G324" s="22">
        <f>'Div 9 history '!C320</f>
        <v>31.34</v>
      </c>
      <c r="H324" s="22">
        <f>'Div 9 history '!D320</f>
        <v>403.22</v>
      </c>
      <c r="I324" s="22">
        <f>'Div 9 history '!E320</f>
        <v>0</v>
      </c>
      <c r="J324" s="22">
        <f>'Div 9 history '!F320</f>
        <v>0</v>
      </c>
      <c r="K324" s="22">
        <f>'Div 9 history '!G320</f>
        <v>0</v>
      </c>
      <c r="L324" s="1">
        <f t="shared" ref="L324:U339" si="398">$E324*L$351</f>
        <v>82.649511961146843</v>
      </c>
      <c r="M324" s="1">
        <f t="shared" si="398"/>
        <v>109.37465769804652</v>
      </c>
      <c r="N324" s="1">
        <f t="shared" si="398"/>
        <v>130.99517262012478</v>
      </c>
      <c r="O324" s="1">
        <f t="shared" si="398"/>
        <v>140.94695063059879</v>
      </c>
      <c r="P324" s="1">
        <f t="shared" si="398"/>
        <v>78.310587811748775</v>
      </c>
      <c r="Q324" s="1">
        <f t="shared" si="398"/>
        <v>113.75854312799788</v>
      </c>
      <c r="R324" s="1">
        <f t="shared" si="398"/>
        <v>136.51400923204372</v>
      </c>
      <c r="S324" s="1">
        <f t="shared" si="398"/>
        <v>144.68427678859314</v>
      </c>
      <c r="T324" s="1">
        <f t="shared" si="398"/>
        <v>160.70125125771003</v>
      </c>
      <c r="U324" s="1">
        <f t="shared" si="398"/>
        <v>117.3854732846336</v>
      </c>
      <c r="V324" s="1">
        <f t="shared" ref="V324:AF339" si="399">$E324*V$351</f>
        <v>122.35008182573179</v>
      </c>
      <c r="W324" s="1">
        <f t="shared" si="399"/>
        <v>136.59799048107723</v>
      </c>
      <c r="X324" s="1">
        <f t="shared" si="399"/>
        <v>95.866522683805272</v>
      </c>
      <c r="Y324" s="1">
        <f t="shared" si="399"/>
        <v>141.07605373618765</v>
      </c>
      <c r="Z324" s="1">
        <f t="shared" si="399"/>
        <v>148.397677122293</v>
      </c>
      <c r="AA324" s="1">
        <f t="shared" si="399"/>
        <v>140.94695063059879</v>
      </c>
      <c r="AB324" s="1">
        <f t="shared" si="399"/>
        <v>78.310587811748775</v>
      </c>
      <c r="AC324" s="1">
        <f t="shared" si="399"/>
        <v>113.75854312799788</v>
      </c>
      <c r="AD324" s="1">
        <f t="shared" si="399"/>
        <v>136.51400923204372</v>
      </c>
      <c r="AE324" s="1">
        <f t="shared" si="399"/>
        <v>144.68427678859314</v>
      </c>
      <c r="AF324" s="1">
        <f t="shared" si="399"/>
        <v>160.70125125771003</v>
      </c>
      <c r="AH324" s="15">
        <f t="shared" ref="AH324:AH350" si="400">SUM(F324:Q324)</f>
        <v>1308.6854238496637</v>
      </c>
      <c r="AI324" s="15">
        <f t="shared" ref="AI324:AI350" si="401">SUM(U324:AF324)</f>
        <v>1536.5894179824206</v>
      </c>
      <c r="AJ324" s="15">
        <f t="shared" ref="AJ324:AJ350" si="402">AI324-AH324</f>
        <v>227.90399413275691</v>
      </c>
      <c r="AN324" s="15">
        <f t="shared" ref="AN324:AN350" si="403">AJ324</f>
        <v>227.90399413275691</v>
      </c>
    </row>
    <row r="325" spans="1:40">
      <c r="A325" s="77" t="s">
        <v>239</v>
      </c>
      <c r="B325" s="5" t="str">
        <f t="shared" si="396"/>
        <v>9120-04021</v>
      </c>
      <c r="C325" s="5" t="str">
        <f t="shared" si="397"/>
        <v>9120</v>
      </c>
      <c r="D325" s="1">
        <f>SUM($F325:K325)</f>
        <v>1003.25</v>
      </c>
      <c r="E325" s="2">
        <f>D325/$D$351</f>
        <v>1.2341827471277954E-2</v>
      </c>
      <c r="F325" s="22">
        <f>'Div 9 history '!B321</f>
        <v>0</v>
      </c>
      <c r="G325" s="22">
        <f>'Div 9 history '!C321</f>
        <v>0</v>
      </c>
      <c r="H325" s="22">
        <f>'Div 9 history '!D321</f>
        <v>229.21</v>
      </c>
      <c r="I325" s="22">
        <f>'Div 9 history '!E321</f>
        <v>175.78</v>
      </c>
      <c r="J325" s="22">
        <f>'Div 9 history '!F321</f>
        <v>268.25</v>
      </c>
      <c r="K325" s="22">
        <f>'Div 9 history '!G321</f>
        <v>330.01</v>
      </c>
      <c r="L325" s="1">
        <f t="shared" si="398"/>
        <v>127.04837642690653</v>
      </c>
      <c r="M325" s="1">
        <f t="shared" si="398"/>
        <v>168.1301238574506</v>
      </c>
      <c r="N325" s="1">
        <f t="shared" si="398"/>
        <v>201.36506080003085</v>
      </c>
      <c r="O325" s="1">
        <f t="shared" si="398"/>
        <v>216.66287936895458</v>
      </c>
      <c r="P325" s="1">
        <f t="shared" si="398"/>
        <v>120.37860602487848</v>
      </c>
      <c r="Q325" s="1">
        <f t="shared" si="398"/>
        <v>174.86900849331778</v>
      </c>
      <c r="R325" s="1">
        <f t="shared" si="398"/>
        <v>209.8485861672379</v>
      </c>
      <c r="S325" s="1">
        <f t="shared" si="398"/>
        <v>222.40787663855977</v>
      </c>
      <c r="T325" s="1">
        <f t="shared" si="398"/>
        <v>247.02908193411099</v>
      </c>
      <c r="U325" s="1">
        <f t="shared" si="398"/>
        <v>180.44430563519288</v>
      </c>
      <c r="V325" s="1">
        <f t="shared" si="399"/>
        <v>188.07587465205759</v>
      </c>
      <c r="W325" s="1">
        <f t="shared" si="399"/>
        <v>209.97768168258747</v>
      </c>
      <c r="X325" s="1">
        <f t="shared" si="399"/>
        <v>147.36549281012429</v>
      </c>
      <c r="Y325" s="1">
        <f t="shared" si="399"/>
        <v>216.86133595469275</v>
      </c>
      <c r="Z325" s="1">
        <f t="shared" si="399"/>
        <v>228.11609526230052</v>
      </c>
      <c r="AA325" s="1">
        <f t="shared" si="399"/>
        <v>216.66287936895458</v>
      </c>
      <c r="AB325" s="1">
        <f t="shared" si="399"/>
        <v>120.37860602487848</v>
      </c>
      <c r="AC325" s="1">
        <f t="shared" si="399"/>
        <v>174.86900849331778</v>
      </c>
      <c r="AD325" s="1">
        <f t="shared" si="399"/>
        <v>209.8485861672379</v>
      </c>
      <c r="AE325" s="1">
        <f t="shared" si="399"/>
        <v>222.40787663855977</v>
      </c>
      <c r="AF325" s="1">
        <f t="shared" si="399"/>
        <v>247.02908193411099</v>
      </c>
      <c r="AH325" s="15">
        <f t="shared" si="400"/>
        <v>2011.7040549715389</v>
      </c>
      <c r="AI325" s="15">
        <f t="shared" si="401"/>
        <v>2362.036824624015</v>
      </c>
      <c r="AJ325" s="15">
        <f t="shared" si="402"/>
        <v>350.33276965247614</v>
      </c>
      <c r="AN325" s="15">
        <f t="shared" si="403"/>
        <v>350.33276965247614</v>
      </c>
    </row>
    <row r="326" spans="1:40">
      <c r="A326" s="77" t="s">
        <v>934</v>
      </c>
      <c r="B326" s="5" t="str">
        <f t="shared" ref="B326:B332" si="404">RIGHT(A326,10)</f>
        <v>8740-04002</v>
      </c>
      <c r="C326" s="5" t="str">
        <f t="shared" ref="C326:C332" si="405">LEFT(B326,4)</f>
        <v>8740</v>
      </c>
      <c r="D326" s="1">
        <f>SUM($F326:K326)</f>
        <v>2440.85</v>
      </c>
      <c r="E326" s="2">
        <f t="shared" ref="E326:E350" si="406">D326/$D$351</f>
        <v>3.0026961956908838E-2</v>
      </c>
      <c r="F326" s="22">
        <f>'Div 9 history '!B322</f>
        <v>1481.12</v>
      </c>
      <c r="G326" s="22">
        <f>'Div 9 history '!C322</f>
        <v>959.73</v>
      </c>
      <c r="H326" s="22">
        <f>'Div 9 history '!D322</f>
        <v>0</v>
      </c>
      <c r="I326" s="22">
        <f>'Div 9 history '!E322</f>
        <v>0</v>
      </c>
      <c r="J326" s="22">
        <f>'Div 9 history '!F322</f>
        <v>0</v>
      </c>
      <c r="K326" s="22">
        <f>'Div 9 history '!G322</f>
        <v>0</v>
      </c>
      <c r="L326" s="1">
        <f t="shared" si="398"/>
        <v>309.101449889474</v>
      </c>
      <c r="M326" s="1">
        <f t="shared" si="398"/>
        <v>409.0509970769582</v>
      </c>
      <c r="N326" s="1">
        <f t="shared" si="398"/>
        <v>489.90970212185925</v>
      </c>
      <c r="O326" s="1">
        <f t="shared" si="398"/>
        <v>527.12842173706724</v>
      </c>
      <c r="P326" s="1">
        <f t="shared" si="398"/>
        <v>292.87427910872128</v>
      </c>
      <c r="Q326" s="1">
        <f t="shared" si="398"/>
        <v>425.44631884466952</v>
      </c>
      <c r="R326" s="1">
        <f t="shared" si="398"/>
        <v>510.5496352317993</v>
      </c>
      <c r="S326" s="1">
        <f t="shared" si="398"/>
        <v>541.10567225838884</v>
      </c>
      <c r="T326" s="1">
        <f t="shared" si="398"/>
        <v>601.00765974470448</v>
      </c>
      <c r="U326" s="1">
        <f t="shared" si="398"/>
        <v>439.0106986390835</v>
      </c>
      <c r="V326" s="1">
        <f t="shared" si="399"/>
        <v>457.57787056513808</v>
      </c>
      <c r="W326" s="1">
        <f t="shared" si="399"/>
        <v>510.86371725386851</v>
      </c>
      <c r="X326" s="1">
        <f t="shared" si="399"/>
        <v>358.53183466293729</v>
      </c>
      <c r="Y326" s="1">
        <f t="shared" si="399"/>
        <v>527.61125528533444</v>
      </c>
      <c r="Z326" s="1">
        <f t="shared" si="399"/>
        <v>554.99344243307871</v>
      </c>
      <c r="AA326" s="1">
        <f t="shared" si="399"/>
        <v>527.12842173706724</v>
      </c>
      <c r="AB326" s="1">
        <f t="shared" si="399"/>
        <v>292.87427910872128</v>
      </c>
      <c r="AC326" s="1">
        <f t="shared" si="399"/>
        <v>425.44631884466952</v>
      </c>
      <c r="AD326" s="1">
        <f t="shared" si="399"/>
        <v>510.5496352317993</v>
      </c>
      <c r="AE326" s="1">
        <f t="shared" si="399"/>
        <v>541.10567225838884</v>
      </c>
      <c r="AF326" s="1">
        <f t="shared" si="399"/>
        <v>601.00765974470448</v>
      </c>
      <c r="AH326" s="15">
        <f t="shared" ref="AH326:AH334" si="407">SUM(F326:Q326)</f>
        <v>4894.3611687787507</v>
      </c>
      <c r="AI326" s="15">
        <f t="shared" ref="AI326:AI334" si="408">SUM(U326:AF326)</f>
        <v>5746.7008057647899</v>
      </c>
      <c r="AJ326" s="15">
        <f t="shared" ref="AJ326:AJ334" si="409">AI326-AH326</f>
        <v>852.3396369860393</v>
      </c>
      <c r="AN326" s="15">
        <f t="shared" ref="AN326:AN334" si="410">AJ326</f>
        <v>852.3396369860393</v>
      </c>
    </row>
    <row r="327" spans="1:40">
      <c r="A327" s="77" t="s">
        <v>935</v>
      </c>
      <c r="B327" s="5" t="str">
        <f t="shared" si="404"/>
        <v>9030-04018</v>
      </c>
      <c r="C327" s="5" t="str">
        <f t="shared" si="405"/>
        <v>9030</v>
      </c>
      <c r="D327" s="1">
        <f>SUM($F327:K327)</f>
        <v>14.18</v>
      </c>
      <c r="E327" s="2">
        <f t="shared" si="406"/>
        <v>1.7444018294813994E-4</v>
      </c>
      <c r="F327" s="22">
        <f>'Div 9 history '!B323</f>
        <v>0</v>
      </c>
      <c r="G327" s="22">
        <f>'Div 9 history '!C323</f>
        <v>0</v>
      </c>
      <c r="H327" s="22">
        <f>'Div 9 history '!D323</f>
        <v>0</v>
      </c>
      <c r="I327" s="22">
        <f>'Div 9 history '!E323</f>
        <v>14.18</v>
      </c>
      <c r="J327" s="22">
        <f>'Div 9 history '!F323</f>
        <v>0</v>
      </c>
      <c r="K327" s="22">
        <f>'Div 9 history '!G323</f>
        <v>0</v>
      </c>
      <c r="L327" s="1">
        <f t="shared" si="398"/>
        <v>1.795709920491936</v>
      </c>
      <c r="M327" s="1">
        <f t="shared" si="398"/>
        <v>2.3763619798640914</v>
      </c>
      <c r="N327" s="1">
        <f t="shared" si="398"/>
        <v>2.8461067153196491</v>
      </c>
      <c r="O327" s="1">
        <f t="shared" si="398"/>
        <v>3.0623270664856976</v>
      </c>
      <c r="P327" s="1">
        <f t="shared" si="398"/>
        <v>1.7014389568231019</v>
      </c>
      <c r="Q327" s="1">
        <f t="shared" si="398"/>
        <v>2.4716098085574347</v>
      </c>
      <c r="R327" s="1">
        <f t="shared" si="398"/>
        <v>2.9660134082745415</v>
      </c>
      <c r="S327" s="1">
        <f t="shared" si="398"/>
        <v>3.1435272272462274</v>
      </c>
      <c r="T327" s="1">
        <f t="shared" si="398"/>
        <v>3.4915249258167895</v>
      </c>
      <c r="U327" s="1">
        <f t="shared" si="398"/>
        <v>2.5504114168024272</v>
      </c>
      <c r="V327" s="1">
        <f t="shared" si="399"/>
        <v>2.6582765039284095</v>
      </c>
      <c r="W327" s="1">
        <f t="shared" si="399"/>
        <v>2.9678380525881791</v>
      </c>
      <c r="X327" s="1">
        <f t="shared" si="399"/>
        <v>2.0828733496611638</v>
      </c>
      <c r="Y327" s="1">
        <f t="shared" si="399"/>
        <v>3.065132064627504</v>
      </c>
      <c r="Z327" s="1">
        <f t="shared" si="399"/>
        <v>3.2242075562615713</v>
      </c>
      <c r="AA327" s="1">
        <f t="shared" si="399"/>
        <v>3.0623270664856976</v>
      </c>
      <c r="AB327" s="1">
        <f t="shared" si="399"/>
        <v>1.7014389568231019</v>
      </c>
      <c r="AC327" s="1">
        <f t="shared" si="399"/>
        <v>2.4716098085574347</v>
      </c>
      <c r="AD327" s="1">
        <f t="shared" si="399"/>
        <v>2.9660134082745415</v>
      </c>
      <c r="AE327" s="1">
        <f t="shared" si="399"/>
        <v>3.1435272272462274</v>
      </c>
      <c r="AF327" s="1">
        <f t="shared" si="399"/>
        <v>3.4915249258167895</v>
      </c>
      <c r="AH327" s="15">
        <f t="shared" si="407"/>
        <v>28.433554447541908</v>
      </c>
      <c r="AI327" s="15">
        <f t="shared" si="408"/>
        <v>33.385180337073045</v>
      </c>
      <c r="AJ327" s="15">
        <f t="shared" si="409"/>
        <v>4.9516258895311367</v>
      </c>
      <c r="AN327" s="15">
        <f t="shared" si="410"/>
        <v>4.9516258895311367</v>
      </c>
    </row>
    <row r="328" spans="1:40">
      <c r="A328" s="77" t="s">
        <v>937</v>
      </c>
      <c r="B328" s="5" t="str">
        <f t="shared" si="404"/>
        <v>8700-04018</v>
      </c>
      <c r="C328" s="5" t="str">
        <f t="shared" si="405"/>
        <v>8700</v>
      </c>
      <c r="D328" s="1">
        <f>SUM($F328:K328)</f>
        <v>150</v>
      </c>
      <c r="E328" s="2">
        <f t="shared" si="406"/>
        <v>1.8452769705374465E-3</v>
      </c>
      <c r="F328" s="22">
        <f>'Div 9 history '!B324</f>
        <v>150</v>
      </c>
      <c r="G328" s="22">
        <f>'Div 9 history '!C324</f>
        <v>0</v>
      </c>
      <c r="H328" s="22">
        <f>'Div 9 history '!D324</f>
        <v>0</v>
      </c>
      <c r="I328" s="22">
        <f>'Div 9 history '!E324</f>
        <v>0</v>
      </c>
      <c r="J328" s="22">
        <f>'Div 9 history '!F324</f>
        <v>0</v>
      </c>
      <c r="K328" s="22">
        <f>'Div 9 history '!G324</f>
        <v>0</v>
      </c>
      <c r="L328" s="1">
        <f t="shared" si="398"/>
        <v>18.995521020718645</v>
      </c>
      <c r="M328" s="1">
        <f t="shared" si="398"/>
        <v>25.137820661467821</v>
      </c>
      <c r="N328" s="1">
        <f t="shared" si="398"/>
        <v>30.106911657118992</v>
      </c>
      <c r="O328" s="1">
        <f t="shared" si="398"/>
        <v>32.394150914869861</v>
      </c>
      <c r="P328" s="1">
        <f t="shared" si="398"/>
        <v>17.998296440300795</v>
      </c>
      <c r="Q328" s="1">
        <f t="shared" si="398"/>
        <v>26.145378792920678</v>
      </c>
      <c r="R328" s="1">
        <f t="shared" si="398"/>
        <v>31.375318141127025</v>
      </c>
      <c r="S328" s="1">
        <f t="shared" si="398"/>
        <v>33.25310889188534</v>
      </c>
      <c r="T328" s="1">
        <f t="shared" si="398"/>
        <v>36.934325731489309</v>
      </c>
      <c r="U328" s="1">
        <f t="shared" si="398"/>
        <v>26.978964211591261</v>
      </c>
      <c r="V328" s="1">
        <f t="shared" si="399"/>
        <v>28.119991226323094</v>
      </c>
      <c r="W328" s="1">
        <f t="shared" si="399"/>
        <v>31.394619738238845</v>
      </c>
      <c r="X328" s="1">
        <f t="shared" si="399"/>
        <v>22.033215969617387</v>
      </c>
      <c r="Y328" s="1">
        <f t="shared" si="399"/>
        <v>32.423822968556109</v>
      </c>
      <c r="Z328" s="1">
        <f t="shared" si="399"/>
        <v>34.10656794352861</v>
      </c>
      <c r="AA328" s="1">
        <f t="shared" si="399"/>
        <v>32.394150914869861</v>
      </c>
      <c r="AB328" s="1">
        <f t="shared" si="399"/>
        <v>17.998296440300795</v>
      </c>
      <c r="AC328" s="1">
        <f t="shared" si="399"/>
        <v>26.145378792920678</v>
      </c>
      <c r="AD328" s="1">
        <f t="shared" si="399"/>
        <v>31.375318141127025</v>
      </c>
      <c r="AE328" s="1">
        <f t="shared" si="399"/>
        <v>33.25310889188534</v>
      </c>
      <c r="AF328" s="1">
        <f t="shared" si="399"/>
        <v>36.934325731489309</v>
      </c>
      <c r="AH328" s="15">
        <f t="shared" si="407"/>
        <v>300.77807948739678</v>
      </c>
      <c r="AI328" s="15">
        <f t="shared" si="408"/>
        <v>353.15776097044829</v>
      </c>
      <c r="AJ328" s="15">
        <f t="shared" si="409"/>
        <v>52.379681483051513</v>
      </c>
      <c r="AN328" s="15">
        <f t="shared" si="410"/>
        <v>52.379681483051513</v>
      </c>
    </row>
    <row r="329" spans="1:40">
      <c r="A329" s="77" t="s">
        <v>939</v>
      </c>
      <c r="B329" s="5" t="str">
        <f t="shared" si="404"/>
        <v>9250-04017</v>
      </c>
      <c r="C329" s="5" t="str">
        <f t="shared" si="405"/>
        <v>9250</v>
      </c>
      <c r="D329" s="1">
        <f>SUM($F329:K329)</f>
        <v>40.119999999999997</v>
      </c>
      <c r="E329" s="2">
        <f t="shared" si="406"/>
        <v>4.9355008038641567E-4</v>
      </c>
      <c r="F329" s="22">
        <f>'Div 9 history '!B325</f>
        <v>0</v>
      </c>
      <c r="G329" s="22">
        <f>'Div 9 history '!C325</f>
        <v>0</v>
      </c>
      <c r="H329" s="22">
        <f>'Div 9 history '!D325</f>
        <v>0</v>
      </c>
      <c r="I329" s="22">
        <f>'Div 9 history '!E325</f>
        <v>0</v>
      </c>
      <c r="J329" s="22">
        <f>'Div 9 history '!F325</f>
        <v>40.119999999999997</v>
      </c>
      <c r="K329" s="22">
        <f>'Div 9 history '!G325</f>
        <v>0</v>
      </c>
      <c r="L329" s="1">
        <f t="shared" si="398"/>
        <v>5.0806686890082133</v>
      </c>
      <c r="M329" s="1">
        <f t="shared" si="398"/>
        <v>6.7235290995872603</v>
      </c>
      <c r="N329" s="1">
        <f t="shared" si="398"/>
        <v>8.0525953045574266</v>
      </c>
      <c r="O329" s="1">
        <f t="shared" si="398"/>
        <v>8.6643555646971926</v>
      </c>
      <c r="P329" s="1">
        <f t="shared" si="398"/>
        <v>4.8139443545657858</v>
      </c>
      <c r="Q329" s="1">
        <f t="shared" si="398"/>
        <v>6.9930173144798502</v>
      </c>
      <c r="R329" s="1">
        <f t="shared" si="398"/>
        <v>8.3918517588134414</v>
      </c>
      <c r="S329" s="1">
        <f t="shared" si="398"/>
        <v>8.8940981916162656</v>
      </c>
      <c r="T329" s="1">
        <f t="shared" si="398"/>
        <v>9.8787009889823398</v>
      </c>
      <c r="U329" s="1">
        <f t="shared" si="398"/>
        <v>7.2159736277936091</v>
      </c>
      <c r="V329" s="1">
        <f t="shared" si="399"/>
        <v>7.5211603200005497</v>
      </c>
      <c r="W329" s="1">
        <f t="shared" si="399"/>
        <v>8.3970142926542835</v>
      </c>
      <c r="X329" s="1">
        <f t="shared" si="399"/>
        <v>5.8931508313403302</v>
      </c>
      <c r="Y329" s="1">
        <f t="shared" si="399"/>
        <v>8.6722918499898061</v>
      </c>
      <c r="Z329" s="1">
        <f t="shared" si="399"/>
        <v>9.1223700392957863</v>
      </c>
      <c r="AA329" s="1">
        <f t="shared" si="399"/>
        <v>8.6643555646971926</v>
      </c>
      <c r="AB329" s="1">
        <f t="shared" si="399"/>
        <v>4.8139443545657858</v>
      </c>
      <c r="AC329" s="1">
        <f t="shared" si="399"/>
        <v>6.9930173144798502</v>
      </c>
      <c r="AD329" s="1">
        <f t="shared" si="399"/>
        <v>8.3918517588134414</v>
      </c>
      <c r="AE329" s="1">
        <f t="shared" si="399"/>
        <v>8.8940981916162656</v>
      </c>
      <c r="AF329" s="1">
        <f t="shared" si="399"/>
        <v>9.8787009889823398</v>
      </c>
      <c r="AH329" s="15">
        <f t="shared" si="407"/>
        <v>80.448110326895744</v>
      </c>
      <c r="AI329" s="15">
        <f t="shared" si="408"/>
        <v>94.457929134229246</v>
      </c>
      <c r="AJ329" s="15">
        <f t="shared" si="409"/>
        <v>14.009818807333502</v>
      </c>
      <c r="AN329" s="15">
        <f t="shared" si="410"/>
        <v>14.009818807333502</v>
      </c>
    </row>
    <row r="330" spans="1:40">
      <c r="A330" s="77" t="s">
        <v>943</v>
      </c>
      <c r="B330" s="5" t="str">
        <f t="shared" si="404"/>
        <v>9130-04021</v>
      </c>
      <c r="C330" s="5" t="str">
        <f t="shared" si="405"/>
        <v>9130</v>
      </c>
      <c r="D330" s="1">
        <f>SUM($F330:K330)</f>
        <v>1000</v>
      </c>
      <c r="E330" s="2">
        <f t="shared" si="406"/>
        <v>1.2301846470249643E-2</v>
      </c>
      <c r="F330" s="22">
        <f>'Div 9 history '!B326</f>
        <v>0</v>
      </c>
      <c r="G330" s="22">
        <f>'Div 9 history '!C326</f>
        <v>1000</v>
      </c>
      <c r="H330" s="22">
        <f>'Div 9 history '!D326</f>
        <v>0</v>
      </c>
      <c r="I330" s="22">
        <f>'Div 9 history '!E326</f>
        <v>0</v>
      </c>
      <c r="J330" s="22">
        <f>'Div 9 history '!F326</f>
        <v>0</v>
      </c>
      <c r="K330" s="22">
        <f>'Div 9 history '!G326</f>
        <v>0</v>
      </c>
      <c r="L330" s="1">
        <f t="shared" si="398"/>
        <v>126.63680680479096</v>
      </c>
      <c r="M330" s="1">
        <f t="shared" si="398"/>
        <v>167.58547107645214</v>
      </c>
      <c r="N330" s="1">
        <f t="shared" si="398"/>
        <v>200.71274438079328</v>
      </c>
      <c r="O330" s="1">
        <f t="shared" si="398"/>
        <v>215.96100609913239</v>
      </c>
      <c r="P330" s="1">
        <f t="shared" si="398"/>
        <v>119.98864293533863</v>
      </c>
      <c r="Q330" s="1">
        <f t="shared" si="398"/>
        <v>174.30252528613784</v>
      </c>
      <c r="R330" s="1">
        <f t="shared" si="398"/>
        <v>209.16878760751351</v>
      </c>
      <c r="S330" s="1">
        <f t="shared" si="398"/>
        <v>221.68739261256894</v>
      </c>
      <c r="T330" s="1">
        <f t="shared" si="398"/>
        <v>246.22883820992874</v>
      </c>
      <c r="U330" s="1">
        <f t="shared" si="398"/>
        <v>179.8597614106084</v>
      </c>
      <c r="V330" s="1">
        <f t="shared" si="399"/>
        <v>187.46660817548727</v>
      </c>
      <c r="W330" s="1">
        <f t="shared" si="399"/>
        <v>209.29746492159231</v>
      </c>
      <c r="X330" s="1">
        <f t="shared" si="399"/>
        <v>146.88810646411591</v>
      </c>
      <c r="Y330" s="1">
        <f t="shared" si="399"/>
        <v>216.15881979037405</v>
      </c>
      <c r="Z330" s="1">
        <f t="shared" si="399"/>
        <v>227.37711962352407</v>
      </c>
      <c r="AA330" s="1">
        <f t="shared" si="399"/>
        <v>215.96100609913239</v>
      </c>
      <c r="AB330" s="1">
        <f t="shared" si="399"/>
        <v>119.98864293533863</v>
      </c>
      <c r="AC330" s="1">
        <f t="shared" si="399"/>
        <v>174.30252528613784</v>
      </c>
      <c r="AD330" s="1">
        <f t="shared" si="399"/>
        <v>209.16878760751351</v>
      </c>
      <c r="AE330" s="1">
        <f t="shared" si="399"/>
        <v>221.68739261256894</v>
      </c>
      <c r="AF330" s="1">
        <f t="shared" si="399"/>
        <v>246.22883820992874</v>
      </c>
      <c r="AH330" s="15">
        <f t="shared" si="407"/>
        <v>2005.1871965826454</v>
      </c>
      <c r="AI330" s="15">
        <f t="shared" si="408"/>
        <v>2354.3850731363218</v>
      </c>
      <c r="AJ330" s="15">
        <f t="shared" si="409"/>
        <v>349.19787655367645</v>
      </c>
      <c r="AN330" s="15">
        <f t="shared" si="410"/>
        <v>349.19787655367645</v>
      </c>
    </row>
    <row r="331" spans="1:40">
      <c r="A331" s="77" t="s">
        <v>936</v>
      </c>
      <c r="B331" s="5" t="str">
        <f t="shared" si="404"/>
        <v>9250-04018</v>
      </c>
      <c r="C331" s="5" t="str">
        <f t="shared" si="405"/>
        <v>9250</v>
      </c>
      <c r="D331" s="1">
        <f>SUM($F331:K331)</f>
        <v>236.89</v>
      </c>
      <c r="E331" s="2">
        <f t="shared" si="406"/>
        <v>2.9141844103374379E-3</v>
      </c>
      <c r="F331" s="22">
        <f>'Div 9 history '!B327</f>
        <v>0</v>
      </c>
      <c r="G331" s="22">
        <f>'Div 9 history '!C327</f>
        <v>0</v>
      </c>
      <c r="H331" s="22">
        <f>'Div 9 history '!D327</f>
        <v>0</v>
      </c>
      <c r="I331" s="22">
        <f>'Div 9 history '!E327</f>
        <v>0</v>
      </c>
      <c r="J331" s="22">
        <f>'Div 9 history '!F327</f>
        <v>57.32</v>
      </c>
      <c r="K331" s="22">
        <f>'Div 9 history '!G327</f>
        <v>179.57</v>
      </c>
      <c r="L331" s="1">
        <f t="shared" si="398"/>
        <v>29.998993163986931</v>
      </c>
      <c r="M331" s="1">
        <f t="shared" si="398"/>
        <v>39.699322243300749</v>
      </c>
      <c r="N331" s="1">
        <f t="shared" si="398"/>
        <v>47.546842016366121</v>
      </c>
      <c r="O331" s="1">
        <f t="shared" si="398"/>
        <v>51.159002734823474</v>
      </c>
      <c r="P331" s="1">
        <f t="shared" si="398"/>
        <v>28.424109624952369</v>
      </c>
      <c r="Q331" s="1">
        <f t="shared" si="398"/>
        <v>41.290525215033192</v>
      </c>
      <c r="R331" s="1">
        <f t="shared" si="398"/>
        <v>49.549994096343873</v>
      </c>
      <c r="S331" s="1">
        <f t="shared" si="398"/>
        <v>52.515526435991454</v>
      </c>
      <c r="T331" s="1">
        <f t="shared" si="398"/>
        <v>58.329149483550019</v>
      </c>
      <c r="U331" s="1">
        <f t="shared" si="398"/>
        <v>42.606978880559026</v>
      </c>
      <c r="V331" s="1">
        <f t="shared" si="399"/>
        <v>44.408964810691181</v>
      </c>
      <c r="W331" s="1">
        <f t="shared" si="399"/>
        <v>49.580476465276</v>
      </c>
      <c r="X331" s="1">
        <f t="shared" si="399"/>
        <v>34.796323540284419</v>
      </c>
      <c r="Y331" s="1">
        <f t="shared" si="399"/>
        <v>51.205862820141704</v>
      </c>
      <c r="Z331" s="1">
        <f t="shared" si="399"/>
        <v>53.863365867616615</v>
      </c>
      <c r="AA331" s="1">
        <f t="shared" si="399"/>
        <v>51.159002734823474</v>
      </c>
      <c r="AB331" s="1">
        <f t="shared" si="399"/>
        <v>28.424109624952369</v>
      </c>
      <c r="AC331" s="1">
        <f t="shared" si="399"/>
        <v>41.290525215033192</v>
      </c>
      <c r="AD331" s="1">
        <f t="shared" si="399"/>
        <v>49.549994096343873</v>
      </c>
      <c r="AE331" s="1">
        <f t="shared" si="399"/>
        <v>52.515526435991454</v>
      </c>
      <c r="AF331" s="1">
        <f t="shared" si="399"/>
        <v>58.329149483550019</v>
      </c>
      <c r="AH331" s="15">
        <f t="shared" si="407"/>
        <v>475.0087949984628</v>
      </c>
      <c r="AI331" s="15">
        <f t="shared" si="408"/>
        <v>557.73027997526344</v>
      </c>
      <c r="AJ331" s="15">
        <f t="shared" si="409"/>
        <v>82.721484976800639</v>
      </c>
      <c r="AN331" s="15">
        <f t="shared" si="410"/>
        <v>82.721484976800639</v>
      </c>
    </row>
    <row r="332" spans="1:40">
      <c r="A332" s="77" t="s">
        <v>938</v>
      </c>
      <c r="B332" s="5" t="str">
        <f t="shared" si="404"/>
        <v>8810-04018</v>
      </c>
      <c r="C332" s="5" t="str">
        <f t="shared" si="405"/>
        <v>8810</v>
      </c>
      <c r="D332" s="1">
        <f>SUM($F332:K332)</f>
        <v>944.69</v>
      </c>
      <c r="E332" s="2">
        <f t="shared" si="406"/>
        <v>1.1621431341980135E-2</v>
      </c>
      <c r="F332" s="22">
        <f>'Div 9 history '!B328</f>
        <v>0</v>
      </c>
      <c r="G332" s="22">
        <f>'Div 9 history '!C328</f>
        <v>0</v>
      </c>
      <c r="H332" s="22">
        <f>'Div 9 history '!D328</f>
        <v>0</v>
      </c>
      <c r="I332" s="22">
        <f>'Div 9 history '!E328</f>
        <v>0</v>
      </c>
      <c r="J332" s="22">
        <f>'Div 9 history '!F328</f>
        <v>944.69</v>
      </c>
      <c r="K332" s="22">
        <f>'Div 9 history '!G328</f>
        <v>0</v>
      </c>
      <c r="L332" s="1">
        <f t="shared" si="398"/>
        <v>119.63252502041797</v>
      </c>
      <c r="M332" s="1">
        <f t="shared" si="398"/>
        <v>158.31631867121357</v>
      </c>
      <c r="N332" s="1">
        <f t="shared" si="398"/>
        <v>189.61132248909161</v>
      </c>
      <c r="O332" s="1">
        <f t="shared" si="398"/>
        <v>204.01620285178939</v>
      </c>
      <c r="P332" s="1">
        <f t="shared" si="398"/>
        <v>113.35207109458506</v>
      </c>
      <c r="Q332" s="1">
        <f t="shared" si="398"/>
        <v>164.66185261256155</v>
      </c>
      <c r="R332" s="1">
        <f t="shared" si="398"/>
        <v>197.59966196494193</v>
      </c>
      <c r="S332" s="1">
        <f t="shared" si="398"/>
        <v>209.42586292716774</v>
      </c>
      <c r="T332" s="1">
        <f t="shared" si="398"/>
        <v>232.60992116853757</v>
      </c>
      <c r="U332" s="1">
        <f t="shared" si="398"/>
        <v>169.91171800698766</v>
      </c>
      <c r="V332" s="1">
        <f t="shared" si="399"/>
        <v>177.09783007730107</v>
      </c>
      <c r="W332" s="1">
        <f t="shared" si="399"/>
        <v>197.72122213677903</v>
      </c>
      <c r="X332" s="1">
        <f t="shared" si="399"/>
        <v>138.76372529558566</v>
      </c>
      <c r="Y332" s="1">
        <f t="shared" si="399"/>
        <v>204.20307546776846</v>
      </c>
      <c r="Z332" s="1">
        <f t="shared" si="399"/>
        <v>214.80089113714695</v>
      </c>
      <c r="AA332" s="1">
        <f t="shared" si="399"/>
        <v>204.01620285178939</v>
      </c>
      <c r="AB332" s="1">
        <f t="shared" si="399"/>
        <v>113.35207109458506</v>
      </c>
      <c r="AC332" s="1">
        <f t="shared" si="399"/>
        <v>164.66185261256155</v>
      </c>
      <c r="AD332" s="1">
        <f t="shared" si="399"/>
        <v>197.59966196494193</v>
      </c>
      <c r="AE332" s="1">
        <f t="shared" si="399"/>
        <v>209.42586292716774</v>
      </c>
      <c r="AF332" s="1">
        <f t="shared" si="399"/>
        <v>232.60992116853757</v>
      </c>
      <c r="AH332" s="15">
        <f t="shared" si="407"/>
        <v>1894.280292739659</v>
      </c>
      <c r="AI332" s="15">
        <f t="shared" si="408"/>
        <v>2224.1640347411521</v>
      </c>
      <c r="AJ332" s="15">
        <f t="shared" si="409"/>
        <v>329.88374200149315</v>
      </c>
      <c r="AN332" s="15">
        <f t="shared" si="410"/>
        <v>329.88374200149315</v>
      </c>
    </row>
    <row r="333" spans="1:40">
      <c r="A333" s="77" t="s">
        <v>940</v>
      </c>
      <c r="B333" s="5" t="str">
        <f t="shared" ref="B333:B350" si="411">RIGHT(A333,10)</f>
        <v>8740-04022</v>
      </c>
      <c r="C333" s="5" t="str">
        <f t="shared" ref="C333:C350" si="412">LEFT(B333,4)</f>
        <v>8740</v>
      </c>
      <c r="D333" s="1">
        <f>SUM($F333:K333)</f>
        <v>1652.7</v>
      </c>
      <c r="E333" s="2">
        <f t="shared" si="406"/>
        <v>2.0331261661381585E-2</v>
      </c>
      <c r="F333" s="22">
        <f>'Div 9 history '!B329</f>
        <v>1652.7</v>
      </c>
      <c r="G333" s="22">
        <f>'Div 9 history '!C329</f>
        <v>0</v>
      </c>
      <c r="H333" s="22">
        <f>'Div 9 history '!D329</f>
        <v>0</v>
      </c>
      <c r="I333" s="22">
        <f>'Div 9 history '!E329</f>
        <v>0</v>
      </c>
      <c r="J333" s="22">
        <f>'Div 9 history '!F329</f>
        <v>0</v>
      </c>
      <c r="K333" s="22">
        <f>'Div 9 history '!G329</f>
        <v>0</v>
      </c>
      <c r="L333" s="1">
        <f t="shared" si="398"/>
        <v>209.29265060627804</v>
      </c>
      <c r="M333" s="1">
        <f t="shared" si="398"/>
        <v>276.96850804805246</v>
      </c>
      <c r="N333" s="1">
        <f t="shared" si="398"/>
        <v>331.71795263813704</v>
      </c>
      <c r="O333" s="1">
        <f t="shared" si="398"/>
        <v>356.91875478003612</v>
      </c>
      <c r="P333" s="1">
        <f t="shared" si="398"/>
        <v>198.30523017923417</v>
      </c>
      <c r="Q333" s="1">
        <f t="shared" si="398"/>
        <v>288.06978354040001</v>
      </c>
      <c r="R333" s="1">
        <f t="shared" si="398"/>
        <v>345.69325527893756</v>
      </c>
      <c r="S333" s="1">
        <f t="shared" si="398"/>
        <v>366.38275377079265</v>
      </c>
      <c r="T333" s="1">
        <f t="shared" si="398"/>
        <v>406.94240090954924</v>
      </c>
      <c r="U333" s="1">
        <f t="shared" si="398"/>
        <v>297.25422768331254</v>
      </c>
      <c r="V333" s="1">
        <f t="shared" si="399"/>
        <v>309.82606333162784</v>
      </c>
      <c r="W333" s="1">
        <f t="shared" si="399"/>
        <v>345.90592027591561</v>
      </c>
      <c r="X333" s="1">
        <f t="shared" si="399"/>
        <v>242.76197355324439</v>
      </c>
      <c r="Y333" s="1">
        <f t="shared" si="399"/>
        <v>357.24568146755115</v>
      </c>
      <c r="Z333" s="1">
        <f t="shared" si="399"/>
        <v>375.78616560179825</v>
      </c>
      <c r="AA333" s="1">
        <f t="shared" si="399"/>
        <v>356.91875478003612</v>
      </c>
      <c r="AB333" s="1">
        <f t="shared" si="399"/>
        <v>198.30523017923417</v>
      </c>
      <c r="AC333" s="1">
        <f t="shared" si="399"/>
        <v>288.06978354040001</v>
      </c>
      <c r="AD333" s="1">
        <f t="shared" si="399"/>
        <v>345.69325527893756</v>
      </c>
      <c r="AE333" s="1">
        <f t="shared" si="399"/>
        <v>366.38275377079265</v>
      </c>
      <c r="AF333" s="1">
        <f t="shared" si="399"/>
        <v>406.94240090954924</v>
      </c>
      <c r="AH333" s="15">
        <f t="shared" si="407"/>
        <v>3313.9728797921375</v>
      </c>
      <c r="AI333" s="15">
        <f t="shared" si="408"/>
        <v>3891.0922103723992</v>
      </c>
      <c r="AJ333" s="15">
        <f t="shared" si="409"/>
        <v>577.1193305802617</v>
      </c>
      <c r="AN333" s="15">
        <f t="shared" si="410"/>
        <v>577.1193305802617</v>
      </c>
    </row>
    <row r="334" spans="1:40">
      <c r="A334" s="77" t="s">
        <v>1000</v>
      </c>
      <c r="B334" s="5" t="str">
        <f t="shared" si="411"/>
        <v>8800-04023</v>
      </c>
      <c r="C334" s="5" t="str">
        <f t="shared" si="412"/>
        <v>8800</v>
      </c>
      <c r="D334" s="1">
        <f>SUM($F334:K334)</f>
        <v>232</v>
      </c>
      <c r="E334" s="2">
        <f t="shared" si="406"/>
        <v>2.8540283810979173E-3</v>
      </c>
      <c r="F334" s="22">
        <f>'Div 9 history '!B330</f>
        <v>0</v>
      </c>
      <c r="G334" s="22">
        <f>'Div 9 history '!C330</f>
        <v>0</v>
      </c>
      <c r="H334" s="22">
        <f>'Div 9 history '!D330</f>
        <v>232</v>
      </c>
      <c r="I334" s="22">
        <f>'Div 9 history '!E330</f>
        <v>0</v>
      </c>
      <c r="J334" s="22">
        <f>'Div 9 history '!F330</f>
        <v>0</v>
      </c>
      <c r="K334" s="22">
        <f>'Div 9 history '!G330</f>
        <v>0</v>
      </c>
      <c r="L334" s="1">
        <f t="shared" si="398"/>
        <v>29.379739178711507</v>
      </c>
      <c r="M334" s="1">
        <f t="shared" si="398"/>
        <v>38.879829289736897</v>
      </c>
      <c r="N334" s="1">
        <f t="shared" si="398"/>
        <v>46.565356696344047</v>
      </c>
      <c r="O334" s="1">
        <f t="shared" si="398"/>
        <v>50.102953414998723</v>
      </c>
      <c r="P334" s="1">
        <f t="shared" si="398"/>
        <v>27.837365160998566</v>
      </c>
      <c r="Q334" s="1">
        <f t="shared" si="398"/>
        <v>40.438185866383982</v>
      </c>
      <c r="R334" s="1">
        <f t="shared" si="398"/>
        <v>48.527158724943135</v>
      </c>
      <c r="S334" s="1">
        <f t="shared" si="398"/>
        <v>51.431475086115995</v>
      </c>
      <c r="T334" s="1">
        <f t="shared" si="398"/>
        <v>57.125090464703469</v>
      </c>
      <c r="U334" s="1">
        <f t="shared" si="398"/>
        <v>41.727464647261151</v>
      </c>
      <c r="V334" s="1">
        <f t="shared" si="399"/>
        <v>43.49225309671305</v>
      </c>
      <c r="W334" s="1">
        <f t="shared" si="399"/>
        <v>48.557011861809414</v>
      </c>
      <c r="X334" s="1">
        <f t="shared" si="399"/>
        <v>34.078040699674894</v>
      </c>
      <c r="Y334" s="1">
        <f t="shared" si="399"/>
        <v>50.148846191366779</v>
      </c>
      <c r="Z334" s="1">
        <f t="shared" si="399"/>
        <v>52.751491752657586</v>
      </c>
      <c r="AA334" s="1">
        <f t="shared" si="399"/>
        <v>50.102953414998723</v>
      </c>
      <c r="AB334" s="1">
        <f t="shared" si="399"/>
        <v>27.837365160998566</v>
      </c>
      <c r="AC334" s="1">
        <f t="shared" si="399"/>
        <v>40.438185866383982</v>
      </c>
      <c r="AD334" s="1">
        <f t="shared" si="399"/>
        <v>48.527158724943135</v>
      </c>
      <c r="AE334" s="1">
        <f t="shared" si="399"/>
        <v>51.431475086115995</v>
      </c>
      <c r="AF334" s="1">
        <f t="shared" si="399"/>
        <v>57.125090464703469</v>
      </c>
      <c r="AH334" s="15">
        <f t="shared" si="407"/>
        <v>465.2034296071738</v>
      </c>
      <c r="AI334" s="15">
        <f t="shared" si="408"/>
        <v>546.21733696762681</v>
      </c>
      <c r="AJ334" s="15">
        <f t="shared" si="409"/>
        <v>81.013907360453004</v>
      </c>
      <c r="AN334" s="15">
        <f t="shared" si="410"/>
        <v>81.013907360453004</v>
      </c>
    </row>
    <row r="335" spans="1:40">
      <c r="A335" s="77" t="s">
        <v>240</v>
      </c>
      <c r="B335" s="5" t="str">
        <f t="shared" si="411"/>
        <v>9110-04040</v>
      </c>
      <c r="C335" s="5" t="str">
        <f t="shared" si="412"/>
        <v>9110</v>
      </c>
      <c r="D335" s="1">
        <f>SUM($F335:K335)</f>
        <v>117.66</v>
      </c>
      <c r="E335" s="2">
        <f t="shared" si="406"/>
        <v>1.447435255689573E-3</v>
      </c>
      <c r="F335" s="22">
        <f>'Div 9 history '!B331</f>
        <v>0</v>
      </c>
      <c r="G335" s="22">
        <f>'Div 9 history '!C331</f>
        <v>117.66</v>
      </c>
      <c r="H335" s="22">
        <f>'Div 9 history '!D331</f>
        <v>0</v>
      </c>
      <c r="I335" s="22">
        <f>'Div 9 history '!E331</f>
        <v>0</v>
      </c>
      <c r="J335" s="22">
        <f>'Div 9 history '!F331</f>
        <v>0</v>
      </c>
      <c r="K335" s="22">
        <f>'Div 9 history '!G331</f>
        <v>0</v>
      </c>
      <c r="L335" s="1">
        <f t="shared" si="398"/>
        <v>14.900086688651706</v>
      </c>
      <c r="M335" s="1">
        <f t="shared" si="398"/>
        <v>19.718106526855358</v>
      </c>
      <c r="N335" s="1">
        <f t="shared" si="398"/>
        <v>23.615861503844137</v>
      </c>
      <c r="O335" s="1">
        <f t="shared" si="398"/>
        <v>25.409971977623918</v>
      </c>
      <c r="P335" s="1">
        <f t="shared" si="398"/>
        <v>14.117863727771944</v>
      </c>
      <c r="Q335" s="1">
        <f t="shared" si="398"/>
        <v>20.508435125166979</v>
      </c>
      <c r="R335" s="1">
        <f t="shared" si="398"/>
        <v>24.610799549900037</v>
      </c>
      <c r="S335" s="1">
        <f t="shared" si="398"/>
        <v>26.083738614794861</v>
      </c>
      <c r="T335" s="1">
        <f t="shared" si="398"/>
        <v>28.971285103780215</v>
      </c>
      <c r="U335" s="1">
        <f t="shared" si="398"/>
        <v>21.162299527572184</v>
      </c>
      <c r="V335" s="1">
        <f t="shared" si="399"/>
        <v>22.057321117927835</v>
      </c>
      <c r="W335" s="1">
        <f t="shared" si="399"/>
        <v>24.625939722674548</v>
      </c>
      <c r="X335" s="1">
        <f t="shared" si="399"/>
        <v>17.282854606567877</v>
      </c>
      <c r="Y335" s="1">
        <f t="shared" si="399"/>
        <v>25.433246736535409</v>
      </c>
      <c r="Z335" s="1">
        <f t="shared" si="399"/>
        <v>26.753191894903843</v>
      </c>
      <c r="AA335" s="1">
        <f t="shared" si="399"/>
        <v>25.409971977623918</v>
      </c>
      <c r="AB335" s="1">
        <f t="shared" si="399"/>
        <v>14.117863727771944</v>
      </c>
      <c r="AC335" s="1">
        <f t="shared" si="399"/>
        <v>20.508435125166979</v>
      </c>
      <c r="AD335" s="1">
        <f t="shared" si="399"/>
        <v>24.610799549900037</v>
      </c>
      <c r="AE335" s="1">
        <f t="shared" si="399"/>
        <v>26.083738614794861</v>
      </c>
      <c r="AF335" s="1">
        <f t="shared" si="399"/>
        <v>28.971285103780215</v>
      </c>
      <c r="AH335" s="15">
        <f t="shared" si="400"/>
        <v>235.93032554991404</v>
      </c>
      <c r="AI335" s="15">
        <f t="shared" si="401"/>
        <v>277.01694770521965</v>
      </c>
      <c r="AJ335" s="15">
        <f t="shared" si="402"/>
        <v>41.086622155305605</v>
      </c>
      <c r="AN335" s="15">
        <f t="shared" si="403"/>
        <v>41.086622155305605</v>
      </c>
    </row>
    <row r="336" spans="1:40">
      <c r="A336" s="77" t="s">
        <v>241</v>
      </c>
      <c r="B336" s="5" t="str">
        <f t="shared" si="411"/>
        <v>9120-04040</v>
      </c>
      <c r="C336" s="5" t="str">
        <f t="shared" si="412"/>
        <v>9120</v>
      </c>
      <c r="D336" s="1">
        <f>SUM($F336:K336)</f>
        <v>0</v>
      </c>
      <c r="E336" s="2">
        <f t="shared" si="406"/>
        <v>0</v>
      </c>
      <c r="F336" s="22">
        <f>'Div 9 history '!B332</f>
        <v>0</v>
      </c>
      <c r="G336" s="22">
        <f>'Div 9 history '!C332</f>
        <v>0</v>
      </c>
      <c r="H336" s="22">
        <f>'Div 9 history '!D332</f>
        <v>0</v>
      </c>
      <c r="I336" s="22">
        <f>'Div 9 history '!E332</f>
        <v>0</v>
      </c>
      <c r="J336" s="22">
        <f>'Div 9 history '!F332</f>
        <v>0</v>
      </c>
      <c r="K336" s="22">
        <f>'Div 9 history '!G332</f>
        <v>0</v>
      </c>
      <c r="L336" s="1">
        <f t="shared" si="398"/>
        <v>0</v>
      </c>
      <c r="M336" s="1">
        <f t="shared" si="398"/>
        <v>0</v>
      </c>
      <c r="N336" s="1">
        <f t="shared" si="398"/>
        <v>0</v>
      </c>
      <c r="O336" s="1">
        <f t="shared" si="398"/>
        <v>0</v>
      </c>
      <c r="P336" s="1">
        <f t="shared" si="398"/>
        <v>0</v>
      </c>
      <c r="Q336" s="1">
        <f t="shared" si="398"/>
        <v>0</v>
      </c>
      <c r="R336" s="1">
        <f t="shared" si="398"/>
        <v>0</v>
      </c>
      <c r="S336" s="1">
        <f t="shared" si="398"/>
        <v>0</v>
      </c>
      <c r="T336" s="1">
        <f t="shared" si="398"/>
        <v>0</v>
      </c>
      <c r="U336" s="1">
        <f t="shared" si="398"/>
        <v>0</v>
      </c>
      <c r="V336" s="1">
        <f t="shared" si="399"/>
        <v>0</v>
      </c>
      <c r="W336" s="1">
        <f t="shared" si="399"/>
        <v>0</v>
      </c>
      <c r="X336" s="1">
        <f t="shared" si="399"/>
        <v>0</v>
      </c>
      <c r="Y336" s="1">
        <f t="shared" si="399"/>
        <v>0</v>
      </c>
      <c r="Z336" s="1">
        <f t="shared" si="399"/>
        <v>0</v>
      </c>
      <c r="AA336" s="1">
        <f t="shared" si="399"/>
        <v>0</v>
      </c>
      <c r="AB336" s="1">
        <f t="shared" si="399"/>
        <v>0</v>
      </c>
      <c r="AC336" s="1">
        <f t="shared" si="399"/>
        <v>0</v>
      </c>
      <c r="AD336" s="1">
        <f t="shared" si="399"/>
        <v>0</v>
      </c>
      <c r="AE336" s="1">
        <f t="shared" si="399"/>
        <v>0</v>
      </c>
      <c r="AF336" s="1">
        <f t="shared" si="399"/>
        <v>0</v>
      </c>
      <c r="AH336" s="15">
        <f t="shared" si="400"/>
        <v>0</v>
      </c>
      <c r="AI336" s="15">
        <f t="shared" si="401"/>
        <v>0</v>
      </c>
      <c r="AJ336" s="15">
        <f t="shared" si="402"/>
        <v>0</v>
      </c>
      <c r="AN336" s="15">
        <f t="shared" si="403"/>
        <v>0</v>
      </c>
    </row>
    <row r="337" spans="1:40">
      <c r="A337" s="77" t="s">
        <v>242</v>
      </c>
      <c r="B337" s="5" t="str">
        <f t="shared" si="411"/>
        <v>9130-04040</v>
      </c>
      <c r="C337" s="5" t="str">
        <f t="shared" si="412"/>
        <v>9130</v>
      </c>
      <c r="D337" s="1">
        <f>SUM($F337:K337)</f>
        <v>4839.9800000000005</v>
      </c>
      <c r="E337" s="2">
        <f t="shared" si="406"/>
        <v>5.9540690879078872E-2</v>
      </c>
      <c r="F337" s="22">
        <f>'Div 9 history '!B333</f>
        <v>0</v>
      </c>
      <c r="G337" s="22">
        <f>'Div 9 history '!C333</f>
        <v>2000</v>
      </c>
      <c r="H337" s="22">
        <f>'Div 9 history '!D333</f>
        <v>0</v>
      </c>
      <c r="I337" s="22">
        <f>'Div 9 history '!E333</f>
        <v>1878.14</v>
      </c>
      <c r="J337" s="22">
        <f>'Div 9 history '!F333</f>
        <v>961.84</v>
      </c>
      <c r="K337" s="22">
        <f>'Div 9 history '!G333</f>
        <v>0</v>
      </c>
      <c r="L337" s="1">
        <f t="shared" si="398"/>
        <v>612.91961219905227</v>
      </c>
      <c r="M337" s="1">
        <f t="shared" si="398"/>
        <v>811.11032830060697</v>
      </c>
      <c r="N337" s="1">
        <f t="shared" si="398"/>
        <v>971.44566854815196</v>
      </c>
      <c r="O337" s="1">
        <f t="shared" si="398"/>
        <v>1045.2469502996789</v>
      </c>
      <c r="P337" s="1">
        <f t="shared" si="398"/>
        <v>580.74263203418036</v>
      </c>
      <c r="Q337" s="1">
        <f t="shared" si="398"/>
        <v>843.6207363344015</v>
      </c>
      <c r="R337" s="1">
        <f t="shared" si="398"/>
        <v>1012.3727486446132</v>
      </c>
      <c r="S337" s="1">
        <f t="shared" si="398"/>
        <v>1072.9625464969815</v>
      </c>
      <c r="T337" s="1">
        <f t="shared" si="398"/>
        <v>1191.742652359291</v>
      </c>
      <c r="U337" s="1">
        <f t="shared" si="398"/>
        <v>870.51764803211654</v>
      </c>
      <c r="V337" s="1">
        <f t="shared" si="399"/>
        <v>907.33463423719502</v>
      </c>
      <c r="W337" s="1">
        <f t="shared" si="399"/>
        <v>1012.9955442712084</v>
      </c>
      <c r="X337" s="1">
        <f t="shared" si="399"/>
        <v>710.93549752419187</v>
      </c>
      <c r="Y337" s="1">
        <f t="shared" si="399"/>
        <v>1046.2043646090146</v>
      </c>
      <c r="Z337" s="1">
        <f t="shared" si="399"/>
        <v>1100.5007114354642</v>
      </c>
      <c r="AA337" s="1">
        <f t="shared" si="399"/>
        <v>1045.2469502996789</v>
      </c>
      <c r="AB337" s="1">
        <f t="shared" si="399"/>
        <v>580.74263203418036</v>
      </c>
      <c r="AC337" s="1">
        <f t="shared" si="399"/>
        <v>843.6207363344015</v>
      </c>
      <c r="AD337" s="1">
        <f t="shared" si="399"/>
        <v>1012.3727486446132</v>
      </c>
      <c r="AE337" s="1">
        <f t="shared" si="399"/>
        <v>1072.9625464969815</v>
      </c>
      <c r="AF337" s="1">
        <f t="shared" si="399"/>
        <v>1191.742652359291</v>
      </c>
      <c r="AH337" s="15">
        <f t="shared" si="400"/>
        <v>9705.0659277160721</v>
      </c>
      <c r="AI337" s="15">
        <f t="shared" si="401"/>
        <v>11395.176666278338</v>
      </c>
      <c r="AJ337" s="15">
        <f t="shared" si="402"/>
        <v>1690.1107385622654</v>
      </c>
      <c r="AN337" s="15">
        <f t="shared" si="403"/>
        <v>1690.1107385622654</v>
      </c>
    </row>
    <row r="338" spans="1:40">
      <c r="A338" s="77" t="s">
        <v>346</v>
      </c>
      <c r="B338" s="5" t="str">
        <f t="shared" si="411"/>
        <v>8700-04040</v>
      </c>
      <c r="C338" s="5" t="str">
        <f t="shared" si="412"/>
        <v>8700</v>
      </c>
      <c r="D338" s="1">
        <f>SUM($F338:K338)</f>
        <v>1619.83</v>
      </c>
      <c r="E338" s="2">
        <f t="shared" si="406"/>
        <v>1.9926899967904477E-2</v>
      </c>
      <c r="F338" s="22">
        <f>'Div 9 history '!B334</f>
        <v>0</v>
      </c>
      <c r="G338" s="22">
        <f>'Div 9 history '!C334</f>
        <v>0</v>
      </c>
      <c r="H338" s="22">
        <f>'Div 9 history '!D334</f>
        <v>0</v>
      </c>
      <c r="I338" s="22">
        <f>'Div 9 history '!E334</f>
        <v>493.31</v>
      </c>
      <c r="J338" s="22">
        <f>'Div 9 history '!F334</f>
        <v>17.07</v>
      </c>
      <c r="K338" s="22">
        <f>'Div 9 history '!G334</f>
        <v>1109.45</v>
      </c>
      <c r="L338" s="1">
        <f t="shared" si="398"/>
        <v>205.13009876660453</v>
      </c>
      <c r="M338" s="1">
        <f t="shared" si="398"/>
        <v>271.45997361376942</v>
      </c>
      <c r="N338" s="1">
        <f t="shared" si="398"/>
        <v>325.12052473034038</v>
      </c>
      <c r="O338" s="1">
        <f t="shared" si="398"/>
        <v>349.82011650955758</v>
      </c>
      <c r="P338" s="1">
        <f t="shared" si="398"/>
        <v>194.36120348594955</v>
      </c>
      <c r="Q338" s="1">
        <f t="shared" si="398"/>
        <v>282.34045953424464</v>
      </c>
      <c r="R338" s="1">
        <f t="shared" si="398"/>
        <v>338.81787723027855</v>
      </c>
      <c r="S338" s="1">
        <f t="shared" si="398"/>
        <v>359.09588917561746</v>
      </c>
      <c r="T338" s="1">
        <f t="shared" si="398"/>
        <v>398.84885899758882</v>
      </c>
      <c r="U338" s="1">
        <f t="shared" si="398"/>
        <v>291.34223732574577</v>
      </c>
      <c r="V338" s="1">
        <f t="shared" si="399"/>
        <v>303.66403592089955</v>
      </c>
      <c r="W338" s="1">
        <f t="shared" si="399"/>
        <v>339.02631260394281</v>
      </c>
      <c r="X338" s="1">
        <f t="shared" si="399"/>
        <v>237.93376149376886</v>
      </c>
      <c r="Y338" s="1">
        <f t="shared" si="399"/>
        <v>350.14054106104152</v>
      </c>
      <c r="Z338" s="1">
        <f t="shared" si="399"/>
        <v>368.31227967977293</v>
      </c>
      <c r="AA338" s="1">
        <f t="shared" si="399"/>
        <v>349.82011650955758</v>
      </c>
      <c r="AB338" s="1">
        <f t="shared" si="399"/>
        <v>194.36120348594955</v>
      </c>
      <c r="AC338" s="1">
        <f t="shared" si="399"/>
        <v>282.34045953424464</v>
      </c>
      <c r="AD338" s="1">
        <f t="shared" si="399"/>
        <v>338.81787723027855</v>
      </c>
      <c r="AE338" s="1">
        <f t="shared" si="399"/>
        <v>359.09588917561746</v>
      </c>
      <c r="AF338" s="1">
        <f t="shared" si="399"/>
        <v>398.84885899758882</v>
      </c>
      <c r="AH338" s="15">
        <f t="shared" si="400"/>
        <v>3248.062376640466</v>
      </c>
      <c r="AI338" s="15">
        <f t="shared" si="401"/>
        <v>3813.703573018408</v>
      </c>
      <c r="AJ338" s="15">
        <f t="shared" si="402"/>
        <v>565.64119637794192</v>
      </c>
      <c r="AN338" s="15">
        <f t="shared" si="403"/>
        <v>565.64119637794192</v>
      </c>
    </row>
    <row r="339" spans="1:40">
      <c r="A339" s="77" t="s">
        <v>723</v>
      </c>
      <c r="B339" s="5" t="str">
        <f t="shared" si="411"/>
        <v>9302-04040</v>
      </c>
      <c r="C339" s="5" t="str">
        <f t="shared" si="412"/>
        <v>9302</v>
      </c>
      <c r="D339" s="1">
        <f>SUM($F339:K339)</f>
        <v>0</v>
      </c>
      <c r="E339" s="2">
        <f t="shared" si="406"/>
        <v>0</v>
      </c>
      <c r="F339" s="22">
        <f>'Div 9 history '!B335</f>
        <v>0</v>
      </c>
      <c r="G339" s="22">
        <f>'Div 9 history '!C335</f>
        <v>0</v>
      </c>
      <c r="H339" s="22">
        <f>'Div 9 history '!D335</f>
        <v>0</v>
      </c>
      <c r="I339" s="22">
        <f>'Div 9 history '!E335</f>
        <v>0</v>
      </c>
      <c r="J339" s="22">
        <f>'Div 9 history '!F335</f>
        <v>0</v>
      </c>
      <c r="K339" s="22">
        <f>'Div 9 history '!G335</f>
        <v>0</v>
      </c>
      <c r="L339" s="1">
        <f t="shared" si="398"/>
        <v>0</v>
      </c>
      <c r="M339" s="1">
        <f t="shared" si="398"/>
        <v>0</v>
      </c>
      <c r="N339" s="1">
        <f t="shared" si="398"/>
        <v>0</v>
      </c>
      <c r="O339" s="1">
        <f t="shared" si="398"/>
        <v>0</v>
      </c>
      <c r="P339" s="1">
        <f t="shared" si="398"/>
        <v>0</v>
      </c>
      <c r="Q339" s="1">
        <f t="shared" si="398"/>
        <v>0</v>
      </c>
      <c r="R339" s="1">
        <f t="shared" si="398"/>
        <v>0</v>
      </c>
      <c r="S339" s="1">
        <f t="shared" si="398"/>
        <v>0</v>
      </c>
      <c r="T339" s="1">
        <f t="shared" si="398"/>
        <v>0</v>
      </c>
      <c r="U339" s="1">
        <f t="shared" si="398"/>
        <v>0</v>
      </c>
      <c r="V339" s="1">
        <f t="shared" si="399"/>
        <v>0</v>
      </c>
      <c r="W339" s="1">
        <f t="shared" si="399"/>
        <v>0</v>
      </c>
      <c r="X339" s="1">
        <f t="shared" si="399"/>
        <v>0</v>
      </c>
      <c r="Y339" s="1">
        <f t="shared" si="399"/>
        <v>0</v>
      </c>
      <c r="Z339" s="1">
        <f t="shared" si="399"/>
        <v>0</v>
      </c>
      <c r="AA339" s="1">
        <f t="shared" si="399"/>
        <v>0</v>
      </c>
      <c r="AB339" s="1">
        <f t="shared" si="399"/>
        <v>0</v>
      </c>
      <c r="AC339" s="1">
        <f t="shared" si="399"/>
        <v>0</v>
      </c>
      <c r="AD339" s="1">
        <f t="shared" si="399"/>
        <v>0</v>
      </c>
      <c r="AE339" s="1">
        <f t="shared" si="399"/>
        <v>0</v>
      </c>
      <c r="AF339" s="1">
        <f t="shared" si="399"/>
        <v>0</v>
      </c>
      <c r="AH339" s="15">
        <f t="shared" si="400"/>
        <v>0</v>
      </c>
      <c r="AI339" s="15">
        <f t="shared" si="401"/>
        <v>0</v>
      </c>
      <c r="AJ339" s="15">
        <f t="shared" si="402"/>
        <v>0</v>
      </c>
      <c r="AN339" s="15">
        <f t="shared" si="403"/>
        <v>0</v>
      </c>
    </row>
    <row r="340" spans="1:40">
      <c r="A340" s="77" t="s">
        <v>942</v>
      </c>
      <c r="B340" s="5" t="str">
        <f t="shared" si="411"/>
        <v>9130-04041</v>
      </c>
      <c r="C340" s="5" t="str">
        <f t="shared" si="412"/>
        <v>9130</v>
      </c>
      <c r="D340" s="1">
        <f>SUM($F340:K340)</f>
        <v>315.99</v>
      </c>
      <c r="E340" s="2">
        <f t="shared" si="406"/>
        <v>3.8872604661341847E-3</v>
      </c>
      <c r="F340" s="22">
        <f>'Div 9 history '!B336</f>
        <v>0</v>
      </c>
      <c r="G340" s="22">
        <f>'Div 9 history '!C336</f>
        <v>0</v>
      </c>
      <c r="H340" s="22">
        <f>'Div 9 history '!D336</f>
        <v>315.99</v>
      </c>
      <c r="I340" s="22">
        <f>'Div 9 history '!E336</f>
        <v>0</v>
      </c>
      <c r="J340" s="22">
        <f>'Div 9 history '!F336</f>
        <v>0</v>
      </c>
      <c r="K340" s="22">
        <f>'Div 9 history '!G336</f>
        <v>0</v>
      </c>
      <c r="L340" s="1">
        <f t="shared" ref="L340:AA348" si="413">$E340*L$351</f>
        <v>40.0159645822459</v>
      </c>
      <c r="M340" s="1">
        <f t="shared" si="413"/>
        <v>52.955333005448111</v>
      </c>
      <c r="N340" s="1">
        <f t="shared" si="413"/>
        <v>63.423220096886872</v>
      </c>
      <c r="O340" s="1">
        <f t="shared" si="413"/>
        <v>68.241518317264848</v>
      </c>
      <c r="P340" s="1">
        <f t="shared" si="413"/>
        <v>37.915211281137658</v>
      </c>
      <c r="Q340" s="1">
        <f t="shared" si="413"/>
        <v>55.077854965166694</v>
      </c>
      <c r="R340" s="1">
        <f t="shared" si="413"/>
        <v>66.09524519609819</v>
      </c>
      <c r="S340" s="1">
        <f t="shared" si="413"/>
        <v>70.050999191645658</v>
      </c>
      <c r="T340" s="1">
        <f t="shared" si="413"/>
        <v>77.805850585955383</v>
      </c>
      <c r="U340" s="1">
        <f t="shared" si="413"/>
        <v>56.833886008138151</v>
      </c>
      <c r="V340" s="1">
        <f t="shared" si="413"/>
        <v>59.237573517372226</v>
      </c>
      <c r="W340" s="1">
        <f t="shared" si="413"/>
        <v>66.135905940573949</v>
      </c>
      <c r="X340" s="1">
        <f t="shared" si="413"/>
        <v>46.41517276159599</v>
      </c>
      <c r="Y340" s="1">
        <f t="shared" si="413"/>
        <v>68.304025465560287</v>
      </c>
      <c r="Z340" s="1">
        <f t="shared" si="413"/>
        <v>71.848896029837377</v>
      </c>
      <c r="AA340" s="1">
        <f t="shared" si="413"/>
        <v>68.241518317264848</v>
      </c>
      <c r="AB340" s="1">
        <f t="shared" ref="V340:AF348" si="414">$E340*AB$351</f>
        <v>37.915211281137658</v>
      </c>
      <c r="AC340" s="1">
        <f t="shared" si="414"/>
        <v>55.077854965166694</v>
      </c>
      <c r="AD340" s="1">
        <f t="shared" si="414"/>
        <v>66.09524519609819</v>
      </c>
      <c r="AE340" s="1">
        <f t="shared" si="414"/>
        <v>70.050999191645658</v>
      </c>
      <c r="AF340" s="1">
        <f t="shared" si="414"/>
        <v>77.805850585955383</v>
      </c>
      <c r="AH340" s="15">
        <f t="shared" ref="AH340" si="415">SUM(F340:Q340)</f>
        <v>633.61910224815006</v>
      </c>
      <c r="AI340" s="15">
        <f t="shared" ref="AI340" si="416">SUM(U340:AF340)</f>
        <v>743.96213926034636</v>
      </c>
      <c r="AJ340" s="15">
        <f t="shared" ref="AJ340" si="417">AI340-AH340</f>
        <v>110.34303701219631</v>
      </c>
      <c r="AN340" s="15">
        <f t="shared" ref="AN340" si="418">AJ340</f>
        <v>110.34303701219631</v>
      </c>
    </row>
    <row r="341" spans="1:40">
      <c r="A341" s="77" t="s">
        <v>724</v>
      </c>
      <c r="B341" s="5" t="str">
        <f t="shared" si="411"/>
        <v>9110-04044</v>
      </c>
      <c r="C341" s="5" t="str">
        <f t="shared" si="412"/>
        <v>9110</v>
      </c>
      <c r="D341" s="1">
        <f>SUM($F341:K341)</f>
        <v>0</v>
      </c>
      <c r="E341" s="2">
        <f t="shared" si="406"/>
        <v>0</v>
      </c>
      <c r="F341" s="22">
        <f>'Div 9 history '!B337</f>
        <v>0</v>
      </c>
      <c r="G341" s="22">
        <f>'Div 9 history '!C337</f>
        <v>0</v>
      </c>
      <c r="H341" s="22">
        <f>'Div 9 history '!D337</f>
        <v>0</v>
      </c>
      <c r="I341" s="22">
        <f>'Div 9 history '!E337</f>
        <v>0</v>
      </c>
      <c r="J341" s="22">
        <f>'Div 9 history '!F337</f>
        <v>0</v>
      </c>
      <c r="K341" s="22">
        <f>'Div 9 history '!G337</f>
        <v>0</v>
      </c>
      <c r="L341" s="1">
        <f t="shared" si="413"/>
        <v>0</v>
      </c>
      <c r="M341" s="1">
        <f t="shared" si="413"/>
        <v>0</v>
      </c>
      <c r="N341" s="1">
        <f t="shared" si="413"/>
        <v>0</v>
      </c>
      <c r="O341" s="1">
        <f t="shared" si="413"/>
        <v>0</v>
      </c>
      <c r="P341" s="1">
        <f t="shared" si="413"/>
        <v>0</v>
      </c>
      <c r="Q341" s="1">
        <f t="shared" si="413"/>
        <v>0</v>
      </c>
      <c r="R341" s="1">
        <f t="shared" si="413"/>
        <v>0</v>
      </c>
      <c r="S341" s="1">
        <f t="shared" si="413"/>
        <v>0</v>
      </c>
      <c r="T341" s="1">
        <f t="shared" si="413"/>
        <v>0</v>
      </c>
      <c r="U341" s="1">
        <f t="shared" si="413"/>
        <v>0</v>
      </c>
      <c r="V341" s="1">
        <f t="shared" si="414"/>
        <v>0</v>
      </c>
      <c r="W341" s="1">
        <f t="shared" si="414"/>
        <v>0</v>
      </c>
      <c r="X341" s="1">
        <f t="shared" si="414"/>
        <v>0</v>
      </c>
      <c r="Y341" s="1">
        <f t="shared" si="414"/>
        <v>0</v>
      </c>
      <c r="Z341" s="1">
        <f t="shared" si="414"/>
        <v>0</v>
      </c>
      <c r="AA341" s="1">
        <f t="shared" si="414"/>
        <v>0</v>
      </c>
      <c r="AB341" s="1">
        <f t="shared" si="414"/>
        <v>0</v>
      </c>
      <c r="AC341" s="1">
        <f t="shared" si="414"/>
        <v>0</v>
      </c>
      <c r="AD341" s="1">
        <f t="shared" si="414"/>
        <v>0</v>
      </c>
      <c r="AE341" s="1">
        <f t="shared" si="414"/>
        <v>0</v>
      </c>
      <c r="AF341" s="1">
        <f t="shared" si="414"/>
        <v>0</v>
      </c>
      <c r="AH341" s="15">
        <f t="shared" ref="AH341" si="419">SUM(F341:Q341)</f>
        <v>0</v>
      </c>
      <c r="AI341" s="15">
        <f t="shared" ref="AI341" si="420">SUM(U341:AF341)</f>
        <v>0</v>
      </c>
      <c r="AJ341" s="15">
        <f t="shared" ref="AJ341" si="421">AI341-AH341</f>
        <v>0</v>
      </c>
      <c r="AN341" s="15">
        <f t="shared" si="403"/>
        <v>0</v>
      </c>
    </row>
    <row r="342" spans="1:40">
      <c r="A342" s="77" t="s">
        <v>417</v>
      </c>
      <c r="B342" s="5" t="str">
        <f t="shared" si="411"/>
        <v>9120-04044</v>
      </c>
      <c r="C342" s="5" t="str">
        <f t="shared" si="412"/>
        <v>9120</v>
      </c>
      <c r="D342" s="1">
        <f>SUM($F342:K342)</f>
        <v>15416.130000000001</v>
      </c>
      <c r="E342" s="2">
        <f t="shared" si="406"/>
        <v>0.18964686442540965</v>
      </c>
      <c r="F342" s="22">
        <f>'Div 9 history '!B338</f>
        <v>5748.69</v>
      </c>
      <c r="G342" s="22">
        <f>'Div 9 history '!C338</f>
        <v>2672.5</v>
      </c>
      <c r="H342" s="22">
        <f>'Div 9 history '!D338</f>
        <v>922.75</v>
      </c>
      <c r="I342" s="22">
        <f>'Div 9 history '!E338</f>
        <v>1667.7</v>
      </c>
      <c r="J342" s="22">
        <f>'Div 9 history '!F338</f>
        <v>1618.54</v>
      </c>
      <c r="K342" s="22">
        <f>'Div 9 history '!G338</f>
        <v>2785.95</v>
      </c>
      <c r="L342" s="1">
        <f t="shared" si="413"/>
        <v>1952.2494764875423</v>
      </c>
      <c r="M342" s="1">
        <f t="shared" si="413"/>
        <v>2583.5194082258263</v>
      </c>
      <c r="N342" s="1">
        <f t="shared" si="413"/>
        <v>3094.2137600310793</v>
      </c>
      <c r="O342" s="1">
        <f t="shared" si="413"/>
        <v>3329.2829449550186</v>
      </c>
      <c r="P342" s="1">
        <f t="shared" si="413"/>
        <v>1849.7605180147623</v>
      </c>
      <c r="Q342" s="1">
        <f t="shared" si="413"/>
        <v>2687.0703891393882</v>
      </c>
      <c r="R342" s="1">
        <f t="shared" si="413"/>
        <v>3224.5732216998176</v>
      </c>
      <c r="S342" s="1">
        <f t="shared" si="413"/>
        <v>3417.5616638764027</v>
      </c>
      <c r="T342" s="1">
        <f t="shared" si="413"/>
        <v>3795.8957795932292</v>
      </c>
      <c r="U342" s="1">
        <f t="shared" si="413"/>
        <v>2772.7414636749231</v>
      </c>
      <c r="V342" s="1">
        <f t="shared" si="414"/>
        <v>2890.0096022923749</v>
      </c>
      <c r="W342" s="1">
        <f t="shared" si="414"/>
        <v>3226.5569279017072</v>
      </c>
      <c r="X342" s="1">
        <f t="shared" si="414"/>
        <v>2264.4461447046515</v>
      </c>
      <c r="Y342" s="1">
        <f t="shared" si="414"/>
        <v>3332.3324665349792</v>
      </c>
      <c r="Z342" s="1">
        <f t="shared" si="414"/>
        <v>3505.2752351417985</v>
      </c>
      <c r="AA342" s="1">
        <f t="shared" si="414"/>
        <v>3329.2829449550186</v>
      </c>
      <c r="AB342" s="1">
        <f t="shared" si="414"/>
        <v>1849.7605180147623</v>
      </c>
      <c r="AC342" s="1">
        <f t="shared" si="414"/>
        <v>2687.0703891393882</v>
      </c>
      <c r="AD342" s="1">
        <f t="shared" si="414"/>
        <v>3224.5732216998176</v>
      </c>
      <c r="AE342" s="1">
        <f t="shared" si="414"/>
        <v>3417.5616638764027</v>
      </c>
      <c r="AF342" s="1">
        <f t="shared" si="414"/>
        <v>3795.8957795932292</v>
      </c>
      <c r="AH342" s="15">
        <f t="shared" si="400"/>
        <v>30912.226496853618</v>
      </c>
      <c r="AI342" s="15">
        <f t="shared" si="401"/>
        <v>36295.506357529055</v>
      </c>
      <c r="AJ342" s="15">
        <f t="shared" si="402"/>
        <v>5383.2798606754368</v>
      </c>
      <c r="AN342" s="15">
        <f t="shared" si="403"/>
        <v>5383.2798606754368</v>
      </c>
    </row>
    <row r="343" spans="1:40">
      <c r="A343" s="77" t="s">
        <v>243</v>
      </c>
      <c r="B343" s="5" t="str">
        <f t="shared" si="411"/>
        <v>9130-04044</v>
      </c>
      <c r="C343" s="5" t="str">
        <f t="shared" si="412"/>
        <v>9130</v>
      </c>
      <c r="D343" s="1">
        <f>SUM($F343:K343)</f>
        <v>12340.96</v>
      </c>
      <c r="E343" s="2">
        <f t="shared" si="406"/>
        <v>0.15181659521549201</v>
      </c>
      <c r="F343" s="22">
        <f>'Div 9 history '!B339</f>
        <v>718.96</v>
      </c>
      <c r="G343" s="22">
        <f>'Div 9 history '!C339</f>
        <v>3655</v>
      </c>
      <c r="H343" s="22">
        <f>'Div 9 history '!D339</f>
        <v>2050</v>
      </c>
      <c r="I343" s="22">
        <f>'Div 9 history '!E339</f>
        <v>749</v>
      </c>
      <c r="J343" s="22">
        <f>'Div 9 history '!F339</f>
        <v>2143</v>
      </c>
      <c r="K343" s="22">
        <f>'Div 9 history '!G339</f>
        <v>3025</v>
      </c>
      <c r="L343" s="1">
        <f t="shared" si="413"/>
        <v>1562.8197673056529</v>
      </c>
      <c r="M343" s="1">
        <f t="shared" si="413"/>
        <v>2068.1655951356524</v>
      </c>
      <c r="N343" s="1">
        <f t="shared" si="413"/>
        <v>2476.9879498935943</v>
      </c>
      <c r="O343" s="1">
        <f t="shared" si="413"/>
        <v>2665.1661378291487</v>
      </c>
      <c r="P343" s="1">
        <f t="shared" si="413"/>
        <v>1480.7750429192965</v>
      </c>
      <c r="Q343" s="1">
        <f t="shared" si="413"/>
        <v>2151.0604924552154</v>
      </c>
      <c r="R343" s="1">
        <f t="shared" si="413"/>
        <v>2581.3436411128196</v>
      </c>
      <c r="S343" s="1">
        <f t="shared" si="413"/>
        <v>2735.8352447360085</v>
      </c>
      <c r="T343" s="1">
        <f t="shared" si="413"/>
        <v>3038.7002431952019</v>
      </c>
      <c r="U343" s="1">
        <f t="shared" si="413"/>
        <v>2219.6421211778616</v>
      </c>
      <c r="V343" s="1">
        <f t="shared" si="414"/>
        <v>2313.5179128293612</v>
      </c>
      <c r="W343" s="1">
        <f t="shared" si="414"/>
        <v>2582.9316426987734</v>
      </c>
      <c r="X343" s="1">
        <f t="shared" si="414"/>
        <v>1812.7402463493956</v>
      </c>
      <c r="Y343" s="1">
        <f t="shared" si="414"/>
        <v>2667.6073486802138</v>
      </c>
      <c r="Z343" s="1">
        <f t="shared" si="414"/>
        <v>2806.0519381891254</v>
      </c>
      <c r="AA343" s="1">
        <f t="shared" si="414"/>
        <v>2665.1661378291487</v>
      </c>
      <c r="AB343" s="1">
        <f t="shared" si="414"/>
        <v>1480.7750429192965</v>
      </c>
      <c r="AC343" s="1">
        <f t="shared" si="414"/>
        <v>2151.0604924552154</v>
      </c>
      <c r="AD343" s="1">
        <f t="shared" si="414"/>
        <v>2581.3436411128196</v>
      </c>
      <c r="AE343" s="1">
        <f t="shared" si="414"/>
        <v>2735.8352447360085</v>
      </c>
      <c r="AF343" s="1">
        <f t="shared" si="414"/>
        <v>3038.7002431952019</v>
      </c>
      <c r="AH343" s="15">
        <f t="shared" si="400"/>
        <v>24745.934985538559</v>
      </c>
      <c r="AI343" s="15">
        <f t="shared" si="401"/>
        <v>29055.372012172422</v>
      </c>
      <c r="AJ343" s="15">
        <f t="shared" si="402"/>
        <v>4309.4370266338628</v>
      </c>
      <c r="AN343" s="15">
        <f t="shared" si="403"/>
        <v>4309.4370266338628</v>
      </c>
    </row>
    <row r="344" spans="1:40">
      <c r="A344" s="77" t="s">
        <v>244</v>
      </c>
      <c r="B344" s="5" t="str">
        <f t="shared" si="411"/>
        <v>9110-04046</v>
      </c>
      <c r="C344" s="5" t="str">
        <f t="shared" si="412"/>
        <v>9110</v>
      </c>
      <c r="D344" s="1">
        <f>SUM($F344:K344)</f>
        <v>-116.21000000000001</v>
      </c>
      <c r="E344" s="2">
        <f t="shared" si="406"/>
        <v>-1.4295975783077111E-3</v>
      </c>
      <c r="F344" s="22">
        <f>'Div 9 history '!B340</f>
        <v>0</v>
      </c>
      <c r="G344" s="22">
        <f>'Div 9 history '!C340</f>
        <v>0</v>
      </c>
      <c r="H344" s="22">
        <f>'Div 9 history '!D340</f>
        <v>21.19</v>
      </c>
      <c r="I344" s="22">
        <f>'Div 9 history '!E340</f>
        <v>-137.4</v>
      </c>
      <c r="J344" s="22">
        <f>'Div 9 history '!F340</f>
        <v>0</v>
      </c>
      <c r="K344" s="22">
        <f>'Div 9 history '!G340</f>
        <v>0</v>
      </c>
      <c r="L344" s="1">
        <f t="shared" si="413"/>
        <v>-14.71646331878476</v>
      </c>
      <c r="M344" s="1">
        <f t="shared" si="413"/>
        <v>-19.475107593794505</v>
      </c>
      <c r="N344" s="1">
        <f t="shared" si="413"/>
        <v>-23.324828024491989</v>
      </c>
      <c r="O344" s="1">
        <f t="shared" si="413"/>
        <v>-25.096828518780178</v>
      </c>
      <c r="P344" s="1">
        <f t="shared" si="413"/>
        <v>-13.943880195515703</v>
      </c>
      <c r="Q344" s="1">
        <f t="shared" si="413"/>
        <v>-20.25569646350208</v>
      </c>
      <c r="R344" s="1">
        <f t="shared" si="413"/>
        <v>-24.307504807869144</v>
      </c>
      <c r="S344" s="1">
        <f t="shared" si="413"/>
        <v>-25.762291895506635</v>
      </c>
      <c r="T344" s="1">
        <f t="shared" si="413"/>
        <v>-28.614253288375821</v>
      </c>
      <c r="U344" s="1">
        <f t="shared" si="413"/>
        <v>-20.901502873526805</v>
      </c>
      <c r="V344" s="1">
        <f t="shared" si="414"/>
        <v>-21.785494536073379</v>
      </c>
      <c r="W344" s="1">
        <f t="shared" si="414"/>
        <v>-24.322458398538242</v>
      </c>
      <c r="X344" s="1">
        <f t="shared" si="414"/>
        <v>-17.069866852194913</v>
      </c>
      <c r="Y344" s="1">
        <f t="shared" si="414"/>
        <v>-25.119816447839369</v>
      </c>
      <c r="Z344" s="1">
        <f t="shared" si="414"/>
        <v>-26.423495071449732</v>
      </c>
      <c r="AA344" s="1">
        <f t="shared" si="414"/>
        <v>-25.096828518780178</v>
      </c>
      <c r="AB344" s="1">
        <f t="shared" si="414"/>
        <v>-13.943880195515703</v>
      </c>
      <c r="AC344" s="1">
        <f t="shared" si="414"/>
        <v>-20.25569646350208</v>
      </c>
      <c r="AD344" s="1">
        <f t="shared" si="414"/>
        <v>-24.307504807869144</v>
      </c>
      <c r="AE344" s="1">
        <f t="shared" si="414"/>
        <v>-25.762291895506635</v>
      </c>
      <c r="AF344" s="1">
        <f t="shared" si="414"/>
        <v>-28.614253288375821</v>
      </c>
      <c r="AH344" s="15">
        <f t="shared" si="400"/>
        <v>-233.02280411486919</v>
      </c>
      <c r="AI344" s="15">
        <f t="shared" si="401"/>
        <v>-273.60308934917202</v>
      </c>
      <c r="AJ344" s="15">
        <f t="shared" si="402"/>
        <v>-40.580285234302835</v>
      </c>
      <c r="AN344" s="15">
        <f t="shared" si="403"/>
        <v>-40.580285234302835</v>
      </c>
    </row>
    <row r="345" spans="1:40">
      <c r="A345" s="77" t="s">
        <v>245</v>
      </c>
      <c r="B345" s="5" t="str">
        <f t="shared" si="411"/>
        <v>9120-04046</v>
      </c>
      <c r="C345" s="5" t="str">
        <f t="shared" si="412"/>
        <v>9120</v>
      </c>
      <c r="D345" s="1">
        <f>SUM($F345:K345)</f>
        <v>35125.620000000003</v>
      </c>
      <c r="E345" s="2">
        <f t="shared" si="406"/>
        <v>0.43210998441233028</v>
      </c>
      <c r="F345" s="22">
        <f>'Div 9 history '!B341</f>
        <v>4785.63</v>
      </c>
      <c r="G345" s="22">
        <f>'Div 9 history '!C341</f>
        <v>5048.76</v>
      </c>
      <c r="H345" s="22">
        <f>'Div 9 history '!D341</f>
        <v>10892.1</v>
      </c>
      <c r="I345" s="22">
        <f>'Div 9 history '!E341</f>
        <v>7790.25</v>
      </c>
      <c r="J345" s="22">
        <f>'Div 9 history '!F341</f>
        <v>4600.58</v>
      </c>
      <c r="K345" s="22">
        <f>'Div 9 history '!G341</f>
        <v>2008.3</v>
      </c>
      <c r="L345" s="1">
        <f t="shared" si="413"/>
        <v>4448.1963538385016</v>
      </c>
      <c r="M345" s="1">
        <f t="shared" si="413"/>
        <v>5886.5435745524492</v>
      </c>
      <c r="N345" s="1">
        <f t="shared" si="413"/>
        <v>7050.1595882768806</v>
      </c>
      <c r="O345" s="1">
        <f t="shared" si="413"/>
        <v>7585.7642350558071</v>
      </c>
      <c r="P345" s="1">
        <f t="shared" si="413"/>
        <v>4214.6754760623899</v>
      </c>
      <c r="Q345" s="1">
        <f t="shared" si="413"/>
        <v>6122.4842682412691</v>
      </c>
      <c r="R345" s="1">
        <f t="shared" si="413"/>
        <v>7347.1833493622289</v>
      </c>
      <c r="S345" s="1">
        <f t="shared" si="413"/>
        <v>7786.9071116999039</v>
      </c>
      <c r="T345" s="1">
        <f t="shared" si="413"/>
        <v>8648.9406040034373</v>
      </c>
      <c r="U345" s="1">
        <f t="shared" si="413"/>
        <v>6317.6856325996951</v>
      </c>
      <c r="V345" s="1">
        <f t="shared" si="414"/>
        <v>6584.8808414610594</v>
      </c>
      <c r="W345" s="1">
        <f t="shared" si="414"/>
        <v>7351.7032197991812</v>
      </c>
      <c r="X345" s="1">
        <f t="shared" si="414"/>
        <v>5159.5358101780794</v>
      </c>
      <c r="Y345" s="1">
        <f t="shared" si="414"/>
        <v>7592.7125636051587</v>
      </c>
      <c r="Z345" s="1">
        <f t="shared" si="414"/>
        <v>7986.7623005904497</v>
      </c>
      <c r="AA345" s="1">
        <f t="shared" si="414"/>
        <v>7585.7642350558071</v>
      </c>
      <c r="AB345" s="1">
        <f t="shared" si="414"/>
        <v>4214.6754760623899</v>
      </c>
      <c r="AC345" s="1">
        <f t="shared" si="414"/>
        <v>6122.4842682412691</v>
      </c>
      <c r="AD345" s="1">
        <f t="shared" si="414"/>
        <v>7347.1833493622289</v>
      </c>
      <c r="AE345" s="1">
        <f t="shared" si="414"/>
        <v>7786.9071116999039</v>
      </c>
      <c r="AF345" s="1">
        <f t="shared" si="414"/>
        <v>8648.9406040034373</v>
      </c>
      <c r="AH345" s="15">
        <f t="shared" si="400"/>
        <v>70433.443496027307</v>
      </c>
      <c r="AI345" s="15">
        <f t="shared" si="401"/>
        <v>82699.235412658658</v>
      </c>
      <c r="AJ345" s="15">
        <f t="shared" si="402"/>
        <v>12265.791916631351</v>
      </c>
      <c r="AN345" s="15">
        <f t="shared" si="403"/>
        <v>12265.791916631351</v>
      </c>
    </row>
    <row r="346" spans="1:40">
      <c r="A346" s="77" t="s">
        <v>521</v>
      </c>
      <c r="B346" s="5" t="str">
        <f t="shared" si="411"/>
        <v>9130-04046</v>
      </c>
      <c r="C346" s="5" t="str">
        <f t="shared" si="412"/>
        <v>9130</v>
      </c>
      <c r="D346" s="1">
        <f>SUM($F346:K346)</f>
        <v>821.5</v>
      </c>
      <c r="E346" s="2">
        <f t="shared" si="406"/>
        <v>1.0105966875310082E-2</v>
      </c>
      <c r="F346" s="22">
        <f>'Div 9 history '!B342</f>
        <v>392.2</v>
      </c>
      <c r="G346" s="22">
        <f>'Div 9 history '!C342</f>
        <v>429.3</v>
      </c>
      <c r="H346" s="22">
        <f>'Div 9 history '!D342</f>
        <v>0</v>
      </c>
      <c r="I346" s="22">
        <f>'Div 9 history '!E342</f>
        <v>0</v>
      </c>
      <c r="J346" s="22">
        <f>'Div 9 history '!F342</f>
        <v>0</v>
      </c>
      <c r="K346" s="22">
        <f>'Div 9 history '!G342</f>
        <v>0</v>
      </c>
      <c r="L346" s="1">
        <f t="shared" si="413"/>
        <v>104.03213679013579</v>
      </c>
      <c r="M346" s="1">
        <f t="shared" si="413"/>
        <v>137.67146448930544</v>
      </c>
      <c r="N346" s="1">
        <f t="shared" si="413"/>
        <v>164.88551950882169</v>
      </c>
      <c r="O346" s="1">
        <f t="shared" si="413"/>
        <v>177.41196651043728</v>
      </c>
      <c r="P346" s="1">
        <f t="shared" si="413"/>
        <v>98.570670171380698</v>
      </c>
      <c r="Q346" s="1">
        <f t="shared" si="413"/>
        <v>143.18952452256224</v>
      </c>
      <c r="R346" s="1">
        <f t="shared" si="413"/>
        <v>171.83215901957234</v>
      </c>
      <c r="S346" s="1">
        <f t="shared" si="413"/>
        <v>182.11619303122538</v>
      </c>
      <c r="T346" s="1">
        <f t="shared" si="413"/>
        <v>202.27699058945646</v>
      </c>
      <c r="U346" s="1">
        <f t="shared" si="413"/>
        <v>147.75479399881482</v>
      </c>
      <c r="V346" s="1">
        <f t="shared" si="414"/>
        <v>154.00381861616282</v>
      </c>
      <c r="W346" s="1">
        <f t="shared" si="414"/>
        <v>171.93786743308809</v>
      </c>
      <c r="X346" s="1">
        <f t="shared" si="414"/>
        <v>120.66857946027123</v>
      </c>
      <c r="Y346" s="1">
        <f t="shared" si="414"/>
        <v>177.57447045779227</v>
      </c>
      <c r="Z346" s="1">
        <f t="shared" si="414"/>
        <v>186.79030377072505</v>
      </c>
      <c r="AA346" s="1">
        <f t="shared" si="414"/>
        <v>177.41196651043728</v>
      </c>
      <c r="AB346" s="1">
        <f t="shared" si="414"/>
        <v>98.570670171380698</v>
      </c>
      <c r="AC346" s="1">
        <f t="shared" si="414"/>
        <v>143.18952452256224</v>
      </c>
      <c r="AD346" s="1">
        <f t="shared" si="414"/>
        <v>171.83215901957234</v>
      </c>
      <c r="AE346" s="1">
        <f t="shared" si="414"/>
        <v>182.11619303122538</v>
      </c>
      <c r="AF346" s="1">
        <f t="shared" si="414"/>
        <v>202.27699058945646</v>
      </c>
      <c r="AH346" s="15">
        <f t="shared" ref="AH346:AH349" si="422">SUM(F346:Q346)</f>
        <v>1647.261281992643</v>
      </c>
      <c r="AI346" s="15">
        <f t="shared" ref="AI346:AI349" si="423">SUM(U346:AF346)</f>
        <v>1934.1273375814887</v>
      </c>
      <c r="AJ346" s="15">
        <f t="shared" ref="AJ346:AJ349" si="424">AI346-AH346</f>
        <v>286.86605558884571</v>
      </c>
      <c r="AN346" s="15">
        <f t="shared" si="403"/>
        <v>286.86605558884571</v>
      </c>
    </row>
    <row r="347" spans="1:40">
      <c r="A347" s="77" t="s">
        <v>344</v>
      </c>
      <c r="B347" s="5" t="str">
        <f t="shared" si="411"/>
        <v>8700-04002</v>
      </c>
      <c r="C347" s="5" t="str">
        <f t="shared" si="412"/>
        <v>8700</v>
      </c>
      <c r="D347" s="1">
        <f>SUM($F347:K347)</f>
        <v>1254.82</v>
      </c>
      <c r="E347" s="2">
        <f t="shared" si="406"/>
        <v>1.5436602987798656E-2</v>
      </c>
      <c r="F347" s="22">
        <f>'Div 9 history '!B343</f>
        <v>0</v>
      </c>
      <c r="G347" s="22">
        <f>'Div 9 history '!C343</f>
        <v>0</v>
      </c>
      <c r="H347" s="22">
        <f>'Div 9 history '!D343</f>
        <v>284.89999999999998</v>
      </c>
      <c r="I347" s="22">
        <f>'Div 9 history '!E343</f>
        <v>969.92</v>
      </c>
      <c r="J347" s="22">
        <f>'Div 9 history '!F343</f>
        <v>0</v>
      </c>
      <c r="K347" s="22">
        <f>'Div 9 history '!G343</f>
        <v>0</v>
      </c>
      <c r="L347" s="1">
        <f t="shared" si="413"/>
        <v>158.90639791478779</v>
      </c>
      <c r="M347" s="1">
        <f t="shared" si="413"/>
        <v>210.28960081615367</v>
      </c>
      <c r="N347" s="1">
        <f t="shared" si="413"/>
        <v>251.85836590390701</v>
      </c>
      <c r="O347" s="1">
        <f t="shared" si="413"/>
        <v>270.99218967331331</v>
      </c>
      <c r="P347" s="1">
        <f t="shared" si="413"/>
        <v>150.56414892812163</v>
      </c>
      <c r="Q347" s="1">
        <f t="shared" si="413"/>
        <v>218.71829477955146</v>
      </c>
      <c r="R347" s="1">
        <f t="shared" si="413"/>
        <v>262.46917806566006</v>
      </c>
      <c r="S347" s="1">
        <f t="shared" si="413"/>
        <v>278.1777739981037</v>
      </c>
      <c r="T347" s="1">
        <f t="shared" si="413"/>
        <v>308.97287076258277</v>
      </c>
      <c r="U347" s="1">
        <f t="shared" si="413"/>
        <v>225.69162581325963</v>
      </c>
      <c r="V347" s="1">
        <f t="shared" si="414"/>
        <v>235.23684927076494</v>
      </c>
      <c r="W347" s="1">
        <f t="shared" si="414"/>
        <v>262.63064493291245</v>
      </c>
      <c r="X347" s="1">
        <f t="shared" si="414"/>
        <v>184.31813375330194</v>
      </c>
      <c r="Y347" s="1">
        <f t="shared" si="414"/>
        <v>271.24041024935713</v>
      </c>
      <c r="Z347" s="1">
        <f t="shared" si="414"/>
        <v>285.31735724599048</v>
      </c>
      <c r="AA347" s="1">
        <f t="shared" si="414"/>
        <v>270.99218967331331</v>
      </c>
      <c r="AB347" s="1">
        <f t="shared" si="414"/>
        <v>150.56414892812163</v>
      </c>
      <c r="AC347" s="1">
        <f t="shared" si="414"/>
        <v>218.71829477955146</v>
      </c>
      <c r="AD347" s="1">
        <f t="shared" si="414"/>
        <v>262.46917806566006</v>
      </c>
      <c r="AE347" s="1">
        <f t="shared" si="414"/>
        <v>278.1777739981037</v>
      </c>
      <c r="AF347" s="1">
        <f t="shared" si="414"/>
        <v>308.97287076258277</v>
      </c>
      <c r="AH347" s="15">
        <f t="shared" si="422"/>
        <v>2516.1489980158344</v>
      </c>
      <c r="AI347" s="15">
        <f t="shared" si="423"/>
        <v>2954.3294774729193</v>
      </c>
      <c r="AJ347" s="15">
        <f t="shared" si="424"/>
        <v>438.18047945708486</v>
      </c>
      <c r="AN347" s="15">
        <f t="shared" si="403"/>
        <v>438.18047945708486</v>
      </c>
    </row>
    <row r="348" spans="1:40">
      <c r="A348" s="77" t="s">
        <v>941</v>
      </c>
      <c r="B348" s="5" t="str">
        <f t="shared" si="411"/>
        <v>9210-04046</v>
      </c>
      <c r="C348" s="5" t="str">
        <f t="shared" si="412"/>
        <v>9210</v>
      </c>
      <c r="D348" s="1">
        <f>SUM($F348:K348)</f>
        <v>1185</v>
      </c>
      <c r="E348" s="2">
        <f t="shared" si="406"/>
        <v>1.4577688067245827E-2</v>
      </c>
      <c r="F348" s="22">
        <f>'Div 9 history '!B344</f>
        <v>0</v>
      </c>
      <c r="G348" s="22">
        <f>'Div 9 history '!C344</f>
        <v>0</v>
      </c>
      <c r="H348" s="22">
        <f>'Div 9 history '!D344</f>
        <v>395</v>
      </c>
      <c r="I348" s="22">
        <f>'Div 9 history '!E344</f>
        <v>0</v>
      </c>
      <c r="J348" s="22">
        <f>'Div 9 history '!F344</f>
        <v>395</v>
      </c>
      <c r="K348" s="22">
        <f>'Div 9 history '!G344</f>
        <v>395</v>
      </c>
      <c r="L348" s="1">
        <f t="shared" si="413"/>
        <v>150.06461606367731</v>
      </c>
      <c r="M348" s="1">
        <f t="shared" si="413"/>
        <v>198.58878322559579</v>
      </c>
      <c r="N348" s="1">
        <f t="shared" si="413"/>
        <v>237.84460209124006</v>
      </c>
      <c r="O348" s="1">
        <f t="shared" si="413"/>
        <v>255.9137922274719</v>
      </c>
      <c r="P348" s="1">
        <f t="shared" si="413"/>
        <v>142.18654187837629</v>
      </c>
      <c r="Q348" s="1">
        <f t="shared" si="413"/>
        <v>206.54849246407335</v>
      </c>
      <c r="R348" s="1">
        <f t="shared" si="413"/>
        <v>247.86501331490351</v>
      </c>
      <c r="S348" s="1">
        <f t="shared" si="413"/>
        <v>262.69956024589419</v>
      </c>
      <c r="T348" s="1">
        <f t="shared" si="413"/>
        <v>291.78117327876555</v>
      </c>
      <c r="U348" s="1">
        <f t="shared" si="413"/>
        <v>213.13381727157096</v>
      </c>
      <c r="V348" s="1">
        <f t="shared" si="414"/>
        <v>222.14793068795242</v>
      </c>
      <c r="W348" s="1">
        <f t="shared" si="414"/>
        <v>248.01749593208689</v>
      </c>
      <c r="X348" s="1">
        <f t="shared" si="414"/>
        <v>174.06240615997737</v>
      </c>
      <c r="Y348" s="1">
        <f t="shared" si="414"/>
        <v>256.14820145159325</v>
      </c>
      <c r="Z348" s="1">
        <f t="shared" si="414"/>
        <v>269.44188675387602</v>
      </c>
      <c r="AA348" s="1">
        <f t="shared" si="414"/>
        <v>255.9137922274719</v>
      </c>
      <c r="AB348" s="1">
        <f t="shared" si="414"/>
        <v>142.18654187837629</v>
      </c>
      <c r="AC348" s="1">
        <f t="shared" si="414"/>
        <v>206.54849246407335</v>
      </c>
      <c r="AD348" s="1">
        <f t="shared" si="414"/>
        <v>247.86501331490351</v>
      </c>
      <c r="AE348" s="1">
        <f t="shared" si="414"/>
        <v>262.69956024589419</v>
      </c>
      <c r="AF348" s="1">
        <f t="shared" si="414"/>
        <v>291.78117327876555</v>
      </c>
      <c r="AH348" s="15">
        <f t="shared" ref="AH348" si="425">SUM(F348:Q348)</f>
        <v>2376.1468279504343</v>
      </c>
      <c r="AI348" s="15">
        <f t="shared" ref="AI348" si="426">SUM(U348:AF348)</f>
        <v>2789.946311666542</v>
      </c>
      <c r="AJ348" s="15">
        <f t="shared" ref="AJ348" si="427">AI348-AH348</f>
        <v>413.79948371610772</v>
      </c>
      <c r="AN348" s="15">
        <f t="shared" ref="AN348" si="428">AJ348</f>
        <v>413.79948371610772</v>
      </c>
    </row>
    <row r="349" spans="1:40">
      <c r="A349" s="154" t="s">
        <v>793</v>
      </c>
      <c r="B349" s="5" t="str">
        <f t="shared" si="411"/>
        <v>9260-04018</v>
      </c>
      <c r="C349" s="5" t="str">
        <f t="shared" si="412"/>
        <v>9260</v>
      </c>
      <c r="D349" s="1">
        <f>SUM($F349:K349)</f>
        <v>0</v>
      </c>
      <c r="E349" s="2">
        <f t="shared" si="406"/>
        <v>0</v>
      </c>
      <c r="F349" s="22">
        <f>'Div 9 history '!B345</f>
        <v>0</v>
      </c>
      <c r="G349" s="22">
        <f>'Div 9 history '!C345</f>
        <v>0</v>
      </c>
      <c r="H349" s="22">
        <f>'Div 9 history '!D345</f>
        <v>0</v>
      </c>
      <c r="I349" s="22">
        <f>'Div 9 history '!E345</f>
        <v>0</v>
      </c>
      <c r="J349" s="22">
        <f>'Div 9 history '!F345</f>
        <v>0</v>
      </c>
      <c r="K349" s="22">
        <f>'Div 9 history '!G345</f>
        <v>0</v>
      </c>
      <c r="L349" s="1">
        <f t="shared" ref="L349:U350" si="429">$E349*L$351</f>
        <v>0</v>
      </c>
      <c r="M349" s="1">
        <f t="shared" si="429"/>
        <v>0</v>
      </c>
      <c r="N349" s="1">
        <f t="shared" si="429"/>
        <v>0</v>
      </c>
      <c r="O349" s="1">
        <f t="shared" si="429"/>
        <v>0</v>
      </c>
      <c r="P349" s="1">
        <f t="shared" si="429"/>
        <v>0</v>
      </c>
      <c r="Q349" s="1">
        <f t="shared" si="429"/>
        <v>0</v>
      </c>
      <c r="R349" s="1">
        <f t="shared" si="429"/>
        <v>0</v>
      </c>
      <c r="S349" s="1">
        <f t="shared" si="429"/>
        <v>0</v>
      </c>
      <c r="T349" s="1">
        <f t="shared" si="429"/>
        <v>0</v>
      </c>
      <c r="U349" s="1">
        <f t="shared" si="429"/>
        <v>0</v>
      </c>
      <c r="V349" s="1">
        <f t="shared" ref="V349:AF350" si="430">$E349*V$351</f>
        <v>0</v>
      </c>
      <c r="W349" s="1">
        <f t="shared" si="430"/>
        <v>0</v>
      </c>
      <c r="X349" s="1">
        <f t="shared" si="430"/>
        <v>0</v>
      </c>
      <c r="Y349" s="1">
        <f t="shared" si="430"/>
        <v>0</v>
      </c>
      <c r="Z349" s="1">
        <f t="shared" si="430"/>
        <v>0</v>
      </c>
      <c r="AA349" s="1">
        <f t="shared" si="430"/>
        <v>0</v>
      </c>
      <c r="AB349" s="1">
        <f t="shared" si="430"/>
        <v>0</v>
      </c>
      <c r="AC349" s="1">
        <f t="shared" si="430"/>
        <v>0</v>
      </c>
      <c r="AD349" s="1">
        <f t="shared" si="430"/>
        <v>0</v>
      </c>
      <c r="AE349" s="1">
        <f t="shared" si="430"/>
        <v>0</v>
      </c>
      <c r="AF349" s="1">
        <f t="shared" si="430"/>
        <v>0</v>
      </c>
      <c r="AH349" s="15">
        <f t="shared" si="422"/>
        <v>0</v>
      </c>
      <c r="AI349" s="15">
        <f t="shared" si="423"/>
        <v>0</v>
      </c>
      <c r="AJ349" s="15">
        <f t="shared" si="424"/>
        <v>0</v>
      </c>
      <c r="AN349" s="15">
        <f t="shared" si="403"/>
        <v>0</v>
      </c>
    </row>
    <row r="350" spans="1:40">
      <c r="A350" s="77" t="s">
        <v>794</v>
      </c>
      <c r="B350" s="5" t="str">
        <f t="shared" si="411"/>
        <v>9100-04044</v>
      </c>
      <c r="C350" s="5" t="str">
        <f t="shared" si="412"/>
        <v>9100</v>
      </c>
      <c r="D350" s="1">
        <f>SUM($F350:K350)</f>
        <v>0</v>
      </c>
      <c r="E350" s="2">
        <f t="shared" si="406"/>
        <v>0</v>
      </c>
      <c r="F350" s="22">
        <f>'Div 9 history '!B346</f>
        <v>0</v>
      </c>
      <c r="G350" s="22">
        <f>'Div 9 history '!C346</f>
        <v>0</v>
      </c>
      <c r="H350" s="22">
        <f>'Div 9 history '!D346</f>
        <v>0</v>
      </c>
      <c r="I350" s="22">
        <f>'Div 9 history '!E346</f>
        <v>0</v>
      </c>
      <c r="J350" s="22">
        <f>'Div 9 history '!F346</f>
        <v>0</v>
      </c>
      <c r="K350" s="22">
        <f>'Div 9 history '!G346</f>
        <v>0</v>
      </c>
      <c r="L350" s="1">
        <f t="shared" si="429"/>
        <v>0</v>
      </c>
      <c r="M350" s="1">
        <f t="shared" si="429"/>
        <v>0</v>
      </c>
      <c r="N350" s="1">
        <f t="shared" si="429"/>
        <v>0</v>
      </c>
      <c r="O350" s="1">
        <f t="shared" si="429"/>
        <v>0</v>
      </c>
      <c r="P350" s="1">
        <f t="shared" si="429"/>
        <v>0</v>
      </c>
      <c r="Q350" s="1">
        <f t="shared" si="429"/>
        <v>0</v>
      </c>
      <c r="R350" s="1">
        <f t="shared" si="429"/>
        <v>0</v>
      </c>
      <c r="S350" s="1">
        <f t="shared" si="429"/>
        <v>0</v>
      </c>
      <c r="T350" s="1">
        <f t="shared" si="429"/>
        <v>0</v>
      </c>
      <c r="U350" s="1">
        <f t="shared" si="429"/>
        <v>0</v>
      </c>
      <c r="V350" s="1">
        <f t="shared" si="430"/>
        <v>0</v>
      </c>
      <c r="W350" s="1">
        <f t="shared" si="430"/>
        <v>0</v>
      </c>
      <c r="X350" s="1">
        <f t="shared" si="430"/>
        <v>0</v>
      </c>
      <c r="Y350" s="1">
        <f t="shared" si="430"/>
        <v>0</v>
      </c>
      <c r="Z350" s="1">
        <f t="shared" si="430"/>
        <v>0</v>
      </c>
      <c r="AA350" s="1">
        <f t="shared" si="430"/>
        <v>0</v>
      </c>
      <c r="AB350" s="1">
        <f t="shared" si="430"/>
        <v>0</v>
      </c>
      <c r="AC350" s="1">
        <f t="shared" si="430"/>
        <v>0</v>
      </c>
      <c r="AD350" s="1">
        <f t="shared" si="430"/>
        <v>0</v>
      </c>
      <c r="AE350" s="1">
        <f t="shared" si="430"/>
        <v>0</v>
      </c>
      <c r="AF350" s="1">
        <f t="shared" si="430"/>
        <v>0</v>
      </c>
      <c r="AH350" s="15">
        <f t="shared" si="400"/>
        <v>0</v>
      </c>
      <c r="AI350" s="15">
        <f t="shared" si="401"/>
        <v>0</v>
      </c>
      <c r="AJ350" s="15">
        <f t="shared" si="402"/>
        <v>0</v>
      </c>
      <c r="AN350" s="15">
        <f t="shared" si="403"/>
        <v>0</v>
      </c>
    </row>
    <row r="351" spans="1:40">
      <c r="A351" s="9" t="s">
        <v>28</v>
      </c>
      <c r="B351" s="5"/>
      <c r="C351" s="5"/>
      <c r="D351" s="31">
        <f t="shared" ref="D351:K351" si="431">SUM(D324:D350)</f>
        <v>81288.610000000015</v>
      </c>
      <c r="E351" s="32">
        <f t="shared" si="431"/>
        <v>0.99999999999999978</v>
      </c>
      <c r="F351" s="31">
        <f t="shared" si="431"/>
        <v>15147.39</v>
      </c>
      <c r="G351" s="31">
        <f t="shared" si="431"/>
        <v>15914.289999999999</v>
      </c>
      <c r="H351" s="31">
        <f t="shared" si="431"/>
        <v>15746.359999999999</v>
      </c>
      <c r="I351" s="31">
        <f t="shared" si="431"/>
        <v>13600.88</v>
      </c>
      <c r="J351" s="31">
        <f t="shared" si="431"/>
        <v>11046.41</v>
      </c>
      <c r="K351" s="31">
        <f t="shared" si="431"/>
        <v>9833.2799999999988</v>
      </c>
      <c r="L351" s="31">
        <f>'Div 9 history '!H347</f>
        <v>10294.130000000001</v>
      </c>
      <c r="M351" s="31">
        <f>'Div 9 history '!I347</f>
        <v>13622.79</v>
      </c>
      <c r="N351" s="31">
        <f>'Div 9 history '!J347</f>
        <v>16315.66</v>
      </c>
      <c r="O351" s="31">
        <f>'Div 009 FY18 Budget'!C41</f>
        <v>17555.169999999998</v>
      </c>
      <c r="P351" s="31">
        <f>'Div 009 FY18 Budget'!D41</f>
        <v>9753.7099999999991</v>
      </c>
      <c r="Q351" s="31">
        <f>'Div 009 FY18 Budget'!E41</f>
        <v>14168.81</v>
      </c>
      <c r="R351" s="31">
        <f>'Div 009 FY18 Budget'!F41</f>
        <v>17003.04</v>
      </c>
      <c r="S351" s="31">
        <f>'Div 009 FY18 Budget'!G41</f>
        <v>18020.66</v>
      </c>
      <c r="T351" s="31">
        <f>'Div 009 FY18 Budget'!H41</f>
        <v>20015.599999999999</v>
      </c>
      <c r="U351" s="31">
        <f>'Div 009 FY18 Budget'!I41</f>
        <v>14620.55</v>
      </c>
      <c r="V351" s="31">
        <f>'Div 009 FY18 Budget'!J41</f>
        <v>15238.9</v>
      </c>
      <c r="W351" s="31">
        <f>'Div 009 FY18 Budget'!K41</f>
        <v>17013.5</v>
      </c>
      <c r="X351" s="31">
        <f>'Div 009 FY18 Budget'!L41</f>
        <v>11940.33</v>
      </c>
      <c r="Y351" s="31">
        <f>'Div 009 FY18 Budget'!M41</f>
        <v>17571.25</v>
      </c>
      <c r="Z351" s="31">
        <f>'Div 009 FY18 Budget'!N41</f>
        <v>18483.169999999998</v>
      </c>
      <c r="AA351" s="37">
        <f t="shared" ref="AA351" si="432">O351*(1+AA$3)</f>
        <v>17555.169999999998</v>
      </c>
      <c r="AB351" s="37">
        <f t="shared" ref="AB351" si="433">P351*(1+AB$3)</f>
        <v>9753.7099999999991</v>
      </c>
      <c r="AC351" s="37">
        <f t="shared" ref="AC351" si="434">Q351*(1+AC$3)</f>
        <v>14168.81</v>
      </c>
      <c r="AD351" s="37">
        <f t="shared" ref="AD351" si="435">R351*(1+AD$3)</f>
        <v>17003.04</v>
      </c>
      <c r="AE351" s="37">
        <f t="shared" ref="AE351" si="436">S351*(1+AE$3)</f>
        <v>18020.66</v>
      </c>
      <c r="AF351" s="37">
        <f t="shared" ref="AF351" si="437">T351*(1+AF$3)</f>
        <v>20015.599999999999</v>
      </c>
      <c r="AH351" s="15">
        <f>SUM(F351:Q351)</f>
        <v>162998.87999999998</v>
      </c>
      <c r="AI351" s="15">
        <f>SUM(U351:AF351)</f>
        <v>191384.69</v>
      </c>
      <c r="AJ351" s="15">
        <f t="shared" ref="AJ351" si="438">AI351-AH351</f>
        <v>28385.810000000027</v>
      </c>
    </row>
    <row r="352" spans="1:40">
      <c r="B352" s="5"/>
      <c r="C352" s="5"/>
      <c r="F352" s="1">
        <f>F351-'Div 9 history '!B347</f>
        <v>0</v>
      </c>
      <c r="G352" s="1">
        <f>G351-'Div 9 history '!C347</f>
        <v>0</v>
      </c>
      <c r="H352" s="1">
        <f>H351-'Div 9 history '!D347</f>
        <v>0</v>
      </c>
      <c r="I352" s="1">
        <f>I351-'Div 9 history '!E347</f>
        <v>0</v>
      </c>
      <c r="J352" s="1">
        <f>J351-'Div 9 history '!F347</f>
        <v>0</v>
      </c>
      <c r="K352" s="1">
        <f>K351-'Div 9 history '!G347</f>
        <v>0</v>
      </c>
      <c r="L352" s="1">
        <f>L351-'Div 9 history '!H347</f>
        <v>0</v>
      </c>
      <c r="M352" s="1">
        <f>M351-'Div 9 history '!I347</f>
        <v>0</v>
      </c>
      <c r="N352" s="1">
        <f>N351-'Div 9 history '!J347</f>
        <v>0</v>
      </c>
      <c r="O352" s="1">
        <f t="shared" ref="O352:AF352" si="439">O351-SUM(O324:O350)</f>
        <v>0</v>
      </c>
      <c r="P352" s="1">
        <f t="shared" si="439"/>
        <v>0</v>
      </c>
      <c r="Q352" s="1">
        <f t="shared" si="439"/>
        <v>0</v>
      </c>
      <c r="R352" s="1">
        <f t="shared" si="439"/>
        <v>0</v>
      </c>
      <c r="S352" s="1">
        <f t="shared" si="439"/>
        <v>0</v>
      </c>
      <c r="T352" s="1">
        <f t="shared" si="439"/>
        <v>0</v>
      </c>
      <c r="U352" s="1">
        <f t="shared" si="439"/>
        <v>0</v>
      </c>
      <c r="V352" s="1">
        <f t="shared" si="439"/>
        <v>0</v>
      </c>
      <c r="W352" s="1">
        <f t="shared" si="439"/>
        <v>0</v>
      </c>
      <c r="X352" s="1">
        <f t="shared" si="439"/>
        <v>0</v>
      </c>
      <c r="Y352" s="1">
        <f t="shared" si="439"/>
        <v>0</v>
      </c>
      <c r="Z352" s="1">
        <f t="shared" si="439"/>
        <v>0</v>
      </c>
      <c r="AA352" s="1">
        <f t="shared" si="439"/>
        <v>0</v>
      </c>
      <c r="AB352" s="1">
        <f t="shared" si="439"/>
        <v>0</v>
      </c>
      <c r="AC352" s="1">
        <f t="shared" si="439"/>
        <v>0</v>
      </c>
      <c r="AD352" s="1">
        <f t="shared" si="439"/>
        <v>0</v>
      </c>
      <c r="AE352" s="1">
        <f t="shared" si="439"/>
        <v>0</v>
      </c>
      <c r="AF352" s="1">
        <f t="shared" si="439"/>
        <v>0</v>
      </c>
      <c r="AN352" s="15">
        <f t="shared" ref="AN352:AN372" si="440">AJ352</f>
        <v>0</v>
      </c>
    </row>
    <row r="353" spans="1:40">
      <c r="A353" s="184" t="s">
        <v>680</v>
      </c>
      <c r="B353" s="5" t="str">
        <f t="shared" ref="B353" si="441">RIGHT(A353,10)</f>
        <v>8700-04145</v>
      </c>
      <c r="C353" s="5" t="str">
        <f t="shared" ref="C353" si="442">LEFT(B353,4)</f>
        <v>8700</v>
      </c>
      <c r="D353" s="1">
        <f>SUM($F353:K353)</f>
        <v>283.83000000000004</v>
      </c>
      <c r="E353" s="2">
        <f>D353/$D$373</f>
        <v>4.5297324436759864E-3</v>
      </c>
      <c r="F353" s="1">
        <f>'Div 9 history '!B349</f>
        <v>0</v>
      </c>
      <c r="G353" s="1">
        <f>'Div 9 history '!C349</f>
        <v>0</v>
      </c>
      <c r="H353" s="1">
        <f>'Div 9 history '!D349</f>
        <v>41.34</v>
      </c>
      <c r="I353" s="1">
        <f>'Div 9 history '!E349</f>
        <v>0</v>
      </c>
      <c r="J353" s="1">
        <f>'Div 9 history '!F349</f>
        <v>0</v>
      </c>
      <c r="K353" s="1">
        <f>'Div 9 history '!G349</f>
        <v>242.49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N353" s="15"/>
    </row>
    <row r="354" spans="1:40">
      <c r="A354" s="185" t="s">
        <v>32</v>
      </c>
      <c r="B354" s="5"/>
      <c r="C354" s="5"/>
      <c r="D354" s="31">
        <f>SUM(D353)</f>
        <v>283.83000000000004</v>
      </c>
      <c r="E354" s="31">
        <f t="shared" ref="E354:K354" si="443">SUM(E353)</f>
        <v>4.5297324436759864E-3</v>
      </c>
      <c r="F354" s="31">
        <f t="shared" si="443"/>
        <v>0</v>
      </c>
      <c r="G354" s="31">
        <f t="shared" si="443"/>
        <v>0</v>
      </c>
      <c r="H354" s="31">
        <f t="shared" si="443"/>
        <v>41.34</v>
      </c>
      <c r="I354" s="31">
        <f t="shared" si="443"/>
        <v>0</v>
      </c>
      <c r="J354" s="31">
        <f t="shared" si="443"/>
        <v>0</v>
      </c>
      <c r="K354" s="31">
        <f t="shared" si="443"/>
        <v>242.49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0</v>
      </c>
      <c r="AE354" s="31">
        <v>0</v>
      </c>
      <c r="AF354" s="31">
        <v>0</v>
      </c>
      <c r="AH354" s="15">
        <f>SUM(F354:Q354)</f>
        <v>283.83000000000004</v>
      </c>
      <c r="AI354" s="15">
        <f>SUM(U354:AF354)</f>
        <v>0</v>
      </c>
      <c r="AJ354" s="15">
        <f t="shared" ref="AJ354" si="444">AI354-AH354</f>
        <v>-283.83000000000004</v>
      </c>
      <c r="AN354" s="15"/>
    </row>
    <row r="355" spans="1:40">
      <c r="B355" s="5"/>
      <c r="C355" s="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N355" s="15"/>
    </row>
    <row r="356" spans="1:40">
      <c r="A356" s="77" t="s">
        <v>730</v>
      </c>
      <c r="B356" s="5" t="str">
        <f t="shared" si="396"/>
        <v>9090-05415</v>
      </c>
      <c r="C356" s="5" t="str">
        <f t="shared" ref="C356:C372" si="445">LEFT(B356,4)</f>
        <v>9090</v>
      </c>
      <c r="D356" s="1">
        <f>SUM($F356:K356)</f>
        <v>0</v>
      </c>
      <c r="E356" s="2">
        <f>D356/$D$373</f>
        <v>0</v>
      </c>
      <c r="F356" s="22">
        <f>'Div 9 history '!B352</f>
        <v>0</v>
      </c>
      <c r="G356" s="22">
        <f>'Div 9 history '!C352</f>
        <v>0</v>
      </c>
      <c r="H356" s="22">
        <f>'Div 9 history '!D352</f>
        <v>0</v>
      </c>
      <c r="I356" s="22">
        <f>'Div 9 history '!E352</f>
        <v>0</v>
      </c>
      <c r="J356" s="22">
        <f>'Div 9 history '!F352</f>
        <v>0</v>
      </c>
      <c r="K356" s="22">
        <f>'Div 9 history '!G352</f>
        <v>0</v>
      </c>
      <c r="L356" s="1">
        <f t="shared" ref="L356:U368" si="446">$E356*L$373</f>
        <v>0</v>
      </c>
      <c r="M356" s="1">
        <f t="shared" si="446"/>
        <v>0</v>
      </c>
      <c r="N356" s="1">
        <f t="shared" si="446"/>
        <v>0</v>
      </c>
      <c r="O356" s="1">
        <f t="shared" si="446"/>
        <v>0</v>
      </c>
      <c r="P356" s="1">
        <f t="shared" si="446"/>
        <v>0</v>
      </c>
      <c r="Q356" s="1">
        <f t="shared" si="446"/>
        <v>0</v>
      </c>
      <c r="R356" s="1">
        <f t="shared" si="446"/>
        <v>0</v>
      </c>
      <c r="S356" s="1">
        <f t="shared" si="446"/>
        <v>0</v>
      </c>
      <c r="T356" s="1">
        <f t="shared" si="446"/>
        <v>0</v>
      </c>
      <c r="U356" s="1">
        <f t="shared" si="446"/>
        <v>0</v>
      </c>
      <c r="V356" s="1">
        <f t="shared" ref="V356:AF368" si="447">$E356*V$373</f>
        <v>0</v>
      </c>
      <c r="W356" s="1">
        <f t="shared" si="447"/>
        <v>0</v>
      </c>
      <c r="X356" s="1">
        <f t="shared" si="447"/>
        <v>0</v>
      </c>
      <c r="Y356" s="1">
        <f t="shared" si="447"/>
        <v>0</v>
      </c>
      <c r="Z356" s="1">
        <f t="shared" si="447"/>
        <v>0</v>
      </c>
      <c r="AA356" s="1">
        <f t="shared" si="447"/>
        <v>0</v>
      </c>
      <c r="AB356" s="1">
        <f t="shared" si="447"/>
        <v>0</v>
      </c>
      <c r="AC356" s="1">
        <f t="shared" si="447"/>
        <v>0</v>
      </c>
      <c r="AD356" s="1">
        <f t="shared" si="447"/>
        <v>0</v>
      </c>
      <c r="AE356" s="1">
        <f t="shared" si="447"/>
        <v>0</v>
      </c>
      <c r="AF356" s="1">
        <f t="shared" si="447"/>
        <v>0</v>
      </c>
      <c r="AH356" s="15">
        <f t="shared" ref="AH356:AH372" si="448">SUM(F356:Q356)</f>
        <v>0</v>
      </c>
      <c r="AI356" s="15">
        <f t="shared" ref="AI356:AI372" si="449">SUM(U356:AF356)</f>
        <v>0</v>
      </c>
      <c r="AJ356" s="15">
        <f t="shared" ref="AJ356:AJ372" si="450">AI356-AH356</f>
        <v>0</v>
      </c>
      <c r="AN356" s="15">
        <f t="shared" si="440"/>
        <v>0</v>
      </c>
    </row>
    <row r="357" spans="1:40">
      <c r="A357" s="77" t="s">
        <v>522</v>
      </c>
      <c r="B357" s="5" t="str">
        <f t="shared" si="396"/>
        <v>9110-05415</v>
      </c>
      <c r="C357" s="5" t="str">
        <f t="shared" si="445"/>
        <v>9110</v>
      </c>
      <c r="D357" s="1">
        <f>SUM($F357:K357)</f>
        <v>0</v>
      </c>
      <c r="E357" s="2">
        <f>D357/$D$373</f>
        <v>0</v>
      </c>
      <c r="F357" s="22">
        <f>'Div 9 history '!B353</f>
        <v>0</v>
      </c>
      <c r="G357" s="22">
        <f>'Div 9 history '!C353</f>
        <v>0</v>
      </c>
      <c r="H357" s="22">
        <f>'Div 9 history '!D353</f>
        <v>0</v>
      </c>
      <c r="I357" s="22">
        <f>'Div 9 history '!E353</f>
        <v>0</v>
      </c>
      <c r="J357" s="22">
        <f>'Div 9 history '!F353</f>
        <v>0</v>
      </c>
      <c r="K357" s="22">
        <f>'Div 9 history '!G353</f>
        <v>0</v>
      </c>
      <c r="L357" s="1">
        <f t="shared" si="446"/>
        <v>0</v>
      </c>
      <c r="M357" s="1">
        <f t="shared" si="446"/>
        <v>0</v>
      </c>
      <c r="N357" s="1">
        <f t="shared" si="446"/>
        <v>0</v>
      </c>
      <c r="O357" s="1">
        <f t="shared" si="446"/>
        <v>0</v>
      </c>
      <c r="P357" s="1">
        <f t="shared" si="446"/>
        <v>0</v>
      </c>
      <c r="Q357" s="1">
        <f t="shared" si="446"/>
        <v>0</v>
      </c>
      <c r="R357" s="1">
        <f t="shared" si="446"/>
        <v>0</v>
      </c>
      <c r="S357" s="1">
        <f t="shared" si="446"/>
        <v>0</v>
      </c>
      <c r="T357" s="1">
        <f t="shared" si="446"/>
        <v>0</v>
      </c>
      <c r="U357" s="1">
        <f t="shared" si="446"/>
        <v>0</v>
      </c>
      <c r="V357" s="1">
        <f t="shared" si="447"/>
        <v>0</v>
      </c>
      <c r="W357" s="1">
        <f t="shared" si="447"/>
        <v>0</v>
      </c>
      <c r="X357" s="1">
        <f t="shared" si="447"/>
        <v>0</v>
      </c>
      <c r="Y357" s="1">
        <f t="shared" si="447"/>
        <v>0</v>
      </c>
      <c r="Z357" s="1">
        <f t="shared" si="447"/>
        <v>0</v>
      </c>
      <c r="AA357" s="1">
        <f t="shared" si="447"/>
        <v>0</v>
      </c>
      <c r="AB357" s="1">
        <f t="shared" si="447"/>
        <v>0</v>
      </c>
      <c r="AC357" s="1">
        <f t="shared" si="447"/>
        <v>0</v>
      </c>
      <c r="AD357" s="1">
        <f t="shared" si="447"/>
        <v>0</v>
      </c>
      <c r="AE357" s="1">
        <f t="shared" si="447"/>
        <v>0</v>
      </c>
      <c r="AF357" s="1">
        <f t="shared" si="447"/>
        <v>0</v>
      </c>
      <c r="AH357" s="15">
        <f t="shared" si="448"/>
        <v>0</v>
      </c>
      <c r="AI357" s="15">
        <f t="shared" si="449"/>
        <v>0</v>
      </c>
      <c r="AJ357" s="15">
        <f t="shared" si="450"/>
        <v>0</v>
      </c>
      <c r="AN357" s="15">
        <f t="shared" si="440"/>
        <v>0</v>
      </c>
    </row>
    <row r="358" spans="1:40">
      <c r="A358" s="77" t="s">
        <v>348</v>
      </c>
      <c r="B358" s="5" t="str">
        <f t="shared" si="396"/>
        <v>8700-05415</v>
      </c>
      <c r="C358" s="5" t="str">
        <f t="shared" si="445"/>
        <v>8700</v>
      </c>
      <c r="D358" s="1">
        <f>SUM($F358:K358)</f>
        <v>3225</v>
      </c>
      <c r="E358" s="2">
        <f>D358/$D$373</f>
        <v>5.1468791638850916E-2</v>
      </c>
      <c r="F358" s="22">
        <f>'Div 9 history '!B354</f>
        <v>50</v>
      </c>
      <c r="G358" s="22">
        <f>'Div 9 history '!C354</f>
        <v>0</v>
      </c>
      <c r="H358" s="22">
        <f>'Div 9 history '!D354</f>
        <v>175</v>
      </c>
      <c r="I358" s="22">
        <f>'Div 9 history '!E354</f>
        <v>0</v>
      </c>
      <c r="J358" s="22">
        <f>'Div 9 history '!F354</f>
        <v>0</v>
      </c>
      <c r="K358" s="22">
        <f>'Div 9 history '!G354</f>
        <v>3000</v>
      </c>
      <c r="L358" s="1">
        <f t="shared" si="446"/>
        <v>108.85649431616969</v>
      </c>
      <c r="M358" s="1">
        <f t="shared" si="446"/>
        <v>126.16544894431526</v>
      </c>
      <c r="N358" s="1">
        <f t="shared" si="446"/>
        <v>108.11019683740635</v>
      </c>
      <c r="O358" s="1">
        <f t="shared" si="446"/>
        <v>685.7598860377218</v>
      </c>
      <c r="P358" s="1">
        <f t="shared" si="446"/>
        <v>42.906958149728062</v>
      </c>
      <c r="Q358" s="1">
        <f t="shared" si="446"/>
        <v>353.84794251710002</v>
      </c>
      <c r="R358" s="1">
        <f t="shared" si="446"/>
        <v>527.30343190710789</v>
      </c>
      <c r="S358" s="1">
        <f t="shared" si="446"/>
        <v>175.75460031251535</v>
      </c>
      <c r="T358" s="1">
        <f t="shared" si="446"/>
        <v>224.91861946177852</v>
      </c>
      <c r="U358" s="1">
        <f t="shared" si="446"/>
        <v>20.844860613734621</v>
      </c>
      <c r="V358" s="1">
        <f t="shared" si="447"/>
        <v>123.93685026635301</v>
      </c>
      <c r="W358" s="1">
        <f t="shared" si="447"/>
        <v>73.083110687586355</v>
      </c>
      <c r="X358" s="1">
        <f t="shared" si="447"/>
        <v>739.84071885224444</v>
      </c>
      <c r="Y358" s="1">
        <f t="shared" si="447"/>
        <v>124.41551002859433</v>
      </c>
      <c r="Z358" s="1">
        <f t="shared" si="447"/>
        <v>24.113128882801654</v>
      </c>
      <c r="AA358" s="1">
        <f t="shared" si="447"/>
        <v>685.7598860377218</v>
      </c>
      <c r="AB358" s="1">
        <f t="shared" si="447"/>
        <v>42.906958149728062</v>
      </c>
      <c r="AC358" s="1">
        <f t="shared" si="447"/>
        <v>353.84794251710002</v>
      </c>
      <c r="AD358" s="1">
        <f t="shared" si="447"/>
        <v>527.30343190710789</v>
      </c>
      <c r="AE358" s="1">
        <f t="shared" si="447"/>
        <v>175.75460031251535</v>
      </c>
      <c r="AF358" s="1">
        <f t="shared" si="447"/>
        <v>224.91861946177852</v>
      </c>
      <c r="AH358" s="15">
        <f t="shared" si="448"/>
        <v>4650.6469268024412</v>
      </c>
      <c r="AI358" s="15">
        <f t="shared" si="449"/>
        <v>3116.7256177172662</v>
      </c>
      <c r="AJ358" s="15">
        <f t="shared" si="450"/>
        <v>-1533.9213090851749</v>
      </c>
      <c r="AN358" s="15">
        <f t="shared" si="440"/>
        <v>-1533.9213090851749</v>
      </c>
    </row>
    <row r="359" spans="1:40">
      <c r="A359" s="77" t="s">
        <v>999</v>
      </c>
      <c r="B359" s="5" t="str">
        <f t="shared" ref="B359:B368" si="451">RIGHT(A359,10)</f>
        <v>8700-05416</v>
      </c>
      <c r="C359" s="5" t="str">
        <f t="shared" ref="C359:C368" si="452">LEFT(B359,4)</f>
        <v>8700</v>
      </c>
      <c r="D359" s="1">
        <f>SUM($F359:K359)</f>
        <v>195.45</v>
      </c>
      <c r="E359" s="2">
        <f t="shared" ref="E359:E368" si="453">D359/$D$373</f>
        <v>3.119248163042918E-3</v>
      </c>
      <c r="F359" s="22">
        <f>'Div 9 history '!B355</f>
        <v>195.45</v>
      </c>
      <c r="G359" s="22">
        <f>'Div 9 history '!C355</f>
        <v>0</v>
      </c>
      <c r="H359" s="22">
        <f>'Div 9 history '!D355</f>
        <v>0</v>
      </c>
      <c r="I359" s="22">
        <f>'Div 9 history '!E355</f>
        <v>0</v>
      </c>
      <c r="J359" s="22">
        <f>'Div 9 history '!F355</f>
        <v>0</v>
      </c>
      <c r="K359" s="22">
        <f>'Div 9 history '!G355</f>
        <v>0</v>
      </c>
      <c r="L359" s="1">
        <f t="shared" si="446"/>
        <v>6.5972098648357713</v>
      </c>
      <c r="M359" s="1">
        <f t="shared" si="446"/>
        <v>7.646213022067105</v>
      </c>
      <c r="N359" s="1">
        <f t="shared" si="446"/>
        <v>6.5519807664716492</v>
      </c>
      <c r="O359" s="1">
        <f t="shared" si="446"/>
        <v>41.560238674751226</v>
      </c>
      <c r="P359" s="1">
        <f t="shared" si="446"/>
        <v>2.6003612311207287</v>
      </c>
      <c r="Q359" s="1">
        <f t="shared" si="446"/>
        <v>21.44483112092006</v>
      </c>
      <c r="R359" s="1">
        <f t="shared" si="446"/>
        <v>31.95704054767263</v>
      </c>
      <c r="S359" s="1">
        <f t="shared" si="446"/>
        <v>10.651546242195696</v>
      </c>
      <c r="T359" s="1">
        <f t="shared" si="446"/>
        <v>13.631114472497551</v>
      </c>
      <c r="U359" s="1">
        <f t="shared" si="446"/>
        <v>1.2632955060323818</v>
      </c>
      <c r="V359" s="1">
        <f t="shared" si="447"/>
        <v>7.5111495766073464</v>
      </c>
      <c r="W359" s="1">
        <f t="shared" si="447"/>
        <v>4.4291764291127915</v>
      </c>
      <c r="X359" s="1">
        <f t="shared" si="447"/>
        <v>44.837788682068577</v>
      </c>
      <c r="Y359" s="1">
        <f t="shared" si="447"/>
        <v>7.5401585845236463</v>
      </c>
      <c r="Z359" s="1">
        <f t="shared" si="447"/>
        <v>1.4613677643856071</v>
      </c>
      <c r="AA359" s="1">
        <f t="shared" si="447"/>
        <v>41.560238674751226</v>
      </c>
      <c r="AB359" s="1">
        <f t="shared" si="447"/>
        <v>2.6003612311207287</v>
      </c>
      <c r="AC359" s="1">
        <f t="shared" si="447"/>
        <v>21.44483112092006</v>
      </c>
      <c r="AD359" s="1">
        <f t="shared" si="447"/>
        <v>31.95704054767263</v>
      </c>
      <c r="AE359" s="1">
        <f t="shared" si="447"/>
        <v>10.651546242195696</v>
      </c>
      <c r="AF359" s="1">
        <f t="shared" si="447"/>
        <v>13.631114472497551</v>
      </c>
      <c r="AH359" s="15">
        <f t="shared" ref="AH359:AH360" si="454">SUM(F359:Q359)</f>
        <v>281.85083468016654</v>
      </c>
      <c r="AI359" s="15">
        <f t="shared" ref="AI359:AI360" si="455">SUM(U359:AF359)</f>
        <v>188.88806883188826</v>
      </c>
      <c r="AJ359" s="15">
        <f t="shared" ref="AJ359:AJ360" si="456">AI359-AH359</f>
        <v>-92.962765848278281</v>
      </c>
      <c r="AN359" s="15">
        <f t="shared" ref="AN359:AN360" si="457">AJ359</f>
        <v>-92.962765848278281</v>
      </c>
    </row>
    <row r="360" spans="1:40">
      <c r="A360" s="77" t="s">
        <v>949</v>
      </c>
      <c r="B360" s="5" t="str">
        <f t="shared" si="451"/>
        <v>9090-05417</v>
      </c>
      <c r="C360" s="5" t="str">
        <f t="shared" si="452"/>
        <v>9090</v>
      </c>
      <c r="D360" s="1">
        <f>SUM($F360:K360)</f>
        <v>125</v>
      </c>
      <c r="E360" s="2">
        <f t="shared" si="453"/>
        <v>1.9949144046066247E-3</v>
      </c>
      <c r="F360" s="22">
        <f>'Div 9 history '!B356</f>
        <v>0</v>
      </c>
      <c r="G360" s="22">
        <f>'Div 9 history '!C356</f>
        <v>0</v>
      </c>
      <c r="H360" s="22">
        <f>'Div 9 history '!D356</f>
        <v>0</v>
      </c>
      <c r="I360" s="22">
        <f>'Div 9 history '!E356</f>
        <v>0</v>
      </c>
      <c r="J360" s="22">
        <f>'Div 9 history '!F356</f>
        <v>125</v>
      </c>
      <c r="K360" s="22">
        <f>'Div 9 history '!G356</f>
        <v>0</v>
      </c>
      <c r="L360" s="1">
        <f t="shared" si="446"/>
        <v>4.2192439657430114</v>
      </c>
      <c r="M360" s="1">
        <f t="shared" si="446"/>
        <v>4.8901336800122195</v>
      </c>
      <c r="N360" s="1">
        <f t="shared" si="446"/>
        <v>4.1903177068762147</v>
      </c>
      <c r="O360" s="1">
        <f t="shared" si="446"/>
        <v>26.579840544097745</v>
      </c>
      <c r="P360" s="1">
        <f t="shared" si="446"/>
        <v>1.6630603934003125</v>
      </c>
      <c r="Q360" s="1">
        <f t="shared" si="446"/>
        <v>13.715036531670545</v>
      </c>
      <c r="R360" s="1">
        <f t="shared" si="446"/>
        <v>20.438117515779378</v>
      </c>
      <c r="S360" s="1">
        <f t="shared" si="446"/>
        <v>6.8121938105626105</v>
      </c>
      <c r="T360" s="1">
        <f t="shared" si="446"/>
        <v>8.7177759481309494</v>
      </c>
      <c r="U360" s="1">
        <f t="shared" si="446"/>
        <v>0.80794033386568298</v>
      </c>
      <c r="V360" s="1">
        <f t="shared" si="447"/>
        <v>4.8037538862927525</v>
      </c>
      <c r="W360" s="1">
        <f t="shared" si="447"/>
        <v>2.8326787088211769</v>
      </c>
      <c r="X360" s="1">
        <f t="shared" si="447"/>
        <v>28.675996854738155</v>
      </c>
      <c r="Y360" s="1">
        <f t="shared" si="447"/>
        <v>4.8223065902555939</v>
      </c>
      <c r="Z360" s="1">
        <f t="shared" si="447"/>
        <v>0.93461739855820369</v>
      </c>
      <c r="AA360" s="1">
        <f t="shared" si="447"/>
        <v>26.579840544097745</v>
      </c>
      <c r="AB360" s="1">
        <f t="shared" si="447"/>
        <v>1.6630603934003125</v>
      </c>
      <c r="AC360" s="1">
        <f t="shared" si="447"/>
        <v>13.715036531670545</v>
      </c>
      <c r="AD360" s="1">
        <f t="shared" si="447"/>
        <v>20.438117515779378</v>
      </c>
      <c r="AE360" s="1">
        <f t="shared" si="447"/>
        <v>6.8121938105626105</v>
      </c>
      <c r="AF360" s="1">
        <f t="shared" si="447"/>
        <v>8.7177759481309494</v>
      </c>
      <c r="AH360" s="15">
        <f t="shared" si="454"/>
        <v>180.25763282180003</v>
      </c>
      <c r="AI360" s="15">
        <f t="shared" si="455"/>
        <v>120.80331851617311</v>
      </c>
      <c r="AJ360" s="15">
        <f t="shared" si="456"/>
        <v>-59.454314305626923</v>
      </c>
      <c r="AN360" s="15">
        <f t="shared" si="457"/>
        <v>-59.454314305626923</v>
      </c>
    </row>
    <row r="361" spans="1:40">
      <c r="A361" s="77" t="s">
        <v>246</v>
      </c>
      <c r="B361" s="5" t="str">
        <f t="shared" si="451"/>
        <v>9302-05417</v>
      </c>
      <c r="C361" s="5" t="str">
        <f t="shared" si="452"/>
        <v>9302</v>
      </c>
      <c r="D361" s="1">
        <f>SUM($F361:K361)</f>
        <v>990</v>
      </c>
      <c r="E361" s="2">
        <f t="shared" si="453"/>
        <v>1.5799722084484467E-2</v>
      </c>
      <c r="F361" s="22">
        <f>'Div 9 history '!B357</f>
        <v>0</v>
      </c>
      <c r="G361" s="22">
        <f>'Div 9 history '!C357</f>
        <v>135</v>
      </c>
      <c r="H361" s="22">
        <f>'Div 9 history '!D357</f>
        <v>0</v>
      </c>
      <c r="I361" s="22">
        <f>'Div 9 history '!E357</f>
        <v>0</v>
      </c>
      <c r="J361" s="22">
        <f>'Div 9 history '!F357</f>
        <v>620</v>
      </c>
      <c r="K361" s="22">
        <f>'Div 9 history '!G357</f>
        <v>235</v>
      </c>
      <c r="L361" s="1">
        <f t="shared" si="446"/>
        <v>33.416412208684648</v>
      </c>
      <c r="M361" s="1">
        <f t="shared" si="446"/>
        <v>38.729858745696774</v>
      </c>
      <c r="N361" s="1">
        <f t="shared" si="446"/>
        <v>33.187316238459623</v>
      </c>
      <c r="O361" s="1">
        <f t="shared" si="446"/>
        <v>210.51233710925413</v>
      </c>
      <c r="P361" s="1">
        <f t="shared" si="446"/>
        <v>13.171438315730475</v>
      </c>
      <c r="Q361" s="1">
        <f t="shared" si="446"/>
        <v>108.62308933083071</v>
      </c>
      <c r="R361" s="1">
        <f t="shared" si="446"/>
        <v>161.86989072497266</v>
      </c>
      <c r="S361" s="1">
        <f t="shared" si="446"/>
        <v>53.952574979655871</v>
      </c>
      <c r="T361" s="1">
        <f t="shared" si="446"/>
        <v>69.044785509197126</v>
      </c>
      <c r="U361" s="1">
        <f t="shared" si="446"/>
        <v>6.3988874442162089</v>
      </c>
      <c r="V361" s="1">
        <f t="shared" si="447"/>
        <v>38.045730779438593</v>
      </c>
      <c r="W361" s="1">
        <f t="shared" si="447"/>
        <v>22.434815373863721</v>
      </c>
      <c r="X361" s="1">
        <f t="shared" si="447"/>
        <v>227.11389508952618</v>
      </c>
      <c r="Y361" s="1">
        <f t="shared" si="447"/>
        <v>38.192668194824307</v>
      </c>
      <c r="Z361" s="1">
        <f t="shared" si="447"/>
        <v>7.4021697965809725</v>
      </c>
      <c r="AA361" s="1">
        <f t="shared" si="447"/>
        <v>210.51233710925413</v>
      </c>
      <c r="AB361" s="1">
        <f t="shared" si="447"/>
        <v>13.171438315730475</v>
      </c>
      <c r="AC361" s="1">
        <f t="shared" si="447"/>
        <v>108.62308933083071</v>
      </c>
      <c r="AD361" s="1">
        <f t="shared" si="447"/>
        <v>161.86989072497266</v>
      </c>
      <c r="AE361" s="1">
        <f t="shared" si="447"/>
        <v>53.952574979655871</v>
      </c>
      <c r="AF361" s="1">
        <f t="shared" si="447"/>
        <v>69.044785509197126</v>
      </c>
      <c r="AH361" s="15">
        <f t="shared" si="448"/>
        <v>1427.6404519486562</v>
      </c>
      <c r="AI361" s="15">
        <f t="shared" si="449"/>
        <v>956.76228264809106</v>
      </c>
      <c r="AJ361" s="15">
        <f t="shared" si="450"/>
        <v>-470.87816930056511</v>
      </c>
      <c r="AN361" s="15">
        <f t="shared" si="440"/>
        <v>-470.87816930056511</v>
      </c>
    </row>
    <row r="362" spans="1:40">
      <c r="A362" s="77" t="s">
        <v>247</v>
      </c>
      <c r="B362" s="5" t="str">
        <f t="shared" si="451"/>
        <v>9302-07510</v>
      </c>
      <c r="C362" s="5" t="str">
        <f t="shared" si="452"/>
        <v>9302</v>
      </c>
      <c r="D362" s="1">
        <f>SUM($F362:K362)</f>
        <v>50187.5</v>
      </c>
      <c r="E362" s="2">
        <f t="shared" si="453"/>
        <v>0.80095813344955979</v>
      </c>
      <c r="F362" s="22">
        <f>'Div 9 history '!B358</f>
        <v>12347.07</v>
      </c>
      <c r="G362" s="22">
        <f>'Div 9 history '!C358</f>
        <v>6997.07</v>
      </c>
      <c r="H362" s="22">
        <f>'Div 9 history '!D358</f>
        <v>8449.07</v>
      </c>
      <c r="I362" s="22">
        <f>'Div 9 history '!E358</f>
        <v>4277.07</v>
      </c>
      <c r="J362" s="22">
        <f>'Div 9 history '!F358</f>
        <v>13870.15</v>
      </c>
      <c r="K362" s="22">
        <f>'Div 9 history '!G358</f>
        <v>4247.07</v>
      </c>
      <c r="L362" s="1">
        <f t="shared" si="446"/>
        <v>1694.026452245819</v>
      </c>
      <c r="M362" s="1">
        <f t="shared" si="446"/>
        <v>1963.388672524906</v>
      </c>
      <c r="N362" s="1">
        <f t="shared" si="446"/>
        <v>1682.4125593108004</v>
      </c>
      <c r="O362" s="1">
        <f t="shared" si="446"/>
        <v>10671.805978455244</v>
      </c>
      <c r="P362" s="1">
        <f t="shared" si="446"/>
        <v>667.71874795022552</v>
      </c>
      <c r="Q362" s="1">
        <f t="shared" si="446"/>
        <v>5506.5871674657237</v>
      </c>
      <c r="R362" s="1">
        <f t="shared" si="446"/>
        <v>8205.9041825854201</v>
      </c>
      <c r="S362" s="1">
        <f t="shared" si="446"/>
        <v>2735.095814940888</v>
      </c>
      <c r="T362" s="1">
        <f t="shared" si="446"/>
        <v>3500.1870431745765</v>
      </c>
      <c r="U362" s="1">
        <f t="shared" si="446"/>
        <v>324.38804404707173</v>
      </c>
      <c r="V362" s="1">
        <f t="shared" si="447"/>
        <v>1928.70718534654</v>
      </c>
      <c r="W362" s="1">
        <f t="shared" si="447"/>
        <v>1137.3205015917024</v>
      </c>
      <c r="X362" s="1">
        <f t="shared" si="447"/>
        <v>11513.412737177368</v>
      </c>
      <c r="Y362" s="1">
        <f t="shared" si="447"/>
        <v>1936.156095987621</v>
      </c>
      <c r="Z362" s="1">
        <f t="shared" si="447"/>
        <v>375.24888552111878</v>
      </c>
      <c r="AA362" s="1">
        <f t="shared" si="447"/>
        <v>10671.805978455244</v>
      </c>
      <c r="AB362" s="1">
        <f t="shared" si="447"/>
        <v>667.71874795022552</v>
      </c>
      <c r="AC362" s="1">
        <f t="shared" si="447"/>
        <v>5506.5871674657237</v>
      </c>
      <c r="AD362" s="1">
        <f t="shared" si="447"/>
        <v>8205.9041825854201</v>
      </c>
      <c r="AE362" s="1">
        <f t="shared" si="447"/>
        <v>2735.095814940888</v>
      </c>
      <c r="AF362" s="1">
        <f t="shared" si="447"/>
        <v>3500.1870431745765</v>
      </c>
      <c r="AH362" s="15">
        <f t="shared" si="448"/>
        <v>72373.439577952726</v>
      </c>
      <c r="AI362" s="15">
        <f t="shared" si="449"/>
        <v>48502.53238424351</v>
      </c>
      <c r="AJ362" s="15">
        <f t="shared" si="450"/>
        <v>-23870.907193709216</v>
      </c>
      <c r="AN362" s="15">
        <f t="shared" si="440"/>
        <v>-23870.907193709216</v>
      </c>
    </row>
    <row r="363" spans="1:40">
      <c r="A363" s="77" t="s">
        <v>732</v>
      </c>
      <c r="B363" s="5" t="str">
        <f t="shared" si="451"/>
        <v>9320-07510</v>
      </c>
      <c r="C363" s="5" t="str">
        <f t="shared" si="452"/>
        <v>9320</v>
      </c>
      <c r="D363" s="1">
        <f>SUM($F363:K363)</f>
        <v>0</v>
      </c>
      <c r="E363" s="2">
        <f t="shared" si="453"/>
        <v>0</v>
      </c>
      <c r="F363" s="22">
        <f>'Div 9 history '!B359</f>
        <v>0</v>
      </c>
      <c r="G363" s="22">
        <f>'Div 9 history '!C359</f>
        <v>0</v>
      </c>
      <c r="H363" s="22">
        <f>'Div 9 history '!D359</f>
        <v>0</v>
      </c>
      <c r="I363" s="22">
        <f>'Div 9 history '!E359</f>
        <v>0</v>
      </c>
      <c r="J363" s="22">
        <f>'Div 9 history '!F359</f>
        <v>0</v>
      </c>
      <c r="K363" s="22">
        <f>'Div 9 history '!G359</f>
        <v>0</v>
      </c>
      <c r="L363" s="1">
        <f t="shared" si="446"/>
        <v>0</v>
      </c>
      <c r="M363" s="1">
        <f t="shared" si="446"/>
        <v>0</v>
      </c>
      <c r="N363" s="1">
        <f t="shared" si="446"/>
        <v>0</v>
      </c>
      <c r="O363" s="1">
        <f t="shared" si="446"/>
        <v>0</v>
      </c>
      <c r="P363" s="1">
        <f t="shared" si="446"/>
        <v>0</v>
      </c>
      <c r="Q363" s="1">
        <f t="shared" si="446"/>
        <v>0</v>
      </c>
      <c r="R363" s="1">
        <f t="shared" si="446"/>
        <v>0</v>
      </c>
      <c r="S363" s="1">
        <f t="shared" si="446"/>
        <v>0</v>
      </c>
      <c r="T363" s="1">
        <f t="shared" si="446"/>
        <v>0</v>
      </c>
      <c r="U363" s="1">
        <f t="shared" si="446"/>
        <v>0</v>
      </c>
      <c r="V363" s="1">
        <f t="shared" si="447"/>
        <v>0</v>
      </c>
      <c r="W363" s="1">
        <f t="shared" si="447"/>
        <v>0</v>
      </c>
      <c r="X363" s="1">
        <f t="shared" si="447"/>
        <v>0</v>
      </c>
      <c r="Y363" s="1">
        <f t="shared" si="447"/>
        <v>0</v>
      </c>
      <c r="Z363" s="1">
        <f t="shared" si="447"/>
        <v>0</v>
      </c>
      <c r="AA363" s="1">
        <f t="shared" si="447"/>
        <v>0</v>
      </c>
      <c r="AB363" s="1">
        <f t="shared" si="447"/>
        <v>0</v>
      </c>
      <c r="AC363" s="1">
        <f t="shared" si="447"/>
        <v>0</v>
      </c>
      <c r="AD363" s="1">
        <f t="shared" si="447"/>
        <v>0</v>
      </c>
      <c r="AE363" s="1">
        <f t="shared" si="447"/>
        <v>0</v>
      </c>
      <c r="AF363" s="1">
        <f t="shared" si="447"/>
        <v>0</v>
      </c>
      <c r="AH363" s="15">
        <f t="shared" si="448"/>
        <v>0</v>
      </c>
      <c r="AI363" s="15">
        <f t="shared" si="449"/>
        <v>0</v>
      </c>
      <c r="AJ363" s="15">
        <f t="shared" si="450"/>
        <v>0</v>
      </c>
      <c r="AN363" s="15">
        <f t="shared" si="440"/>
        <v>0</v>
      </c>
    </row>
    <row r="364" spans="1:40">
      <c r="A364" s="77" t="s">
        <v>944</v>
      </c>
      <c r="B364" s="5" t="str">
        <f t="shared" si="451"/>
        <v>9110-07510</v>
      </c>
      <c r="C364" s="5" t="str">
        <f t="shared" si="452"/>
        <v>9110</v>
      </c>
      <c r="D364" s="1">
        <f>SUM($F364:K364)</f>
        <v>350</v>
      </c>
      <c r="E364" s="2">
        <f t="shared" si="453"/>
        <v>5.5857603328985485E-3</v>
      </c>
      <c r="F364" s="22">
        <f>'Div 9 history '!B360</f>
        <v>350</v>
      </c>
      <c r="G364" s="22">
        <f>'Div 9 history '!C360</f>
        <v>0</v>
      </c>
      <c r="H364" s="22">
        <f>'Div 9 history '!D360</f>
        <v>0</v>
      </c>
      <c r="I364" s="22">
        <f>'Div 9 history '!E360</f>
        <v>0</v>
      </c>
      <c r="J364" s="22">
        <f>'Div 9 history '!F360</f>
        <v>0</v>
      </c>
      <c r="K364" s="22">
        <f>'Div 9 history '!G360</f>
        <v>0</v>
      </c>
      <c r="L364" s="1">
        <f t="shared" si="446"/>
        <v>11.81388310408043</v>
      </c>
      <c r="M364" s="1">
        <f t="shared" si="446"/>
        <v>13.692374304034214</v>
      </c>
      <c r="N364" s="1">
        <f t="shared" si="446"/>
        <v>11.732889579253401</v>
      </c>
      <c r="O364" s="1">
        <f t="shared" si="446"/>
        <v>74.423553523473672</v>
      </c>
      <c r="P364" s="1">
        <f t="shared" si="446"/>
        <v>4.6565691015208746</v>
      </c>
      <c r="Q364" s="1">
        <f t="shared" si="446"/>
        <v>38.402102288677519</v>
      </c>
      <c r="R364" s="1">
        <f t="shared" si="446"/>
        <v>57.22672904418225</v>
      </c>
      <c r="S364" s="1">
        <f t="shared" si="446"/>
        <v>19.074142669575306</v>
      </c>
      <c r="T364" s="1">
        <f t="shared" si="446"/>
        <v>24.409772654766655</v>
      </c>
      <c r="U364" s="1">
        <f t="shared" si="446"/>
        <v>2.2622329348239121</v>
      </c>
      <c r="V364" s="1">
        <f t="shared" si="447"/>
        <v>13.450510881619705</v>
      </c>
      <c r="W364" s="1">
        <f t="shared" si="447"/>
        <v>7.9315003846992944</v>
      </c>
      <c r="X364" s="1">
        <f t="shared" si="447"/>
        <v>80.292791193266822</v>
      </c>
      <c r="Y364" s="1">
        <f t="shared" si="447"/>
        <v>13.502458452715663</v>
      </c>
      <c r="Z364" s="1">
        <f t="shared" si="447"/>
        <v>2.6169287159629699</v>
      </c>
      <c r="AA364" s="1">
        <f t="shared" si="447"/>
        <v>74.423553523473672</v>
      </c>
      <c r="AB364" s="1">
        <f t="shared" si="447"/>
        <v>4.6565691015208746</v>
      </c>
      <c r="AC364" s="1">
        <f t="shared" si="447"/>
        <v>38.402102288677519</v>
      </c>
      <c r="AD364" s="1">
        <f t="shared" si="447"/>
        <v>57.22672904418225</v>
      </c>
      <c r="AE364" s="1">
        <f t="shared" si="447"/>
        <v>19.074142669575306</v>
      </c>
      <c r="AF364" s="1">
        <f t="shared" si="447"/>
        <v>24.409772654766655</v>
      </c>
      <c r="AH364" s="15">
        <f t="shared" ref="AH364:AH368" si="458">SUM(F364:Q364)</f>
        <v>504.72137190104013</v>
      </c>
      <c r="AI364" s="15">
        <f t="shared" ref="AI364:AI368" si="459">SUM(U364:AF364)</f>
        <v>338.24929184528463</v>
      </c>
      <c r="AJ364" s="15">
        <f t="shared" ref="AJ364:AJ368" si="460">AI364-AH364</f>
        <v>-166.4720800557555</v>
      </c>
      <c r="AN364" s="15">
        <f t="shared" ref="AN364:AN368" si="461">AJ364</f>
        <v>-166.4720800557555</v>
      </c>
    </row>
    <row r="365" spans="1:40">
      <c r="A365" s="77" t="s">
        <v>945</v>
      </c>
      <c r="B365" s="5" t="str">
        <f t="shared" si="451"/>
        <v>9120-07510</v>
      </c>
      <c r="C365" s="5" t="str">
        <f t="shared" si="452"/>
        <v>9120</v>
      </c>
      <c r="D365" s="1">
        <f>SUM($F365:K365)</f>
        <v>7031</v>
      </c>
      <c r="E365" s="2">
        <f t="shared" si="453"/>
        <v>0.11220994543031342</v>
      </c>
      <c r="F365" s="22">
        <f>'Div 9 history '!B361</f>
        <v>5856</v>
      </c>
      <c r="G365" s="22">
        <f>'Div 9 history '!C361</f>
        <v>390</v>
      </c>
      <c r="H365" s="22">
        <f>'Div 9 history '!D361</f>
        <v>0</v>
      </c>
      <c r="I365" s="22">
        <f>'Div 9 history '!E361</f>
        <v>0</v>
      </c>
      <c r="J365" s="22">
        <f>'Div 9 history '!F361</f>
        <v>450</v>
      </c>
      <c r="K365" s="22">
        <f>'Div 9 history '!G361</f>
        <v>335</v>
      </c>
      <c r="L365" s="1">
        <f t="shared" si="446"/>
        <v>237.32403458511288</v>
      </c>
      <c r="M365" s="1">
        <f t="shared" si="446"/>
        <v>275.06023923332731</v>
      </c>
      <c r="N365" s="1">
        <f t="shared" si="446"/>
        <v>235.69699037637332</v>
      </c>
      <c r="O365" s="1">
        <f t="shared" si="446"/>
        <v>1495.0628709244097</v>
      </c>
      <c r="P365" s="1">
        <f t="shared" si="446"/>
        <v>93.543821007980782</v>
      </c>
      <c r="Q365" s="1">
        <f t="shared" si="446"/>
        <v>771.44337483340473</v>
      </c>
      <c r="R365" s="1">
        <f t="shared" si="446"/>
        <v>1149.6032340275583</v>
      </c>
      <c r="S365" s="1">
        <f t="shared" si="446"/>
        <v>383.17227745652565</v>
      </c>
      <c r="T365" s="1">
        <f t="shared" si="446"/>
        <v>490.35746153046961</v>
      </c>
      <c r="U365" s="1">
        <f t="shared" si="446"/>
        <v>45.44502789927693</v>
      </c>
      <c r="V365" s="1">
        <f t="shared" si="447"/>
        <v>270.2015485961947</v>
      </c>
      <c r="W365" s="1">
        <f t="shared" si="447"/>
        <v>159.33251201377354</v>
      </c>
      <c r="X365" s="1">
        <f t="shared" si="447"/>
        <v>1612.9674710853117</v>
      </c>
      <c r="Y365" s="1">
        <f t="shared" si="447"/>
        <v>271.24510108869663</v>
      </c>
      <c r="Z365" s="1">
        <f t="shared" si="447"/>
        <v>52.570359434101832</v>
      </c>
      <c r="AA365" s="1">
        <f t="shared" si="447"/>
        <v>1495.0628709244097</v>
      </c>
      <c r="AB365" s="1">
        <f t="shared" si="447"/>
        <v>93.543821007980782</v>
      </c>
      <c r="AC365" s="1">
        <f t="shared" si="447"/>
        <v>771.44337483340473</v>
      </c>
      <c r="AD365" s="1">
        <f t="shared" si="447"/>
        <v>1149.6032340275583</v>
      </c>
      <c r="AE365" s="1">
        <f t="shared" si="447"/>
        <v>383.17227745652565</v>
      </c>
      <c r="AF365" s="1">
        <f t="shared" si="447"/>
        <v>490.35746153046961</v>
      </c>
      <c r="AH365" s="15">
        <f t="shared" si="458"/>
        <v>10139.131330960608</v>
      </c>
      <c r="AI365" s="15">
        <f t="shared" si="459"/>
        <v>6794.9450598977037</v>
      </c>
      <c r="AJ365" s="15">
        <f t="shared" si="460"/>
        <v>-3344.1862710629048</v>
      </c>
      <c r="AN365" s="15">
        <f t="shared" si="461"/>
        <v>-3344.1862710629048</v>
      </c>
    </row>
    <row r="366" spans="1:40">
      <c r="A366" s="77" t="s">
        <v>946</v>
      </c>
      <c r="B366" s="5" t="str">
        <f t="shared" si="451"/>
        <v>8800-07510</v>
      </c>
      <c r="C366" s="5" t="str">
        <f t="shared" si="452"/>
        <v>8800</v>
      </c>
      <c r="D366" s="1">
        <f>SUM($F366:K366)</f>
        <v>175</v>
      </c>
      <c r="E366" s="2">
        <f t="shared" si="453"/>
        <v>2.7928801664492743E-3</v>
      </c>
      <c r="F366" s="22">
        <f>'Div 9 history '!B362</f>
        <v>175</v>
      </c>
      <c r="G366" s="22">
        <f>'Div 9 history '!C362</f>
        <v>0</v>
      </c>
      <c r="H366" s="22">
        <f>'Div 9 history '!D362</f>
        <v>0</v>
      </c>
      <c r="I366" s="22">
        <f>'Div 9 history '!E362</f>
        <v>0</v>
      </c>
      <c r="J366" s="22">
        <f>'Div 9 history '!F362</f>
        <v>0</v>
      </c>
      <c r="K366" s="22">
        <f>'Div 9 history '!G362</f>
        <v>0</v>
      </c>
      <c r="L366" s="1">
        <f t="shared" si="446"/>
        <v>5.9069415520402151</v>
      </c>
      <c r="M366" s="1">
        <f t="shared" si="446"/>
        <v>6.8461871520171069</v>
      </c>
      <c r="N366" s="1">
        <f t="shared" si="446"/>
        <v>5.8664447896267005</v>
      </c>
      <c r="O366" s="1">
        <f t="shared" si="446"/>
        <v>37.211776761736836</v>
      </c>
      <c r="P366" s="1">
        <f t="shared" si="446"/>
        <v>2.3282845507604373</v>
      </c>
      <c r="Q366" s="1">
        <f t="shared" si="446"/>
        <v>19.201051144338759</v>
      </c>
      <c r="R366" s="1">
        <f t="shared" si="446"/>
        <v>28.613364522091125</v>
      </c>
      <c r="S366" s="1">
        <f t="shared" si="446"/>
        <v>9.5370713347876528</v>
      </c>
      <c r="T366" s="1">
        <f t="shared" si="446"/>
        <v>12.204886327383328</v>
      </c>
      <c r="U366" s="1">
        <f t="shared" si="446"/>
        <v>1.131116467411956</v>
      </c>
      <c r="V366" s="1">
        <f t="shared" si="447"/>
        <v>6.7252554408098524</v>
      </c>
      <c r="W366" s="1">
        <f t="shared" si="447"/>
        <v>3.9657501923496472</v>
      </c>
      <c r="X366" s="1">
        <f t="shared" si="447"/>
        <v>40.146395596633411</v>
      </c>
      <c r="Y366" s="1">
        <f t="shared" si="447"/>
        <v>6.7512292263578315</v>
      </c>
      <c r="Z366" s="1">
        <f t="shared" si="447"/>
        <v>1.308464357981485</v>
      </c>
      <c r="AA366" s="1">
        <f t="shared" si="447"/>
        <v>37.211776761736836</v>
      </c>
      <c r="AB366" s="1">
        <f t="shared" si="447"/>
        <v>2.3282845507604373</v>
      </c>
      <c r="AC366" s="1">
        <f t="shared" si="447"/>
        <v>19.201051144338759</v>
      </c>
      <c r="AD366" s="1">
        <f t="shared" si="447"/>
        <v>28.613364522091125</v>
      </c>
      <c r="AE366" s="1">
        <f t="shared" si="447"/>
        <v>9.5370713347876528</v>
      </c>
      <c r="AF366" s="1">
        <f t="shared" si="447"/>
        <v>12.204886327383328</v>
      </c>
      <c r="AH366" s="15">
        <f t="shared" si="458"/>
        <v>252.36068595052006</v>
      </c>
      <c r="AI366" s="15">
        <f t="shared" si="459"/>
        <v>169.12464592264232</v>
      </c>
      <c r="AJ366" s="15">
        <f t="shared" si="460"/>
        <v>-83.236040027877749</v>
      </c>
      <c r="AN366" s="15">
        <f t="shared" si="461"/>
        <v>-83.236040027877749</v>
      </c>
    </row>
    <row r="367" spans="1:40">
      <c r="A367" s="77" t="s">
        <v>947</v>
      </c>
      <c r="B367" s="5" t="str">
        <f t="shared" si="451"/>
        <v>9302-07520</v>
      </c>
      <c r="C367" s="5" t="str">
        <f t="shared" si="452"/>
        <v>9302</v>
      </c>
      <c r="D367" s="1">
        <f>SUM($F367:K367)</f>
        <v>250</v>
      </c>
      <c r="E367" s="2">
        <f t="shared" si="453"/>
        <v>3.9898288092132493E-3</v>
      </c>
      <c r="F367" s="22">
        <f>'Div 9 history '!B363</f>
        <v>0</v>
      </c>
      <c r="G367" s="22">
        <f>'Div 9 history '!C363</f>
        <v>250</v>
      </c>
      <c r="H367" s="22">
        <f>'Div 9 history '!D363</f>
        <v>0</v>
      </c>
      <c r="I367" s="22">
        <f>'Div 9 history '!E363</f>
        <v>0</v>
      </c>
      <c r="J367" s="22">
        <f>'Div 9 history '!F363</f>
        <v>0</v>
      </c>
      <c r="K367" s="22">
        <f>'Div 9 history '!G363</f>
        <v>0</v>
      </c>
      <c r="L367" s="1">
        <f t="shared" si="446"/>
        <v>8.4384879314860228</v>
      </c>
      <c r="M367" s="1">
        <f t="shared" si="446"/>
        <v>9.780267360024439</v>
      </c>
      <c r="N367" s="1">
        <f t="shared" si="446"/>
        <v>8.3806354137524295</v>
      </c>
      <c r="O367" s="1">
        <f t="shared" si="446"/>
        <v>53.159681088195491</v>
      </c>
      <c r="P367" s="1">
        <f t="shared" si="446"/>
        <v>3.3261207868006251</v>
      </c>
      <c r="Q367" s="1">
        <f t="shared" si="446"/>
        <v>27.430073063341091</v>
      </c>
      <c r="R367" s="1">
        <f t="shared" si="446"/>
        <v>40.876235031558757</v>
      </c>
      <c r="S367" s="1">
        <f t="shared" si="446"/>
        <v>13.624387621125221</v>
      </c>
      <c r="T367" s="1">
        <f t="shared" si="446"/>
        <v>17.435551896261899</v>
      </c>
      <c r="U367" s="1">
        <f t="shared" si="446"/>
        <v>1.615880667731366</v>
      </c>
      <c r="V367" s="1">
        <f t="shared" si="447"/>
        <v>9.6075077725855049</v>
      </c>
      <c r="W367" s="1">
        <f t="shared" si="447"/>
        <v>5.6653574176423538</v>
      </c>
      <c r="X367" s="1">
        <f t="shared" si="447"/>
        <v>57.351993709476311</v>
      </c>
      <c r="Y367" s="1">
        <f t="shared" si="447"/>
        <v>9.6446131805111879</v>
      </c>
      <c r="Z367" s="1">
        <f t="shared" si="447"/>
        <v>1.8692347971164074</v>
      </c>
      <c r="AA367" s="1">
        <f t="shared" si="447"/>
        <v>53.159681088195491</v>
      </c>
      <c r="AB367" s="1">
        <f t="shared" si="447"/>
        <v>3.3261207868006251</v>
      </c>
      <c r="AC367" s="1">
        <f t="shared" si="447"/>
        <v>27.430073063341091</v>
      </c>
      <c r="AD367" s="1">
        <f t="shared" si="447"/>
        <v>40.876235031558757</v>
      </c>
      <c r="AE367" s="1">
        <f t="shared" si="447"/>
        <v>13.624387621125221</v>
      </c>
      <c r="AF367" s="1">
        <f t="shared" si="447"/>
        <v>17.435551896261899</v>
      </c>
      <c r="AH367" s="15">
        <f t="shared" si="458"/>
        <v>360.51526564360006</v>
      </c>
      <c r="AI367" s="15">
        <f t="shared" si="459"/>
        <v>241.60663703234621</v>
      </c>
      <c r="AJ367" s="15">
        <f t="shared" si="460"/>
        <v>-118.90862861125385</v>
      </c>
      <c r="AN367" s="15">
        <f t="shared" si="461"/>
        <v>-118.90862861125385</v>
      </c>
    </row>
    <row r="368" spans="1:40">
      <c r="A368" s="77" t="s">
        <v>948</v>
      </c>
      <c r="B368" s="5" t="str">
        <f t="shared" si="451"/>
        <v>8700-07520</v>
      </c>
      <c r="C368" s="5" t="str">
        <f t="shared" si="452"/>
        <v>8700</v>
      </c>
      <c r="D368" s="1">
        <f>SUM($F368:K368)</f>
        <v>74.569999999999993</v>
      </c>
      <c r="E368" s="2">
        <f t="shared" si="453"/>
        <v>1.1900861372121279E-3</v>
      </c>
      <c r="F368" s="22">
        <f>'Div 9 history '!B364</f>
        <v>0</v>
      </c>
      <c r="G368" s="22">
        <f>'Div 9 history '!C364</f>
        <v>0</v>
      </c>
      <c r="H368" s="22">
        <f>'Div 9 history '!D364</f>
        <v>74.569999999999993</v>
      </c>
      <c r="I368" s="22">
        <f>'Div 9 history '!E364</f>
        <v>0</v>
      </c>
      <c r="J368" s="22">
        <f>'Div 9 history '!F364</f>
        <v>0</v>
      </c>
      <c r="K368" s="22">
        <f>'Div 9 history '!G364</f>
        <v>0</v>
      </c>
      <c r="L368" s="1">
        <f t="shared" si="446"/>
        <v>2.5170321802036506</v>
      </c>
      <c r="M368" s="1">
        <f t="shared" si="446"/>
        <v>2.9172581481480893</v>
      </c>
      <c r="N368" s="1">
        <f t="shared" si="446"/>
        <v>2.4997759312140744</v>
      </c>
      <c r="O368" s="1">
        <f t="shared" si="446"/>
        <v>15.856469674986949</v>
      </c>
      <c r="P368" s="1">
        <f t="shared" si="446"/>
        <v>0.99211530828689032</v>
      </c>
      <c r="Q368" s="1">
        <f t="shared" si="446"/>
        <v>8.1818421933333791</v>
      </c>
      <c r="R368" s="1">
        <f t="shared" si="446"/>
        <v>12.192563385213344</v>
      </c>
      <c r="S368" s="1">
        <f t="shared" si="446"/>
        <v>4.0638823396292301</v>
      </c>
      <c r="T368" s="1">
        <f t="shared" si="446"/>
        <v>5.2006764196169986</v>
      </c>
      <c r="U368" s="1">
        <f t="shared" si="446"/>
        <v>0.48198488557091179</v>
      </c>
      <c r="V368" s="1">
        <f t="shared" si="447"/>
        <v>2.865727418406804</v>
      </c>
      <c r="W368" s="1">
        <f t="shared" si="447"/>
        <v>1.6898628105343609</v>
      </c>
      <c r="X368" s="1">
        <f t="shared" si="447"/>
        <v>17.106952683662591</v>
      </c>
      <c r="Y368" s="1">
        <f t="shared" si="447"/>
        <v>2.8767952194828768</v>
      </c>
      <c r="Z368" s="1">
        <f t="shared" si="447"/>
        <v>0.55755535528388189</v>
      </c>
      <c r="AA368" s="1">
        <f t="shared" si="447"/>
        <v>15.856469674986949</v>
      </c>
      <c r="AB368" s="1">
        <f t="shared" si="447"/>
        <v>0.99211530828689032</v>
      </c>
      <c r="AC368" s="1">
        <f t="shared" si="447"/>
        <v>8.1818421933333791</v>
      </c>
      <c r="AD368" s="1">
        <f t="shared" si="447"/>
        <v>12.192563385213344</v>
      </c>
      <c r="AE368" s="1">
        <f t="shared" si="447"/>
        <v>4.0638823396292301</v>
      </c>
      <c r="AF368" s="1">
        <f t="shared" si="447"/>
        <v>5.2006764196169986</v>
      </c>
      <c r="AH368" s="15">
        <f t="shared" si="458"/>
        <v>107.53449343617304</v>
      </c>
      <c r="AI368" s="15">
        <f t="shared" si="459"/>
        <v>72.066427694008212</v>
      </c>
      <c r="AJ368" s="15">
        <f t="shared" si="460"/>
        <v>-35.468065742164825</v>
      </c>
      <c r="AN368" s="15">
        <f t="shared" si="461"/>
        <v>-35.468065742164825</v>
      </c>
    </row>
    <row r="369" spans="1:40">
      <c r="A369" s="77" t="s">
        <v>734</v>
      </c>
      <c r="B369" s="5" t="str">
        <f t="shared" ref="B369:B371" si="462">RIGHT(A369,10)</f>
        <v>9110-07520</v>
      </c>
      <c r="C369" s="5" t="str">
        <f t="shared" ref="C369:C371" si="463">LEFT(B369,4)</f>
        <v>9110</v>
      </c>
      <c r="D369" s="1">
        <f>SUM($F369:K369)</f>
        <v>55.809999999999995</v>
      </c>
      <c r="E369" s="2">
        <f t="shared" ref="E369:E371" si="464">D369/$D$373</f>
        <v>8.9068938336876572E-4</v>
      </c>
      <c r="F369" s="22">
        <f>'Div 9 history '!B365</f>
        <v>4.51</v>
      </c>
      <c r="G369" s="22">
        <f>'Div 9 history '!C365</f>
        <v>0</v>
      </c>
      <c r="H369" s="22">
        <f>'Div 9 history '!D365</f>
        <v>51.3</v>
      </c>
      <c r="I369" s="22">
        <f>'Div 9 history '!E365</f>
        <v>0</v>
      </c>
      <c r="J369" s="22">
        <f>'Div 9 history '!F365</f>
        <v>0</v>
      </c>
      <c r="K369" s="22">
        <f>'Div 9 history '!G365</f>
        <v>0</v>
      </c>
      <c r="L369" s="1">
        <f t="shared" ref="L369:AF369" si="465">$E369*L$373</f>
        <v>1.8838080458249395</v>
      </c>
      <c r="M369" s="1">
        <f t="shared" si="465"/>
        <v>2.1833468854518556</v>
      </c>
      <c r="N369" s="1">
        <f t="shared" si="465"/>
        <v>1.8708930497660925</v>
      </c>
      <c r="O369" s="1">
        <f t="shared" si="465"/>
        <v>11.86736720612876</v>
      </c>
      <c r="P369" s="1">
        <f t="shared" si="465"/>
        <v>0.74252320444537157</v>
      </c>
      <c r="Q369" s="1">
        <f t="shared" si="465"/>
        <v>6.1234895106602645</v>
      </c>
      <c r="R369" s="1">
        <f t="shared" si="465"/>
        <v>9.1252107084451755</v>
      </c>
      <c r="S369" s="1">
        <f t="shared" si="465"/>
        <v>3.0415082925399939</v>
      </c>
      <c r="T369" s="1">
        <f t="shared" si="465"/>
        <v>3.8923126053215062</v>
      </c>
      <c r="U369" s="1">
        <f t="shared" si="465"/>
        <v>0.36072920026435012</v>
      </c>
      <c r="V369" s="1">
        <f t="shared" si="465"/>
        <v>2.1447800351519879</v>
      </c>
      <c r="W369" s="1">
        <f t="shared" si="465"/>
        <v>1.264734389914479</v>
      </c>
      <c r="X369" s="1">
        <f t="shared" si="465"/>
        <v>12.80325907570349</v>
      </c>
      <c r="Y369" s="1">
        <f t="shared" si="465"/>
        <v>2.1530634464173177</v>
      </c>
      <c r="Z369" s="1">
        <f t="shared" si="465"/>
        <v>0.41728797610826673</v>
      </c>
      <c r="AA369" s="1">
        <f t="shared" si="465"/>
        <v>11.86736720612876</v>
      </c>
      <c r="AB369" s="1">
        <f t="shared" si="465"/>
        <v>0.74252320444537157</v>
      </c>
      <c r="AC369" s="1">
        <f t="shared" si="465"/>
        <v>6.1234895106602645</v>
      </c>
      <c r="AD369" s="1">
        <f t="shared" si="465"/>
        <v>9.1252107084451755</v>
      </c>
      <c r="AE369" s="1">
        <f t="shared" si="465"/>
        <v>3.0415082925399939</v>
      </c>
      <c r="AF369" s="1">
        <f t="shared" si="465"/>
        <v>3.8923126053215062</v>
      </c>
      <c r="AH369" s="15">
        <f t="shared" ref="AH369:AH371" si="466">SUM(F369:Q369)</f>
        <v>80.481427902277289</v>
      </c>
      <c r="AI369" s="15">
        <f t="shared" ref="AI369:AI371" si="467">SUM(U369:AF369)</f>
        <v>53.936265651100967</v>
      </c>
      <c r="AJ369" s="15">
        <f t="shared" ref="AJ369:AJ371" si="468">AI369-AH369</f>
        <v>-26.545162251176322</v>
      </c>
      <c r="AN369" s="15">
        <f t="shared" si="440"/>
        <v>-26.545162251176322</v>
      </c>
    </row>
    <row r="370" spans="1:40">
      <c r="A370" s="110" t="s">
        <v>434</v>
      </c>
      <c r="B370" s="5" t="str">
        <f t="shared" si="462"/>
        <v>9302-05415</v>
      </c>
      <c r="C370" s="5" t="str">
        <f t="shared" si="463"/>
        <v>9302</v>
      </c>
      <c r="D370" s="1">
        <f>SUM($F370:K370)</f>
        <v>0</v>
      </c>
      <c r="E370" s="2">
        <f t="shared" si="464"/>
        <v>0</v>
      </c>
      <c r="F370" s="22">
        <f>'Div 9 history '!B366</f>
        <v>0</v>
      </c>
      <c r="G370" s="22">
        <f>'Div 9 history '!C366</f>
        <v>0</v>
      </c>
      <c r="H370" s="22">
        <f>'Div 9 history '!D366</f>
        <v>0</v>
      </c>
      <c r="I370" s="22">
        <f>'Div 9 history '!E366</f>
        <v>0</v>
      </c>
      <c r="J370" s="22">
        <f>'Div 9 history '!F366</f>
        <v>0</v>
      </c>
      <c r="K370" s="22">
        <f>'Div 9 history '!G366</f>
        <v>0</v>
      </c>
      <c r="L370" s="1">
        <f t="shared" ref="L370:AB372" si="469">$E370*L$373</f>
        <v>0</v>
      </c>
      <c r="M370" s="1">
        <f t="shared" si="469"/>
        <v>0</v>
      </c>
      <c r="N370" s="1">
        <f t="shared" si="469"/>
        <v>0</v>
      </c>
      <c r="O370" s="1">
        <f t="shared" si="469"/>
        <v>0</v>
      </c>
      <c r="P370" s="1">
        <f t="shared" si="469"/>
        <v>0</v>
      </c>
      <c r="Q370" s="1">
        <f t="shared" si="469"/>
        <v>0</v>
      </c>
      <c r="R370" s="1">
        <f t="shared" si="469"/>
        <v>0</v>
      </c>
      <c r="S370" s="1">
        <f t="shared" si="469"/>
        <v>0</v>
      </c>
      <c r="T370" s="1">
        <f t="shared" si="469"/>
        <v>0</v>
      </c>
      <c r="U370" s="1">
        <f t="shared" si="469"/>
        <v>0</v>
      </c>
      <c r="V370" s="1">
        <f t="shared" si="469"/>
        <v>0</v>
      </c>
      <c r="W370" s="1">
        <f t="shared" si="469"/>
        <v>0</v>
      </c>
      <c r="X370" s="1">
        <f t="shared" si="469"/>
        <v>0</v>
      </c>
      <c r="Y370" s="1">
        <f t="shared" si="469"/>
        <v>0</v>
      </c>
      <c r="Z370" s="1">
        <f t="shared" si="469"/>
        <v>0</v>
      </c>
      <c r="AA370" s="1">
        <f t="shared" si="469"/>
        <v>0</v>
      </c>
      <c r="AB370" s="1">
        <f t="shared" si="469"/>
        <v>0</v>
      </c>
      <c r="AC370" s="1">
        <f t="shared" ref="AC370:AF372" si="470">$E370*AC$373</f>
        <v>0</v>
      </c>
      <c r="AD370" s="1">
        <f t="shared" si="470"/>
        <v>0</v>
      </c>
      <c r="AE370" s="1">
        <f t="shared" si="470"/>
        <v>0</v>
      </c>
      <c r="AF370" s="1">
        <f t="shared" si="470"/>
        <v>0</v>
      </c>
      <c r="AH370" s="15">
        <f t="shared" si="466"/>
        <v>0</v>
      </c>
      <c r="AI370" s="15">
        <f t="shared" si="467"/>
        <v>0</v>
      </c>
      <c r="AJ370" s="15">
        <f t="shared" si="468"/>
        <v>0</v>
      </c>
      <c r="AN370" s="15">
        <f t="shared" si="440"/>
        <v>0</v>
      </c>
    </row>
    <row r="371" spans="1:40">
      <c r="A371" s="110" t="s">
        <v>523</v>
      </c>
      <c r="B371" s="5" t="str">
        <f t="shared" si="462"/>
        <v>8740-05415</v>
      </c>
      <c r="C371" s="5" t="str">
        <f t="shared" si="463"/>
        <v>8740</v>
      </c>
      <c r="D371" s="1">
        <f>SUM($F371:K371)</f>
        <v>0</v>
      </c>
      <c r="E371" s="2">
        <f t="shared" si="464"/>
        <v>0</v>
      </c>
      <c r="F371" s="22">
        <f>'Div 9 history '!B367</f>
        <v>0</v>
      </c>
      <c r="G371" s="22">
        <f>'Div 9 history '!C367</f>
        <v>0</v>
      </c>
      <c r="H371" s="22">
        <f>'Div 9 history '!D367</f>
        <v>0</v>
      </c>
      <c r="I371" s="22">
        <f>'Div 9 history '!E367</f>
        <v>0</v>
      </c>
      <c r="J371" s="22">
        <f>'Div 9 history '!F367</f>
        <v>0</v>
      </c>
      <c r="K371" s="22">
        <f>'Div 9 history '!G367</f>
        <v>0</v>
      </c>
      <c r="L371" s="1">
        <f t="shared" si="469"/>
        <v>0</v>
      </c>
      <c r="M371" s="1">
        <f t="shared" si="469"/>
        <v>0</v>
      </c>
      <c r="N371" s="1">
        <f t="shared" si="469"/>
        <v>0</v>
      </c>
      <c r="O371" s="1">
        <f t="shared" si="469"/>
        <v>0</v>
      </c>
      <c r="P371" s="1">
        <f t="shared" si="469"/>
        <v>0</v>
      </c>
      <c r="Q371" s="1">
        <f t="shared" si="469"/>
        <v>0</v>
      </c>
      <c r="R371" s="1">
        <f t="shared" si="469"/>
        <v>0</v>
      </c>
      <c r="S371" s="1">
        <f t="shared" si="469"/>
        <v>0</v>
      </c>
      <c r="T371" s="1">
        <f t="shared" si="469"/>
        <v>0</v>
      </c>
      <c r="U371" s="1">
        <f t="shared" si="469"/>
        <v>0</v>
      </c>
      <c r="V371" s="1">
        <f t="shared" si="469"/>
        <v>0</v>
      </c>
      <c r="W371" s="1">
        <f t="shared" si="469"/>
        <v>0</v>
      </c>
      <c r="X371" s="1">
        <f t="shared" si="469"/>
        <v>0</v>
      </c>
      <c r="Y371" s="1">
        <f t="shared" si="469"/>
        <v>0</v>
      </c>
      <c r="Z371" s="1">
        <f t="shared" si="469"/>
        <v>0</v>
      </c>
      <c r="AA371" s="1">
        <f t="shared" si="469"/>
        <v>0</v>
      </c>
      <c r="AB371" s="1">
        <f t="shared" si="469"/>
        <v>0</v>
      </c>
      <c r="AC371" s="1">
        <f t="shared" si="470"/>
        <v>0</v>
      </c>
      <c r="AD371" s="1">
        <f t="shared" si="470"/>
        <v>0</v>
      </c>
      <c r="AE371" s="1">
        <f t="shared" si="470"/>
        <v>0</v>
      </c>
      <c r="AF371" s="1">
        <f t="shared" si="470"/>
        <v>0</v>
      </c>
      <c r="AH371" s="15">
        <f t="shared" si="466"/>
        <v>0</v>
      </c>
      <c r="AI371" s="15">
        <f t="shared" si="467"/>
        <v>0</v>
      </c>
      <c r="AJ371" s="15">
        <f t="shared" si="468"/>
        <v>0</v>
      </c>
      <c r="AN371" s="15">
        <f t="shared" si="440"/>
        <v>0</v>
      </c>
    </row>
    <row r="372" spans="1:40">
      <c r="A372" s="110" t="s">
        <v>350</v>
      </c>
      <c r="B372" s="5" t="str">
        <f t="shared" si="396"/>
        <v>8700-07510</v>
      </c>
      <c r="C372" s="5" t="str">
        <f t="shared" si="445"/>
        <v>8700</v>
      </c>
      <c r="D372" s="1">
        <f>SUM($F372:K372)</f>
        <v>0</v>
      </c>
      <c r="E372" s="2">
        <f>D372/$D$373</f>
        <v>0</v>
      </c>
      <c r="F372" s="22">
        <f>'Div 9 history '!B368</f>
        <v>0</v>
      </c>
      <c r="G372" s="22">
        <f>'Div 9 history '!C368</f>
        <v>0</v>
      </c>
      <c r="H372" s="22">
        <f>'Div 9 history '!D368</f>
        <v>0</v>
      </c>
      <c r="I372" s="22">
        <f>'Div 9 history '!E368</f>
        <v>0</v>
      </c>
      <c r="J372" s="22">
        <f>'Div 9 history '!F368</f>
        <v>0</v>
      </c>
      <c r="K372" s="22">
        <f>'Div 9 history '!G368</f>
        <v>0</v>
      </c>
      <c r="L372" s="1">
        <f t="shared" si="469"/>
        <v>0</v>
      </c>
      <c r="M372" s="1">
        <f t="shared" si="469"/>
        <v>0</v>
      </c>
      <c r="N372" s="1">
        <f t="shared" si="469"/>
        <v>0</v>
      </c>
      <c r="O372" s="1">
        <f t="shared" si="469"/>
        <v>0</v>
      </c>
      <c r="P372" s="1">
        <f t="shared" si="469"/>
        <v>0</v>
      </c>
      <c r="Q372" s="1">
        <f t="shared" si="469"/>
        <v>0</v>
      </c>
      <c r="R372" s="1">
        <f t="shared" si="469"/>
        <v>0</v>
      </c>
      <c r="S372" s="1">
        <f t="shared" si="469"/>
        <v>0</v>
      </c>
      <c r="T372" s="1">
        <f t="shared" si="469"/>
        <v>0</v>
      </c>
      <c r="U372" s="1">
        <f t="shared" si="469"/>
        <v>0</v>
      </c>
      <c r="V372" s="1">
        <f t="shared" si="469"/>
        <v>0</v>
      </c>
      <c r="W372" s="1">
        <f t="shared" si="469"/>
        <v>0</v>
      </c>
      <c r="X372" s="1">
        <f t="shared" si="469"/>
        <v>0</v>
      </c>
      <c r="Y372" s="1">
        <f t="shared" si="469"/>
        <v>0</v>
      </c>
      <c r="Z372" s="1">
        <f t="shared" si="469"/>
        <v>0</v>
      </c>
      <c r="AA372" s="1">
        <f t="shared" si="469"/>
        <v>0</v>
      </c>
      <c r="AB372" s="1">
        <f t="shared" si="469"/>
        <v>0</v>
      </c>
      <c r="AC372" s="1">
        <f t="shared" si="470"/>
        <v>0</v>
      </c>
      <c r="AD372" s="1">
        <f t="shared" si="470"/>
        <v>0</v>
      </c>
      <c r="AE372" s="1">
        <f t="shared" si="470"/>
        <v>0</v>
      </c>
      <c r="AF372" s="1">
        <f t="shared" si="470"/>
        <v>0</v>
      </c>
      <c r="AH372" s="15">
        <f t="shared" si="448"/>
        <v>0</v>
      </c>
      <c r="AI372" s="15">
        <f t="shared" si="449"/>
        <v>0</v>
      </c>
      <c r="AJ372" s="15">
        <f t="shared" si="450"/>
        <v>0</v>
      </c>
      <c r="AN372" s="15">
        <f t="shared" si="440"/>
        <v>0</v>
      </c>
    </row>
    <row r="373" spans="1:40">
      <c r="A373" s="9" t="s">
        <v>35</v>
      </c>
      <c r="B373" s="5"/>
      <c r="C373" s="5"/>
      <c r="D373" s="31">
        <f t="shared" ref="D373:K373" si="471">SUM(D356:D372)</f>
        <v>62659.329999999994</v>
      </c>
      <c r="E373" s="32">
        <f t="shared" si="471"/>
        <v>1.0000000000000002</v>
      </c>
      <c r="F373" s="31">
        <f t="shared" si="471"/>
        <v>18978.03</v>
      </c>
      <c r="G373" s="31">
        <f t="shared" si="471"/>
        <v>7772.07</v>
      </c>
      <c r="H373" s="31">
        <f t="shared" si="471"/>
        <v>8749.9399999999987</v>
      </c>
      <c r="I373" s="31">
        <f t="shared" si="471"/>
        <v>4277.07</v>
      </c>
      <c r="J373" s="31">
        <f t="shared" si="471"/>
        <v>15065.15</v>
      </c>
      <c r="K373" s="31">
        <f t="shared" si="471"/>
        <v>7817.07</v>
      </c>
      <c r="L373" s="31">
        <f>'Div 9 history '!H369</f>
        <v>2115</v>
      </c>
      <c r="M373" s="31">
        <f>'Div 9 history '!I369</f>
        <v>2451.3000000000002</v>
      </c>
      <c r="N373" s="31">
        <f>'Div 9 history '!J369</f>
        <v>2100.5</v>
      </c>
      <c r="O373" s="31">
        <f>'Div 009 FY18 Budget'!C74</f>
        <v>13323.8</v>
      </c>
      <c r="P373" s="31">
        <f>'Div 009 FY18 Budget'!D74</f>
        <v>833.65</v>
      </c>
      <c r="Q373" s="31">
        <f>'Div 009 FY18 Budget'!E74</f>
        <v>6875</v>
      </c>
      <c r="R373" s="31">
        <f>'Div 009 FY18 Budget'!F74</f>
        <v>10245.11</v>
      </c>
      <c r="S373" s="31">
        <f>'Div 009 FY18 Budget'!G74</f>
        <v>3414.78</v>
      </c>
      <c r="T373" s="31">
        <f>'Div 009 FY18 Budget'!H74</f>
        <v>4370</v>
      </c>
      <c r="U373" s="31">
        <f>'Div 009 FY18 Budget'!I74</f>
        <v>405</v>
      </c>
      <c r="V373" s="31">
        <f>'Div 009 FY18 Budget'!J74</f>
        <v>2408</v>
      </c>
      <c r="W373" s="31">
        <f>'Div 009 FY18 Budget'!K74</f>
        <v>1419.95</v>
      </c>
      <c r="X373" s="31">
        <f>'Div 009 FY18 Budget'!L74</f>
        <v>14374.55</v>
      </c>
      <c r="Y373" s="31">
        <f>'Div 009 FY18 Budget'!M74</f>
        <v>2417.3000000000002</v>
      </c>
      <c r="Z373" s="31">
        <f>'Div 009 FY18 Budget'!N74</f>
        <v>468.5</v>
      </c>
      <c r="AA373" s="37">
        <f t="shared" ref="AA373" si="472">O373*(1+AA$3)</f>
        <v>13323.8</v>
      </c>
      <c r="AB373" s="37">
        <f t="shared" ref="AB373" si="473">P373*(1+AB$3)</f>
        <v>833.65</v>
      </c>
      <c r="AC373" s="37">
        <f t="shared" ref="AC373" si="474">Q373*(1+AC$3)</f>
        <v>6875</v>
      </c>
      <c r="AD373" s="37">
        <f t="shared" ref="AD373" si="475">R373*(1+AD$3)</f>
        <v>10245.11</v>
      </c>
      <c r="AE373" s="37">
        <f t="shared" ref="AE373" si="476">S373*(1+AE$3)</f>
        <v>3414.78</v>
      </c>
      <c r="AF373" s="37">
        <f t="shared" ref="AF373" si="477">T373*(1+AF$3)</f>
        <v>4370</v>
      </c>
      <c r="AH373" s="15">
        <f>SUM(F373:Q373)</f>
        <v>90358.579999999987</v>
      </c>
      <c r="AI373" s="15">
        <f>SUM(U373:AF373)</f>
        <v>60555.64</v>
      </c>
      <c r="AJ373" s="15">
        <f t="shared" ref="AJ373" si="478">AI373-AH373</f>
        <v>-29802.939999999988</v>
      </c>
    </row>
    <row r="374" spans="1:40">
      <c r="B374" s="5"/>
      <c r="C374" s="5"/>
      <c r="F374" s="1">
        <f>F373-'Div 9 history '!B369</f>
        <v>0</v>
      </c>
      <c r="G374" s="1">
        <f>G373-'Div 9 history '!C369</f>
        <v>0</v>
      </c>
      <c r="H374" s="1">
        <f>H373-'Div 9 history '!D369</f>
        <v>0</v>
      </c>
      <c r="I374" s="1">
        <f>I373-'Div 9 history '!E369</f>
        <v>0</v>
      </c>
      <c r="J374" s="1">
        <f>J373-'Div 9 history '!F369</f>
        <v>0</v>
      </c>
      <c r="K374" s="1">
        <f>K373-'Div 9 history '!G369</f>
        <v>0</v>
      </c>
      <c r="L374" s="1">
        <f>L373-'Div 9 history '!H369</f>
        <v>0</v>
      </c>
      <c r="M374" s="1">
        <f>M373-'Div 9 history '!I369</f>
        <v>0</v>
      </c>
      <c r="N374" s="1">
        <f>N373-'Div 9 history '!J369</f>
        <v>0</v>
      </c>
      <c r="O374" s="1">
        <f t="shared" ref="O374:AF374" si="479">O373-SUM(O356:O372)</f>
        <v>0</v>
      </c>
      <c r="P374" s="1">
        <f t="shared" si="479"/>
        <v>0</v>
      </c>
      <c r="Q374" s="1">
        <f t="shared" si="479"/>
        <v>0</v>
      </c>
      <c r="R374" s="1">
        <f t="shared" si="479"/>
        <v>0</v>
      </c>
      <c r="S374" s="1">
        <f t="shared" si="479"/>
        <v>0</v>
      </c>
      <c r="T374" s="1">
        <f t="shared" si="479"/>
        <v>0</v>
      </c>
      <c r="U374" s="1">
        <f t="shared" si="479"/>
        <v>0</v>
      </c>
      <c r="V374" s="1">
        <f t="shared" si="479"/>
        <v>0</v>
      </c>
      <c r="W374" s="1">
        <f t="shared" si="479"/>
        <v>0</v>
      </c>
      <c r="X374" s="1">
        <f t="shared" si="479"/>
        <v>0</v>
      </c>
      <c r="Y374" s="1">
        <f t="shared" si="479"/>
        <v>0</v>
      </c>
      <c r="Z374" s="1">
        <f t="shared" si="479"/>
        <v>0</v>
      </c>
      <c r="AA374" s="1">
        <f t="shared" si="479"/>
        <v>0</v>
      </c>
      <c r="AB374" s="1">
        <f t="shared" si="479"/>
        <v>0</v>
      </c>
      <c r="AC374" s="1">
        <f t="shared" si="479"/>
        <v>0</v>
      </c>
      <c r="AD374" s="1">
        <f t="shared" si="479"/>
        <v>0</v>
      </c>
      <c r="AE374" s="1">
        <f t="shared" si="479"/>
        <v>0</v>
      </c>
      <c r="AF374" s="1">
        <f t="shared" si="479"/>
        <v>0</v>
      </c>
    </row>
    <row r="375" spans="1:40">
      <c r="A375" s="77" t="s">
        <v>248</v>
      </c>
      <c r="B375" s="5" t="str">
        <f t="shared" si="396"/>
        <v>8700-05111</v>
      </c>
      <c r="C375" s="5" t="str">
        <f t="shared" ref="C375" si="480">LEFT(B375,4)</f>
        <v>8700</v>
      </c>
      <c r="D375" s="1">
        <f>SUM($F375:K375)</f>
        <v>3324.5899999999997</v>
      </c>
      <c r="E375" s="2">
        <f>D375/$D$388</f>
        <v>0.38631789575451086</v>
      </c>
      <c r="F375" s="22">
        <f>'Div 9 history '!B371</f>
        <v>972.17</v>
      </c>
      <c r="G375" s="22">
        <f>'Div 9 history '!C371</f>
        <v>439.74</v>
      </c>
      <c r="H375" s="22">
        <f>'Div 9 history '!D371</f>
        <v>921.29</v>
      </c>
      <c r="I375" s="22">
        <f>'Div 9 history '!E371</f>
        <v>307.83</v>
      </c>
      <c r="J375" s="22">
        <f>'Div 9 history '!F371</f>
        <v>105.81</v>
      </c>
      <c r="K375" s="22">
        <f>'Div 9 history '!G371</f>
        <v>577.75</v>
      </c>
      <c r="L375" s="1">
        <f t="shared" ref="L375:U384" si="481">$E375*L$388</f>
        <v>388.24948523328339</v>
      </c>
      <c r="M375" s="1">
        <f t="shared" si="481"/>
        <v>381.28031039387207</v>
      </c>
      <c r="N375" s="1">
        <f t="shared" si="481"/>
        <v>348.84505986632331</v>
      </c>
      <c r="O375" s="1">
        <f t="shared" si="481"/>
        <v>491.67837546363864</v>
      </c>
      <c r="P375" s="1">
        <f t="shared" si="481"/>
        <v>485.03370765666102</v>
      </c>
      <c r="Q375" s="1">
        <f t="shared" si="481"/>
        <v>483.10984453580352</v>
      </c>
      <c r="R375" s="1">
        <f t="shared" si="481"/>
        <v>488.23628301246589</v>
      </c>
      <c r="S375" s="1">
        <f t="shared" si="481"/>
        <v>384.49447528654957</v>
      </c>
      <c r="T375" s="1">
        <f t="shared" si="481"/>
        <v>379.36417363092966</v>
      </c>
      <c r="U375" s="1">
        <f t="shared" si="481"/>
        <v>381.09487780390987</v>
      </c>
      <c r="V375" s="1">
        <f t="shared" ref="V375:AF384" si="482">$E375*V$388</f>
        <v>360.42687038104356</v>
      </c>
      <c r="W375" s="1">
        <f t="shared" si="482"/>
        <v>375.49326831546949</v>
      </c>
      <c r="X375" s="1">
        <f t="shared" si="482"/>
        <v>341.11870195123311</v>
      </c>
      <c r="Y375" s="1">
        <f t="shared" si="482"/>
        <v>358.44119639686539</v>
      </c>
      <c r="Z375" s="1">
        <f t="shared" si="482"/>
        <v>557.70396702704215</v>
      </c>
      <c r="AA375" s="1">
        <f t="shared" si="482"/>
        <v>491.67837546363864</v>
      </c>
      <c r="AB375" s="1">
        <f t="shared" si="482"/>
        <v>485.03370765666102</v>
      </c>
      <c r="AC375" s="1">
        <f t="shared" si="482"/>
        <v>483.10984453580352</v>
      </c>
      <c r="AD375" s="1">
        <f t="shared" si="482"/>
        <v>488.23628301246589</v>
      </c>
      <c r="AE375" s="1">
        <f t="shared" si="482"/>
        <v>384.49447528654957</v>
      </c>
      <c r="AF375" s="1">
        <f t="shared" si="482"/>
        <v>379.36417363092966</v>
      </c>
      <c r="AH375" s="15">
        <f t="shared" ref="AH375:AH387" si="483">SUM(F375:Q375)</f>
        <v>5902.7867831495823</v>
      </c>
      <c r="AI375" s="15">
        <f t="shared" ref="AI375:AI387" si="484">SUM(U375:AF375)</f>
        <v>5086.1957414616118</v>
      </c>
      <c r="AJ375" s="15">
        <f t="shared" ref="AJ375:AJ387" si="485">AI375-AH375</f>
        <v>-816.59104168797057</v>
      </c>
      <c r="AN375" s="15">
        <f t="shared" ref="AN375:AN387" si="486">AJ375</f>
        <v>-816.59104168797057</v>
      </c>
    </row>
    <row r="376" spans="1:40">
      <c r="A376" s="77" t="s">
        <v>249</v>
      </c>
      <c r="B376" s="5" t="str">
        <f t="shared" ref="B376:B387" si="487">RIGHT(A376,10)</f>
        <v>8740-05111</v>
      </c>
      <c r="C376" s="5" t="str">
        <f t="shared" ref="C376:C387" si="488">LEFT(B376,4)</f>
        <v>8740</v>
      </c>
      <c r="D376" s="1">
        <f>SUM($F376:K376)</f>
        <v>967.94</v>
      </c>
      <c r="E376" s="2">
        <f>D376/$D$388</f>
        <v>0.11247478456490012</v>
      </c>
      <c r="F376" s="22">
        <f>'Div 9 history '!B372</f>
        <v>271.29000000000002</v>
      </c>
      <c r="G376" s="22">
        <f>'Div 9 history '!C372</f>
        <v>201.18</v>
      </c>
      <c r="H376" s="22">
        <f>'Div 9 history '!D372</f>
        <v>100.3</v>
      </c>
      <c r="I376" s="22">
        <f>'Div 9 history '!E372</f>
        <v>208.94</v>
      </c>
      <c r="J376" s="22">
        <f>'Div 9 history '!F372</f>
        <v>74.929999999999993</v>
      </c>
      <c r="K376" s="22">
        <f>'Div 9 history '!G372</f>
        <v>111.30000000000001</v>
      </c>
      <c r="L376" s="1">
        <f t="shared" si="481"/>
        <v>113.03715848772462</v>
      </c>
      <c r="M376" s="1">
        <f t="shared" si="481"/>
        <v>111.00811337417383</v>
      </c>
      <c r="N376" s="1">
        <f t="shared" si="481"/>
        <v>101.56473046210481</v>
      </c>
      <c r="O376" s="1">
        <f t="shared" si="481"/>
        <v>143.15003255928534</v>
      </c>
      <c r="P376" s="1">
        <f t="shared" si="481"/>
        <v>141.21546626476905</v>
      </c>
      <c r="Q376" s="1">
        <f t="shared" si="481"/>
        <v>140.65534183763583</v>
      </c>
      <c r="R376" s="1">
        <f t="shared" si="481"/>
        <v>142.14788222881205</v>
      </c>
      <c r="S376" s="1">
        <f t="shared" si="481"/>
        <v>111.94390358175379</v>
      </c>
      <c r="T376" s="1">
        <f t="shared" si="481"/>
        <v>110.45023844273192</v>
      </c>
      <c r="U376" s="1">
        <f t="shared" si="481"/>
        <v>110.95412547758268</v>
      </c>
      <c r="V376" s="1">
        <f t="shared" si="482"/>
        <v>104.93672450336052</v>
      </c>
      <c r="W376" s="1">
        <f t="shared" si="482"/>
        <v>109.32324110139162</v>
      </c>
      <c r="X376" s="1">
        <f t="shared" si="482"/>
        <v>99.315234770806811</v>
      </c>
      <c r="Y376" s="1">
        <f t="shared" si="482"/>
        <v>104.35860411069693</v>
      </c>
      <c r="Z376" s="1">
        <f t="shared" si="482"/>
        <v>162.37309798927242</v>
      </c>
      <c r="AA376" s="1">
        <f t="shared" si="482"/>
        <v>143.15003255928534</v>
      </c>
      <c r="AB376" s="1">
        <f t="shared" si="482"/>
        <v>141.21546626476905</v>
      </c>
      <c r="AC376" s="1">
        <f t="shared" si="482"/>
        <v>140.65534183763583</v>
      </c>
      <c r="AD376" s="1">
        <f t="shared" si="482"/>
        <v>142.14788222881205</v>
      </c>
      <c r="AE376" s="1">
        <f t="shared" si="482"/>
        <v>111.94390358175379</v>
      </c>
      <c r="AF376" s="1">
        <f t="shared" si="482"/>
        <v>110.45023844273192</v>
      </c>
      <c r="AH376" s="15">
        <f t="shared" si="483"/>
        <v>1718.5708429856936</v>
      </c>
      <c r="AI376" s="15">
        <f t="shared" si="484"/>
        <v>1480.8238928680989</v>
      </c>
      <c r="AJ376" s="15">
        <f t="shared" si="485"/>
        <v>-237.74695011759468</v>
      </c>
      <c r="AN376" s="15">
        <f t="shared" si="486"/>
        <v>-237.74695011759468</v>
      </c>
    </row>
    <row r="377" spans="1:40">
      <c r="A377" s="77" t="s">
        <v>250</v>
      </c>
      <c r="B377" s="5" t="str">
        <f t="shared" si="487"/>
        <v>8780-05111</v>
      </c>
      <c r="C377" s="5" t="str">
        <f t="shared" si="488"/>
        <v>8780</v>
      </c>
      <c r="D377" s="1">
        <f>SUM($F377:K377)</f>
        <v>0</v>
      </c>
      <c r="E377" s="2">
        <f>D377/$D$388</f>
        <v>0</v>
      </c>
      <c r="F377" s="22">
        <f>'Div 9 history '!B373</f>
        <v>0</v>
      </c>
      <c r="G377" s="22">
        <f>'Div 9 history '!C373</f>
        <v>0</v>
      </c>
      <c r="H377" s="22">
        <f>'Div 9 history '!D373</f>
        <v>0</v>
      </c>
      <c r="I377" s="22">
        <f>'Div 9 history '!E373</f>
        <v>0</v>
      </c>
      <c r="J377" s="22">
        <f>'Div 9 history '!F373</f>
        <v>0</v>
      </c>
      <c r="K377" s="22">
        <f>'Div 9 history '!G373</f>
        <v>0</v>
      </c>
      <c r="L377" s="1">
        <f t="shared" si="481"/>
        <v>0</v>
      </c>
      <c r="M377" s="1">
        <f t="shared" si="481"/>
        <v>0</v>
      </c>
      <c r="N377" s="1">
        <f t="shared" si="481"/>
        <v>0</v>
      </c>
      <c r="O377" s="1">
        <f t="shared" si="481"/>
        <v>0</v>
      </c>
      <c r="P377" s="1">
        <f t="shared" si="481"/>
        <v>0</v>
      </c>
      <c r="Q377" s="1">
        <f t="shared" si="481"/>
        <v>0</v>
      </c>
      <c r="R377" s="1">
        <f t="shared" si="481"/>
        <v>0</v>
      </c>
      <c r="S377" s="1">
        <f t="shared" si="481"/>
        <v>0</v>
      </c>
      <c r="T377" s="1">
        <f t="shared" si="481"/>
        <v>0</v>
      </c>
      <c r="U377" s="1">
        <f t="shared" si="481"/>
        <v>0</v>
      </c>
      <c r="V377" s="1">
        <f t="shared" si="482"/>
        <v>0</v>
      </c>
      <c r="W377" s="1">
        <f t="shared" si="482"/>
        <v>0</v>
      </c>
      <c r="X377" s="1">
        <f t="shared" si="482"/>
        <v>0</v>
      </c>
      <c r="Y377" s="1">
        <f t="shared" si="482"/>
        <v>0</v>
      </c>
      <c r="Z377" s="1">
        <f t="shared" si="482"/>
        <v>0</v>
      </c>
      <c r="AA377" s="1">
        <f t="shared" si="482"/>
        <v>0</v>
      </c>
      <c r="AB377" s="1">
        <f t="shared" si="482"/>
        <v>0</v>
      </c>
      <c r="AC377" s="1">
        <f t="shared" si="482"/>
        <v>0</v>
      </c>
      <c r="AD377" s="1">
        <f t="shared" si="482"/>
        <v>0</v>
      </c>
      <c r="AE377" s="1">
        <f t="shared" si="482"/>
        <v>0</v>
      </c>
      <c r="AF377" s="1">
        <f t="shared" si="482"/>
        <v>0</v>
      </c>
      <c r="AH377" s="15">
        <f t="shared" si="483"/>
        <v>0</v>
      </c>
      <c r="AI377" s="15">
        <f t="shared" si="484"/>
        <v>0</v>
      </c>
      <c r="AJ377" s="15">
        <f t="shared" si="485"/>
        <v>0</v>
      </c>
      <c r="AN377" s="15">
        <f t="shared" si="486"/>
        <v>0</v>
      </c>
    </row>
    <row r="378" spans="1:40">
      <c r="A378" s="77" t="s">
        <v>524</v>
      </c>
      <c r="B378" s="5" t="str">
        <f t="shared" si="487"/>
        <v>8800-05111</v>
      </c>
      <c r="C378" s="5" t="str">
        <f t="shared" si="488"/>
        <v>8800</v>
      </c>
      <c r="D378" s="1">
        <f>SUM($F378:K378)</f>
        <v>0</v>
      </c>
      <c r="E378" s="2">
        <f>D378/$D$388</f>
        <v>0</v>
      </c>
      <c r="F378" s="22">
        <f>'Div 9 history '!B374</f>
        <v>0</v>
      </c>
      <c r="G378" s="22">
        <f>'Div 9 history '!C374</f>
        <v>0</v>
      </c>
      <c r="H378" s="22">
        <f>'Div 9 history '!D374</f>
        <v>0</v>
      </c>
      <c r="I378" s="22">
        <f>'Div 9 history '!E374</f>
        <v>0</v>
      </c>
      <c r="J378" s="22">
        <f>'Div 9 history '!F374</f>
        <v>0</v>
      </c>
      <c r="K378" s="22">
        <f>'Div 9 history '!G374</f>
        <v>0</v>
      </c>
      <c r="L378" s="1">
        <f t="shared" si="481"/>
        <v>0</v>
      </c>
      <c r="M378" s="1">
        <f t="shared" si="481"/>
        <v>0</v>
      </c>
      <c r="N378" s="1">
        <f t="shared" si="481"/>
        <v>0</v>
      </c>
      <c r="O378" s="1">
        <f t="shared" si="481"/>
        <v>0</v>
      </c>
      <c r="P378" s="1">
        <f t="shared" si="481"/>
        <v>0</v>
      </c>
      <c r="Q378" s="1">
        <f t="shared" si="481"/>
        <v>0</v>
      </c>
      <c r="R378" s="1">
        <f t="shared" si="481"/>
        <v>0</v>
      </c>
      <c r="S378" s="1">
        <f t="shared" si="481"/>
        <v>0</v>
      </c>
      <c r="T378" s="1">
        <f t="shared" si="481"/>
        <v>0</v>
      </c>
      <c r="U378" s="1">
        <f t="shared" si="481"/>
        <v>0</v>
      </c>
      <c r="V378" s="1">
        <f t="shared" si="482"/>
        <v>0</v>
      </c>
      <c r="W378" s="1">
        <f t="shared" si="482"/>
        <v>0</v>
      </c>
      <c r="X378" s="1">
        <f t="shared" si="482"/>
        <v>0</v>
      </c>
      <c r="Y378" s="1">
        <f t="shared" si="482"/>
        <v>0</v>
      </c>
      <c r="Z378" s="1">
        <f t="shared" si="482"/>
        <v>0</v>
      </c>
      <c r="AA378" s="1">
        <f t="shared" si="482"/>
        <v>0</v>
      </c>
      <c r="AB378" s="1">
        <f t="shared" si="482"/>
        <v>0</v>
      </c>
      <c r="AC378" s="1">
        <f t="shared" si="482"/>
        <v>0</v>
      </c>
      <c r="AD378" s="1">
        <f t="shared" si="482"/>
        <v>0</v>
      </c>
      <c r="AE378" s="1">
        <f t="shared" si="482"/>
        <v>0</v>
      </c>
      <c r="AF378" s="1">
        <f t="shared" si="482"/>
        <v>0</v>
      </c>
      <c r="AH378" s="15">
        <f t="shared" si="483"/>
        <v>0</v>
      </c>
      <c r="AI378" s="15">
        <f t="shared" si="484"/>
        <v>0</v>
      </c>
      <c r="AJ378" s="15">
        <f t="shared" si="485"/>
        <v>0</v>
      </c>
      <c r="AN378" s="15">
        <f t="shared" si="486"/>
        <v>0</v>
      </c>
    </row>
    <row r="379" spans="1:40">
      <c r="A379" s="77" t="s">
        <v>950</v>
      </c>
      <c r="B379" s="5" t="str">
        <f t="shared" ref="B379:B384" si="489">RIGHT(A379,10)</f>
        <v>8560-05111</v>
      </c>
      <c r="C379" s="5" t="str">
        <f t="shared" ref="C379:C384" si="490">LEFT(B379,4)</f>
        <v>8560</v>
      </c>
      <c r="D379" s="1">
        <f>SUM($F379:K379)</f>
        <v>1687.06</v>
      </c>
      <c r="E379" s="2">
        <f t="shared" ref="E379:E384" si="491">D379/$D$388</f>
        <v>0.19603664488300968</v>
      </c>
      <c r="F379" s="22">
        <f>'Div 9 history '!B375</f>
        <v>62.42</v>
      </c>
      <c r="G379" s="22">
        <f>'Div 9 history '!C375</f>
        <v>24.1</v>
      </c>
      <c r="H379" s="22">
        <f>'Div 9 history '!D375</f>
        <v>1600.54</v>
      </c>
      <c r="I379" s="22">
        <f>'Div 9 history '!E375</f>
        <v>0</v>
      </c>
      <c r="J379" s="22">
        <f>'Div 9 history '!F375</f>
        <v>0</v>
      </c>
      <c r="K379" s="22">
        <f>'Div 9 history '!G375</f>
        <v>0</v>
      </c>
      <c r="L379" s="1">
        <f t="shared" si="481"/>
        <v>197.01682810742471</v>
      </c>
      <c r="M379" s="1">
        <f t="shared" si="481"/>
        <v>193.48032703373525</v>
      </c>
      <c r="N379" s="1">
        <f t="shared" si="481"/>
        <v>177.02109032935775</v>
      </c>
      <c r="O379" s="1">
        <f t="shared" si="481"/>
        <v>249.5017190419529</v>
      </c>
      <c r="P379" s="1">
        <f t="shared" si="481"/>
        <v>246.12988874996512</v>
      </c>
      <c r="Q379" s="1">
        <f t="shared" si="481"/>
        <v>245.15362625844773</v>
      </c>
      <c r="R379" s="1">
        <f t="shared" si="481"/>
        <v>247.75503253604526</v>
      </c>
      <c r="S379" s="1">
        <f t="shared" si="481"/>
        <v>195.11135191916188</v>
      </c>
      <c r="T379" s="1">
        <f t="shared" si="481"/>
        <v>192.50798527511549</v>
      </c>
      <c r="U379" s="1">
        <f t="shared" si="481"/>
        <v>193.3862294441914</v>
      </c>
      <c r="V379" s="1">
        <f t="shared" si="482"/>
        <v>182.89826894295038</v>
      </c>
      <c r="W379" s="1">
        <f t="shared" si="482"/>
        <v>190.54369809338775</v>
      </c>
      <c r="X379" s="1">
        <f t="shared" si="482"/>
        <v>173.10035743169755</v>
      </c>
      <c r="Y379" s="1">
        <f t="shared" si="482"/>
        <v>181.8906405882517</v>
      </c>
      <c r="Z379" s="1">
        <f t="shared" si="482"/>
        <v>283.00634201890813</v>
      </c>
      <c r="AA379" s="1">
        <f t="shared" si="482"/>
        <v>249.5017190419529</v>
      </c>
      <c r="AB379" s="1">
        <f t="shared" si="482"/>
        <v>246.12988874996512</v>
      </c>
      <c r="AC379" s="1">
        <f t="shared" si="482"/>
        <v>245.15362625844773</v>
      </c>
      <c r="AD379" s="1">
        <f t="shared" si="482"/>
        <v>247.75503253604526</v>
      </c>
      <c r="AE379" s="1">
        <f t="shared" si="482"/>
        <v>195.11135191916188</v>
      </c>
      <c r="AF379" s="1">
        <f t="shared" si="482"/>
        <v>192.50798527511549</v>
      </c>
      <c r="AH379" s="15">
        <f t="shared" ref="AH379:AH384" si="492">SUM(F379:Q379)</f>
        <v>2995.3634795208836</v>
      </c>
      <c r="AI379" s="15">
        <f t="shared" ref="AI379:AI384" si="493">SUM(U379:AF379)</f>
        <v>2580.9851403000748</v>
      </c>
      <c r="AJ379" s="15">
        <f t="shared" ref="AJ379:AJ384" si="494">AI379-AH379</f>
        <v>-414.37833922080881</v>
      </c>
      <c r="AN379" s="15">
        <f t="shared" ref="AN379:AN384" si="495">AJ379</f>
        <v>-414.37833922080881</v>
      </c>
    </row>
    <row r="380" spans="1:40">
      <c r="A380" s="77" t="s">
        <v>951</v>
      </c>
      <c r="B380" s="5" t="str">
        <f t="shared" si="489"/>
        <v>8750-05111</v>
      </c>
      <c r="C380" s="5" t="str">
        <f t="shared" si="490"/>
        <v>8750</v>
      </c>
      <c r="D380" s="1">
        <f>SUM($F380:K380)</f>
        <v>168.28</v>
      </c>
      <c r="E380" s="2">
        <f t="shared" si="491"/>
        <v>1.9554163219395203E-2</v>
      </c>
      <c r="F380" s="22">
        <f>'Div 9 history '!B376</f>
        <v>154.77000000000001</v>
      </c>
      <c r="G380" s="22">
        <f>'Div 9 history '!C376</f>
        <v>13.51</v>
      </c>
      <c r="H380" s="22">
        <f>'Div 9 history '!D376</f>
        <v>0</v>
      </c>
      <c r="I380" s="22">
        <f>'Div 9 history '!E376</f>
        <v>0</v>
      </c>
      <c r="J380" s="22">
        <f>'Div 9 history '!F376</f>
        <v>0</v>
      </c>
      <c r="K380" s="22">
        <f>'Div 9 history '!G376</f>
        <v>0</v>
      </c>
      <c r="L380" s="1">
        <f t="shared" si="481"/>
        <v>19.651934035492179</v>
      </c>
      <c r="M380" s="1">
        <f t="shared" si="481"/>
        <v>19.299176931014291</v>
      </c>
      <c r="N380" s="1">
        <f t="shared" si="481"/>
        <v>17.657409387113869</v>
      </c>
      <c r="O380" s="1">
        <f t="shared" si="481"/>
        <v>24.887170154220858</v>
      </c>
      <c r="P380" s="1">
        <f t="shared" si="481"/>
        <v>24.55083854684726</v>
      </c>
      <c r="Q380" s="1">
        <f t="shared" si="481"/>
        <v>24.45345881401467</v>
      </c>
      <c r="R380" s="1">
        <f t="shared" si="481"/>
        <v>24.712942559936042</v>
      </c>
      <c r="S380" s="1">
        <f t="shared" si="481"/>
        <v>19.461867568999658</v>
      </c>
      <c r="T380" s="1">
        <f t="shared" si="481"/>
        <v>19.202188281446091</v>
      </c>
      <c r="U380" s="1">
        <f t="shared" si="481"/>
        <v>19.289790932668978</v>
      </c>
      <c r="V380" s="1">
        <f t="shared" si="482"/>
        <v>18.243643200431336</v>
      </c>
      <c r="W380" s="1">
        <f t="shared" si="482"/>
        <v>19.00625556598775</v>
      </c>
      <c r="X380" s="1">
        <f t="shared" si="482"/>
        <v>17.266326122725964</v>
      </c>
      <c r="Y380" s="1">
        <f t="shared" si="482"/>
        <v>18.143134801483647</v>
      </c>
      <c r="Z380" s="1">
        <f t="shared" si="482"/>
        <v>28.229172190047692</v>
      </c>
      <c r="AA380" s="1">
        <f t="shared" si="482"/>
        <v>24.887170154220858</v>
      </c>
      <c r="AB380" s="1">
        <f t="shared" si="482"/>
        <v>24.55083854684726</v>
      </c>
      <c r="AC380" s="1">
        <f t="shared" si="482"/>
        <v>24.45345881401467</v>
      </c>
      <c r="AD380" s="1">
        <f t="shared" si="482"/>
        <v>24.712942559936042</v>
      </c>
      <c r="AE380" s="1">
        <f t="shared" si="482"/>
        <v>19.461867568999658</v>
      </c>
      <c r="AF380" s="1">
        <f t="shared" si="482"/>
        <v>19.202188281446091</v>
      </c>
      <c r="AH380" s="15">
        <f t="shared" si="492"/>
        <v>298.77998786870313</v>
      </c>
      <c r="AI380" s="15">
        <f t="shared" si="493"/>
        <v>257.44678873880997</v>
      </c>
      <c r="AJ380" s="15">
        <f t="shared" si="494"/>
        <v>-41.33319912989316</v>
      </c>
      <c r="AN380" s="15">
        <f t="shared" si="495"/>
        <v>-41.33319912989316</v>
      </c>
    </row>
    <row r="381" spans="1:40">
      <c r="A381" s="77" t="s">
        <v>952</v>
      </c>
      <c r="B381" s="5" t="str">
        <f t="shared" si="489"/>
        <v>9020-05111</v>
      </c>
      <c r="C381" s="5" t="str">
        <f t="shared" si="490"/>
        <v>9020</v>
      </c>
      <c r="D381" s="1">
        <f>SUM($F381:K381)</f>
        <v>39.97</v>
      </c>
      <c r="E381" s="2">
        <f t="shared" si="491"/>
        <v>4.6445204651724874E-3</v>
      </c>
      <c r="F381" s="22">
        <f>'Div 9 history '!B377</f>
        <v>13.08</v>
      </c>
      <c r="G381" s="22">
        <f>'Div 9 history '!C377</f>
        <v>0</v>
      </c>
      <c r="H381" s="22">
        <f>'Div 9 history '!D377</f>
        <v>0</v>
      </c>
      <c r="I381" s="22">
        <f>'Div 9 history '!E377</f>
        <v>0</v>
      </c>
      <c r="J381" s="22">
        <f>'Div 9 history '!F377</f>
        <v>26.89</v>
      </c>
      <c r="K381" s="22">
        <f>'Div 9 history '!G377</f>
        <v>0</v>
      </c>
      <c r="L381" s="1">
        <f t="shared" si="481"/>
        <v>4.6677430674983498</v>
      </c>
      <c r="M381" s="1">
        <f t="shared" si="481"/>
        <v>4.5839559183066383</v>
      </c>
      <c r="N381" s="1">
        <f t="shared" si="481"/>
        <v>4.1940019800507562</v>
      </c>
      <c r="O381" s="1">
        <f t="shared" si="481"/>
        <v>5.9112205316389801</v>
      </c>
      <c r="P381" s="1">
        <f t="shared" si="481"/>
        <v>5.8313347796380128</v>
      </c>
      <c r="Q381" s="1">
        <f t="shared" si="481"/>
        <v>5.8082050677214543</v>
      </c>
      <c r="R381" s="1">
        <f t="shared" si="481"/>
        <v>5.8698378542942926</v>
      </c>
      <c r="S381" s="1">
        <f t="shared" si="481"/>
        <v>4.6225983285768733</v>
      </c>
      <c r="T381" s="1">
        <f t="shared" si="481"/>
        <v>4.5609190967993829</v>
      </c>
      <c r="U381" s="1">
        <f t="shared" si="481"/>
        <v>4.5817265484833554</v>
      </c>
      <c r="V381" s="1">
        <f t="shared" si="482"/>
        <v>4.3332447035966277</v>
      </c>
      <c r="W381" s="1">
        <f t="shared" si="482"/>
        <v>4.5143810017383545</v>
      </c>
      <c r="X381" s="1">
        <f t="shared" si="482"/>
        <v>4.1011115707473067</v>
      </c>
      <c r="Y381" s="1">
        <f t="shared" si="482"/>
        <v>4.3093718684056412</v>
      </c>
      <c r="Z381" s="1">
        <f t="shared" si="482"/>
        <v>6.7050155243416105</v>
      </c>
      <c r="AA381" s="1">
        <f t="shared" si="482"/>
        <v>5.9112205316389801</v>
      </c>
      <c r="AB381" s="1">
        <f t="shared" si="482"/>
        <v>5.8313347796380128</v>
      </c>
      <c r="AC381" s="1">
        <f t="shared" si="482"/>
        <v>5.8082050677214543</v>
      </c>
      <c r="AD381" s="1">
        <f t="shared" si="482"/>
        <v>5.8698378542942926</v>
      </c>
      <c r="AE381" s="1">
        <f t="shared" si="482"/>
        <v>4.6225983285768733</v>
      </c>
      <c r="AF381" s="1">
        <f t="shared" si="482"/>
        <v>4.5609190967993829</v>
      </c>
      <c r="AH381" s="15">
        <f t="shared" si="492"/>
        <v>70.966461344854196</v>
      </c>
      <c r="AI381" s="15">
        <f t="shared" si="493"/>
        <v>61.148966875981884</v>
      </c>
      <c r="AJ381" s="15">
        <f t="shared" si="494"/>
        <v>-9.8174944688723116</v>
      </c>
      <c r="AN381" s="15">
        <f t="shared" si="495"/>
        <v>-9.8174944688723116</v>
      </c>
    </row>
    <row r="382" spans="1:40">
      <c r="A382" s="77" t="s">
        <v>955</v>
      </c>
      <c r="B382" s="5" t="str">
        <f t="shared" si="489"/>
        <v>9260-05111</v>
      </c>
      <c r="C382" s="5" t="str">
        <f t="shared" si="490"/>
        <v>9260</v>
      </c>
      <c r="D382" s="1">
        <f>SUM($F382:K382)</f>
        <v>15.12</v>
      </c>
      <c r="E382" s="2">
        <f t="shared" si="491"/>
        <v>1.7569464456694522E-3</v>
      </c>
      <c r="F382" s="22">
        <f>'Div 9 history '!B378</f>
        <v>15.12</v>
      </c>
      <c r="G382" s="22">
        <f>'Div 9 history '!C378</f>
        <v>0</v>
      </c>
      <c r="H382" s="22">
        <f>'Div 9 history '!D378</f>
        <v>0</v>
      </c>
      <c r="I382" s="22">
        <f>'Div 9 history '!E378</f>
        <v>0</v>
      </c>
      <c r="J382" s="22">
        <f>'Div 9 history '!F378</f>
        <v>0</v>
      </c>
      <c r="K382" s="22">
        <f>'Div 9 history '!G378</f>
        <v>0</v>
      </c>
      <c r="L382" s="1">
        <f t="shared" si="481"/>
        <v>1.7657311778977995</v>
      </c>
      <c r="M382" s="1">
        <f t="shared" si="481"/>
        <v>1.7340358640179225</v>
      </c>
      <c r="N382" s="1">
        <f t="shared" si="481"/>
        <v>1.5865226404395154</v>
      </c>
      <c r="O382" s="1">
        <f t="shared" si="481"/>
        <v>2.2361184497968818</v>
      </c>
      <c r="P382" s="1">
        <f t="shared" si="481"/>
        <v>2.2058989709313672</v>
      </c>
      <c r="Q382" s="1">
        <f t="shared" si="481"/>
        <v>2.1971493776319333</v>
      </c>
      <c r="R382" s="1">
        <f t="shared" si="481"/>
        <v>2.2204640569659668</v>
      </c>
      <c r="S382" s="1">
        <f t="shared" si="481"/>
        <v>1.7486536584458923</v>
      </c>
      <c r="T382" s="1">
        <f t="shared" si="481"/>
        <v>1.7253214096474021</v>
      </c>
      <c r="U382" s="1">
        <f t="shared" si="481"/>
        <v>1.7331925297240012</v>
      </c>
      <c r="V382" s="1">
        <f t="shared" si="482"/>
        <v>1.6391958948806855</v>
      </c>
      <c r="W382" s="1">
        <f t="shared" si="482"/>
        <v>1.7077168062617942</v>
      </c>
      <c r="X382" s="1">
        <f t="shared" si="482"/>
        <v>1.5513837115261262</v>
      </c>
      <c r="Y382" s="1">
        <f t="shared" si="482"/>
        <v>1.6301651901499445</v>
      </c>
      <c r="Z382" s="1">
        <f t="shared" si="482"/>
        <v>2.5363981668262481</v>
      </c>
      <c r="AA382" s="1">
        <f t="shared" si="482"/>
        <v>2.2361184497968818</v>
      </c>
      <c r="AB382" s="1">
        <f t="shared" si="482"/>
        <v>2.2058989709313672</v>
      </c>
      <c r="AC382" s="1">
        <f t="shared" si="482"/>
        <v>2.1971493776319333</v>
      </c>
      <c r="AD382" s="1">
        <f t="shared" si="482"/>
        <v>2.2204640569659668</v>
      </c>
      <c r="AE382" s="1">
        <f t="shared" si="482"/>
        <v>1.7486536584458923</v>
      </c>
      <c r="AF382" s="1">
        <f t="shared" si="482"/>
        <v>1.7253214096474021</v>
      </c>
      <c r="AH382" s="15">
        <f t="shared" si="492"/>
        <v>26.84545648071542</v>
      </c>
      <c r="AI382" s="15">
        <f t="shared" si="493"/>
        <v>23.131658222788246</v>
      </c>
      <c r="AJ382" s="15">
        <f t="shared" si="494"/>
        <v>-3.7137982579271736</v>
      </c>
      <c r="AN382" s="15">
        <f t="shared" si="495"/>
        <v>-3.7137982579271736</v>
      </c>
    </row>
    <row r="383" spans="1:40">
      <c r="A383" s="77" t="s">
        <v>953</v>
      </c>
      <c r="B383" s="5" t="str">
        <f t="shared" si="489"/>
        <v>9110-05111</v>
      </c>
      <c r="C383" s="5" t="str">
        <f t="shared" si="490"/>
        <v>9110</v>
      </c>
      <c r="D383" s="1">
        <f>SUM($F383:K383)</f>
        <v>49.63</v>
      </c>
      <c r="E383" s="2">
        <f t="shared" si="491"/>
        <v>5.7670140276835265E-3</v>
      </c>
      <c r="F383" s="22">
        <f>'Div 9 history '!B379</f>
        <v>0</v>
      </c>
      <c r="G383" s="22">
        <f>'Div 9 history '!C379</f>
        <v>0</v>
      </c>
      <c r="H383" s="22">
        <f>'Div 9 history '!D379</f>
        <v>49.63</v>
      </c>
      <c r="I383" s="22">
        <f>'Div 9 history '!E379</f>
        <v>0</v>
      </c>
      <c r="J383" s="22">
        <f>'Div 9 history '!F379</f>
        <v>0</v>
      </c>
      <c r="K383" s="22">
        <f>'Div 9 history '!G379</f>
        <v>0</v>
      </c>
      <c r="L383" s="1">
        <f t="shared" si="481"/>
        <v>5.7958490978219439</v>
      </c>
      <c r="M383" s="1">
        <f t="shared" si="481"/>
        <v>5.6918121647625339</v>
      </c>
      <c r="N383" s="1">
        <f t="shared" si="481"/>
        <v>5.207613666998224</v>
      </c>
      <c r="O383" s="1">
        <f t="shared" si="481"/>
        <v>7.3398517634536544</v>
      </c>
      <c r="P383" s="1">
        <f t="shared" si="481"/>
        <v>7.2406591221774974</v>
      </c>
      <c r="Q383" s="1">
        <f t="shared" si="481"/>
        <v>7.2119393923196338</v>
      </c>
      <c r="R383" s="1">
        <f t="shared" si="481"/>
        <v>7.2884676684669945</v>
      </c>
      <c r="S383" s="1">
        <f t="shared" si="481"/>
        <v>5.7397937214728598</v>
      </c>
      <c r="T383" s="1">
        <f t="shared" si="481"/>
        <v>5.6632077751852226</v>
      </c>
      <c r="U383" s="1">
        <f t="shared" si="481"/>
        <v>5.6890439980292449</v>
      </c>
      <c r="V383" s="1">
        <f t="shared" si="482"/>
        <v>5.380508747548177</v>
      </c>
      <c r="W383" s="1">
        <f t="shared" si="482"/>
        <v>5.605422294627834</v>
      </c>
      <c r="X383" s="1">
        <f t="shared" si="482"/>
        <v>5.0922733864445542</v>
      </c>
      <c r="Y383" s="1">
        <f t="shared" si="482"/>
        <v>5.3508662954458837</v>
      </c>
      <c r="Z383" s="1">
        <f t="shared" si="482"/>
        <v>8.3254921309250474</v>
      </c>
      <c r="AA383" s="1">
        <f t="shared" si="482"/>
        <v>7.3398517634536544</v>
      </c>
      <c r="AB383" s="1">
        <f t="shared" si="482"/>
        <v>7.2406591221774974</v>
      </c>
      <c r="AC383" s="1">
        <f t="shared" si="482"/>
        <v>7.2119393923196338</v>
      </c>
      <c r="AD383" s="1">
        <f t="shared" si="482"/>
        <v>7.2884676684669945</v>
      </c>
      <c r="AE383" s="1">
        <f t="shared" si="482"/>
        <v>5.7397937214728598</v>
      </c>
      <c r="AF383" s="1">
        <f t="shared" si="482"/>
        <v>5.6632077751852226</v>
      </c>
      <c r="AH383" s="15">
        <f t="shared" si="492"/>
        <v>88.117725207533482</v>
      </c>
      <c r="AI383" s="15">
        <f t="shared" si="493"/>
        <v>75.927526296096616</v>
      </c>
      <c r="AJ383" s="15">
        <f t="shared" si="494"/>
        <v>-12.190198911436866</v>
      </c>
      <c r="AN383" s="15">
        <f t="shared" si="495"/>
        <v>-12.190198911436866</v>
      </c>
    </row>
    <row r="384" spans="1:40">
      <c r="A384" s="77" t="s">
        <v>954</v>
      </c>
      <c r="B384" s="5" t="str">
        <f t="shared" si="489"/>
        <v>9120-05111</v>
      </c>
      <c r="C384" s="5" t="str">
        <f t="shared" si="490"/>
        <v>9120</v>
      </c>
      <c r="D384" s="1">
        <f>SUM($F384:K384)</f>
        <v>1234.1000000000001</v>
      </c>
      <c r="E384" s="2">
        <f t="shared" si="491"/>
        <v>0.14340261961644651</v>
      </c>
      <c r="F384" s="22">
        <f>'Div 9 history '!B380</f>
        <v>0</v>
      </c>
      <c r="G384" s="22">
        <f>'Div 9 history '!C380</f>
        <v>0</v>
      </c>
      <c r="H384" s="22">
        <f>'Div 9 history '!D380</f>
        <v>0</v>
      </c>
      <c r="I384" s="22">
        <f>'Div 9 history '!E380</f>
        <v>85.94</v>
      </c>
      <c r="J384" s="22">
        <f>'Div 9 history '!F380</f>
        <v>0</v>
      </c>
      <c r="K384" s="22">
        <f>'Div 9 history '!G380</f>
        <v>1148.1600000000001</v>
      </c>
      <c r="L384" s="1">
        <f t="shared" si="481"/>
        <v>144.11963271452873</v>
      </c>
      <c r="M384" s="1">
        <f t="shared" si="481"/>
        <v>141.53264945664804</v>
      </c>
      <c r="N384" s="1">
        <f t="shared" si="481"/>
        <v>129.49256551365121</v>
      </c>
      <c r="O384" s="1">
        <f t="shared" si="481"/>
        <v>182.51281606443999</v>
      </c>
      <c r="P384" s="1">
        <f t="shared" si="481"/>
        <v>180.0462910070371</v>
      </c>
      <c r="Q384" s="1">
        <f t="shared" si="481"/>
        <v>179.33214596134718</v>
      </c>
      <c r="R384" s="1">
        <f t="shared" si="481"/>
        <v>181.23509872365742</v>
      </c>
      <c r="S384" s="1">
        <f t="shared" si="481"/>
        <v>142.72575925185689</v>
      </c>
      <c r="T384" s="1">
        <f t="shared" si="481"/>
        <v>140.82137246335049</v>
      </c>
      <c r="U384" s="1">
        <f t="shared" si="481"/>
        <v>141.46381619923216</v>
      </c>
      <c r="V384" s="1">
        <f t="shared" si="482"/>
        <v>133.79177604975226</v>
      </c>
      <c r="W384" s="1">
        <f t="shared" si="482"/>
        <v>139.38447821479369</v>
      </c>
      <c r="X384" s="1">
        <f t="shared" si="482"/>
        <v>126.62451312132227</v>
      </c>
      <c r="Y384" s="1">
        <f t="shared" si="482"/>
        <v>133.05468658492373</v>
      </c>
      <c r="Z384" s="1">
        <f t="shared" si="482"/>
        <v>207.02175778308685</v>
      </c>
      <c r="AA384" s="1">
        <f t="shared" si="482"/>
        <v>182.51281606443999</v>
      </c>
      <c r="AB384" s="1">
        <f t="shared" si="482"/>
        <v>180.0462910070371</v>
      </c>
      <c r="AC384" s="1">
        <f t="shared" si="482"/>
        <v>179.33214596134718</v>
      </c>
      <c r="AD384" s="1">
        <f t="shared" si="482"/>
        <v>181.23509872365742</v>
      </c>
      <c r="AE384" s="1">
        <f t="shared" si="482"/>
        <v>142.72575925185689</v>
      </c>
      <c r="AF384" s="1">
        <f t="shared" si="482"/>
        <v>140.82137246335049</v>
      </c>
      <c r="AH384" s="15">
        <f t="shared" si="492"/>
        <v>2191.1361007176524</v>
      </c>
      <c r="AI384" s="15">
        <f t="shared" si="493"/>
        <v>1888.0145114247998</v>
      </c>
      <c r="AJ384" s="15">
        <f t="shared" si="494"/>
        <v>-303.1215892928526</v>
      </c>
      <c r="AN384" s="15">
        <f t="shared" si="495"/>
        <v>-303.1215892928526</v>
      </c>
    </row>
    <row r="385" spans="1:40">
      <c r="A385" s="77" t="s">
        <v>251</v>
      </c>
      <c r="B385" s="5" t="str">
        <f t="shared" si="487"/>
        <v>8850-05111</v>
      </c>
      <c r="C385" s="5" t="str">
        <f t="shared" si="488"/>
        <v>8850</v>
      </c>
      <c r="D385" s="1">
        <f>SUM($F385:K385)</f>
        <v>914.15</v>
      </c>
      <c r="E385" s="2">
        <f>D385/$D$388</f>
        <v>0.10622437786433399</v>
      </c>
      <c r="F385" s="22">
        <f>'Div 9 history '!B381</f>
        <v>312.39</v>
      </c>
      <c r="G385" s="22">
        <f>'Div 9 history '!C381</f>
        <v>168.3</v>
      </c>
      <c r="H385" s="22">
        <f>'Div 9 history '!D381</f>
        <v>21.29</v>
      </c>
      <c r="I385" s="22">
        <f>'Div 9 history '!E381</f>
        <v>0</v>
      </c>
      <c r="J385" s="22">
        <f>'Div 9 history '!F381</f>
        <v>238.17</v>
      </c>
      <c r="K385" s="22">
        <f>'Div 9 history '!G381</f>
        <v>174</v>
      </c>
      <c r="L385" s="1">
        <f t="shared" ref="L385:U387" si="496">$E385*L$388</f>
        <v>106.75549975365566</v>
      </c>
      <c r="M385" s="1">
        <f t="shared" si="496"/>
        <v>104.83921197698308</v>
      </c>
      <c r="N385" s="1">
        <f t="shared" si="496"/>
        <v>95.920613211493588</v>
      </c>
      <c r="O385" s="1">
        <f t="shared" si="496"/>
        <v>135.19495243927381</v>
      </c>
      <c r="P385" s="1">
        <f t="shared" si="496"/>
        <v>133.36789314000725</v>
      </c>
      <c r="Q385" s="1">
        <f t="shared" si="496"/>
        <v>132.83889573824285</v>
      </c>
      <c r="R385" s="1">
        <f t="shared" si="496"/>
        <v>134.24849323250257</v>
      </c>
      <c r="S385" s="1">
        <f t="shared" si="496"/>
        <v>105.72299880081432</v>
      </c>
      <c r="T385" s="1">
        <f t="shared" si="496"/>
        <v>104.31233906277598</v>
      </c>
      <c r="U385" s="1">
        <f t="shared" si="496"/>
        <v>104.7882242756082</v>
      </c>
      <c r="V385" s="1">
        <f t="shared" ref="V385:AF387" si="497">$E385*V$388</f>
        <v>99.105220059866326</v>
      </c>
      <c r="W385" s="1">
        <f t="shared" si="497"/>
        <v>103.24797079657534</v>
      </c>
      <c r="X385" s="1">
        <f t="shared" si="497"/>
        <v>93.796125654206918</v>
      </c>
      <c r="Y385" s="1">
        <f t="shared" si="497"/>
        <v>98.559226757643657</v>
      </c>
      <c r="Z385" s="1">
        <f t="shared" si="497"/>
        <v>153.34976086006714</v>
      </c>
      <c r="AA385" s="1">
        <f t="shared" si="497"/>
        <v>135.19495243927381</v>
      </c>
      <c r="AB385" s="1">
        <f t="shared" si="497"/>
        <v>133.36789314000725</v>
      </c>
      <c r="AC385" s="1">
        <f t="shared" si="497"/>
        <v>132.83889573824285</v>
      </c>
      <c r="AD385" s="1">
        <f t="shared" si="497"/>
        <v>134.24849323250257</v>
      </c>
      <c r="AE385" s="1">
        <f t="shared" si="497"/>
        <v>105.72299880081432</v>
      </c>
      <c r="AF385" s="1">
        <f t="shared" si="497"/>
        <v>104.31233906277598</v>
      </c>
      <c r="AH385" s="15">
        <f t="shared" si="483"/>
        <v>1623.0670662596563</v>
      </c>
      <c r="AI385" s="15">
        <f t="shared" si="484"/>
        <v>1398.5321008175843</v>
      </c>
      <c r="AJ385" s="15">
        <f t="shared" si="485"/>
        <v>-224.53496544207201</v>
      </c>
      <c r="AN385" s="15">
        <f t="shared" si="486"/>
        <v>-224.53496544207201</v>
      </c>
    </row>
    <row r="386" spans="1:40">
      <c r="A386" s="77" t="s">
        <v>252</v>
      </c>
      <c r="B386" s="5" t="str">
        <f t="shared" si="487"/>
        <v>9030-05111</v>
      </c>
      <c r="C386" s="5" t="str">
        <f t="shared" si="488"/>
        <v>9030</v>
      </c>
      <c r="D386" s="1">
        <f>SUM($F386:K386)</f>
        <v>205</v>
      </c>
      <c r="E386" s="2">
        <f>D386/$D$388</f>
        <v>2.3821033158878156E-2</v>
      </c>
      <c r="F386" s="22">
        <f>'Div 9 history '!B382</f>
        <v>147.65</v>
      </c>
      <c r="G386" s="22">
        <f>'Div 9 history '!C382</f>
        <v>0</v>
      </c>
      <c r="H386" s="22">
        <f>'Div 9 history '!D382</f>
        <v>7.2</v>
      </c>
      <c r="I386" s="22">
        <f>'Div 9 history '!E382</f>
        <v>24.28</v>
      </c>
      <c r="J386" s="22">
        <f>'Div 9 history '!F382</f>
        <v>25.87</v>
      </c>
      <c r="K386" s="22">
        <f>'Div 9 history '!G382</f>
        <v>0</v>
      </c>
      <c r="L386" s="1">
        <f t="shared" si="496"/>
        <v>23.940138324672546</v>
      </c>
      <c r="M386" s="1">
        <f t="shared" si="496"/>
        <v>23.510406886486386</v>
      </c>
      <c r="N386" s="1">
        <f t="shared" si="496"/>
        <v>21.510392942466975</v>
      </c>
      <c r="O386" s="1">
        <f t="shared" si="496"/>
        <v>30.317743532298994</v>
      </c>
      <c r="P386" s="1">
        <f t="shared" si="496"/>
        <v>29.908021761966289</v>
      </c>
      <c r="Q386" s="1">
        <f t="shared" si="496"/>
        <v>29.789393016835078</v>
      </c>
      <c r="R386" s="1">
        <f t="shared" si="496"/>
        <v>30.105498126853391</v>
      </c>
      <c r="S386" s="1">
        <f t="shared" si="496"/>
        <v>23.708597882368249</v>
      </c>
      <c r="T386" s="1">
        <f t="shared" si="496"/>
        <v>23.392254562018348</v>
      </c>
      <c r="U386" s="1">
        <f t="shared" si="496"/>
        <v>23.498972790570122</v>
      </c>
      <c r="V386" s="1">
        <f t="shared" si="497"/>
        <v>22.224547516570141</v>
      </c>
      <c r="W386" s="1">
        <f t="shared" si="497"/>
        <v>23.15356780976639</v>
      </c>
      <c r="X386" s="1">
        <f t="shared" si="497"/>
        <v>21.033972279289411</v>
      </c>
      <c r="Y386" s="1">
        <f t="shared" si="497"/>
        <v>22.102107406133509</v>
      </c>
      <c r="Z386" s="1">
        <f t="shared" si="497"/>
        <v>34.388996309482863</v>
      </c>
      <c r="AA386" s="1">
        <f t="shared" si="497"/>
        <v>30.317743532298994</v>
      </c>
      <c r="AB386" s="1">
        <f t="shared" si="497"/>
        <v>29.908021761966289</v>
      </c>
      <c r="AC386" s="1">
        <f t="shared" si="497"/>
        <v>29.789393016835078</v>
      </c>
      <c r="AD386" s="1">
        <f t="shared" si="497"/>
        <v>30.105498126853391</v>
      </c>
      <c r="AE386" s="1">
        <f t="shared" si="497"/>
        <v>23.708597882368249</v>
      </c>
      <c r="AF386" s="1">
        <f t="shared" si="497"/>
        <v>23.392254562018348</v>
      </c>
      <c r="AH386" s="15">
        <f t="shared" si="483"/>
        <v>363.9760964647262</v>
      </c>
      <c r="AI386" s="15">
        <f t="shared" si="484"/>
        <v>313.6236729941528</v>
      </c>
      <c r="AJ386" s="15">
        <f t="shared" si="485"/>
        <v>-50.352423470573399</v>
      </c>
      <c r="AN386" s="15">
        <f t="shared" si="486"/>
        <v>-50.352423470573399</v>
      </c>
    </row>
    <row r="387" spans="1:40">
      <c r="A387" s="77" t="s">
        <v>253</v>
      </c>
      <c r="B387" s="5" t="str">
        <f t="shared" si="487"/>
        <v>9210-05111</v>
      </c>
      <c r="C387" s="5" t="str">
        <f t="shared" si="488"/>
        <v>9210</v>
      </c>
      <c r="D387" s="1">
        <f>SUM($F387:K387)</f>
        <v>0</v>
      </c>
      <c r="E387" s="2">
        <f>D387/$D$388</f>
        <v>0</v>
      </c>
      <c r="F387" s="22">
        <f>'Div 9 history '!B383</f>
        <v>0</v>
      </c>
      <c r="G387" s="22">
        <f>'Div 9 history '!C383</f>
        <v>0</v>
      </c>
      <c r="H387" s="22">
        <f>'Div 9 history '!D383</f>
        <v>0</v>
      </c>
      <c r="I387" s="22">
        <f>'Div 9 history '!E383</f>
        <v>0</v>
      </c>
      <c r="J387" s="22">
        <f>'Div 9 history '!F383</f>
        <v>0</v>
      </c>
      <c r="K387" s="22">
        <f>'Div 9 history '!G383</f>
        <v>0</v>
      </c>
      <c r="L387" s="1">
        <f t="shared" si="496"/>
        <v>0</v>
      </c>
      <c r="M387" s="1">
        <f t="shared" si="496"/>
        <v>0</v>
      </c>
      <c r="N387" s="1">
        <f t="shared" si="496"/>
        <v>0</v>
      </c>
      <c r="O387" s="1">
        <f t="shared" si="496"/>
        <v>0</v>
      </c>
      <c r="P387" s="1">
        <f t="shared" si="496"/>
        <v>0</v>
      </c>
      <c r="Q387" s="1">
        <f t="shared" si="496"/>
        <v>0</v>
      </c>
      <c r="R387" s="1">
        <f t="shared" si="496"/>
        <v>0</v>
      </c>
      <c r="S387" s="1">
        <f t="shared" si="496"/>
        <v>0</v>
      </c>
      <c r="T387" s="1">
        <f t="shared" si="496"/>
        <v>0</v>
      </c>
      <c r="U387" s="1">
        <f t="shared" si="496"/>
        <v>0</v>
      </c>
      <c r="V387" s="1">
        <f t="shared" si="497"/>
        <v>0</v>
      </c>
      <c r="W387" s="1">
        <f t="shared" si="497"/>
        <v>0</v>
      </c>
      <c r="X387" s="1">
        <f t="shared" si="497"/>
        <v>0</v>
      </c>
      <c r="Y387" s="1">
        <f t="shared" si="497"/>
        <v>0</v>
      </c>
      <c r="Z387" s="1">
        <f t="shared" si="497"/>
        <v>0</v>
      </c>
      <c r="AA387" s="1">
        <f t="shared" si="497"/>
        <v>0</v>
      </c>
      <c r="AB387" s="1">
        <f t="shared" si="497"/>
        <v>0</v>
      </c>
      <c r="AC387" s="1">
        <f t="shared" si="497"/>
        <v>0</v>
      </c>
      <c r="AD387" s="1">
        <f t="shared" si="497"/>
        <v>0</v>
      </c>
      <c r="AE387" s="1">
        <f t="shared" si="497"/>
        <v>0</v>
      </c>
      <c r="AF387" s="1">
        <f t="shared" si="497"/>
        <v>0</v>
      </c>
      <c r="AH387" s="15">
        <f t="shared" si="483"/>
        <v>0</v>
      </c>
      <c r="AI387" s="15">
        <f t="shared" si="484"/>
        <v>0</v>
      </c>
      <c r="AJ387" s="15">
        <f t="shared" si="485"/>
        <v>0</v>
      </c>
      <c r="AN387" s="15">
        <f t="shared" si="486"/>
        <v>0</v>
      </c>
    </row>
    <row r="388" spans="1:40">
      <c r="A388" s="9" t="s">
        <v>26</v>
      </c>
      <c r="B388" s="5"/>
      <c r="C388" s="5"/>
      <c r="D388" s="31">
        <f t="shared" ref="D388:K388" si="498">SUM(D375:D387)</f>
        <v>8605.84</v>
      </c>
      <c r="E388" s="32">
        <f t="shared" si="498"/>
        <v>1</v>
      </c>
      <c r="F388" s="31">
        <f t="shared" si="498"/>
        <v>1948.8899999999999</v>
      </c>
      <c r="G388" s="31">
        <f t="shared" si="498"/>
        <v>846.83000000000015</v>
      </c>
      <c r="H388" s="31">
        <f t="shared" si="498"/>
        <v>2700.25</v>
      </c>
      <c r="I388" s="31">
        <f t="shared" si="498"/>
        <v>626.99</v>
      </c>
      <c r="J388" s="31">
        <f t="shared" si="498"/>
        <v>471.66999999999996</v>
      </c>
      <c r="K388" s="31">
        <f t="shared" si="498"/>
        <v>2011.21</v>
      </c>
      <c r="L388" s="31">
        <f>'Div 9 history '!H384</f>
        <v>1005</v>
      </c>
      <c r="M388" s="31">
        <f>'Div 9 history '!I384</f>
        <v>986.96</v>
      </c>
      <c r="N388" s="31">
        <f>'Div 9 history '!J384</f>
        <v>903</v>
      </c>
      <c r="O388" s="31">
        <f>'Div 009 FY18 Budget'!C32</f>
        <v>1272.73</v>
      </c>
      <c r="P388" s="31">
        <f>'Div 009 FY18 Budget'!D32</f>
        <v>1255.53</v>
      </c>
      <c r="Q388" s="31">
        <f>'Div 009 FY18 Budget'!E32</f>
        <v>1250.55</v>
      </c>
      <c r="R388" s="31">
        <f>'Div 009 FY18 Budget'!F32</f>
        <v>1263.82</v>
      </c>
      <c r="S388" s="31">
        <f>'Div 009 FY18 Budget'!G32</f>
        <v>995.28</v>
      </c>
      <c r="T388" s="31">
        <f>'Div 009 FY18 Budget'!H32</f>
        <v>982</v>
      </c>
      <c r="U388" s="31">
        <f>'Div 009 FY18 Budget'!I32</f>
        <v>986.48</v>
      </c>
      <c r="V388" s="31">
        <f>'Div 009 FY18 Budget'!J32</f>
        <v>932.98</v>
      </c>
      <c r="W388" s="31">
        <f>'Div 009 FY18 Budget'!K32</f>
        <v>971.98</v>
      </c>
      <c r="X388" s="31">
        <f>'Div 009 FY18 Budget'!L32</f>
        <v>883</v>
      </c>
      <c r="Y388" s="31">
        <f>'Div 009 FY18 Budget'!M32</f>
        <v>927.84</v>
      </c>
      <c r="Z388" s="31">
        <f>'Div 009 FY18 Budget'!N32</f>
        <v>1443.64</v>
      </c>
      <c r="AA388" s="37">
        <f t="shared" ref="AA388" si="499">O388*(1+AA$3)</f>
        <v>1272.73</v>
      </c>
      <c r="AB388" s="37">
        <f t="shared" ref="AB388" si="500">P388*(1+AB$3)</f>
        <v>1255.53</v>
      </c>
      <c r="AC388" s="37">
        <f t="shared" ref="AC388" si="501">Q388*(1+AC$3)</f>
        <v>1250.55</v>
      </c>
      <c r="AD388" s="37">
        <f t="shared" ref="AD388" si="502">R388*(1+AD$3)</f>
        <v>1263.82</v>
      </c>
      <c r="AE388" s="37">
        <f t="shared" ref="AE388" si="503">S388*(1+AE$3)</f>
        <v>995.28</v>
      </c>
      <c r="AF388" s="37">
        <f t="shared" ref="AF388" si="504">T388*(1+AF$3)</f>
        <v>982</v>
      </c>
      <c r="AH388" s="15">
        <f>SUM(F388:Q388)</f>
        <v>15279.609999999999</v>
      </c>
      <c r="AI388" s="15">
        <f>SUM(U388:AF388)</f>
        <v>13165.83</v>
      </c>
      <c r="AJ388" s="15">
        <f t="shared" ref="AJ388" si="505">AI388-AH388</f>
        <v>-2113.7799999999988</v>
      </c>
    </row>
    <row r="389" spans="1:40">
      <c r="B389" s="5"/>
      <c r="C389" s="5"/>
      <c r="F389" s="1">
        <f>F388-'Div 9 history '!B384</f>
        <v>0</v>
      </c>
      <c r="G389" s="1">
        <f>G388-'Div 9 history '!C384</f>
        <v>0</v>
      </c>
      <c r="H389" s="1">
        <f>H388-'Div 9 history '!D384</f>
        <v>0</v>
      </c>
      <c r="I389" s="1">
        <f>I388-'Div 9 history '!E384</f>
        <v>0</v>
      </c>
      <c r="J389" s="1">
        <f>J388-'Div 9 history '!F384</f>
        <v>0</v>
      </c>
      <c r="K389" s="1">
        <f>K388-'Div 9 history '!G384</f>
        <v>0</v>
      </c>
      <c r="L389" s="1">
        <f>L388-'Div 9 history '!H384</f>
        <v>0</v>
      </c>
      <c r="M389" s="1">
        <f>M388-'Div 9 history '!I384</f>
        <v>0</v>
      </c>
      <c r="N389" s="1">
        <f>N388-'Div 9 history '!J384</f>
        <v>0</v>
      </c>
      <c r="O389" s="1">
        <f t="shared" ref="O389:AF389" si="506">O388-SUM(O375:O387)</f>
        <v>0</v>
      </c>
      <c r="P389" s="1">
        <f t="shared" si="506"/>
        <v>0</v>
      </c>
      <c r="Q389" s="1">
        <f t="shared" si="506"/>
        <v>0</v>
      </c>
      <c r="R389" s="1">
        <f t="shared" si="506"/>
        <v>0</v>
      </c>
      <c r="S389" s="1">
        <f t="shared" si="506"/>
        <v>0</v>
      </c>
      <c r="T389" s="1">
        <f t="shared" si="506"/>
        <v>0</v>
      </c>
      <c r="U389" s="1">
        <f t="shared" si="506"/>
        <v>0</v>
      </c>
      <c r="V389" s="1">
        <f t="shared" si="506"/>
        <v>0</v>
      </c>
      <c r="W389" s="1">
        <f t="shared" si="506"/>
        <v>0</v>
      </c>
      <c r="X389" s="1">
        <f t="shared" si="506"/>
        <v>0</v>
      </c>
      <c r="Y389" s="1">
        <f t="shared" si="506"/>
        <v>0</v>
      </c>
      <c r="Z389" s="1">
        <f t="shared" si="506"/>
        <v>0</v>
      </c>
      <c r="AA389" s="1">
        <f t="shared" si="506"/>
        <v>0</v>
      </c>
      <c r="AB389" s="1">
        <f t="shared" si="506"/>
        <v>0</v>
      </c>
      <c r="AC389" s="1">
        <f t="shared" si="506"/>
        <v>0</v>
      </c>
      <c r="AD389" s="1">
        <f t="shared" si="506"/>
        <v>0</v>
      </c>
      <c r="AE389" s="1">
        <f t="shared" si="506"/>
        <v>0</v>
      </c>
      <c r="AF389" s="1">
        <f t="shared" si="506"/>
        <v>0</v>
      </c>
    </row>
    <row r="390" spans="1:40">
      <c r="A390" s="77" t="s">
        <v>254</v>
      </c>
      <c r="B390" s="5" t="str">
        <f t="shared" si="396"/>
        <v>9020-05411</v>
      </c>
      <c r="C390" s="5" t="str">
        <f t="shared" ref="C390:C436" si="507">LEFT(B390,4)</f>
        <v>9020</v>
      </c>
      <c r="D390" s="1">
        <f>SUM($F390:K390)</f>
        <v>667.04</v>
      </c>
      <c r="E390" s="2">
        <f>D390/$D$437</f>
        <v>3.8249568456629559E-3</v>
      </c>
      <c r="F390" s="22">
        <f>'Div 9 history '!B386</f>
        <v>0</v>
      </c>
      <c r="G390" s="22">
        <f>'Div 9 history '!C386</f>
        <v>0</v>
      </c>
      <c r="H390" s="22">
        <f>'Div 9 history '!D386</f>
        <v>649.89</v>
      </c>
      <c r="I390" s="22">
        <f>'Div 9 history '!E386</f>
        <v>0</v>
      </c>
      <c r="J390" s="22">
        <f>'Div 9 history '!F386</f>
        <v>17.149999999999999</v>
      </c>
      <c r="K390" s="22">
        <f>'Div 9 history '!G386</f>
        <v>0</v>
      </c>
      <c r="L390" s="1">
        <f t="shared" ref="L390:U407" si="508">$E390*L$437</f>
        <v>123.64008530461142</v>
      </c>
      <c r="M390" s="1">
        <f t="shared" si="508"/>
        <v>125.12914100462801</v>
      </c>
      <c r="N390" s="1">
        <f t="shared" si="508"/>
        <v>140.86333048667331</v>
      </c>
      <c r="O390" s="1">
        <f t="shared" si="508"/>
        <v>148.10125807615287</v>
      </c>
      <c r="P390" s="1">
        <f t="shared" si="508"/>
        <v>143.34450349331797</v>
      </c>
      <c r="Q390" s="1">
        <f t="shared" si="508"/>
        <v>143.89327005196523</v>
      </c>
      <c r="R390" s="1">
        <f t="shared" si="508"/>
        <v>125.53122046824409</v>
      </c>
      <c r="S390" s="1">
        <f t="shared" si="508"/>
        <v>148.69297890017691</v>
      </c>
      <c r="T390" s="1">
        <f t="shared" si="508"/>
        <v>189.65142004447344</v>
      </c>
      <c r="U390" s="1">
        <f t="shared" si="508"/>
        <v>123.60198873442862</v>
      </c>
      <c r="V390" s="1">
        <f t="shared" ref="V390:AF407" si="509">$E390*V$437</f>
        <v>124.23892054836841</v>
      </c>
      <c r="W390" s="1">
        <f t="shared" si="509"/>
        <v>178.57185879748386</v>
      </c>
      <c r="X390" s="1">
        <f t="shared" si="509"/>
        <v>101.527015291054</v>
      </c>
      <c r="Y390" s="1">
        <f t="shared" si="509"/>
        <v>158.03061655008318</v>
      </c>
      <c r="Z390" s="1">
        <f t="shared" si="509"/>
        <v>161.93578274079965</v>
      </c>
      <c r="AA390" s="1">
        <f t="shared" si="509"/>
        <v>148.10125807615287</v>
      </c>
      <c r="AB390" s="1">
        <f t="shared" si="509"/>
        <v>143.34450349331797</v>
      </c>
      <c r="AC390" s="1">
        <f t="shared" si="509"/>
        <v>143.89327005196523</v>
      </c>
      <c r="AD390" s="1">
        <f t="shared" si="509"/>
        <v>125.53122046824409</v>
      </c>
      <c r="AE390" s="1">
        <f t="shared" si="509"/>
        <v>148.69297890017691</v>
      </c>
      <c r="AF390" s="1">
        <f t="shared" si="509"/>
        <v>189.65142004447344</v>
      </c>
      <c r="AH390" s="15">
        <f t="shared" ref="AH390:AH436" si="510">SUM(F390:Q390)</f>
        <v>1492.0115884173485</v>
      </c>
      <c r="AI390" s="15">
        <f t="shared" ref="AI390:AI436" si="511">SUM(U390:AF390)</f>
        <v>1747.1208336965483</v>
      </c>
      <c r="AJ390" s="15">
        <f t="shared" ref="AJ390:AJ436" si="512">AI390-AH390</f>
        <v>255.10924527919974</v>
      </c>
      <c r="AN390" s="15">
        <f t="shared" ref="AN390:AN436" si="513">AJ390</f>
        <v>255.10924527919974</v>
      </c>
    </row>
    <row r="391" spans="1:40">
      <c r="A391" s="77" t="s">
        <v>255</v>
      </c>
      <c r="B391" s="5" t="str">
        <f t="shared" si="396"/>
        <v>9030-05411</v>
      </c>
      <c r="C391" s="5" t="str">
        <f t="shared" si="507"/>
        <v>9030</v>
      </c>
      <c r="D391" s="1">
        <f>SUM($F391:K391)</f>
        <v>2582.9699999999998</v>
      </c>
      <c r="E391" s="2">
        <f>D391/$D$437</f>
        <v>1.4811328831317529E-2</v>
      </c>
      <c r="F391" s="22">
        <f>'Div 9 history '!B387</f>
        <v>135.83000000000001</v>
      </c>
      <c r="G391" s="22">
        <f>'Div 9 history '!C387</f>
        <v>1063.06</v>
      </c>
      <c r="H391" s="22">
        <f>'Div 9 history '!D387</f>
        <v>0</v>
      </c>
      <c r="I391" s="22">
        <f>'Div 9 history '!E387</f>
        <v>116.61</v>
      </c>
      <c r="J391" s="22">
        <f>'Div 9 history '!F387</f>
        <v>534.62</v>
      </c>
      <c r="K391" s="22">
        <f>'Div 9 history '!G387</f>
        <v>732.85</v>
      </c>
      <c r="L391" s="1">
        <f t="shared" si="508"/>
        <v>478.76983560094163</v>
      </c>
      <c r="M391" s="1">
        <f t="shared" si="508"/>
        <v>484.53588591497362</v>
      </c>
      <c r="N391" s="1">
        <f t="shared" si="508"/>
        <v>545.46317574232808</v>
      </c>
      <c r="O391" s="1">
        <f t="shared" si="508"/>
        <v>573.490505176542</v>
      </c>
      <c r="P391" s="1">
        <f t="shared" si="508"/>
        <v>555.07098852862714</v>
      </c>
      <c r="Q391" s="1">
        <f t="shared" si="508"/>
        <v>557.19596987605632</v>
      </c>
      <c r="R391" s="1">
        <f t="shared" si="508"/>
        <v>486.09285280172162</v>
      </c>
      <c r="S391" s="1">
        <f t="shared" si="508"/>
        <v>575.7818177467467</v>
      </c>
      <c r="T391" s="1">
        <f t="shared" si="508"/>
        <v>734.38463725154941</v>
      </c>
      <c r="U391" s="1">
        <f t="shared" si="508"/>
        <v>478.62231476578177</v>
      </c>
      <c r="V391" s="1">
        <f t="shared" si="509"/>
        <v>481.08869724277275</v>
      </c>
      <c r="W391" s="1">
        <f t="shared" si="509"/>
        <v>691.48140159231355</v>
      </c>
      <c r="X391" s="1">
        <f t="shared" si="509"/>
        <v>393.1416926815989</v>
      </c>
      <c r="Y391" s="1">
        <f t="shared" si="509"/>
        <v>611.93982614291247</v>
      </c>
      <c r="Z391" s="1">
        <f t="shared" si="509"/>
        <v>627.06174853982259</v>
      </c>
      <c r="AA391" s="1">
        <f t="shared" si="509"/>
        <v>573.490505176542</v>
      </c>
      <c r="AB391" s="1">
        <f t="shared" si="509"/>
        <v>555.07098852862714</v>
      </c>
      <c r="AC391" s="1">
        <f t="shared" si="509"/>
        <v>557.19596987605632</v>
      </c>
      <c r="AD391" s="1">
        <f t="shared" si="509"/>
        <v>486.09285280172162</v>
      </c>
      <c r="AE391" s="1">
        <f t="shared" si="509"/>
        <v>575.7818177467467</v>
      </c>
      <c r="AF391" s="1">
        <f t="shared" si="509"/>
        <v>734.38463725154941</v>
      </c>
      <c r="AH391" s="15">
        <f t="shared" si="510"/>
        <v>5777.4963608394692</v>
      </c>
      <c r="AI391" s="15">
        <f t="shared" si="511"/>
        <v>6765.3524523464457</v>
      </c>
      <c r="AJ391" s="15">
        <f t="shared" si="512"/>
        <v>987.85609150697655</v>
      </c>
      <c r="AN391" s="15">
        <f t="shared" si="513"/>
        <v>987.85609150697655</v>
      </c>
    </row>
    <row r="392" spans="1:40">
      <c r="A392" s="77" t="s">
        <v>256</v>
      </c>
      <c r="B392" s="5" t="str">
        <f t="shared" ref="B392:B416" si="514">RIGHT(A392,10)</f>
        <v>9090-05411</v>
      </c>
      <c r="C392" s="5" t="str">
        <f t="shared" ref="C392:C416" si="515">LEFT(B392,4)</f>
        <v>9090</v>
      </c>
      <c r="D392" s="1">
        <f>SUM($F392:K392)</f>
        <v>1922.8600000000001</v>
      </c>
      <c r="E392" s="2">
        <f>D392/$D$437</f>
        <v>1.1026110158688342E-2</v>
      </c>
      <c r="F392" s="22">
        <f>'Div 9 history '!B388</f>
        <v>161.56</v>
      </c>
      <c r="G392" s="22">
        <f>'Div 9 history '!C388</f>
        <v>0</v>
      </c>
      <c r="H392" s="22">
        <f>'Div 9 history '!D388</f>
        <v>83.74</v>
      </c>
      <c r="I392" s="22">
        <f>'Div 9 history '!E388</f>
        <v>828.36</v>
      </c>
      <c r="J392" s="22">
        <f>'Div 9 history '!F388</f>
        <v>551.29</v>
      </c>
      <c r="K392" s="22">
        <f>'Div 9 history '!G388</f>
        <v>297.91000000000003</v>
      </c>
      <c r="L392" s="1">
        <f t="shared" si="508"/>
        <v>356.41426965223241</v>
      </c>
      <c r="M392" s="1">
        <f t="shared" si="508"/>
        <v>360.70673433700983</v>
      </c>
      <c r="N392" s="1">
        <f t="shared" si="508"/>
        <v>406.0633000413838</v>
      </c>
      <c r="O392" s="1">
        <f t="shared" si="508"/>
        <v>426.92789803356823</v>
      </c>
      <c r="P392" s="1">
        <f t="shared" si="508"/>
        <v>413.21571717912178</v>
      </c>
      <c r="Q392" s="1">
        <f t="shared" si="508"/>
        <v>414.79763320358882</v>
      </c>
      <c r="R392" s="1">
        <f t="shared" si="508"/>
        <v>361.86579903689108</v>
      </c>
      <c r="S392" s="1">
        <f t="shared" si="508"/>
        <v>428.63363727511728</v>
      </c>
      <c r="T392" s="1">
        <f t="shared" si="508"/>
        <v>546.70354033748538</v>
      </c>
      <c r="U392" s="1">
        <f t="shared" si="508"/>
        <v>356.30444959505189</v>
      </c>
      <c r="V392" s="1">
        <f t="shared" si="509"/>
        <v>358.1405174586767</v>
      </c>
      <c r="W392" s="1">
        <f t="shared" si="509"/>
        <v>514.76475834632083</v>
      </c>
      <c r="X392" s="1">
        <f t="shared" si="509"/>
        <v>292.66946003621388</v>
      </c>
      <c r="Y392" s="1">
        <f t="shared" si="509"/>
        <v>455.55101843891362</v>
      </c>
      <c r="Z392" s="1">
        <f t="shared" si="509"/>
        <v>466.80834612762959</v>
      </c>
      <c r="AA392" s="1">
        <f t="shared" si="509"/>
        <v>426.92789803356823</v>
      </c>
      <c r="AB392" s="1">
        <f t="shared" si="509"/>
        <v>413.21571717912178</v>
      </c>
      <c r="AC392" s="1">
        <f t="shared" si="509"/>
        <v>414.79763320358882</v>
      </c>
      <c r="AD392" s="1">
        <f t="shared" si="509"/>
        <v>361.86579903689108</v>
      </c>
      <c r="AE392" s="1">
        <f t="shared" si="509"/>
        <v>428.63363727511728</v>
      </c>
      <c r="AF392" s="1">
        <f t="shared" si="509"/>
        <v>546.70354033748538</v>
      </c>
      <c r="AH392" s="15">
        <f t="shared" si="510"/>
        <v>4300.9855524469058</v>
      </c>
      <c r="AI392" s="15">
        <f t="shared" si="511"/>
        <v>5036.3827750685787</v>
      </c>
      <c r="AJ392" s="15">
        <f t="shared" si="512"/>
        <v>735.39722262167288</v>
      </c>
      <c r="AN392" s="15">
        <f t="shared" si="513"/>
        <v>735.39722262167288</v>
      </c>
    </row>
    <row r="393" spans="1:40">
      <c r="A393" s="77" t="s">
        <v>257</v>
      </c>
      <c r="B393" s="5" t="str">
        <f t="shared" si="514"/>
        <v>9110-05411</v>
      </c>
      <c r="C393" s="5" t="str">
        <f t="shared" si="515"/>
        <v>9110</v>
      </c>
      <c r="D393" s="1">
        <f>SUM($F393:K393)</f>
        <v>3862.96</v>
      </c>
      <c r="E393" s="2">
        <f>D393/$D$437</f>
        <v>2.2151078340912348E-2</v>
      </c>
      <c r="F393" s="22">
        <f>'Div 9 history '!B389</f>
        <v>690.80000000000007</v>
      </c>
      <c r="G393" s="22">
        <f>'Div 9 history '!C389</f>
        <v>102.72000000000001</v>
      </c>
      <c r="H393" s="22">
        <f>'Div 9 history '!D389</f>
        <v>591.73</v>
      </c>
      <c r="I393" s="22">
        <f>'Div 9 history '!E389</f>
        <v>1209.97</v>
      </c>
      <c r="J393" s="22">
        <f>'Div 9 history '!F389</f>
        <v>334.53</v>
      </c>
      <c r="K393" s="22">
        <f>'Div 9 history '!G389</f>
        <v>933.21</v>
      </c>
      <c r="L393" s="1">
        <f t="shared" si="508"/>
        <v>716.02408240630507</v>
      </c>
      <c r="M393" s="1">
        <f t="shared" si="508"/>
        <v>724.64749720442228</v>
      </c>
      <c r="N393" s="1">
        <f t="shared" si="508"/>
        <v>815.76728702446565</v>
      </c>
      <c r="O393" s="1">
        <f t="shared" si="508"/>
        <v>857.68355105819069</v>
      </c>
      <c r="P393" s="1">
        <f t="shared" si="508"/>
        <v>830.13624852264866</v>
      </c>
      <c r="Q393" s="1">
        <f t="shared" si="508"/>
        <v>833.31426373221939</v>
      </c>
      <c r="R393" s="1">
        <f t="shared" si="508"/>
        <v>726.97601855961886</v>
      </c>
      <c r="S393" s="1">
        <f t="shared" si="508"/>
        <v>861.11032287752971</v>
      </c>
      <c r="T393" s="1">
        <f t="shared" si="508"/>
        <v>1098.3087214784707</v>
      </c>
      <c r="U393" s="1">
        <f t="shared" si="508"/>
        <v>715.80345766602954</v>
      </c>
      <c r="V393" s="1">
        <f t="shared" si="509"/>
        <v>719.49205523135834</v>
      </c>
      <c r="W393" s="1">
        <f t="shared" si="509"/>
        <v>1034.144800402267</v>
      </c>
      <c r="X393" s="1">
        <f t="shared" si="509"/>
        <v>587.96293923712221</v>
      </c>
      <c r="Y393" s="1">
        <f t="shared" si="509"/>
        <v>915.18642136649873</v>
      </c>
      <c r="Z393" s="1">
        <f t="shared" si="509"/>
        <v>937.80200782021984</v>
      </c>
      <c r="AA393" s="1">
        <f t="shared" si="509"/>
        <v>857.68355105819069</v>
      </c>
      <c r="AB393" s="1">
        <f t="shared" si="509"/>
        <v>830.13624852264866</v>
      </c>
      <c r="AC393" s="1">
        <f t="shared" si="509"/>
        <v>833.31426373221939</v>
      </c>
      <c r="AD393" s="1">
        <f t="shared" si="509"/>
        <v>726.97601855961886</v>
      </c>
      <c r="AE393" s="1">
        <f t="shared" si="509"/>
        <v>861.11032287752971</v>
      </c>
      <c r="AF393" s="1">
        <f t="shared" si="509"/>
        <v>1098.3087214784707</v>
      </c>
      <c r="AH393" s="15">
        <f t="shared" si="510"/>
        <v>8640.5329299482528</v>
      </c>
      <c r="AI393" s="15">
        <f t="shared" si="511"/>
        <v>10117.920807952174</v>
      </c>
      <c r="AJ393" s="15">
        <f t="shared" si="512"/>
        <v>1477.3878780039213</v>
      </c>
      <c r="AN393" s="15">
        <f t="shared" si="513"/>
        <v>1477.3878780039213</v>
      </c>
    </row>
    <row r="394" spans="1:40">
      <c r="A394" s="77" t="s">
        <v>258</v>
      </c>
      <c r="B394" s="5" t="str">
        <f t="shared" ref="B394" si="516">RIGHT(A394,10)</f>
        <v>9210-05411</v>
      </c>
      <c r="C394" s="5" t="str">
        <f t="shared" ref="C394" si="517">LEFT(B394,4)</f>
        <v>9210</v>
      </c>
      <c r="D394" s="1">
        <f>SUM($F394:K394)</f>
        <v>124.16</v>
      </c>
      <c r="E394" s="2">
        <f>D394/$D$437</f>
        <v>7.1196126462807715E-4</v>
      </c>
      <c r="F394" s="22">
        <f>'Div 9 history '!B390</f>
        <v>44.65</v>
      </c>
      <c r="G394" s="22">
        <f>'Div 9 history '!C390</f>
        <v>0</v>
      </c>
      <c r="H394" s="22">
        <f>'Div 9 history '!D390</f>
        <v>0</v>
      </c>
      <c r="I394" s="22">
        <f>'Div 9 history '!E390</f>
        <v>0</v>
      </c>
      <c r="J394" s="22">
        <f>'Div 9 history '!F390</f>
        <v>43.89</v>
      </c>
      <c r="K394" s="22">
        <f>'Div 9 history '!G390</f>
        <v>35.619999999999997</v>
      </c>
      <c r="L394" s="1">
        <f t="shared" si="508"/>
        <v>23.013841735758803</v>
      </c>
      <c r="M394" s="1">
        <f t="shared" si="508"/>
        <v>23.291008256078516</v>
      </c>
      <c r="N394" s="1">
        <f t="shared" si="508"/>
        <v>26.219703635801988</v>
      </c>
      <c r="O394" s="1">
        <f t="shared" si="508"/>
        <v>27.566940817245051</v>
      </c>
      <c r="P394" s="1">
        <f t="shared" si="508"/>
        <v>26.681538668940927</v>
      </c>
      <c r="Q394" s="1">
        <f t="shared" si="508"/>
        <v>26.783683751577119</v>
      </c>
      <c r="R394" s="1">
        <f t="shared" si="508"/>
        <v>23.365849624216217</v>
      </c>
      <c r="S394" s="1">
        <f t="shared" si="508"/>
        <v>27.677081224883015</v>
      </c>
      <c r="T394" s="1">
        <f t="shared" si="508"/>
        <v>35.300911958386038</v>
      </c>
      <c r="U394" s="1">
        <f t="shared" si="508"/>
        <v>23.006750601563109</v>
      </c>
      <c r="V394" s="1">
        <f t="shared" si="509"/>
        <v>23.125306391348975</v>
      </c>
      <c r="W394" s="1">
        <f t="shared" si="509"/>
        <v>33.238609361201121</v>
      </c>
      <c r="X394" s="1">
        <f t="shared" si="509"/>
        <v>18.897808555015086</v>
      </c>
      <c r="Y394" s="1">
        <f t="shared" si="509"/>
        <v>29.415149542543663</v>
      </c>
      <c r="Z394" s="1">
        <f t="shared" si="509"/>
        <v>30.142040634890989</v>
      </c>
      <c r="AA394" s="1">
        <f t="shared" si="509"/>
        <v>27.566940817245051</v>
      </c>
      <c r="AB394" s="1">
        <f t="shared" si="509"/>
        <v>26.681538668940927</v>
      </c>
      <c r="AC394" s="1">
        <f t="shared" si="509"/>
        <v>26.783683751577119</v>
      </c>
      <c r="AD394" s="1">
        <f t="shared" si="509"/>
        <v>23.365849624216217</v>
      </c>
      <c r="AE394" s="1">
        <f t="shared" si="509"/>
        <v>27.677081224883015</v>
      </c>
      <c r="AF394" s="1">
        <f t="shared" si="509"/>
        <v>35.300911958386038</v>
      </c>
      <c r="AH394" s="15">
        <f t="shared" si="510"/>
        <v>277.71671686540242</v>
      </c>
      <c r="AI394" s="15">
        <f t="shared" si="511"/>
        <v>325.20167113181128</v>
      </c>
      <c r="AJ394" s="15">
        <f t="shared" si="512"/>
        <v>47.484954266408863</v>
      </c>
      <c r="AN394" s="15">
        <f t="shared" si="513"/>
        <v>47.484954266408863</v>
      </c>
    </row>
    <row r="395" spans="1:40">
      <c r="A395" s="77" t="s">
        <v>956</v>
      </c>
      <c r="B395" s="5" t="str">
        <f t="shared" ref="B395:B406" si="518">RIGHT(A395,10)</f>
        <v>8711-05411</v>
      </c>
      <c r="C395" s="5" t="str">
        <f t="shared" ref="C395:C406" si="519">LEFT(B395,4)</f>
        <v>8711</v>
      </c>
      <c r="D395" s="1">
        <f>SUM($F395:K395)</f>
        <v>58.55</v>
      </c>
      <c r="E395" s="2">
        <f t="shared" ref="E395:E406" si="520">D395/$D$437</f>
        <v>3.3573882123046002E-4</v>
      </c>
      <c r="F395" s="22">
        <f>'Div 9 history '!B391</f>
        <v>58.55</v>
      </c>
      <c r="G395" s="22">
        <f>'Div 9 history '!C391</f>
        <v>0</v>
      </c>
      <c r="H395" s="22">
        <f>'Div 9 history '!D391</f>
        <v>0</v>
      </c>
      <c r="I395" s="22">
        <f>'Div 9 history '!E391</f>
        <v>0</v>
      </c>
      <c r="J395" s="22">
        <f>'Div 9 history '!F391</f>
        <v>0</v>
      </c>
      <c r="K395" s="22">
        <f>'Div 9 history '!G391</f>
        <v>0</v>
      </c>
      <c r="L395" s="1">
        <f t="shared" si="508"/>
        <v>10.852613028581491</v>
      </c>
      <c r="M395" s="1">
        <f t="shared" si="508"/>
        <v>10.983316151686511</v>
      </c>
      <c r="N395" s="1">
        <f t="shared" si="508"/>
        <v>12.364397937147281</v>
      </c>
      <c r="O395" s="1">
        <f t="shared" si="508"/>
        <v>12.999713151173468</v>
      </c>
      <c r="P395" s="1">
        <f t="shared" si="508"/>
        <v>12.582184995703056</v>
      </c>
      <c r="Q395" s="1">
        <f t="shared" si="508"/>
        <v>12.630353444384991</v>
      </c>
      <c r="R395" s="1">
        <f t="shared" si="508"/>
        <v>11.018609016574255</v>
      </c>
      <c r="S395" s="1">
        <f t="shared" si="508"/>
        <v>13.051651946817818</v>
      </c>
      <c r="T395" s="1">
        <f t="shared" si="508"/>
        <v>16.646813749706045</v>
      </c>
      <c r="U395" s="1">
        <f t="shared" si="508"/>
        <v>10.849269069922036</v>
      </c>
      <c r="V395" s="1">
        <f t="shared" si="509"/>
        <v>10.905176298433332</v>
      </c>
      <c r="W395" s="1">
        <f t="shared" si="509"/>
        <v>15.674295893188834</v>
      </c>
      <c r="X395" s="1">
        <f t="shared" si="509"/>
        <v>8.9116196109546824</v>
      </c>
      <c r="Y395" s="1">
        <f t="shared" si="509"/>
        <v>13.87127098675847</v>
      </c>
      <c r="Z395" s="1">
        <f t="shared" si="509"/>
        <v>14.21405025107013</v>
      </c>
      <c r="AA395" s="1">
        <f t="shared" si="509"/>
        <v>12.999713151173468</v>
      </c>
      <c r="AB395" s="1">
        <f t="shared" si="509"/>
        <v>12.582184995703056</v>
      </c>
      <c r="AC395" s="1">
        <f t="shared" si="509"/>
        <v>12.630353444384991</v>
      </c>
      <c r="AD395" s="1">
        <f t="shared" si="509"/>
        <v>11.018609016574255</v>
      </c>
      <c r="AE395" s="1">
        <f t="shared" si="509"/>
        <v>13.051651946817818</v>
      </c>
      <c r="AF395" s="1">
        <f t="shared" si="509"/>
        <v>16.646813749706045</v>
      </c>
      <c r="AH395" s="15">
        <f t="shared" ref="AH395" si="521">SUM(F395:Q395)</f>
        <v>130.9625787086768</v>
      </c>
      <c r="AI395" s="15">
        <f t="shared" ref="AI395" si="522">SUM(U395:AF395)</f>
        <v>153.35500841468712</v>
      </c>
      <c r="AJ395" s="15">
        <f t="shared" ref="AJ395" si="523">AI395-AH395</f>
        <v>22.392429706010319</v>
      </c>
      <c r="AN395" s="15">
        <f t="shared" ref="AN395" si="524">AJ395</f>
        <v>22.392429706010319</v>
      </c>
    </row>
    <row r="396" spans="1:40">
      <c r="A396" s="77" t="s">
        <v>526</v>
      </c>
      <c r="B396" s="5" t="str">
        <f t="shared" si="518"/>
        <v>9260-05411</v>
      </c>
      <c r="C396" s="5" t="str">
        <f t="shared" si="519"/>
        <v>9260</v>
      </c>
      <c r="D396" s="1">
        <f>SUM($F396:K396)</f>
        <v>1271.71</v>
      </c>
      <c r="E396" s="2">
        <f t="shared" si="520"/>
        <v>7.2922701340220044E-3</v>
      </c>
      <c r="F396" s="22">
        <f>'Div 9 history '!B392</f>
        <v>0</v>
      </c>
      <c r="G396" s="22">
        <f>'Div 9 history '!C392</f>
        <v>0</v>
      </c>
      <c r="H396" s="22">
        <f>'Div 9 history '!D392</f>
        <v>968.1</v>
      </c>
      <c r="I396" s="22">
        <f>'Div 9 history '!E392</f>
        <v>0</v>
      </c>
      <c r="J396" s="22">
        <f>'Div 9 history '!F392</f>
        <v>303.61</v>
      </c>
      <c r="K396" s="22">
        <f>'Div 9 history '!G392</f>
        <v>0</v>
      </c>
      <c r="L396" s="1">
        <f t="shared" si="508"/>
        <v>235.71949640610367</v>
      </c>
      <c r="M396" s="1">
        <f t="shared" si="508"/>
        <v>238.55837716927846</v>
      </c>
      <c r="N396" s="1">
        <f t="shared" si="508"/>
        <v>268.55556790178599</v>
      </c>
      <c r="O396" s="1">
        <f t="shared" si="508"/>
        <v>282.35465775369448</v>
      </c>
      <c r="P396" s="1">
        <f t="shared" si="508"/>
        <v>273.28591769232338</v>
      </c>
      <c r="Q396" s="1">
        <f t="shared" si="508"/>
        <v>274.33213968845155</v>
      </c>
      <c r="R396" s="1">
        <f t="shared" si="508"/>
        <v>239.32494060576681</v>
      </c>
      <c r="S396" s="1">
        <f t="shared" si="508"/>
        <v>283.48277194342768</v>
      </c>
      <c r="T396" s="1">
        <f t="shared" si="508"/>
        <v>361.56993191526345</v>
      </c>
      <c r="U396" s="1">
        <f t="shared" si="508"/>
        <v>235.6468653955688</v>
      </c>
      <c r="V396" s="1">
        <f t="shared" si="509"/>
        <v>236.86117421828615</v>
      </c>
      <c r="W396" s="1">
        <f t="shared" si="509"/>
        <v>340.44677763154863</v>
      </c>
      <c r="X396" s="1">
        <f t="shared" si="509"/>
        <v>193.56098677108761</v>
      </c>
      <c r="Y396" s="1">
        <f t="shared" si="509"/>
        <v>301.28495348540758</v>
      </c>
      <c r="Z396" s="1">
        <f t="shared" si="509"/>
        <v>308.73014252413998</v>
      </c>
      <c r="AA396" s="1">
        <f t="shared" si="509"/>
        <v>282.35465775369448</v>
      </c>
      <c r="AB396" s="1">
        <f t="shared" si="509"/>
        <v>273.28591769232338</v>
      </c>
      <c r="AC396" s="1">
        <f t="shared" si="509"/>
        <v>274.33213968845155</v>
      </c>
      <c r="AD396" s="1">
        <f t="shared" si="509"/>
        <v>239.32494060576681</v>
      </c>
      <c r="AE396" s="1">
        <f t="shared" si="509"/>
        <v>283.48277194342768</v>
      </c>
      <c r="AF396" s="1">
        <f t="shared" si="509"/>
        <v>361.56993191526345</v>
      </c>
      <c r="AH396" s="15">
        <f t="shared" si="510"/>
        <v>2844.5161566116376</v>
      </c>
      <c r="AI396" s="15">
        <f t="shared" si="511"/>
        <v>3330.8812596249663</v>
      </c>
      <c r="AJ396" s="15">
        <f t="shared" si="512"/>
        <v>486.36510301332873</v>
      </c>
      <c r="AN396" s="15">
        <f t="shared" si="513"/>
        <v>486.36510301332873</v>
      </c>
    </row>
    <row r="397" spans="1:40">
      <c r="A397" s="77" t="s">
        <v>527</v>
      </c>
      <c r="B397" s="5" t="str">
        <f t="shared" si="518"/>
        <v>8410-05411</v>
      </c>
      <c r="C397" s="5" t="str">
        <f t="shared" si="519"/>
        <v>8410</v>
      </c>
      <c r="D397" s="1">
        <f>SUM($F397:K397)</f>
        <v>281.04000000000002</v>
      </c>
      <c r="E397" s="2">
        <f t="shared" si="520"/>
        <v>1.6115463419062084E-3</v>
      </c>
      <c r="F397" s="22">
        <f>'Div 9 history '!B393</f>
        <v>0</v>
      </c>
      <c r="G397" s="22">
        <f>'Div 9 history '!C393</f>
        <v>0</v>
      </c>
      <c r="H397" s="22">
        <f>'Div 9 history '!D393</f>
        <v>0</v>
      </c>
      <c r="I397" s="22">
        <f>'Div 9 history '!E393</f>
        <v>0</v>
      </c>
      <c r="J397" s="22">
        <f>'Div 9 history '!F393</f>
        <v>0</v>
      </c>
      <c r="K397" s="22">
        <f>'Div 9 history '!G393</f>
        <v>281.04000000000002</v>
      </c>
      <c r="L397" s="1">
        <f t="shared" si="508"/>
        <v>52.092542537191164</v>
      </c>
      <c r="M397" s="1">
        <f t="shared" si="508"/>
        <v>52.719917528095259</v>
      </c>
      <c r="N397" s="1">
        <f t="shared" si="508"/>
        <v>59.349110098306959</v>
      </c>
      <c r="O397" s="1">
        <f t="shared" si="508"/>
        <v>62.398623125632653</v>
      </c>
      <c r="P397" s="1">
        <f t="shared" si="508"/>
        <v>60.394487979374674</v>
      </c>
      <c r="Q397" s="1">
        <f t="shared" si="508"/>
        <v>60.625696533047964</v>
      </c>
      <c r="R397" s="1">
        <f t="shared" si="508"/>
        <v>52.889323279556429</v>
      </c>
      <c r="S397" s="1">
        <f t="shared" si="508"/>
        <v>62.64792934472554</v>
      </c>
      <c r="T397" s="1">
        <f t="shared" si="508"/>
        <v>79.904705998589023</v>
      </c>
      <c r="U397" s="1">
        <f t="shared" si="508"/>
        <v>52.076491535625777</v>
      </c>
      <c r="V397" s="1">
        <f t="shared" si="509"/>
        <v>52.344846232480002</v>
      </c>
      <c r="W397" s="1">
        <f t="shared" si="509"/>
        <v>75.236620287306408</v>
      </c>
      <c r="X397" s="1">
        <f t="shared" si="509"/>
        <v>42.775774132582484</v>
      </c>
      <c r="Y397" s="1">
        <f t="shared" si="509"/>
        <v>66.582100736440665</v>
      </c>
      <c r="Z397" s="1">
        <f t="shared" si="509"/>
        <v>68.227441205136628</v>
      </c>
      <c r="AA397" s="1">
        <f t="shared" si="509"/>
        <v>62.398623125632653</v>
      </c>
      <c r="AB397" s="1">
        <f t="shared" si="509"/>
        <v>60.394487979374674</v>
      </c>
      <c r="AC397" s="1">
        <f t="shared" si="509"/>
        <v>60.625696533047964</v>
      </c>
      <c r="AD397" s="1">
        <f t="shared" si="509"/>
        <v>52.889323279556429</v>
      </c>
      <c r="AE397" s="1">
        <f t="shared" si="509"/>
        <v>62.64792934472554</v>
      </c>
      <c r="AF397" s="1">
        <f t="shared" si="509"/>
        <v>79.904705998589023</v>
      </c>
      <c r="AH397" s="15">
        <f t="shared" si="510"/>
        <v>628.62037780164871</v>
      </c>
      <c r="AI397" s="15">
        <f t="shared" si="511"/>
        <v>736.1040403904982</v>
      </c>
      <c r="AJ397" s="15">
        <f t="shared" si="512"/>
        <v>107.48366258884948</v>
      </c>
      <c r="AN397" s="15">
        <f t="shared" si="513"/>
        <v>107.48366258884948</v>
      </c>
    </row>
    <row r="398" spans="1:40">
      <c r="A398" s="77" t="s">
        <v>259</v>
      </c>
      <c r="B398" s="5" t="str">
        <f t="shared" si="518"/>
        <v>8560-05411</v>
      </c>
      <c r="C398" s="5" t="str">
        <f t="shared" si="519"/>
        <v>8560</v>
      </c>
      <c r="D398" s="1">
        <f>SUM($F398:K398)</f>
        <v>0</v>
      </c>
      <c r="E398" s="2">
        <f t="shared" si="520"/>
        <v>0</v>
      </c>
      <c r="F398" s="22">
        <f>'Div 9 history '!B394</f>
        <v>0</v>
      </c>
      <c r="G398" s="22">
        <f>'Div 9 history '!C394</f>
        <v>0</v>
      </c>
      <c r="H398" s="22">
        <f>'Div 9 history '!D394</f>
        <v>0</v>
      </c>
      <c r="I398" s="22">
        <f>'Div 9 history '!E394</f>
        <v>0</v>
      </c>
      <c r="J398" s="22">
        <f>'Div 9 history '!F394</f>
        <v>0</v>
      </c>
      <c r="K398" s="22">
        <f>'Div 9 history '!G394</f>
        <v>0</v>
      </c>
      <c r="L398" s="1">
        <f t="shared" si="508"/>
        <v>0</v>
      </c>
      <c r="M398" s="1">
        <f t="shared" si="508"/>
        <v>0</v>
      </c>
      <c r="N398" s="1">
        <f t="shared" si="508"/>
        <v>0</v>
      </c>
      <c r="O398" s="1">
        <f t="shared" si="508"/>
        <v>0</v>
      </c>
      <c r="P398" s="1">
        <f t="shared" si="508"/>
        <v>0</v>
      </c>
      <c r="Q398" s="1">
        <f t="shared" si="508"/>
        <v>0</v>
      </c>
      <c r="R398" s="1">
        <f t="shared" si="508"/>
        <v>0</v>
      </c>
      <c r="S398" s="1">
        <f t="shared" si="508"/>
        <v>0</v>
      </c>
      <c r="T398" s="1">
        <f t="shared" si="508"/>
        <v>0</v>
      </c>
      <c r="U398" s="1">
        <f t="shared" si="508"/>
        <v>0</v>
      </c>
      <c r="V398" s="1">
        <f t="shared" si="509"/>
        <v>0</v>
      </c>
      <c r="W398" s="1">
        <f t="shared" si="509"/>
        <v>0</v>
      </c>
      <c r="X398" s="1">
        <f t="shared" si="509"/>
        <v>0</v>
      </c>
      <c r="Y398" s="1">
        <f t="shared" si="509"/>
        <v>0</v>
      </c>
      <c r="Z398" s="1">
        <f t="shared" si="509"/>
        <v>0</v>
      </c>
      <c r="AA398" s="1">
        <f t="shared" si="509"/>
        <v>0</v>
      </c>
      <c r="AB398" s="1">
        <f t="shared" si="509"/>
        <v>0</v>
      </c>
      <c r="AC398" s="1">
        <f t="shared" si="509"/>
        <v>0</v>
      </c>
      <c r="AD398" s="1">
        <f t="shared" si="509"/>
        <v>0</v>
      </c>
      <c r="AE398" s="1">
        <f t="shared" si="509"/>
        <v>0</v>
      </c>
      <c r="AF398" s="1">
        <f t="shared" si="509"/>
        <v>0</v>
      </c>
      <c r="AH398" s="15">
        <f t="shared" si="510"/>
        <v>0</v>
      </c>
      <c r="AI398" s="15">
        <f t="shared" si="511"/>
        <v>0</v>
      </c>
      <c r="AJ398" s="15">
        <f t="shared" si="512"/>
        <v>0</v>
      </c>
      <c r="AN398" s="15">
        <f t="shared" si="513"/>
        <v>0</v>
      </c>
    </row>
    <row r="399" spans="1:40">
      <c r="A399" s="77" t="s">
        <v>260</v>
      </c>
      <c r="B399" s="5" t="str">
        <f t="shared" si="518"/>
        <v>8700-05411</v>
      </c>
      <c r="C399" s="5" t="str">
        <f t="shared" si="519"/>
        <v>8700</v>
      </c>
      <c r="D399" s="1">
        <f>SUM($F399:K399)</f>
        <v>48190.409999999996</v>
      </c>
      <c r="E399" s="2">
        <f t="shared" si="520"/>
        <v>0.27633461055529585</v>
      </c>
      <c r="F399" s="22">
        <f>'Div 9 history '!B395</f>
        <v>6587.7800000000007</v>
      </c>
      <c r="G399" s="22">
        <f>'Div 9 history '!C395</f>
        <v>10645.220000000001</v>
      </c>
      <c r="H399" s="22">
        <f>'Div 9 history '!D395</f>
        <v>9955.92</v>
      </c>
      <c r="I399" s="22">
        <f>'Div 9 history '!E395</f>
        <v>3942.89</v>
      </c>
      <c r="J399" s="22">
        <f>'Div 9 history '!F395</f>
        <v>8200.6299999999974</v>
      </c>
      <c r="K399" s="22">
        <f>'Div 9 history '!G395</f>
        <v>8857.9699999999993</v>
      </c>
      <c r="L399" s="1">
        <f t="shared" si="508"/>
        <v>8932.3974623173999</v>
      </c>
      <c r="M399" s="1">
        <f t="shared" si="508"/>
        <v>9039.9745262065771</v>
      </c>
      <c r="N399" s="1">
        <f t="shared" si="508"/>
        <v>10176.693526802419</v>
      </c>
      <c r="O399" s="1">
        <f t="shared" si="508"/>
        <v>10699.598747010101</v>
      </c>
      <c r="P399" s="1">
        <f t="shared" si="508"/>
        <v>10355.946261977428</v>
      </c>
      <c r="Q399" s="1">
        <f t="shared" si="508"/>
        <v>10395.591988553797</v>
      </c>
      <c r="R399" s="1">
        <f t="shared" si="508"/>
        <v>9069.022820468148</v>
      </c>
      <c r="S399" s="1">
        <f t="shared" si="508"/>
        <v>10742.347711263003</v>
      </c>
      <c r="T399" s="1">
        <f t="shared" si="508"/>
        <v>13701.396751357328</v>
      </c>
      <c r="U399" s="1">
        <f t="shared" si="508"/>
        <v>8929.6451695962696</v>
      </c>
      <c r="V399" s="1">
        <f t="shared" si="509"/>
        <v>8975.6604089459361</v>
      </c>
      <c r="W399" s="1">
        <f t="shared" si="509"/>
        <v>12900.952101692332</v>
      </c>
      <c r="X399" s="1">
        <f t="shared" si="509"/>
        <v>7334.8352316984901</v>
      </c>
      <c r="Y399" s="1">
        <f t="shared" si="509"/>
        <v>11416.946815935014</v>
      </c>
      <c r="Z399" s="1">
        <f t="shared" si="509"/>
        <v>11699.076163273654</v>
      </c>
      <c r="AA399" s="1">
        <f t="shared" si="509"/>
        <v>10699.598747010101</v>
      </c>
      <c r="AB399" s="1">
        <f t="shared" si="509"/>
        <v>10355.946261977428</v>
      </c>
      <c r="AC399" s="1">
        <f t="shared" si="509"/>
        <v>10395.591988553797</v>
      </c>
      <c r="AD399" s="1">
        <f t="shared" si="509"/>
        <v>9069.022820468148</v>
      </c>
      <c r="AE399" s="1">
        <f t="shared" si="509"/>
        <v>10742.347711263003</v>
      </c>
      <c r="AF399" s="1">
        <f t="shared" si="509"/>
        <v>13701.396751357328</v>
      </c>
      <c r="AH399" s="15">
        <f t="shared" si="510"/>
        <v>107790.61251286772</v>
      </c>
      <c r="AI399" s="15">
        <f t="shared" si="511"/>
        <v>126221.02017177151</v>
      </c>
      <c r="AJ399" s="15">
        <f t="shared" si="512"/>
        <v>18430.407658903787</v>
      </c>
      <c r="AN399" s="15">
        <f t="shared" si="513"/>
        <v>18430.407658903787</v>
      </c>
    </row>
    <row r="400" spans="1:40">
      <c r="A400" s="77" t="s">
        <v>261</v>
      </c>
      <c r="B400" s="5" t="str">
        <f t="shared" si="518"/>
        <v>8740-05411</v>
      </c>
      <c r="C400" s="5" t="str">
        <f t="shared" si="519"/>
        <v>8740</v>
      </c>
      <c r="D400" s="1">
        <f>SUM($F400:K400)</f>
        <v>2979.22</v>
      </c>
      <c r="E400" s="2">
        <f t="shared" si="520"/>
        <v>1.7083515132129995E-2</v>
      </c>
      <c r="F400" s="22">
        <f>'Div 9 history '!B396</f>
        <v>206.04999999999998</v>
      </c>
      <c r="G400" s="22">
        <f>'Div 9 history '!C396</f>
        <v>472.37</v>
      </c>
      <c r="H400" s="22">
        <f>'Div 9 history '!D396</f>
        <v>866.99999999999989</v>
      </c>
      <c r="I400" s="22">
        <f>'Div 9 history '!E396</f>
        <v>152.82999999999998</v>
      </c>
      <c r="J400" s="22">
        <f>'Div 9 history '!F396</f>
        <v>756.59</v>
      </c>
      <c r="K400" s="22">
        <f>'Div 9 history '!G396</f>
        <v>524.38</v>
      </c>
      <c r="L400" s="1">
        <f t="shared" si="508"/>
        <v>552.21728073459531</v>
      </c>
      <c r="M400" s="1">
        <f t="shared" si="508"/>
        <v>558.86789317553348</v>
      </c>
      <c r="N400" s="1">
        <f t="shared" si="508"/>
        <v>629.14195768245816</v>
      </c>
      <c r="O400" s="1">
        <f t="shared" si="508"/>
        <v>661.46892253183648</v>
      </c>
      <c r="P400" s="1">
        <f t="shared" si="508"/>
        <v>640.22369227836828</v>
      </c>
      <c r="Q400" s="1">
        <f t="shared" si="508"/>
        <v>642.67466419437494</v>
      </c>
      <c r="R400" s="1">
        <f t="shared" si="508"/>
        <v>560.6637122862229</v>
      </c>
      <c r="S400" s="1">
        <f t="shared" si="508"/>
        <v>664.11174232277688</v>
      </c>
      <c r="T400" s="1">
        <f t="shared" si="508"/>
        <v>847.04560989580261</v>
      </c>
      <c r="U400" s="1">
        <f t="shared" si="508"/>
        <v>552.04712892387931</v>
      </c>
      <c r="V400" s="1">
        <f t="shared" si="509"/>
        <v>554.89187586368155</v>
      </c>
      <c r="W400" s="1">
        <f t="shared" si="509"/>
        <v>797.56064578831831</v>
      </c>
      <c r="X400" s="1">
        <f t="shared" si="509"/>
        <v>453.45303804181742</v>
      </c>
      <c r="Y400" s="1">
        <f t="shared" si="509"/>
        <v>705.81670280393803</v>
      </c>
      <c r="Z400" s="1">
        <f t="shared" si="509"/>
        <v>723.2584592483887</v>
      </c>
      <c r="AA400" s="1">
        <f t="shared" si="509"/>
        <v>661.46892253183648</v>
      </c>
      <c r="AB400" s="1">
        <f t="shared" si="509"/>
        <v>640.22369227836828</v>
      </c>
      <c r="AC400" s="1">
        <f t="shared" si="509"/>
        <v>642.67466419437494</v>
      </c>
      <c r="AD400" s="1">
        <f t="shared" si="509"/>
        <v>560.6637122862229</v>
      </c>
      <c r="AE400" s="1">
        <f t="shared" si="509"/>
        <v>664.11174232277688</v>
      </c>
      <c r="AF400" s="1">
        <f t="shared" si="509"/>
        <v>847.04560989580261</v>
      </c>
      <c r="AH400" s="15">
        <f t="shared" si="510"/>
        <v>6663.814410597166</v>
      </c>
      <c r="AI400" s="15">
        <f t="shared" si="511"/>
        <v>7803.2161941794056</v>
      </c>
      <c r="AJ400" s="15">
        <f t="shared" si="512"/>
        <v>1139.4017835822397</v>
      </c>
      <c r="AN400" s="15">
        <f t="shared" si="513"/>
        <v>1139.4017835822397</v>
      </c>
    </row>
    <row r="401" spans="1:40">
      <c r="A401" s="77" t="s">
        <v>262</v>
      </c>
      <c r="B401" s="5" t="str">
        <f t="shared" si="518"/>
        <v>8750-05411</v>
      </c>
      <c r="C401" s="5" t="str">
        <f t="shared" si="519"/>
        <v>8750</v>
      </c>
      <c r="D401" s="1">
        <f>SUM($F401:K401)</f>
        <v>2129.7600000000002</v>
      </c>
      <c r="E401" s="2">
        <f t="shared" si="520"/>
        <v>1.2212521125598372E-2</v>
      </c>
      <c r="F401" s="22">
        <f>'Div 9 history '!B397</f>
        <v>267.13</v>
      </c>
      <c r="G401" s="22">
        <f>'Div 9 history '!C397</f>
        <v>577.5</v>
      </c>
      <c r="H401" s="22">
        <f>'Div 9 history '!D397</f>
        <v>679.42000000000007</v>
      </c>
      <c r="I401" s="22">
        <f>'Div 9 history '!E397</f>
        <v>0</v>
      </c>
      <c r="J401" s="22">
        <f>'Div 9 history '!F397</f>
        <v>254.82999999999998</v>
      </c>
      <c r="K401" s="22">
        <f>'Div 9 history '!G397</f>
        <v>350.88</v>
      </c>
      <c r="L401" s="1">
        <f t="shared" si="508"/>
        <v>394.76449400088336</v>
      </c>
      <c r="M401" s="1">
        <f t="shared" si="508"/>
        <v>399.51882847507886</v>
      </c>
      <c r="N401" s="1">
        <f t="shared" si="508"/>
        <v>449.75576687649527</v>
      </c>
      <c r="O401" s="1">
        <f t="shared" si="508"/>
        <v>472.86539847725385</v>
      </c>
      <c r="P401" s="1">
        <f t="shared" si="508"/>
        <v>457.67778508024844</v>
      </c>
      <c r="Q401" s="1">
        <f t="shared" si="508"/>
        <v>459.42991548613804</v>
      </c>
      <c r="R401" s="1">
        <f t="shared" si="508"/>
        <v>400.80260869580172</v>
      </c>
      <c r="S401" s="1">
        <f t="shared" si="508"/>
        <v>474.75467549538388</v>
      </c>
      <c r="T401" s="1">
        <f t="shared" si="508"/>
        <v>605.52891633772765</v>
      </c>
      <c r="U401" s="1">
        <f t="shared" si="508"/>
        <v>394.64285729047242</v>
      </c>
      <c r="V401" s="1">
        <f t="shared" si="509"/>
        <v>396.67648630830706</v>
      </c>
      <c r="W401" s="1">
        <f t="shared" si="509"/>
        <v>570.15351701926318</v>
      </c>
      <c r="X401" s="1">
        <f t="shared" si="509"/>
        <v>324.16073411830655</v>
      </c>
      <c r="Y401" s="1">
        <f t="shared" si="509"/>
        <v>504.56837056803971</v>
      </c>
      <c r="Z401" s="1">
        <f t="shared" si="509"/>
        <v>517.0369882616418</v>
      </c>
      <c r="AA401" s="1">
        <f t="shared" si="509"/>
        <v>472.86539847725385</v>
      </c>
      <c r="AB401" s="1">
        <f t="shared" si="509"/>
        <v>457.67778508024844</v>
      </c>
      <c r="AC401" s="1">
        <f t="shared" si="509"/>
        <v>459.42991548613804</v>
      </c>
      <c r="AD401" s="1">
        <f t="shared" si="509"/>
        <v>400.80260869580172</v>
      </c>
      <c r="AE401" s="1">
        <f t="shared" si="509"/>
        <v>474.75467549538388</v>
      </c>
      <c r="AF401" s="1">
        <f t="shared" si="509"/>
        <v>605.52891633772765</v>
      </c>
      <c r="AH401" s="15">
        <f t="shared" si="510"/>
        <v>4763.7721883960976</v>
      </c>
      <c r="AI401" s="15">
        <f t="shared" si="511"/>
        <v>5578.2982531385842</v>
      </c>
      <c r="AJ401" s="15">
        <f t="shared" si="512"/>
        <v>814.5260647424866</v>
      </c>
      <c r="AN401" s="15">
        <f t="shared" si="513"/>
        <v>814.5260647424866</v>
      </c>
    </row>
    <row r="402" spans="1:40">
      <c r="A402" s="77" t="s">
        <v>263</v>
      </c>
      <c r="B402" s="5" t="str">
        <f t="shared" si="518"/>
        <v>8780-05411</v>
      </c>
      <c r="C402" s="5" t="str">
        <f t="shared" si="519"/>
        <v>8780</v>
      </c>
      <c r="D402" s="1">
        <f>SUM($F402:K402)</f>
        <v>1897.3899999999999</v>
      </c>
      <c r="E402" s="2">
        <f t="shared" si="520"/>
        <v>1.0880059470785014E-2</v>
      </c>
      <c r="F402" s="22">
        <f>'Div 9 history '!B398</f>
        <v>211.43</v>
      </c>
      <c r="G402" s="22">
        <f>'Div 9 history '!C398</f>
        <v>330.15999999999997</v>
      </c>
      <c r="H402" s="22">
        <f>'Div 9 history '!D398</f>
        <v>134.07999999999998</v>
      </c>
      <c r="I402" s="22">
        <f>'Div 9 history '!E398</f>
        <v>597.49</v>
      </c>
      <c r="J402" s="22">
        <f>'Div 9 history '!F398</f>
        <v>149.41000000000003</v>
      </c>
      <c r="K402" s="22">
        <f>'Div 9 history '!G398</f>
        <v>474.82000000000005</v>
      </c>
      <c r="L402" s="1">
        <f t="shared" si="508"/>
        <v>351.69324396755314</v>
      </c>
      <c r="M402" s="1">
        <f t="shared" si="508"/>
        <v>355.92885111952978</v>
      </c>
      <c r="N402" s="1">
        <f t="shared" si="508"/>
        <v>400.68462855617219</v>
      </c>
      <c r="O402" s="1">
        <f t="shared" si="508"/>
        <v>421.27285629214396</v>
      </c>
      <c r="P402" s="1">
        <f t="shared" si="508"/>
        <v>407.74230553368096</v>
      </c>
      <c r="Q402" s="1">
        <f t="shared" si="508"/>
        <v>409.30326766595454</v>
      </c>
      <c r="R402" s="1">
        <f t="shared" si="508"/>
        <v>357.07256297109865</v>
      </c>
      <c r="S402" s="1">
        <f t="shared" si="508"/>
        <v>422.95600149227437</v>
      </c>
      <c r="T402" s="1">
        <f t="shared" si="508"/>
        <v>539.46196311792914</v>
      </c>
      <c r="U402" s="1">
        <f t="shared" si="508"/>
        <v>351.58487857522414</v>
      </c>
      <c r="V402" s="1">
        <f t="shared" si="509"/>
        <v>353.39662607829928</v>
      </c>
      <c r="W402" s="1">
        <f t="shared" si="509"/>
        <v>507.9462388518798</v>
      </c>
      <c r="X402" s="1">
        <f t="shared" si="509"/>
        <v>288.79279135148261</v>
      </c>
      <c r="Y402" s="1">
        <f t="shared" si="509"/>
        <v>449.5168378747336</v>
      </c>
      <c r="Z402" s="1">
        <f t="shared" si="509"/>
        <v>460.62505219262096</v>
      </c>
      <c r="AA402" s="1">
        <f t="shared" si="509"/>
        <v>421.27285629214396</v>
      </c>
      <c r="AB402" s="1">
        <f t="shared" si="509"/>
        <v>407.74230553368096</v>
      </c>
      <c r="AC402" s="1">
        <f t="shared" si="509"/>
        <v>409.30326766595454</v>
      </c>
      <c r="AD402" s="1">
        <f t="shared" si="509"/>
        <v>357.07256297109865</v>
      </c>
      <c r="AE402" s="1">
        <f t="shared" si="509"/>
        <v>422.95600149227437</v>
      </c>
      <c r="AF402" s="1">
        <f t="shared" si="509"/>
        <v>539.46196311792914</v>
      </c>
      <c r="AH402" s="15">
        <f t="shared" si="510"/>
        <v>4244.0151531350348</v>
      </c>
      <c r="AI402" s="15">
        <f t="shared" si="511"/>
        <v>4969.671381997322</v>
      </c>
      <c r="AJ402" s="15">
        <f t="shared" si="512"/>
        <v>725.65622886228721</v>
      </c>
      <c r="AN402" s="15">
        <f t="shared" si="513"/>
        <v>725.65622886228721</v>
      </c>
    </row>
    <row r="403" spans="1:40">
      <c r="A403" s="77" t="s">
        <v>264</v>
      </c>
      <c r="B403" s="5" t="str">
        <f t="shared" si="518"/>
        <v>8800-05411</v>
      </c>
      <c r="C403" s="5" t="str">
        <f t="shared" si="519"/>
        <v>8800</v>
      </c>
      <c r="D403" s="1">
        <f>SUM($F403:K403)</f>
        <v>26.62</v>
      </c>
      <c r="E403" s="2">
        <f t="shared" si="520"/>
        <v>1.5264504562177364E-4</v>
      </c>
      <c r="F403" s="22">
        <f>'Div 9 history '!B399</f>
        <v>0</v>
      </c>
      <c r="G403" s="22">
        <f>'Div 9 history '!C399</f>
        <v>0</v>
      </c>
      <c r="H403" s="22">
        <f>'Div 9 history '!D399</f>
        <v>0</v>
      </c>
      <c r="I403" s="22">
        <f>'Div 9 history '!E399</f>
        <v>0</v>
      </c>
      <c r="J403" s="22">
        <f>'Div 9 history '!F399</f>
        <v>26.62</v>
      </c>
      <c r="K403" s="22">
        <f>'Div 9 history '!G399</f>
        <v>0</v>
      </c>
      <c r="L403" s="1">
        <f t="shared" si="508"/>
        <v>4.9341854623542156</v>
      </c>
      <c r="M403" s="1">
        <f t="shared" si="508"/>
        <v>4.9936101786147722</v>
      </c>
      <c r="N403" s="1">
        <f t="shared" si="508"/>
        <v>5.6215247324826754</v>
      </c>
      <c r="O403" s="1">
        <f t="shared" si="508"/>
        <v>5.9103734258623017</v>
      </c>
      <c r="P403" s="1">
        <f t="shared" si="508"/>
        <v>5.7205425206766076</v>
      </c>
      <c r="Q403" s="1">
        <f t="shared" si="508"/>
        <v>5.7424425053719634</v>
      </c>
      <c r="R403" s="1">
        <f t="shared" si="508"/>
        <v>5.0096562258105326</v>
      </c>
      <c r="S403" s="1">
        <f t="shared" si="508"/>
        <v>5.9339876144199897</v>
      </c>
      <c r="T403" s="1">
        <f t="shared" si="508"/>
        <v>7.5685428183975221</v>
      </c>
      <c r="U403" s="1">
        <f t="shared" si="508"/>
        <v>4.9326651176998224</v>
      </c>
      <c r="V403" s="1">
        <f t="shared" si="509"/>
        <v>4.9580835706967603</v>
      </c>
      <c r="W403" s="1">
        <f t="shared" si="509"/>
        <v>7.1263835469972125</v>
      </c>
      <c r="X403" s="1">
        <f t="shared" si="509"/>
        <v>4.0517047659028806</v>
      </c>
      <c r="Y403" s="1">
        <f t="shared" si="509"/>
        <v>6.3066308055936888</v>
      </c>
      <c r="Z403" s="1">
        <f t="shared" si="509"/>
        <v>6.4624768178221501</v>
      </c>
      <c r="AA403" s="1">
        <f t="shared" si="509"/>
        <v>5.9103734258623017</v>
      </c>
      <c r="AB403" s="1">
        <f t="shared" si="509"/>
        <v>5.7205425206766076</v>
      </c>
      <c r="AC403" s="1">
        <f t="shared" si="509"/>
        <v>5.7424425053719634</v>
      </c>
      <c r="AD403" s="1">
        <f t="shared" si="509"/>
        <v>5.0096562258105326</v>
      </c>
      <c r="AE403" s="1">
        <f t="shared" si="509"/>
        <v>5.9339876144199897</v>
      </c>
      <c r="AF403" s="1">
        <f t="shared" si="509"/>
        <v>7.5685428183975221</v>
      </c>
      <c r="AH403" s="15">
        <f t="shared" si="510"/>
        <v>59.542678825362536</v>
      </c>
      <c r="AI403" s="15">
        <f t="shared" si="511"/>
        <v>69.723489735251434</v>
      </c>
      <c r="AJ403" s="15">
        <f t="shared" si="512"/>
        <v>10.180810909888898</v>
      </c>
      <c r="AN403" s="15">
        <f t="shared" si="513"/>
        <v>10.180810909888898</v>
      </c>
    </row>
    <row r="404" spans="1:40">
      <c r="A404" s="77" t="s">
        <v>265</v>
      </c>
      <c r="B404" s="5" t="str">
        <f t="shared" si="518"/>
        <v>8700-05412</v>
      </c>
      <c r="C404" s="5" t="str">
        <f t="shared" si="519"/>
        <v>8700</v>
      </c>
      <c r="D404" s="1">
        <f>SUM($F404:K404)</f>
        <v>868.17000000000007</v>
      </c>
      <c r="E404" s="2">
        <f t="shared" si="520"/>
        <v>4.9782813394986941E-3</v>
      </c>
      <c r="F404" s="22">
        <f>'Div 9 history '!B400</f>
        <v>35.979999999999997</v>
      </c>
      <c r="G404" s="22">
        <f>'Div 9 history '!C400</f>
        <v>0</v>
      </c>
      <c r="H404" s="22">
        <f>'Div 9 history '!D400</f>
        <v>0</v>
      </c>
      <c r="I404" s="22">
        <f>'Div 9 history '!E400</f>
        <v>0</v>
      </c>
      <c r="J404" s="22">
        <f>'Div 9 history '!F400</f>
        <v>820.11</v>
      </c>
      <c r="K404" s="22">
        <f>'Div 9 history '!G400</f>
        <v>12.08</v>
      </c>
      <c r="L404" s="1">
        <f t="shared" si="508"/>
        <v>160.92080363831931</v>
      </c>
      <c r="M404" s="1">
        <f t="shared" si="508"/>
        <v>162.85884856378615</v>
      </c>
      <c r="N404" s="1">
        <f t="shared" si="508"/>
        <v>183.33730755069439</v>
      </c>
      <c r="O404" s="1">
        <f t="shared" si="508"/>
        <v>192.75765954661438</v>
      </c>
      <c r="P404" s="1">
        <f t="shared" si="508"/>
        <v>186.56661909000042</v>
      </c>
      <c r="Q404" s="1">
        <f t="shared" si="508"/>
        <v>187.28085311377828</v>
      </c>
      <c r="R404" s="1">
        <f t="shared" si="508"/>
        <v>163.38216549819424</v>
      </c>
      <c r="S404" s="1">
        <f t="shared" si="508"/>
        <v>193.52779966983482</v>
      </c>
      <c r="T404" s="1">
        <f t="shared" si="508"/>
        <v>246.83628169226813</v>
      </c>
      <c r="U404" s="1">
        <f t="shared" si="508"/>
        <v>160.8712199561779</v>
      </c>
      <c r="V404" s="1">
        <f t="shared" si="509"/>
        <v>161.70020336483122</v>
      </c>
      <c r="W404" s="1">
        <f t="shared" si="509"/>
        <v>232.41594305020925</v>
      </c>
      <c r="X404" s="1">
        <f t="shared" si="509"/>
        <v>132.14006486152908</v>
      </c>
      <c r="Y404" s="1">
        <f t="shared" si="509"/>
        <v>205.68097920707262</v>
      </c>
      <c r="Z404" s="1">
        <f t="shared" si="509"/>
        <v>210.76365510626059</v>
      </c>
      <c r="AA404" s="1">
        <f t="shared" si="509"/>
        <v>192.75765954661438</v>
      </c>
      <c r="AB404" s="1">
        <f t="shared" si="509"/>
        <v>186.56661909000042</v>
      </c>
      <c r="AC404" s="1">
        <f t="shared" si="509"/>
        <v>187.28085311377828</v>
      </c>
      <c r="AD404" s="1">
        <f t="shared" si="509"/>
        <v>163.38216549819424</v>
      </c>
      <c r="AE404" s="1">
        <f t="shared" si="509"/>
        <v>193.52779966983482</v>
      </c>
      <c r="AF404" s="1">
        <f t="shared" si="509"/>
        <v>246.83628169226813</v>
      </c>
      <c r="AH404" s="15">
        <f t="shared" si="510"/>
        <v>1941.8920915031927</v>
      </c>
      <c r="AI404" s="15">
        <f t="shared" si="511"/>
        <v>2273.9234441567705</v>
      </c>
      <c r="AJ404" s="15">
        <f t="shared" si="512"/>
        <v>332.03135265357787</v>
      </c>
      <c r="AN404" s="15">
        <f t="shared" si="513"/>
        <v>332.03135265357787</v>
      </c>
    </row>
    <row r="405" spans="1:40">
      <c r="A405" s="77" t="s">
        <v>958</v>
      </c>
      <c r="B405" s="5" t="str">
        <f t="shared" si="518"/>
        <v>9110-05412</v>
      </c>
      <c r="C405" s="5" t="str">
        <f t="shared" si="519"/>
        <v>9110</v>
      </c>
      <c r="D405" s="1">
        <f>SUM($F405:K405)</f>
        <v>13.83</v>
      </c>
      <c r="E405" s="2">
        <f t="shared" si="520"/>
        <v>7.9304319344445132E-5</v>
      </c>
      <c r="F405" s="22">
        <f>'Div 9 history '!B401</f>
        <v>0</v>
      </c>
      <c r="G405" s="22">
        <f>'Div 9 history '!C401</f>
        <v>0</v>
      </c>
      <c r="H405" s="22">
        <f>'Div 9 history '!D401</f>
        <v>13.83</v>
      </c>
      <c r="I405" s="22">
        <f>'Div 9 history '!E401</f>
        <v>0</v>
      </c>
      <c r="J405" s="22">
        <f>'Div 9 history '!F401</f>
        <v>0</v>
      </c>
      <c r="K405" s="22">
        <f>'Div 9 history '!G401</f>
        <v>0</v>
      </c>
      <c r="L405" s="1">
        <f t="shared" si="508"/>
        <v>2.5634780219518709</v>
      </c>
      <c r="M405" s="1">
        <f t="shared" si="508"/>
        <v>2.5943511934726633</v>
      </c>
      <c r="N405" s="1">
        <f t="shared" si="508"/>
        <v>2.9205742693551988</v>
      </c>
      <c r="O405" s="1">
        <f t="shared" si="508"/>
        <v>3.0706410398074993</v>
      </c>
      <c r="P405" s="1">
        <f t="shared" si="508"/>
        <v>2.9720173952275539</v>
      </c>
      <c r="Q405" s="1">
        <f t="shared" si="508"/>
        <v>2.9833951859239014</v>
      </c>
      <c r="R405" s="1">
        <f t="shared" si="508"/>
        <v>2.602687663522151</v>
      </c>
      <c r="S405" s="1">
        <f t="shared" si="508"/>
        <v>3.0829094180100847</v>
      </c>
      <c r="T405" s="1">
        <f t="shared" si="508"/>
        <v>3.9321167234574652</v>
      </c>
      <c r="U405" s="1">
        <f t="shared" si="508"/>
        <v>2.5626881509312001</v>
      </c>
      <c r="V405" s="1">
        <f t="shared" si="509"/>
        <v>2.5758939061884374</v>
      </c>
      <c r="W405" s="1">
        <f t="shared" si="509"/>
        <v>3.7023998668283786</v>
      </c>
      <c r="X405" s="1">
        <f t="shared" si="509"/>
        <v>2.1049991326986039</v>
      </c>
      <c r="Y405" s="1">
        <f t="shared" si="509"/>
        <v>3.2765102945665183</v>
      </c>
      <c r="Z405" s="1">
        <f t="shared" si="509"/>
        <v>3.3574776254876157</v>
      </c>
      <c r="AA405" s="1">
        <f t="shared" si="509"/>
        <v>3.0706410398074993</v>
      </c>
      <c r="AB405" s="1">
        <f t="shared" si="509"/>
        <v>2.9720173952275539</v>
      </c>
      <c r="AC405" s="1">
        <f t="shared" si="509"/>
        <v>2.9833951859239014</v>
      </c>
      <c r="AD405" s="1">
        <f t="shared" si="509"/>
        <v>2.602687663522151</v>
      </c>
      <c r="AE405" s="1">
        <f t="shared" si="509"/>
        <v>3.0829094180100847</v>
      </c>
      <c r="AF405" s="1">
        <f t="shared" si="509"/>
        <v>3.9321167234574652</v>
      </c>
      <c r="AH405" s="15">
        <f t="shared" ref="AH405:AH406" si="525">SUM(F405:Q405)</f>
        <v>30.934457105738684</v>
      </c>
      <c r="AI405" s="15">
        <f t="shared" ref="AI405:AI406" si="526">SUM(U405:AF405)</f>
        <v>36.223736402649408</v>
      </c>
      <c r="AJ405" s="15">
        <f t="shared" ref="AJ405:AJ406" si="527">AI405-AH405</f>
        <v>5.2892792969107241</v>
      </c>
      <c r="AN405" s="15">
        <f t="shared" ref="AN405:AN406" si="528">AJ405</f>
        <v>5.2892792969107241</v>
      </c>
    </row>
    <row r="406" spans="1:40">
      <c r="A406" s="77" t="s">
        <v>957</v>
      </c>
      <c r="B406" s="5" t="str">
        <f t="shared" si="518"/>
        <v>9030-05412</v>
      </c>
      <c r="C406" s="5" t="str">
        <f t="shared" si="519"/>
        <v>9030</v>
      </c>
      <c r="D406" s="1">
        <f>SUM($F406:K406)</f>
        <v>224</v>
      </c>
      <c r="E406" s="2">
        <f t="shared" si="520"/>
        <v>1.2844661990712733E-3</v>
      </c>
      <c r="F406" s="22">
        <f>'Div 9 history '!B402</f>
        <v>0</v>
      </c>
      <c r="G406" s="22">
        <f>'Div 9 history '!C402</f>
        <v>0</v>
      </c>
      <c r="H406" s="22">
        <f>'Div 9 history '!D402</f>
        <v>0</v>
      </c>
      <c r="I406" s="22">
        <f>'Div 9 history '!E402</f>
        <v>0</v>
      </c>
      <c r="J406" s="22">
        <f>'Div 9 history '!F402</f>
        <v>0</v>
      </c>
      <c r="K406" s="22">
        <f>'Div 9 history '!G402</f>
        <v>224</v>
      </c>
      <c r="L406" s="1">
        <f t="shared" ref="L406:AF406" si="529">$E406*L$437</f>
        <v>41.519817564513311</v>
      </c>
      <c r="M406" s="1">
        <f t="shared" si="529"/>
        <v>42.019860255811757</v>
      </c>
      <c r="N406" s="1">
        <f t="shared" si="529"/>
        <v>47.303589033663386</v>
      </c>
      <c r="O406" s="1">
        <f t="shared" si="529"/>
        <v>49.734171577503965</v>
      </c>
      <c r="P406" s="1">
        <f t="shared" si="529"/>
        <v>48.136796567676939</v>
      </c>
      <c r="Q406" s="1">
        <f t="shared" si="529"/>
        <v>48.321078933257695</v>
      </c>
      <c r="R406" s="1">
        <f t="shared" si="529"/>
        <v>42.154883342658124</v>
      </c>
      <c r="S406" s="1">
        <f t="shared" si="529"/>
        <v>49.932878498500287</v>
      </c>
      <c r="T406" s="1">
        <f t="shared" si="529"/>
        <v>63.687212296057282</v>
      </c>
      <c r="U406" s="1">
        <f t="shared" si="529"/>
        <v>41.507024281170558</v>
      </c>
      <c r="V406" s="1">
        <f t="shared" si="529"/>
        <v>41.72091359263991</v>
      </c>
      <c r="W406" s="1">
        <f t="shared" si="529"/>
        <v>59.966563280517491</v>
      </c>
      <c r="X406" s="1">
        <f t="shared" si="529"/>
        <v>34.09398450647052</v>
      </c>
      <c r="Y406" s="1">
        <f t="shared" si="529"/>
        <v>53.06856876232105</v>
      </c>
      <c r="Z406" s="1">
        <f t="shared" si="529"/>
        <v>54.379970217586838</v>
      </c>
      <c r="AA406" s="1">
        <f t="shared" si="529"/>
        <v>49.734171577503965</v>
      </c>
      <c r="AB406" s="1">
        <f t="shared" si="529"/>
        <v>48.136796567676939</v>
      </c>
      <c r="AC406" s="1">
        <f t="shared" si="529"/>
        <v>48.321078933257695</v>
      </c>
      <c r="AD406" s="1">
        <f t="shared" si="529"/>
        <v>42.154883342658124</v>
      </c>
      <c r="AE406" s="1">
        <f t="shared" si="529"/>
        <v>49.932878498500287</v>
      </c>
      <c r="AF406" s="1">
        <f t="shared" si="529"/>
        <v>63.687212296057282</v>
      </c>
      <c r="AH406" s="15">
        <f t="shared" si="525"/>
        <v>501.03531393242702</v>
      </c>
      <c r="AI406" s="15">
        <f t="shared" si="526"/>
        <v>586.70404585636061</v>
      </c>
      <c r="AJ406" s="15">
        <f t="shared" si="527"/>
        <v>85.668731923933592</v>
      </c>
      <c r="AN406" s="15">
        <f t="shared" si="528"/>
        <v>85.668731923933592</v>
      </c>
    </row>
    <row r="407" spans="1:40">
      <c r="A407" s="77" t="s">
        <v>738</v>
      </c>
      <c r="B407" s="5" t="str">
        <f t="shared" si="514"/>
        <v>8780-05412</v>
      </c>
      <c r="C407" s="5" t="str">
        <f t="shared" si="515"/>
        <v>8780</v>
      </c>
      <c r="D407" s="1">
        <f>SUM($F407:K407)</f>
        <v>131.35</v>
      </c>
      <c r="E407" s="2">
        <f t="shared" ref="E407:E431" si="530">D407/$D$437</f>
        <v>7.5319033592862383E-4</v>
      </c>
      <c r="F407" s="22">
        <f>'Div 9 history '!B403</f>
        <v>0</v>
      </c>
      <c r="G407" s="22">
        <f>'Div 9 history '!C403</f>
        <v>0</v>
      </c>
      <c r="H407" s="22">
        <f>'Div 9 history '!D403</f>
        <v>0</v>
      </c>
      <c r="I407" s="22">
        <f>'Div 9 history '!E403</f>
        <v>131.35</v>
      </c>
      <c r="J407" s="22">
        <f>'Div 9 history '!F403</f>
        <v>0</v>
      </c>
      <c r="K407" s="22">
        <f>'Div 9 history '!G403</f>
        <v>0</v>
      </c>
      <c r="L407" s="1">
        <f t="shared" si="508"/>
        <v>24.346553737048314</v>
      </c>
      <c r="M407" s="1">
        <f t="shared" si="508"/>
        <v>24.63977073482533</v>
      </c>
      <c r="N407" s="1">
        <f t="shared" si="508"/>
        <v>27.73806437308788</v>
      </c>
      <c r="O407" s="1">
        <f t="shared" si="508"/>
        <v>29.163318913862255</v>
      </c>
      <c r="P407" s="1">
        <f t="shared" si="508"/>
        <v>28.226643880198058</v>
      </c>
      <c r="Q407" s="1">
        <f t="shared" si="508"/>
        <v>28.334704097693741</v>
      </c>
      <c r="R407" s="1">
        <f t="shared" si="508"/>
        <v>24.718946102938144</v>
      </c>
      <c r="S407" s="1">
        <f t="shared" si="508"/>
        <v>29.279837458830411</v>
      </c>
      <c r="T407" s="1">
        <f t="shared" si="508"/>
        <v>37.345157745924659</v>
      </c>
      <c r="U407" s="1">
        <f t="shared" si="508"/>
        <v>24.339051961302467</v>
      </c>
      <c r="V407" s="1">
        <f t="shared" si="509"/>
        <v>24.464473216041302</v>
      </c>
      <c r="W407" s="1">
        <f t="shared" si="509"/>
        <v>35.163428959357013</v>
      </c>
      <c r="X407" s="1">
        <f t="shared" si="509"/>
        <v>19.992164575557602</v>
      </c>
      <c r="Y407" s="1">
        <f t="shared" si="509"/>
        <v>31.118555834512808</v>
      </c>
      <c r="Z407" s="1">
        <f t="shared" si="509"/>
        <v>31.887540571785852</v>
      </c>
      <c r="AA407" s="1">
        <f t="shared" si="509"/>
        <v>29.163318913862255</v>
      </c>
      <c r="AB407" s="1">
        <f t="shared" si="509"/>
        <v>28.226643880198058</v>
      </c>
      <c r="AC407" s="1">
        <f t="shared" si="509"/>
        <v>28.334704097693741</v>
      </c>
      <c r="AD407" s="1">
        <f t="shared" si="509"/>
        <v>24.718946102938144</v>
      </c>
      <c r="AE407" s="1">
        <f t="shared" si="509"/>
        <v>29.279837458830411</v>
      </c>
      <c r="AF407" s="1">
        <f t="shared" si="509"/>
        <v>37.345157745924659</v>
      </c>
      <c r="AH407" s="15">
        <f t="shared" si="510"/>
        <v>293.79905573671562</v>
      </c>
      <c r="AI407" s="15">
        <f t="shared" si="511"/>
        <v>344.03382331800435</v>
      </c>
      <c r="AJ407" s="15">
        <f t="shared" si="512"/>
        <v>50.234767581288736</v>
      </c>
      <c r="AN407" s="15">
        <f t="shared" si="513"/>
        <v>50.234767581288736</v>
      </c>
    </row>
    <row r="408" spans="1:40">
      <c r="A408" s="77" t="s">
        <v>528</v>
      </c>
      <c r="B408" s="5" t="str">
        <f t="shared" si="514"/>
        <v>9090-05412</v>
      </c>
      <c r="C408" s="5" t="str">
        <f t="shared" si="515"/>
        <v>9090</v>
      </c>
      <c r="D408" s="1">
        <f>SUM($F408:K408)</f>
        <v>51.99</v>
      </c>
      <c r="E408" s="2">
        <f t="shared" si="530"/>
        <v>2.9812231111480135E-4</v>
      </c>
      <c r="F408" s="22">
        <f>'Div 9 history '!B404</f>
        <v>12</v>
      </c>
      <c r="G408" s="22">
        <f>'Div 9 history '!C404</f>
        <v>0</v>
      </c>
      <c r="H408" s="22">
        <f>'Div 9 history '!D404</f>
        <v>26</v>
      </c>
      <c r="I408" s="22">
        <f>'Div 9 history '!E404</f>
        <v>13.99</v>
      </c>
      <c r="J408" s="22">
        <f>'Div 9 history '!F404</f>
        <v>0</v>
      </c>
      <c r="K408" s="22">
        <f>'Div 9 history '!G404</f>
        <v>0</v>
      </c>
      <c r="L408" s="1">
        <f t="shared" ref="L408:AA431" si="531">$E408*L$437</f>
        <v>9.6366755141921736</v>
      </c>
      <c r="M408" s="1">
        <f t="shared" si="531"/>
        <v>9.7527345299091674</v>
      </c>
      <c r="N408" s="1">
        <f t="shared" si="531"/>
        <v>10.979078544018568</v>
      </c>
      <c r="O408" s="1">
        <f t="shared" si="531"/>
        <v>11.543212412117997</v>
      </c>
      <c r="P408" s="1">
        <f t="shared" si="531"/>
        <v>11.172464524792519</v>
      </c>
      <c r="Q408" s="1">
        <f t="shared" si="531"/>
        <v>11.215236132768158</v>
      </c>
      <c r="R408" s="1">
        <f t="shared" si="531"/>
        <v>9.7840731472535545</v>
      </c>
      <c r="S408" s="1">
        <f t="shared" si="531"/>
        <v>11.589331933647456</v>
      </c>
      <c r="T408" s="1">
        <f t="shared" si="531"/>
        <v>14.781688246750083</v>
      </c>
      <c r="U408" s="1">
        <f t="shared" si="531"/>
        <v>9.6337062159734703</v>
      </c>
      <c r="V408" s="1">
        <f t="shared" si="531"/>
        <v>9.6833495432203076</v>
      </c>
      <c r="W408" s="1">
        <f t="shared" si="531"/>
        <v>13.918132254259394</v>
      </c>
      <c r="X408" s="1">
        <f t="shared" si="531"/>
        <v>7.9131529218366179</v>
      </c>
      <c r="Y408" s="1">
        <f t="shared" si="531"/>
        <v>12.317120044433354</v>
      </c>
      <c r="Z408" s="1">
        <f t="shared" si="531"/>
        <v>12.621493980412232</v>
      </c>
      <c r="AA408" s="1">
        <f t="shared" si="531"/>
        <v>11.543212412117997</v>
      </c>
      <c r="AB408" s="1">
        <f t="shared" ref="V408:AF431" si="532">$E408*AB$437</f>
        <v>11.172464524792519</v>
      </c>
      <c r="AC408" s="1">
        <f t="shared" si="532"/>
        <v>11.215236132768158</v>
      </c>
      <c r="AD408" s="1">
        <f t="shared" si="532"/>
        <v>9.7840731472535545</v>
      </c>
      <c r="AE408" s="1">
        <f t="shared" si="532"/>
        <v>11.589331933647456</v>
      </c>
      <c r="AF408" s="1">
        <f t="shared" si="532"/>
        <v>14.781688246750083</v>
      </c>
      <c r="AH408" s="15">
        <f t="shared" si="510"/>
        <v>116.28940165779856</v>
      </c>
      <c r="AI408" s="15">
        <f t="shared" si="511"/>
        <v>136.17296135746514</v>
      </c>
      <c r="AJ408" s="15">
        <f t="shared" si="512"/>
        <v>19.883559699666577</v>
      </c>
      <c r="AN408" s="15">
        <f t="shared" si="513"/>
        <v>19.883559699666577</v>
      </c>
    </row>
    <row r="409" spans="1:40">
      <c r="A409" s="77" t="s">
        <v>269</v>
      </c>
      <c r="B409" s="5" t="str">
        <f t="shared" si="514"/>
        <v>8700-05413</v>
      </c>
      <c r="C409" s="5" t="str">
        <f t="shared" si="515"/>
        <v>8700</v>
      </c>
      <c r="D409" s="1">
        <f>SUM($F409:K409)</f>
        <v>15852</v>
      </c>
      <c r="E409" s="2">
        <f t="shared" si="530"/>
        <v>9.0898920480704568E-2</v>
      </c>
      <c r="F409" s="22">
        <f>'Div 9 history '!B405</f>
        <v>965.23</v>
      </c>
      <c r="G409" s="22">
        <f>'Div 9 history '!C405</f>
        <v>1758.21</v>
      </c>
      <c r="H409" s="22">
        <f>'Div 9 history '!D405</f>
        <v>3098.34</v>
      </c>
      <c r="I409" s="22">
        <f>'Div 9 history '!E405</f>
        <v>2047.8</v>
      </c>
      <c r="J409" s="22">
        <f>'Div 9 history '!F405</f>
        <v>3249.2799999999997</v>
      </c>
      <c r="K409" s="22">
        <f>'Div 9 history '!G405</f>
        <v>4733.1399999999994</v>
      </c>
      <c r="L409" s="1">
        <f t="shared" si="531"/>
        <v>2938.2685180029684</v>
      </c>
      <c r="M409" s="1">
        <f t="shared" si="531"/>
        <v>2973.6554677461068</v>
      </c>
      <c r="N409" s="1">
        <f t="shared" si="531"/>
        <v>3347.5736310787138</v>
      </c>
      <c r="O409" s="1">
        <f t="shared" si="531"/>
        <v>3519.5807493151465</v>
      </c>
      <c r="P409" s="1">
        <f t="shared" si="531"/>
        <v>3406.5379428161373</v>
      </c>
      <c r="Q409" s="1">
        <f t="shared" si="531"/>
        <v>3419.5792109375043</v>
      </c>
      <c r="R409" s="1">
        <f t="shared" si="531"/>
        <v>2983.2107622670383</v>
      </c>
      <c r="S409" s="1">
        <f t="shared" si="531"/>
        <v>3533.6428123135111</v>
      </c>
      <c r="T409" s="1">
        <f t="shared" si="531"/>
        <v>4507.0075415941965</v>
      </c>
      <c r="U409" s="1">
        <f t="shared" si="531"/>
        <v>2937.3631647549805</v>
      </c>
      <c r="V409" s="1">
        <f t="shared" si="532"/>
        <v>2952.4996529934278</v>
      </c>
      <c r="W409" s="1">
        <f t="shared" si="532"/>
        <v>4243.7051835837638</v>
      </c>
      <c r="X409" s="1">
        <f t="shared" si="532"/>
        <v>2412.7582249846905</v>
      </c>
      <c r="Y409" s="1">
        <f t="shared" si="532"/>
        <v>3755.548892947827</v>
      </c>
      <c r="Z409" s="1">
        <f t="shared" si="532"/>
        <v>3848.3539637910112</v>
      </c>
      <c r="AA409" s="1">
        <f t="shared" si="532"/>
        <v>3519.5807493151465</v>
      </c>
      <c r="AB409" s="1">
        <f t="shared" si="532"/>
        <v>3406.5379428161373</v>
      </c>
      <c r="AC409" s="1">
        <f t="shared" si="532"/>
        <v>3419.5792109375043</v>
      </c>
      <c r="AD409" s="1">
        <f t="shared" si="532"/>
        <v>2983.2107622670383</v>
      </c>
      <c r="AE409" s="1">
        <f t="shared" si="532"/>
        <v>3533.6428123135111</v>
      </c>
      <c r="AF409" s="1">
        <f t="shared" si="532"/>
        <v>4507.0075415941965</v>
      </c>
      <c r="AH409" s="15">
        <f t="shared" si="510"/>
        <v>35457.195519896581</v>
      </c>
      <c r="AI409" s="15">
        <f t="shared" si="511"/>
        <v>41519.788102299237</v>
      </c>
      <c r="AJ409" s="15">
        <f t="shared" si="512"/>
        <v>6062.5925824026563</v>
      </c>
      <c r="AN409" s="15">
        <f t="shared" si="513"/>
        <v>6062.5925824026563</v>
      </c>
    </row>
    <row r="410" spans="1:40">
      <c r="A410" s="77" t="s">
        <v>270</v>
      </c>
      <c r="B410" s="5" t="str">
        <f t="shared" si="514"/>
        <v>8740-05413</v>
      </c>
      <c r="C410" s="5" t="str">
        <f t="shared" si="515"/>
        <v>8740</v>
      </c>
      <c r="D410" s="1">
        <f>SUM($F410:K410)</f>
        <v>1473.6799999999998</v>
      </c>
      <c r="E410" s="2">
        <f t="shared" si="530"/>
        <v>8.4504113761042585E-3</v>
      </c>
      <c r="F410" s="22">
        <f>'Div 9 history '!B406</f>
        <v>0</v>
      </c>
      <c r="G410" s="22">
        <f>'Div 9 history '!C406</f>
        <v>128.16999999999999</v>
      </c>
      <c r="H410" s="22">
        <f>'Div 9 history '!D406</f>
        <v>879.31</v>
      </c>
      <c r="I410" s="22">
        <f>'Div 9 history '!E406</f>
        <v>0</v>
      </c>
      <c r="J410" s="22">
        <f>'Div 9 history '!F406</f>
        <v>0</v>
      </c>
      <c r="K410" s="22">
        <f>'Div 9 history '!G406</f>
        <v>466.2</v>
      </c>
      <c r="L410" s="1">
        <f t="shared" si="531"/>
        <v>273.15591405567841</v>
      </c>
      <c r="M410" s="1">
        <f t="shared" si="531"/>
        <v>276.44565920439584</v>
      </c>
      <c r="N410" s="1">
        <f t="shared" si="531"/>
        <v>311.20693342468326</v>
      </c>
      <c r="O410" s="1">
        <f t="shared" si="531"/>
        <v>327.19756236757161</v>
      </c>
      <c r="P410" s="1">
        <f t="shared" si="531"/>
        <v>316.68854627613456</v>
      </c>
      <c r="Q410" s="1">
        <f t="shared" si="531"/>
        <v>317.90092679626423</v>
      </c>
      <c r="R410" s="1">
        <f t="shared" si="531"/>
        <v>277.33396644825189</v>
      </c>
      <c r="S410" s="1">
        <f t="shared" si="531"/>
        <v>328.5048410074549</v>
      </c>
      <c r="T410" s="1">
        <f t="shared" si="531"/>
        <v>418.99362060916826</v>
      </c>
      <c r="U410" s="1">
        <f t="shared" si="531"/>
        <v>273.07174795837244</v>
      </c>
      <c r="V410" s="1">
        <f t="shared" si="532"/>
        <v>274.47891046072135</v>
      </c>
      <c r="W410" s="1">
        <f t="shared" si="532"/>
        <v>394.51573649657593</v>
      </c>
      <c r="X410" s="1">
        <f t="shared" si="532"/>
        <v>224.30188878346195</v>
      </c>
      <c r="Y410" s="1">
        <f t="shared" si="532"/>
        <v>349.13432327525572</v>
      </c>
      <c r="Z410" s="1">
        <f t="shared" si="532"/>
        <v>357.76193977791684</v>
      </c>
      <c r="AA410" s="1">
        <f t="shared" si="532"/>
        <v>327.19756236757161</v>
      </c>
      <c r="AB410" s="1">
        <f t="shared" si="532"/>
        <v>316.68854627613456</v>
      </c>
      <c r="AC410" s="1">
        <f t="shared" si="532"/>
        <v>317.90092679626423</v>
      </c>
      <c r="AD410" s="1">
        <f t="shared" si="532"/>
        <v>277.33396644825189</v>
      </c>
      <c r="AE410" s="1">
        <f t="shared" si="532"/>
        <v>328.5048410074549</v>
      </c>
      <c r="AF410" s="1">
        <f t="shared" si="532"/>
        <v>418.99362060916826</v>
      </c>
      <c r="AH410" s="15">
        <f t="shared" si="510"/>
        <v>3296.275542124728</v>
      </c>
      <c r="AI410" s="15">
        <f t="shared" si="511"/>
        <v>3859.8840102571498</v>
      </c>
      <c r="AJ410" s="15">
        <f t="shared" si="512"/>
        <v>563.60846813242188</v>
      </c>
      <c r="AN410" s="15">
        <f t="shared" si="513"/>
        <v>563.60846813242188</v>
      </c>
    </row>
    <row r="411" spans="1:40">
      <c r="A411" s="77" t="s">
        <v>271</v>
      </c>
      <c r="B411" s="5" t="str">
        <f t="shared" si="514"/>
        <v>8780-05413</v>
      </c>
      <c r="C411" s="5" t="str">
        <f t="shared" si="515"/>
        <v>8780</v>
      </c>
      <c r="D411" s="1">
        <f>SUM($F411:K411)</f>
        <v>779.88</v>
      </c>
      <c r="E411" s="2">
        <f t="shared" si="530"/>
        <v>4.4720066934451101E-3</v>
      </c>
      <c r="F411" s="22">
        <f>'Div 9 history '!B407</f>
        <v>0</v>
      </c>
      <c r="G411" s="22">
        <f>'Div 9 history '!C407</f>
        <v>0</v>
      </c>
      <c r="H411" s="22">
        <f>'Div 9 history '!D407</f>
        <v>731.88</v>
      </c>
      <c r="I411" s="22">
        <f>'Div 9 history '!E407</f>
        <v>48</v>
      </c>
      <c r="J411" s="22">
        <f>'Div 9 history '!F407</f>
        <v>0</v>
      </c>
      <c r="K411" s="22">
        <f>'Div 9 history '!G407</f>
        <v>0</v>
      </c>
      <c r="L411" s="1">
        <f t="shared" si="531"/>
        <v>144.55569340273499</v>
      </c>
      <c r="M411" s="1">
        <f t="shared" si="531"/>
        <v>146.29664560849321</v>
      </c>
      <c r="N411" s="1">
        <f t="shared" si="531"/>
        <v>164.69251346238124</v>
      </c>
      <c r="O411" s="1">
        <f t="shared" si="531"/>
        <v>173.1548470083205</v>
      </c>
      <c r="P411" s="1">
        <f t="shared" si="531"/>
        <v>167.59341476428523</v>
      </c>
      <c r="Q411" s="1">
        <f t="shared" si="531"/>
        <v>168.2350135645938</v>
      </c>
      <c r="R411" s="1">
        <f t="shared" si="531"/>
        <v>146.76674295210813</v>
      </c>
      <c r="S411" s="1">
        <f t="shared" si="531"/>
        <v>173.84666644379644</v>
      </c>
      <c r="T411" s="1">
        <f t="shared" si="531"/>
        <v>221.73385323861231</v>
      </c>
      <c r="U411" s="1">
        <f t="shared" si="531"/>
        <v>144.5111522160683</v>
      </c>
      <c r="V411" s="1">
        <f t="shared" si="532"/>
        <v>145.25583077066076</v>
      </c>
      <c r="W411" s="1">
        <f t="shared" si="532"/>
        <v>208.78001505004457</v>
      </c>
      <c r="X411" s="1">
        <f t="shared" si="532"/>
        <v>118.70185998618854</v>
      </c>
      <c r="Y411" s="1">
        <f t="shared" si="532"/>
        <v>184.76390806410242</v>
      </c>
      <c r="Z411" s="1">
        <f t="shared" si="532"/>
        <v>189.32969273790903</v>
      </c>
      <c r="AA411" s="1">
        <f t="shared" si="532"/>
        <v>173.1548470083205</v>
      </c>
      <c r="AB411" s="1">
        <f t="shared" si="532"/>
        <v>167.59341476428523</v>
      </c>
      <c r="AC411" s="1">
        <f t="shared" si="532"/>
        <v>168.2350135645938</v>
      </c>
      <c r="AD411" s="1">
        <f t="shared" si="532"/>
        <v>146.76674295210813</v>
      </c>
      <c r="AE411" s="1">
        <f t="shared" si="532"/>
        <v>173.84666644379644</v>
      </c>
      <c r="AF411" s="1">
        <f t="shared" si="532"/>
        <v>221.73385323861231</v>
      </c>
      <c r="AH411" s="15">
        <f t="shared" si="510"/>
        <v>1744.4081278108088</v>
      </c>
      <c r="AI411" s="15">
        <f t="shared" si="511"/>
        <v>2042.6729967966901</v>
      </c>
      <c r="AJ411" s="15">
        <f t="shared" si="512"/>
        <v>298.26486898588132</v>
      </c>
      <c r="AN411" s="15">
        <f t="shared" si="513"/>
        <v>298.26486898588132</v>
      </c>
    </row>
    <row r="412" spans="1:40">
      <c r="A412" s="77" t="s">
        <v>351</v>
      </c>
      <c r="B412" s="5" t="str">
        <f t="shared" si="514"/>
        <v>8800-05413</v>
      </c>
      <c r="C412" s="5" t="str">
        <f t="shared" si="515"/>
        <v>8800</v>
      </c>
      <c r="D412" s="1">
        <f>SUM($F412:K412)</f>
        <v>0</v>
      </c>
      <c r="E412" s="2">
        <f t="shared" si="530"/>
        <v>0</v>
      </c>
      <c r="F412" s="22">
        <f>'Div 9 history '!B408</f>
        <v>0</v>
      </c>
      <c r="G412" s="22">
        <f>'Div 9 history '!C408</f>
        <v>0</v>
      </c>
      <c r="H412" s="22">
        <f>'Div 9 history '!D408</f>
        <v>0</v>
      </c>
      <c r="I412" s="22">
        <f>'Div 9 history '!E408</f>
        <v>0</v>
      </c>
      <c r="J412" s="22">
        <f>'Div 9 history '!F408</f>
        <v>0</v>
      </c>
      <c r="K412" s="22">
        <f>'Div 9 history '!G408</f>
        <v>0</v>
      </c>
      <c r="L412" s="1">
        <f t="shared" si="531"/>
        <v>0</v>
      </c>
      <c r="M412" s="1">
        <f t="shared" si="531"/>
        <v>0</v>
      </c>
      <c r="N412" s="1">
        <f t="shared" si="531"/>
        <v>0</v>
      </c>
      <c r="O412" s="1">
        <f t="shared" si="531"/>
        <v>0</v>
      </c>
      <c r="P412" s="1">
        <f t="shared" si="531"/>
        <v>0</v>
      </c>
      <c r="Q412" s="1">
        <f t="shared" si="531"/>
        <v>0</v>
      </c>
      <c r="R412" s="1">
        <f t="shared" si="531"/>
        <v>0</v>
      </c>
      <c r="S412" s="1">
        <f t="shared" si="531"/>
        <v>0</v>
      </c>
      <c r="T412" s="1">
        <f t="shared" si="531"/>
        <v>0</v>
      </c>
      <c r="U412" s="1">
        <f t="shared" si="531"/>
        <v>0</v>
      </c>
      <c r="V412" s="1">
        <f t="shared" si="532"/>
        <v>0</v>
      </c>
      <c r="W412" s="1">
        <f t="shared" si="532"/>
        <v>0</v>
      </c>
      <c r="X412" s="1">
        <f t="shared" si="532"/>
        <v>0</v>
      </c>
      <c r="Y412" s="1">
        <f t="shared" si="532"/>
        <v>0</v>
      </c>
      <c r="Z412" s="1">
        <f t="shared" si="532"/>
        <v>0</v>
      </c>
      <c r="AA412" s="1">
        <f t="shared" si="532"/>
        <v>0</v>
      </c>
      <c r="AB412" s="1">
        <f t="shared" si="532"/>
        <v>0</v>
      </c>
      <c r="AC412" s="1">
        <f t="shared" si="532"/>
        <v>0</v>
      </c>
      <c r="AD412" s="1">
        <f t="shared" si="532"/>
        <v>0</v>
      </c>
      <c r="AE412" s="1">
        <f t="shared" si="532"/>
        <v>0</v>
      </c>
      <c r="AF412" s="1">
        <f t="shared" si="532"/>
        <v>0</v>
      </c>
      <c r="AH412" s="15">
        <f t="shared" si="510"/>
        <v>0</v>
      </c>
      <c r="AI412" s="15">
        <f t="shared" si="511"/>
        <v>0</v>
      </c>
      <c r="AJ412" s="15">
        <f t="shared" si="512"/>
        <v>0</v>
      </c>
      <c r="AN412" s="15">
        <f t="shared" si="513"/>
        <v>0</v>
      </c>
    </row>
    <row r="413" spans="1:40">
      <c r="A413" s="77" t="s">
        <v>272</v>
      </c>
      <c r="B413" s="5" t="str">
        <f t="shared" si="514"/>
        <v>9020-05413</v>
      </c>
      <c r="C413" s="5" t="str">
        <f t="shared" si="515"/>
        <v>9020</v>
      </c>
      <c r="D413" s="1">
        <f>SUM($F413:K413)</f>
        <v>859.4</v>
      </c>
      <c r="E413" s="2">
        <f t="shared" si="530"/>
        <v>4.9279921941154121E-3</v>
      </c>
      <c r="F413" s="22">
        <f>'Div 9 history '!B409</f>
        <v>0</v>
      </c>
      <c r="G413" s="22">
        <f>'Div 9 history '!C409</f>
        <v>0</v>
      </c>
      <c r="H413" s="22">
        <f>'Div 9 history '!D409</f>
        <v>859.4</v>
      </c>
      <c r="I413" s="22">
        <f>'Div 9 history '!E409</f>
        <v>0</v>
      </c>
      <c r="J413" s="22">
        <f>'Div 9 history '!F409</f>
        <v>0</v>
      </c>
      <c r="K413" s="22">
        <f>'Div 9 history '!G409</f>
        <v>0</v>
      </c>
      <c r="L413" s="1">
        <f t="shared" si="531"/>
        <v>159.29522863813722</v>
      </c>
      <c r="M413" s="1">
        <f t="shared" si="531"/>
        <v>161.21369599930637</v>
      </c>
      <c r="N413" s="1">
        <f t="shared" si="531"/>
        <v>181.48528756933175</v>
      </c>
      <c r="O413" s="1">
        <f t="shared" si="531"/>
        <v>190.81047791833441</v>
      </c>
      <c r="P413" s="1">
        <f t="shared" si="531"/>
        <v>184.68197754581053</v>
      </c>
      <c r="Q413" s="1">
        <f t="shared" si="531"/>
        <v>185.38899658590029</v>
      </c>
      <c r="R413" s="1">
        <f t="shared" si="531"/>
        <v>161.73172653875176</v>
      </c>
      <c r="S413" s="1">
        <f t="shared" si="531"/>
        <v>191.57283831076404</v>
      </c>
      <c r="T413" s="1">
        <f t="shared" si="531"/>
        <v>244.34281360371264</v>
      </c>
      <c r="U413" s="1">
        <f t="shared" si="531"/>
        <v>159.24614583588385</v>
      </c>
      <c r="V413" s="1">
        <f t="shared" si="532"/>
        <v>160.06675509604793</v>
      </c>
      <c r="W413" s="1">
        <f t="shared" si="532"/>
        <v>230.06814501462827</v>
      </c>
      <c r="X413" s="1">
        <f t="shared" si="532"/>
        <v>130.80522448598558</v>
      </c>
      <c r="Y413" s="1">
        <f t="shared" si="532"/>
        <v>203.6032499747264</v>
      </c>
      <c r="Z413" s="1">
        <f t="shared" si="532"/>
        <v>208.63458216515235</v>
      </c>
      <c r="AA413" s="1">
        <f t="shared" si="532"/>
        <v>190.81047791833441</v>
      </c>
      <c r="AB413" s="1">
        <f t="shared" si="532"/>
        <v>184.68197754581053</v>
      </c>
      <c r="AC413" s="1">
        <f t="shared" si="532"/>
        <v>185.38899658590029</v>
      </c>
      <c r="AD413" s="1">
        <f t="shared" si="532"/>
        <v>161.73172653875176</v>
      </c>
      <c r="AE413" s="1">
        <f t="shared" si="532"/>
        <v>191.57283831076404</v>
      </c>
      <c r="AF413" s="1">
        <f t="shared" si="532"/>
        <v>244.34281360371264</v>
      </c>
      <c r="AH413" s="15">
        <f t="shared" si="510"/>
        <v>1922.2756642568204</v>
      </c>
      <c r="AI413" s="15">
        <f t="shared" si="511"/>
        <v>2250.9529330756982</v>
      </c>
      <c r="AJ413" s="15">
        <f t="shared" si="512"/>
        <v>328.67726881887779</v>
      </c>
      <c r="AN413" s="15">
        <f t="shared" si="513"/>
        <v>328.67726881887779</v>
      </c>
    </row>
    <row r="414" spans="1:40">
      <c r="A414" s="77" t="s">
        <v>273</v>
      </c>
      <c r="B414" s="5" t="str">
        <f t="shared" si="514"/>
        <v>9030-05413</v>
      </c>
      <c r="C414" s="5" t="str">
        <f t="shared" si="515"/>
        <v>9030</v>
      </c>
      <c r="D414" s="1">
        <f>SUM($F414:K414)</f>
        <v>425.88</v>
      </c>
      <c r="E414" s="2">
        <f t="shared" si="530"/>
        <v>2.4420913609842585E-3</v>
      </c>
      <c r="F414" s="22">
        <f>'Div 9 history '!B410</f>
        <v>41.73</v>
      </c>
      <c r="G414" s="22">
        <f>'Div 9 history '!C410</f>
        <v>90.96</v>
      </c>
      <c r="H414" s="22">
        <f>'Div 9 history '!D410</f>
        <v>0</v>
      </c>
      <c r="I414" s="22">
        <f>'Div 9 history '!E410</f>
        <v>93.63</v>
      </c>
      <c r="J414" s="22">
        <f>'Div 9 history '!F410</f>
        <v>0</v>
      </c>
      <c r="K414" s="22">
        <f>'Div 9 history '!G410</f>
        <v>199.56</v>
      </c>
      <c r="L414" s="1">
        <f t="shared" si="531"/>
        <v>78.939553144530933</v>
      </c>
      <c r="M414" s="1">
        <f t="shared" si="531"/>
        <v>79.890259311362115</v>
      </c>
      <c r="N414" s="1">
        <f t="shared" si="531"/>
        <v>89.935948650252513</v>
      </c>
      <c r="O414" s="1">
        <f t="shared" si="531"/>
        <v>94.557093711729422</v>
      </c>
      <c r="P414" s="1">
        <f t="shared" si="531"/>
        <v>91.520084474295786</v>
      </c>
      <c r="Q414" s="1">
        <f t="shared" si="531"/>
        <v>91.870451321856194</v>
      </c>
      <c r="R414" s="1">
        <f t="shared" si="531"/>
        <v>80.146971955228764</v>
      </c>
      <c r="S414" s="1">
        <f t="shared" si="531"/>
        <v>94.934885245273676</v>
      </c>
      <c r="T414" s="1">
        <f t="shared" si="531"/>
        <v>121.08531237787892</v>
      </c>
      <c r="U414" s="1">
        <f t="shared" si="531"/>
        <v>78.915229914575534</v>
      </c>
      <c r="V414" s="1">
        <f t="shared" si="532"/>
        <v>79.321886968006638</v>
      </c>
      <c r="W414" s="1">
        <f t="shared" si="532"/>
        <v>114.01142843708388</v>
      </c>
      <c r="X414" s="1">
        <f t="shared" si="532"/>
        <v>64.821188042927076</v>
      </c>
      <c r="Y414" s="1">
        <f t="shared" si="532"/>
        <v>100.89661635936289</v>
      </c>
      <c r="Z414" s="1">
        <f t="shared" si="532"/>
        <v>103.38991837618698</v>
      </c>
      <c r="AA414" s="1">
        <f t="shared" si="532"/>
        <v>94.557093711729422</v>
      </c>
      <c r="AB414" s="1">
        <f t="shared" si="532"/>
        <v>91.520084474295786</v>
      </c>
      <c r="AC414" s="1">
        <f t="shared" si="532"/>
        <v>91.870451321856194</v>
      </c>
      <c r="AD414" s="1">
        <f t="shared" si="532"/>
        <v>80.146971955228764</v>
      </c>
      <c r="AE414" s="1">
        <f t="shared" si="532"/>
        <v>94.934885245273676</v>
      </c>
      <c r="AF414" s="1">
        <f t="shared" si="532"/>
        <v>121.08531237787892</v>
      </c>
      <c r="AH414" s="15">
        <f t="shared" si="510"/>
        <v>952.59339061402693</v>
      </c>
      <c r="AI414" s="15">
        <f t="shared" si="511"/>
        <v>1115.4710671844057</v>
      </c>
      <c r="AJ414" s="15">
        <f t="shared" si="512"/>
        <v>162.87767657037875</v>
      </c>
      <c r="AN414" s="15">
        <f t="shared" si="513"/>
        <v>162.87767657037875</v>
      </c>
    </row>
    <row r="415" spans="1:40">
      <c r="A415" s="77" t="s">
        <v>274</v>
      </c>
      <c r="B415" s="5" t="str">
        <f t="shared" si="514"/>
        <v>9090-05413</v>
      </c>
      <c r="C415" s="5" t="str">
        <f t="shared" si="515"/>
        <v>9090</v>
      </c>
      <c r="D415" s="1">
        <f>SUM($F415:K415)</f>
        <v>5606.99</v>
      </c>
      <c r="E415" s="2">
        <f t="shared" si="530"/>
        <v>3.2151737203261782E-2</v>
      </c>
      <c r="F415" s="22">
        <f>'Div 9 history '!B411</f>
        <v>744.45</v>
      </c>
      <c r="G415" s="22">
        <f>'Div 9 history '!C411</f>
        <v>0</v>
      </c>
      <c r="H415" s="22">
        <f>'Div 9 history '!D411</f>
        <v>1072.55</v>
      </c>
      <c r="I415" s="22">
        <f>'Div 9 history '!E411</f>
        <v>492.75</v>
      </c>
      <c r="J415" s="22">
        <f>'Div 9 history '!F411</f>
        <v>1481.43</v>
      </c>
      <c r="K415" s="22">
        <f>'Div 9 history '!G411</f>
        <v>1815.81</v>
      </c>
      <c r="L415" s="1">
        <f t="shared" si="531"/>
        <v>1039.2910798484397</v>
      </c>
      <c r="M415" s="1">
        <f t="shared" si="531"/>
        <v>1051.8077511416695</v>
      </c>
      <c r="N415" s="1">
        <f t="shared" si="531"/>
        <v>1184.065851231519</v>
      </c>
      <c r="O415" s="1">
        <f t="shared" si="531"/>
        <v>1244.9062620238794</v>
      </c>
      <c r="P415" s="1">
        <f t="shared" si="531"/>
        <v>1204.9220401205309</v>
      </c>
      <c r="Q415" s="1">
        <f t="shared" si="531"/>
        <v>1209.5348498570829</v>
      </c>
      <c r="R415" s="1">
        <f t="shared" si="531"/>
        <v>1055.1875417564763</v>
      </c>
      <c r="S415" s="1">
        <f t="shared" si="531"/>
        <v>1249.8801357692239</v>
      </c>
      <c r="T415" s="1">
        <f t="shared" si="531"/>
        <v>1594.1676896065637</v>
      </c>
      <c r="U415" s="1">
        <f t="shared" si="531"/>
        <v>1038.9708485458953</v>
      </c>
      <c r="V415" s="1">
        <f t="shared" si="532"/>
        <v>1044.3247558249825</v>
      </c>
      <c r="W415" s="1">
        <f t="shared" si="532"/>
        <v>1501.0353600367355</v>
      </c>
      <c r="X415" s="1">
        <f t="shared" si="532"/>
        <v>853.41352762471058</v>
      </c>
      <c r="Y415" s="1">
        <f t="shared" si="532"/>
        <v>1328.3702426993148</v>
      </c>
      <c r="Z415" s="1">
        <f t="shared" si="532"/>
        <v>1361.1962018317288</v>
      </c>
      <c r="AA415" s="1">
        <f t="shared" si="532"/>
        <v>1244.9062620238794</v>
      </c>
      <c r="AB415" s="1">
        <f t="shared" si="532"/>
        <v>1204.9220401205309</v>
      </c>
      <c r="AC415" s="1">
        <f t="shared" si="532"/>
        <v>1209.5348498570829</v>
      </c>
      <c r="AD415" s="1">
        <f t="shared" si="532"/>
        <v>1055.1875417564763</v>
      </c>
      <c r="AE415" s="1">
        <f t="shared" si="532"/>
        <v>1249.8801357692239</v>
      </c>
      <c r="AF415" s="1">
        <f t="shared" si="532"/>
        <v>1594.1676896065637</v>
      </c>
      <c r="AH415" s="15">
        <f t="shared" si="510"/>
        <v>12541.517834223123</v>
      </c>
      <c r="AI415" s="15">
        <f t="shared" si="511"/>
        <v>14685.909455697127</v>
      </c>
      <c r="AJ415" s="15">
        <f t="shared" si="512"/>
        <v>2144.3916214740038</v>
      </c>
      <c r="AN415" s="15">
        <f t="shared" si="513"/>
        <v>2144.3916214740038</v>
      </c>
    </row>
    <row r="416" spans="1:40">
      <c r="A416" s="77" t="s">
        <v>275</v>
      </c>
      <c r="B416" s="5" t="str">
        <f t="shared" si="514"/>
        <v>9110-05413</v>
      </c>
      <c r="C416" s="5" t="str">
        <f t="shared" si="515"/>
        <v>9110</v>
      </c>
      <c r="D416" s="1">
        <f>SUM($F416:K416)</f>
        <v>17433.509999999998</v>
      </c>
      <c r="E416" s="2">
        <f t="shared" si="530"/>
        <v>9.9967653241834958E-2</v>
      </c>
      <c r="F416" s="22">
        <f>'Div 9 history '!B412</f>
        <v>3143.21</v>
      </c>
      <c r="G416" s="22">
        <f>'Div 9 history '!C412</f>
        <v>1598.62</v>
      </c>
      <c r="H416" s="22">
        <f>'Div 9 history '!D412</f>
        <v>3217.2</v>
      </c>
      <c r="I416" s="22">
        <f>'Div 9 history '!E412</f>
        <v>3110.83</v>
      </c>
      <c r="J416" s="22">
        <f>'Div 9 history '!F412</f>
        <v>3001.55</v>
      </c>
      <c r="K416" s="22">
        <f>'Div 9 history '!G412</f>
        <v>3362.1</v>
      </c>
      <c r="L416" s="1">
        <f t="shared" si="531"/>
        <v>3231.411404951421</v>
      </c>
      <c r="M416" s="1">
        <f t="shared" si="531"/>
        <v>3270.3288123584675</v>
      </c>
      <c r="N416" s="1">
        <f t="shared" si="531"/>
        <v>3681.55175202795</v>
      </c>
      <c r="O416" s="1">
        <f t="shared" si="531"/>
        <v>3870.7195425809418</v>
      </c>
      <c r="P416" s="1">
        <f t="shared" si="531"/>
        <v>3746.3987693328636</v>
      </c>
      <c r="Q416" s="1">
        <f t="shared" si="531"/>
        <v>3760.7411285434696</v>
      </c>
      <c r="R416" s="1">
        <f t="shared" si="531"/>
        <v>3280.8374120672488</v>
      </c>
      <c r="S416" s="1">
        <f t="shared" si="531"/>
        <v>3886.1845385374536</v>
      </c>
      <c r="T416" s="1">
        <f t="shared" si="531"/>
        <v>4956.6591626582031</v>
      </c>
      <c r="U416" s="1">
        <f t="shared" si="531"/>
        <v>3230.4157271251324</v>
      </c>
      <c r="V416" s="1">
        <f t="shared" si="532"/>
        <v>3247.062340742963</v>
      </c>
      <c r="W416" s="1">
        <f t="shared" si="532"/>
        <v>4667.0878598952422</v>
      </c>
      <c r="X416" s="1">
        <f t="shared" si="532"/>
        <v>2653.4724099705304</v>
      </c>
      <c r="Y416" s="1">
        <f t="shared" si="532"/>
        <v>4130.229572337551</v>
      </c>
      <c r="Z416" s="1">
        <f t="shared" si="532"/>
        <v>4232.2935472678673</v>
      </c>
      <c r="AA416" s="1">
        <f t="shared" si="532"/>
        <v>3870.7195425809418</v>
      </c>
      <c r="AB416" s="1">
        <f t="shared" si="532"/>
        <v>3746.3987693328636</v>
      </c>
      <c r="AC416" s="1">
        <f t="shared" si="532"/>
        <v>3760.7411285434696</v>
      </c>
      <c r="AD416" s="1">
        <f t="shared" si="532"/>
        <v>3280.8374120672488</v>
      </c>
      <c r="AE416" s="1">
        <f t="shared" si="532"/>
        <v>3886.1845385374536</v>
      </c>
      <c r="AF416" s="1">
        <f t="shared" si="532"/>
        <v>4956.6591626582031</v>
      </c>
      <c r="AH416" s="15">
        <f t="shared" si="510"/>
        <v>38994.661409795117</v>
      </c>
      <c r="AI416" s="15">
        <f t="shared" si="511"/>
        <v>45662.102011059469</v>
      </c>
      <c r="AJ416" s="15">
        <f t="shared" si="512"/>
        <v>6667.4406012643522</v>
      </c>
      <c r="AN416" s="15">
        <f t="shared" si="513"/>
        <v>6667.4406012643522</v>
      </c>
    </row>
    <row r="417" spans="1:40">
      <c r="A417" s="77" t="s">
        <v>268</v>
      </c>
      <c r="B417" s="5" t="str">
        <f t="shared" si="396"/>
        <v>9210-05413</v>
      </c>
      <c r="C417" s="5" t="str">
        <f t="shared" si="507"/>
        <v>9210</v>
      </c>
      <c r="D417" s="1">
        <f>SUM($F417:K417)</f>
        <v>126.3</v>
      </c>
      <c r="E417" s="2">
        <f t="shared" si="530"/>
        <v>7.2423250420849028E-4</v>
      </c>
      <c r="F417" s="22">
        <f>'Div 9 history '!B413</f>
        <v>0</v>
      </c>
      <c r="G417" s="22">
        <f>'Div 9 history '!C413</f>
        <v>0</v>
      </c>
      <c r="H417" s="22">
        <f>'Div 9 history '!D413</f>
        <v>0</v>
      </c>
      <c r="I417" s="22">
        <f>'Div 9 history '!E413</f>
        <v>0</v>
      </c>
      <c r="J417" s="22">
        <f>'Div 9 history '!F413</f>
        <v>126.3</v>
      </c>
      <c r="K417" s="22">
        <f>'Div 9 history '!G413</f>
        <v>0</v>
      </c>
      <c r="L417" s="1">
        <f t="shared" si="531"/>
        <v>23.410504278562637</v>
      </c>
      <c r="M417" s="1">
        <f t="shared" si="531"/>
        <v>23.692447992451005</v>
      </c>
      <c r="N417" s="1">
        <f t="shared" si="531"/>
        <v>26.671621852462881</v>
      </c>
      <c r="O417" s="1">
        <f t="shared" si="531"/>
        <v>28.042079777851566</v>
      </c>
      <c r="P417" s="1">
        <f t="shared" si="531"/>
        <v>27.141416993292847</v>
      </c>
      <c r="Q417" s="1">
        <f t="shared" si="531"/>
        <v>27.245322630671637</v>
      </c>
      <c r="R417" s="1">
        <f t="shared" si="531"/>
        <v>23.768579313293397</v>
      </c>
      <c r="S417" s="1">
        <f t="shared" si="531"/>
        <v>28.154118546252619</v>
      </c>
      <c r="T417" s="1">
        <f t="shared" si="531"/>
        <v>35.909352290143012</v>
      </c>
      <c r="U417" s="1">
        <f t="shared" si="531"/>
        <v>23.403290922820723</v>
      </c>
      <c r="V417" s="1">
        <f t="shared" si="532"/>
        <v>23.52389011942152</v>
      </c>
      <c r="W417" s="1">
        <f t="shared" si="532"/>
        <v>33.811504206827493</v>
      </c>
      <c r="X417" s="1">
        <f t="shared" si="532"/>
        <v>19.223527871282265</v>
      </c>
      <c r="Y417" s="1">
        <f t="shared" si="532"/>
        <v>29.922143904826555</v>
      </c>
      <c r="Z417" s="1">
        <f t="shared" si="532"/>
        <v>30.661563564648294</v>
      </c>
      <c r="AA417" s="1">
        <f t="shared" si="532"/>
        <v>28.042079777851566</v>
      </c>
      <c r="AB417" s="1">
        <f t="shared" si="532"/>
        <v>27.141416993292847</v>
      </c>
      <c r="AC417" s="1">
        <f t="shared" si="532"/>
        <v>27.245322630671637</v>
      </c>
      <c r="AD417" s="1">
        <f t="shared" si="532"/>
        <v>23.768579313293397</v>
      </c>
      <c r="AE417" s="1">
        <f t="shared" si="532"/>
        <v>28.154118546252619</v>
      </c>
      <c r="AF417" s="1">
        <f t="shared" si="532"/>
        <v>35.909352290143012</v>
      </c>
      <c r="AH417" s="15">
        <f t="shared" si="510"/>
        <v>282.50339352529261</v>
      </c>
      <c r="AI417" s="15">
        <f t="shared" si="511"/>
        <v>330.80679014133193</v>
      </c>
      <c r="AJ417" s="15">
        <f t="shared" si="512"/>
        <v>48.303396616039322</v>
      </c>
      <c r="AN417" s="15">
        <f t="shared" si="513"/>
        <v>48.303396616039322</v>
      </c>
    </row>
    <row r="418" spans="1:40">
      <c r="A418" s="77" t="s">
        <v>276</v>
      </c>
      <c r="B418" s="5" t="str">
        <f t="shared" si="396"/>
        <v>9090-05414</v>
      </c>
      <c r="C418" s="5" t="str">
        <f t="shared" si="507"/>
        <v>9090</v>
      </c>
      <c r="D418" s="1">
        <f>SUM($F418:K418)</f>
        <v>2212.85</v>
      </c>
      <c r="E418" s="2">
        <f t="shared" si="530"/>
        <v>1.268897780631637E-2</v>
      </c>
      <c r="F418" s="22">
        <f>'Div 9 history '!B414</f>
        <v>171.31</v>
      </c>
      <c r="G418" s="22">
        <f>'Div 9 history '!C414</f>
        <v>0</v>
      </c>
      <c r="H418" s="22">
        <f>'Div 9 history '!D414</f>
        <v>583.05999999999995</v>
      </c>
      <c r="I418" s="22">
        <f>'Div 9 history '!E414</f>
        <v>150.88999999999999</v>
      </c>
      <c r="J418" s="22">
        <f>'Div 9 history '!F414</f>
        <v>403.34</v>
      </c>
      <c r="K418" s="22">
        <f>'Div 9 history '!G414</f>
        <v>904.25</v>
      </c>
      <c r="L418" s="1">
        <f t="shared" si="531"/>
        <v>410.16575132871992</v>
      </c>
      <c r="M418" s="1">
        <f t="shared" si="531"/>
        <v>415.10557038871895</v>
      </c>
      <c r="N418" s="1">
        <f t="shared" si="531"/>
        <v>467.30244193366968</v>
      </c>
      <c r="O418" s="1">
        <f t="shared" si="531"/>
        <v>491.31366774678412</v>
      </c>
      <c r="P418" s="1">
        <f t="shared" si="531"/>
        <v>475.53352805707101</v>
      </c>
      <c r="Q418" s="1">
        <f t="shared" si="531"/>
        <v>477.35401570294323</v>
      </c>
      <c r="R418" s="1">
        <f t="shared" si="531"/>
        <v>416.43943573571886</v>
      </c>
      <c r="S418" s="1">
        <f t="shared" si="531"/>
        <v>493.27665261342122</v>
      </c>
      <c r="T418" s="1">
        <f t="shared" si="531"/>
        <v>629.15289164879619</v>
      </c>
      <c r="U418" s="1">
        <f t="shared" si="531"/>
        <v>410.03936910976904</v>
      </c>
      <c r="V418" s="1">
        <f t="shared" si="532"/>
        <v>412.15233769407683</v>
      </c>
      <c r="W418" s="1">
        <f t="shared" si="532"/>
        <v>592.39736408612998</v>
      </c>
      <c r="X418" s="1">
        <f t="shared" si="532"/>
        <v>336.80747149617537</v>
      </c>
      <c r="Y418" s="1">
        <f t="shared" si="532"/>
        <v>524.25349279331306</v>
      </c>
      <c r="Z418" s="1">
        <f t="shared" si="532"/>
        <v>537.20855846422785</v>
      </c>
      <c r="AA418" s="1">
        <f t="shared" si="532"/>
        <v>491.31366774678412</v>
      </c>
      <c r="AB418" s="1">
        <f t="shared" si="532"/>
        <v>475.53352805707101</v>
      </c>
      <c r="AC418" s="1">
        <f t="shared" si="532"/>
        <v>477.35401570294323</v>
      </c>
      <c r="AD418" s="1">
        <f t="shared" si="532"/>
        <v>416.43943573571886</v>
      </c>
      <c r="AE418" s="1">
        <f t="shared" si="532"/>
        <v>493.27665261342122</v>
      </c>
      <c r="AF418" s="1">
        <f t="shared" si="532"/>
        <v>629.15289164879619</v>
      </c>
      <c r="AH418" s="15">
        <f t="shared" si="510"/>
        <v>4949.6249751579071</v>
      </c>
      <c r="AI418" s="15">
        <f t="shared" si="511"/>
        <v>5795.928785148426</v>
      </c>
      <c r="AJ418" s="15">
        <f t="shared" si="512"/>
        <v>846.30380999051886</v>
      </c>
      <c r="AN418" s="15">
        <f t="shared" si="513"/>
        <v>846.30380999051886</v>
      </c>
    </row>
    <row r="419" spans="1:40">
      <c r="A419" s="77" t="s">
        <v>277</v>
      </c>
      <c r="B419" s="5" t="str">
        <f t="shared" si="396"/>
        <v>9110-05414</v>
      </c>
      <c r="C419" s="5" t="str">
        <f t="shared" si="507"/>
        <v>9110</v>
      </c>
      <c r="D419" s="1">
        <f>SUM($F419:K419)</f>
        <v>7922.0899999999992</v>
      </c>
      <c r="E419" s="2">
        <f t="shared" si="530"/>
        <v>4.5427039424109562E-2</v>
      </c>
      <c r="F419" s="22">
        <f>'Div 9 history '!B415</f>
        <v>1930.3899999999999</v>
      </c>
      <c r="G419" s="22">
        <f>'Div 9 history '!C415</f>
        <v>299.20999999999998</v>
      </c>
      <c r="H419" s="22">
        <f>'Div 9 history '!D415</f>
        <v>2456.91</v>
      </c>
      <c r="I419" s="22">
        <f>'Div 9 history '!E415</f>
        <v>970.9</v>
      </c>
      <c r="J419" s="22">
        <f>'Div 9 history '!F415</f>
        <v>1207.56</v>
      </c>
      <c r="K419" s="22">
        <f>'Div 9 history '!G415</f>
        <v>1057.1199999999999</v>
      </c>
      <c r="L419" s="1">
        <f t="shared" si="531"/>
        <v>1468.4095157573893</v>
      </c>
      <c r="M419" s="1">
        <f t="shared" si="531"/>
        <v>1486.0942622051953</v>
      </c>
      <c r="N419" s="1">
        <f t="shared" si="531"/>
        <v>1672.9611144986352</v>
      </c>
      <c r="O419" s="1">
        <f t="shared" si="531"/>
        <v>1758.9222469304837</v>
      </c>
      <c r="P419" s="1">
        <f t="shared" si="531"/>
        <v>1702.4287264322666</v>
      </c>
      <c r="Q419" s="1">
        <f t="shared" si="531"/>
        <v>1708.9461437784437</v>
      </c>
      <c r="R419" s="1">
        <f t="shared" si="531"/>
        <v>1490.8695525894575</v>
      </c>
      <c r="S419" s="1">
        <f t="shared" si="531"/>
        <v>1765.9498099293933</v>
      </c>
      <c r="T419" s="1">
        <f t="shared" si="531"/>
        <v>2252.3920877610376</v>
      </c>
      <c r="U419" s="1">
        <f t="shared" si="531"/>
        <v>1467.9570624447251</v>
      </c>
      <c r="V419" s="1">
        <f t="shared" si="531"/>
        <v>1475.5215730496279</v>
      </c>
      <c r="W419" s="1">
        <f t="shared" si="531"/>
        <v>2120.8058540131906</v>
      </c>
      <c r="X419" s="1">
        <f t="shared" si="531"/>
        <v>1205.7839898163616</v>
      </c>
      <c r="Y419" s="1">
        <f t="shared" si="531"/>
        <v>1876.8481156531066</v>
      </c>
      <c r="Z419" s="1">
        <f t="shared" si="531"/>
        <v>1923.2277600939394</v>
      </c>
      <c r="AA419" s="1">
        <f t="shared" si="531"/>
        <v>1758.9222469304837</v>
      </c>
      <c r="AB419" s="1">
        <f t="shared" si="532"/>
        <v>1702.4287264322666</v>
      </c>
      <c r="AC419" s="1">
        <f t="shared" si="532"/>
        <v>1708.9461437784437</v>
      </c>
      <c r="AD419" s="1">
        <f t="shared" si="532"/>
        <v>1490.8695525894575</v>
      </c>
      <c r="AE419" s="1">
        <f t="shared" si="532"/>
        <v>1765.9498099293933</v>
      </c>
      <c r="AF419" s="1">
        <f t="shared" si="532"/>
        <v>2252.3920877610376</v>
      </c>
      <c r="AH419" s="15">
        <f t="shared" si="510"/>
        <v>17719.852009602415</v>
      </c>
      <c r="AI419" s="15">
        <f t="shared" si="511"/>
        <v>20749.65292249203</v>
      </c>
      <c r="AJ419" s="15">
        <f t="shared" si="512"/>
        <v>3029.8009128896156</v>
      </c>
      <c r="AN419" s="15">
        <f t="shared" si="513"/>
        <v>3029.8009128896156</v>
      </c>
    </row>
    <row r="420" spans="1:40">
      <c r="A420" s="77" t="s">
        <v>278</v>
      </c>
      <c r="B420" s="5" t="str">
        <f t="shared" si="396"/>
        <v>9210-05414</v>
      </c>
      <c r="C420" s="5" t="str">
        <f t="shared" si="507"/>
        <v>9210</v>
      </c>
      <c r="D420" s="1">
        <f>SUM($F420:K420)</f>
        <v>108.05</v>
      </c>
      <c r="E420" s="2">
        <f t="shared" si="530"/>
        <v>6.1958291432879945E-4</v>
      </c>
      <c r="F420" s="22">
        <f>'Div 9 history '!B416</f>
        <v>0</v>
      </c>
      <c r="G420" s="22">
        <f>'Div 9 history '!C416</f>
        <v>0</v>
      </c>
      <c r="H420" s="22">
        <f>'Div 9 history '!D416</f>
        <v>0</v>
      </c>
      <c r="I420" s="22">
        <f>'Div 9 history '!E416</f>
        <v>0</v>
      </c>
      <c r="J420" s="22">
        <f>'Div 9 history '!F416</f>
        <v>108.05</v>
      </c>
      <c r="K420" s="22">
        <f>'Div 9 history '!G416</f>
        <v>0</v>
      </c>
      <c r="L420" s="1">
        <f t="shared" si="531"/>
        <v>20.027751285025282</v>
      </c>
      <c r="M420" s="1">
        <f t="shared" si="531"/>
        <v>20.268954913573484</v>
      </c>
      <c r="N420" s="1">
        <f t="shared" si="531"/>
        <v>22.817646406639859</v>
      </c>
      <c r="O420" s="1">
        <f t="shared" si="531"/>
        <v>23.990076959595104</v>
      </c>
      <c r="P420" s="1">
        <f t="shared" si="531"/>
        <v>23.219557451506663</v>
      </c>
      <c r="Q420" s="1">
        <f t="shared" si="531"/>
        <v>23.308449012225417</v>
      </c>
      <c r="R420" s="1">
        <f t="shared" si="531"/>
        <v>20.334085469527725</v>
      </c>
      <c r="S420" s="1">
        <f t="shared" si="531"/>
        <v>24.085926436441767</v>
      </c>
      <c r="T420" s="1">
        <f t="shared" si="531"/>
        <v>30.720550395486558</v>
      </c>
      <c r="U420" s="1">
        <f t="shared" si="531"/>
        <v>20.021580239198567</v>
      </c>
      <c r="V420" s="1">
        <f t="shared" si="532"/>
        <v>20.124753186092597</v>
      </c>
      <c r="W420" s="1">
        <f t="shared" si="532"/>
        <v>28.925835546696046</v>
      </c>
      <c r="X420" s="1">
        <f t="shared" si="532"/>
        <v>16.445781365732767</v>
      </c>
      <c r="Y420" s="1">
        <f t="shared" si="532"/>
        <v>25.598477030217808</v>
      </c>
      <c r="Z420" s="1">
        <f t="shared" si="532"/>
        <v>26.231052598260078</v>
      </c>
      <c r="AA420" s="1">
        <f t="shared" si="532"/>
        <v>23.990076959595104</v>
      </c>
      <c r="AB420" s="1">
        <f t="shared" si="532"/>
        <v>23.219557451506663</v>
      </c>
      <c r="AC420" s="1">
        <f t="shared" si="532"/>
        <v>23.308449012225417</v>
      </c>
      <c r="AD420" s="1">
        <f t="shared" si="532"/>
        <v>20.334085469527725</v>
      </c>
      <c r="AE420" s="1">
        <f t="shared" si="532"/>
        <v>24.085926436441767</v>
      </c>
      <c r="AF420" s="1">
        <f t="shared" si="532"/>
        <v>30.720550395486558</v>
      </c>
      <c r="AH420" s="15">
        <f t="shared" si="510"/>
        <v>241.6824360285658</v>
      </c>
      <c r="AI420" s="15">
        <f t="shared" si="511"/>
        <v>283.00612569098109</v>
      </c>
      <c r="AJ420" s="15">
        <f t="shared" si="512"/>
        <v>41.323689662415291</v>
      </c>
      <c r="AN420" s="15">
        <f t="shared" si="513"/>
        <v>41.323689662415291</v>
      </c>
    </row>
    <row r="421" spans="1:40">
      <c r="A421" s="77" t="s">
        <v>529</v>
      </c>
      <c r="B421" s="5" t="str">
        <f t="shared" si="396"/>
        <v>9260-05414</v>
      </c>
      <c r="C421" s="5" t="str">
        <f t="shared" si="507"/>
        <v>9260</v>
      </c>
      <c r="D421" s="1">
        <f>SUM($F421:K421)</f>
        <v>0</v>
      </c>
      <c r="E421" s="2">
        <f t="shared" si="530"/>
        <v>0</v>
      </c>
      <c r="F421" s="22">
        <f>'Div 9 history '!B417</f>
        <v>0</v>
      </c>
      <c r="G421" s="22">
        <f>'Div 9 history '!C417</f>
        <v>0</v>
      </c>
      <c r="H421" s="22">
        <f>'Div 9 history '!D417</f>
        <v>0</v>
      </c>
      <c r="I421" s="22">
        <f>'Div 9 history '!E417</f>
        <v>0</v>
      </c>
      <c r="J421" s="22">
        <f>'Div 9 history '!F417</f>
        <v>0</v>
      </c>
      <c r="K421" s="22">
        <f>'Div 9 history '!G417</f>
        <v>0</v>
      </c>
      <c r="L421" s="1">
        <f t="shared" si="531"/>
        <v>0</v>
      </c>
      <c r="M421" s="1">
        <f t="shared" si="531"/>
        <v>0</v>
      </c>
      <c r="N421" s="1">
        <f t="shared" si="531"/>
        <v>0</v>
      </c>
      <c r="O421" s="1">
        <f t="shared" si="531"/>
        <v>0</v>
      </c>
      <c r="P421" s="1">
        <f t="shared" si="531"/>
        <v>0</v>
      </c>
      <c r="Q421" s="1">
        <f t="shared" si="531"/>
        <v>0</v>
      </c>
      <c r="R421" s="1">
        <f t="shared" si="531"/>
        <v>0</v>
      </c>
      <c r="S421" s="1">
        <f t="shared" si="531"/>
        <v>0</v>
      </c>
      <c r="T421" s="1">
        <f t="shared" si="531"/>
        <v>0</v>
      </c>
      <c r="U421" s="1">
        <f t="shared" si="531"/>
        <v>0</v>
      </c>
      <c r="V421" s="1">
        <f t="shared" si="532"/>
        <v>0</v>
      </c>
      <c r="W421" s="1">
        <f t="shared" si="532"/>
        <v>0</v>
      </c>
      <c r="X421" s="1">
        <f t="shared" si="532"/>
        <v>0</v>
      </c>
      <c r="Y421" s="1">
        <f t="shared" si="532"/>
        <v>0</v>
      </c>
      <c r="Z421" s="1">
        <f t="shared" si="532"/>
        <v>0</v>
      </c>
      <c r="AA421" s="1">
        <f t="shared" si="532"/>
        <v>0</v>
      </c>
      <c r="AB421" s="1">
        <f t="shared" si="532"/>
        <v>0</v>
      </c>
      <c r="AC421" s="1">
        <f t="shared" si="532"/>
        <v>0</v>
      </c>
      <c r="AD421" s="1">
        <f t="shared" si="532"/>
        <v>0</v>
      </c>
      <c r="AE421" s="1">
        <f t="shared" si="532"/>
        <v>0</v>
      </c>
      <c r="AF421" s="1">
        <f t="shared" si="532"/>
        <v>0</v>
      </c>
      <c r="AH421" s="15">
        <f t="shared" si="510"/>
        <v>0</v>
      </c>
      <c r="AI421" s="15">
        <f t="shared" si="511"/>
        <v>0</v>
      </c>
      <c r="AJ421" s="15">
        <f t="shared" si="512"/>
        <v>0</v>
      </c>
      <c r="AN421" s="15">
        <f t="shared" si="513"/>
        <v>0</v>
      </c>
    </row>
    <row r="422" spans="1:40">
      <c r="A422" s="77" t="s">
        <v>530</v>
      </c>
      <c r="B422" s="5" t="str">
        <f t="shared" si="396"/>
        <v>8410-05414</v>
      </c>
      <c r="C422" s="5" t="str">
        <f t="shared" si="507"/>
        <v>8410</v>
      </c>
      <c r="D422" s="1">
        <f>SUM($F422:K422)</f>
        <v>182.53</v>
      </c>
      <c r="E422" s="2">
        <f t="shared" si="530"/>
        <v>1.0466679255199979E-3</v>
      </c>
      <c r="F422" s="22">
        <f>'Div 9 history '!B418</f>
        <v>0</v>
      </c>
      <c r="G422" s="22">
        <f>'Div 9 history '!C418</f>
        <v>182.53</v>
      </c>
      <c r="H422" s="22">
        <f>'Div 9 history '!D418</f>
        <v>0</v>
      </c>
      <c r="I422" s="22">
        <f>'Div 9 history '!E418</f>
        <v>0</v>
      </c>
      <c r="J422" s="22">
        <f>'Div 9 history '!F418</f>
        <v>0</v>
      </c>
      <c r="K422" s="22">
        <f>'Div 9 history '!G418</f>
        <v>0</v>
      </c>
      <c r="L422" s="1">
        <f t="shared" si="531"/>
        <v>33.833090625225957</v>
      </c>
      <c r="M422" s="1">
        <f t="shared" si="531"/>
        <v>34.2405584486309</v>
      </c>
      <c r="N422" s="1">
        <f t="shared" si="531"/>
        <v>38.54608976033294</v>
      </c>
      <c r="O422" s="1">
        <f t="shared" si="531"/>
        <v>40.526689009115174</v>
      </c>
      <c r="P422" s="1">
        <f t="shared" si="531"/>
        <v>39.225042310259248</v>
      </c>
      <c r="Q422" s="1">
        <f t="shared" si="531"/>
        <v>39.375207757533602</v>
      </c>
      <c r="R422" s="1">
        <f t="shared" si="531"/>
        <v>34.350584180961555</v>
      </c>
      <c r="S422" s="1">
        <f t="shared" si="531"/>
        <v>40.688608537193119</v>
      </c>
      <c r="T422" s="1">
        <f t="shared" si="531"/>
        <v>51.896548483925613</v>
      </c>
      <c r="U422" s="1">
        <f t="shared" si="531"/>
        <v>33.822665812687781</v>
      </c>
      <c r="V422" s="1">
        <f t="shared" si="532"/>
        <v>33.996956955645373</v>
      </c>
      <c r="W422" s="1">
        <f t="shared" si="532"/>
        <v>48.864717837468113</v>
      </c>
      <c r="X422" s="1">
        <f t="shared" si="532"/>
        <v>27.782031214134218</v>
      </c>
      <c r="Y422" s="1">
        <f t="shared" si="532"/>
        <v>43.243776143689558</v>
      </c>
      <c r="Z422" s="1">
        <f t="shared" si="532"/>
        <v>44.312392695607706</v>
      </c>
      <c r="AA422" s="1">
        <f t="shared" si="532"/>
        <v>40.526689009115174</v>
      </c>
      <c r="AB422" s="1">
        <f t="shared" si="532"/>
        <v>39.225042310259248</v>
      </c>
      <c r="AC422" s="1">
        <f t="shared" si="532"/>
        <v>39.375207757533602</v>
      </c>
      <c r="AD422" s="1">
        <f t="shared" si="532"/>
        <v>34.350584180961555</v>
      </c>
      <c r="AE422" s="1">
        <f t="shared" si="532"/>
        <v>40.688608537193119</v>
      </c>
      <c r="AF422" s="1">
        <f t="shared" si="532"/>
        <v>51.896548483925613</v>
      </c>
      <c r="AH422" s="15">
        <f t="shared" si="510"/>
        <v>408.27667791109781</v>
      </c>
      <c r="AI422" s="15">
        <f t="shared" si="511"/>
        <v>478.08522093822103</v>
      </c>
      <c r="AJ422" s="15">
        <f t="shared" si="512"/>
        <v>69.808543027123221</v>
      </c>
      <c r="AN422" s="15">
        <f t="shared" si="513"/>
        <v>69.808543027123221</v>
      </c>
    </row>
    <row r="423" spans="1:40">
      <c r="A423" s="77" t="s">
        <v>279</v>
      </c>
      <c r="B423" s="5" t="str">
        <f t="shared" si="396"/>
        <v>8560-05414</v>
      </c>
      <c r="C423" s="5" t="str">
        <f t="shared" si="507"/>
        <v>8560</v>
      </c>
      <c r="D423" s="1">
        <f>SUM($F423:K423)</f>
        <v>0</v>
      </c>
      <c r="E423" s="2">
        <f t="shared" si="530"/>
        <v>0</v>
      </c>
      <c r="F423" s="22">
        <f>'Div 9 history '!B419</f>
        <v>0</v>
      </c>
      <c r="G423" s="22">
        <f>'Div 9 history '!C419</f>
        <v>0</v>
      </c>
      <c r="H423" s="22">
        <f>'Div 9 history '!D419</f>
        <v>0</v>
      </c>
      <c r="I423" s="22">
        <f>'Div 9 history '!E419</f>
        <v>0</v>
      </c>
      <c r="J423" s="22">
        <f>'Div 9 history '!F419</f>
        <v>0</v>
      </c>
      <c r="K423" s="22">
        <f>'Div 9 history '!G419</f>
        <v>0</v>
      </c>
      <c r="L423" s="1">
        <f t="shared" si="531"/>
        <v>0</v>
      </c>
      <c r="M423" s="1">
        <f t="shared" si="531"/>
        <v>0</v>
      </c>
      <c r="N423" s="1">
        <f t="shared" si="531"/>
        <v>0</v>
      </c>
      <c r="O423" s="1">
        <f t="shared" si="531"/>
        <v>0</v>
      </c>
      <c r="P423" s="1">
        <f t="shared" si="531"/>
        <v>0</v>
      </c>
      <c r="Q423" s="1">
        <f t="shared" si="531"/>
        <v>0</v>
      </c>
      <c r="R423" s="1">
        <f t="shared" si="531"/>
        <v>0</v>
      </c>
      <c r="S423" s="1">
        <f t="shared" si="531"/>
        <v>0</v>
      </c>
      <c r="T423" s="1">
        <f t="shared" si="531"/>
        <v>0</v>
      </c>
      <c r="U423" s="1">
        <f t="shared" si="531"/>
        <v>0</v>
      </c>
      <c r="V423" s="1">
        <f t="shared" si="532"/>
        <v>0</v>
      </c>
      <c r="W423" s="1">
        <f t="shared" si="532"/>
        <v>0</v>
      </c>
      <c r="X423" s="1">
        <f t="shared" si="532"/>
        <v>0</v>
      </c>
      <c r="Y423" s="1">
        <f t="shared" si="532"/>
        <v>0</v>
      </c>
      <c r="Z423" s="1">
        <f t="shared" si="532"/>
        <v>0</v>
      </c>
      <c r="AA423" s="1">
        <f t="shared" si="532"/>
        <v>0</v>
      </c>
      <c r="AB423" s="1">
        <f t="shared" si="532"/>
        <v>0</v>
      </c>
      <c r="AC423" s="1">
        <f t="shared" si="532"/>
        <v>0</v>
      </c>
      <c r="AD423" s="1">
        <f t="shared" si="532"/>
        <v>0</v>
      </c>
      <c r="AE423" s="1">
        <f t="shared" si="532"/>
        <v>0</v>
      </c>
      <c r="AF423" s="1">
        <f t="shared" si="532"/>
        <v>0</v>
      </c>
      <c r="AH423" s="15">
        <f t="shared" si="510"/>
        <v>0</v>
      </c>
      <c r="AI423" s="15">
        <f t="shared" si="511"/>
        <v>0</v>
      </c>
      <c r="AJ423" s="15">
        <f t="shared" si="512"/>
        <v>0</v>
      </c>
      <c r="AN423" s="15">
        <f t="shared" si="513"/>
        <v>0</v>
      </c>
    </row>
    <row r="424" spans="1:40">
      <c r="A424" s="77" t="s">
        <v>280</v>
      </c>
      <c r="B424" s="5" t="str">
        <f t="shared" si="396"/>
        <v>8700-05414</v>
      </c>
      <c r="C424" s="5" t="str">
        <f t="shared" si="507"/>
        <v>8700</v>
      </c>
      <c r="D424" s="1">
        <f>SUM($F424:K424)</f>
        <v>36741.9</v>
      </c>
      <c r="E424" s="2">
        <f t="shared" si="530"/>
        <v>0.21068628856989652</v>
      </c>
      <c r="F424" s="22">
        <f>'Div 9 history '!B420</f>
        <v>1678.73</v>
      </c>
      <c r="G424" s="22">
        <f>'Div 9 history '!C420</f>
        <v>3152.37</v>
      </c>
      <c r="H424" s="22">
        <f>'Div 9 history '!D420</f>
        <v>9867.5400000000009</v>
      </c>
      <c r="I424" s="22">
        <f>'Div 9 history '!E420</f>
        <v>5682.72</v>
      </c>
      <c r="J424" s="22">
        <f>'Div 9 history '!F420</f>
        <v>4487.4799999999996</v>
      </c>
      <c r="K424" s="22">
        <f>'Div 9 history '!G420</f>
        <v>11873.060000000001</v>
      </c>
      <c r="L424" s="1">
        <f t="shared" si="531"/>
        <v>6810.3436829178199</v>
      </c>
      <c r="M424" s="1">
        <f t="shared" si="531"/>
        <v>6892.3638550580808</v>
      </c>
      <c r="N424" s="1">
        <f t="shared" si="531"/>
        <v>7759.0345442676644</v>
      </c>
      <c r="O424" s="1">
        <f t="shared" si="531"/>
        <v>8157.7141012655939</v>
      </c>
      <c r="P424" s="1">
        <f t="shared" si="531"/>
        <v>7895.7025259371849</v>
      </c>
      <c r="Q424" s="1">
        <f t="shared" si="531"/>
        <v>7925.9296877583083</v>
      </c>
      <c r="R424" s="1">
        <f t="shared" si="531"/>
        <v>6914.511197712548</v>
      </c>
      <c r="S424" s="1">
        <f t="shared" si="531"/>
        <v>8190.3072701073561</v>
      </c>
      <c r="T424" s="1">
        <f t="shared" si="531"/>
        <v>10446.380292234408</v>
      </c>
      <c r="U424" s="1">
        <f t="shared" si="531"/>
        <v>6808.2452474836637</v>
      </c>
      <c r="V424" s="1">
        <f t="shared" si="532"/>
        <v>6843.3287282563233</v>
      </c>
      <c r="W424" s="1">
        <f t="shared" si="532"/>
        <v>9836.0958544484183</v>
      </c>
      <c r="X424" s="1">
        <f t="shared" si="532"/>
        <v>5592.3114702602206</v>
      </c>
      <c r="Y424" s="1">
        <f t="shared" si="532"/>
        <v>8704.6430652157323</v>
      </c>
      <c r="Z424" s="1">
        <f t="shared" si="532"/>
        <v>8919.7474452569368</v>
      </c>
      <c r="AA424" s="1">
        <f t="shared" si="532"/>
        <v>8157.7141012655939</v>
      </c>
      <c r="AB424" s="1">
        <f t="shared" si="532"/>
        <v>7895.7025259371849</v>
      </c>
      <c r="AC424" s="1">
        <f t="shared" si="532"/>
        <v>7925.9296877583083</v>
      </c>
      <c r="AD424" s="1">
        <f t="shared" si="532"/>
        <v>6914.511197712548</v>
      </c>
      <c r="AE424" s="1">
        <f t="shared" si="532"/>
        <v>8190.3072701073561</v>
      </c>
      <c r="AF424" s="1">
        <f t="shared" si="532"/>
        <v>10446.380292234408</v>
      </c>
      <c r="AH424" s="15">
        <f t="shared" si="510"/>
        <v>82182.988397204652</v>
      </c>
      <c r="AI424" s="15">
        <f t="shared" si="511"/>
        <v>96234.916885936691</v>
      </c>
      <c r="AJ424" s="15">
        <f t="shared" si="512"/>
        <v>14051.928488732039</v>
      </c>
      <c r="AN424" s="15">
        <f t="shared" si="513"/>
        <v>14051.928488732039</v>
      </c>
    </row>
    <row r="425" spans="1:40">
      <c r="A425" s="77" t="s">
        <v>281</v>
      </c>
      <c r="B425" s="5" t="str">
        <f t="shared" si="396"/>
        <v>8740-05414</v>
      </c>
      <c r="C425" s="5" t="str">
        <f t="shared" si="507"/>
        <v>8740</v>
      </c>
      <c r="D425" s="1">
        <f>SUM($F425:K425)</f>
        <v>8923.880000000001</v>
      </c>
      <c r="E425" s="2">
        <f t="shared" si="530"/>
        <v>5.1171527788250695E-2</v>
      </c>
      <c r="F425" s="22">
        <f>'Div 9 history '!B421</f>
        <v>224.58</v>
      </c>
      <c r="G425" s="22">
        <f>'Div 9 history '!C421</f>
        <v>449.11</v>
      </c>
      <c r="H425" s="22">
        <f>'Div 9 history '!D421</f>
        <v>1259.71</v>
      </c>
      <c r="I425" s="22">
        <f>'Div 9 history '!E421</f>
        <v>3168</v>
      </c>
      <c r="J425" s="22">
        <f>'Div 9 history '!F421</f>
        <v>868.47</v>
      </c>
      <c r="K425" s="22">
        <f>'Div 9 history '!G421</f>
        <v>2954.01</v>
      </c>
      <c r="L425" s="1">
        <f t="shared" si="531"/>
        <v>1654.0976319982547</v>
      </c>
      <c r="M425" s="1">
        <f t="shared" si="531"/>
        <v>1674.0187077662208</v>
      </c>
      <c r="N425" s="1">
        <f t="shared" si="531"/>
        <v>1884.5158576148574</v>
      </c>
      <c r="O425" s="1">
        <f t="shared" si="531"/>
        <v>1981.3472279332864</v>
      </c>
      <c r="P425" s="1">
        <f t="shared" si="531"/>
        <v>1917.7098042605398</v>
      </c>
      <c r="Q425" s="1">
        <f t="shared" si="531"/>
        <v>1925.0513833523203</v>
      </c>
      <c r="R425" s="1">
        <f t="shared" si="531"/>
        <v>1679.3978587673216</v>
      </c>
      <c r="S425" s="1">
        <f t="shared" si="531"/>
        <v>1989.2634632821284</v>
      </c>
      <c r="T425" s="1">
        <f t="shared" si="531"/>
        <v>2537.2189288595523</v>
      </c>
      <c r="U425" s="1">
        <f t="shared" si="531"/>
        <v>1653.5879635814838</v>
      </c>
      <c r="V425" s="1">
        <f t="shared" si="532"/>
        <v>1662.1090463887833</v>
      </c>
      <c r="W425" s="1">
        <f t="shared" si="532"/>
        <v>2388.9929228917163</v>
      </c>
      <c r="X425" s="1">
        <f t="shared" si="532"/>
        <v>1358.2617252571526</v>
      </c>
      <c r="Y425" s="1">
        <f t="shared" si="532"/>
        <v>2114.1854437799179</v>
      </c>
      <c r="Z425" s="1">
        <f t="shared" si="532"/>
        <v>2166.4300385058878</v>
      </c>
      <c r="AA425" s="1">
        <f t="shared" si="532"/>
        <v>1981.3472279332864</v>
      </c>
      <c r="AB425" s="1">
        <f t="shared" si="532"/>
        <v>1917.7098042605398</v>
      </c>
      <c r="AC425" s="1">
        <f t="shared" si="532"/>
        <v>1925.0513833523203</v>
      </c>
      <c r="AD425" s="1">
        <f t="shared" si="532"/>
        <v>1679.3978587673216</v>
      </c>
      <c r="AE425" s="1">
        <f t="shared" si="532"/>
        <v>1989.2634632821284</v>
      </c>
      <c r="AF425" s="1">
        <f t="shared" si="532"/>
        <v>2537.2189288595523</v>
      </c>
      <c r="AH425" s="15">
        <f t="shared" si="510"/>
        <v>19960.620612925482</v>
      </c>
      <c r="AI425" s="15">
        <f t="shared" si="511"/>
        <v>23373.555806860091</v>
      </c>
      <c r="AJ425" s="15">
        <f t="shared" si="512"/>
        <v>3412.9351939346088</v>
      </c>
      <c r="AN425" s="15">
        <f t="shared" si="513"/>
        <v>3412.9351939346088</v>
      </c>
    </row>
    <row r="426" spans="1:40">
      <c r="A426" s="77" t="s">
        <v>959</v>
      </c>
      <c r="B426" s="5" t="str">
        <f t="shared" ref="B426:B431" si="533">RIGHT(A426,10)</f>
        <v>8800-05414</v>
      </c>
      <c r="C426" s="5" t="str">
        <f t="shared" ref="C426:C431" si="534">LEFT(B426,4)</f>
        <v>8800</v>
      </c>
      <c r="D426" s="1">
        <f>SUM($F426:K426)</f>
        <v>201.67</v>
      </c>
      <c r="E426" s="2">
        <f t="shared" si="530"/>
        <v>1.1564209748513557E-3</v>
      </c>
      <c r="F426" s="22">
        <f>'Div 9 history '!B422</f>
        <v>0</v>
      </c>
      <c r="G426" s="22">
        <f>'Div 9 history '!C422</f>
        <v>0</v>
      </c>
      <c r="H426" s="22">
        <f>'Div 9 history '!D422</f>
        <v>201.67</v>
      </c>
      <c r="I426" s="22">
        <f>'Div 9 history '!E422</f>
        <v>0</v>
      </c>
      <c r="J426" s="22">
        <f>'Div 9 history '!F422</f>
        <v>0</v>
      </c>
      <c r="K426" s="22">
        <f>'Div 9 history '!G422</f>
        <v>0</v>
      </c>
      <c r="L426" s="1">
        <f t="shared" si="531"/>
        <v>37.380810751050888</v>
      </c>
      <c r="M426" s="1">
        <f t="shared" si="531"/>
        <v>37.831005436560524</v>
      </c>
      <c r="N426" s="1">
        <f t="shared" si="531"/>
        <v>42.588012501870061</v>
      </c>
      <c r="O426" s="1">
        <f t="shared" si="531"/>
        <v>44.776296348371538</v>
      </c>
      <c r="P426" s="1">
        <f t="shared" si="531"/>
        <v>43.338159659836641</v>
      </c>
      <c r="Q426" s="1">
        <f t="shared" si="531"/>
        <v>43.504071377098569</v>
      </c>
      <c r="R426" s="1">
        <f t="shared" si="531"/>
        <v>37.952568409436893</v>
      </c>
      <c r="S426" s="1">
        <f t="shared" si="531"/>
        <v>44.955194673181033</v>
      </c>
      <c r="T426" s="1">
        <f t="shared" si="531"/>
        <v>57.338393320294074</v>
      </c>
      <c r="U426" s="1">
        <f t="shared" si="531"/>
        <v>37.369292798141366</v>
      </c>
      <c r="V426" s="1">
        <f t="shared" si="532"/>
        <v>37.561860018873617</v>
      </c>
      <c r="W426" s="1">
        <f t="shared" si="532"/>
        <v>53.988646503490898</v>
      </c>
      <c r="X426" s="1">
        <f t="shared" si="532"/>
        <v>30.695240425981741</v>
      </c>
      <c r="Y426" s="1">
        <f t="shared" si="532"/>
        <v>47.778295813827164</v>
      </c>
      <c r="Z426" s="1">
        <f t="shared" si="532"/>
        <v>48.958966936521151</v>
      </c>
      <c r="AA426" s="1">
        <f t="shared" si="532"/>
        <v>44.776296348371538</v>
      </c>
      <c r="AB426" s="1">
        <f t="shared" si="532"/>
        <v>43.338159659836641</v>
      </c>
      <c r="AC426" s="1">
        <f t="shared" si="532"/>
        <v>43.504071377098569</v>
      </c>
      <c r="AD426" s="1">
        <f t="shared" si="532"/>
        <v>37.952568409436893</v>
      </c>
      <c r="AE426" s="1">
        <f t="shared" si="532"/>
        <v>44.955194673181033</v>
      </c>
      <c r="AF426" s="1">
        <f t="shared" si="532"/>
        <v>57.338393320294074</v>
      </c>
      <c r="AH426" s="15">
        <f t="shared" ref="AH426" si="535">SUM(F426:Q426)</f>
        <v>451.08835607478824</v>
      </c>
      <c r="AI426" s="15">
        <f t="shared" ref="AI426" si="536">SUM(U426:AF426)</f>
        <v>528.21698628505465</v>
      </c>
      <c r="AJ426" s="15">
        <f t="shared" ref="AJ426" si="537">AI426-AH426</f>
        <v>77.128630210266408</v>
      </c>
      <c r="AN426" s="15">
        <f t="shared" ref="AN426" si="538">AJ426</f>
        <v>77.128630210266408</v>
      </c>
    </row>
    <row r="427" spans="1:40">
      <c r="A427" s="77" t="s">
        <v>739</v>
      </c>
      <c r="B427" s="5" t="str">
        <f t="shared" si="533"/>
        <v>8750-05414</v>
      </c>
      <c r="C427" s="5" t="str">
        <f t="shared" si="534"/>
        <v>8750</v>
      </c>
      <c r="D427" s="1">
        <f>SUM($F427:K427)</f>
        <v>1420.68</v>
      </c>
      <c r="E427" s="2">
        <f t="shared" si="530"/>
        <v>8.1464974986454313E-3</v>
      </c>
      <c r="F427" s="22">
        <f>'Div 9 history '!B423</f>
        <v>0</v>
      </c>
      <c r="G427" s="22">
        <f>'Div 9 history '!C423</f>
        <v>0</v>
      </c>
      <c r="H427" s="22">
        <f>'Div 9 history '!D423</f>
        <v>1065.51</v>
      </c>
      <c r="I427" s="22">
        <f>'Div 9 history '!E423</f>
        <v>0</v>
      </c>
      <c r="J427" s="22">
        <f>'Div 9 history '!F423</f>
        <v>355.17</v>
      </c>
      <c r="K427" s="22">
        <f>'Div 9 history '!G423</f>
        <v>0</v>
      </c>
      <c r="L427" s="1">
        <f t="shared" si="531"/>
        <v>263.33202864978915</v>
      </c>
      <c r="M427" s="1">
        <f t="shared" si="531"/>
        <v>266.50346012601182</v>
      </c>
      <c r="N427" s="1">
        <f t="shared" si="531"/>
        <v>300.01456637653973</v>
      </c>
      <c r="O427" s="1">
        <f t="shared" si="531"/>
        <v>315.43010212825146</v>
      </c>
      <c r="P427" s="1">
        <f t="shared" si="531"/>
        <v>305.29903637396103</v>
      </c>
      <c r="Q427" s="1">
        <f t="shared" si="531"/>
        <v>306.46781437009173</v>
      </c>
      <c r="R427" s="1">
        <f t="shared" si="531"/>
        <v>267.3598199430694</v>
      </c>
      <c r="S427" s="1">
        <f t="shared" si="531"/>
        <v>316.69036529129193</v>
      </c>
      <c r="T427" s="1">
        <f t="shared" si="531"/>
        <v>403.92477127126187</v>
      </c>
      <c r="U427" s="1">
        <f t="shared" si="531"/>
        <v>263.25088953470265</v>
      </c>
      <c r="V427" s="1">
        <f t="shared" si="532"/>
        <v>264.60744429817709</v>
      </c>
      <c r="W427" s="1">
        <f t="shared" si="532"/>
        <v>380.32721929181065</v>
      </c>
      <c r="X427" s="1">
        <f t="shared" si="532"/>
        <v>216.23500852077026</v>
      </c>
      <c r="Y427" s="1">
        <f t="shared" si="532"/>
        <v>336.57792084488511</v>
      </c>
      <c r="Z427" s="1">
        <f t="shared" si="532"/>
        <v>344.89525039607713</v>
      </c>
      <c r="AA427" s="1">
        <f t="shared" si="532"/>
        <v>315.43010212825146</v>
      </c>
      <c r="AB427" s="1">
        <f t="shared" si="532"/>
        <v>305.29903637396103</v>
      </c>
      <c r="AC427" s="1">
        <f t="shared" si="532"/>
        <v>306.46781437009173</v>
      </c>
      <c r="AD427" s="1">
        <f t="shared" si="532"/>
        <v>267.3598199430694</v>
      </c>
      <c r="AE427" s="1">
        <f t="shared" si="532"/>
        <v>316.69036529129193</v>
      </c>
      <c r="AF427" s="1">
        <f t="shared" si="532"/>
        <v>403.92477127126187</v>
      </c>
      <c r="AH427" s="15">
        <f t="shared" si="510"/>
        <v>3177.7270080246444</v>
      </c>
      <c r="AI427" s="15">
        <f t="shared" si="511"/>
        <v>3721.0656422643497</v>
      </c>
      <c r="AJ427" s="15">
        <f t="shared" si="512"/>
        <v>543.33863423970524</v>
      </c>
      <c r="AN427" s="15">
        <f t="shared" si="513"/>
        <v>543.33863423970524</v>
      </c>
    </row>
    <row r="428" spans="1:40">
      <c r="A428" s="77" t="s">
        <v>282</v>
      </c>
      <c r="B428" s="5" t="str">
        <f t="shared" si="533"/>
        <v>8780-05414</v>
      </c>
      <c r="C428" s="5" t="str">
        <f t="shared" si="534"/>
        <v>8780</v>
      </c>
      <c r="D428" s="1">
        <f>SUM($F428:K428)</f>
        <v>1180.03</v>
      </c>
      <c r="E428" s="2">
        <f t="shared" si="530"/>
        <v>6.7665564682592621E-3</v>
      </c>
      <c r="F428" s="22">
        <f>'Div 9 history '!B424</f>
        <v>0</v>
      </c>
      <c r="G428" s="22">
        <f>'Div 9 history '!C424</f>
        <v>0</v>
      </c>
      <c r="H428" s="22">
        <f>'Div 9 history '!D424</f>
        <v>596.95000000000005</v>
      </c>
      <c r="I428" s="22">
        <f>'Div 9 history '!E424</f>
        <v>583.07999999999993</v>
      </c>
      <c r="J428" s="22">
        <f>'Div 9 history '!F424</f>
        <v>0</v>
      </c>
      <c r="K428" s="22">
        <f>'Div 9 history '!G424</f>
        <v>0</v>
      </c>
      <c r="L428" s="1">
        <f t="shared" si="531"/>
        <v>218.72602821719929</v>
      </c>
      <c r="M428" s="1">
        <f t="shared" si="531"/>
        <v>221.36024865029265</v>
      </c>
      <c r="N428" s="1">
        <f t="shared" si="531"/>
        <v>249.19488467586521</v>
      </c>
      <c r="O428" s="1">
        <f t="shared" si="531"/>
        <v>261.99917181518754</v>
      </c>
      <c r="P428" s="1">
        <f t="shared" si="531"/>
        <v>253.58421452569561</v>
      </c>
      <c r="Q428" s="1">
        <f t="shared" si="531"/>
        <v>254.55501238219679</v>
      </c>
      <c r="R428" s="1">
        <f t="shared" si="531"/>
        <v>222.07154906623603</v>
      </c>
      <c r="S428" s="1">
        <f t="shared" si="531"/>
        <v>263.04595810082719</v>
      </c>
      <c r="T428" s="1">
        <f t="shared" si="531"/>
        <v>335.50366573980574</v>
      </c>
      <c r="U428" s="1">
        <f t="shared" si="531"/>
        <v>218.65863331477544</v>
      </c>
      <c r="V428" s="1">
        <f t="shared" si="532"/>
        <v>219.78540029786998</v>
      </c>
      <c r="W428" s="1">
        <f t="shared" si="532"/>
        <v>315.90331994602258</v>
      </c>
      <c r="X428" s="1">
        <f t="shared" si="532"/>
        <v>179.60680596951076</v>
      </c>
      <c r="Y428" s="1">
        <f t="shared" si="532"/>
        <v>279.56474641340048</v>
      </c>
      <c r="Z428" s="1">
        <f t="shared" si="532"/>
        <v>286.47319757079913</v>
      </c>
      <c r="AA428" s="1">
        <f t="shared" si="532"/>
        <v>261.99917181518754</v>
      </c>
      <c r="AB428" s="1">
        <f t="shared" si="532"/>
        <v>253.58421452569561</v>
      </c>
      <c r="AC428" s="1">
        <f t="shared" si="532"/>
        <v>254.55501238219679</v>
      </c>
      <c r="AD428" s="1">
        <f t="shared" si="532"/>
        <v>222.07154906623603</v>
      </c>
      <c r="AE428" s="1">
        <f t="shared" si="532"/>
        <v>263.04595810082719</v>
      </c>
      <c r="AF428" s="1">
        <f t="shared" si="532"/>
        <v>335.50366573980574</v>
      </c>
      <c r="AH428" s="15">
        <f t="shared" si="510"/>
        <v>2639.4495602664369</v>
      </c>
      <c r="AI428" s="15">
        <f t="shared" si="511"/>
        <v>3090.7516751423277</v>
      </c>
      <c r="AJ428" s="15">
        <f t="shared" si="512"/>
        <v>451.30211487589077</v>
      </c>
      <c r="AN428" s="15">
        <f t="shared" si="513"/>
        <v>451.30211487589077</v>
      </c>
    </row>
    <row r="429" spans="1:40">
      <c r="A429" s="77" t="s">
        <v>283</v>
      </c>
      <c r="B429" s="5" t="str">
        <f t="shared" si="533"/>
        <v>9020-05414</v>
      </c>
      <c r="C429" s="5" t="str">
        <f t="shared" si="534"/>
        <v>9020</v>
      </c>
      <c r="D429" s="1">
        <f>SUM($F429:K429)</f>
        <v>3076.84</v>
      </c>
      <c r="E429" s="2">
        <f t="shared" si="530"/>
        <v>1.7643290089064539E-2</v>
      </c>
      <c r="F429" s="22">
        <f>'Div 9 history '!B425</f>
        <v>0</v>
      </c>
      <c r="G429" s="22">
        <f>'Div 9 history '!C425</f>
        <v>0</v>
      </c>
      <c r="H429" s="22">
        <f>'Div 9 history '!D425</f>
        <v>0</v>
      </c>
      <c r="I429" s="22">
        <f>'Div 9 history '!E425</f>
        <v>2011.78</v>
      </c>
      <c r="J429" s="22">
        <f>'Div 9 history '!F425</f>
        <v>1065.06</v>
      </c>
      <c r="K429" s="22">
        <f>'Div 9 history '!G425</f>
        <v>0</v>
      </c>
      <c r="L429" s="1">
        <f t="shared" si="531"/>
        <v>570.31176551427291</v>
      </c>
      <c r="M429" s="1">
        <f t="shared" si="531"/>
        <v>577.18029834594586</v>
      </c>
      <c r="N429" s="1">
        <f t="shared" si="531"/>
        <v>649.75703072471811</v>
      </c>
      <c r="O429" s="1">
        <f t="shared" si="531"/>
        <v>683.143252127354</v>
      </c>
      <c r="P429" s="1">
        <f t="shared" si="531"/>
        <v>661.20188013969243</v>
      </c>
      <c r="Q429" s="1">
        <f t="shared" si="531"/>
        <v>663.73316296877056</v>
      </c>
      <c r="R429" s="1">
        <f t="shared" si="531"/>
        <v>579.03496100010818</v>
      </c>
      <c r="S429" s="1">
        <f t="shared" si="531"/>
        <v>685.87266910413223</v>
      </c>
      <c r="T429" s="1">
        <f t="shared" si="531"/>
        <v>874.80072446875408</v>
      </c>
      <c r="U429" s="1">
        <f t="shared" si="531"/>
        <v>570.13603834498588</v>
      </c>
      <c r="V429" s="1">
        <f t="shared" si="532"/>
        <v>573.07399901061694</v>
      </c>
      <c r="W429" s="1">
        <f t="shared" si="532"/>
        <v>823.69428823226531</v>
      </c>
      <c r="X429" s="1">
        <f t="shared" si="532"/>
        <v>468.31131825396773</v>
      </c>
      <c r="Y429" s="1">
        <f t="shared" si="532"/>
        <v>728.94417460116028</v>
      </c>
      <c r="Z429" s="1">
        <f t="shared" si="532"/>
        <v>746.95744448339235</v>
      </c>
      <c r="AA429" s="1">
        <f t="shared" si="532"/>
        <v>683.143252127354</v>
      </c>
      <c r="AB429" s="1">
        <f t="shared" si="532"/>
        <v>661.20188013969243</v>
      </c>
      <c r="AC429" s="1">
        <f t="shared" si="532"/>
        <v>663.73316296877056</v>
      </c>
      <c r="AD429" s="1">
        <f t="shared" si="532"/>
        <v>579.03496100010818</v>
      </c>
      <c r="AE429" s="1">
        <f t="shared" si="532"/>
        <v>685.87266910413223</v>
      </c>
      <c r="AF429" s="1">
        <f t="shared" si="532"/>
        <v>874.80072446875408</v>
      </c>
      <c r="AH429" s="15">
        <f t="shared" si="510"/>
        <v>6882.1673898207537</v>
      </c>
      <c r="AI429" s="15">
        <f t="shared" si="511"/>
        <v>8058.9039127351998</v>
      </c>
      <c r="AJ429" s="15">
        <f t="shared" si="512"/>
        <v>1176.7365229144461</v>
      </c>
      <c r="AN429" s="15">
        <f t="shared" si="513"/>
        <v>1176.7365229144461</v>
      </c>
    </row>
    <row r="430" spans="1:40">
      <c r="A430" s="77" t="s">
        <v>353</v>
      </c>
      <c r="B430" s="5" t="str">
        <f t="shared" si="533"/>
        <v>9030-05414</v>
      </c>
      <c r="C430" s="5" t="str">
        <f t="shared" si="534"/>
        <v>9030</v>
      </c>
      <c r="D430" s="1">
        <f>SUM($F430:K430)</f>
        <v>365.06</v>
      </c>
      <c r="E430" s="2">
        <f t="shared" si="530"/>
        <v>2.0933358510399958E-3</v>
      </c>
      <c r="F430" s="22">
        <f>'Div 9 history '!B426</f>
        <v>0</v>
      </c>
      <c r="G430" s="22">
        <f>'Div 9 history '!C426</f>
        <v>365.06</v>
      </c>
      <c r="H430" s="22">
        <f>'Div 9 history '!D426</f>
        <v>0</v>
      </c>
      <c r="I430" s="22">
        <f>'Div 9 history '!E426</f>
        <v>0</v>
      </c>
      <c r="J430" s="22">
        <f>'Div 9 history '!F426</f>
        <v>0</v>
      </c>
      <c r="K430" s="22">
        <f>'Div 9 history '!G426</f>
        <v>0</v>
      </c>
      <c r="L430" s="1">
        <f t="shared" si="531"/>
        <v>67.666181250451913</v>
      </c>
      <c r="M430" s="1">
        <f t="shared" si="531"/>
        <v>68.481116897261799</v>
      </c>
      <c r="N430" s="1">
        <f t="shared" si="531"/>
        <v>77.09217952066588</v>
      </c>
      <c r="O430" s="1">
        <f t="shared" si="531"/>
        <v>81.053378018230347</v>
      </c>
      <c r="P430" s="1">
        <f t="shared" si="531"/>
        <v>78.450084620518496</v>
      </c>
      <c r="Q430" s="1">
        <f t="shared" si="531"/>
        <v>78.750415515067203</v>
      </c>
      <c r="R430" s="1">
        <f t="shared" si="531"/>
        <v>68.701168361923109</v>
      </c>
      <c r="S430" s="1">
        <f t="shared" si="531"/>
        <v>81.377217074386238</v>
      </c>
      <c r="T430" s="1">
        <f t="shared" si="531"/>
        <v>103.79309696785123</v>
      </c>
      <c r="U430" s="1">
        <f t="shared" si="531"/>
        <v>67.645331625375562</v>
      </c>
      <c r="V430" s="1">
        <f t="shared" si="532"/>
        <v>67.993913911290747</v>
      </c>
      <c r="W430" s="1">
        <f t="shared" si="532"/>
        <v>97.729435674936227</v>
      </c>
      <c r="X430" s="1">
        <f t="shared" si="532"/>
        <v>55.564062428268436</v>
      </c>
      <c r="Y430" s="1">
        <f t="shared" si="532"/>
        <v>86.487552287379117</v>
      </c>
      <c r="Z430" s="1">
        <f t="shared" si="532"/>
        <v>88.624785391215411</v>
      </c>
      <c r="AA430" s="1">
        <f t="shared" si="532"/>
        <v>81.053378018230347</v>
      </c>
      <c r="AB430" s="1">
        <f t="shared" si="532"/>
        <v>78.450084620518496</v>
      </c>
      <c r="AC430" s="1">
        <f t="shared" si="532"/>
        <v>78.750415515067203</v>
      </c>
      <c r="AD430" s="1">
        <f t="shared" si="532"/>
        <v>68.701168361923109</v>
      </c>
      <c r="AE430" s="1">
        <f t="shared" si="532"/>
        <v>81.377217074386238</v>
      </c>
      <c r="AF430" s="1">
        <f t="shared" si="532"/>
        <v>103.79309696785123</v>
      </c>
      <c r="AH430" s="15">
        <f t="shared" si="510"/>
        <v>816.55335582219561</v>
      </c>
      <c r="AI430" s="15">
        <f t="shared" si="511"/>
        <v>956.17044187644206</v>
      </c>
      <c r="AJ430" s="15">
        <f t="shared" si="512"/>
        <v>139.61708605424644</v>
      </c>
      <c r="AN430" s="15">
        <f t="shared" si="513"/>
        <v>139.61708605424644</v>
      </c>
    </row>
    <row r="431" spans="1:40">
      <c r="A431" s="77" t="s">
        <v>960</v>
      </c>
      <c r="B431" s="5" t="str">
        <f t="shared" si="533"/>
        <v>9030-05419</v>
      </c>
      <c r="C431" s="5" t="str">
        <f t="shared" si="534"/>
        <v>9030</v>
      </c>
      <c r="D431" s="1">
        <f>SUM($F431:K431)</f>
        <v>75</v>
      </c>
      <c r="E431" s="2">
        <f t="shared" si="530"/>
        <v>4.3006680772475671E-4</v>
      </c>
      <c r="F431" s="22">
        <f>'Div 9 history '!B427</f>
        <v>0</v>
      </c>
      <c r="G431" s="22">
        <f>'Div 9 history '!C427</f>
        <v>0</v>
      </c>
      <c r="H431" s="22">
        <f>'Div 9 history '!D427</f>
        <v>0</v>
      </c>
      <c r="I431" s="22">
        <f>'Div 9 history '!E427</f>
        <v>0</v>
      </c>
      <c r="J431" s="22">
        <f>'Div 9 history '!F427</f>
        <v>0</v>
      </c>
      <c r="K431" s="22">
        <f>'Div 9 history '!G427</f>
        <v>75</v>
      </c>
      <c r="L431" s="1">
        <f t="shared" si="531"/>
        <v>13.901724630975439</v>
      </c>
      <c r="M431" s="1">
        <f t="shared" si="531"/>
        <v>14.069149639222688</v>
      </c>
      <c r="N431" s="1">
        <f t="shared" si="531"/>
        <v>15.838255256806937</v>
      </c>
      <c r="O431" s="1">
        <f t="shared" si="531"/>
        <v>16.652066376396416</v>
      </c>
      <c r="P431" s="1">
        <f t="shared" si="531"/>
        <v>16.117230993641833</v>
      </c>
      <c r="Q431" s="1">
        <f t="shared" si="531"/>
        <v>16.178932678546104</v>
      </c>
      <c r="R431" s="1">
        <f t="shared" si="531"/>
        <v>14.114358262050713</v>
      </c>
      <c r="S431" s="1">
        <f t="shared" si="531"/>
        <v>16.718597711551435</v>
      </c>
      <c r="T431" s="1">
        <f t="shared" si="531"/>
        <v>21.323843402697751</v>
      </c>
      <c r="U431" s="1">
        <f t="shared" si="531"/>
        <v>13.8974411655705</v>
      </c>
      <c r="V431" s="1">
        <f t="shared" si="532"/>
        <v>13.969055890392827</v>
      </c>
      <c r="W431" s="1">
        <f t="shared" si="532"/>
        <v>20.078090384101838</v>
      </c>
      <c r="X431" s="1">
        <f t="shared" si="532"/>
        <v>11.415396598148613</v>
      </c>
      <c r="Y431" s="1">
        <f t="shared" si="532"/>
        <v>17.768494005241422</v>
      </c>
      <c r="Z431" s="1">
        <f t="shared" si="532"/>
        <v>18.207579313924164</v>
      </c>
      <c r="AA431" s="1">
        <f t="shared" si="532"/>
        <v>16.652066376396416</v>
      </c>
      <c r="AB431" s="1">
        <f t="shared" si="532"/>
        <v>16.117230993641833</v>
      </c>
      <c r="AC431" s="1">
        <f t="shared" si="532"/>
        <v>16.178932678546104</v>
      </c>
      <c r="AD431" s="1">
        <f t="shared" si="532"/>
        <v>14.114358262050713</v>
      </c>
      <c r="AE431" s="1">
        <f t="shared" si="532"/>
        <v>16.718597711551435</v>
      </c>
      <c r="AF431" s="1">
        <f t="shared" si="532"/>
        <v>21.323843402697751</v>
      </c>
      <c r="AH431" s="15">
        <f t="shared" ref="AH431" si="539">SUM(F431:Q431)</f>
        <v>167.75735957558942</v>
      </c>
      <c r="AI431" s="15">
        <f t="shared" ref="AI431" si="540">SUM(U431:AF431)</f>
        <v>196.4410867822636</v>
      </c>
      <c r="AJ431" s="15">
        <f t="shared" ref="AJ431" si="541">AI431-AH431</f>
        <v>28.683727206674178</v>
      </c>
      <c r="AN431" s="15">
        <f t="shared" ref="AN431" si="542">AJ431</f>
        <v>28.683727206674178</v>
      </c>
    </row>
    <row r="432" spans="1:40">
      <c r="A432" s="77" t="s">
        <v>740</v>
      </c>
      <c r="B432" s="5" t="str">
        <f t="shared" si="396"/>
        <v>9260-05419</v>
      </c>
      <c r="C432" s="5" t="str">
        <f t="shared" si="507"/>
        <v>9260</v>
      </c>
      <c r="D432" s="1">
        <f>SUM($F432:K432)</f>
        <v>296.58999999999997</v>
      </c>
      <c r="E432" s="2">
        <f>D432/$D$437</f>
        <v>1.7007135267078078E-3</v>
      </c>
      <c r="F432" s="22">
        <f>'Div 9 history '!B428</f>
        <v>0</v>
      </c>
      <c r="G432" s="22">
        <f>'Div 9 history '!C428</f>
        <v>0</v>
      </c>
      <c r="H432" s="22">
        <f>'Div 9 history '!D428</f>
        <v>296.58999999999997</v>
      </c>
      <c r="I432" s="22">
        <f>'Div 9 history '!E428</f>
        <v>0</v>
      </c>
      <c r="J432" s="22">
        <f>'Div 9 history '!F428</f>
        <v>0</v>
      </c>
      <c r="K432" s="22">
        <f>'Div 9 history '!G428</f>
        <v>0</v>
      </c>
      <c r="L432" s="1">
        <f t="shared" ref="L432:U436" si="543">$E432*L$437</f>
        <v>54.974833444013399</v>
      </c>
      <c r="M432" s="1">
        <f t="shared" si="543"/>
        <v>55.636921219960755</v>
      </c>
      <c r="N432" s="1">
        <f t="shared" si="543"/>
        <v>62.632908354884918</v>
      </c>
      <c r="O432" s="1">
        <f t="shared" si="543"/>
        <v>65.851151554338841</v>
      </c>
      <c r="P432" s="1">
        <f t="shared" si="543"/>
        <v>63.736127205389742</v>
      </c>
      <c r="Q432" s="1">
        <f t="shared" si="543"/>
        <v>63.980128575066516</v>
      </c>
      <c r="R432" s="1">
        <f t="shared" si="543"/>
        <v>55.815700225888271</v>
      </c>
      <c r="S432" s="1">
        <f t="shared" si="543"/>
        <v>66.114251936920539</v>
      </c>
      <c r="T432" s="1">
        <f t="shared" si="543"/>
        <v>84.325849530748343</v>
      </c>
      <c r="U432" s="1">
        <f t="shared" si="543"/>
        <v>54.957894337287392</v>
      </c>
      <c r="V432" s="1">
        <f t="shared" ref="V432:AF436" si="544">$E432*V$437</f>
        <v>55.241097153754779</v>
      </c>
      <c r="W432" s="1">
        <f t="shared" si="544"/>
        <v>79.39947769361018</v>
      </c>
      <c r="X432" s="1">
        <f t="shared" si="544"/>
        <v>45.142566360598622</v>
      </c>
      <c r="Y432" s="1">
        <f t="shared" si="544"/>
        <v>70.266101826860705</v>
      </c>
      <c r="Z432" s="1">
        <f t="shared" si="544"/>
        <v>72.002479316223571</v>
      </c>
      <c r="AA432" s="1">
        <f t="shared" si="544"/>
        <v>65.851151554338841</v>
      </c>
      <c r="AB432" s="1">
        <f t="shared" si="544"/>
        <v>63.736127205389742</v>
      </c>
      <c r="AC432" s="1">
        <f t="shared" si="544"/>
        <v>63.980128575066516</v>
      </c>
      <c r="AD432" s="1">
        <f t="shared" si="544"/>
        <v>55.815700225888271</v>
      </c>
      <c r="AE432" s="1">
        <f t="shared" si="544"/>
        <v>66.114251936920539</v>
      </c>
      <c r="AF432" s="1">
        <f t="shared" si="544"/>
        <v>84.325849530748343</v>
      </c>
      <c r="AH432" s="15">
        <f t="shared" si="510"/>
        <v>663.40207035365415</v>
      </c>
      <c r="AI432" s="15">
        <f t="shared" si="511"/>
        <v>776.83282571668735</v>
      </c>
      <c r="AJ432" s="15">
        <f t="shared" si="512"/>
        <v>113.4307553630332</v>
      </c>
      <c r="AN432" s="15">
        <f t="shared" si="513"/>
        <v>113.4307553630332</v>
      </c>
    </row>
    <row r="433" spans="1:40">
      <c r="A433" s="77" t="s">
        <v>285</v>
      </c>
      <c r="B433" s="5" t="str">
        <f t="shared" si="396"/>
        <v>8700-05419</v>
      </c>
      <c r="C433" s="5" t="str">
        <f t="shared" si="507"/>
        <v>8700</v>
      </c>
      <c r="D433" s="1">
        <f>SUM($F433:K433)</f>
        <v>1184.67</v>
      </c>
      <c r="E433" s="2">
        <f>D433/$D$437</f>
        <v>6.7931632680971674E-3</v>
      </c>
      <c r="F433" s="22">
        <f>'Div 9 history '!B429</f>
        <v>745</v>
      </c>
      <c r="G433" s="22">
        <f>'Div 9 history '!C429</f>
        <v>38.67</v>
      </c>
      <c r="H433" s="22">
        <f>'Div 9 history '!D429</f>
        <v>401</v>
      </c>
      <c r="I433" s="22">
        <f>'Div 9 history '!E429</f>
        <v>0</v>
      </c>
      <c r="J433" s="22">
        <f>'Div 9 history '!F429</f>
        <v>0</v>
      </c>
      <c r="K433" s="22">
        <f>'Div 9 history '!G429</f>
        <v>0</v>
      </c>
      <c r="L433" s="1">
        <f t="shared" si="543"/>
        <v>219.58608158103564</v>
      </c>
      <c r="M433" s="1">
        <f t="shared" si="543"/>
        <v>222.2306600413059</v>
      </c>
      <c r="N433" s="1">
        <f t="shared" si="543"/>
        <v>250.17474473441968</v>
      </c>
      <c r="O433" s="1">
        <f t="shared" si="543"/>
        <v>263.02937965500723</v>
      </c>
      <c r="P433" s="1">
        <f t="shared" si="543"/>
        <v>254.58133388316895</v>
      </c>
      <c r="Q433" s="1">
        <f t="shared" si="543"/>
        <v>255.55594901724285</v>
      </c>
      <c r="R433" s="1">
        <f t="shared" si="543"/>
        <v>222.94475736404823</v>
      </c>
      <c r="S433" s="1">
        <f t="shared" si="543"/>
        <v>264.08028201258185</v>
      </c>
      <c r="T433" s="1">
        <f t="shared" si="543"/>
        <v>336.82290085165266</v>
      </c>
      <c r="U433" s="1">
        <f t="shared" si="543"/>
        <v>219.51842167488542</v>
      </c>
      <c r="V433" s="1">
        <f t="shared" si="544"/>
        <v>220.64961922228895</v>
      </c>
      <c r="W433" s="1">
        <f t="shared" si="544"/>
        <v>317.145484471119</v>
      </c>
      <c r="X433" s="1">
        <f t="shared" si="544"/>
        <v>180.31303850571624</v>
      </c>
      <c r="Y433" s="1">
        <f t="shared" si="544"/>
        <v>280.66402390919143</v>
      </c>
      <c r="Z433" s="1">
        <f t="shared" si="544"/>
        <v>287.59963981102055</v>
      </c>
      <c r="AA433" s="1">
        <f t="shared" si="544"/>
        <v>263.02937965500723</v>
      </c>
      <c r="AB433" s="1">
        <f t="shared" si="544"/>
        <v>254.58133388316895</v>
      </c>
      <c r="AC433" s="1">
        <f t="shared" si="544"/>
        <v>255.55594901724285</v>
      </c>
      <c r="AD433" s="1">
        <f t="shared" si="544"/>
        <v>222.94475736404823</v>
      </c>
      <c r="AE433" s="1">
        <f t="shared" si="544"/>
        <v>264.08028201258185</v>
      </c>
      <c r="AF433" s="1">
        <f t="shared" si="544"/>
        <v>336.82290085165266</v>
      </c>
      <c r="AH433" s="15">
        <f t="shared" si="510"/>
        <v>2649.82814891218</v>
      </c>
      <c r="AI433" s="15">
        <f t="shared" si="511"/>
        <v>3102.9048303779232</v>
      </c>
      <c r="AJ433" s="15">
        <f t="shared" si="512"/>
        <v>453.07668146574315</v>
      </c>
      <c r="AN433" s="15">
        <f t="shared" si="513"/>
        <v>453.07668146574315</v>
      </c>
    </row>
    <row r="434" spans="1:40">
      <c r="A434" s="77" t="s">
        <v>286</v>
      </c>
      <c r="B434" s="5" t="str">
        <f t="shared" si="396"/>
        <v>8740-05419</v>
      </c>
      <c r="C434" s="5" t="str">
        <f t="shared" si="507"/>
        <v>8740</v>
      </c>
      <c r="D434" s="1">
        <f>SUM($F434:K434)</f>
        <v>658</v>
      </c>
      <c r="E434" s="2">
        <f>D434/$D$437</f>
        <v>3.7731194597718652E-3</v>
      </c>
      <c r="F434" s="22">
        <f>'Div 9 history '!B430</f>
        <v>98</v>
      </c>
      <c r="G434" s="22">
        <f>'Div 9 history '!C430</f>
        <v>510</v>
      </c>
      <c r="H434" s="22">
        <f>'Div 9 history '!D430</f>
        <v>0</v>
      </c>
      <c r="I434" s="22">
        <f>'Div 9 history '!E430</f>
        <v>0</v>
      </c>
      <c r="J434" s="22">
        <f>'Div 9 history '!F430</f>
        <v>0</v>
      </c>
      <c r="K434" s="22">
        <f>'Div 9 history '!G430</f>
        <v>50</v>
      </c>
      <c r="L434" s="1">
        <f t="shared" si="543"/>
        <v>121.96446409575785</v>
      </c>
      <c r="M434" s="1">
        <f t="shared" si="543"/>
        <v>123.43333950144704</v>
      </c>
      <c r="N434" s="1">
        <f t="shared" si="543"/>
        <v>138.95429278638619</v>
      </c>
      <c r="O434" s="1">
        <f t="shared" si="543"/>
        <v>146.09412900891789</v>
      </c>
      <c r="P434" s="1">
        <f t="shared" si="543"/>
        <v>141.401839917551</v>
      </c>
      <c r="Q434" s="1">
        <f t="shared" si="543"/>
        <v>141.94316936644447</v>
      </c>
      <c r="R434" s="1">
        <f t="shared" si="543"/>
        <v>123.82996981905823</v>
      </c>
      <c r="S434" s="1">
        <f t="shared" si="543"/>
        <v>146.67783058934458</v>
      </c>
      <c r="T434" s="1">
        <f t="shared" si="543"/>
        <v>187.08118611966827</v>
      </c>
      <c r="U434" s="1">
        <f t="shared" si="543"/>
        <v>121.92688382593852</v>
      </c>
      <c r="V434" s="1">
        <f t="shared" si="544"/>
        <v>122.55518367837973</v>
      </c>
      <c r="W434" s="1">
        <f t="shared" si="544"/>
        <v>176.1517796365201</v>
      </c>
      <c r="X434" s="1">
        <f t="shared" si="544"/>
        <v>100.15107948775716</v>
      </c>
      <c r="Y434" s="1">
        <f t="shared" si="544"/>
        <v>155.88892073931808</v>
      </c>
      <c r="Z434" s="1">
        <f t="shared" si="544"/>
        <v>159.74116251416135</v>
      </c>
      <c r="AA434" s="1">
        <f t="shared" si="544"/>
        <v>146.09412900891789</v>
      </c>
      <c r="AB434" s="1">
        <f t="shared" si="544"/>
        <v>141.401839917551</v>
      </c>
      <c r="AC434" s="1">
        <f t="shared" si="544"/>
        <v>141.94316936644447</v>
      </c>
      <c r="AD434" s="1">
        <f t="shared" si="544"/>
        <v>123.82996981905823</v>
      </c>
      <c r="AE434" s="1">
        <f t="shared" si="544"/>
        <v>146.67783058934458</v>
      </c>
      <c r="AF434" s="1">
        <f t="shared" si="544"/>
        <v>187.08118611966827</v>
      </c>
      <c r="AH434" s="15">
        <f t="shared" si="510"/>
        <v>1471.7912346765045</v>
      </c>
      <c r="AI434" s="15">
        <f t="shared" si="511"/>
        <v>1723.4431347030593</v>
      </c>
      <c r="AJ434" s="15">
        <f t="shared" si="512"/>
        <v>251.65190002655481</v>
      </c>
      <c r="AN434" s="15">
        <f t="shared" si="513"/>
        <v>251.65190002655481</v>
      </c>
    </row>
    <row r="435" spans="1:40">
      <c r="A435" s="77" t="s">
        <v>531</v>
      </c>
      <c r="B435" s="5" t="str">
        <f t="shared" si="396"/>
        <v>8780-05419</v>
      </c>
      <c r="C435" s="5" t="str">
        <f t="shared" si="507"/>
        <v>8780</v>
      </c>
      <c r="D435" s="1">
        <f>SUM($F435:K435)</f>
        <v>0</v>
      </c>
      <c r="E435" s="2">
        <f>D435/$D$437</f>
        <v>0</v>
      </c>
      <c r="F435" s="22">
        <f>'Div 9 history '!B431</f>
        <v>0</v>
      </c>
      <c r="G435" s="22">
        <f>'Div 9 history '!C431</f>
        <v>0</v>
      </c>
      <c r="H435" s="22">
        <f>'Div 9 history '!D431</f>
        <v>0</v>
      </c>
      <c r="I435" s="22">
        <f>'Div 9 history '!E431</f>
        <v>0</v>
      </c>
      <c r="J435" s="22">
        <f>'Div 9 history '!F431</f>
        <v>0</v>
      </c>
      <c r="K435" s="22">
        <f>'Div 9 history '!G431</f>
        <v>0</v>
      </c>
      <c r="L435" s="1">
        <f t="shared" si="543"/>
        <v>0</v>
      </c>
      <c r="M435" s="1">
        <f t="shared" si="543"/>
        <v>0</v>
      </c>
      <c r="N435" s="1">
        <f t="shared" si="543"/>
        <v>0</v>
      </c>
      <c r="O435" s="1">
        <f t="shared" si="543"/>
        <v>0</v>
      </c>
      <c r="P435" s="1">
        <f t="shared" si="543"/>
        <v>0</v>
      </c>
      <c r="Q435" s="1">
        <f t="shared" si="543"/>
        <v>0</v>
      </c>
      <c r="R435" s="1">
        <f t="shared" si="543"/>
        <v>0</v>
      </c>
      <c r="S435" s="1">
        <f t="shared" si="543"/>
        <v>0</v>
      </c>
      <c r="T435" s="1">
        <f t="shared" si="543"/>
        <v>0</v>
      </c>
      <c r="U435" s="1">
        <f t="shared" si="543"/>
        <v>0</v>
      </c>
      <c r="V435" s="1">
        <f t="shared" si="544"/>
        <v>0</v>
      </c>
      <c r="W435" s="1">
        <f t="shared" si="544"/>
        <v>0</v>
      </c>
      <c r="X435" s="1">
        <f t="shared" si="544"/>
        <v>0</v>
      </c>
      <c r="Y435" s="1">
        <f t="shared" si="544"/>
        <v>0</v>
      </c>
      <c r="Z435" s="1">
        <f t="shared" si="544"/>
        <v>0</v>
      </c>
      <c r="AA435" s="1">
        <f t="shared" si="544"/>
        <v>0</v>
      </c>
      <c r="AB435" s="1">
        <f t="shared" si="544"/>
        <v>0</v>
      </c>
      <c r="AC435" s="1">
        <f t="shared" si="544"/>
        <v>0</v>
      </c>
      <c r="AD435" s="1">
        <f t="shared" si="544"/>
        <v>0</v>
      </c>
      <c r="AE435" s="1">
        <f t="shared" si="544"/>
        <v>0</v>
      </c>
      <c r="AF435" s="1">
        <f t="shared" si="544"/>
        <v>0</v>
      </c>
      <c r="AH435" s="15">
        <f t="shared" si="510"/>
        <v>0</v>
      </c>
      <c r="AI435" s="15">
        <f t="shared" si="511"/>
        <v>0</v>
      </c>
      <c r="AJ435" s="15">
        <f t="shared" si="512"/>
        <v>0</v>
      </c>
      <c r="AN435" s="15">
        <f t="shared" si="513"/>
        <v>0</v>
      </c>
    </row>
    <row r="436" spans="1:40">
      <c r="A436" s="77" t="s">
        <v>532</v>
      </c>
      <c r="B436" s="5" t="str">
        <f t="shared" si="396"/>
        <v>9090-05419</v>
      </c>
      <c r="C436" s="5" t="str">
        <f t="shared" si="507"/>
        <v>9090</v>
      </c>
      <c r="D436" s="1">
        <f>SUM($F436:K436)</f>
        <v>0</v>
      </c>
      <c r="E436" s="2">
        <f>D436/$D$437</f>
        <v>0</v>
      </c>
      <c r="F436" s="22">
        <f>'Div 9 history '!B432</f>
        <v>0</v>
      </c>
      <c r="G436" s="22">
        <f>'Div 9 history '!C432</f>
        <v>0</v>
      </c>
      <c r="H436" s="22">
        <f>'Div 9 history '!D432</f>
        <v>0</v>
      </c>
      <c r="I436" s="22">
        <f>'Div 9 history '!E432</f>
        <v>0</v>
      </c>
      <c r="J436" s="22">
        <f>'Div 9 history '!F432</f>
        <v>0</v>
      </c>
      <c r="K436" s="22">
        <f>'Div 9 history '!G432</f>
        <v>0</v>
      </c>
      <c r="L436" s="1">
        <f t="shared" si="543"/>
        <v>0</v>
      </c>
      <c r="M436" s="1">
        <f t="shared" si="543"/>
        <v>0</v>
      </c>
      <c r="N436" s="1">
        <f t="shared" si="543"/>
        <v>0</v>
      </c>
      <c r="O436" s="1">
        <f t="shared" si="543"/>
        <v>0</v>
      </c>
      <c r="P436" s="1">
        <f t="shared" si="543"/>
        <v>0</v>
      </c>
      <c r="Q436" s="1">
        <f t="shared" si="543"/>
        <v>0</v>
      </c>
      <c r="R436" s="1">
        <f t="shared" si="543"/>
        <v>0</v>
      </c>
      <c r="S436" s="1">
        <f t="shared" si="543"/>
        <v>0</v>
      </c>
      <c r="T436" s="1">
        <f t="shared" si="543"/>
        <v>0</v>
      </c>
      <c r="U436" s="1">
        <f t="shared" si="543"/>
        <v>0</v>
      </c>
      <c r="V436" s="1">
        <f t="shared" si="544"/>
        <v>0</v>
      </c>
      <c r="W436" s="1">
        <f t="shared" si="544"/>
        <v>0</v>
      </c>
      <c r="X436" s="1">
        <f t="shared" si="544"/>
        <v>0</v>
      </c>
      <c r="Y436" s="1">
        <f t="shared" si="544"/>
        <v>0</v>
      </c>
      <c r="Z436" s="1">
        <f t="shared" si="544"/>
        <v>0</v>
      </c>
      <c r="AA436" s="1">
        <f t="shared" si="544"/>
        <v>0</v>
      </c>
      <c r="AB436" s="1">
        <f t="shared" si="544"/>
        <v>0</v>
      </c>
      <c r="AC436" s="1">
        <f t="shared" si="544"/>
        <v>0</v>
      </c>
      <c r="AD436" s="1">
        <f t="shared" si="544"/>
        <v>0</v>
      </c>
      <c r="AE436" s="1">
        <f t="shared" si="544"/>
        <v>0</v>
      </c>
      <c r="AF436" s="1">
        <f t="shared" si="544"/>
        <v>0</v>
      </c>
      <c r="AH436" s="15">
        <f t="shared" si="510"/>
        <v>0</v>
      </c>
      <c r="AI436" s="15">
        <f t="shared" si="511"/>
        <v>0</v>
      </c>
      <c r="AJ436" s="15">
        <f t="shared" si="512"/>
        <v>0</v>
      </c>
      <c r="AN436" s="15">
        <f t="shared" si="513"/>
        <v>0</v>
      </c>
    </row>
    <row r="437" spans="1:40">
      <c r="A437" s="9" t="s">
        <v>34</v>
      </c>
      <c r="B437" s="5"/>
      <c r="C437" s="5"/>
      <c r="D437" s="31">
        <f t="shared" ref="D437:K437" si="545">SUM(D390:D436)</f>
        <v>174391.51000000004</v>
      </c>
      <c r="E437" s="32">
        <f t="shared" si="545"/>
        <v>0.99999999999999989</v>
      </c>
      <c r="F437" s="31">
        <f t="shared" si="545"/>
        <v>18154.390000000003</v>
      </c>
      <c r="G437" s="31">
        <f t="shared" si="545"/>
        <v>21763.94</v>
      </c>
      <c r="H437" s="31">
        <f t="shared" si="545"/>
        <v>40557.33</v>
      </c>
      <c r="I437" s="31">
        <f t="shared" si="545"/>
        <v>25353.869999999995</v>
      </c>
      <c r="J437" s="31">
        <f t="shared" si="545"/>
        <v>28346.969999999998</v>
      </c>
      <c r="K437" s="31">
        <f t="shared" si="545"/>
        <v>40215.01</v>
      </c>
      <c r="L437" s="31">
        <f>'Div 9 history '!H433</f>
        <v>32324.57</v>
      </c>
      <c r="M437" s="31">
        <f>'Div 9 history '!I433</f>
        <v>32713.870000000003</v>
      </c>
      <c r="N437" s="31">
        <f>'Div 9 history '!J433</f>
        <v>36827.43</v>
      </c>
      <c r="O437" s="31">
        <f>'Div 009 FY18 Budget'!C69</f>
        <v>38719.72</v>
      </c>
      <c r="P437" s="31">
        <f>'Div 009 FY18 Budget'!D69</f>
        <v>37476.11</v>
      </c>
      <c r="Q437" s="31">
        <f>'Div 009 FY18 Budget'!E69</f>
        <v>37619.58</v>
      </c>
      <c r="R437" s="31">
        <f>'Div 009 FY18 Budget'!F69</f>
        <v>32818.99</v>
      </c>
      <c r="S437" s="31">
        <f>'Div 009 FY18 Budget'!G69</f>
        <v>38874.42</v>
      </c>
      <c r="T437" s="31">
        <f>'Div 009 FY18 Budget'!H69</f>
        <v>49582.63</v>
      </c>
      <c r="U437" s="31">
        <f>'Div 009 FY18 Budget'!I69</f>
        <v>32314.61</v>
      </c>
      <c r="V437" s="31">
        <f>'Div 009 FY18 Budget'!J69</f>
        <v>32481.13</v>
      </c>
      <c r="W437" s="31">
        <f>'Div 009 FY18 Budget'!K69</f>
        <v>46685.98</v>
      </c>
      <c r="X437" s="31">
        <f>'Div 009 FY18 Budget'!L69</f>
        <v>26543.31</v>
      </c>
      <c r="Y437" s="31">
        <f>'Div 009 FY18 Budget'!M69</f>
        <v>41315.660000000003</v>
      </c>
      <c r="Z437" s="31">
        <f>'Div 009 FY18 Budget'!N69</f>
        <v>42336.63</v>
      </c>
      <c r="AA437" s="37">
        <f t="shared" ref="AA437" si="546">O437*(1+AA$3)</f>
        <v>38719.72</v>
      </c>
      <c r="AB437" s="37">
        <f t="shared" ref="AB437" si="547">P437*(1+AB$3)</f>
        <v>37476.11</v>
      </c>
      <c r="AC437" s="37">
        <f t="shared" ref="AC437" si="548">Q437*(1+AC$3)</f>
        <v>37619.58</v>
      </c>
      <c r="AD437" s="37">
        <f t="shared" ref="AD437" si="549">R437*(1+AD$3)</f>
        <v>32818.99</v>
      </c>
      <c r="AE437" s="37">
        <f t="shared" ref="AE437" si="550">S437*(1+AE$3)</f>
        <v>38874.42</v>
      </c>
      <c r="AF437" s="37">
        <f t="shared" ref="AF437" si="551">T437*(1+AF$3)</f>
        <v>49582.63</v>
      </c>
      <c r="AH437" s="15">
        <f>SUM(F437:Q437)</f>
        <v>390072.79</v>
      </c>
      <c r="AI437" s="15">
        <f>SUM(U437:AF437)</f>
        <v>456768.77</v>
      </c>
      <c r="AJ437" s="15">
        <f t="shared" ref="AJ437" si="552">AI437-AH437</f>
        <v>66695.98000000004</v>
      </c>
    </row>
    <row r="438" spans="1:40">
      <c r="B438" s="5"/>
      <c r="C438" s="5"/>
      <c r="F438" s="1">
        <f>F437-'Div 9 history '!B433</f>
        <v>0</v>
      </c>
      <c r="G438" s="1">
        <f>G437-'Div 9 history '!C433</f>
        <v>0</v>
      </c>
      <c r="H438" s="1">
        <f>H437-'Div 9 history '!D433</f>
        <v>0</v>
      </c>
      <c r="I438" s="1">
        <f>I437-'Div 9 history '!E433</f>
        <v>0</v>
      </c>
      <c r="J438" s="1">
        <f>J437-'Div 9 history '!F433</f>
        <v>0</v>
      </c>
      <c r="K438" s="1">
        <f>K437-'Div 9 history '!G433</f>
        <v>0</v>
      </c>
      <c r="L438" s="1">
        <f>L437-'Div 9 history '!H433</f>
        <v>0</v>
      </c>
      <c r="M438" s="1">
        <f>M437-'Div 9 history '!I433</f>
        <v>0</v>
      </c>
      <c r="N438" s="1">
        <f>N437-'Div 9 history '!J433</f>
        <v>0</v>
      </c>
      <c r="O438" s="1">
        <f t="shared" ref="O438:AF438" si="553">O437-SUM(O390:O436)</f>
        <v>0</v>
      </c>
      <c r="P438" s="1">
        <f t="shared" si="553"/>
        <v>0</v>
      </c>
      <c r="Q438" s="1">
        <f t="shared" si="553"/>
        <v>0</v>
      </c>
      <c r="R438" s="1">
        <f t="shared" si="553"/>
        <v>0</v>
      </c>
      <c r="S438" s="1">
        <f t="shared" si="553"/>
        <v>0</v>
      </c>
      <c r="T438" s="1">
        <f t="shared" si="553"/>
        <v>0</v>
      </c>
      <c r="U438" s="1">
        <f t="shared" si="553"/>
        <v>0</v>
      </c>
      <c r="V438" s="1">
        <f t="shared" si="553"/>
        <v>0</v>
      </c>
      <c r="W438" s="1">
        <f t="shared" si="553"/>
        <v>0</v>
      </c>
      <c r="X438" s="1">
        <f t="shared" si="553"/>
        <v>0</v>
      </c>
      <c r="Y438" s="1">
        <f t="shared" si="553"/>
        <v>0</v>
      </c>
      <c r="Z438" s="1">
        <f t="shared" si="553"/>
        <v>0</v>
      </c>
      <c r="AA438" s="1">
        <f t="shared" si="553"/>
        <v>0</v>
      </c>
      <c r="AB438" s="1">
        <f t="shared" si="553"/>
        <v>0</v>
      </c>
      <c r="AC438" s="1">
        <f t="shared" si="553"/>
        <v>0</v>
      </c>
      <c r="AD438" s="1">
        <f t="shared" si="553"/>
        <v>0</v>
      </c>
      <c r="AE438" s="1">
        <f t="shared" si="553"/>
        <v>0</v>
      </c>
      <c r="AF438" s="1">
        <f t="shared" si="553"/>
        <v>0</v>
      </c>
    </row>
    <row r="439" spans="1:40">
      <c r="A439" s="77" t="s">
        <v>287</v>
      </c>
      <c r="B439" s="5" t="str">
        <f t="shared" si="396"/>
        <v>8700-05420</v>
      </c>
      <c r="C439" s="5" t="str">
        <f t="shared" ref="C439" si="554">LEFT(B439,4)</f>
        <v>8700</v>
      </c>
      <c r="D439" s="1">
        <f>SUM($F439:K439)</f>
        <v>2199.36</v>
      </c>
      <c r="E439" s="2">
        <f>D439/$D$454</f>
        <v>0.18829347056501911</v>
      </c>
      <c r="F439" s="22">
        <f>'Div 9 history '!B435</f>
        <v>805</v>
      </c>
      <c r="G439" s="22">
        <f>'Div 9 history '!C435</f>
        <v>419.36</v>
      </c>
      <c r="H439" s="22">
        <f>'Div 9 history '!D435</f>
        <v>0</v>
      </c>
      <c r="I439" s="22">
        <f>'Div 9 history '!E435</f>
        <v>975</v>
      </c>
      <c r="J439" s="22">
        <f>'Div 9 history '!F435</f>
        <v>0</v>
      </c>
      <c r="K439" s="22">
        <f>'Div 9 history '!G435</f>
        <v>0</v>
      </c>
      <c r="L439" s="1">
        <f t="shared" ref="L439:AF451" si="555">$E439*L$454</f>
        <v>15.440064586331566</v>
      </c>
      <c r="M439" s="1">
        <f t="shared" si="555"/>
        <v>77.576909872787866</v>
      </c>
      <c r="N439" s="1">
        <f t="shared" si="555"/>
        <v>167.35523663818898</v>
      </c>
      <c r="O439" s="1">
        <f t="shared" si="555"/>
        <v>70.610051461882165</v>
      </c>
      <c r="P439" s="1">
        <f t="shared" si="555"/>
        <v>60.253910580806114</v>
      </c>
      <c r="Q439" s="1">
        <f t="shared" si="555"/>
        <v>158.6636100369077</v>
      </c>
      <c r="R439" s="1">
        <f t="shared" si="555"/>
        <v>453.78726406169602</v>
      </c>
      <c r="S439" s="1">
        <f t="shared" si="555"/>
        <v>214.22148146182224</v>
      </c>
      <c r="T439" s="1">
        <f t="shared" si="555"/>
        <v>62.890019168716378</v>
      </c>
      <c r="U439" s="1">
        <f t="shared" si="555"/>
        <v>512.85115990853126</v>
      </c>
      <c r="V439" s="1">
        <f t="shared" si="555"/>
        <v>272.17821170173511</v>
      </c>
      <c r="W439" s="1">
        <f t="shared" si="555"/>
        <v>65.902714697756693</v>
      </c>
      <c r="X439" s="1">
        <f t="shared" si="555"/>
        <v>48.099567055834129</v>
      </c>
      <c r="Y439" s="1">
        <f t="shared" si="555"/>
        <v>474.72549798852612</v>
      </c>
      <c r="Z439" s="1">
        <f t="shared" si="555"/>
        <v>97.159430811549854</v>
      </c>
      <c r="AA439" s="1">
        <f t="shared" si="555"/>
        <v>70.610051461882165</v>
      </c>
      <c r="AB439" s="1">
        <f t="shared" si="555"/>
        <v>60.253910580806114</v>
      </c>
      <c r="AC439" s="1">
        <f t="shared" si="555"/>
        <v>158.6636100369077</v>
      </c>
      <c r="AD439" s="1">
        <f t="shared" si="555"/>
        <v>453.78726406169602</v>
      </c>
      <c r="AE439" s="1">
        <f t="shared" si="555"/>
        <v>214.22148146182224</v>
      </c>
      <c r="AF439" s="1">
        <f t="shared" si="555"/>
        <v>62.890019168716378</v>
      </c>
      <c r="AH439" s="15">
        <f t="shared" ref="AH439:AH453" si="556">SUM(F439:Q439)</f>
        <v>2749.2597831769044</v>
      </c>
      <c r="AI439" s="15">
        <f t="shared" ref="AI439:AI453" si="557">SUM(U439:AF439)</f>
        <v>2491.3429189357639</v>
      </c>
      <c r="AJ439" s="15">
        <f t="shared" ref="AJ439:AJ453" si="558">AI439-AH439</f>
        <v>-257.9168642411405</v>
      </c>
      <c r="AN439" s="15">
        <f t="shared" ref="AN439:AN453" si="559">AJ439</f>
        <v>-257.9168642411405</v>
      </c>
    </row>
    <row r="440" spans="1:40">
      <c r="A440" s="77" t="s">
        <v>961</v>
      </c>
      <c r="B440" s="5" t="str">
        <f t="shared" ref="B440:B453" si="560">RIGHT(A440,10)</f>
        <v>8740-05420</v>
      </c>
      <c r="C440" s="5" t="str">
        <f t="shared" ref="C440:C453" si="561">LEFT(B440,4)</f>
        <v>8740</v>
      </c>
      <c r="D440" s="1">
        <f>SUM($F440:K440)</f>
        <v>2037</v>
      </c>
      <c r="E440" s="2">
        <f t="shared" ref="E440:E452" si="562">D440/$D$454</f>
        <v>0.17439336877134434</v>
      </c>
      <c r="F440" s="22">
        <f>'Div 9 history '!B436</f>
        <v>1610</v>
      </c>
      <c r="G440" s="22">
        <f>'Div 9 history '!C436</f>
        <v>277</v>
      </c>
      <c r="H440" s="22">
        <f>'Div 9 history '!D436</f>
        <v>0</v>
      </c>
      <c r="I440" s="22">
        <f>'Div 9 history '!E436</f>
        <v>150</v>
      </c>
      <c r="J440" s="22">
        <f>'Div 9 history '!F436</f>
        <v>0</v>
      </c>
      <c r="K440" s="22">
        <f>'Div 9 history '!G436</f>
        <v>0</v>
      </c>
      <c r="L440" s="1">
        <f t="shared" si="555"/>
        <v>14.300256239250237</v>
      </c>
      <c r="M440" s="1">
        <f t="shared" si="555"/>
        <v>71.850067933793866</v>
      </c>
      <c r="N440" s="1">
        <f t="shared" si="555"/>
        <v>155.00082616397086</v>
      </c>
      <c r="O440" s="1">
        <f t="shared" si="555"/>
        <v>65.397513289254135</v>
      </c>
      <c r="P440" s="1">
        <f t="shared" si="555"/>
        <v>55.805878006830191</v>
      </c>
      <c r="Q440" s="1">
        <f t="shared" si="555"/>
        <v>146.95082826148558</v>
      </c>
      <c r="R440" s="1">
        <f t="shared" si="555"/>
        <v>420.28801873893985</v>
      </c>
      <c r="S440" s="1">
        <f t="shared" si="555"/>
        <v>198.40733565115846</v>
      </c>
      <c r="T440" s="1">
        <f t="shared" si="555"/>
        <v>58.247385169629013</v>
      </c>
      <c r="U440" s="1">
        <f t="shared" si="555"/>
        <v>474.99173065513514</v>
      </c>
      <c r="V440" s="1">
        <f t="shared" si="555"/>
        <v>252.08561455897825</v>
      </c>
      <c r="W440" s="1">
        <f t="shared" si="555"/>
        <v>61.037679069970523</v>
      </c>
      <c r="X440" s="1">
        <f t="shared" si="555"/>
        <v>44.548786052639912</v>
      </c>
      <c r="Y440" s="1">
        <f t="shared" si="555"/>
        <v>439.68056134631331</v>
      </c>
      <c r="Z440" s="1">
        <f t="shared" si="555"/>
        <v>89.986978286013681</v>
      </c>
      <c r="AA440" s="1">
        <f t="shared" si="555"/>
        <v>65.397513289254135</v>
      </c>
      <c r="AB440" s="1">
        <f t="shared" si="555"/>
        <v>55.805878006830191</v>
      </c>
      <c r="AC440" s="1">
        <f t="shared" si="555"/>
        <v>146.95082826148558</v>
      </c>
      <c r="AD440" s="1">
        <f t="shared" si="555"/>
        <v>420.28801873893985</v>
      </c>
      <c r="AE440" s="1">
        <f t="shared" si="555"/>
        <v>198.40733565115846</v>
      </c>
      <c r="AF440" s="1">
        <f t="shared" si="555"/>
        <v>58.247385169629013</v>
      </c>
      <c r="AH440" s="15">
        <f t="shared" ref="AH440:AH452" si="563">SUM(F440:Q440)</f>
        <v>2546.3053698945851</v>
      </c>
      <c r="AI440" s="15">
        <f t="shared" ref="AI440:AI452" si="564">SUM(U440:AF440)</f>
        <v>2307.4283090863482</v>
      </c>
      <c r="AJ440" s="15">
        <f t="shared" ref="AJ440:AJ452" si="565">AI440-AH440</f>
        <v>-238.87706080823682</v>
      </c>
      <c r="AN440" s="15">
        <f t="shared" ref="AN440:AN452" si="566">AJ440</f>
        <v>-238.87706080823682</v>
      </c>
    </row>
    <row r="441" spans="1:40">
      <c r="A441" s="77" t="s">
        <v>741</v>
      </c>
      <c r="B441" s="5" t="str">
        <f t="shared" si="560"/>
        <v>9110-05420</v>
      </c>
      <c r="C441" s="5" t="str">
        <f t="shared" si="561"/>
        <v>9110</v>
      </c>
      <c r="D441" s="1">
        <f>SUM($F441:K441)</f>
        <v>0</v>
      </c>
      <c r="E441" s="2">
        <f t="shared" si="562"/>
        <v>0</v>
      </c>
      <c r="F441" s="22">
        <f>'Div 9 history '!B437</f>
        <v>0</v>
      </c>
      <c r="G441" s="22">
        <f>'Div 9 history '!C437</f>
        <v>0</v>
      </c>
      <c r="H441" s="22">
        <f>'Div 9 history '!D437</f>
        <v>0</v>
      </c>
      <c r="I441" s="22">
        <f>'Div 9 history '!E437</f>
        <v>0</v>
      </c>
      <c r="J441" s="22">
        <f>'Div 9 history '!F437</f>
        <v>0</v>
      </c>
      <c r="K441" s="22">
        <f>'Div 9 history '!G437</f>
        <v>0</v>
      </c>
      <c r="L441" s="1">
        <f t="shared" si="555"/>
        <v>0</v>
      </c>
      <c r="M441" s="1">
        <f t="shared" si="555"/>
        <v>0</v>
      </c>
      <c r="N441" s="1">
        <f t="shared" si="555"/>
        <v>0</v>
      </c>
      <c r="O441" s="1">
        <f t="shared" si="555"/>
        <v>0</v>
      </c>
      <c r="P441" s="1">
        <f t="shared" si="555"/>
        <v>0</v>
      </c>
      <c r="Q441" s="1">
        <f t="shared" si="555"/>
        <v>0</v>
      </c>
      <c r="R441" s="1">
        <f t="shared" si="555"/>
        <v>0</v>
      </c>
      <c r="S441" s="1">
        <f t="shared" si="555"/>
        <v>0</v>
      </c>
      <c r="T441" s="1">
        <f t="shared" si="555"/>
        <v>0</v>
      </c>
      <c r="U441" s="1">
        <f t="shared" si="555"/>
        <v>0</v>
      </c>
      <c r="V441" s="1">
        <f t="shared" si="555"/>
        <v>0</v>
      </c>
      <c r="W441" s="1">
        <f t="shared" si="555"/>
        <v>0</v>
      </c>
      <c r="X441" s="1">
        <f t="shared" si="555"/>
        <v>0</v>
      </c>
      <c r="Y441" s="1">
        <f t="shared" si="555"/>
        <v>0</v>
      </c>
      <c r="Z441" s="1">
        <f t="shared" si="555"/>
        <v>0</v>
      </c>
      <c r="AA441" s="1">
        <f t="shared" si="555"/>
        <v>0</v>
      </c>
      <c r="AB441" s="1">
        <f t="shared" si="555"/>
        <v>0</v>
      </c>
      <c r="AC441" s="1">
        <f t="shared" si="555"/>
        <v>0</v>
      </c>
      <c r="AD441" s="1">
        <f t="shared" si="555"/>
        <v>0</v>
      </c>
      <c r="AE441" s="1">
        <f t="shared" si="555"/>
        <v>0</v>
      </c>
      <c r="AF441" s="1">
        <f t="shared" si="555"/>
        <v>0</v>
      </c>
      <c r="AH441" s="15">
        <f t="shared" si="563"/>
        <v>0</v>
      </c>
      <c r="AI441" s="15">
        <f t="shared" si="564"/>
        <v>0</v>
      </c>
      <c r="AJ441" s="15">
        <f t="shared" si="565"/>
        <v>0</v>
      </c>
      <c r="AN441" s="15">
        <f t="shared" si="566"/>
        <v>0</v>
      </c>
    </row>
    <row r="442" spans="1:40">
      <c r="A442" s="77" t="s">
        <v>962</v>
      </c>
      <c r="B442" s="5" t="str">
        <f t="shared" si="560"/>
        <v>9250-05420</v>
      </c>
      <c r="C442" s="5" t="str">
        <f t="shared" si="561"/>
        <v>9250</v>
      </c>
      <c r="D442" s="1">
        <f>SUM($F442:K442)</f>
        <v>10.32</v>
      </c>
      <c r="E442" s="2">
        <f t="shared" si="562"/>
        <v>8.8352457816410102E-4</v>
      </c>
      <c r="F442" s="22">
        <f>'Div 9 history '!B438</f>
        <v>0</v>
      </c>
      <c r="G442" s="22">
        <f>'Div 9 history '!C438</f>
        <v>0</v>
      </c>
      <c r="H442" s="22">
        <f>'Div 9 history '!D438</f>
        <v>0</v>
      </c>
      <c r="I442" s="22">
        <f>'Div 9 history '!E438</f>
        <v>0</v>
      </c>
      <c r="J442" s="22">
        <f>'Div 9 history '!F438</f>
        <v>10.32</v>
      </c>
      <c r="K442" s="22">
        <f>'Div 9 history '!G438</f>
        <v>0</v>
      </c>
      <c r="L442" s="1">
        <f t="shared" si="555"/>
        <v>7.244901540945628E-2</v>
      </c>
      <c r="M442" s="1">
        <f t="shared" si="555"/>
        <v>0.36401212620360962</v>
      </c>
      <c r="N442" s="1">
        <f t="shared" si="555"/>
        <v>0.78527664507225292</v>
      </c>
      <c r="O442" s="1">
        <f t="shared" si="555"/>
        <v>0.33132171681153788</v>
      </c>
      <c r="P442" s="1">
        <f t="shared" si="555"/>
        <v>0.28272786501251235</v>
      </c>
      <c r="Q442" s="1">
        <f t="shared" si="555"/>
        <v>0.74449315054419807</v>
      </c>
      <c r="R442" s="1">
        <f t="shared" si="555"/>
        <v>2.1292942333754836</v>
      </c>
      <c r="S442" s="1">
        <f t="shared" si="555"/>
        <v>1.0051859125772977</v>
      </c>
      <c r="T442" s="1">
        <f t="shared" si="555"/>
        <v>0.29509720910680975</v>
      </c>
      <c r="U442" s="1">
        <f t="shared" si="555"/>
        <v>2.4064382230539985</v>
      </c>
      <c r="V442" s="1">
        <f t="shared" si="555"/>
        <v>1.2771347777362081</v>
      </c>
      <c r="W442" s="1">
        <f t="shared" si="555"/>
        <v>0.30923360235743536</v>
      </c>
      <c r="X442" s="1">
        <f t="shared" si="555"/>
        <v>0.22569635349201961</v>
      </c>
      <c r="Y442" s="1">
        <f t="shared" si="555"/>
        <v>2.2275421664673312</v>
      </c>
      <c r="Z442" s="1">
        <f t="shared" si="555"/>
        <v>0.45589868233267611</v>
      </c>
      <c r="AA442" s="1">
        <f t="shared" si="555"/>
        <v>0.33132171681153788</v>
      </c>
      <c r="AB442" s="1">
        <f t="shared" si="555"/>
        <v>0.28272786501251235</v>
      </c>
      <c r="AC442" s="1">
        <f t="shared" si="555"/>
        <v>0.74449315054419807</v>
      </c>
      <c r="AD442" s="1">
        <f t="shared" si="555"/>
        <v>2.1292942333754836</v>
      </c>
      <c r="AE442" s="1">
        <f t="shared" si="555"/>
        <v>1.0051859125772977</v>
      </c>
      <c r="AF442" s="1">
        <f t="shared" si="555"/>
        <v>0.29509720910680975</v>
      </c>
      <c r="AH442" s="15">
        <f t="shared" si="563"/>
        <v>12.900280519053567</v>
      </c>
      <c r="AI442" s="15">
        <f t="shared" si="564"/>
        <v>11.69006389286751</v>
      </c>
      <c r="AJ442" s="15">
        <f t="shared" si="565"/>
        <v>-1.2102166261860567</v>
      </c>
      <c r="AN442" s="15">
        <f t="shared" si="566"/>
        <v>-1.2102166261860567</v>
      </c>
    </row>
    <row r="443" spans="1:40">
      <c r="A443" s="77" t="s">
        <v>391</v>
      </c>
      <c r="B443" s="5" t="str">
        <f t="shared" si="560"/>
        <v>9210-05420</v>
      </c>
      <c r="C443" s="5" t="str">
        <f t="shared" si="561"/>
        <v>9210</v>
      </c>
      <c r="D443" s="1">
        <f>SUM($F443:K443)</f>
        <v>14.75</v>
      </c>
      <c r="E443" s="2">
        <f t="shared" si="562"/>
        <v>1.2627894891395824E-3</v>
      </c>
      <c r="F443" s="22">
        <f>'Div 9 history '!B439</f>
        <v>14.75</v>
      </c>
      <c r="G443" s="22">
        <f>'Div 9 history '!C439</f>
        <v>0</v>
      </c>
      <c r="H443" s="22">
        <f>'Div 9 history '!D439</f>
        <v>0</v>
      </c>
      <c r="I443" s="22">
        <f>'Div 9 history '!E439</f>
        <v>0</v>
      </c>
      <c r="J443" s="22">
        <f>'Div 9 history '!F439</f>
        <v>0</v>
      </c>
      <c r="K443" s="22">
        <f>'Div 9 history '!G439</f>
        <v>0</v>
      </c>
      <c r="L443" s="1">
        <f t="shared" si="555"/>
        <v>0.10354873810944576</v>
      </c>
      <c r="M443" s="1">
        <f t="shared" si="555"/>
        <v>0.520269269525508</v>
      </c>
      <c r="N443" s="1">
        <f t="shared" si="555"/>
        <v>1.1223672979472608</v>
      </c>
      <c r="O443" s="1">
        <f t="shared" si="555"/>
        <v>0.47354605842734343</v>
      </c>
      <c r="P443" s="1">
        <f t="shared" si="555"/>
        <v>0.40409263652466637</v>
      </c>
      <c r="Q443" s="1">
        <f t="shared" si="555"/>
        <v>1.0640769351285777</v>
      </c>
      <c r="R443" s="1">
        <f t="shared" si="555"/>
        <v>3.0433226688263937</v>
      </c>
      <c r="S443" s="1">
        <f t="shared" si="555"/>
        <v>1.4366756017941029</v>
      </c>
      <c r="T443" s="1">
        <f t="shared" si="555"/>
        <v>0.42177168937262055</v>
      </c>
      <c r="U443" s="1">
        <f t="shared" si="555"/>
        <v>3.4394344757796977</v>
      </c>
      <c r="V443" s="1">
        <f t="shared" si="555"/>
        <v>1.8253622065512665</v>
      </c>
      <c r="W443" s="1">
        <f t="shared" si="555"/>
        <v>0.44197632119885383</v>
      </c>
      <c r="X443" s="1">
        <f t="shared" si="555"/>
        <v>0.32257957500070633</v>
      </c>
      <c r="Y443" s="1">
        <f t="shared" si="555"/>
        <v>3.1837448600187148</v>
      </c>
      <c r="Z443" s="1">
        <f t="shared" si="555"/>
        <v>0.6515993763960245</v>
      </c>
      <c r="AA443" s="1">
        <f t="shared" si="555"/>
        <v>0.47354605842734343</v>
      </c>
      <c r="AB443" s="1">
        <f t="shared" si="555"/>
        <v>0.40409263652466637</v>
      </c>
      <c r="AC443" s="1">
        <f t="shared" si="555"/>
        <v>1.0640769351285777</v>
      </c>
      <c r="AD443" s="1">
        <f t="shared" si="555"/>
        <v>3.0433226688263937</v>
      </c>
      <c r="AE443" s="1">
        <f t="shared" si="555"/>
        <v>1.4366756017941029</v>
      </c>
      <c r="AF443" s="1">
        <f t="shared" si="555"/>
        <v>0.42177168937262055</v>
      </c>
      <c r="AH443" s="15">
        <f t="shared" si="563"/>
        <v>18.437900935662803</v>
      </c>
      <c r="AI443" s="15">
        <f t="shared" si="564"/>
        <v>16.708182405018967</v>
      </c>
      <c r="AJ443" s="15">
        <f t="shared" si="565"/>
        <v>-1.7297185306438365</v>
      </c>
      <c r="AN443" s="15">
        <f t="shared" si="566"/>
        <v>-1.7297185306438365</v>
      </c>
    </row>
    <row r="444" spans="1:40">
      <c r="A444" s="77" t="s">
        <v>963</v>
      </c>
      <c r="B444" s="5" t="str">
        <f t="shared" si="560"/>
        <v>8700-05421</v>
      </c>
      <c r="C444" s="5" t="str">
        <f t="shared" si="561"/>
        <v>8700</v>
      </c>
      <c r="D444" s="1">
        <f>SUM($F444:K444)</f>
        <v>1054.97</v>
      </c>
      <c r="E444" s="2">
        <f t="shared" si="562"/>
        <v>9.0318984905599003E-2</v>
      </c>
      <c r="F444" s="22">
        <f>'Div 9 history '!B440</f>
        <v>21.2</v>
      </c>
      <c r="G444" s="22">
        <f>'Div 9 history '!C440</f>
        <v>0</v>
      </c>
      <c r="H444" s="22">
        <f>'Div 9 history '!D440</f>
        <v>333.77</v>
      </c>
      <c r="I444" s="22">
        <f>'Div 9 history '!E440</f>
        <v>0</v>
      </c>
      <c r="J444" s="22">
        <f>'Div 9 history '!F440</f>
        <v>700</v>
      </c>
      <c r="K444" s="22">
        <f>'Div 9 history '!G440</f>
        <v>0</v>
      </c>
      <c r="L444" s="1">
        <f t="shared" si="555"/>
        <v>7.4061567622591182</v>
      </c>
      <c r="M444" s="1">
        <f t="shared" si="555"/>
        <v>37.211421781106786</v>
      </c>
      <c r="N444" s="1">
        <f t="shared" si="555"/>
        <v>80.27551378409639</v>
      </c>
      <c r="O444" s="1">
        <f t="shared" si="555"/>
        <v>33.869619339599623</v>
      </c>
      <c r="P444" s="1">
        <f t="shared" si="555"/>
        <v>28.902075169791679</v>
      </c>
      <c r="Q444" s="1">
        <f t="shared" si="555"/>
        <v>76.106389440853945</v>
      </c>
      <c r="R444" s="1">
        <f t="shared" si="555"/>
        <v>217.6687536224936</v>
      </c>
      <c r="S444" s="1">
        <f t="shared" si="555"/>
        <v>102.7559091271</v>
      </c>
      <c r="T444" s="1">
        <f t="shared" si="555"/>
        <v>30.166540958470065</v>
      </c>
      <c r="U444" s="1">
        <f t="shared" si="555"/>
        <v>246.00001280768188</v>
      </c>
      <c r="V444" s="1">
        <f t="shared" si="555"/>
        <v>130.55609268104337</v>
      </c>
      <c r="W444" s="1">
        <f t="shared" si="555"/>
        <v>31.611644716959653</v>
      </c>
      <c r="X444" s="1">
        <f t="shared" si="555"/>
        <v>23.071984694135264</v>
      </c>
      <c r="Y444" s="1">
        <f t="shared" si="555"/>
        <v>227.71222474399619</v>
      </c>
      <c r="Z444" s="1">
        <f t="shared" si="555"/>
        <v>46.604596211289085</v>
      </c>
      <c r="AA444" s="1">
        <f t="shared" si="555"/>
        <v>33.869619339599623</v>
      </c>
      <c r="AB444" s="1">
        <f t="shared" si="555"/>
        <v>28.902075169791679</v>
      </c>
      <c r="AC444" s="1">
        <f t="shared" si="555"/>
        <v>76.106389440853945</v>
      </c>
      <c r="AD444" s="1">
        <f t="shared" si="555"/>
        <v>217.6687536224936</v>
      </c>
      <c r="AE444" s="1">
        <f t="shared" si="555"/>
        <v>102.7559091271</v>
      </c>
      <c r="AF444" s="1">
        <f t="shared" si="555"/>
        <v>30.166540958470065</v>
      </c>
      <c r="AH444" s="15">
        <f t="shared" si="563"/>
        <v>1318.7411762777076</v>
      </c>
      <c r="AI444" s="15">
        <f t="shared" si="564"/>
        <v>1195.0258435134144</v>
      </c>
      <c r="AJ444" s="15">
        <f t="shared" si="565"/>
        <v>-123.71533276429318</v>
      </c>
      <c r="AN444" s="15">
        <f t="shared" si="566"/>
        <v>-123.71533276429318</v>
      </c>
    </row>
    <row r="445" spans="1:40">
      <c r="A445" s="77" t="s">
        <v>966</v>
      </c>
      <c r="B445" s="5" t="str">
        <f t="shared" si="560"/>
        <v>8740-05427</v>
      </c>
      <c r="C445" s="5" t="str">
        <f t="shared" si="561"/>
        <v>8740</v>
      </c>
      <c r="D445" s="1">
        <f>SUM($F445:K445)</f>
        <v>150</v>
      </c>
      <c r="E445" s="2">
        <f t="shared" si="562"/>
        <v>1.2841927008199142E-2</v>
      </c>
      <c r="F445" s="22">
        <f>'Div 9 history '!B441</f>
        <v>0</v>
      </c>
      <c r="G445" s="22">
        <f>'Div 9 history '!C441</f>
        <v>0</v>
      </c>
      <c r="H445" s="22">
        <f>'Div 9 history '!D441</f>
        <v>0</v>
      </c>
      <c r="I445" s="22">
        <f>'Div 9 history '!E441</f>
        <v>0</v>
      </c>
      <c r="J445" s="22">
        <f>'Div 9 history '!F441</f>
        <v>150</v>
      </c>
      <c r="K445" s="22">
        <f>'Div 9 history '!G441</f>
        <v>0</v>
      </c>
      <c r="L445" s="1">
        <f t="shared" si="555"/>
        <v>1.0530380146723297</v>
      </c>
      <c r="M445" s="1">
        <f t="shared" si="555"/>
        <v>5.2908739273780467</v>
      </c>
      <c r="N445" s="1">
        <f t="shared" si="555"/>
        <v>11.413904724887397</v>
      </c>
      <c r="O445" s="1">
        <f t="shared" si="555"/>
        <v>4.8157226280746785</v>
      </c>
      <c r="P445" s="1">
        <f t="shared" si="555"/>
        <v>4.1094166426237253</v>
      </c>
      <c r="Q445" s="1">
        <f t="shared" si="555"/>
        <v>10.821121374188925</v>
      </c>
      <c r="R445" s="1">
        <f t="shared" si="555"/>
        <v>30.949044089759933</v>
      </c>
      <c r="S445" s="1">
        <f t="shared" si="555"/>
        <v>14.610260357228166</v>
      </c>
      <c r="T445" s="1">
        <f t="shared" si="555"/>
        <v>4.2892036207385136</v>
      </c>
      <c r="U445" s="1">
        <f t="shared" si="555"/>
        <v>34.977299753691838</v>
      </c>
      <c r="V445" s="1">
        <f t="shared" si="555"/>
        <v>18.563005490351859</v>
      </c>
      <c r="W445" s="1">
        <f t="shared" si="555"/>
        <v>4.4946744528696998</v>
      </c>
      <c r="X445" s="1">
        <f t="shared" si="555"/>
        <v>3.2804702542444706</v>
      </c>
      <c r="Y445" s="1">
        <f t="shared" si="555"/>
        <v>32.377066373071678</v>
      </c>
      <c r="Z445" s="1">
        <f t="shared" si="555"/>
        <v>6.6264343362307576</v>
      </c>
      <c r="AA445" s="1">
        <f t="shared" si="555"/>
        <v>4.8157226280746785</v>
      </c>
      <c r="AB445" s="1">
        <f t="shared" si="555"/>
        <v>4.1094166426237253</v>
      </c>
      <c r="AC445" s="1">
        <f t="shared" si="555"/>
        <v>10.821121374188925</v>
      </c>
      <c r="AD445" s="1">
        <f t="shared" si="555"/>
        <v>30.949044089759933</v>
      </c>
      <c r="AE445" s="1">
        <f t="shared" si="555"/>
        <v>14.610260357228166</v>
      </c>
      <c r="AF445" s="1">
        <f t="shared" si="555"/>
        <v>4.2892036207385136</v>
      </c>
      <c r="AH445" s="15">
        <f t="shared" si="563"/>
        <v>187.50407731182509</v>
      </c>
      <c r="AI445" s="15">
        <f t="shared" si="564"/>
        <v>169.91371937307423</v>
      </c>
      <c r="AJ445" s="15">
        <f t="shared" si="565"/>
        <v>-17.590357938750856</v>
      </c>
      <c r="AN445" s="15">
        <f t="shared" si="566"/>
        <v>-17.590357938750856</v>
      </c>
    </row>
    <row r="446" spans="1:40">
      <c r="A446" s="77" t="s">
        <v>964</v>
      </c>
      <c r="B446" s="5" t="str">
        <f t="shared" si="560"/>
        <v>8800-05421</v>
      </c>
      <c r="C446" s="5" t="str">
        <f t="shared" si="561"/>
        <v>8800</v>
      </c>
      <c r="D446" s="1">
        <f>SUM($F446:K446)</f>
        <v>1283.95</v>
      </c>
      <c r="E446" s="2">
        <f t="shared" si="562"/>
        <v>0.1099226145478486</v>
      </c>
      <c r="F446" s="22">
        <f>'Div 9 history '!B442</f>
        <v>0</v>
      </c>
      <c r="G446" s="22">
        <f>'Div 9 history '!C442</f>
        <v>98.95</v>
      </c>
      <c r="H446" s="22">
        <f>'Div 9 history '!D442</f>
        <v>0</v>
      </c>
      <c r="I446" s="22">
        <f>'Div 9 history '!E442</f>
        <v>1185</v>
      </c>
      <c r="J446" s="22">
        <f>'Div 9 history '!F442</f>
        <v>0</v>
      </c>
      <c r="K446" s="22">
        <f>'Div 9 history '!G442</f>
        <v>0</v>
      </c>
      <c r="L446" s="1">
        <f t="shared" si="555"/>
        <v>9.0136543929235859</v>
      </c>
      <c r="M446" s="1">
        <f t="shared" si="555"/>
        <v>45.288117193713624</v>
      </c>
      <c r="N446" s="1">
        <f t="shared" si="555"/>
        <v>97.699219810127829</v>
      </c>
      <c r="O446" s="1">
        <f t="shared" si="555"/>
        <v>41.220980455443225</v>
      </c>
      <c r="P446" s="1">
        <f t="shared" si="555"/>
        <v>35.175236655311551</v>
      </c>
      <c r="Q446" s="1">
        <f t="shared" si="555"/>
        <v>92.625191922599143</v>
      </c>
      <c r="R446" s="1">
        <f t="shared" si="555"/>
        <v>264.91350106031513</v>
      </c>
      <c r="S446" s="1">
        <f t="shared" si="555"/>
        <v>125.05895857108736</v>
      </c>
      <c r="T446" s="1">
        <f t="shared" si="555"/>
        <v>36.714153258981433</v>
      </c>
      <c r="U446" s="1">
        <f t="shared" si="555"/>
        <v>299.39402679168427</v>
      </c>
      <c r="V446" s="1">
        <f t="shared" si="555"/>
        <v>158.89313932891514</v>
      </c>
      <c r="W446" s="1">
        <f t="shared" si="555"/>
        <v>38.472915091747012</v>
      </c>
      <c r="X446" s="1">
        <f t="shared" si="555"/>
        <v>28.079731886247924</v>
      </c>
      <c r="Y446" s="1">
        <f t="shared" si="555"/>
        <v>277.13689579803588</v>
      </c>
      <c r="Z446" s="1">
        <f t="shared" si="555"/>
        <v>56.720069106689877</v>
      </c>
      <c r="AA446" s="1">
        <f t="shared" si="555"/>
        <v>41.220980455443225</v>
      </c>
      <c r="AB446" s="1">
        <f t="shared" si="555"/>
        <v>35.175236655311551</v>
      </c>
      <c r="AC446" s="1">
        <f t="shared" si="555"/>
        <v>92.625191922599143</v>
      </c>
      <c r="AD446" s="1">
        <f t="shared" si="555"/>
        <v>264.91350106031513</v>
      </c>
      <c r="AE446" s="1">
        <f t="shared" si="555"/>
        <v>125.05895857108736</v>
      </c>
      <c r="AF446" s="1">
        <f t="shared" si="555"/>
        <v>36.714153258981433</v>
      </c>
      <c r="AH446" s="15">
        <f t="shared" si="563"/>
        <v>1604.9724004301188</v>
      </c>
      <c r="AI446" s="15">
        <f t="shared" si="564"/>
        <v>1454.4047999270579</v>
      </c>
      <c r="AJ446" s="15">
        <f t="shared" si="565"/>
        <v>-150.56760050306093</v>
      </c>
      <c r="AN446" s="15">
        <f t="shared" si="566"/>
        <v>-150.56760050306093</v>
      </c>
    </row>
    <row r="447" spans="1:40">
      <c r="A447" s="77" t="s">
        <v>289</v>
      </c>
      <c r="B447" s="5" t="str">
        <f t="shared" si="560"/>
        <v>8740-05421</v>
      </c>
      <c r="C447" s="5" t="str">
        <f t="shared" si="561"/>
        <v>8740</v>
      </c>
      <c r="D447" s="1">
        <f>SUM($F447:K447)</f>
        <v>350</v>
      </c>
      <c r="E447" s="2">
        <f t="shared" si="562"/>
        <v>2.9964496352464665E-2</v>
      </c>
      <c r="F447" s="22">
        <f>'Div 9 history '!B443</f>
        <v>0</v>
      </c>
      <c r="G447" s="22">
        <f>'Div 9 history '!C443</f>
        <v>0</v>
      </c>
      <c r="H447" s="22">
        <f>'Div 9 history '!D443</f>
        <v>0</v>
      </c>
      <c r="I447" s="22">
        <f>'Div 9 history '!E443</f>
        <v>0</v>
      </c>
      <c r="J447" s="22">
        <f>'Div 9 history '!F443</f>
        <v>350</v>
      </c>
      <c r="K447" s="22">
        <f>'Div 9 history '!G443</f>
        <v>0</v>
      </c>
      <c r="L447" s="1">
        <f t="shared" si="555"/>
        <v>2.4570887009021027</v>
      </c>
      <c r="M447" s="1">
        <f t="shared" si="555"/>
        <v>12.345372497215441</v>
      </c>
      <c r="N447" s="1">
        <f t="shared" si="555"/>
        <v>26.632444358070593</v>
      </c>
      <c r="O447" s="1">
        <f t="shared" si="555"/>
        <v>11.236686132174249</v>
      </c>
      <c r="P447" s="1">
        <f t="shared" si="555"/>
        <v>9.5886388327886927</v>
      </c>
      <c r="Q447" s="1">
        <f t="shared" si="555"/>
        <v>25.249283206440825</v>
      </c>
      <c r="R447" s="1">
        <f t="shared" si="555"/>
        <v>72.214436209439839</v>
      </c>
      <c r="S447" s="1">
        <f t="shared" si="555"/>
        <v>34.090607500199049</v>
      </c>
      <c r="T447" s="1">
        <f t="shared" si="555"/>
        <v>10.008141781723198</v>
      </c>
      <c r="U447" s="1">
        <f t="shared" si="555"/>
        <v>81.613699425280956</v>
      </c>
      <c r="V447" s="1">
        <f t="shared" si="555"/>
        <v>43.313679477487675</v>
      </c>
      <c r="W447" s="1">
        <f t="shared" si="555"/>
        <v>10.487573723362633</v>
      </c>
      <c r="X447" s="1">
        <f t="shared" si="555"/>
        <v>7.6544305932370982</v>
      </c>
      <c r="Y447" s="1">
        <f t="shared" si="555"/>
        <v>75.546488203833903</v>
      </c>
      <c r="Z447" s="1">
        <f t="shared" si="555"/>
        <v>15.461680117871767</v>
      </c>
      <c r="AA447" s="1">
        <f t="shared" si="555"/>
        <v>11.236686132174249</v>
      </c>
      <c r="AB447" s="1">
        <f t="shared" si="555"/>
        <v>9.5886388327886927</v>
      </c>
      <c r="AC447" s="1">
        <f t="shared" si="555"/>
        <v>25.249283206440825</v>
      </c>
      <c r="AD447" s="1">
        <f t="shared" si="555"/>
        <v>72.214436209439839</v>
      </c>
      <c r="AE447" s="1">
        <f t="shared" si="555"/>
        <v>34.090607500199049</v>
      </c>
      <c r="AF447" s="1">
        <f t="shared" si="555"/>
        <v>10.008141781723198</v>
      </c>
      <c r="AH447" s="15">
        <f t="shared" si="563"/>
        <v>437.50951372759198</v>
      </c>
      <c r="AI447" s="15">
        <f t="shared" si="564"/>
        <v>396.46534520383989</v>
      </c>
      <c r="AJ447" s="15">
        <f t="shared" si="565"/>
        <v>-41.044168523752091</v>
      </c>
      <c r="AN447" s="15">
        <f t="shared" si="566"/>
        <v>-41.044168523752091</v>
      </c>
    </row>
    <row r="448" spans="1:40">
      <c r="A448" s="77" t="s">
        <v>969</v>
      </c>
      <c r="B448" s="5" t="str">
        <f t="shared" si="560"/>
        <v>9250-05426</v>
      </c>
      <c r="C448" s="5" t="str">
        <f t="shared" si="561"/>
        <v>9250</v>
      </c>
      <c r="D448" s="1">
        <f>SUM($F448:K448)</f>
        <v>130.13999999999999</v>
      </c>
      <c r="E448" s="2">
        <f t="shared" si="562"/>
        <v>1.1141655872313574E-2</v>
      </c>
      <c r="F448" s="22">
        <f>'Div 9 history '!B444</f>
        <v>0</v>
      </c>
      <c r="G448" s="22">
        <f>'Div 9 history '!C444</f>
        <v>0</v>
      </c>
      <c r="H448" s="22">
        <f>'Div 9 history '!D444</f>
        <v>0</v>
      </c>
      <c r="I448" s="22">
        <f>'Div 9 history '!E444</f>
        <v>0</v>
      </c>
      <c r="J448" s="22">
        <f>'Div 9 history '!F444</f>
        <v>0</v>
      </c>
      <c r="K448" s="22">
        <f>'Div 9 history '!G444</f>
        <v>130.13999999999999</v>
      </c>
      <c r="L448" s="1">
        <f t="shared" si="555"/>
        <v>0.91361578152971312</v>
      </c>
      <c r="M448" s="1">
        <f t="shared" si="555"/>
        <v>4.5903622193931923</v>
      </c>
      <c r="N448" s="1">
        <f t="shared" si="555"/>
        <v>9.9027037393123045</v>
      </c>
      <c r="O448" s="1">
        <f t="shared" si="555"/>
        <v>4.1781209521175899</v>
      </c>
      <c r="P448" s="1">
        <f t="shared" si="555"/>
        <v>3.5653298791403438</v>
      </c>
      <c r="Q448" s="1">
        <f t="shared" si="555"/>
        <v>9.3884049042463094</v>
      </c>
      <c r="R448" s="1">
        <f t="shared" si="555"/>
        <v>26.851390652275715</v>
      </c>
      <c r="S448" s="1">
        <f t="shared" si="555"/>
        <v>12.675861885931154</v>
      </c>
      <c r="T448" s="1">
        <f t="shared" si="555"/>
        <v>3.7213130613527339</v>
      </c>
      <c r="U448" s="1">
        <f t="shared" si="555"/>
        <v>30.346305266303034</v>
      </c>
      <c r="V448" s="1">
        <f t="shared" si="555"/>
        <v>16.105263563429272</v>
      </c>
      <c r="W448" s="1">
        <f t="shared" si="555"/>
        <v>3.8995795553097508</v>
      </c>
      <c r="X448" s="1">
        <f t="shared" si="555"/>
        <v>2.8461359925825023</v>
      </c>
      <c r="Y448" s="1">
        <f t="shared" si="555"/>
        <v>28.090342785276981</v>
      </c>
      <c r="Z448" s="1">
        <f t="shared" si="555"/>
        <v>5.7490944301138045</v>
      </c>
      <c r="AA448" s="1">
        <f t="shared" si="555"/>
        <v>4.1781209521175899</v>
      </c>
      <c r="AB448" s="1">
        <f t="shared" si="555"/>
        <v>3.5653298791403438</v>
      </c>
      <c r="AC448" s="1">
        <f t="shared" si="555"/>
        <v>9.3884049042463094</v>
      </c>
      <c r="AD448" s="1">
        <f t="shared" si="555"/>
        <v>26.851390652275715</v>
      </c>
      <c r="AE448" s="1">
        <f t="shared" si="555"/>
        <v>12.675861885931154</v>
      </c>
      <c r="AF448" s="1">
        <f t="shared" si="555"/>
        <v>3.7213130613527339</v>
      </c>
      <c r="AH448" s="15">
        <f t="shared" si="563"/>
        <v>162.6785374757394</v>
      </c>
      <c r="AI448" s="15">
        <f t="shared" si="564"/>
        <v>147.41714292807919</v>
      </c>
      <c r="AJ448" s="15">
        <f t="shared" si="565"/>
        <v>-15.261394547660217</v>
      </c>
      <c r="AN448" s="15">
        <f t="shared" si="566"/>
        <v>-15.261394547660217</v>
      </c>
    </row>
    <row r="449" spans="1:40">
      <c r="A449" s="77" t="s">
        <v>743</v>
      </c>
      <c r="B449" s="5" t="str">
        <f t="shared" si="560"/>
        <v>8700-05422</v>
      </c>
      <c r="C449" s="5" t="str">
        <f t="shared" si="561"/>
        <v>8700</v>
      </c>
      <c r="D449" s="1">
        <f>SUM($F449:K449)</f>
        <v>449.23</v>
      </c>
      <c r="E449" s="2">
        <f t="shared" si="562"/>
        <v>3.845985913262201E-2</v>
      </c>
      <c r="F449" s="22">
        <f>'Div 9 history '!B445</f>
        <v>0</v>
      </c>
      <c r="G449" s="22">
        <f>'Div 9 history '!C445</f>
        <v>0</v>
      </c>
      <c r="H449" s="22">
        <f>'Div 9 history '!D445</f>
        <v>0</v>
      </c>
      <c r="I449" s="22">
        <f>'Div 9 history '!E445</f>
        <v>449.23</v>
      </c>
      <c r="J449" s="22">
        <f>'Div 9 history '!F445</f>
        <v>0</v>
      </c>
      <c r="K449" s="22">
        <f>'Div 9 history '!G445</f>
        <v>0</v>
      </c>
      <c r="L449" s="1">
        <f t="shared" si="555"/>
        <v>3.1537084488750047</v>
      </c>
      <c r="M449" s="1">
        <f t="shared" si="555"/>
        <v>15.845461962640268</v>
      </c>
      <c r="N449" s="1">
        <f t="shared" si="555"/>
        <v>34.183122797074439</v>
      </c>
      <c r="O449" s="1">
        <f t="shared" si="555"/>
        <v>14.422447174733254</v>
      </c>
      <c r="P449" s="1">
        <f t="shared" si="555"/>
        <v>12.307154922439043</v>
      </c>
      <c r="Q449" s="1">
        <f t="shared" si="555"/>
        <v>32.407815699512611</v>
      </c>
      <c r="R449" s="1">
        <f t="shared" si="555"/>
        <v>92.688260509619042</v>
      </c>
      <c r="S449" s="1">
        <f t="shared" si="555"/>
        <v>43.755781735184065</v>
      </c>
      <c r="T449" s="1">
        <f t="shared" si="555"/>
        <v>12.845592950295751</v>
      </c>
      <c r="U449" s="1">
        <f t="shared" si="555"/>
        <v>104.75234912233991</v>
      </c>
      <c r="V449" s="1">
        <f t="shared" si="555"/>
        <v>55.593726376205112</v>
      </c>
      <c r="W449" s="1">
        <f t="shared" si="555"/>
        <v>13.460950696417703</v>
      </c>
      <c r="X449" s="1">
        <f t="shared" si="555"/>
        <v>9.8245710154282921</v>
      </c>
      <c r="Y449" s="1">
        <f t="shared" si="555"/>
        <v>96.96499684516661</v>
      </c>
      <c r="Z449" s="1">
        <f t="shared" si="555"/>
        <v>19.845287312432959</v>
      </c>
      <c r="AA449" s="1">
        <f t="shared" si="555"/>
        <v>14.422447174733254</v>
      </c>
      <c r="AB449" s="1">
        <f t="shared" si="555"/>
        <v>12.307154922439043</v>
      </c>
      <c r="AC449" s="1">
        <f t="shared" si="555"/>
        <v>32.407815699512611</v>
      </c>
      <c r="AD449" s="1">
        <f t="shared" si="555"/>
        <v>92.688260509619042</v>
      </c>
      <c r="AE449" s="1">
        <f t="shared" si="555"/>
        <v>43.755781735184065</v>
      </c>
      <c r="AF449" s="1">
        <f t="shared" si="555"/>
        <v>12.845592950295751</v>
      </c>
      <c r="AH449" s="15">
        <f t="shared" si="563"/>
        <v>561.54971100527473</v>
      </c>
      <c r="AI449" s="15">
        <f t="shared" si="564"/>
        <v>508.86893435977436</v>
      </c>
      <c r="AJ449" s="15">
        <f t="shared" si="565"/>
        <v>-52.680776645500373</v>
      </c>
      <c r="AN449" s="15">
        <f t="shared" si="566"/>
        <v>-52.680776645500373</v>
      </c>
    </row>
    <row r="450" spans="1:40">
      <c r="A450" s="77" t="s">
        <v>747</v>
      </c>
      <c r="B450" s="5" t="str">
        <f t="shared" si="560"/>
        <v>9260-05427</v>
      </c>
      <c r="C450" s="5" t="str">
        <f t="shared" si="561"/>
        <v>9260</v>
      </c>
      <c r="D450" s="1">
        <f>SUM($F450:K450)</f>
        <v>0</v>
      </c>
      <c r="E450" s="2">
        <f t="shared" si="562"/>
        <v>0</v>
      </c>
      <c r="F450" s="22">
        <f>'Div 9 history '!B446</f>
        <v>0</v>
      </c>
      <c r="G450" s="22">
        <f>'Div 9 history '!C446</f>
        <v>0</v>
      </c>
      <c r="H450" s="22">
        <f>'Div 9 history '!D446</f>
        <v>0</v>
      </c>
      <c r="I450" s="22">
        <f>'Div 9 history '!E446</f>
        <v>0</v>
      </c>
      <c r="J450" s="22">
        <f>'Div 9 history '!F446</f>
        <v>0</v>
      </c>
      <c r="K450" s="22">
        <f>'Div 9 history '!G446</f>
        <v>0</v>
      </c>
      <c r="L450" s="1">
        <f t="shared" si="555"/>
        <v>0</v>
      </c>
      <c r="M450" s="1">
        <f t="shared" si="555"/>
        <v>0</v>
      </c>
      <c r="N450" s="1">
        <f t="shared" si="555"/>
        <v>0</v>
      </c>
      <c r="O450" s="1">
        <f t="shared" si="555"/>
        <v>0</v>
      </c>
      <c r="P450" s="1">
        <f t="shared" si="555"/>
        <v>0</v>
      </c>
      <c r="Q450" s="1">
        <f t="shared" si="555"/>
        <v>0</v>
      </c>
      <c r="R450" s="1">
        <f t="shared" si="555"/>
        <v>0</v>
      </c>
      <c r="S450" s="1">
        <f t="shared" si="555"/>
        <v>0</v>
      </c>
      <c r="T450" s="1">
        <f t="shared" si="555"/>
        <v>0</v>
      </c>
      <c r="U450" s="1">
        <f t="shared" si="555"/>
        <v>0</v>
      </c>
      <c r="V450" s="1">
        <f t="shared" si="555"/>
        <v>0</v>
      </c>
      <c r="W450" s="1">
        <f t="shared" si="555"/>
        <v>0</v>
      </c>
      <c r="X450" s="1">
        <f t="shared" si="555"/>
        <v>0</v>
      </c>
      <c r="Y450" s="1">
        <f t="shared" si="555"/>
        <v>0</v>
      </c>
      <c r="Z450" s="1">
        <f t="shared" si="555"/>
        <v>0</v>
      </c>
      <c r="AA450" s="1">
        <f t="shared" si="555"/>
        <v>0</v>
      </c>
      <c r="AB450" s="1">
        <f t="shared" si="555"/>
        <v>0</v>
      </c>
      <c r="AC450" s="1">
        <f t="shared" si="555"/>
        <v>0</v>
      </c>
      <c r="AD450" s="1">
        <f t="shared" si="555"/>
        <v>0</v>
      </c>
      <c r="AE450" s="1">
        <f t="shared" si="555"/>
        <v>0</v>
      </c>
      <c r="AF450" s="1">
        <f t="shared" si="555"/>
        <v>0</v>
      </c>
      <c r="AH450" s="15">
        <f t="shared" si="563"/>
        <v>0</v>
      </c>
      <c r="AI450" s="15">
        <f t="shared" si="564"/>
        <v>0</v>
      </c>
      <c r="AJ450" s="15">
        <f t="shared" si="565"/>
        <v>0</v>
      </c>
      <c r="AN450" s="15">
        <f t="shared" si="566"/>
        <v>0</v>
      </c>
    </row>
    <row r="451" spans="1:40">
      <c r="A451" s="77" t="s">
        <v>967</v>
      </c>
      <c r="B451" s="5" t="str">
        <f t="shared" si="560"/>
        <v>8410-05424</v>
      </c>
      <c r="C451" s="5" t="str">
        <f t="shared" si="561"/>
        <v>8410</v>
      </c>
      <c r="D451" s="1">
        <f>SUM($F451:K451)</f>
        <v>0</v>
      </c>
      <c r="E451" s="2">
        <f t="shared" si="562"/>
        <v>0</v>
      </c>
      <c r="F451" s="22">
        <f>'Div 9 history '!B447</f>
        <v>0</v>
      </c>
      <c r="G451" s="22">
        <f>'Div 9 history '!C447</f>
        <v>0</v>
      </c>
      <c r="H451" s="22">
        <f>'Div 9 history '!D447</f>
        <v>0</v>
      </c>
      <c r="I451" s="22">
        <f>'Div 9 history '!E447</f>
        <v>0</v>
      </c>
      <c r="J451" s="22">
        <f>'Div 9 history '!F447</f>
        <v>0</v>
      </c>
      <c r="K451" s="22">
        <f>'Div 9 history '!G447</f>
        <v>0</v>
      </c>
      <c r="L451" s="1">
        <f t="shared" si="555"/>
        <v>0</v>
      </c>
      <c r="M451" s="1">
        <f t="shared" si="555"/>
        <v>0</v>
      </c>
      <c r="N451" s="1">
        <f t="shared" si="555"/>
        <v>0</v>
      </c>
      <c r="O451" s="1">
        <f t="shared" ref="O451:AD451" si="567">$E451*O$454</f>
        <v>0</v>
      </c>
      <c r="P451" s="1">
        <f t="shared" si="567"/>
        <v>0</v>
      </c>
      <c r="Q451" s="1">
        <f t="shared" si="567"/>
        <v>0</v>
      </c>
      <c r="R451" s="1">
        <f t="shared" si="567"/>
        <v>0</v>
      </c>
      <c r="S451" s="1">
        <f t="shared" si="567"/>
        <v>0</v>
      </c>
      <c r="T451" s="1">
        <f t="shared" si="567"/>
        <v>0</v>
      </c>
      <c r="U451" s="1">
        <f t="shared" si="567"/>
        <v>0</v>
      </c>
      <c r="V451" s="1">
        <f t="shared" si="567"/>
        <v>0</v>
      </c>
      <c r="W451" s="1">
        <f t="shared" si="567"/>
        <v>0</v>
      </c>
      <c r="X451" s="1">
        <f t="shared" si="567"/>
        <v>0</v>
      </c>
      <c r="Y451" s="1">
        <f t="shared" si="567"/>
        <v>0</v>
      </c>
      <c r="Z451" s="1">
        <f t="shared" si="567"/>
        <v>0</v>
      </c>
      <c r="AA451" s="1">
        <f t="shared" si="567"/>
        <v>0</v>
      </c>
      <c r="AB451" s="1">
        <f t="shared" si="567"/>
        <v>0</v>
      </c>
      <c r="AC451" s="1">
        <f t="shared" si="567"/>
        <v>0</v>
      </c>
      <c r="AD451" s="1">
        <f t="shared" si="567"/>
        <v>0</v>
      </c>
      <c r="AE451" s="1">
        <f t="shared" ref="AE451:AF451" si="568">$E451*AE$454</f>
        <v>0</v>
      </c>
      <c r="AF451" s="1">
        <f t="shared" si="568"/>
        <v>0</v>
      </c>
      <c r="AH451" s="15">
        <f t="shared" si="563"/>
        <v>0</v>
      </c>
      <c r="AI451" s="15">
        <f t="shared" si="564"/>
        <v>0</v>
      </c>
      <c r="AJ451" s="15">
        <f t="shared" si="565"/>
        <v>0</v>
      </c>
      <c r="AN451" s="15">
        <f t="shared" si="566"/>
        <v>0</v>
      </c>
    </row>
    <row r="452" spans="1:40">
      <c r="A452" s="77" t="s">
        <v>968</v>
      </c>
      <c r="B452" s="5" t="str">
        <f t="shared" si="560"/>
        <v>8700-05424</v>
      </c>
      <c r="C452" s="5" t="str">
        <f t="shared" si="561"/>
        <v>8700</v>
      </c>
      <c r="D452" s="1">
        <f>SUM($F452:K452)</f>
        <v>3965.87</v>
      </c>
      <c r="E452" s="2">
        <f t="shared" si="562"/>
        <v>0.33952942042671153</v>
      </c>
      <c r="F452" s="22">
        <f>'Div 9 history '!B448</f>
        <v>0</v>
      </c>
      <c r="G452" s="22">
        <f>'Div 9 history '!C448</f>
        <v>0</v>
      </c>
      <c r="H452" s="22">
        <f>'Div 9 history '!D448</f>
        <v>0</v>
      </c>
      <c r="I452" s="22">
        <f>'Div 9 history '!E448</f>
        <v>0</v>
      </c>
      <c r="J452" s="22">
        <f>'Div 9 history '!F448</f>
        <v>3720</v>
      </c>
      <c r="K452" s="22">
        <f>'Div 9 history '!G448</f>
        <v>245.87</v>
      </c>
      <c r="L452" s="1">
        <f t="shared" ref="L452:AF452" si="569">$E452*L$454</f>
        <v>27.841412474990346</v>
      </c>
      <c r="M452" s="1">
        <f t="shared" si="569"/>
        <v>139.88612121580516</v>
      </c>
      <c r="N452" s="1">
        <f t="shared" si="569"/>
        <v>301.77374887526116</v>
      </c>
      <c r="O452" s="1">
        <f t="shared" si="569"/>
        <v>127.32353266001682</v>
      </c>
      <c r="P452" s="1">
        <f t="shared" si="569"/>
        <v>108.64941453654768</v>
      </c>
      <c r="Q452" s="1">
        <f t="shared" si="569"/>
        <v>286.10107082836419</v>
      </c>
      <c r="R452" s="1">
        <f t="shared" si="569"/>
        <v>818.26590322837478</v>
      </c>
      <c r="S452" s="1">
        <f t="shared" si="569"/>
        <v>386.28262161946969</v>
      </c>
      <c r="T452" s="1">
        <f t="shared" si="569"/>
        <v>113.40282642252166</v>
      </c>
      <c r="U452" s="1">
        <f t="shared" si="569"/>
        <v>924.76949182782562</v>
      </c>
      <c r="V452" s="1">
        <f t="shared" si="569"/>
        <v>490.78977722681151</v>
      </c>
      <c r="W452" s="1">
        <f t="shared" si="569"/>
        <v>118.83529714934903</v>
      </c>
      <c r="X452" s="1">
        <f t="shared" si="569"/>
        <v>86.732790448003456</v>
      </c>
      <c r="Y452" s="1">
        <f t="shared" si="569"/>
        <v>856.02157477982507</v>
      </c>
      <c r="Z452" s="1">
        <f t="shared" si="569"/>
        <v>175.19718094018316</v>
      </c>
      <c r="AA452" s="1">
        <f t="shared" si="569"/>
        <v>127.32353266001682</v>
      </c>
      <c r="AB452" s="1">
        <f t="shared" si="569"/>
        <v>108.64941453654768</v>
      </c>
      <c r="AC452" s="1">
        <f t="shared" si="569"/>
        <v>286.10107082836419</v>
      </c>
      <c r="AD452" s="1">
        <f t="shared" si="569"/>
        <v>818.26590322837478</v>
      </c>
      <c r="AE452" s="1">
        <f t="shared" si="569"/>
        <v>386.28262161946969</v>
      </c>
      <c r="AF452" s="1">
        <f t="shared" si="569"/>
        <v>113.40282642252166</v>
      </c>
      <c r="AH452" s="15">
        <f t="shared" si="563"/>
        <v>4957.4453005909845</v>
      </c>
      <c r="AI452" s="15">
        <f t="shared" si="564"/>
        <v>4492.3714816672928</v>
      </c>
      <c r="AJ452" s="15">
        <f t="shared" si="565"/>
        <v>-465.07381892369176</v>
      </c>
      <c r="AN452" s="15">
        <f t="shared" si="566"/>
        <v>-465.07381892369176</v>
      </c>
    </row>
    <row r="453" spans="1:40">
      <c r="A453" s="109" t="s">
        <v>796</v>
      </c>
      <c r="B453" s="5" t="str">
        <f t="shared" si="560"/>
        <v>9090-05424</v>
      </c>
      <c r="C453" s="5" t="str">
        <f t="shared" si="561"/>
        <v>9090</v>
      </c>
      <c r="D453" s="1">
        <f>SUM($F453:K453)</f>
        <v>34.9</v>
      </c>
      <c r="E453" s="2">
        <f>D453/$D$454</f>
        <v>2.9878883505743336E-3</v>
      </c>
      <c r="F453" s="22">
        <f>'Div 9 history '!B449</f>
        <v>0</v>
      </c>
      <c r="G453" s="22">
        <f>'Div 9 history '!C449</f>
        <v>34.9</v>
      </c>
      <c r="H453" s="22">
        <f>'Div 9 history '!D449</f>
        <v>0</v>
      </c>
      <c r="I453" s="22">
        <f>'Div 9 history '!E449</f>
        <v>0</v>
      </c>
      <c r="J453" s="22">
        <f>'Div 9 history '!F449</f>
        <v>0</v>
      </c>
      <c r="K453" s="22">
        <f>'Div 9 history '!G449</f>
        <v>0</v>
      </c>
      <c r="L453" s="1">
        <f t="shared" ref="L453:AF453" si="570">$E453*L$454</f>
        <v>0.24500684474709536</v>
      </c>
      <c r="M453" s="1">
        <f t="shared" si="570"/>
        <v>1.2310100004366256</v>
      </c>
      <c r="N453" s="1">
        <f t="shared" si="570"/>
        <v>2.6556351659904678</v>
      </c>
      <c r="O453" s="1">
        <f t="shared" si="570"/>
        <v>1.1204581314653752</v>
      </c>
      <c r="P453" s="1">
        <f t="shared" si="570"/>
        <v>0.95612427218378682</v>
      </c>
      <c r="Q453" s="1">
        <f t="shared" si="570"/>
        <v>2.5177142397279564</v>
      </c>
      <c r="R453" s="1">
        <f t="shared" si="570"/>
        <v>7.2008109248841441</v>
      </c>
      <c r="S453" s="1">
        <f t="shared" si="570"/>
        <v>3.3993205764484196</v>
      </c>
      <c r="T453" s="1">
        <f t="shared" si="570"/>
        <v>0.99795470909182749</v>
      </c>
      <c r="U453" s="1">
        <f t="shared" si="570"/>
        <v>8.1380517426923014</v>
      </c>
      <c r="V453" s="1">
        <f t="shared" si="570"/>
        <v>4.318992610755199</v>
      </c>
      <c r="W453" s="1">
        <f t="shared" si="570"/>
        <v>1.0457609227010167</v>
      </c>
      <c r="X453" s="1">
        <f t="shared" si="570"/>
        <v>0.76325607915421345</v>
      </c>
      <c r="Y453" s="1">
        <f t="shared" si="570"/>
        <v>7.5330641094680093</v>
      </c>
      <c r="Z453" s="1">
        <f t="shared" si="570"/>
        <v>1.5417503888963562</v>
      </c>
      <c r="AA453" s="1">
        <f t="shared" si="570"/>
        <v>1.1204581314653752</v>
      </c>
      <c r="AB453" s="1">
        <f t="shared" si="570"/>
        <v>0.95612427218378682</v>
      </c>
      <c r="AC453" s="1">
        <f t="shared" si="570"/>
        <v>2.5177142397279564</v>
      </c>
      <c r="AD453" s="1">
        <f t="shared" si="570"/>
        <v>7.2008109248841441</v>
      </c>
      <c r="AE453" s="1">
        <f t="shared" si="570"/>
        <v>3.3993205764484196</v>
      </c>
      <c r="AF453" s="1">
        <f t="shared" si="570"/>
        <v>0.99795470909182749</v>
      </c>
      <c r="AH453" s="15">
        <f t="shared" si="556"/>
        <v>43.625948654551308</v>
      </c>
      <c r="AI453" s="15">
        <f t="shared" si="557"/>
        <v>39.533258707468605</v>
      </c>
      <c r="AJ453" s="15">
        <f t="shared" si="558"/>
        <v>-4.0926899470827038</v>
      </c>
      <c r="AN453" s="15">
        <f t="shared" si="559"/>
        <v>-4.0926899470827038</v>
      </c>
    </row>
    <row r="454" spans="1:40">
      <c r="A454" s="9" t="s">
        <v>36</v>
      </c>
      <c r="B454" s="5"/>
      <c r="C454" s="5"/>
      <c r="D454" s="31">
        <f t="shared" ref="D454:K454" si="571">SUM(D439:D453)</f>
        <v>11680.49</v>
      </c>
      <c r="E454" s="32">
        <f t="shared" si="571"/>
        <v>0.99999999999999989</v>
      </c>
      <c r="F454" s="31">
        <f t="shared" si="571"/>
        <v>2450.9499999999998</v>
      </c>
      <c r="G454" s="31">
        <f t="shared" si="571"/>
        <v>830.21</v>
      </c>
      <c r="H454" s="31">
        <f t="shared" si="571"/>
        <v>333.77</v>
      </c>
      <c r="I454" s="31">
        <f t="shared" si="571"/>
        <v>2759.23</v>
      </c>
      <c r="J454" s="31">
        <f t="shared" si="571"/>
        <v>4930.32</v>
      </c>
      <c r="K454" s="31">
        <f t="shared" si="571"/>
        <v>376.01</v>
      </c>
      <c r="L454" s="31">
        <f>'Div 9 history '!H451</f>
        <v>82</v>
      </c>
      <c r="M454" s="31">
        <f>'Div 9 history '!I451</f>
        <v>412</v>
      </c>
      <c r="N454" s="31">
        <f>'Div 9 history '!J451</f>
        <v>888.8</v>
      </c>
      <c r="O454" s="31">
        <f>'Div 009 FY18 Budget'!C80</f>
        <v>375</v>
      </c>
      <c r="P454" s="31">
        <f>'Div 009 FY18 Budget'!D80</f>
        <v>320</v>
      </c>
      <c r="Q454" s="31">
        <f>'Div 009 FY18 Budget'!E80</f>
        <v>842.64</v>
      </c>
      <c r="R454" s="31">
        <f>'Div 009 FY18 Budget'!F80</f>
        <v>2410</v>
      </c>
      <c r="S454" s="31">
        <f>'Div 009 FY18 Budget'!G80</f>
        <v>1137.7</v>
      </c>
      <c r="T454" s="31">
        <f>'Div 009 FY18 Budget'!H80</f>
        <v>334</v>
      </c>
      <c r="U454" s="31">
        <f>'Div 009 FY18 Budget'!I80</f>
        <v>2723.68</v>
      </c>
      <c r="V454" s="31">
        <f>'Div 009 FY18 Budget'!J80</f>
        <v>1445.5</v>
      </c>
      <c r="W454" s="31">
        <f>'Div 009 FY18 Budget'!K80</f>
        <v>350</v>
      </c>
      <c r="X454" s="31">
        <f>'Div 009 FY18 Budget'!L80</f>
        <v>255.45</v>
      </c>
      <c r="Y454" s="31">
        <f>'Div 009 FY18 Budget'!M80</f>
        <v>2521.1999999999998</v>
      </c>
      <c r="Z454" s="31">
        <f>'Div 009 FY18 Budget'!N80</f>
        <v>516</v>
      </c>
      <c r="AA454" s="37">
        <f t="shared" ref="AA454" si="572">O454*(1+AA$3)</f>
        <v>375</v>
      </c>
      <c r="AB454" s="37">
        <f t="shared" ref="AB454" si="573">P454*(1+AB$3)</f>
        <v>320</v>
      </c>
      <c r="AC454" s="37">
        <f t="shared" ref="AC454" si="574">Q454*(1+AC$3)</f>
        <v>842.64</v>
      </c>
      <c r="AD454" s="37">
        <f t="shared" ref="AD454" si="575">R454*(1+AD$3)</f>
        <v>2410</v>
      </c>
      <c r="AE454" s="37">
        <f t="shared" ref="AE454" si="576">S454*(1+AE$3)</f>
        <v>1137.7</v>
      </c>
      <c r="AF454" s="37">
        <f t="shared" ref="AF454" si="577">T454*(1+AF$3)</f>
        <v>334</v>
      </c>
      <c r="AH454" s="15">
        <f>SUM(F454:Q454)</f>
        <v>14600.929999999998</v>
      </c>
      <c r="AI454" s="15">
        <f>SUM(U454:AF454)</f>
        <v>13231.17</v>
      </c>
      <c r="AJ454" s="15">
        <f t="shared" ref="AJ454" si="578">AI454-AH454</f>
        <v>-1369.7599999999984</v>
      </c>
    </row>
    <row r="455" spans="1:40">
      <c r="B455" s="5"/>
      <c r="C455" s="5"/>
      <c r="F455" s="1">
        <f>F454-'Div 9 history '!B451</f>
        <v>0</v>
      </c>
      <c r="G455" s="1">
        <f>G454-'Div 9 history '!C451</f>
        <v>0</v>
      </c>
      <c r="H455" s="1">
        <f>H454-'Div 9 history '!D451</f>
        <v>0</v>
      </c>
      <c r="I455" s="1">
        <f>I454-'Div 9 history '!E451</f>
        <v>0</v>
      </c>
      <c r="J455" s="1">
        <f>J454-'Div 9 history '!F451</f>
        <v>0</v>
      </c>
      <c r="K455" s="1">
        <f>K454-'Div 9 history '!G451</f>
        <v>0</v>
      </c>
      <c r="L455" s="1">
        <f>L454-'Div 9 history '!H451</f>
        <v>0</v>
      </c>
      <c r="M455" s="1">
        <f>M454-'Div 9 history '!I451</f>
        <v>0</v>
      </c>
      <c r="N455" s="1">
        <f>N454-'Div 9 history '!J451</f>
        <v>0</v>
      </c>
      <c r="O455" s="1">
        <f t="shared" ref="O455:AF455" si="579">O454-SUM(O439:O453)</f>
        <v>0</v>
      </c>
      <c r="P455" s="1">
        <f t="shared" si="579"/>
        <v>0</v>
      </c>
      <c r="Q455" s="1">
        <f t="shared" si="579"/>
        <v>0</v>
      </c>
      <c r="R455" s="1">
        <f t="shared" si="579"/>
        <v>0</v>
      </c>
      <c r="S455" s="1">
        <f t="shared" si="579"/>
        <v>0</v>
      </c>
      <c r="T455" s="1">
        <f t="shared" si="579"/>
        <v>0</v>
      </c>
      <c r="U455" s="1">
        <f t="shared" si="579"/>
        <v>0</v>
      </c>
      <c r="V455" s="1">
        <f t="shared" si="579"/>
        <v>0</v>
      </c>
      <c r="W455" s="1">
        <f t="shared" si="579"/>
        <v>0</v>
      </c>
      <c r="X455" s="1">
        <f t="shared" si="579"/>
        <v>0</v>
      </c>
      <c r="Y455" s="1">
        <f t="shared" si="579"/>
        <v>0</v>
      </c>
      <c r="Z455" s="1">
        <f t="shared" si="579"/>
        <v>0</v>
      </c>
      <c r="AA455" s="1">
        <f t="shared" si="579"/>
        <v>0</v>
      </c>
      <c r="AB455" s="1">
        <f t="shared" si="579"/>
        <v>0</v>
      </c>
      <c r="AC455" s="1">
        <f t="shared" si="579"/>
        <v>0</v>
      </c>
      <c r="AD455" s="1">
        <f t="shared" si="579"/>
        <v>0</v>
      </c>
      <c r="AE455" s="1">
        <f t="shared" si="579"/>
        <v>0</v>
      </c>
      <c r="AF455" s="1">
        <f t="shared" si="579"/>
        <v>0</v>
      </c>
    </row>
    <row r="456" spans="1:40">
      <c r="A456" s="77" t="s">
        <v>292</v>
      </c>
      <c r="B456" s="5" t="str">
        <f t="shared" ref="B456:B488" si="580">RIGHT(A456,10)</f>
        <v>9250-05418</v>
      </c>
      <c r="C456" s="5" t="str">
        <f t="shared" ref="C456:C480" si="581">LEFT(B456,4)</f>
        <v>9250</v>
      </c>
      <c r="D456" s="1">
        <f>SUM($F456:K456)</f>
        <v>6554.1</v>
      </c>
      <c r="E456" s="2">
        <f t="shared" ref="E456:E477" si="582">D456/$D$481</f>
        <v>4.1190708815041716E-3</v>
      </c>
      <c r="F456" s="22">
        <f>'Div 9 history '!B453</f>
        <v>901</v>
      </c>
      <c r="G456" s="22">
        <f>'Div 9 history '!C453</f>
        <v>0</v>
      </c>
      <c r="H456" s="22">
        <f>'Div 9 history '!D453</f>
        <v>1086</v>
      </c>
      <c r="I456" s="22">
        <f>'Div 9 history '!E453</f>
        <v>4567.1000000000004</v>
      </c>
      <c r="J456" s="22">
        <f>'Div 9 history '!F453</f>
        <v>0</v>
      </c>
      <c r="K456" s="22">
        <f>'Div 9 history '!G453</f>
        <v>0</v>
      </c>
      <c r="L456" s="1">
        <f t="shared" ref="L456:U471" si="583">$E456*L$481</f>
        <v>792.65340508225529</v>
      </c>
      <c r="M456" s="1">
        <f t="shared" si="583"/>
        <v>777.17393670956255</v>
      </c>
      <c r="N456" s="1">
        <f t="shared" si="583"/>
        <v>810.30362380950066</v>
      </c>
      <c r="O456" s="1">
        <f t="shared" si="583"/>
        <v>884.00204002137332</v>
      </c>
      <c r="P456" s="1">
        <f t="shared" si="583"/>
        <v>937.10922089660653</v>
      </c>
      <c r="Q456" s="1">
        <f t="shared" si="583"/>
        <v>598.91702524158802</v>
      </c>
      <c r="R456" s="1">
        <f t="shared" si="583"/>
        <v>679.66729080259586</v>
      </c>
      <c r="S456" s="1">
        <f t="shared" si="583"/>
        <v>620.97053074116138</v>
      </c>
      <c r="T456" s="1">
        <f t="shared" si="583"/>
        <v>738.92012543303338</v>
      </c>
      <c r="U456" s="1">
        <f t="shared" si="583"/>
        <v>953.45369415441507</v>
      </c>
      <c r="V456" s="1">
        <f t="shared" ref="V456:AF471" si="584">$E456*V$481</f>
        <v>843.24795271977098</v>
      </c>
      <c r="W456" s="1">
        <f t="shared" si="584"/>
        <v>2083.4178137230469</v>
      </c>
      <c r="X456" s="1">
        <f t="shared" si="584"/>
        <v>1807.4029930243339</v>
      </c>
      <c r="Y456" s="1">
        <f t="shared" si="584"/>
        <v>1032.259758259353</v>
      </c>
      <c r="Z456" s="1">
        <f t="shared" si="584"/>
        <v>1057.6770618035978</v>
      </c>
      <c r="AA456" s="1">
        <f t="shared" si="584"/>
        <v>884.00204002137332</v>
      </c>
      <c r="AB456" s="1">
        <f t="shared" si="584"/>
        <v>937.10922089660653</v>
      </c>
      <c r="AC456" s="1">
        <f t="shared" si="584"/>
        <v>598.91702524158802</v>
      </c>
      <c r="AD456" s="1">
        <f t="shared" si="584"/>
        <v>679.66729080259586</v>
      </c>
      <c r="AE456" s="1">
        <f t="shared" si="584"/>
        <v>620.97053074116138</v>
      </c>
      <c r="AF456" s="1">
        <f t="shared" si="584"/>
        <v>738.92012543303338</v>
      </c>
      <c r="AH456" s="15">
        <f t="shared" ref="AH456:AH478" si="585">SUM(F456:Q456)</f>
        <v>11354.259251760885</v>
      </c>
      <c r="AI456" s="15">
        <f t="shared" ref="AI456:AI478" si="586">SUM(U456:AF456)</f>
        <v>12237.045506820876</v>
      </c>
      <c r="AJ456" s="15">
        <f t="shared" ref="AJ456:AJ478" si="587">AI456-AH456</f>
        <v>882.78625505999116</v>
      </c>
      <c r="AN456" s="15">
        <f t="shared" ref="AN456:AN480" si="588">AJ456</f>
        <v>882.78625505999116</v>
      </c>
    </row>
    <row r="457" spans="1:40">
      <c r="A457" s="77" t="s">
        <v>293</v>
      </c>
      <c r="B457" s="5" t="str">
        <f t="shared" si="580"/>
        <v>8160-06111</v>
      </c>
      <c r="C457" s="5" t="str">
        <f t="shared" si="581"/>
        <v>8160</v>
      </c>
      <c r="D457" s="1">
        <f>SUM($F457:K457)</f>
        <v>48143.5</v>
      </c>
      <c r="E457" s="2">
        <f t="shared" si="582"/>
        <v>3.0256860436016549E-2</v>
      </c>
      <c r="F457" s="22">
        <f>'Div 9 history '!B454</f>
        <v>16169.65</v>
      </c>
      <c r="G457" s="22">
        <f>'Div 9 history '!C454</f>
        <v>21237.5</v>
      </c>
      <c r="H457" s="22">
        <f>'Div 9 history '!D454</f>
        <v>3703.85</v>
      </c>
      <c r="I457" s="22">
        <f>'Div 9 history '!E454</f>
        <v>7032.5</v>
      </c>
      <c r="J457" s="22">
        <f>'Div 9 history '!F454</f>
        <v>0</v>
      </c>
      <c r="K457" s="22">
        <f>'Div 9 history '!G454</f>
        <v>0</v>
      </c>
      <c r="L457" s="1">
        <f t="shared" si="583"/>
        <v>5822.4789380048451</v>
      </c>
      <c r="M457" s="1">
        <f t="shared" si="583"/>
        <v>5708.7736564862944</v>
      </c>
      <c r="N457" s="1">
        <f t="shared" si="583"/>
        <v>5952.129584973176</v>
      </c>
      <c r="O457" s="1">
        <f t="shared" si="583"/>
        <v>6493.4853318943833</v>
      </c>
      <c r="P457" s="1">
        <f t="shared" si="583"/>
        <v>6883.5870334959454</v>
      </c>
      <c r="Q457" s="1">
        <f t="shared" si="583"/>
        <v>4399.3777642572422</v>
      </c>
      <c r="R457" s="1">
        <f t="shared" si="583"/>
        <v>4992.5332562449103</v>
      </c>
      <c r="S457" s="1">
        <f t="shared" si="583"/>
        <v>4561.3729950316747</v>
      </c>
      <c r="T457" s="1">
        <f t="shared" si="583"/>
        <v>5427.7781936170086</v>
      </c>
      <c r="U457" s="1">
        <f t="shared" si="583"/>
        <v>7003.6462557060586</v>
      </c>
      <c r="V457" s="1">
        <f t="shared" si="584"/>
        <v>6194.1239547404357</v>
      </c>
      <c r="W457" s="1">
        <f t="shared" si="584"/>
        <v>15303.859494816299</v>
      </c>
      <c r="X457" s="1">
        <f t="shared" si="584"/>
        <v>13276.377533859266</v>
      </c>
      <c r="Y457" s="1">
        <f t="shared" si="584"/>
        <v>7582.5205095679275</v>
      </c>
      <c r="Z457" s="1">
        <f t="shared" si="584"/>
        <v>7769.2247028488291</v>
      </c>
      <c r="AA457" s="1">
        <f t="shared" si="584"/>
        <v>6493.4853318943833</v>
      </c>
      <c r="AB457" s="1">
        <f t="shared" si="584"/>
        <v>6883.5870334959454</v>
      </c>
      <c r="AC457" s="1">
        <f t="shared" si="584"/>
        <v>4399.3777642572422</v>
      </c>
      <c r="AD457" s="1">
        <f t="shared" si="584"/>
        <v>4992.5332562449103</v>
      </c>
      <c r="AE457" s="1">
        <f t="shared" si="584"/>
        <v>4561.3729950316747</v>
      </c>
      <c r="AF457" s="1">
        <f t="shared" si="584"/>
        <v>5427.7781936170086</v>
      </c>
      <c r="AH457" s="15">
        <f t="shared" si="585"/>
        <v>83403.33230911188</v>
      </c>
      <c r="AI457" s="15">
        <f t="shared" si="586"/>
        <v>89887.887026079974</v>
      </c>
      <c r="AJ457" s="15">
        <f t="shared" si="587"/>
        <v>6484.554716968094</v>
      </c>
      <c r="AN457" s="15">
        <f t="shared" si="588"/>
        <v>6484.554716968094</v>
      </c>
    </row>
    <row r="458" spans="1:40">
      <c r="A458" s="77" t="s">
        <v>294</v>
      </c>
      <c r="B458" s="5" t="str">
        <f t="shared" ref="B458:B464" si="589">RIGHT(A458,10)</f>
        <v>8180-06111</v>
      </c>
      <c r="C458" s="5" t="str">
        <f t="shared" ref="C458:C464" si="590">LEFT(B458,4)</f>
        <v>8180</v>
      </c>
      <c r="D458" s="1">
        <f>SUM($F458:K458)</f>
        <v>370</v>
      </c>
      <c r="E458" s="2">
        <f t="shared" si="582"/>
        <v>2.3253478374705045E-4</v>
      </c>
      <c r="F458" s="22">
        <f>'Div 9 history '!B455</f>
        <v>370</v>
      </c>
      <c r="G458" s="22">
        <f>'Div 9 history '!C455</f>
        <v>0</v>
      </c>
      <c r="H458" s="22">
        <f>'Div 9 history '!D455</f>
        <v>0</v>
      </c>
      <c r="I458" s="22">
        <f>'Div 9 history '!E455</f>
        <v>0</v>
      </c>
      <c r="J458" s="22">
        <f>'Div 9 history '!F455</f>
        <v>0</v>
      </c>
      <c r="K458" s="22">
        <f>'Div 9 history '!G455</f>
        <v>0</v>
      </c>
      <c r="L458" s="1">
        <f t="shared" si="583"/>
        <v>44.747831110363656</v>
      </c>
      <c r="M458" s="1">
        <f t="shared" si="583"/>
        <v>43.873965393042241</v>
      </c>
      <c r="N458" s="1">
        <f t="shared" si="583"/>
        <v>45.744242658719763</v>
      </c>
      <c r="O458" s="1">
        <f t="shared" si="583"/>
        <v>49.904755009521992</v>
      </c>
      <c r="P458" s="1">
        <f t="shared" si="583"/>
        <v>52.902825976372711</v>
      </c>
      <c r="Q458" s="1">
        <f t="shared" si="583"/>
        <v>33.810790091604879</v>
      </c>
      <c r="R458" s="1">
        <f t="shared" si="583"/>
        <v>38.369401992182055</v>
      </c>
      <c r="S458" s="1">
        <f t="shared" si="583"/>
        <v>35.05578132378659</v>
      </c>
      <c r="T458" s="1">
        <f t="shared" si="583"/>
        <v>41.714414856383378</v>
      </c>
      <c r="U458" s="1">
        <f t="shared" si="583"/>
        <v>53.825523998281007</v>
      </c>
      <c r="V458" s="1">
        <f t="shared" si="584"/>
        <v>47.604055859128671</v>
      </c>
      <c r="W458" s="1">
        <f t="shared" si="584"/>
        <v>117.61562854969063</v>
      </c>
      <c r="X458" s="1">
        <f t="shared" si="584"/>
        <v>102.03370522558451</v>
      </c>
      <c r="Y458" s="1">
        <f t="shared" si="584"/>
        <v>58.274379480929575</v>
      </c>
      <c r="Z458" s="1">
        <f t="shared" si="584"/>
        <v>59.709267918910477</v>
      </c>
      <c r="AA458" s="1">
        <f t="shared" si="584"/>
        <v>49.904755009521992</v>
      </c>
      <c r="AB458" s="1">
        <f t="shared" si="584"/>
        <v>52.902825976372711</v>
      </c>
      <c r="AC458" s="1">
        <f t="shared" si="584"/>
        <v>33.810790091604879</v>
      </c>
      <c r="AD458" s="1">
        <f t="shared" si="584"/>
        <v>38.369401992182055</v>
      </c>
      <c r="AE458" s="1">
        <f t="shared" si="584"/>
        <v>35.05578132378659</v>
      </c>
      <c r="AF458" s="1">
        <f t="shared" si="584"/>
        <v>41.714414856383378</v>
      </c>
      <c r="AH458" s="15">
        <f t="shared" si="585"/>
        <v>640.98441023962528</v>
      </c>
      <c r="AI458" s="15">
        <f t="shared" si="586"/>
        <v>690.82053028237647</v>
      </c>
      <c r="AJ458" s="15">
        <f t="shared" si="587"/>
        <v>49.83612004275119</v>
      </c>
      <c r="AN458" s="15">
        <f t="shared" si="588"/>
        <v>49.83612004275119</v>
      </c>
    </row>
    <row r="459" spans="1:40">
      <c r="A459" s="77" t="s">
        <v>295</v>
      </c>
      <c r="B459" s="5" t="str">
        <f t="shared" si="589"/>
        <v>8210-06111</v>
      </c>
      <c r="C459" s="5" t="str">
        <f t="shared" si="590"/>
        <v>8210</v>
      </c>
      <c r="D459" s="1">
        <f>SUM($F459:K459)</f>
        <v>0</v>
      </c>
      <c r="E459" s="2">
        <f t="shared" si="582"/>
        <v>0</v>
      </c>
      <c r="F459" s="22">
        <f>'Div 9 history '!B456</f>
        <v>0</v>
      </c>
      <c r="G459" s="22">
        <f>'Div 9 history '!C456</f>
        <v>0</v>
      </c>
      <c r="H459" s="22">
        <f>'Div 9 history '!D456</f>
        <v>0</v>
      </c>
      <c r="I459" s="22">
        <f>'Div 9 history '!E456</f>
        <v>0</v>
      </c>
      <c r="J459" s="22">
        <f>'Div 9 history '!F456</f>
        <v>0</v>
      </c>
      <c r="K459" s="22">
        <f>'Div 9 history '!G456</f>
        <v>0</v>
      </c>
      <c r="L459" s="1">
        <f t="shared" si="583"/>
        <v>0</v>
      </c>
      <c r="M459" s="1">
        <f t="shared" si="583"/>
        <v>0</v>
      </c>
      <c r="N459" s="1">
        <f t="shared" si="583"/>
        <v>0</v>
      </c>
      <c r="O459" s="1">
        <f t="shared" si="583"/>
        <v>0</v>
      </c>
      <c r="P459" s="1">
        <f t="shared" si="583"/>
        <v>0</v>
      </c>
      <c r="Q459" s="1">
        <f t="shared" si="583"/>
        <v>0</v>
      </c>
      <c r="R459" s="1">
        <f t="shared" si="583"/>
        <v>0</v>
      </c>
      <c r="S459" s="1">
        <f t="shared" si="583"/>
        <v>0</v>
      </c>
      <c r="T459" s="1">
        <f t="shared" si="583"/>
        <v>0</v>
      </c>
      <c r="U459" s="1">
        <f t="shared" si="583"/>
        <v>0</v>
      </c>
      <c r="V459" s="1">
        <f t="shared" si="584"/>
        <v>0</v>
      </c>
      <c r="W459" s="1">
        <f t="shared" si="584"/>
        <v>0</v>
      </c>
      <c r="X459" s="1">
        <f t="shared" si="584"/>
        <v>0</v>
      </c>
      <c r="Y459" s="1">
        <f t="shared" si="584"/>
        <v>0</v>
      </c>
      <c r="Z459" s="1">
        <f t="shared" si="584"/>
        <v>0</v>
      </c>
      <c r="AA459" s="1">
        <f t="shared" si="584"/>
        <v>0</v>
      </c>
      <c r="AB459" s="1">
        <f t="shared" si="584"/>
        <v>0</v>
      </c>
      <c r="AC459" s="1">
        <f t="shared" si="584"/>
        <v>0</v>
      </c>
      <c r="AD459" s="1">
        <f t="shared" si="584"/>
        <v>0</v>
      </c>
      <c r="AE459" s="1">
        <f t="shared" si="584"/>
        <v>0</v>
      </c>
      <c r="AF459" s="1">
        <f t="shared" si="584"/>
        <v>0</v>
      </c>
      <c r="AH459" s="15">
        <f t="shared" si="585"/>
        <v>0</v>
      </c>
      <c r="AI459" s="15">
        <f t="shared" si="586"/>
        <v>0</v>
      </c>
      <c r="AJ459" s="15">
        <f t="shared" si="587"/>
        <v>0</v>
      </c>
      <c r="AN459" s="15">
        <f t="shared" si="588"/>
        <v>0</v>
      </c>
    </row>
    <row r="460" spans="1:40">
      <c r="A460" s="77" t="s">
        <v>296</v>
      </c>
      <c r="B460" s="5" t="str">
        <f t="shared" si="589"/>
        <v>8310-06111</v>
      </c>
      <c r="C460" s="5" t="str">
        <f t="shared" si="590"/>
        <v>8310</v>
      </c>
      <c r="D460" s="1">
        <f>SUM($F460:K460)</f>
        <v>7528</v>
      </c>
      <c r="E460" s="2">
        <f t="shared" si="582"/>
        <v>4.7311401406697181E-3</v>
      </c>
      <c r="F460" s="22">
        <f>'Div 9 history '!B457</f>
        <v>375</v>
      </c>
      <c r="G460" s="22">
        <f>'Div 9 history '!C457</f>
        <v>300</v>
      </c>
      <c r="H460" s="22">
        <f>'Div 9 history '!D457</f>
        <v>300</v>
      </c>
      <c r="I460" s="22">
        <f>'Div 9 history '!E457</f>
        <v>1250</v>
      </c>
      <c r="J460" s="22">
        <f>'Div 9 history '!F457</f>
        <v>2170</v>
      </c>
      <c r="K460" s="22">
        <f>'Div 9 history '!G457</f>
        <v>3133</v>
      </c>
      <c r="L460" s="1">
        <f t="shared" si="583"/>
        <v>910.43695296977717</v>
      </c>
      <c r="M460" s="1">
        <f t="shared" si="583"/>
        <v>892.65732832114043</v>
      </c>
      <c r="N460" s="1">
        <f t="shared" si="583"/>
        <v>930.70988847254694</v>
      </c>
      <c r="O460" s="1">
        <f t="shared" si="583"/>
        <v>1015.3594478694096</v>
      </c>
      <c r="P460" s="1">
        <f t="shared" si="583"/>
        <v>1076.3580377030642</v>
      </c>
      <c r="Q460" s="1">
        <f t="shared" si="583"/>
        <v>687.91250759351772</v>
      </c>
      <c r="R460" s="1">
        <f t="shared" si="583"/>
        <v>780.66177891120685</v>
      </c>
      <c r="S460" s="1">
        <f t="shared" si="583"/>
        <v>713.2430319066633</v>
      </c>
      <c r="T460" s="1">
        <f t="shared" si="583"/>
        <v>848.71922983474076</v>
      </c>
      <c r="U460" s="1">
        <f t="shared" si="583"/>
        <v>1095.1312017812415</v>
      </c>
      <c r="V460" s="1">
        <f t="shared" si="584"/>
        <v>968.54954731762336</v>
      </c>
      <c r="W460" s="1">
        <f t="shared" si="584"/>
        <v>2393.001220870462</v>
      </c>
      <c r="X460" s="1">
        <f t="shared" si="584"/>
        <v>2075.9722511843247</v>
      </c>
      <c r="Y460" s="1">
        <f t="shared" si="584"/>
        <v>1185.6473749525346</v>
      </c>
      <c r="Z460" s="1">
        <f t="shared" si="584"/>
        <v>1214.841537550157</v>
      </c>
      <c r="AA460" s="1">
        <f t="shared" si="584"/>
        <v>1015.3594478694096</v>
      </c>
      <c r="AB460" s="1">
        <f t="shared" si="584"/>
        <v>1076.3580377030642</v>
      </c>
      <c r="AC460" s="1">
        <f t="shared" si="584"/>
        <v>687.91250759351772</v>
      </c>
      <c r="AD460" s="1">
        <f t="shared" si="584"/>
        <v>780.66177891120685</v>
      </c>
      <c r="AE460" s="1">
        <f t="shared" si="584"/>
        <v>713.2430319066633</v>
      </c>
      <c r="AF460" s="1">
        <f t="shared" si="584"/>
        <v>848.71922983474076</v>
      </c>
      <c r="AH460" s="15">
        <f t="shared" si="585"/>
        <v>13041.434162929458</v>
      </c>
      <c r="AI460" s="15">
        <f t="shared" si="586"/>
        <v>14055.397167474945</v>
      </c>
      <c r="AJ460" s="15">
        <f t="shared" si="587"/>
        <v>1013.9630045454869</v>
      </c>
      <c r="AN460" s="15">
        <f t="shared" si="588"/>
        <v>1013.9630045454869</v>
      </c>
    </row>
    <row r="461" spans="1:40">
      <c r="A461" s="77" t="s">
        <v>297</v>
      </c>
      <c r="B461" s="5" t="str">
        <f t="shared" si="589"/>
        <v>8560-06111</v>
      </c>
      <c r="C461" s="5" t="str">
        <f t="shared" si="590"/>
        <v>8560</v>
      </c>
      <c r="D461" s="1">
        <f>SUM($F461:K461)</f>
        <v>6009.95</v>
      </c>
      <c r="E461" s="2">
        <f t="shared" si="582"/>
        <v>3.7770876312988805E-3</v>
      </c>
      <c r="F461" s="22">
        <f>'Div 9 history '!B458</f>
        <v>1793.55</v>
      </c>
      <c r="G461" s="22">
        <f>'Div 9 history '!C458</f>
        <v>1598.2</v>
      </c>
      <c r="H461" s="22">
        <f>'Div 9 history '!D458</f>
        <v>1020</v>
      </c>
      <c r="I461" s="22">
        <f>'Div 9 history '!E458</f>
        <v>0</v>
      </c>
      <c r="J461" s="22">
        <f>'Div 9 history '!F458</f>
        <v>1598.2</v>
      </c>
      <c r="K461" s="22">
        <f>'Div 9 history '!G458</f>
        <v>0</v>
      </c>
      <c r="L461" s="1">
        <f t="shared" si="583"/>
        <v>726.84385832900011</v>
      </c>
      <c r="M461" s="1">
        <f t="shared" si="583"/>
        <v>712.64956301057885</v>
      </c>
      <c r="N461" s="1">
        <f t="shared" si="583"/>
        <v>743.02867882911573</v>
      </c>
      <c r="O461" s="1">
        <f t="shared" si="583"/>
        <v>810.60833072831531</v>
      </c>
      <c r="P461" s="1">
        <f t="shared" si="583"/>
        <v>859.3063215586518</v>
      </c>
      <c r="Q461" s="1">
        <f t="shared" si="583"/>
        <v>549.1923186784885</v>
      </c>
      <c r="R461" s="1">
        <f t="shared" si="583"/>
        <v>623.23834460247178</v>
      </c>
      <c r="S461" s="1">
        <f t="shared" si="583"/>
        <v>569.41484585646276</v>
      </c>
      <c r="T461" s="1">
        <f t="shared" si="583"/>
        <v>677.57175017870622</v>
      </c>
      <c r="U461" s="1">
        <f t="shared" si="583"/>
        <v>874.29380527964577</v>
      </c>
      <c r="V461" s="1">
        <f t="shared" si="584"/>
        <v>773.23782570424419</v>
      </c>
      <c r="W461" s="1">
        <f t="shared" si="584"/>
        <v>1910.4433697357113</v>
      </c>
      <c r="X461" s="1">
        <f t="shared" si="584"/>
        <v>1657.3445046500044</v>
      </c>
      <c r="Y461" s="1">
        <f t="shared" si="584"/>
        <v>946.55704584165596</v>
      </c>
      <c r="Z461" s="1">
        <f t="shared" si="584"/>
        <v>969.86409386285413</v>
      </c>
      <c r="AA461" s="1">
        <f t="shared" si="584"/>
        <v>810.60833072831531</v>
      </c>
      <c r="AB461" s="1">
        <f t="shared" si="584"/>
        <v>859.3063215586518</v>
      </c>
      <c r="AC461" s="1">
        <f t="shared" si="584"/>
        <v>549.1923186784885</v>
      </c>
      <c r="AD461" s="1">
        <f t="shared" si="584"/>
        <v>623.23834460247178</v>
      </c>
      <c r="AE461" s="1">
        <f t="shared" si="584"/>
        <v>569.41484585646276</v>
      </c>
      <c r="AF461" s="1">
        <f t="shared" si="584"/>
        <v>677.57175017870622</v>
      </c>
      <c r="AH461" s="15">
        <f t="shared" si="585"/>
        <v>10411.579071134149</v>
      </c>
      <c r="AI461" s="15">
        <f t="shared" si="586"/>
        <v>11221.072556677213</v>
      </c>
      <c r="AJ461" s="15">
        <f t="shared" si="587"/>
        <v>809.4934855430638</v>
      </c>
      <c r="AN461" s="15">
        <f t="shared" si="588"/>
        <v>809.4934855430638</v>
      </c>
    </row>
    <row r="462" spans="1:40">
      <c r="A462" s="77" t="s">
        <v>298</v>
      </c>
      <c r="B462" s="5" t="str">
        <f t="shared" si="589"/>
        <v>8700-06111</v>
      </c>
      <c r="C462" s="5" t="str">
        <f t="shared" si="590"/>
        <v>8700</v>
      </c>
      <c r="D462" s="1">
        <f>SUM($F462:K462)</f>
        <v>15056</v>
      </c>
      <c r="E462" s="2">
        <f t="shared" si="582"/>
        <v>9.4622802813394361E-3</v>
      </c>
      <c r="F462" s="22">
        <f>'Div 9 history '!B459</f>
        <v>0</v>
      </c>
      <c r="G462" s="22">
        <f>'Div 9 history '!C459</f>
        <v>0</v>
      </c>
      <c r="H462" s="22">
        <f>'Div 9 history '!D459</f>
        <v>-1641.25</v>
      </c>
      <c r="I462" s="22">
        <f>'Div 9 history '!E459</f>
        <v>0</v>
      </c>
      <c r="J462" s="22">
        <f>'Div 9 history '!F459</f>
        <v>14409.75</v>
      </c>
      <c r="K462" s="22">
        <f>'Div 9 history '!G459</f>
        <v>2287.5</v>
      </c>
      <c r="L462" s="1">
        <f t="shared" si="583"/>
        <v>1820.8739059395543</v>
      </c>
      <c r="M462" s="1">
        <f t="shared" si="583"/>
        <v>1785.3146566422809</v>
      </c>
      <c r="N462" s="1">
        <f t="shared" si="583"/>
        <v>1861.4197769450939</v>
      </c>
      <c r="O462" s="1">
        <f t="shared" si="583"/>
        <v>2030.7188957388191</v>
      </c>
      <c r="P462" s="1">
        <f t="shared" si="583"/>
        <v>2152.7160754061283</v>
      </c>
      <c r="Q462" s="1">
        <f t="shared" si="583"/>
        <v>1375.8250151870354</v>
      </c>
      <c r="R462" s="1">
        <f t="shared" si="583"/>
        <v>1561.3235578224137</v>
      </c>
      <c r="S462" s="1">
        <f t="shared" si="583"/>
        <v>1426.4860638133266</v>
      </c>
      <c r="T462" s="1">
        <f t="shared" si="583"/>
        <v>1697.4384596694815</v>
      </c>
      <c r="U462" s="1">
        <f t="shared" si="583"/>
        <v>2190.2624035624831</v>
      </c>
      <c r="V462" s="1">
        <f t="shared" si="584"/>
        <v>1937.0990946352467</v>
      </c>
      <c r="W462" s="1">
        <f t="shared" si="584"/>
        <v>4786.002441740924</v>
      </c>
      <c r="X462" s="1">
        <f t="shared" si="584"/>
        <v>4151.9445023686494</v>
      </c>
      <c r="Y462" s="1">
        <f t="shared" si="584"/>
        <v>2371.2947499050692</v>
      </c>
      <c r="Z462" s="1">
        <f t="shared" si="584"/>
        <v>2429.683075100314</v>
      </c>
      <c r="AA462" s="1">
        <f t="shared" si="584"/>
        <v>2030.7188957388191</v>
      </c>
      <c r="AB462" s="1">
        <f t="shared" si="584"/>
        <v>2152.7160754061283</v>
      </c>
      <c r="AC462" s="1">
        <f t="shared" si="584"/>
        <v>1375.8250151870354</v>
      </c>
      <c r="AD462" s="1">
        <f t="shared" si="584"/>
        <v>1561.3235578224137</v>
      </c>
      <c r="AE462" s="1">
        <f t="shared" si="584"/>
        <v>1426.4860638133266</v>
      </c>
      <c r="AF462" s="1">
        <f t="shared" si="584"/>
        <v>1697.4384596694815</v>
      </c>
      <c r="AH462" s="15">
        <f t="shared" si="585"/>
        <v>26082.868325858915</v>
      </c>
      <c r="AI462" s="15">
        <f t="shared" si="586"/>
        <v>28110.794334949889</v>
      </c>
      <c r="AJ462" s="15">
        <f t="shared" si="587"/>
        <v>2027.9260090909738</v>
      </c>
      <c r="AN462" s="15">
        <f t="shared" si="588"/>
        <v>2027.9260090909738</v>
      </c>
    </row>
    <row r="463" spans="1:40">
      <c r="A463" s="77" t="s">
        <v>299</v>
      </c>
      <c r="B463" s="5" t="str">
        <f t="shared" si="589"/>
        <v>8740-06111</v>
      </c>
      <c r="C463" s="5" t="str">
        <f t="shared" si="590"/>
        <v>8740</v>
      </c>
      <c r="D463" s="1">
        <f>SUM($F463:K463)</f>
        <v>316622.92</v>
      </c>
      <c r="E463" s="2">
        <f t="shared" si="582"/>
        <v>0.19898876278799907</v>
      </c>
      <c r="F463" s="22">
        <f>'Div 9 history '!B460</f>
        <v>-3585.4000000000015</v>
      </c>
      <c r="G463" s="22">
        <f>'Div 9 history '!C460</f>
        <v>104749.04</v>
      </c>
      <c r="H463" s="22">
        <f>'Div 9 history '!D460</f>
        <v>87379.239999999991</v>
      </c>
      <c r="I463" s="22">
        <f>'Div 9 history '!E460</f>
        <v>51843.099999999991</v>
      </c>
      <c r="J463" s="22">
        <f>'Div 9 history '!F460</f>
        <v>53732.639999999999</v>
      </c>
      <c r="K463" s="22">
        <f>'Div 9 history '!G460</f>
        <v>22504.3</v>
      </c>
      <c r="L463" s="1">
        <f t="shared" si="583"/>
        <v>38292.402567108598</v>
      </c>
      <c r="M463" s="1">
        <f t="shared" si="583"/>
        <v>37544.602796551299</v>
      </c>
      <c r="N463" s="1">
        <f t="shared" si="583"/>
        <v>39145.069415655176</v>
      </c>
      <c r="O463" s="1">
        <f t="shared" si="583"/>
        <v>42705.37635945806</v>
      </c>
      <c r="P463" s="1">
        <f t="shared" si="583"/>
        <v>45270.938478083728</v>
      </c>
      <c r="Q463" s="1">
        <f t="shared" si="583"/>
        <v>28933.165098137852</v>
      </c>
      <c r="R463" s="1">
        <f t="shared" si="583"/>
        <v>32834.140803833783</v>
      </c>
      <c r="S463" s="1">
        <f t="shared" si="583"/>
        <v>29998.550934104798</v>
      </c>
      <c r="T463" s="1">
        <f t="shared" si="583"/>
        <v>35696.594156539155</v>
      </c>
      <c r="U463" s="1">
        <f t="shared" si="583"/>
        <v>46060.525888826509</v>
      </c>
      <c r="V463" s="1">
        <f t="shared" si="584"/>
        <v>40736.581540433595</v>
      </c>
      <c r="W463" s="1">
        <f t="shared" si="584"/>
        <v>100648.11824064435</v>
      </c>
      <c r="X463" s="1">
        <f t="shared" si="584"/>
        <v>87314.080234983325</v>
      </c>
      <c r="Y463" s="1">
        <f t="shared" si="584"/>
        <v>49867.578898486507</v>
      </c>
      <c r="Z463" s="1">
        <f t="shared" si="584"/>
        <v>51095.466917696649</v>
      </c>
      <c r="AA463" s="1">
        <f t="shared" si="584"/>
        <v>42705.37635945806</v>
      </c>
      <c r="AB463" s="1">
        <f t="shared" si="584"/>
        <v>45270.938478083728</v>
      </c>
      <c r="AC463" s="1">
        <f t="shared" si="584"/>
        <v>28933.165098137852</v>
      </c>
      <c r="AD463" s="1">
        <f t="shared" si="584"/>
        <v>32834.140803833783</v>
      </c>
      <c r="AE463" s="1">
        <f t="shared" si="584"/>
        <v>29998.550934104798</v>
      </c>
      <c r="AF463" s="1">
        <f t="shared" si="584"/>
        <v>35696.594156539155</v>
      </c>
      <c r="AH463" s="15">
        <f t="shared" si="585"/>
        <v>548514.47471499466</v>
      </c>
      <c r="AI463" s="15">
        <f t="shared" si="586"/>
        <v>591161.11755122838</v>
      </c>
      <c r="AJ463" s="15">
        <f t="shared" si="587"/>
        <v>42646.642836233717</v>
      </c>
      <c r="AN463" s="15">
        <f t="shared" si="588"/>
        <v>42646.642836233717</v>
      </c>
    </row>
    <row r="464" spans="1:40">
      <c r="A464" s="77" t="s">
        <v>533</v>
      </c>
      <c r="B464" s="5" t="str">
        <f t="shared" si="589"/>
        <v>8750-06111</v>
      </c>
      <c r="C464" s="5" t="str">
        <f t="shared" si="590"/>
        <v>8750</v>
      </c>
      <c r="D464" s="1">
        <f>SUM($F464:K464)</f>
        <v>7560</v>
      </c>
      <c r="E464" s="2">
        <f t="shared" si="582"/>
        <v>4.7512512571018959E-3</v>
      </c>
      <c r="F464" s="22">
        <f>'Div 9 history '!B461</f>
        <v>0</v>
      </c>
      <c r="G464" s="22">
        <f>'Div 9 history '!C461</f>
        <v>500</v>
      </c>
      <c r="H464" s="22">
        <f>'Div 9 history '!D461</f>
        <v>0</v>
      </c>
      <c r="I464" s="22">
        <f>'Div 9 history '!E461</f>
        <v>0</v>
      </c>
      <c r="J464" s="22">
        <f>'Div 9 history '!F461</f>
        <v>3350</v>
      </c>
      <c r="K464" s="22">
        <f>'Div 9 history '!G461</f>
        <v>3710</v>
      </c>
      <c r="L464" s="1">
        <f t="shared" si="583"/>
        <v>914.30703566040336</v>
      </c>
      <c r="M464" s="1">
        <f t="shared" si="583"/>
        <v>896.45183343621443</v>
      </c>
      <c r="N464" s="1">
        <f t="shared" si="583"/>
        <v>934.66614729708499</v>
      </c>
      <c r="O464" s="1">
        <f t="shared" si="583"/>
        <v>1019.675534789152</v>
      </c>
      <c r="P464" s="1">
        <f t="shared" si="583"/>
        <v>1080.9334172469669</v>
      </c>
      <c r="Q464" s="1">
        <f t="shared" si="583"/>
        <v>690.83668403387276</v>
      </c>
      <c r="R464" s="1">
        <f t="shared" si="583"/>
        <v>783.98021367809838</v>
      </c>
      <c r="S464" s="1">
        <f t="shared" si="583"/>
        <v>716.27488326439629</v>
      </c>
      <c r="T464" s="1">
        <f t="shared" si="583"/>
        <v>852.32696301150906</v>
      </c>
      <c r="U464" s="1">
        <f t="shared" si="583"/>
        <v>1099.7863822351471</v>
      </c>
      <c r="V464" s="1">
        <f t="shared" si="584"/>
        <v>972.66665485138594</v>
      </c>
      <c r="W464" s="1">
        <f t="shared" si="584"/>
        <v>2403.1733833396247</v>
      </c>
      <c r="X464" s="1">
        <f t="shared" si="584"/>
        <v>2084.7967878524837</v>
      </c>
      <c r="Y464" s="1">
        <f t="shared" si="584"/>
        <v>1190.6873212860207</v>
      </c>
      <c r="Z464" s="1">
        <f t="shared" si="584"/>
        <v>1220.0055823431439</v>
      </c>
      <c r="AA464" s="1">
        <f t="shared" si="584"/>
        <v>1019.675534789152</v>
      </c>
      <c r="AB464" s="1">
        <f t="shared" si="584"/>
        <v>1080.9334172469669</v>
      </c>
      <c r="AC464" s="1">
        <f t="shared" si="584"/>
        <v>690.83668403387276</v>
      </c>
      <c r="AD464" s="1">
        <f t="shared" si="584"/>
        <v>783.98021367809838</v>
      </c>
      <c r="AE464" s="1">
        <f t="shared" si="584"/>
        <v>716.27488326439629</v>
      </c>
      <c r="AF464" s="1">
        <f t="shared" si="584"/>
        <v>852.32696301150906</v>
      </c>
      <c r="AH464" s="15">
        <f t="shared" si="585"/>
        <v>13096.870652463695</v>
      </c>
      <c r="AI464" s="15">
        <f t="shared" si="586"/>
        <v>14115.1438079318</v>
      </c>
      <c r="AJ464" s="15">
        <f t="shared" si="587"/>
        <v>1018.273155468105</v>
      </c>
      <c r="AN464" s="15">
        <f t="shared" si="588"/>
        <v>1018.273155468105</v>
      </c>
    </row>
    <row r="465" spans="1:40">
      <c r="A465" s="77" t="s">
        <v>750</v>
      </c>
      <c r="B465" s="5" t="str">
        <f t="shared" si="580"/>
        <v>8760-06111</v>
      </c>
      <c r="C465" s="5" t="str">
        <f t="shared" si="581"/>
        <v>8760</v>
      </c>
      <c r="D465" s="1">
        <f>SUM($F465:K465)</f>
        <v>0</v>
      </c>
      <c r="E465" s="2">
        <f t="shared" si="582"/>
        <v>0</v>
      </c>
      <c r="F465" s="22">
        <f>'Div 9 history '!B462</f>
        <v>0</v>
      </c>
      <c r="G465" s="22">
        <f>'Div 9 history '!C462</f>
        <v>0</v>
      </c>
      <c r="H465" s="22">
        <f>'Div 9 history '!D462</f>
        <v>0</v>
      </c>
      <c r="I465" s="22">
        <f>'Div 9 history '!E462</f>
        <v>0</v>
      </c>
      <c r="J465" s="22">
        <f>'Div 9 history '!F462</f>
        <v>0</v>
      </c>
      <c r="K465" s="22">
        <f>'Div 9 history '!G462</f>
        <v>0</v>
      </c>
      <c r="L465" s="1">
        <f t="shared" si="583"/>
        <v>0</v>
      </c>
      <c r="M465" s="1">
        <f t="shared" si="583"/>
        <v>0</v>
      </c>
      <c r="N465" s="1">
        <f t="shared" si="583"/>
        <v>0</v>
      </c>
      <c r="O465" s="1">
        <f t="shared" si="583"/>
        <v>0</v>
      </c>
      <c r="P465" s="1">
        <f t="shared" si="583"/>
        <v>0</v>
      </c>
      <c r="Q465" s="1">
        <f t="shared" si="583"/>
        <v>0</v>
      </c>
      <c r="R465" s="1">
        <f t="shared" si="583"/>
        <v>0</v>
      </c>
      <c r="S465" s="1">
        <f t="shared" si="583"/>
        <v>0</v>
      </c>
      <c r="T465" s="1">
        <f t="shared" si="583"/>
        <v>0</v>
      </c>
      <c r="U465" s="1">
        <f t="shared" si="583"/>
        <v>0</v>
      </c>
      <c r="V465" s="1">
        <f t="shared" si="584"/>
        <v>0</v>
      </c>
      <c r="W465" s="1">
        <f t="shared" si="584"/>
        <v>0</v>
      </c>
      <c r="X465" s="1">
        <f t="shared" si="584"/>
        <v>0</v>
      </c>
      <c r="Y465" s="1">
        <f t="shared" si="584"/>
        <v>0</v>
      </c>
      <c r="Z465" s="1">
        <f t="shared" si="584"/>
        <v>0</v>
      </c>
      <c r="AA465" s="1">
        <f t="shared" si="584"/>
        <v>0</v>
      </c>
      <c r="AB465" s="1">
        <f t="shared" si="584"/>
        <v>0</v>
      </c>
      <c r="AC465" s="1">
        <f t="shared" si="584"/>
        <v>0</v>
      </c>
      <c r="AD465" s="1">
        <f t="shared" si="584"/>
        <v>0</v>
      </c>
      <c r="AE465" s="1">
        <f t="shared" si="584"/>
        <v>0</v>
      </c>
      <c r="AF465" s="1">
        <f t="shared" si="584"/>
        <v>0</v>
      </c>
      <c r="AH465" s="15">
        <f t="shared" si="585"/>
        <v>0</v>
      </c>
      <c r="AI465" s="15">
        <f t="shared" si="586"/>
        <v>0</v>
      </c>
      <c r="AJ465" s="15">
        <f t="shared" si="587"/>
        <v>0</v>
      </c>
      <c r="AN465" s="15">
        <f t="shared" si="588"/>
        <v>0</v>
      </c>
    </row>
    <row r="466" spans="1:40">
      <c r="A466" s="77" t="s">
        <v>971</v>
      </c>
      <c r="B466" s="5" t="str">
        <f t="shared" ref="B466:B477" si="591">RIGHT(A466,10)</f>
        <v>8340-06111</v>
      </c>
      <c r="C466" s="5" t="str">
        <f t="shared" ref="C466:C477" si="592">LEFT(B466,4)</f>
        <v>8340</v>
      </c>
      <c r="D466" s="1">
        <f>SUM($F466:K466)</f>
        <v>4140.3599999999997</v>
      </c>
      <c r="E466" s="2">
        <f t="shared" si="582"/>
        <v>2.6021019384728046E-3</v>
      </c>
      <c r="F466" s="22">
        <f>'Div 9 history '!B463</f>
        <v>0</v>
      </c>
      <c r="G466" s="22">
        <f>'Div 9 history '!C463</f>
        <v>4140.3599999999997</v>
      </c>
      <c r="H466" s="22">
        <f>'Div 9 history '!D463</f>
        <v>0</v>
      </c>
      <c r="I466" s="22">
        <f>'Div 9 history '!E463</f>
        <v>0</v>
      </c>
      <c r="J466" s="22">
        <f>'Div 9 history '!F463</f>
        <v>0</v>
      </c>
      <c r="K466" s="22">
        <f>'Div 9 history '!G463</f>
        <v>0</v>
      </c>
      <c r="L466" s="1">
        <f t="shared" si="583"/>
        <v>500.73548653001416</v>
      </c>
      <c r="M466" s="1">
        <f t="shared" si="583"/>
        <v>490.95678744523337</v>
      </c>
      <c r="N466" s="1">
        <f t="shared" si="583"/>
        <v>511.88549333637013</v>
      </c>
      <c r="O466" s="1">
        <f t="shared" si="583"/>
        <v>558.44230121952558</v>
      </c>
      <c r="P466" s="1">
        <f t="shared" si="583"/>
        <v>591.99120151225543</v>
      </c>
      <c r="Q466" s="1">
        <f t="shared" si="583"/>
        <v>378.34822395588424</v>
      </c>
      <c r="R466" s="1">
        <f t="shared" si="583"/>
        <v>429.35983035770511</v>
      </c>
      <c r="S466" s="1">
        <f t="shared" si="583"/>
        <v>392.27987773446768</v>
      </c>
      <c r="T466" s="1">
        <f t="shared" si="583"/>
        <v>466.79106674263642</v>
      </c>
      <c r="U466" s="1">
        <f t="shared" si="583"/>
        <v>602.31634200411554</v>
      </c>
      <c r="V466" s="1">
        <f t="shared" si="584"/>
        <v>532.6971046402756</v>
      </c>
      <c r="W466" s="1">
        <f t="shared" si="584"/>
        <v>1316.1379562756676</v>
      </c>
      <c r="X466" s="1">
        <f t="shared" si="584"/>
        <v>1141.7737074805434</v>
      </c>
      <c r="Y466" s="1">
        <f t="shared" si="584"/>
        <v>652.09975629097721</v>
      </c>
      <c r="Z466" s="1">
        <f t="shared" si="584"/>
        <v>668.15639059659509</v>
      </c>
      <c r="AA466" s="1">
        <f t="shared" si="584"/>
        <v>558.44230121952558</v>
      </c>
      <c r="AB466" s="1">
        <f t="shared" si="584"/>
        <v>591.99120151225543</v>
      </c>
      <c r="AC466" s="1">
        <f t="shared" si="584"/>
        <v>378.34822395588424</v>
      </c>
      <c r="AD466" s="1">
        <f t="shared" si="584"/>
        <v>429.35983035770511</v>
      </c>
      <c r="AE466" s="1">
        <f t="shared" si="584"/>
        <v>392.27987773446768</v>
      </c>
      <c r="AF466" s="1">
        <f t="shared" si="584"/>
        <v>466.79106674263642</v>
      </c>
      <c r="AH466" s="15">
        <f t="shared" ref="AH466:AH467" si="593">SUM(F466:Q466)</f>
        <v>7172.7194939992823</v>
      </c>
      <c r="AI466" s="15">
        <f t="shared" ref="AI466:AI467" si="594">SUM(U466:AF466)</f>
        <v>7730.3937588106501</v>
      </c>
      <c r="AJ466" s="15">
        <f t="shared" ref="AJ466:AJ467" si="595">AI466-AH466</f>
        <v>557.67426481136772</v>
      </c>
      <c r="AN466" s="15">
        <f t="shared" ref="AN466:AN467" si="596">AJ466</f>
        <v>557.67426481136772</v>
      </c>
    </row>
    <row r="467" spans="1:40">
      <c r="A467" s="77" t="s">
        <v>972</v>
      </c>
      <c r="B467" s="5" t="str">
        <f t="shared" si="591"/>
        <v>8630-06111</v>
      </c>
      <c r="C467" s="5" t="str">
        <f t="shared" si="592"/>
        <v>8630</v>
      </c>
      <c r="D467" s="1">
        <f>SUM($F467:K467)</f>
        <v>1400</v>
      </c>
      <c r="E467" s="2">
        <f t="shared" si="582"/>
        <v>8.7986134390775851E-4</v>
      </c>
      <c r="F467" s="22">
        <f>'Div 9 history '!B464</f>
        <v>0</v>
      </c>
      <c r="G467" s="22">
        <f>'Div 9 history '!C464</f>
        <v>0</v>
      </c>
      <c r="H467" s="22">
        <f>'Div 9 history '!D464</f>
        <v>0</v>
      </c>
      <c r="I467" s="22">
        <f>'Div 9 history '!E464</f>
        <v>1400</v>
      </c>
      <c r="J467" s="22">
        <f>'Div 9 history '!F464</f>
        <v>0</v>
      </c>
      <c r="K467" s="22">
        <f>'Div 9 history '!G464</f>
        <v>0</v>
      </c>
      <c r="L467" s="1">
        <f t="shared" si="583"/>
        <v>169.31611771488951</v>
      </c>
      <c r="M467" s="1">
        <f t="shared" si="583"/>
        <v>166.00959878448415</v>
      </c>
      <c r="N467" s="1">
        <f t="shared" si="583"/>
        <v>173.08632357353426</v>
      </c>
      <c r="O467" s="1">
        <f t="shared" si="583"/>
        <v>188.82880273873187</v>
      </c>
      <c r="P467" s="1">
        <f t="shared" si="583"/>
        <v>200.17285504573459</v>
      </c>
      <c r="Q467" s="1">
        <f t="shared" si="583"/>
        <v>127.932719265532</v>
      </c>
      <c r="R467" s="1">
        <f t="shared" si="583"/>
        <v>145.18152105149969</v>
      </c>
      <c r="S467" s="1">
        <f t="shared" si="583"/>
        <v>132.64349690081414</v>
      </c>
      <c r="T467" s="1">
        <f t="shared" si="583"/>
        <v>157.8383264836128</v>
      </c>
      <c r="U467" s="1">
        <f t="shared" si="583"/>
        <v>203.66414485836057</v>
      </c>
      <c r="V467" s="1">
        <f t="shared" si="584"/>
        <v>180.1234546021085</v>
      </c>
      <c r="W467" s="1">
        <f t="shared" si="584"/>
        <v>445.03210802585642</v>
      </c>
      <c r="X467" s="1">
        <f t="shared" si="584"/>
        <v>386.07347923194146</v>
      </c>
      <c r="Y467" s="1">
        <f t="shared" si="584"/>
        <v>220.49765209000381</v>
      </c>
      <c r="Z467" s="1">
        <f t="shared" si="584"/>
        <v>225.92695969317481</v>
      </c>
      <c r="AA467" s="1">
        <f t="shared" si="584"/>
        <v>188.82880273873187</v>
      </c>
      <c r="AB467" s="1">
        <f t="shared" si="584"/>
        <v>200.17285504573459</v>
      </c>
      <c r="AC467" s="1">
        <f t="shared" si="584"/>
        <v>127.932719265532</v>
      </c>
      <c r="AD467" s="1">
        <f t="shared" si="584"/>
        <v>145.18152105149969</v>
      </c>
      <c r="AE467" s="1">
        <f t="shared" si="584"/>
        <v>132.64349690081414</v>
      </c>
      <c r="AF467" s="1">
        <f t="shared" si="584"/>
        <v>157.8383264836128</v>
      </c>
      <c r="AH467" s="15">
        <f t="shared" si="593"/>
        <v>2425.3464171229061</v>
      </c>
      <c r="AI467" s="15">
        <f t="shared" si="594"/>
        <v>2613.9155199873708</v>
      </c>
      <c r="AJ467" s="15">
        <f t="shared" si="595"/>
        <v>188.56910286446464</v>
      </c>
      <c r="AN467" s="15">
        <f t="shared" si="596"/>
        <v>188.56910286446464</v>
      </c>
    </row>
    <row r="468" spans="1:40">
      <c r="A468" s="77" t="s">
        <v>534</v>
      </c>
      <c r="B468" s="5" t="str">
        <f t="shared" si="591"/>
        <v>8770-06111</v>
      </c>
      <c r="C468" s="5" t="str">
        <f t="shared" si="592"/>
        <v>8770</v>
      </c>
      <c r="D468" s="1">
        <f>SUM($F468:K468)</f>
        <v>0</v>
      </c>
      <c r="E468" s="2">
        <f t="shared" si="582"/>
        <v>0</v>
      </c>
      <c r="F468" s="22">
        <f>'Div 9 history '!B465</f>
        <v>0</v>
      </c>
      <c r="G468" s="22">
        <f>'Div 9 history '!C465</f>
        <v>0</v>
      </c>
      <c r="H468" s="22">
        <f>'Div 9 history '!D465</f>
        <v>0</v>
      </c>
      <c r="I468" s="22">
        <f>'Div 9 history '!E465</f>
        <v>0</v>
      </c>
      <c r="J468" s="22">
        <f>'Div 9 history '!F465</f>
        <v>0</v>
      </c>
      <c r="K468" s="22">
        <f>'Div 9 history '!G465</f>
        <v>0</v>
      </c>
      <c r="L468" s="1">
        <f t="shared" si="583"/>
        <v>0</v>
      </c>
      <c r="M468" s="1">
        <f t="shared" si="583"/>
        <v>0</v>
      </c>
      <c r="N468" s="1">
        <f t="shared" si="583"/>
        <v>0</v>
      </c>
      <c r="O468" s="1">
        <f t="shared" si="583"/>
        <v>0</v>
      </c>
      <c r="P468" s="1">
        <f t="shared" si="583"/>
        <v>0</v>
      </c>
      <c r="Q468" s="1">
        <f t="shared" si="583"/>
        <v>0</v>
      </c>
      <c r="R468" s="1">
        <f t="shared" si="583"/>
        <v>0</v>
      </c>
      <c r="S468" s="1">
        <f t="shared" si="583"/>
        <v>0</v>
      </c>
      <c r="T468" s="1">
        <f t="shared" si="583"/>
        <v>0</v>
      </c>
      <c r="U468" s="1">
        <f t="shared" si="583"/>
        <v>0</v>
      </c>
      <c r="V468" s="1">
        <f t="shared" si="584"/>
        <v>0</v>
      </c>
      <c r="W468" s="1">
        <f t="shared" si="584"/>
        <v>0</v>
      </c>
      <c r="X468" s="1">
        <f t="shared" si="584"/>
        <v>0</v>
      </c>
      <c r="Y468" s="1">
        <f t="shared" si="584"/>
        <v>0</v>
      </c>
      <c r="Z468" s="1">
        <f t="shared" si="584"/>
        <v>0</v>
      </c>
      <c r="AA468" s="1">
        <f t="shared" si="584"/>
        <v>0</v>
      </c>
      <c r="AB468" s="1">
        <f t="shared" si="584"/>
        <v>0</v>
      </c>
      <c r="AC468" s="1">
        <f t="shared" si="584"/>
        <v>0</v>
      </c>
      <c r="AD468" s="1">
        <f t="shared" si="584"/>
        <v>0</v>
      </c>
      <c r="AE468" s="1">
        <f t="shared" si="584"/>
        <v>0</v>
      </c>
      <c r="AF468" s="1">
        <f t="shared" si="584"/>
        <v>0</v>
      </c>
      <c r="AH468" s="15">
        <f t="shared" si="585"/>
        <v>0</v>
      </c>
      <c r="AI468" s="15">
        <f t="shared" si="586"/>
        <v>0</v>
      </c>
      <c r="AJ468" s="15">
        <f t="shared" si="587"/>
        <v>0</v>
      </c>
      <c r="AN468" s="15">
        <f t="shared" si="588"/>
        <v>0</v>
      </c>
    </row>
    <row r="469" spans="1:40">
      <c r="A469" s="77" t="s">
        <v>751</v>
      </c>
      <c r="B469" s="5" t="str">
        <f t="shared" si="591"/>
        <v>8810-06111</v>
      </c>
      <c r="C469" s="5" t="str">
        <f t="shared" si="592"/>
        <v>8810</v>
      </c>
      <c r="D469" s="1">
        <f>SUM($F469:K469)</f>
        <v>4008.75</v>
      </c>
      <c r="E469" s="2">
        <f t="shared" si="582"/>
        <v>2.5193886874215906E-3</v>
      </c>
      <c r="F469" s="22">
        <f>'Div 9 history '!B466</f>
        <v>-225.25</v>
      </c>
      <c r="G469" s="22">
        <f>'Div 9 history '!C466</f>
        <v>0</v>
      </c>
      <c r="H469" s="22">
        <f>'Div 9 history '!D466</f>
        <v>0</v>
      </c>
      <c r="I469" s="22">
        <f>'Div 9 history '!E466</f>
        <v>0</v>
      </c>
      <c r="J469" s="22">
        <f>'Div 9 history '!F466</f>
        <v>0</v>
      </c>
      <c r="K469" s="22">
        <f>'Div 9 history '!G466</f>
        <v>4234</v>
      </c>
      <c r="L469" s="1">
        <f t="shared" si="583"/>
        <v>484.81856206397379</v>
      </c>
      <c r="M469" s="1">
        <f t="shared" si="583"/>
        <v>475.35069937664343</v>
      </c>
      <c r="N469" s="1">
        <f t="shared" si="583"/>
        <v>495.61414258957529</v>
      </c>
      <c r="O469" s="1">
        <f t="shared" si="583"/>
        <v>540.69104498492243</v>
      </c>
      <c r="P469" s="1">
        <f t="shared" si="583"/>
        <v>573.17352333184897</v>
      </c>
      <c r="Q469" s="1">
        <f t="shared" si="583"/>
        <v>366.32163453978671</v>
      </c>
      <c r="R469" s="1">
        <f t="shared" si="583"/>
        <v>415.71173036799956</v>
      </c>
      <c r="S469" s="1">
        <f t="shared" si="583"/>
        <v>379.81044157224187</v>
      </c>
      <c r="T469" s="1">
        <f t="shared" si="583"/>
        <v>451.95313663655912</v>
      </c>
      <c r="U469" s="1">
        <f t="shared" si="583"/>
        <v>583.17045764353782</v>
      </c>
      <c r="V469" s="1">
        <f t="shared" si="584"/>
        <v>515.76421331157314</v>
      </c>
      <c r="W469" s="1">
        <f t="shared" si="584"/>
        <v>1274.3017593204656</v>
      </c>
      <c r="X469" s="1">
        <f t="shared" si="584"/>
        <v>1105.4800427650323</v>
      </c>
      <c r="Y469" s="1">
        <f t="shared" si="584"/>
        <v>631.37140201128773</v>
      </c>
      <c r="Z469" s="1">
        <f t="shared" si="584"/>
        <v>646.91764262143886</v>
      </c>
      <c r="AA469" s="1">
        <f t="shared" si="584"/>
        <v>540.69104498492243</v>
      </c>
      <c r="AB469" s="1">
        <f t="shared" si="584"/>
        <v>573.17352333184897</v>
      </c>
      <c r="AC469" s="1">
        <f t="shared" si="584"/>
        <v>366.32163453978671</v>
      </c>
      <c r="AD469" s="1">
        <f t="shared" si="584"/>
        <v>415.71173036799956</v>
      </c>
      <c r="AE469" s="1">
        <f t="shared" si="584"/>
        <v>379.81044157224187</v>
      </c>
      <c r="AF469" s="1">
        <f t="shared" si="584"/>
        <v>451.95313663655912</v>
      </c>
      <c r="AG469" s="40"/>
      <c r="AH469" s="15">
        <f t="shared" si="585"/>
        <v>6944.7196068867506</v>
      </c>
      <c r="AI469" s="15">
        <f t="shared" si="586"/>
        <v>7484.6670291066948</v>
      </c>
      <c r="AJ469" s="15">
        <f t="shared" si="587"/>
        <v>539.9474222199442</v>
      </c>
      <c r="AN469" s="15">
        <f t="shared" si="588"/>
        <v>539.9474222199442</v>
      </c>
    </row>
    <row r="470" spans="1:40">
      <c r="A470" s="77" t="s">
        <v>535</v>
      </c>
      <c r="B470" s="5" t="str">
        <f t="shared" si="591"/>
        <v>8870-06111</v>
      </c>
      <c r="C470" s="5" t="str">
        <f t="shared" si="592"/>
        <v>8870</v>
      </c>
      <c r="D470" s="1">
        <f>SUM($F470:K470)</f>
        <v>2968</v>
      </c>
      <c r="E470" s="2">
        <f t="shared" si="582"/>
        <v>1.8653060490844478E-3</v>
      </c>
      <c r="F470" s="22">
        <f>'Div 9 history '!B467</f>
        <v>0</v>
      </c>
      <c r="G470" s="22">
        <f>'Div 9 history '!C467</f>
        <v>0</v>
      </c>
      <c r="H470" s="22">
        <f>'Div 9 history '!D467</f>
        <v>0</v>
      </c>
      <c r="I470" s="22">
        <f>'Div 9 history '!E467</f>
        <v>0</v>
      </c>
      <c r="J470" s="22">
        <f>'Div 9 history '!F467</f>
        <v>0</v>
      </c>
      <c r="K470" s="22">
        <f>'Div 9 history '!G467</f>
        <v>2968</v>
      </c>
      <c r="L470" s="1">
        <f t="shared" si="583"/>
        <v>358.95016955556571</v>
      </c>
      <c r="M470" s="1">
        <f t="shared" si="583"/>
        <v>351.94034942310634</v>
      </c>
      <c r="N470" s="1">
        <f t="shared" si="583"/>
        <v>366.94300597589256</v>
      </c>
      <c r="O470" s="1">
        <f t="shared" si="583"/>
        <v>400.3170618061115</v>
      </c>
      <c r="P470" s="1">
        <f t="shared" si="583"/>
        <v>424.36645269695731</v>
      </c>
      <c r="Q470" s="1">
        <f t="shared" si="583"/>
        <v>271.21736484292779</v>
      </c>
      <c r="R470" s="1">
        <f t="shared" si="583"/>
        <v>307.7848246291793</v>
      </c>
      <c r="S470" s="1">
        <f t="shared" si="583"/>
        <v>281.20421342972594</v>
      </c>
      <c r="T470" s="1">
        <f t="shared" si="583"/>
        <v>334.6172521452591</v>
      </c>
      <c r="U470" s="1">
        <f t="shared" si="583"/>
        <v>431.76798709972439</v>
      </c>
      <c r="V470" s="1">
        <f t="shared" si="584"/>
        <v>381.86172375646998</v>
      </c>
      <c r="W470" s="1">
        <f t="shared" si="584"/>
        <v>943.46806901481557</v>
      </c>
      <c r="X470" s="1">
        <f t="shared" si="584"/>
        <v>818.47577597171573</v>
      </c>
      <c r="Y470" s="1">
        <f t="shared" si="584"/>
        <v>467.45502243080807</v>
      </c>
      <c r="Z470" s="1">
        <f t="shared" si="584"/>
        <v>478.96515454953055</v>
      </c>
      <c r="AA470" s="1">
        <f t="shared" si="584"/>
        <v>400.3170618061115</v>
      </c>
      <c r="AB470" s="1">
        <f t="shared" si="584"/>
        <v>424.36645269695731</v>
      </c>
      <c r="AC470" s="1">
        <f t="shared" si="584"/>
        <v>271.21736484292779</v>
      </c>
      <c r="AD470" s="1">
        <f t="shared" si="584"/>
        <v>307.7848246291793</v>
      </c>
      <c r="AE470" s="1">
        <f t="shared" si="584"/>
        <v>281.20421342972594</v>
      </c>
      <c r="AF470" s="1">
        <f t="shared" si="584"/>
        <v>334.6172521452591</v>
      </c>
      <c r="AH470" s="15">
        <f t="shared" si="585"/>
        <v>5141.7344043005605</v>
      </c>
      <c r="AI470" s="15">
        <f t="shared" si="586"/>
        <v>5541.5009023732255</v>
      </c>
      <c r="AJ470" s="15">
        <f t="shared" si="587"/>
        <v>399.76649807266494</v>
      </c>
      <c r="AN470" s="15">
        <f t="shared" si="588"/>
        <v>399.76649807266494</v>
      </c>
    </row>
    <row r="471" spans="1:40">
      <c r="A471" s="77" t="s">
        <v>752</v>
      </c>
      <c r="B471" s="5" t="str">
        <f t="shared" si="591"/>
        <v>8910-06111</v>
      </c>
      <c r="C471" s="5" t="str">
        <f t="shared" si="592"/>
        <v>8910</v>
      </c>
      <c r="D471" s="1">
        <f>SUM($F471:K471)</f>
        <v>0</v>
      </c>
      <c r="E471" s="2">
        <f t="shared" si="582"/>
        <v>0</v>
      </c>
      <c r="F471" s="22">
        <f>'Div 9 history '!B468</f>
        <v>0</v>
      </c>
      <c r="G471" s="22">
        <f>'Div 9 history '!C468</f>
        <v>0</v>
      </c>
      <c r="H471" s="22">
        <f>'Div 9 history '!D468</f>
        <v>0</v>
      </c>
      <c r="I471" s="22">
        <f>'Div 9 history '!E468</f>
        <v>0</v>
      </c>
      <c r="J471" s="22">
        <f>'Div 9 history '!F468</f>
        <v>0</v>
      </c>
      <c r="K471" s="22">
        <f>'Div 9 history '!G468</f>
        <v>0</v>
      </c>
      <c r="L471" s="1">
        <f t="shared" si="583"/>
        <v>0</v>
      </c>
      <c r="M471" s="1">
        <f t="shared" si="583"/>
        <v>0</v>
      </c>
      <c r="N471" s="1">
        <f t="shared" si="583"/>
        <v>0</v>
      </c>
      <c r="O471" s="1">
        <f t="shared" si="583"/>
        <v>0</v>
      </c>
      <c r="P471" s="1">
        <f t="shared" si="583"/>
        <v>0</v>
      </c>
      <c r="Q471" s="1">
        <f t="shared" si="583"/>
        <v>0</v>
      </c>
      <c r="R471" s="1">
        <f t="shared" si="583"/>
        <v>0</v>
      </c>
      <c r="S471" s="1">
        <f t="shared" si="583"/>
        <v>0</v>
      </c>
      <c r="T471" s="1">
        <f t="shared" si="583"/>
        <v>0</v>
      </c>
      <c r="U471" s="1">
        <f t="shared" si="583"/>
        <v>0</v>
      </c>
      <c r="V471" s="1">
        <f t="shared" si="584"/>
        <v>0</v>
      </c>
      <c r="W471" s="1">
        <f t="shared" si="584"/>
        <v>0</v>
      </c>
      <c r="X471" s="1">
        <f t="shared" si="584"/>
        <v>0</v>
      </c>
      <c r="Y471" s="1">
        <f t="shared" si="584"/>
        <v>0</v>
      </c>
      <c r="Z471" s="1">
        <f t="shared" si="584"/>
        <v>0</v>
      </c>
      <c r="AA471" s="1">
        <f t="shared" si="584"/>
        <v>0</v>
      </c>
      <c r="AB471" s="1">
        <f t="shared" si="584"/>
        <v>0</v>
      </c>
      <c r="AC471" s="1">
        <f t="shared" si="584"/>
        <v>0</v>
      </c>
      <c r="AD471" s="1">
        <f t="shared" si="584"/>
        <v>0</v>
      </c>
      <c r="AE471" s="1">
        <f t="shared" si="584"/>
        <v>0</v>
      </c>
      <c r="AF471" s="1">
        <f t="shared" si="584"/>
        <v>0</v>
      </c>
      <c r="AH471" s="15">
        <f t="shared" si="585"/>
        <v>0</v>
      </c>
      <c r="AI471" s="15">
        <f t="shared" si="586"/>
        <v>0</v>
      </c>
      <c r="AJ471" s="15">
        <f t="shared" si="587"/>
        <v>0</v>
      </c>
      <c r="AN471" s="15">
        <f t="shared" si="588"/>
        <v>0</v>
      </c>
    </row>
    <row r="472" spans="1:40">
      <c r="A472" s="77" t="s">
        <v>753</v>
      </c>
      <c r="B472" s="5" t="str">
        <f t="shared" si="591"/>
        <v>8940-06111</v>
      </c>
      <c r="C472" s="5" t="str">
        <f t="shared" si="592"/>
        <v>8940</v>
      </c>
      <c r="D472" s="1">
        <f>SUM($F472:K472)</f>
        <v>0</v>
      </c>
      <c r="E472" s="2">
        <f t="shared" si="582"/>
        <v>0</v>
      </c>
      <c r="F472" s="22">
        <f>'Div 9 history '!B469</f>
        <v>0</v>
      </c>
      <c r="G472" s="22">
        <f>'Div 9 history '!C469</f>
        <v>0</v>
      </c>
      <c r="H472" s="22">
        <f>'Div 9 history '!D469</f>
        <v>0</v>
      </c>
      <c r="I472" s="22">
        <f>'Div 9 history '!E469</f>
        <v>0</v>
      </c>
      <c r="J472" s="22">
        <f>'Div 9 history '!F469</f>
        <v>0</v>
      </c>
      <c r="K472" s="22">
        <f>'Div 9 history '!G469</f>
        <v>0</v>
      </c>
      <c r="L472" s="1">
        <f t="shared" ref="L472:AA477" si="597">$E472*L$481</f>
        <v>0</v>
      </c>
      <c r="M472" s="1">
        <f t="shared" si="597"/>
        <v>0</v>
      </c>
      <c r="N472" s="1">
        <f t="shared" si="597"/>
        <v>0</v>
      </c>
      <c r="O472" s="1">
        <f t="shared" si="597"/>
        <v>0</v>
      </c>
      <c r="P472" s="1">
        <f t="shared" si="597"/>
        <v>0</v>
      </c>
      <c r="Q472" s="1">
        <f t="shared" si="597"/>
        <v>0</v>
      </c>
      <c r="R472" s="1">
        <f t="shared" si="597"/>
        <v>0</v>
      </c>
      <c r="S472" s="1">
        <f t="shared" si="597"/>
        <v>0</v>
      </c>
      <c r="T472" s="1">
        <f t="shared" si="597"/>
        <v>0</v>
      </c>
      <c r="U472" s="1">
        <f t="shared" si="597"/>
        <v>0</v>
      </c>
      <c r="V472" s="1">
        <f t="shared" si="597"/>
        <v>0</v>
      </c>
      <c r="W472" s="1">
        <f t="shared" si="597"/>
        <v>0</v>
      </c>
      <c r="X472" s="1">
        <f t="shared" si="597"/>
        <v>0</v>
      </c>
      <c r="Y472" s="1">
        <f t="shared" si="597"/>
        <v>0</v>
      </c>
      <c r="Z472" s="1">
        <f t="shared" si="597"/>
        <v>0</v>
      </c>
      <c r="AA472" s="1">
        <f t="shared" si="597"/>
        <v>0</v>
      </c>
      <c r="AB472" s="1">
        <f t="shared" ref="V472:AF477" si="598">$E472*AB$481</f>
        <v>0</v>
      </c>
      <c r="AC472" s="1">
        <f t="shared" si="598"/>
        <v>0</v>
      </c>
      <c r="AD472" s="1">
        <f t="shared" si="598"/>
        <v>0</v>
      </c>
      <c r="AE472" s="1">
        <f t="shared" si="598"/>
        <v>0</v>
      </c>
      <c r="AF472" s="1">
        <f t="shared" si="598"/>
        <v>0</v>
      </c>
      <c r="AH472" s="15">
        <f t="shared" si="585"/>
        <v>0</v>
      </c>
      <c r="AI472" s="15">
        <f t="shared" si="586"/>
        <v>0</v>
      </c>
      <c r="AJ472" s="15">
        <f t="shared" si="587"/>
        <v>0</v>
      </c>
      <c r="AN472" s="15">
        <f t="shared" si="588"/>
        <v>0</v>
      </c>
    </row>
    <row r="473" spans="1:40">
      <c r="A473" s="77" t="s">
        <v>300</v>
      </c>
      <c r="B473" s="5" t="str">
        <f t="shared" si="591"/>
        <v>9020-06111</v>
      </c>
      <c r="C473" s="5" t="str">
        <f t="shared" si="592"/>
        <v>9020</v>
      </c>
      <c r="D473" s="1">
        <f>SUM($F473:K473)</f>
        <v>409184.62</v>
      </c>
      <c r="E473" s="2">
        <f t="shared" si="582"/>
        <v>0.25716123547113245</v>
      </c>
      <c r="F473" s="22">
        <f>'Div 9 history '!B470</f>
        <v>80133.430000000008</v>
      </c>
      <c r="G473" s="22">
        <f>'Div 9 history '!C470</f>
        <v>64162.420000000006</v>
      </c>
      <c r="H473" s="22">
        <f>'Div 9 history '!D470</f>
        <v>87494.01</v>
      </c>
      <c r="I473" s="22">
        <f>'Div 9 history '!E470</f>
        <v>58006.319999999992</v>
      </c>
      <c r="J473" s="22">
        <f>'Div 9 history '!F470</f>
        <v>60909.83</v>
      </c>
      <c r="K473" s="22">
        <f>'Div 9 history '!G470</f>
        <v>58478.61</v>
      </c>
      <c r="L473" s="1">
        <f t="shared" si="597"/>
        <v>49486.822347887377</v>
      </c>
      <c r="M473" s="1">
        <f t="shared" si="597"/>
        <v>48520.410424986861</v>
      </c>
      <c r="N473" s="1">
        <f t="shared" si="597"/>
        <v>50588.75824188118</v>
      </c>
      <c r="O473" s="1">
        <f t="shared" si="597"/>
        <v>55189.887066930678</v>
      </c>
      <c r="P473" s="1">
        <f t="shared" si="597"/>
        <v>58505.466875859987</v>
      </c>
      <c r="Q473" s="1">
        <f t="shared" si="597"/>
        <v>37391.500798738132</v>
      </c>
      <c r="R473" s="1">
        <f t="shared" si="597"/>
        <v>42432.88965891421</v>
      </c>
      <c r="S473" s="1">
        <f t="shared" si="597"/>
        <v>38768.342053450571</v>
      </c>
      <c r="T473" s="1">
        <f t="shared" si="597"/>
        <v>46132.15403116645</v>
      </c>
      <c r="U473" s="1">
        <f t="shared" si="597"/>
        <v>59525.882658209441</v>
      </c>
      <c r="V473" s="1">
        <f t="shared" si="598"/>
        <v>52645.533803179293</v>
      </c>
      <c r="W473" s="1">
        <f t="shared" si="598"/>
        <v>130071.63857882786</v>
      </c>
      <c r="X473" s="1">
        <f t="shared" si="598"/>
        <v>112839.52135114274</v>
      </c>
      <c r="Y473" s="1">
        <f t="shared" si="598"/>
        <v>64445.891415243146</v>
      </c>
      <c r="Z473" s="1">
        <f t="shared" si="598"/>
        <v>66032.740821290747</v>
      </c>
      <c r="AA473" s="1">
        <f t="shared" si="598"/>
        <v>55189.887066930678</v>
      </c>
      <c r="AB473" s="1">
        <f t="shared" si="598"/>
        <v>58505.466875859987</v>
      </c>
      <c r="AC473" s="1">
        <f t="shared" si="598"/>
        <v>37391.500798738132</v>
      </c>
      <c r="AD473" s="1">
        <f t="shared" si="598"/>
        <v>42432.88965891421</v>
      </c>
      <c r="AE473" s="1">
        <f t="shared" si="598"/>
        <v>38768.342053450571</v>
      </c>
      <c r="AF473" s="1">
        <f t="shared" si="598"/>
        <v>46132.15403116645</v>
      </c>
      <c r="AH473" s="15">
        <f t="shared" si="585"/>
        <v>708867.46575628419</v>
      </c>
      <c r="AI473" s="15">
        <f t="shared" si="586"/>
        <v>763981.44911295315</v>
      </c>
      <c r="AJ473" s="15">
        <f t="shared" si="587"/>
        <v>55113.983356668963</v>
      </c>
      <c r="AN473" s="15">
        <f t="shared" si="588"/>
        <v>55113.983356668963</v>
      </c>
    </row>
    <row r="474" spans="1:40">
      <c r="A474" s="77" t="s">
        <v>394</v>
      </c>
      <c r="B474" s="5" t="str">
        <f t="shared" si="591"/>
        <v>9210-06111</v>
      </c>
      <c r="C474" s="5" t="str">
        <f t="shared" si="592"/>
        <v>9210</v>
      </c>
      <c r="D474" s="1">
        <f>SUM($F474:K474)</f>
        <v>0</v>
      </c>
      <c r="E474" s="2">
        <f t="shared" si="582"/>
        <v>0</v>
      </c>
      <c r="F474" s="22">
        <f>'Div 9 history '!B471</f>
        <v>0</v>
      </c>
      <c r="G474" s="22">
        <f>'Div 9 history '!C471</f>
        <v>0</v>
      </c>
      <c r="H474" s="22">
        <f>'Div 9 history '!D471</f>
        <v>0</v>
      </c>
      <c r="I474" s="22">
        <f>'Div 9 history '!E471</f>
        <v>0</v>
      </c>
      <c r="J474" s="22">
        <f>'Div 9 history '!F471</f>
        <v>0</v>
      </c>
      <c r="K474" s="22">
        <f>'Div 9 history '!G471</f>
        <v>0</v>
      </c>
      <c r="L474" s="1">
        <f t="shared" si="597"/>
        <v>0</v>
      </c>
      <c r="M474" s="1">
        <f t="shared" si="597"/>
        <v>0</v>
      </c>
      <c r="N474" s="1">
        <f t="shared" si="597"/>
        <v>0</v>
      </c>
      <c r="O474" s="1">
        <f t="shared" si="597"/>
        <v>0</v>
      </c>
      <c r="P474" s="1">
        <f t="shared" si="597"/>
        <v>0</v>
      </c>
      <c r="Q474" s="1">
        <f t="shared" si="597"/>
        <v>0</v>
      </c>
      <c r="R474" s="1">
        <f t="shared" si="597"/>
        <v>0</v>
      </c>
      <c r="S474" s="1">
        <f t="shared" si="597"/>
        <v>0</v>
      </c>
      <c r="T474" s="1">
        <f t="shared" si="597"/>
        <v>0</v>
      </c>
      <c r="U474" s="1">
        <f t="shared" si="597"/>
        <v>0</v>
      </c>
      <c r="V474" s="1">
        <f t="shared" si="598"/>
        <v>0</v>
      </c>
      <c r="W474" s="1">
        <f t="shared" si="598"/>
        <v>0</v>
      </c>
      <c r="X474" s="1">
        <f t="shared" si="598"/>
        <v>0</v>
      </c>
      <c r="Y474" s="1">
        <f t="shared" si="598"/>
        <v>0</v>
      </c>
      <c r="Z474" s="1">
        <f t="shared" si="598"/>
        <v>0</v>
      </c>
      <c r="AA474" s="1">
        <f t="shared" si="598"/>
        <v>0</v>
      </c>
      <c r="AB474" s="1">
        <f t="shared" si="598"/>
        <v>0</v>
      </c>
      <c r="AC474" s="1">
        <f t="shared" si="598"/>
        <v>0</v>
      </c>
      <c r="AD474" s="1">
        <f t="shared" si="598"/>
        <v>0</v>
      </c>
      <c r="AE474" s="1">
        <f t="shared" si="598"/>
        <v>0</v>
      </c>
      <c r="AF474" s="1">
        <f t="shared" si="598"/>
        <v>0</v>
      </c>
      <c r="AH474" s="15">
        <f t="shared" si="585"/>
        <v>0</v>
      </c>
      <c r="AI474" s="15">
        <f t="shared" si="586"/>
        <v>0</v>
      </c>
      <c r="AJ474" s="15">
        <f t="shared" si="587"/>
        <v>0</v>
      </c>
      <c r="AN474" s="15">
        <f t="shared" si="588"/>
        <v>0</v>
      </c>
    </row>
    <row r="475" spans="1:40">
      <c r="A475" s="77" t="s">
        <v>354</v>
      </c>
      <c r="B475" s="5" t="str">
        <f t="shared" si="591"/>
        <v>9230-06111</v>
      </c>
      <c r="C475" s="5" t="str">
        <f t="shared" si="592"/>
        <v>9230</v>
      </c>
      <c r="D475" s="1">
        <f>SUM($F475:K475)</f>
        <v>0</v>
      </c>
      <c r="E475" s="2">
        <f t="shared" si="582"/>
        <v>0</v>
      </c>
      <c r="F475" s="22">
        <f>'Div 9 history '!B472</f>
        <v>0</v>
      </c>
      <c r="G475" s="22">
        <f>'Div 9 history '!C472</f>
        <v>0</v>
      </c>
      <c r="H475" s="22">
        <f>'Div 9 history '!D472</f>
        <v>0</v>
      </c>
      <c r="I475" s="22">
        <f>'Div 9 history '!E472</f>
        <v>0</v>
      </c>
      <c r="J475" s="22">
        <f>'Div 9 history '!F472</f>
        <v>0</v>
      </c>
      <c r="K475" s="22">
        <f>'Div 9 history '!G472</f>
        <v>0</v>
      </c>
      <c r="L475" s="1">
        <f t="shared" si="597"/>
        <v>0</v>
      </c>
      <c r="M475" s="1">
        <f t="shared" si="597"/>
        <v>0</v>
      </c>
      <c r="N475" s="1">
        <f t="shared" si="597"/>
        <v>0</v>
      </c>
      <c r="O475" s="1">
        <f t="shared" si="597"/>
        <v>0</v>
      </c>
      <c r="P475" s="1">
        <f t="shared" si="597"/>
        <v>0</v>
      </c>
      <c r="Q475" s="1">
        <f t="shared" si="597"/>
        <v>0</v>
      </c>
      <c r="R475" s="1">
        <f t="shared" si="597"/>
        <v>0</v>
      </c>
      <c r="S475" s="1">
        <f t="shared" si="597"/>
        <v>0</v>
      </c>
      <c r="T475" s="1">
        <f t="shared" si="597"/>
        <v>0</v>
      </c>
      <c r="U475" s="1">
        <f t="shared" si="597"/>
        <v>0</v>
      </c>
      <c r="V475" s="1">
        <f t="shared" si="598"/>
        <v>0</v>
      </c>
      <c r="W475" s="1">
        <f t="shared" si="598"/>
        <v>0</v>
      </c>
      <c r="X475" s="1">
        <f t="shared" si="598"/>
        <v>0</v>
      </c>
      <c r="Y475" s="1">
        <f t="shared" si="598"/>
        <v>0</v>
      </c>
      <c r="Z475" s="1">
        <f t="shared" si="598"/>
        <v>0</v>
      </c>
      <c r="AA475" s="1">
        <f t="shared" si="598"/>
        <v>0</v>
      </c>
      <c r="AB475" s="1">
        <f t="shared" si="598"/>
        <v>0</v>
      </c>
      <c r="AC475" s="1">
        <f t="shared" si="598"/>
        <v>0</v>
      </c>
      <c r="AD475" s="1">
        <f t="shared" si="598"/>
        <v>0</v>
      </c>
      <c r="AE475" s="1">
        <f t="shared" si="598"/>
        <v>0</v>
      </c>
      <c r="AF475" s="1">
        <f t="shared" si="598"/>
        <v>0</v>
      </c>
      <c r="AH475" s="15">
        <f t="shared" si="585"/>
        <v>0</v>
      </c>
      <c r="AI475" s="15">
        <f t="shared" si="586"/>
        <v>0</v>
      </c>
      <c r="AJ475" s="15">
        <f t="shared" si="587"/>
        <v>0</v>
      </c>
      <c r="AN475" s="15">
        <f t="shared" si="588"/>
        <v>0</v>
      </c>
    </row>
    <row r="476" spans="1:40">
      <c r="A476" s="77" t="s">
        <v>301</v>
      </c>
      <c r="B476" s="5" t="str">
        <f t="shared" si="591"/>
        <v>9030-06112</v>
      </c>
      <c r="C476" s="5" t="str">
        <f t="shared" si="592"/>
        <v>9030</v>
      </c>
      <c r="D476" s="1">
        <f>SUM($F476:K476)</f>
        <v>0</v>
      </c>
      <c r="E476" s="2">
        <f t="shared" si="582"/>
        <v>0</v>
      </c>
      <c r="F476" s="22">
        <f>'Div 9 history '!B473</f>
        <v>0</v>
      </c>
      <c r="G476" s="22">
        <f>'Div 9 history '!C473</f>
        <v>0</v>
      </c>
      <c r="H476" s="22">
        <f>'Div 9 history '!D473</f>
        <v>0</v>
      </c>
      <c r="I476" s="22">
        <f>'Div 9 history '!E473</f>
        <v>0</v>
      </c>
      <c r="J476" s="22">
        <f>'Div 9 history '!F473</f>
        <v>0</v>
      </c>
      <c r="K476" s="22">
        <f>'Div 9 history '!G473</f>
        <v>0</v>
      </c>
      <c r="L476" s="1">
        <f t="shared" si="597"/>
        <v>0</v>
      </c>
      <c r="M476" s="1">
        <f t="shared" si="597"/>
        <v>0</v>
      </c>
      <c r="N476" s="1">
        <f t="shared" si="597"/>
        <v>0</v>
      </c>
      <c r="O476" s="1">
        <f t="shared" si="597"/>
        <v>0</v>
      </c>
      <c r="P476" s="1">
        <f t="shared" si="597"/>
        <v>0</v>
      </c>
      <c r="Q476" s="1">
        <f t="shared" si="597"/>
        <v>0</v>
      </c>
      <c r="R476" s="1">
        <f t="shared" si="597"/>
        <v>0</v>
      </c>
      <c r="S476" s="1">
        <f t="shared" si="597"/>
        <v>0</v>
      </c>
      <c r="T476" s="1">
        <f t="shared" si="597"/>
        <v>0</v>
      </c>
      <c r="U476" s="1">
        <f t="shared" si="597"/>
        <v>0</v>
      </c>
      <c r="V476" s="1">
        <f t="shared" si="598"/>
        <v>0</v>
      </c>
      <c r="W476" s="1">
        <f t="shared" si="598"/>
        <v>0</v>
      </c>
      <c r="X476" s="1">
        <f t="shared" si="598"/>
        <v>0</v>
      </c>
      <c r="Y476" s="1">
        <f t="shared" si="598"/>
        <v>0</v>
      </c>
      <c r="Z476" s="1">
        <f t="shared" si="598"/>
        <v>0</v>
      </c>
      <c r="AA476" s="1">
        <f t="shared" si="598"/>
        <v>0</v>
      </c>
      <c r="AB476" s="1">
        <f t="shared" si="598"/>
        <v>0</v>
      </c>
      <c r="AC476" s="1">
        <f t="shared" si="598"/>
        <v>0</v>
      </c>
      <c r="AD476" s="1">
        <f t="shared" si="598"/>
        <v>0</v>
      </c>
      <c r="AE476" s="1">
        <f t="shared" si="598"/>
        <v>0</v>
      </c>
      <c r="AF476" s="1">
        <f t="shared" si="598"/>
        <v>0</v>
      </c>
      <c r="AH476" s="15">
        <f t="shared" si="585"/>
        <v>0</v>
      </c>
      <c r="AI476" s="15">
        <f t="shared" si="586"/>
        <v>0</v>
      </c>
      <c r="AJ476" s="15">
        <f t="shared" si="587"/>
        <v>0</v>
      </c>
      <c r="AN476" s="15">
        <f t="shared" si="588"/>
        <v>0</v>
      </c>
    </row>
    <row r="477" spans="1:40">
      <c r="A477" s="77" t="s">
        <v>970</v>
      </c>
      <c r="B477" s="5" t="str">
        <f t="shared" si="591"/>
        <v>9030-06116</v>
      </c>
      <c r="C477" s="5" t="str">
        <f t="shared" si="592"/>
        <v>9030</v>
      </c>
      <c r="D477" s="1">
        <f>SUM($F477:K477)</f>
        <v>724202.53999999992</v>
      </c>
      <c r="E477" s="2">
        <f t="shared" si="582"/>
        <v>0.45514130007558007</v>
      </c>
      <c r="F477" s="22">
        <f>'Div 9 history '!B474</f>
        <v>0</v>
      </c>
      <c r="G477" s="22">
        <f>'Div 9 history '!C474</f>
        <v>0</v>
      </c>
      <c r="H477" s="22">
        <f>'Div 9 history '!D474</f>
        <v>468223.41</v>
      </c>
      <c r="I477" s="22">
        <f>'Div 9 history '!E474</f>
        <v>73260.14</v>
      </c>
      <c r="J477" s="22">
        <f>'Div 9 history '!F474</f>
        <v>97610.49</v>
      </c>
      <c r="K477" s="22">
        <f>'Div 9 history '!G474</f>
        <v>85108.5</v>
      </c>
      <c r="L477" s="1">
        <f t="shared" si="597"/>
        <v>87585.116080044245</v>
      </c>
      <c r="M477" s="1">
        <f t="shared" si="597"/>
        <v>85874.695074360221</v>
      </c>
      <c r="N477" s="1">
        <f t="shared" si="597"/>
        <v>89535.396550868114</v>
      </c>
      <c r="O477" s="1">
        <f t="shared" si="597"/>
        <v>97678.784691820387</v>
      </c>
      <c r="P477" s="1">
        <f t="shared" si="597"/>
        <v>103546.92147369485</v>
      </c>
      <c r="Q477" s="1">
        <f t="shared" si="597"/>
        <v>66178.000172289423</v>
      </c>
      <c r="R477" s="1">
        <f t="shared" si="597"/>
        <v>75100.590218971091</v>
      </c>
      <c r="S477" s="1">
        <f t="shared" si="597"/>
        <v>68614.826692894072</v>
      </c>
      <c r="T477" s="1">
        <f t="shared" si="597"/>
        <v>81647.797820558306</v>
      </c>
      <c r="U477" s="1">
        <f t="shared" si="597"/>
        <v>105352.92215239475</v>
      </c>
      <c r="V477" s="1">
        <f t="shared" si="598"/>
        <v>93175.616668872593</v>
      </c>
      <c r="W477" s="1">
        <f t="shared" si="598"/>
        <v>230209.55929562825</v>
      </c>
      <c r="X477" s="1">
        <f t="shared" si="598"/>
        <v>199710.99591886371</v>
      </c>
      <c r="Y477" s="1">
        <f t="shared" si="598"/>
        <v>114060.68550544075</v>
      </c>
      <c r="Z477" s="1">
        <f t="shared" si="598"/>
        <v>116869.19861733912</v>
      </c>
      <c r="AA477" s="1">
        <f t="shared" si="598"/>
        <v>97678.784691820387</v>
      </c>
      <c r="AB477" s="1">
        <f t="shared" si="598"/>
        <v>103546.92147369485</v>
      </c>
      <c r="AC477" s="1">
        <f t="shared" si="598"/>
        <v>66178.000172289423</v>
      </c>
      <c r="AD477" s="1">
        <f t="shared" si="598"/>
        <v>75100.590218971091</v>
      </c>
      <c r="AE477" s="1">
        <f t="shared" si="598"/>
        <v>68614.826692894072</v>
      </c>
      <c r="AF477" s="1">
        <f t="shared" si="598"/>
        <v>81647.797820558306</v>
      </c>
      <c r="AH477" s="15">
        <f t="shared" ref="AH477" si="599">SUM(F477:Q477)</f>
        <v>1254601.4540430771</v>
      </c>
      <c r="AI477" s="15">
        <f t="shared" ref="AI477" si="600">SUM(U477:AF477)</f>
        <v>1352145.8992287673</v>
      </c>
      <c r="AJ477" s="15">
        <f t="shared" ref="AJ477" si="601">AI477-AH477</f>
        <v>97544.445185690187</v>
      </c>
      <c r="AN477" s="15">
        <f t="shared" ref="AN477" si="602">AJ477</f>
        <v>97544.445185690187</v>
      </c>
    </row>
    <row r="478" spans="1:40">
      <c r="A478" s="77" t="s">
        <v>755</v>
      </c>
      <c r="B478" s="5" t="str">
        <f t="shared" si="580"/>
        <v>8780-06116</v>
      </c>
      <c r="C478" s="5" t="str">
        <f t="shared" si="581"/>
        <v>8780</v>
      </c>
      <c r="D478" s="1">
        <f>SUM($F478:K478)</f>
        <v>0</v>
      </c>
      <c r="E478" s="2">
        <f>D478/$D$481</f>
        <v>0</v>
      </c>
      <c r="F478" s="22">
        <f>'Div 9 history '!B475</f>
        <v>0</v>
      </c>
      <c r="G478" s="22">
        <f>'Div 9 history '!C475</f>
        <v>0</v>
      </c>
      <c r="H478" s="22">
        <f>'Div 9 history '!D475</f>
        <v>0</v>
      </c>
      <c r="I478" s="22">
        <f>'Div 9 history '!E475</f>
        <v>0</v>
      </c>
      <c r="J478" s="22">
        <f>'Div 9 history '!F475</f>
        <v>0</v>
      </c>
      <c r="K478" s="22">
        <f>'Div 9 history '!G475</f>
        <v>0</v>
      </c>
      <c r="L478" s="1">
        <f t="shared" ref="L478:AE480" si="603">$E478*L$481</f>
        <v>0</v>
      </c>
      <c r="M478" s="1">
        <f t="shared" si="603"/>
        <v>0</v>
      </c>
      <c r="N478" s="1">
        <f t="shared" si="603"/>
        <v>0</v>
      </c>
      <c r="O478" s="1">
        <f t="shared" si="603"/>
        <v>0</v>
      </c>
      <c r="P478" s="1">
        <f t="shared" si="603"/>
        <v>0</v>
      </c>
      <c r="Q478" s="1">
        <f t="shared" si="603"/>
        <v>0</v>
      </c>
      <c r="R478" s="1">
        <f t="shared" si="603"/>
        <v>0</v>
      </c>
      <c r="S478" s="1">
        <f t="shared" si="603"/>
        <v>0</v>
      </c>
      <c r="T478" s="1">
        <f t="shared" si="603"/>
        <v>0</v>
      </c>
      <c r="U478" s="1">
        <f t="shared" si="603"/>
        <v>0</v>
      </c>
      <c r="V478" s="1">
        <f t="shared" si="603"/>
        <v>0</v>
      </c>
      <c r="W478" s="1">
        <f t="shared" si="603"/>
        <v>0</v>
      </c>
      <c r="X478" s="1">
        <f t="shared" si="603"/>
        <v>0</v>
      </c>
      <c r="Y478" s="1">
        <f t="shared" si="603"/>
        <v>0</v>
      </c>
      <c r="Z478" s="1">
        <f t="shared" si="603"/>
        <v>0</v>
      </c>
      <c r="AA478" s="1">
        <f t="shared" si="603"/>
        <v>0</v>
      </c>
      <c r="AB478" s="1">
        <f t="shared" si="603"/>
        <v>0</v>
      </c>
      <c r="AC478" s="1">
        <f t="shared" si="603"/>
        <v>0</v>
      </c>
      <c r="AD478" s="1">
        <f t="shared" si="603"/>
        <v>0</v>
      </c>
      <c r="AE478" s="1">
        <f t="shared" si="603"/>
        <v>0</v>
      </c>
      <c r="AF478" s="1">
        <f t="shared" ref="AF478:AF480" si="604">$E478*AF$481</f>
        <v>0</v>
      </c>
      <c r="AH478" s="15">
        <f t="shared" si="585"/>
        <v>0</v>
      </c>
      <c r="AI478" s="15">
        <f t="shared" si="586"/>
        <v>0</v>
      </c>
      <c r="AJ478" s="15">
        <f t="shared" si="587"/>
        <v>0</v>
      </c>
      <c r="AN478" s="15">
        <f t="shared" si="588"/>
        <v>0</v>
      </c>
    </row>
    <row r="479" spans="1:40">
      <c r="A479" s="77" t="s">
        <v>536</v>
      </c>
      <c r="B479" s="5" t="str">
        <f t="shared" si="580"/>
        <v>9280-06121</v>
      </c>
      <c r="C479" s="5" t="str">
        <f t="shared" si="581"/>
        <v>9280</v>
      </c>
      <c r="D479" s="1">
        <f>SUM($F479:K479)</f>
        <v>0</v>
      </c>
      <c r="E479" s="2">
        <f t="shared" ref="E479:E480" si="605">D479/$D$481</f>
        <v>0</v>
      </c>
      <c r="F479" s="22">
        <f>'Div 9 history '!B476</f>
        <v>0</v>
      </c>
      <c r="G479" s="22">
        <f>'Div 9 history '!C476</f>
        <v>0</v>
      </c>
      <c r="H479" s="22">
        <f>'Div 9 history '!D476</f>
        <v>0</v>
      </c>
      <c r="I479" s="22">
        <f>'Div 9 history '!E476</f>
        <v>0</v>
      </c>
      <c r="J479" s="22">
        <f>'Div 9 history '!F476</f>
        <v>0</v>
      </c>
      <c r="K479" s="22">
        <f>'Div 9 history '!G476</f>
        <v>0</v>
      </c>
      <c r="L479" s="1">
        <f t="shared" si="603"/>
        <v>0</v>
      </c>
      <c r="M479" s="1">
        <f t="shared" si="603"/>
        <v>0</v>
      </c>
      <c r="N479" s="1">
        <f t="shared" si="603"/>
        <v>0</v>
      </c>
      <c r="O479" s="1">
        <f t="shared" si="603"/>
        <v>0</v>
      </c>
      <c r="P479" s="1">
        <f t="shared" si="603"/>
        <v>0</v>
      </c>
      <c r="Q479" s="1">
        <f t="shared" si="603"/>
        <v>0</v>
      </c>
      <c r="R479" s="1">
        <f t="shared" si="603"/>
        <v>0</v>
      </c>
      <c r="S479" s="1">
        <f t="shared" si="603"/>
        <v>0</v>
      </c>
      <c r="T479" s="1">
        <f t="shared" si="603"/>
        <v>0</v>
      </c>
      <c r="U479" s="1">
        <f t="shared" si="603"/>
        <v>0</v>
      </c>
      <c r="V479" s="1">
        <f t="shared" si="603"/>
        <v>0</v>
      </c>
      <c r="W479" s="1">
        <f t="shared" si="603"/>
        <v>0</v>
      </c>
      <c r="X479" s="1">
        <f t="shared" si="603"/>
        <v>0</v>
      </c>
      <c r="Y479" s="1">
        <f t="shared" si="603"/>
        <v>0</v>
      </c>
      <c r="Z479" s="1">
        <f t="shared" si="603"/>
        <v>0</v>
      </c>
      <c r="AA479" s="1">
        <f t="shared" si="603"/>
        <v>0</v>
      </c>
      <c r="AB479" s="1">
        <f t="shared" si="603"/>
        <v>0</v>
      </c>
      <c r="AC479" s="1">
        <f t="shared" si="603"/>
        <v>0</v>
      </c>
      <c r="AD479" s="1">
        <f t="shared" si="603"/>
        <v>0</v>
      </c>
      <c r="AE479" s="1">
        <f t="shared" si="603"/>
        <v>0</v>
      </c>
      <c r="AF479" s="1">
        <f t="shared" si="604"/>
        <v>0</v>
      </c>
      <c r="AH479" s="15">
        <f t="shared" ref="AH479:AH480" si="606">SUM(F479:Q479)</f>
        <v>0</v>
      </c>
      <c r="AI479" s="15">
        <f t="shared" ref="AI479:AI480" si="607">SUM(U479:AF479)</f>
        <v>0</v>
      </c>
      <c r="AJ479" s="15">
        <f t="shared" ref="AJ479:AJ480" si="608">AI479-AH479</f>
        <v>0</v>
      </c>
      <c r="AN479" s="15">
        <f t="shared" si="588"/>
        <v>0</v>
      </c>
    </row>
    <row r="480" spans="1:40">
      <c r="A480" s="77" t="s">
        <v>302</v>
      </c>
      <c r="B480" s="5" t="str">
        <f t="shared" si="580"/>
        <v>9230-06121</v>
      </c>
      <c r="C480" s="5" t="str">
        <f t="shared" si="581"/>
        <v>9230</v>
      </c>
      <c r="D480" s="1">
        <f>SUM($F480:K480)</f>
        <v>37411.06</v>
      </c>
      <c r="E480" s="2">
        <f t="shared" si="605"/>
        <v>2.3511818234724133E-2</v>
      </c>
      <c r="F480" s="22">
        <f>'Div 9 history '!B477</f>
        <v>7268.05</v>
      </c>
      <c r="G480" s="22">
        <f>'Div 9 history '!C477</f>
        <v>5262.9</v>
      </c>
      <c r="H480" s="22">
        <f>'Div 9 history '!D477</f>
        <v>0</v>
      </c>
      <c r="I480" s="22">
        <f>'Div 9 history '!E477</f>
        <v>10119.08</v>
      </c>
      <c r="J480" s="22">
        <f>'Div 9 history '!F477</f>
        <v>9741.08</v>
      </c>
      <c r="K480" s="22">
        <f>'Div 9 history '!G477</f>
        <v>5019.95</v>
      </c>
      <c r="L480" s="1">
        <f t="shared" si="603"/>
        <v>4524.4967419991381</v>
      </c>
      <c r="M480" s="1">
        <f t="shared" si="603"/>
        <v>4436.1393290730448</v>
      </c>
      <c r="N480" s="1">
        <f t="shared" si="603"/>
        <v>4625.2448831349311</v>
      </c>
      <c r="O480" s="1">
        <f t="shared" si="603"/>
        <v>5045.9183349906152</v>
      </c>
      <c r="P480" s="1">
        <f t="shared" si="603"/>
        <v>5349.0562074909139</v>
      </c>
      <c r="Q480" s="1">
        <f t="shared" si="603"/>
        <v>3418.6418831471237</v>
      </c>
      <c r="R480" s="1">
        <f t="shared" si="603"/>
        <v>3879.5675678206553</v>
      </c>
      <c r="S480" s="1">
        <f t="shared" si="603"/>
        <v>3544.5241579758367</v>
      </c>
      <c r="T480" s="1">
        <f t="shared" si="603"/>
        <v>4217.7850731271619</v>
      </c>
      <c r="U480" s="1">
        <f t="shared" si="603"/>
        <v>5442.351102246299</v>
      </c>
      <c r="V480" s="1">
        <f t="shared" si="603"/>
        <v>4813.2924053762554</v>
      </c>
      <c r="W480" s="1">
        <f t="shared" si="603"/>
        <v>11892.230639486997</v>
      </c>
      <c r="X480" s="1">
        <f t="shared" si="603"/>
        <v>10316.727211396368</v>
      </c>
      <c r="Y480" s="1">
        <f t="shared" si="603"/>
        <v>5892.1792087130416</v>
      </c>
      <c r="Z480" s="1">
        <f t="shared" si="603"/>
        <v>6037.2621747849598</v>
      </c>
      <c r="AA480" s="1">
        <f t="shared" si="603"/>
        <v>5045.9183349906152</v>
      </c>
      <c r="AB480" s="1">
        <f t="shared" si="603"/>
        <v>5349.0562074909139</v>
      </c>
      <c r="AC480" s="1">
        <f t="shared" si="603"/>
        <v>3418.6418831471237</v>
      </c>
      <c r="AD480" s="1">
        <f t="shared" si="603"/>
        <v>3879.5675678206553</v>
      </c>
      <c r="AE480" s="1">
        <f t="shared" si="603"/>
        <v>3544.5241579758367</v>
      </c>
      <c r="AF480" s="1">
        <f t="shared" si="604"/>
        <v>4217.7850731271619</v>
      </c>
      <c r="AH480" s="15">
        <f t="shared" si="606"/>
        <v>64810.557379835765</v>
      </c>
      <c r="AI480" s="15">
        <f t="shared" si="607"/>
        <v>69849.535966556228</v>
      </c>
      <c r="AJ480" s="15">
        <f t="shared" si="608"/>
        <v>5038.9785867204628</v>
      </c>
      <c r="AN480" s="15">
        <f t="shared" si="588"/>
        <v>5038.9785867204628</v>
      </c>
    </row>
    <row r="481" spans="1:41">
      <c r="A481" s="9" t="s">
        <v>37</v>
      </c>
      <c r="B481" s="5"/>
      <c r="C481" s="5"/>
      <c r="D481" s="31">
        <f>SUM(D456:D480)</f>
        <v>1591159.7999999998</v>
      </c>
      <c r="E481" s="32">
        <f t="shared" ref="E481:K481" si="609">SUM(E456:E480)</f>
        <v>1</v>
      </c>
      <c r="F481" s="31">
        <f t="shared" si="609"/>
        <v>103200.03000000001</v>
      </c>
      <c r="G481" s="31">
        <f t="shared" si="609"/>
        <v>201950.41999999998</v>
      </c>
      <c r="H481" s="31">
        <f t="shared" si="609"/>
        <v>647565.26</v>
      </c>
      <c r="I481" s="31">
        <f t="shared" si="609"/>
        <v>207478.23999999996</v>
      </c>
      <c r="J481" s="31">
        <f t="shared" si="609"/>
        <v>243521.98999999996</v>
      </c>
      <c r="K481" s="31">
        <f t="shared" si="609"/>
        <v>187443.86000000002</v>
      </c>
      <c r="L481" s="31">
        <f>'Div 9 history '!H478</f>
        <v>192435</v>
      </c>
      <c r="M481" s="31">
        <f>'Div 9 history '!I478</f>
        <v>188677</v>
      </c>
      <c r="N481" s="31">
        <f>'Div 9 history '!J478</f>
        <v>196720</v>
      </c>
      <c r="O481" s="31">
        <f>'Div 009 FY18 Budget'!C83</f>
        <v>214612</v>
      </c>
      <c r="P481" s="31">
        <f>'Div 009 FY18 Budget'!D83</f>
        <v>227505</v>
      </c>
      <c r="Q481" s="31">
        <f>'Div 009 FY18 Budget'!E83</f>
        <v>145401</v>
      </c>
      <c r="R481" s="31">
        <f>'Div 009 FY18 Budget'!F83</f>
        <v>165005</v>
      </c>
      <c r="S481" s="31">
        <f>'Div 009 FY18 Budget'!G83</f>
        <v>150755</v>
      </c>
      <c r="T481" s="31">
        <f>'Div 009 FY18 Budget'!H83</f>
        <v>179390</v>
      </c>
      <c r="U481" s="31">
        <f>'Div 009 FY18 Budget'!I83</f>
        <v>231473</v>
      </c>
      <c r="V481" s="31">
        <f>'Div 009 FY18 Budget'!J83</f>
        <v>204718</v>
      </c>
      <c r="W481" s="31">
        <f>'Div 009 FY18 Budget'!K83</f>
        <v>505798</v>
      </c>
      <c r="X481" s="31">
        <f>'Div 009 FY18 Budget'!L83</f>
        <v>438789</v>
      </c>
      <c r="Y481" s="31">
        <f>'Div 009 FY18 Budget'!M83</f>
        <v>250605</v>
      </c>
      <c r="Z481" s="31">
        <f>'Div 009 FY18 Budget'!N83</f>
        <v>256775.64</v>
      </c>
      <c r="AA481" s="37">
        <f t="shared" ref="AA481" si="610">O481*(1+AA$3)</f>
        <v>214612</v>
      </c>
      <c r="AB481" s="37">
        <f t="shared" ref="AB481" si="611">P481*(1+AB$3)</f>
        <v>227505</v>
      </c>
      <c r="AC481" s="37">
        <f t="shared" ref="AC481" si="612">Q481*(1+AC$3)</f>
        <v>145401</v>
      </c>
      <c r="AD481" s="37">
        <f t="shared" ref="AD481" si="613">R481*(1+AD$3)</f>
        <v>165005</v>
      </c>
      <c r="AE481" s="37">
        <f t="shared" ref="AE481" si="614">S481*(1+AE$3)</f>
        <v>150755</v>
      </c>
      <c r="AF481" s="37">
        <f t="shared" ref="AF481" si="615">T481*(1+AF$3)</f>
        <v>179390</v>
      </c>
      <c r="AH481" s="15">
        <f>SUM(F481:Q481)</f>
        <v>2756509.8</v>
      </c>
      <c r="AI481" s="15">
        <f>SUM(U481:AF481)</f>
        <v>2970826.64</v>
      </c>
      <c r="AJ481" s="15">
        <f t="shared" ref="AJ481" si="616">AI481-AH481</f>
        <v>214316.84000000032</v>
      </c>
    </row>
    <row r="482" spans="1:41">
      <c r="A482" s="9"/>
      <c r="B482" s="5"/>
      <c r="C482" s="5"/>
      <c r="D482" s="45"/>
      <c r="E482" s="46"/>
      <c r="F482" s="1">
        <f>F481-'Div 9 history '!B478</f>
        <v>0</v>
      </c>
      <c r="G482" s="1">
        <f>G481-'Div 9 history '!C478</f>
        <v>0</v>
      </c>
      <c r="H482" s="1">
        <f>H481-'Div 9 history '!D478</f>
        <v>0</v>
      </c>
      <c r="I482" s="1">
        <f>I481-'Div 9 history '!E478</f>
        <v>0</v>
      </c>
      <c r="J482" s="1">
        <f>J481-'Div 9 history '!F478</f>
        <v>0</v>
      </c>
      <c r="K482" s="1">
        <f>K481-'Div 9 history '!G478</f>
        <v>0</v>
      </c>
      <c r="L482" s="1">
        <f>L481-'Div 9 history '!H478</f>
        <v>0</v>
      </c>
      <c r="M482" s="1">
        <f>M481-'Div 9 history '!I478</f>
        <v>0</v>
      </c>
      <c r="N482" s="1">
        <f>N481-'Div 9 history '!J478</f>
        <v>0</v>
      </c>
      <c r="O482" s="1">
        <f t="shared" ref="O482:AF482" si="617">O481-SUM(O456:O480)</f>
        <v>0</v>
      </c>
      <c r="P482" s="1">
        <f t="shared" si="617"/>
        <v>0</v>
      </c>
      <c r="Q482" s="1">
        <f t="shared" si="617"/>
        <v>0</v>
      </c>
      <c r="R482" s="1">
        <f t="shared" si="617"/>
        <v>0</v>
      </c>
      <c r="S482" s="1">
        <f t="shared" si="617"/>
        <v>0</v>
      </c>
      <c r="T482" s="1">
        <f t="shared" si="617"/>
        <v>0</v>
      </c>
      <c r="U482" s="1">
        <f t="shared" si="617"/>
        <v>0</v>
      </c>
      <c r="V482" s="1">
        <f t="shared" si="617"/>
        <v>0</v>
      </c>
      <c r="W482" s="1">
        <f t="shared" si="617"/>
        <v>0</v>
      </c>
      <c r="X482" s="1">
        <f t="shared" si="617"/>
        <v>0</v>
      </c>
      <c r="Y482" s="1">
        <f t="shared" si="617"/>
        <v>0</v>
      </c>
      <c r="Z482" s="1">
        <f t="shared" si="617"/>
        <v>0</v>
      </c>
      <c r="AA482" s="1">
        <f t="shared" si="617"/>
        <v>0</v>
      </c>
      <c r="AB482" s="1">
        <f t="shared" si="617"/>
        <v>0</v>
      </c>
      <c r="AC482" s="1">
        <f t="shared" si="617"/>
        <v>0</v>
      </c>
      <c r="AD482" s="1">
        <f t="shared" si="617"/>
        <v>0</v>
      </c>
      <c r="AE482" s="1">
        <f t="shared" si="617"/>
        <v>0</v>
      </c>
      <c r="AF482" s="1">
        <f t="shared" si="617"/>
        <v>0</v>
      </c>
      <c r="AG482" s="47"/>
    </row>
    <row r="483" spans="1:41">
      <c r="A483" s="53" t="s">
        <v>303</v>
      </c>
      <c r="B483" s="53" t="str">
        <f t="shared" ref="B483" si="618">RIGHT(A483,10)</f>
        <v>9040-09927</v>
      </c>
      <c r="C483" s="53" t="str">
        <f t="shared" ref="C483" si="619">LEFT(B483,4)</f>
        <v>9040</v>
      </c>
      <c r="D483" s="1">
        <f>SUM($F483:K483)</f>
        <v>193917</v>
      </c>
      <c r="E483" s="2">
        <f>D483/$D$484</f>
        <v>1</v>
      </c>
      <c r="F483" s="22">
        <f>'Div 9 history '!B480</f>
        <v>49058</v>
      </c>
      <c r="G483" s="22">
        <f>'Div 9 history '!C480</f>
        <v>39838</v>
      </c>
      <c r="H483" s="22">
        <f>'Div 9 history '!D480</f>
        <v>32057</v>
      </c>
      <c r="I483" s="22">
        <f>'Div 9 history '!E480</f>
        <v>27877</v>
      </c>
      <c r="J483" s="22">
        <f>'Div 9 history '!F480</f>
        <v>23175</v>
      </c>
      <c r="K483" s="22">
        <f>'Div 9 history '!G480</f>
        <v>21912</v>
      </c>
      <c r="L483" s="1">
        <f t="shared" ref="L483:T483" si="620">$E483*L$484</f>
        <v>21693.599999999999</v>
      </c>
      <c r="M483" s="1">
        <f t="shared" si="620"/>
        <v>21263.29</v>
      </c>
      <c r="N483" s="1">
        <f t="shared" si="620"/>
        <v>21604.04</v>
      </c>
      <c r="O483" s="1">
        <f t="shared" si="620"/>
        <v>29383.746299999999</v>
      </c>
      <c r="P483" s="1">
        <f t="shared" si="620"/>
        <v>35250.331700000002</v>
      </c>
      <c r="Q483" s="1">
        <f t="shared" si="620"/>
        <v>46799.183700000001</v>
      </c>
      <c r="R483" s="1">
        <f t="shared" si="620"/>
        <v>57174.306900000003</v>
      </c>
      <c r="S483" s="1">
        <f t="shared" si="620"/>
        <v>45879.092900000003</v>
      </c>
      <c r="T483" s="1">
        <f t="shared" si="620"/>
        <v>39365.472199999997</v>
      </c>
      <c r="U483" s="50">
        <f>$E483*U$484</f>
        <v>23762.019539619268</v>
      </c>
      <c r="V483" s="50">
        <f t="shared" ref="V483:AF483" si="621">$E483*V$484</f>
        <v>24524.91013879031</v>
      </c>
      <c r="W483" s="50">
        <f t="shared" si="621"/>
        <v>22207.571712194829</v>
      </c>
      <c r="X483" s="50">
        <f t="shared" si="621"/>
        <v>22172.952463907117</v>
      </c>
      <c r="Y483" s="50">
        <f t="shared" si="621"/>
        <v>21871.741500848806</v>
      </c>
      <c r="Z483" s="50">
        <f t="shared" si="621"/>
        <v>21676.185075813533</v>
      </c>
      <c r="AA483" s="50">
        <f t="shared" si="621"/>
        <v>26560.646474999423</v>
      </c>
      <c r="AB483" s="50">
        <f t="shared" si="621"/>
        <v>41415.794541249801</v>
      </c>
      <c r="AC483" s="50">
        <f t="shared" si="621"/>
        <v>48376.670007436762</v>
      </c>
      <c r="AD483" s="50">
        <f t="shared" si="621"/>
        <v>43272.442111191995</v>
      </c>
      <c r="AE483" s="50">
        <f t="shared" si="621"/>
        <v>32334.096447797128</v>
      </c>
      <c r="AF483" s="50">
        <f t="shared" si="621"/>
        <v>33937.228919765541</v>
      </c>
      <c r="AG483" s="47"/>
      <c r="AH483" s="15">
        <f>SUM(F483:Q483)</f>
        <v>369911.19170000002</v>
      </c>
      <c r="AI483" s="15">
        <f>SUM(U483:AF483)</f>
        <v>362112.25893361459</v>
      </c>
      <c r="AJ483" s="15">
        <f t="shared" ref="AJ483" si="622">AI483-AH483</f>
        <v>-7798.9327663854347</v>
      </c>
      <c r="AO483" s="15">
        <f>AJ483</f>
        <v>-7798.9327663854347</v>
      </c>
    </row>
    <row r="484" spans="1:41">
      <c r="A484" s="9" t="s">
        <v>38</v>
      </c>
      <c r="B484" s="5"/>
      <c r="C484" s="5"/>
      <c r="D484" s="31">
        <f>SUM(D483)</f>
        <v>193917</v>
      </c>
      <c r="E484" s="36">
        <f>SUM(E483)</f>
        <v>1</v>
      </c>
      <c r="F484" s="31">
        <f>SUM(F483)</f>
        <v>49058</v>
      </c>
      <c r="G484" s="31">
        <f t="shared" ref="G484:K484" si="623">SUM(G483)</f>
        <v>39838</v>
      </c>
      <c r="H484" s="31">
        <f t="shared" si="623"/>
        <v>32057</v>
      </c>
      <c r="I484" s="31">
        <f t="shared" si="623"/>
        <v>27877</v>
      </c>
      <c r="J484" s="31">
        <f t="shared" si="623"/>
        <v>23175</v>
      </c>
      <c r="K484" s="31">
        <f t="shared" si="623"/>
        <v>21912</v>
      </c>
      <c r="L484" s="31">
        <f>'Div 9 history '!H481</f>
        <v>21693.599999999999</v>
      </c>
      <c r="M484" s="31">
        <f>'Div 9 history '!I481</f>
        <v>21263.29</v>
      </c>
      <c r="N484" s="31">
        <f>'Div 9 history '!J481</f>
        <v>21604.04</v>
      </c>
      <c r="O484" s="31">
        <f>'Div 009 FY18 Budget'!C84</f>
        <v>29383.746299999999</v>
      </c>
      <c r="P484" s="31">
        <f>'Div 009 FY18 Budget'!D84</f>
        <v>35250.331700000002</v>
      </c>
      <c r="Q484" s="31">
        <f>'Div 009 FY18 Budget'!E84</f>
        <v>46799.183700000001</v>
      </c>
      <c r="R484" s="31">
        <f>'Div 009 FY18 Budget'!F84</f>
        <v>57174.306900000003</v>
      </c>
      <c r="S484" s="31">
        <f>'Div 009 FY18 Budget'!G84</f>
        <v>45879.092900000003</v>
      </c>
      <c r="T484" s="31">
        <f>'Div 009 FY18 Budget'!H84</f>
        <v>39365.472199999997</v>
      </c>
      <c r="U484" s="206">
        <f>'[21]C.2.2-F 09'!D92</f>
        <v>23762.019539619268</v>
      </c>
      <c r="V484" s="206">
        <f>'[21]C.2.2-F 09'!E92</f>
        <v>24524.91013879031</v>
      </c>
      <c r="W484" s="206">
        <f>'[21]C.2.2-F 09'!F92</f>
        <v>22207.571712194829</v>
      </c>
      <c r="X484" s="206">
        <f>'[21]C.2.2-F 09'!G92</f>
        <v>22172.952463907117</v>
      </c>
      <c r="Y484" s="206">
        <f>'[21]C.2.2-F 09'!H92</f>
        <v>21871.741500848806</v>
      </c>
      <c r="Z484" s="206">
        <f>'[21]C.2.2-F 09'!I92</f>
        <v>21676.185075813533</v>
      </c>
      <c r="AA484" s="206">
        <f>'[21]C.2.2-F 09'!J92</f>
        <v>26560.646474999423</v>
      </c>
      <c r="AB484" s="206">
        <f>'[21]C.2.2-F 09'!K92</f>
        <v>41415.794541249801</v>
      </c>
      <c r="AC484" s="206">
        <f>'[21]C.2.2-F 09'!L92</f>
        <v>48376.670007436762</v>
      </c>
      <c r="AD484" s="206">
        <f>'[21]C.2.2-F 09'!M92</f>
        <v>43272.442111191995</v>
      </c>
      <c r="AE484" s="206">
        <f>'[21]C.2.2-F 09'!N92</f>
        <v>32334.096447797128</v>
      </c>
      <c r="AF484" s="206">
        <f>'[21]C.2.2-F 09'!O92</f>
        <v>33937.228919765541</v>
      </c>
      <c r="AH484" s="15">
        <f>SUM(F484:Q484)</f>
        <v>369911.19170000002</v>
      </c>
      <c r="AI484" s="15">
        <f>SUM(U484:AF484)</f>
        <v>362112.25893361459</v>
      </c>
      <c r="AJ484" s="15">
        <f t="shared" ref="AJ484" si="624">AI484-AH484</f>
        <v>-7798.9327663854347</v>
      </c>
      <c r="AK484" s="73"/>
    </row>
    <row r="485" spans="1:41">
      <c r="A485" s="9"/>
      <c r="B485" s="5"/>
      <c r="C485" s="5"/>
      <c r="F485" s="1">
        <f>F484-'Div 9 history '!B481</f>
        <v>0</v>
      </c>
      <c r="G485" s="1">
        <f>G484-'Div 9 history '!C481</f>
        <v>0</v>
      </c>
      <c r="H485" s="1">
        <f>H484-'Div 9 history '!D481</f>
        <v>0</v>
      </c>
      <c r="I485" s="1">
        <f>I484-'Div 9 history '!E481</f>
        <v>0</v>
      </c>
      <c r="J485" s="1">
        <f>J484-'Div 9 history '!F481</f>
        <v>0</v>
      </c>
      <c r="K485" s="1">
        <f>K484-'Div 9 history '!G481</f>
        <v>0</v>
      </c>
      <c r="L485" s="1">
        <f>L484-'Div 9 history '!H481</f>
        <v>0</v>
      </c>
      <c r="M485" s="1">
        <f>M484-'Div 9 history '!I481</f>
        <v>0</v>
      </c>
      <c r="N485" s="1">
        <f>N484-'Div 9 history '!J481</f>
        <v>0</v>
      </c>
      <c r="O485" s="1">
        <f t="shared" ref="O485:AF485" si="625">O484-SUM(O483)</f>
        <v>0</v>
      </c>
      <c r="P485" s="1">
        <f t="shared" si="625"/>
        <v>0</v>
      </c>
      <c r="Q485" s="1">
        <f t="shared" si="625"/>
        <v>0</v>
      </c>
      <c r="R485" s="1">
        <f t="shared" si="625"/>
        <v>0</v>
      </c>
      <c r="S485" s="1">
        <f t="shared" si="625"/>
        <v>0</v>
      </c>
      <c r="T485" s="1">
        <f t="shared" si="625"/>
        <v>0</v>
      </c>
      <c r="U485" s="1">
        <f t="shared" si="625"/>
        <v>0</v>
      </c>
      <c r="V485" s="1">
        <f t="shared" si="625"/>
        <v>0</v>
      </c>
      <c r="W485" s="1">
        <f t="shared" si="625"/>
        <v>0</v>
      </c>
      <c r="X485" s="1">
        <f t="shared" si="625"/>
        <v>0</v>
      </c>
      <c r="Y485" s="1">
        <f t="shared" si="625"/>
        <v>0</v>
      </c>
      <c r="Z485" s="1">
        <f t="shared" si="625"/>
        <v>0</v>
      </c>
      <c r="AA485" s="1">
        <f t="shared" si="625"/>
        <v>0</v>
      </c>
      <c r="AB485" s="1">
        <f t="shared" si="625"/>
        <v>0</v>
      </c>
      <c r="AC485" s="1">
        <f t="shared" si="625"/>
        <v>0</v>
      </c>
      <c r="AD485" s="1">
        <f t="shared" si="625"/>
        <v>0</v>
      </c>
      <c r="AE485" s="1">
        <f t="shared" si="625"/>
        <v>0</v>
      </c>
      <c r="AF485" s="1">
        <f t="shared" si="625"/>
        <v>0</v>
      </c>
    </row>
    <row r="486" spans="1:41">
      <c r="A486" s="77" t="s">
        <v>973</v>
      </c>
      <c r="B486" s="5" t="str">
        <f t="shared" ref="B486:B487" si="626">RIGHT(A486,10)</f>
        <v>8700-04889</v>
      </c>
      <c r="C486" s="5" t="str">
        <f t="shared" ref="C486:C487" si="627">LEFT(B486,4)</f>
        <v>8700</v>
      </c>
      <c r="D486" s="1">
        <f>SUM($F486:K486)</f>
        <v>88</v>
      </c>
      <c r="E486" s="2">
        <f t="shared" ref="E486:E503" si="628">D486/$D$504</f>
        <v>8.7411719130253383E-3</v>
      </c>
      <c r="F486" s="22">
        <f>'Div 9 history '!B483</f>
        <v>35</v>
      </c>
      <c r="G486" s="22">
        <f>'Div 9 history '!C483</f>
        <v>0</v>
      </c>
      <c r="H486" s="22">
        <f>'Div 9 history '!D483</f>
        <v>23</v>
      </c>
      <c r="I486" s="22">
        <f>'Div 9 history '!E483</f>
        <v>0</v>
      </c>
      <c r="J486" s="22">
        <f>'Div 9 history '!F483</f>
        <v>0</v>
      </c>
      <c r="K486" s="22">
        <f>'Div 9 history '!G483</f>
        <v>30</v>
      </c>
      <c r="L486" s="1">
        <f t="shared" ref="L486:U500" si="629">$E486*L$504</f>
        <v>185.3215857280502</v>
      </c>
      <c r="M486" s="1">
        <f t="shared" si="629"/>
        <v>185.3215857280502</v>
      </c>
      <c r="N486" s="1">
        <f t="shared" si="629"/>
        <v>185.3215857280502</v>
      </c>
      <c r="O486" s="1">
        <f t="shared" si="629"/>
        <v>8.4942338064823719</v>
      </c>
      <c r="P486" s="1">
        <f t="shared" si="629"/>
        <v>7.8998341163966499</v>
      </c>
      <c r="Q486" s="1">
        <f t="shared" si="629"/>
        <v>4.8447945327942934</v>
      </c>
      <c r="R486" s="1">
        <f t="shared" si="629"/>
        <v>3.2495306586671697</v>
      </c>
      <c r="S486" s="1">
        <f t="shared" si="629"/>
        <v>3.1271542518848148</v>
      </c>
      <c r="T486" s="1">
        <f t="shared" si="629"/>
        <v>4.23291249888252</v>
      </c>
      <c r="U486" s="1">
        <f t="shared" si="629"/>
        <v>2.6376486247553959</v>
      </c>
      <c r="V486" s="1">
        <f t="shared" ref="V486:AF500" si="630">$E486*V$504</f>
        <v>85.941016955886866</v>
      </c>
      <c r="W486" s="1">
        <f t="shared" si="630"/>
        <v>20.75372741450041</v>
      </c>
      <c r="X486" s="1">
        <f t="shared" si="630"/>
        <v>5.5309765279667831</v>
      </c>
      <c r="Y486" s="1">
        <f t="shared" si="630"/>
        <v>2.1131783099738755</v>
      </c>
      <c r="Z486" s="1">
        <f t="shared" si="630"/>
        <v>4.23291249888252</v>
      </c>
      <c r="AA486" s="1">
        <f t="shared" si="630"/>
        <v>8.4942338064823719</v>
      </c>
      <c r="AB486" s="1">
        <f t="shared" si="630"/>
        <v>7.8998341163966499</v>
      </c>
      <c r="AC486" s="1">
        <f t="shared" si="630"/>
        <v>4.8447945327942934</v>
      </c>
      <c r="AD486" s="1">
        <f t="shared" si="630"/>
        <v>3.2495306586671697</v>
      </c>
      <c r="AE486" s="1">
        <f t="shared" si="630"/>
        <v>3.1271542518848148</v>
      </c>
      <c r="AF486" s="1">
        <f t="shared" si="630"/>
        <v>4.23291249888252</v>
      </c>
      <c r="AH486" s="15">
        <f t="shared" ref="AH486:AH487" si="631">SUM(F486:Q486)</f>
        <v>665.20361963982384</v>
      </c>
      <c r="AI486" s="15">
        <f t="shared" ref="AI486:AI487" si="632">SUM(U486:AF486)</f>
        <v>153.05792019707366</v>
      </c>
      <c r="AJ486" s="15">
        <f t="shared" ref="AJ486:AJ487" si="633">AI486-AH486</f>
        <v>-512.14569944275013</v>
      </c>
      <c r="AN486" s="15">
        <f t="shared" ref="AN486:AN487" si="634">AJ486</f>
        <v>-512.14569944275013</v>
      </c>
    </row>
    <row r="487" spans="1:41">
      <c r="A487" s="77" t="s">
        <v>974</v>
      </c>
      <c r="B487" s="5" t="str">
        <f t="shared" si="626"/>
        <v>9110-07590</v>
      </c>
      <c r="C487" s="5" t="str">
        <f t="shared" si="627"/>
        <v>9110</v>
      </c>
      <c r="D487" s="1">
        <f>SUM($F487:K487)</f>
        <v>33.35</v>
      </c>
      <c r="E487" s="2">
        <f t="shared" si="628"/>
        <v>3.31270549203858E-3</v>
      </c>
      <c r="F487" s="22">
        <f>'Div 9 history '!B484</f>
        <v>33.35</v>
      </c>
      <c r="G487" s="22">
        <f>'Div 9 history '!C484</f>
        <v>0</v>
      </c>
      <c r="H487" s="22">
        <f>'Div 9 history '!D484</f>
        <v>0</v>
      </c>
      <c r="I487" s="22">
        <f>'Div 9 history '!E484</f>
        <v>0</v>
      </c>
      <c r="J487" s="22">
        <f>'Div 9 history '!F484</f>
        <v>0</v>
      </c>
      <c r="K487" s="22">
        <f>'Div 9 history '!G484</f>
        <v>0</v>
      </c>
      <c r="L487" s="1">
        <f t="shared" si="629"/>
        <v>70.23266913670993</v>
      </c>
      <c r="M487" s="1">
        <f t="shared" si="629"/>
        <v>70.23266913670993</v>
      </c>
      <c r="N487" s="1">
        <f t="shared" si="629"/>
        <v>70.23266913670993</v>
      </c>
      <c r="O487" s="1">
        <f t="shared" si="629"/>
        <v>3.2191215618884903</v>
      </c>
      <c r="P487" s="1">
        <f t="shared" si="629"/>
        <v>2.9938575884298668</v>
      </c>
      <c r="Q487" s="1">
        <f t="shared" si="629"/>
        <v>1.8360670189623829</v>
      </c>
      <c r="R487" s="1">
        <f t="shared" si="629"/>
        <v>1.231498266665342</v>
      </c>
      <c r="S487" s="1">
        <f t="shared" si="629"/>
        <v>1.1851203897768019</v>
      </c>
      <c r="T487" s="1">
        <f t="shared" si="629"/>
        <v>1.6041776345196823</v>
      </c>
      <c r="U487" s="1">
        <f t="shared" si="629"/>
        <v>0.99960888222264155</v>
      </c>
      <c r="V487" s="1">
        <f t="shared" si="630"/>
        <v>32.569692221350309</v>
      </c>
      <c r="W487" s="1">
        <f t="shared" si="630"/>
        <v>7.8651910144725985</v>
      </c>
      <c r="X487" s="1">
        <f t="shared" si="630"/>
        <v>2.0961144000874117</v>
      </c>
      <c r="Y487" s="1">
        <f t="shared" si="630"/>
        <v>0.80084655270032667</v>
      </c>
      <c r="Z487" s="1">
        <f t="shared" si="630"/>
        <v>1.6041776345196823</v>
      </c>
      <c r="AA487" s="1">
        <f t="shared" si="630"/>
        <v>3.2191215618884903</v>
      </c>
      <c r="AB487" s="1">
        <f t="shared" si="630"/>
        <v>2.9938575884298668</v>
      </c>
      <c r="AC487" s="1">
        <f t="shared" si="630"/>
        <v>1.8360670189623829</v>
      </c>
      <c r="AD487" s="1">
        <f t="shared" si="630"/>
        <v>1.231498266665342</v>
      </c>
      <c r="AE487" s="1">
        <f t="shared" si="630"/>
        <v>1.1851203897768019</v>
      </c>
      <c r="AF487" s="1">
        <f t="shared" si="630"/>
        <v>1.6041776345196823</v>
      </c>
      <c r="AH487" s="15">
        <f t="shared" si="631"/>
        <v>252.09705357941056</v>
      </c>
      <c r="AI487" s="15">
        <f t="shared" si="632"/>
        <v>58.005473165595525</v>
      </c>
      <c r="AJ487" s="15">
        <f t="shared" si="633"/>
        <v>-194.09158041381502</v>
      </c>
      <c r="AN487" s="15">
        <f t="shared" si="634"/>
        <v>-194.09158041381502</v>
      </c>
    </row>
    <row r="488" spans="1:41">
      <c r="A488" s="77" t="s">
        <v>537</v>
      </c>
      <c r="B488" s="5" t="str">
        <f t="shared" si="580"/>
        <v>8870-07590</v>
      </c>
      <c r="C488" s="5" t="str">
        <f t="shared" ref="C488" si="635">LEFT(B488,4)</f>
        <v>8870</v>
      </c>
      <c r="D488" s="1">
        <f>SUM($F488:K488)</f>
        <v>0</v>
      </c>
      <c r="E488" s="2">
        <f t="shared" si="628"/>
        <v>0</v>
      </c>
      <c r="F488" s="22">
        <f>'Div 9 history '!B485</f>
        <v>0</v>
      </c>
      <c r="G488" s="22">
        <f>'Div 9 history '!C485</f>
        <v>0</v>
      </c>
      <c r="H488" s="22">
        <f>'Div 9 history '!D485</f>
        <v>0</v>
      </c>
      <c r="I488" s="22">
        <f>'Div 9 history '!E485</f>
        <v>0</v>
      </c>
      <c r="J488" s="22">
        <f>'Div 9 history '!F485</f>
        <v>0</v>
      </c>
      <c r="K488" s="22">
        <f>'Div 9 history '!G485</f>
        <v>0</v>
      </c>
      <c r="L488" s="1">
        <f t="shared" si="629"/>
        <v>0</v>
      </c>
      <c r="M488" s="1">
        <f t="shared" si="629"/>
        <v>0</v>
      </c>
      <c r="N488" s="1">
        <f t="shared" si="629"/>
        <v>0</v>
      </c>
      <c r="O488" s="1">
        <f t="shared" si="629"/>
        <v>0</v>
      </c>
      <c r="P488" s="1">
        <f t="shared" si="629"/>
        <v>0</v>
      </c>
      <c r="Q488" s="1">
        <f t="shared" si="629"/>
        <v>0</v>
      </c>
      <c r="R488" s="1">
        <f t="shared" si="629"/>
        <v>0</v>
      </c>
      <c r="S488" s="1">
        <f t="shared" si="629"/>
        <v>0</v>
      </c>
      <c r="T488" s="1">
        <f t="shared" si="629"/>
        <v>0</v>
      </c>
      <c r="U488" s="1">
        <f t="shared" si="629"/>
        <v>0</v>
      </c>
      <c r="V488" s="1">
        <f t="shared" si="630"/>
        <v>0</v>
      </c>
      <c r="W488" s="1">
        <f t="shared" si="630"/>
        <v>0</v>
      </c>
      <c r="X488" s="1">
        <f t="shared" si="630"/>
        <v>0</v>
      </c>
      <c r="Y488" s="1">
        <f t="shared" si="630"/>
        <v>0</v>
      </c>
      <c r="Z488" s="1">
        <f t="shared" si="630"/>
        <v>0</v>
      </c>
      <c r="AA488" s="1">
        <f t="shared" si="630"/>
        <v>0</v>
      </c>
      <c r="AB488" s="1">
        <f t="shared" si="630"/>
        <v>0</v>
      </c>
      <c r="AC488" s="1">
        <f t="shared" si="630"/>
        <v>0</v>
      </c>
      <c r="AD488" s="1">
        <f t="shared" si="630"/>
        <v>0</v>
      </c>
      <c r="AE488" s="1">
        <f t="shared" si="630"/>
        <v>0</v>
      </c>
      <c r="AF488" s="1">
        <f t="shared" si="630"/>
        <v>0</v>
      </c>
      <c r="AH488" s="15">
        <f t="shared" ref="AH488:AH503" si="636">SUM(F488:Q488)</f>
        <v>0</v>
      </c>
      <c r="AI488" s="15">
        <f t="shared" ref="AI488:AI503" si="637">SUM(U488:AF488)</f>
        <v>0</v>
      </c>
      <c r="AJ488" s="15">
        <f t="shared" ref="AJ488:AJ503" si="638">AI488-AH488</f>
        <v>0</v>
      </c>
      <c r="AN488" s="15">
        <f t="shared" ref="AN488:AN503" si="639">AJ488</f>
        <v>0</v>
      </c>
    </row>
    <row r="489" spans="1:41">
      <c r="A489" s="77" t="s">
        <v>304</v>
      </c>
      <c r="B489" s="5" t="str">
        <f t="shared" ref="B489:B500" si="640">RIGHT(A489,10)</f>
        <v>9090-07590</v>
      </c>
      <c r="C489" s="5" t="str">
        <f t="shared" ref="C489:C500" si="641">LEFT(B489,4)</f>
        <v>9090</v>
      </c>
      <c r="D489" s="1">
        <f>SUM($F489:K489)</f>
        <v>816</v>
      </c>
      <c r="E489" s="2">
        <f t="shared" si="628"/>
        <v>8.1054503193507682E-2</v>
      </c>
      <c r="F489" s="22">
        <f>'Div 9 history '!B486</f>
        <v>0</v>
      </c>
      <c r="G489" s="22">
        <f>'Div 9 history '!C486</f>
        <v>816</v>
      </c>
      <c r="H489" s="22">
        <f>'Div 9 history '!D486</f>
        <v>0</v>
      </c>
      <c r="I489" s="22">
        <f>'Div 9 history '!E486</f>
        <v>0</v>
      </c>
      <c r="J489" s="22">
        <f>'Div 9 history '!F486</f>
        <v>0</v>
      </c>
      <c r="K489" s="22">
        <f>'Div 9 history '!G486</f>
        <v>0</v>
      </c>
      <c r="L489" s="1">
        <f t="shared" si="629"/>
        <v>1718.4365222055565</v>
      </c>
      <c r="M489" s="1">
        <f t="shared" si="629"/>
        <v>1718.4365222055565</v>
      </c>
      <c r="N489" s="1">
        <f t="shared" si="629"/>
        <v>1718.4365222055565</v>
      </c>
      <c r="O489" s="1">
        <f t="shared" si="629"/>
        <v>78.764713478291085</v>
      </c>
      <c r="P489" s="1">
        <f t="shared" si="629"/>
        <v>73.253007261132566</v>
      </c>
      <c r="Q489" s="1">
        <f t="shared" si="629"/>
        <v>44.924458395001636</v>
      </c>
      <c r="R489" s="1">
        <f t="shared" si="629"/>
        <v>30.132011562186481</v>
      </c>
      <c r="S489" s="1">
        <f t="shared" si="629"/>
        <v>28.997248517477374</v>
      </c>
      <c r="T489" s="1">
        <f t="shared" si="629"/>
        <v>39.250643171456097</v>
      </c>
      <c r="U489" s="1">
        <f t="shared" si="629"/>
        <v>24.458196338640942</v>
      </c>
      <c r="V489" s="1">
        <f t="shared" si="630"/>
        <v>796.9076117727692</v>
      </c>
      <c r="W489" s="1">
        <f t="shared" si="630"/>
        <v>192.4436542071856</v>
      </c>
      <c r="X489" s="1">
        <f t="shared" si="630"/>
        <v>51.287236895691983</v>
      </c>
      <c r="Y489" s="1">
        <f t="shared" si="630"/>
        <v>19.594926147030481</v>
      </c>
      <c r="Z489" s="1">
        <f t="shared" si="630"/>
        <v>39.250643171456097</v>
      </c>
      <c r="AA489" s="1">
        <f t="shared" si="630"/>
        <v>78.764713478291085</v>
      </c>
      <c r="AB489" s="1">
        <f t="shared" si="630"/>
        <v>73.253007261132566</v>
      </c>
      <c r="AC489" s="1">
        <f t="shared" si="630"/>
        <v>44.924458395001636</v>
      </c>
      <c r="AD489" s="1">
        <f t="shared" si="630"/>
        <v>30.132011562186481</v>
      </c>
      <c r="AE489" s="1">
        <f t="shared" si="630"/>
        <v>28.997248517477374</v>
      </c>
      <c r="AF489" s="1">
        <f t="shared" si="630"/>
        <v>39.250643171456097</v>
      </c>
      <c r="AH489" s="15">
        <f t="shared" si="636"/>
        <v>6168.2517457510949</v>
      </c>
      <c r="AI489" s="15">
        <f t="shared" si="637"/>
        <v>1419.2643509183197</v>
      </c>
      <c r="AJ489" s="15">
        <f t="shared" si="638"/>
        <v>-4748.987394832775</v>
      </c>
      <c r="AN489" s="15">
        <f t="shared" si="639"/>
        <v>-4748.987394832775</v>
      </c>
    </row>
    <row r="490" spans="1:41">
      <c r="A490" s="77" t="s">
        <v>306</v>
      </c>
      <c r="B490" s="5" t="str">
        <f t="shared" si="640"/>
        <v>9270-07590</v>
      </c>
      <c r="C490" s="5" t="str">
        <f t="shared" si="641"/>
        <v>9270</v>
      </c>
      <c r="D490" s="1">
        <f>SUM($F490:K490)</f>
        <v>842.28</v>
      </c>
      <c r="E490" s="2">
        <f t="shared" si="628"/>
        <v>8.3664934987533884E-2</v>
      </c>
      <c r="F490" s="22">
        <f>'Div 9 history '!B487</f>
        <v>0</v>
      </c>
      <c r="G490" s="22">
        <f>'Div 9 history '!C487</f>
        <v>0</v>
      </c>
      <c r="H490" s="22">
        <f>'Div 9 history '!D487</f>
        <v>842.28</v>
      </c>
      <c r="I490" s="22">
        <f>'Div 9 history '!E487</f>
        <v>0</v>
      </c>
      <c r="J490" s="22">
        <f>'Div 9 history '!F487</f>
        <v>0</v>
      </c>
      <c r="K490" s="22">
        <f>'Div 9 history '!G487</f>
        <v>0</v>
      </c>
      <c r="L490" s="1">
        <f t="shared" si="629"/>
        <v>1773.7802866707059</v>
      </c>
      <c r="M490" s="1">
        <f t="shared" si="629"/>
        <v>1773.7802866707059</v>
      </c>
      <c r="N490" s="1">
        <f t="shared" si="629"/>
        <v>1773.7802866707059</v>
      </c>
      <c r="O490" s="1">
        <f t="shared" si="629"/>
        <v>81.301400574136053</v>
      </c>
      <c r="P490" s="1">
        <f t="shared" si="629"/>
        <v>75.61218499498375</v>
      </c>
      <c r="Q490" s="1">
        <f t="shared" si="629"/>
        <v>46.371290216840656</v>
      </c>
      <c r="R490" s="1">
        <f t="shared" si="629"/>
        <v>31.102439581615723</v>
      </c>
      <c r="S490" s="1">
        <f t="shared" si="629"/>
        <v>29.931130491790245</v>
      </c>
      <c r="T490" s="1">
        <f t="shared" si="629"/>
        <v>40.514744767713282</v>
      </c>
      <c r="U490" s="1">
        <f t="shared" si="629"/>
        <v>25.245894132488349</v>
      </c>
      <c r="V490" s="1">
        <f t="shared" si="630"/>
        <v>822.57272456368628</v>
      </c>
      <c r="W490" s="1">
        <f t="shared" si="630"/>
        <v>198.64147189415232</v>
      </c>
      <c r="X490" s="1">
        <f t="shared" si="630"/>
        <v>52.938987613362066</v>
      </c>
      <c r="Y490" s="1">
        <f t="shared" si="630"/>
        <v>20.225998033236316</v>
      </c>
      <c r="Z490" s="1">
        <f t="shared" si="630"/>
        <v>40.514744767713282</v>
      </c>
      <c r="AA490" s="1">
        <f t="shared" si="630"/>
        <v>81.301400574136053</v>
      </c>
      <c r="AB490" s="1">
        <f t="shared" si="630"/>
        <v>75.61218499498375</v>
      </c>
      <c r="AC490" s="1">
        <f t="shared" si="630"/>
        <v>46.371290216840656</v>
      </c>
      <c r="AD490" s="1">
        <f t="shared" si="630"/>
        <v>31.102439581615723</v>
      </c>
      <c r="AE490" s="1">
        <f t="shared" si="630"/>
        <v>29.931130491790245</v>
      </c>
      <c r="AF490" s="1">
        <f t="shared" si="630"/>
        <v>40.514744767713282</v>
      </c>
      <c r="AH490" s="15">
        <f t="shared" si="636"/>
        <v>6366.9057357980791</v>
      </c>
      <c r="AI490" s="15">
        <f t="shared" si="637"/>
        <v>1464.9730116317182</v>
      </c>
      <c r="AJ490" s="15">
        <f t="shared" si="638"/>
        <v>-4901.9327241663614</v>
      </c>
      <c r="AN490" s="15">
        <f t="shared" si="639"/>
        <v>-4901.9327241663614</v>
      </c>
    </row>
    <row r="491" spans="1:41">
      <c r="A491" s="77" t="s">
        <v>307</v>
      </c>
      <c r="B491" s="5" t="str">
        <f t="shared" si="640"/>
        <v>9280-07590</v>
      </c>
      <c r="C491" s="5" t="str">
        <f t="shared" si="641"/>
        <v>9280</v>
      </c>
      <c r="D491" s="1">
        <f>SUM($F491:K491)</f>
        <v>0</v>
      </c>
      <c r="E491" s="2">
        <f t="shared" si="628"/>
        <v>0</v>
      </c>
      <c r="F491" s="22">
        <f>'Div 9 history '!B488</f>
        <v>0</v>
      </c>
      <c r="G491" s="22">
        <f>'Div 9 history '!C488</f>
        <v>0</v>
      </c>
      <c r="H491" s="22">
        <f>'Div 9 history '!D488</f>
        <v>0</v>
      </c>
      <c r="I491" s="22">
        <f>'Div 9 history '!E488</f>
        <v>0</v>
      </c>
      <c r="J491" s="22">
        <f>'Div 9 history '!F488</f>
        <v>0</v>
      </c>
      <c r="K491" s="22">
        <f>'Div 9 history '!G488</f>
        <v>0</v>
      </c>
      <c r="L491" s="1">
        <f t="shared" si="629"/>
        <v>0</v>
      </c>
      <c r="M491" s="1">
        <f t="shared" si="629"/>
        <v>0</v>
      </c>
      <c r="N491" s="1">
        <f t="shared" si="629"/>
        <v>0</v>
      </c>
      <c r="O491" s="1">
        <f t="shared" si="629"/>
        <v>0</v>
      </c>
      <c r="P491" s="1">
        <f t="shared" si="629"/>
        <v>0</v>
      </c>
      <c r="Q491" s="1">
        <f t="shared" si="629"/>
        <v>0</v>
      </c>
      <c r="R491" s="1">
        <f t="shared" si="629"/>
        <v>0</v>
      </c>
      <c r="S491" s="1">
        <f t="shared" si="629"/>
        <v>0</v>
      </c>
      <c r="T491" s="1">
        <f t="shared" si="629"/>
        <v>0</v>
      </c>
      <c r="U491" s="1">
        <f t="shared" si="629"/>
        <v>0</v>
      </c>
      <c r="V491" s="1">
        <f t="shared" si="630"/>
        <v>0</v>
      </c>
      <c r="W491" s="1">
        <f t="shared" si="630"/>
        <v>0</v>
      </c>
      <c r="X491" s="1">
        <f t="shared" si="630"/>
        <v>0</v>
      </c>
      <c r="Y491" s="1">
        <f t="shared" si="630"/>
        <v>0</v>
      </c>
      <c r="Z491" s="1">
        <f t="shared" si="630"/>
        <v>0</v>
      </c>
      <c r="AA491" s="1">
        <f t="shared" si="630"/>
        <v>0</v>
      </c>
      <c r="AB491" s="1">
        <f t="shared" si="630"/>
        <v>0</v>
      </c>
      <c r="AC491" s="1">
        <f t="shared" si="630"/>
        <v>0</v>
      </c>
      <c r="AD491" s="1">
        <f t="shared" si="630"/>
        <v>0</v>
      </c>
      <c r="AE491" s="1">
        <f t="shared" si="630"/>
        <v>0</v>
      </c>
      <c r="AF491" s="1">
        <f t="shared" si="630"/>
        <v>0</v>
      </c>
      <c r="AH491" s="15">
        <f t="shared" si="636"/>
        <v>0</v>
      </c>
      <c r="AI491" s="15">
        <f t="shared" si="637"/>
        <v>0</v>
      </c>
      <c r="AJ491" s="15">
        <f t="shared" si="638"/>
        <v>0</v>
      </c>
      <c r="AN491" s="15">
        <f t="shared" si="639"/>
        <v>0</v>
      </c>
    </row>
    <row r="492" spans="1:41">
      <c r="A492" s="77" t="s">
        <v>308</v>
      </c>
      <c r="B492" s="5" t="str">
        <f t="shared" si="640"/>
        <v>8140-07590</v>
      </c>
      <c r="C492" s="5" t="str">
        <f t="shared" si="641"/>
        <v>8140</v>
      </c>
      <c r="D492" s="1">
        <f>SUM($F492:K492)</f>
        <v>0</v>
      </c>
      <c r="E492" s="2">
        <f t="shared" si="628"/>
        <v>0</v>
      </c>
      <c r="F492" s="22">
        <f>'Div 9 history '!B489</f>
        <v>0</v>
      </c>
      <c r="G492" s="22">
        <f>'Div 9 history '!C489</f>
        <v>0</v>
      </c>
      <c r="H492" s="22">
        <f>'Div 9 history '!D489</f>
        <v>0</v>
      </c>
      <c r="I492" s="22">
        <f>'Div 9 history '!E489</f>
        <v>0</v>
      </c>
      <c r="J492" s="22">
        <f>'Div 9 history '!F489</f>
        <v>0</v>
      </c>
      <c r="K492" s="22">
        <f>'Div 9 history '!G489</f>
        <v>0</v>
      </c>
      <c r="L492" s="1">
        <f t="shared" si="629"/>
        <v>0</v>
      </c>
      <c r="M492" s="1">
        <f t="shared" si="629"/>
        <v>0</v>
      </c>
      <c r="N492" s="1">
        <f t="shared" si="629"/>
        <v>0</v>
      </c>
      <c r="O492" s="1">
        <f t="shared" si="629"/>
        <v>0</v>
      </c>
      <c r="P492" s="1">
        <f t="shared" si="629"/>
        <v>0</v>
      </c>
      <c r="Q492" s="1">
        <f t="shared" si="629"/>
        <v>0</v>
      </c>
      <c r="R492" s="1">
        <f t="shared" si="629"/>
        <v>0</v>
      </c>
      <c r="S492" s="1">
        <f t="shared" si="629"/>
        <v>0</v>
      </c>
      <c r="T492" s="1">
        <f t="shared" si="629"/>
        <v>0</v>
      </c>
      <c r="U492" s="1">
        <f t="shared" si="629"/>
        <v>0</v>
      </c>
      <c r="V492" s="1">
        <f t="shared" si="630"/>
        <v>0</v>
      </c>
      <c r="W492" s="1">
        <f t="shared" si="630"/>
        <v>0</v>
      </c>
      <c r="X492" s="1">
        <f t="shared" si="630"/>
        <v>0</v>
      </c>
      <c r="Y492" s="1">
        <f t="shared" si="630"/>
        <v>0</v>
      </c>
      <c r="Z492" s="1">
        <f t="shared" si="630"/>
        <v>0</v>
      </c>
      <c r="AA492" s="1">
        <f t="shared" si="630"/>
        <v>0</v>
      </c>
      <c r="AB492" s="1">
        <f t="shared" si="630"/>
        <v>0</v>
      </c>
      <c r="AC492" s="1">
        <f t="shared" si="630"/>
        <v>0</v>
      </c>
      <c r="AD492" s="1">
        <f t="shared" si="630"/>
        <v>0</v>
      </c>
      <c r="AE492" s="1">
        <f t="shared" si="630"/>
        <v>0</v>
      </c>
      <c r="AF492" s="1">
        <f t="shared" si="630"/>
        <v>0</v>
      </c>
      <c r="AH492" s="15">
        <f t="shared" si="636"/>
        <v>0</v>
      </c>
      <c r="AI492" s="15">
        <f t="shared" si="637"/>
        <v>0</v>
      </c>
      <c r="AJ492" s="15">
        <f t="shared" si="638"/>
        <v>0</v>
      </c>
      <c r="AN492" s="15">
        <f t="shared" si="639"/>
        <v>0</v>
      </c>
    </row>
    <row r="493" spans="1:41">
      <c r="A493" s="77" t="s">
        <v>309</v>
      </c>
      <c r="B493" s="5" t="str">
        <f t="shared" si="640"/>
        <v>8160-07590</v>
      </c>
      <c r="C493" s="5" t="str">
        <f t="shared" si="641"/>
        <v>8160</v>
      </c>
      <c r="D493" s="1">
        <f>SUM($F493:K493)</f>
        <v>0</v>
      </c>
      <c r="E493" s="2">
        <f t="shared" si="628"/>
        <v>0</v>
      </c>
      <c r="F493" s="22">
        <f>'Div 9 history '!B490</f>
        <v>0</v>
      </c>
      <c r="G493" s="22">
        <f>'Div 9 history '!C490</f>
        <v>0</v>
      </c>
      <c r="H493" s="22">
        <f>'Div 9 history '!D490</f>
        <v>0</v>
      </c>
      <c r="I493" s="22">
        <f>'Div 9 history '!E490</f>
        <v>0</v>
      </c>
      <c r="J493" s="22">
        <f>'Div 9 history '!F490</f>
        <v>0</v>
      </c>
      <c r="K493" s="22">
        <f>'Div 9 history '!G490</f>
        <v>0</v>
      </c>
      <c r="L493" s="1">
        <f t="shared" si="629"/>
        <v>0</v>
      </c>
      <c r="M493" s="1">
        <f t="shared" si="629"/>
        <v>0</v>
      </c>
      <c r="N493" s="1">
        <f t="shared" si="629"/>
        <v>0</v>
      </c>
      <c r="O493" s="1">
        <f t="shared" si="629"/>
        <v>0</v>
      </c>
      <c r="P493" s="1">
        <f t="shared" si="629"/>
        <v>0</v>
      </c>
      <c r="Q493" s="1">
        <f t="shared" si="629"/>
        <v>0</v>
      </c>
      <c r="R493" s="1">
        <f t="shared" si="629"/>
        <v>0</v>
      </c>
      <c r="S493" s="1">
        <f t="shared" si="629"/>
        <v>0</v>
      </c>
      <c r="T493" s="1">
        <f t="shared" si="629"/>
        <v>0</v>
      </c>
      <c r="U493" s="1">
        <f t="shared" si="629"/>
        <v>0</v>
      </c>
      <c r="V493" s="1">
        <f t="shared" si="630"/>
        <v>0</v>
      </c>
      <c r="W493" s="1">
        <f t="shared" si="630"/>
        <v>0</v>
      </c>
      <c r="X493" s="1">
        <f t="shared" si="630"/>
        <v>0</v>
      </c>
      <c r="Y493" s="1">
        <f t="shared" si="630"/>
        <v>0</v>
      </c>
      <c r="Z493" s="1">
        <f t="shared" si="630"/>
        <v>0</v>
      </c>
      <c r="AA493" s="1">
        <f t="shared" si="630"/>
        <v>0</v>
      </c>
      <c r="AB493" s="1">
        <f t="shared" si="630"/>
        <v>0</v>
      </c>
      <c r="AC493" s="1">
        <f t="shared" si="630"/>
        <v>0</v>
      </c>
      <c r="AD493" s="1">
        <f t="shared" si="630"/>
        <v>0</v>
      </c>
      <c r="AE493" s="1">
        <f t="shared" si="630"/>
        <v>0</v>
      </c>
      <c r="AF493" s="1">
        <f t="shared" si="630"/>
        <v>0</v>
      </c>
      <c r="AH493" s="15">
        <f t="shared" si="636"/>
        <v>0</v>
      </c>
      <c r="AI493" s="15">
        <f t="shared" si="637"/>
        <v>0</v>
      </c>
      <c r="AJ493" s="15">
        <f t="shared" si="638"/>
        <v>0</v>
      </c>
      <c r="AN493" s="15">
        <f t="shared" si="639"/>
        <v>0</v>
      </c>
    </row>
    <row r="494" spans="1:41">
      <c r="A494" s="77" t="s">
        <v>975</v>
      </c>
      <c r="B494" s="5" t="str">
        <f t="shared" si="640"/>
        <v>8800-07590</v>
      </c>
      <c r="C494" s="5" t="str">
        <f t="shared" si="641"/>
        <v>8800</v>
      </c>
      <c r="D494" s="1">
        <f>SUM($F494:K494)</f>
        <v>750</v>
      </c>
      <c r="E494" s="2">
        <f t="shared" si="628"/>
        <v>7.4498624258738683E-2</v>
      </c>
      <c r="F494" s="22">
        <f>'Div 9 history '!B491</f>
        <v>0</v>
      </c>
      <c r="G494" s="22">
        <f>'Div 9 history '!C491</f>
        <v>750</v>
      </c>
      <c r="H494" s="22">
        <f>'Div 9 history '!D491</f>
        <v>0</v>
      </c>
      <c r="I494" s="22">
        <f>'Div 9 history '!E491</f>
        <v>0</v>
      </c>
      <c r="J494" s="22">
        <f>'Div 9 history '!F491</f>
        <v>0</v>
      </c>
      <c r="K494" s="22">
        <f>'Div 9 history '!G491</f>
        <v>0</v>
      </c>
      <c r="L494" s="1">
        <f t="shared" si="629"/>
        <v>1579.4453329095188</v>
      </c>
      <c r="M494" s="1">
        <f t="shared" si="629"/>
        <v>1579.4453329095188</v>
      </c>
      <c r="N494" s="1">
        <f t="shared" si="629"/>
        <v>1579.4453329095188</v>
      </c>
      <c r="O494" s="1">
        <f t="shared" si="629"/>
        <v>72.394038123429311</v>
      </c>
      <c r="P494" s="1">
        <f t="shared" si="629"/>
        <v>67.328131673835088</v>
      </c>
      <c r="Q494" s="1">
        <f t="shared" si="629"/>
        <v>41.290862495405918</v>
      </c>
      <c r="R494" s="1">
        <f t="shared" si="629"/>
        <v>27.694863568186104</v>
      </c>
      <c r="S494" s="1">
        <f t="shared" si="629"/>
        <v>26.651882828563764</v>
      </c>
      <c r="T494" s="1">
        <f t="shared" si="629"/>
        <v>36.075958797294206</v>
      </c>
      <c r="U494" s="1">
        <f t="shared" si="629"/>
        <v>22.479959870074399</v>
      </c>
      <c r="V494" s="1">
        <f t="shared" si="630"/>
        <v>732.45184905585404</v>
      </c>
      <c r="W494" s="1">
        <f t="shared" si="630"/>
        <v>176.87835864631032</v>
      </c>
      <c r="X494" s="1">
        <f t="shared" si="630"/>
        <v>47.139004499716904</v>
      </c>
      <c r="Y494" s="1">
        <f t="shared" si="630"/>
        <v>18.010042414550078</v>
      </c>
      <c r="Z494" s="1">
        <f t="shared" si="630"/>
        <v>36.075958797294206</v>
      </c>
      <c r="AA494" s="1">
        <f t="shared" si="630"/>
        <v>72.394038123429311</v>
      </c>
      <c r="AB494" s="1">
        <f t="shared" si="630"/>
        <v>67.328131673835088</v>
      </c>
      <c r="AC494" s="1">
        <f t="shared" si="630"/>
        <v>41.290862495405918</v>
      </c>
      <c r="AD494" s="1">
        <f t="shared" si="630"/>
        <v>27.694863568186104</v>
      </c>
      <c r="AE494" s="1">
        <f t="shared" si="630"/>
        <v>26.651882828563764</v>
      </c>
      <c r="AF494" s="1">
        <f t="shared" si="630"/>
        <v>36.075958797294206</v>
      </c>
      <c r="AH494" s="15">
        <f t="shared" ref="AH494:AH500" si="642">SUM(F494:Q494)</f>
        <v>5669.3490310212264</v>
      </c>
      <c r="AI494" s="15">
        <f t="shared" ref="AI494:AI500" si="643">SUM(U494:AF494)</f>
        <v>1304.4709107705139</v>
      </c>
      <c r="AJ494" s="15">
        <f t="shared" ref="AJ494:AJ500" si="644">AI494-AH494</f>
        <v>-4364.8781202507125</v>
      </c>
      <c r="AN494" s="15">
        <f t="shared" ref="AN494:AN500" si="645">AJ494</f>
        <v>-4364.8781202507125</v>
      </c>
    </row>
    <row r="495" spans="1:41">
      <c r="A495" s="77" t="s">
        <v>310</v>
      </c>
      <c r="B495" s="5" t="str">
        <f t="shared" si="640"/>
        <v>8250-07590</v>
      </c>
      <c r="C495" s="5" t="str">
        <f t="shared" si="641"/>
        <v>8250</v>
      </c>
      <c r="D495" s="1">
        <f>SUM($F495:K495)</f>
        <v>533.62</v>
      </c>
      <c r="E495" s="2">
        <f t="shared" si="628"/>
        <v>5.300527450259751E-2</v>
      </c>
      <c r="F495" s="22">
        <f>'Div 9 history '!B492</f>
        <v>0</v>
      </c>
      <c r="G495" s="22">
        <f>'Div 9 history '!C492</f>
        <v>352.73</v>
      </c>
      <c r="H495" s="22">
        <f>'Div 9 history '!D492</f>
        <v>80.89</v>
      </c>
      <c r="I495" s="22">
        <f>'Div 9 history '!E492</f>
        <v>80.41</v>
      </c>
      <c r="J495" s="22">
        <f>'Div 9 history '!F492</f>
        <v>19.59</v>
      </c>
      <c r="K495" s="22">
        <f>'Div 9 history '!G492</f>
        <v>0</v>
      </c>
      <c r="L495" s="1">
        <f t="shared" si="629"/>
        <v>1123.7648247295699</v>
      </c>
      <c r="M495" s="1">
        <f t="shared" si="629"/>
        <v>1123.7648247295699</v>
      </c>
      <c r="N495" s="1">
        <f t="shared" si="629"/>
        <v>1123.7648247295699</v>
      </c>
      <c r="O495" s="1">
        <f t="shared" si="629"/>
        <v>51.507875497899128</v>
      </c>
      <c r="P495" s="1">
        <f t="shared" si="629"/>
        <v>47.903516831722499</v>
      </c>
      <c r="Q495" s="1">
        <f t="shared" si="629"/>
        <v>29.378173393064671</v>
      </c>
      <c r="R495" s="1">
        <f t="shared" si="629"/>
        <v>19.704710796340624</v>
      </c>
      <c r="S495" s="1">
        <f t="shared" si="629"/>
        <v>18.962636953304258</v>
      </c>
      <c r="T495" s="1">
        <f t="shared" si="629"/>
        <v>25.667804177882843</v>
      </c>
      <c r="U495" s="1">
        <f t="shared" si="629"/>
        <v>15.994341581158798</v>
      </c>
      <c r="V495" s="1">
        <f t="shared" si="630"/>
        <v>521.13460759091311</v>
      </c>
      <c r="W495" s="1">
        <f t="shared" si="630"/>
        <v>125.84777298779214</v>
      </c>
      <c r="X495" s="1">
        <f t="shared" si="630"/>
        <v>33.539087441518575</v>
      </c>
      <c r="Y495" s="1">
        <f t="shared" si="630"/>
        <v>12.814025111002948</v>
      </c>
      <c r="Z495" s="1">
        <f t="shared" si="630"/>
        <v>25.667804177882843</v>
      </c>
      <c r="AA495" s="1">
        <f t="shared" si="630"/>
        <v>51.507875497899128</v>
      </c>
      <c r="AB495" s="1">
        <f t="shared" si="630"/>
        <v>47.903516831722499</v>
      </c>
      <c r="AC495" s="1">
        <f t="shared" si="630"/>
        <v>29.378173393064671</v>
      </c>
      <c r="AD495" s="1">
        <f t="shared" si="630"/>
        <v>19.704710796340624</v>
      </c>
      <c r="AE495" s="1">
        <f t="shared" si="630"/>
        <v>18.962636953304258</v>
      </c>
      <c r="AF495" s="1">
        <f t="shared" si="630"/>
        <v>25.667804177882843</v>
      </c>
      <c r="AH495" s="15">
        <f t="shared" si="642"/>
        <v>4033.7040399113962</v>
      </c>
      <c r="AI495" s="15">
        <f t="shared" si="643"/>
        <v>928.12235654048254</v>
      </c>
      <c r="AJ495" s="15">
        <f t="shared" si="644"/>
        <v>-3105.5816833709137</v>
      </c>
      <c r="AN495" s="15">
        <f t="shared" si="645"/>
        <v>-3105.5816833709137</v>
      </c>
    </row>
    <row r="496" spans="1:41">
      <c r="A496" s="77" t="s">
        <v>311</v>
      </c>
      <c r="B496" s="5" t="str">
        <f t="shared" si="640"/>
        <v>8700-07590</v>
      </c>
      <c r="C496" s="5" t="str">
        <f t="shared" si="641"/>
        <v>8700</v>
      </c>
      <c r="D496" s="1">
        <f>SUM($F496:K496)</f>
        <v>11725.990000000002</v>
      </c>
      <c r="E496" s="2">
        <f t="shared" si="628"/>
        <v>1.1647601640956364</v>
      </c>
      <c r="F496" s="22">
        <f>'Div 9 history '!B493</f>
        <v>157.27000000000001</v>
      </c>
      <c r="G496" s="22">
        <f>'Div 9 history '!C493</f>
        <v>0</v>
      </c>
      <c r="H496" s="22">
        <f>'Div 9 history '!D493</f>
        <v>-1457.58</v>
      </c>
      <c r="I496" s="22">
        <f>'Div 9 history '!E493</f>
        <v>0</v>
      </c>
      <c r="J496" s="22">
        <f>'Div 9 history '!F493</f>
        <v>12686.28</v>
      </c>
      <c r="K496" s="22">
        <f>'Div 9 history '!G493</f>
        <v>340.02</v>
      </c>
      <c r="L496" s="1">
        <f t="shared" si="629"/>
        <v>24694.080238991588</v>
      </c>
      <c r="M496" s="1">
        <f t="shared" si="629"/>
        <v>24694.080238991588</v>
      </c>
      <c r="N496" s="1">
        <f t="shared" si="629"/>
        <v>24694.080238991588</v>
      </c>
      <c r="O496" s="1">
        <f t="shared" si="629"/>
        <v>1131.8556894599346</v>
      </c>
      <c r="P496" s="1">
        <f t="shared" si="629"/>
        <v>1052.6519983014314</v>
      </c>
      <c r="Q496" s="1">
        <f t="shared" si="629"/>
        <v>645.56832095000652</v>
      </c>
      <c r="R496" s="1">
        <f t="shared" si="629"/>
        <v>432.99959100255285</v>
      </c>
      <c r="S496" s="1">
        <f t="shared" si="629"/>
        <v>416.69294870521395</v>
      </c>
      <c r="T496" s="1">
        <f t="shared" si="629"/>
        <v>564.03510946331198</v>
      </c>
      <c r="U496" s="1">
        <f t="shared" si="629"/>
        <v>351.46637951585831</v>
      </c>
      <c r="V496" s="1">
        <f t="shared" si="630"/>
        <v>11451.630743347274</v>
      </c>
      <c r="W496" s="1">
        <f t="shared" si="630"/>
        <v>2765.4318196040649</v>
      </c>
      <c r="X496" s="1">
        <f t="shared" si="630"/>
        <v>737.00199383151391</v>
      </c>
      <c r="Y496" s="1">
        <f t="shared" si="630"/>
        <v>281.58076967012011</v>
      </c>
      <c r="Z496" s="1">
        <f t="shared" si="630"/>
        <v>564.03510946331198</v>
      </c>
      <c r="AA496" s="1">
        <f t="shared" si="630"/>
        <v>1131.8556894599346</v>
      </c>
      <c r="AB496" s="1">
        <f t="shared" si="630"/>
        <v>1052.6519983014314</v>
      </c>
      <c r="AC496" s="1">
        <f t="shared" si="630"/>
        <v>645.56832095000652</v>
      </c>
      <c r="AD496" s="1">
        <f t="shared" si="630"/>
        <v>432.99959100255285</v>
      </c>
      <c r="AE496" s="1">
        <f t="shared" si="630"/>
        <v>416.69294870521395</v>
      </c>
      <c r="AF496" s="1">
        <f t="shared" si="630"/>
        <v>564.03510946331198</v>
      </c>
      <c r="AH496" s="15">
        <f t="shared" si="642"/>
        <v>88638.30672568614</v>
      </c>
      <c r="AI496" s="15">
        <f t="shared" si="643"/>
        <v>20394.950473314595</v>
      </c>
      <c r="AJ496" s="15">
        <f t="shared" si="644"/>
        <v>-68243.356252371537</v>
      </c>
      <c r="AN496" s="15">
        <f t="shared" si="645"/>
        <v>-68243.356252371537</v>
      </c>
    </row>
    <row r="497" spans="1:42">
      <c r="A497" s="77" t="s">
        <v>312</v>
      </c>
      <c r="B497" s="5" t="str">
        <f t="shared" si="640"/>
        <v>8740-07590</v>
      </c>
      <c r="C497" s="5" t="str">
        <f t="shared" si="641"/>
        <v>8740</v>
      </c>
      <c r="D497" s="1">
        <f>SUM($F497:K497)</f>
        <v>-110.53999999999999</v>
      </c>
      <c r="E497" s="2">
        <f t="shared" si="628"/>
        <v>-1.0980103900747964E-2</v>
      </c>
      <c r="F497" s="22">
        <f>'Div 9 history '!B494</f>
        <v>403</v>
      </c>
      <c r="G497" s="22">
        <f>'Div 9 history '!C494</f>
        <v>116.49</v>
      </c>
      <c r="H497" s="22">
        <f>'Div 9 history '!D494</f>
        <v>-471.24</v>
      </c>
      <c r="I497" s="22">
        <f>'Div 9 history '!E494</f>
        <v>60</v>
      </c>
      <c r="J497" s="22">
        <f>'Div 9 history '!F494</f>
        <v>0</v>
      </c>
      <c r="K497" s="22">
        <f>'Div 9 history '!G494</f>
        <v>-218.79</v>
      </c>
      <c r="L497" s="1">
        <f t="shared" si="629"/>
        <v>-232.78918279975758</v>
      </c>
      <c r="M497" s="1">
        <f t="shared" si="629"/>
        <v>-232.78918279975758</v>
      </c>
      <c r="N497" s="1">
        <f t="shared" si="629"/>
        <v>-232.78918279975758</v>
      </c>
      <c r="O497" s="1">
        <f t="shared" si="629"/>
        <v>-10.669915965551834</v>
      </c>
      <c r="P497" s="1">
        <f t="shared" si="629"/>
        <v>-9.9232689003009718</v>
      </c>
      <c r="Q497" s="1">
        <f t="shared" si="629"/>
        <v>-6.0857225869895588</v>
      </c>
      <c r="R497" s="1">
        <f t="shared" si="629"/>
        <v>-4.0818536251030553</v>
      </c>
      <c r="S497" s="1">
        <f t="shared" si="629"/>
        <v>-3.9281321704925842</v>
      </c>
      <c r="T497" s="1">
        <f t="shared" si="629"/>
        <v>-5.3171153139372018</v>
      </c>
      <c r="U497" s="1">
        <f t="shared" si="629"/>
        <v>-3.3132463520506983</v>
      </c>
      <c r="V497" s="1">
        <f t="shared" si="630"/>
        <v>-107.9536365261788</v>
      </c>
      <c r="W497" s="1">
        <f t="shared" si="630"/>
        <v>-26.069511686350854</v>
      </c>
      <c r="X497" s="1">
        <f t="shared" si="630"/>
        <v>-6.9476607431982744</v>
      </c>
      <c r="Y497" s="1">
        <f t="shared" si="630"/>
        <v>-2.6544401180058204</v>
      </c>
      <c r="Z497" s="1">
        <f t="shared" si="630"/>
        <v>-5.3171153139372018</v>
      </c>
      <c r="AA497" s="1">
        <f t="shared" si="630"/>
        <v>-10.669915965551834</v>
      </c>
      <c r="AB497" s="1">
        <f t="shared" si="630"/>
        <v>-9.9232689003009718</v>
      </c>
      <c r="AC497" s="1">
        <f t="shared" si="630"/>
        <v>-6.0857225869895588</v>
      </c>
      <c r="AD497" s="1">
        <f t="shared" si="630"/>
        <v>-4.0818536251030553</v>
      </c>
      <c r="AE497" s="1">
        <f t="shared" si="630"/>
        <v>-3.9281321704925842</v>
      </c>
      <c r="AF497" s="1">
        <f t="shared" si="630"/>
        <v>-5.3171153139372018</v>
      </c>
      <c r="AH497" s="15">
        <f t="shared" si="642"/>
        <v>-835.58645585211502</v>
      </c>
      <c r="AI497" s="15">
        <f t="shared" si="643"/>
        <v>-192.26161930209685</v>
      </c>
      <c r="AJ497" s="15">
        <f t="shared" si="644"/>
        <v>643.32483655001818</v>
      </c>
      <c r="AN497" s="15">
        <f t="shared" si="645"/>
        <v>643.32483655001818</v>
      </c>
    </row>
    <row r="498" spans="1:42">
      <c r="A498" s="77" t="s">
        <v>313</v>
      </c>
      <c r="B498" s="5" t="str">
        <f t="shared" si="640"/>
        <v>8750-07590</v>
      </c>
      <c r="C498" s="5" t="str">
        <f t="shared" si="641"/>
        <v>8750</v>
      </c>
      <c r="D498" s="1">
        <f>SUM($F498:K498)</f>
        <v>0</v>
      </c>
      <c r="E498" s="2">
        <f t="shared" si="628"/>
        <v>0</v>
      </c>
      <c r="F498" s="22">
        <f>'Div 9 history '!B495</f>
        <v>0</v>
      </c>
      <c r="G498" s="22">
        <f>'Div 9 history '!C495</f>
        <v>0</v>
      </c>
      <c r="H498" s="22">
        <f>'Div 9 history '!D495</f>
        <v>0</v>
      </c>
      <c r="I498" s="22">
        <f>'Div 9 history '!E495</f>
        <v>0</v>
      </c>
      <c r="J498" s="22">
        <f>'Div 9 history '!F495</f>
        <v>0</v>
      </c>
      <c r="K498" s="22">
        <f>'Div 9 history '!G495</f>
        <v>0</v>
      </c>
      <c r="L498" s="1">
        <f t="shared" si="629"/>
        <v>0</v>
      </c>
      <c r="M498" s="1">
        <f t="shared" si="629"/>
        <v>0</v>
      </c>
      <c r="N498" s="1">
        <f t="shared" si="629"/>
        <v>0</v>
      </c>
      <c r="O498" s="1">
        <f t="shared" si="629"/>
        <v>0</v>
      </c>
      <c r="P498" s="1">
        <f t="shared" si="629"/>
        <v>0</v>
      </c>
      <c r="Q498" s="1">
        <f t="shared" si="629"/>
        <v>0</v>
      </c>
      <c r="R498" s="1">
        <f t="shared" si="629"/>
        <v>0</v>
      </c>
      <c r="S498" s="1">
        <f t="shared" si="629"/>
        <v>0</v>
      </c>
      <c r="T498" s="1">
        <f t="shared" si="629"/>
        <v>0</v>
      </c>
      <c r="U498" s="1">
        <f t="shared" si="629"/>
        <v>0</v>
      </c>
      <c r="V498" s="1">
        <f t="shared" si="630"/>
        <v>0</v>
      </c>
      <c r="W498" s="1">
        <f t="shared" si="630"/>
        <v>0</v>
      </c>
      <c r="X498" s="1">
        <f t="shared" si="630"/>
        <v>0</v>
      </c>
      <c r="Y498" s="1">
        <f t="shared" si="630"/>
        <v>0</v>
      </c>
      <c r="Z498" s="1">
        <f t="shared" si="630"/>
        <v>0</v>
      </c>
      <c r="AA498" s="1">
        <f t="shared" si="630"/>
        <v>0</v>
      </c>
      <c r="AB498" s="1">
        <f t="shared" si="630"/>
        <v>0</v>
      </c>
      <c r="AC498" s="1">
        <f t="shared" si="630"/>
        <v>0</v>
      </c>
      <c r="AD498" s="1">
        <f t="shared" si="630"/>
        <v>0</v>
      </c>
      <c r="AE498" s="1">
        <f t="shared" si="630"/>
        <v>0</v>
      </c>
      <c r="AF498" s="1">
        <f t="shared" si="630"/>
        <v>0</v>
      </c>
      <c r="AH498" s="15">
        <f t="shared" si="642"/>
        <v>0</v>
      </c>
      <c r="AI498" s="15">
        <f t="shared" si="643"/>
        <v>0</v>
      </c>
      <c r="AJ498" s="15">
        <f t="shared" si="644"/>
        <v>0</v>
      </c>
      <c r="AN498" s="15">
        <f t="shared" si="645"/>
        <v>0</v>
      </c>
    </row>
    <row r="499" spans="1:42">
      <c r="A499" s="77" t="s">
        <v>314</v>
      </c>
      <c r="B499" s="5" t="str">
        <f t="shared" si="640"/>
        <v>9210-07592</v>
      </c>
      <c r="C499" s="5" t="str">
        <f t="shared" si="641"/>
        <v>9210</v>
      </c>
      <c r="D499" s="1">
        <f>SUM($F499:K499)</f>
        <v>-302.75</v>
      </c>
      <c r="E499" s="2">
        <f t="shared" si="628"/>
        <v>-3.0072611325777515E-2</v>
      </c>
      <c r="F499" s="22">
        <f>'Div 9 history '!B496</f>
        <v>-50</v>
      </c>
      <c r="G499" s="22">
        <f>'Div 9 history '!C496</f>
        <v>-50</v>
      </c>
      <c r="H499" s="22">
        <f>'Div 9 history '!D496</f>
        <v>-50</v>
      </c>
      <c r="I499" s="22">
        <f>'Div 9 history '!E496</f>
        <v>-48.12</v>
      </c>
      <c r="J499" s="22">
        <f>'Div 9 history '!F496</f>
        <v>-50</v>
      </c>
      <c r="K499" s="22">
        <f>'Div 9 history '!G496</f>
        <v>-54.63</v>
      </c>
      <c r="L499" s="1">
        <f t="shared" si="629"/>
        <v>-637.56943271780915</v>
      </c>
      <c r="M499" s="1">
        <f t="shared" si="629"/>
        <v>-637.56943271780915</v>
      </c>
      <c r="N499" s="1">
        <f t="shared" si="629"/>
        <v>-637.56943271780915</v>
      </c>
      <c r="O499" s="1">
        <f t="shared" si="629"/>
        <v>-29.223060055824302</v>
      </c>
      <c r="P499" s="1">
        <f t="shared" si="629"/>
        <v>-27.17812248567143</v>
      </c>
      <c r="Q499" s="1">
        <f t="shared" si="629"/>
        <v>-16.667744827312188</v>
      </c>
      <c r="R499" s="1">
        <f t="shared" si="629"/>
        <v>-11.179493260357791</v>
      </c>
      <c r="S499" s="1">
        <f t="shared" si="629"/>
        <v>-10.758476701796907</v>
      </c>
      <c r="T499" s="1">
        <f t="shared" si="629"/>
        <v>-14.562662034507762</v>
      </c>
      <c r="U499" s="1">
        <f t="shared" si="629"/>
        <v>-9.0744104675533652</v>
      </c>
      <c r="V499" s="1">
        <f t="shared" si="630"/>
        <v>-295.66639640221308</v>
      </c>
      <c r="W499" s="1">
        <f t="shared" si="630"/>
        <v>-71.399897440227264</v>
      </c>
      <c r="X499" s="1">
        <f t="shared" si="630"/>
        <v>-19.028444816385722</v>
      </c>
      <c r="Y499" s="1">
        <f t="shared" si="630"/>
        <v>-7.270053788006714</v>
      </c>
      <c r="Z499" s="1">
        <f t="shared" si="630"/>
        <v>-14.562662034507762</v>
      </c>
      <c r="AA499" s="1">
        <f t="shared" si="630"/>
        <v>-29.223060055824302</v>
      </c>
      <c r="AB499" s="1">
        <f t="shared" si="630"/>
        <v>-27.17812248567143</v>
      </c>
      <c r="AC499" s="1">
        <f t="shared" si="630"/>
        <v>-16.667744827312188</v>
      </c>
      <c r="AD499" s="1">
        <f t="shared" si="630"/>
        <v>-11.179493260357791</v>
      </c>
      <c r="AE499" s="1">
        <f t="shared" si="630"/>
        <v>-10.758476701796907</v>
      </c>
      <c r="AF499" s="1">
        <f t="shared" si="630"/>
        <v>-14.562662034507762</v>
      </c>
      <c r="AH499" s="15">
        <f t="shared" si="642"/>
        <v>-2288.5272255222353</v>
      </c>
      <c r="AI499" s="15">
        <f t="shared" si="643"/>
        <v>-526.57142431436432</v>
      </c>
      <c r="AJ499" s="15">
        <f t="shared" si="644"/>
        <v>1761.955801207871</v>
      </c>
      <c r="AN499" s="15">
        <f t="shared" si="645"/>
        <v>1761.955801207871</v>
      </c>
    </row>
    <row r="500" spans="1:42">
      <c r="A500" s="77" t="s">
        <v>976</v>
      </c>
      <c r="B500" s="5" t="str">
        <f t="shared" si="640"/>
        <v>8740-09911</v>
      </c>
      <c r="C500" s="5" t="str">
        <f t="shared" si="641"/>
        <v>8740</v>
      </c>
      <c r="D500" s="1">
        <f>SUM($F500:K500)</f>
        <v>55</v>
      </c>
      <c r="E500" s="2">
        <f t="shared" si="628"/>
        <v>5.4632324456408369E-3</v>
      </c>
      <c r="F500" s="22">
        <f>'Div 9 history '!B497</f>
        <v>0</v>
      </c>
      <c r="G500" s="22">
        <f>'Div 9 history '!C497</f>
        <v>0</v>
      </c>
      <c r="H500" s="22">
        <f>'Div 9 history '!D497</f>
        <v>55</v>
      </c>
      <c r="I500" s="22">
        <f>'Div 9 history '!E497</f>
        <v>0</v>
      </c>
      <c r="J500" s="22">
        <f>'Div 9 history '!F497</f>
        <v>0</v>
      </c>
      <c r="K500" s="22">
        <f>'Div 9 history '!G497</f>
        <v>0</v>
      </c>
      <c r="L500" s="1">
        <f t="shared" si="629"/>
        <v>115.82599108003139</v>
      </c>
      <c r="M500" s="1">
        <f t="shared" si="629"/>
        <v>115.82599108003139</v>
      </c>
      <c r="N500" s="1">
        <f t="shared" si="629"/>
        <v>115.82599108003139</v>
      </c>
      <c r="O500" s="1">
        <f t="shared" si="629"/>
        <v>5.3088961290514831</v>
      </c>
      <c r="P500" s="1">
        <f t="shared" si="629"/>
        <v>4.9373963227479063</v>
      </c>
      <c r="Q500" s="1">
        <f t="shared" si="629"/>
        <v>3.0279965829964337</v>
      </c>
      <c r="R500" s="1">
        <f t="shared" si="629"/>
        <v>2.030956661666981</v>
      </c>
      <c r="S500" s="1">
        <f t="shared" si="629"/>
        <v>1.9544714074280094</v>
      </c>
      <c r="T500" s="1">
        <f t="shared" si="629"/>
        <v>2.6455703118015754</v>
      </c>
      <c r="U500" s="1">
        <f t="shared" si="629"/>
        <v>1.6485303904721225</v>
      </c>
      <c r="V500" s="1">
        <f t="shared" si="630"/>
        <v>53.7131355974293</v>
      </c>
      <c r="W500" s="1">
        <f t="shared" si="630"/>
        <v>12.971079634062757</v>
      </c>
      <c r="X500" s="1">
        <f t="shared" si="630"/>
        <v>3.4568603299792398</v>
      </c>
      <c r="Y500" s="1">
        <f t="shared" si="630"/>
        <v>1.3207364437336724</v>
      </c>
      <c r="Z500" s="1">
        <f t="shared" si="630"/>
        <v>2.6455703118015754</v>
      </c>
      <c r="AA500" s="1">
        <f t="shared" si="630"/>
        <v>5.3088961290514831</v>
      </c>
      <c r="AB500" s="1">
        <f t="shared" si="630"/>
        <v>4.9373963227479063</v>
      </c>
      <c r="AC500" s="1">
        <f t="shared" si="630"/>
        <v>3.0279965829964337</v>
      </c>
      <c r="AD500" s="1">
        <f t="shared" si="630"/>
        <v>2.030956661666981</v>
      </c>
      <c r="AE500" s="1">
        <f t="shared" si="630"/>
        <v>1.9544714074280094</v>
      </c>
      <c r="AF500" s="1">
        <f t="shared" si="630"/>
        <v>2.6455703118015754</v>
      </c>
      <c r="AH500" s="15">
        <f t="shared" si="642"/>
        <v>415.75226227488997</v>
      </c>
      <c r="AI500" s="15">
        <f t="shared" si="643"/>
        <v>95.661200123171056</v>
      </c>
      <c r="AJ500" s="15">
        <f t="shared" si="644"/>
        <v>-320.09106215171892</v>
      </c>
      <c r="AN500" s="15">
        <f t="shared" si="645"/>
        <v>-320.09106215171892</v>
      </c>
    </row>
    <row r="501" spans="1:42">
      <c r="A501" s="77" t="s">
        <v>315</v>
      </c>
      <c r="B501" s="5" t="str">
        <f t="shared" ref="B501:B503" si="646">RIGHT(A501,10)</f>
        <v>8700-09911</v>
      </c>
      <c r="C501" s="5" t="str">
        <f t="shared" ref="C501:C503" si="647">LEFT(B501,4)</f>
        <v>8700</v>
      </c>
      <c r="D501" s="1">
        <f>SUM($F501:K501)</f>
        <v>-4489.9799999999996</v>
      </c>
      <c r="E501" s="2">
        <f t="shared" si="628"/>
        <v>-0.44599644393233528</v>
      </c>
      <c r="F501" s="22">
        <f>'Div 9 history '!B498</f>
        <v>-1644.24</v>
      </c>
      <c r="G501" s="22">
        <f>'Div 9 history '!C498</f>
        <v>0</v>
      </c>
      <c r="H501" s="22">
        <f>'Div 9 history '!D498</f>
        <v>0</v>
      </c>
      <c r="I501" s="22">
        <f>'Div 9 history '!E498</f>
        <v>-2845.74</v>
      </c>
      <c r="J501" s="22">
        <f>'Div 9 history '!F498</f>
        <v>0</v>
      </c>
      <c r="K501" s="22">
        <f>'Div 9 history '!G498</f>
        <v>0</v>
      </c>
      <c r="L501" s="1">
        <f t="shared" ref="L501:U503" si="648">$E501*L$504</f>
        <v>-9455.5706078094408</v>
      </c>
      <c r="M501" s="1">
        <f t="shared" si="648"/>
        <v>-9455.5706078094408</v>
      </c>
      <c r="N501" s="1">
        <f t="shared" si="648"/>
        <v>-9455.5706078094408</v>
      </c>
      <c r="O501" s="1">
        <f t="shared" si="648"/>
        <v>-433.39704439124682</v>
      </c>
      <c r="P501" s="1">
        <f t="shared" si="648"/>
        <v>-403.06928620384804</v>
      </c>
      <c r="Q501" s="1">
        <f t="shared" si="648"/>
        <v>-247.19352904949685</v>
      </c>
      <c r="R501" s="1">
        <f t="shared" si="648"/>
        <v>-165.79917803184566</v>
      </c>
      <c r="S501" s="1">
        <f t="shared" si="648"/>
        <v>-159.55522781679295</v>
      </c>
      <c r="T501" s="1">
        <f t="shared" si="648"/>
        <v>-215.97377797423337</v>
      </c>
      <c r="U501" s="1">
        <f t="shared" si="648"/>
        <v>-134.57942695658218</v>
      </c>
      <c r="V501" s="1">
        <f t="shared" ref="V501:AF503" si="649">$E501*V$504</f>
        <v>-4384.9255376317378</v>
      </c>
      <c r="W501" s="1">
        <f t="shared" si="649"/>
        <v>-1058.907057006347</v>
      </c>
      <c r="X501" s="1">
        <f t="shared" si="649"/>
        <v>-282.20424989818514</v>
      </c>
      <c r="Y501" s="1">
        <f t="shared" si="649"/>
        <v>-107.81964032064205</v>
      </c>
      <c r="Z501" s="1">
        <f t="shared" si="649"/>
        <v>-215.97377797423337</v>
      </c>
      <c r="AA501" s="1">
        <f t="shared" si="649"/>
        <v>-433.39704439124682</v>
      </c>
      <c r="AB501" s="1">
        <f t="shared" si="649"/>
        <v>-403.06928620384804</v>
      </c>
      <c r="AC501" s="1">
        <f t="shared" si="649"/>
        <v>-247.19352904949685</v>
      </c>
      <c r="AD501" s="1">
        <f t="shared" si="649"/>
        <v>-165.79917803184566</v>
      </c>
      <c r="AE501" s="1">
        <f t="shared" si="649"/>
        <v>-159.55522781679295</v>
      </c>
      <c r="AF501" s="1">
        <f t="shared" si="649"/>
        <v>-215.97377797423337</v>
      </c>
      <c r="AH501" s="15">
        <f t="shared" si="636"/>
        <v>-33940.351683072913</v>
      </c>
      <c r="AI501" s="15">
        <f t="shared" si="637"/>
        <v>-7809.3977332551913</v>
      </c>
      <c r="AJ501" s="15">
        <f t="shared" si="638"/>
        <v>26130.953949817722</v>
      </c>
      <c r="AN501" s="15">
        <f t="shared" si="639"/>
        <v>26130.953949817722</v>
      </c>
    </row>
    <row r="502" spans="1:42">
      <c r="A502" s="77" t="s">
        <v>538</v>
      </c>
      <c r="B502" s="5" t="str">
        <f t="shared" ref="B502" si="650">RIGHT(A502,10)</f>
        <v>8940-09911</v>
      </c>
      <c r="C502" s="5" t="str">
        <f t="shared" ref="C502" si="651">LEFT(B502,4)</f>
        <v>8940</v>
      </c>
      <c r="D502" s="1">
        <f>SUM($F502:K502)</f>
        <v>126.33</v>
      </c>
      <c r="E502" s="2">
        <f t="shared" si="628"/>
        <v>1.2548548270141943E-2</v>
      </c>
      <c r="F502" s="22">
        <f>'Div 9 history '!B499</f>
        <v>0</v>
      </c>
      <c r="G502" s="22">
        <f>'Div 9 history '!C499</f>
        <v>0</v>
      </c>
      <c r="H502" s="22">
        <f>'Div 9 history '!D499</f>
        <v>0</v>
      </c>
      <c r="I502" s="22">
        <f>'Div 9 history '!E499</f>
        <v>126.33</v>
      </c>
      <c r="J502" s="22">
        <f>'Div 9 history '!F499</f>
        <v>0</v>
      </c>
      <c r="K502" s="22">
        <f>'Div 9 history '!G499</f>
        <v>0</v>
      </c>
      <c r="L502" s="1">
        <f t="shared" si="648"/>
        <v>266.04177187527932</v>
      </c>
      <c r="M502" s="1">
        <f t="shared" si="648"/>
        <v>266.04177187527932</v>
      </c>
      <c r="N502" s="1">
        <f t="shared" si="648"/>
        <v>266.04177187527932</v>
      </c>
      <c r="O502" s="1">
        <f t="shared" si="648"/>
        <v>12.194051781510433</v>
      </c>
      <c r="P502" s="1">
        <f t="shared" si="648"/>
        <v>11.340750499140782</v>
      </c>
      <c r="Q502" s="1">
        <f t="shared" si="648"/>
        <v>6.9550328787261719</v>
      </c>
      <c r="R502" s="1">
        <f t="shared" si="648"/>
        <v>4.664922819425267</v>
      </c>
      <c r="S502" s="1">
        <f t="shared" si="648"/>
        <v>4.4892431436432805</v>
      </c>
      <c r="T502" s="1">
        <f t="shared" si="648"/>
        <v>6.0766344998162358</v>
      </c>
      <c r="U502" s="1">
        <f t="shared" si="648"/>
        <v>3.7865244405153313</v>
      </c>
      <c r="V502" s="1">
        <f t="shared" si="649"/>
        <v>123.37418945496805</v>
      </c>
      <c r="W502" s="1">
        <f t="shared" si="649"/>
        <v>29.793390730384509</v>
      </c>
      <c r="X502" s="1">
        <f t="shared" si="649"/>
        <v>7.9400939179323142</v>
      </c>
      <c r="Y502" s="1">
        <f t="shared" si="649"/>
        <v>3.0336115443068148</v>
      </c>
      <c r="Z502" s="1">
        <f t="shared" si="649"/>
        <v>6.0766344998162358</v>
      </c>
      <c r="AA502" s="1">
        <f t="shared" si="649"/>
        <v>12.194051781510433</v>
      </c>
      <c r="AB502" s="1">
        <f t="shared" si="649"/>
        <v>11.340750499140782</v>
      </c>
      <c r="AC502" s="1">
        <f t="shared" si="649"/>
        <v>6.9550328787261719</v>
      </c>
      <c r="AD502" s="1">
        <f t="shared" si="649"/>
        <v>4.664922819425267</v>
      </c>
      <c r="AE502" s="1">
        <f t="shared" si="649"/>
        <v>4.4892431436432805</v>
      </c>
      <c r="AF502" s="1">
        <f t="shared" si="649"/>
        <v>6.0766344998162358</v>
      </c>
      <c r="AH502" s="15">
        <f t="shared" ref="AH502" si="652">SUM(F502:Q502)</f>
        <v>954.94515078521522</v>
      </c>
      <c r="AI502" s="15">
        <f t="shared" ref="AI502" si="653">SUM(U502:AF502)</f>
        <v>219.72508021018544</v>
      </c>
      <c r="AJ502" s="15">
        <f t="shared" ref="AJ502" si="654">AI502-AH502</f>
        <v>-735.22007057502981</v>
      </c>
      <c r="AN502" s="15">
        <f t="shared" si="639"/>
        <v>-735.22007057502981</v>
      </c>
    </row>
    <row r="503" spans="1:42">
      <c r="A503" s="109" t="s">
        <v>452</v>
      </c>
      <c r="B503" s="5" t="str">
        <f t="shared" si="646"/>
        <v>9302-07590</v>
      </c>
      <c r="C503" s="5" t="str">
        <f t="shared" si="647"/>
        <v>9302</v>
      </c>
      <c r="D503" s="1">
        <f>SUM($F503:K503)</f>
        <v>0</v>
      </c>
      <c r="E503" s="2">
        <f t="shared" si="628"/>
        <v>0</v>
      </c>
      <c r="F503" s="22">
        <f>'Div 9 history '!B500</f>
        <v>0</v>
      </c>
      <c r="G503" s="22">
        <f>'Div 9 history '!C500</f>
        <v>0</v>
      </c>
      <c r="H503" s="22">
        <f>'Div 9 history '!D500</f>
        <v>0</v>
      </c>
      <c r="I503" s="22">
        <f>'Div 9 history '!E500</f>
        <v>0</v>
      </c>
      <c r="J503" s="22">
        <f>'Div 9 history '!F500</f>
        <v>0</v>
      </c>
      <c r="K503" s="22">
        <f>'Div 9 history '!G500</f>
        <v>0</v>
      </c>
      <c r="L503" s="1">
        <f t="shared" si="648"/>
        <v>0</v>
      </c>
      <c r="M503" s="1">
        <f t="shared" si="648"/>
        <v>0</v>
      </c>
      <c r="N503" s="1">
        <f t="shared" si="648"/>
        <v>0</v>
      </c>
      <c r="O503" s="1">
        <f t="shared" si="648"/>
        <v>0</v>
      </c>
      <c r="P503" s="1">
        <f t="shared" si="648"/>
        <v>0</v>
      </c>
      <c r="Q503" s="1">
        <f t="shared" si="648"/>
        <v>0</v>
      </c>
      <c r="R503" s="1">
        <f t="shared" si="648"/>
        <v>0</v>
      </c>
      <c r="S503" s="1">
        <f t="shared" si="648"/>
        <v>0</v>
      </c>
      <c r="T503" s="1">
        <f t="shared" si="648"/>
        <v>0</v>
      </c>
      <c r="U503" s="1">
        <f t="shared" si="648"/>
        <v>0</v>
      </c>
      <c r="V503" s="1">
        <f t="shared" si="649"/>
        <v>0</v>
      </c>
      <c r="W503" s="1">
        <f t="shared" si="649"/>
        <v>0</v>
      </c>
      <c r="X503" s="1">
        <f t="shared" si="649"/>
        <v>0</v>
      </c>
      <c r="Y503" s="1">
        <f t="shared" si="649"/>
        <v>0</v>
      </c>
      <c r="Z503" s="1">
        <f t="shared" si="649"/>
        <v>0</v>
      </c>
      <c r="AA503" s="1">
        <f t="shared" si="649"/>
        <v>0</v>
      </c>
      <c r="AB503" s="1">
        <f t="shared" si="649"/>
        <v>0</v>
      </c>
      <c r="AC503" s="1">
        <f t="shared" si="649"/>
        <v>0</v>
      </c>
      <c r="AD503" s="1">
        <f t="shared" si="649"/>
        <v>0</v>
      </c>
      <c r="AE503" s="1">
        <f t="shared" si="649"/>
        <v>0</v>
      </c>
      <c r="AF503" s="1">
        <f t="shared" si="649"/>
        <v>0</v>
      </c>
      <c r="AH503" s="15">
        <f t="shared" si="636"/>
        <v>0</v>
      </c>
      <c r="AI503" s="15">
        <f t="shared" si="637"/>
        <v>0</v>
      </c>
      <c r="AJ503" s="15">
        <f t="shared" si="638"/>
        <v>0</v>
      </c>
      <c r="AN503" s="15">
        <f t="shared" si="639"/>
        <v>0</v>
      </c>
    </row>
    <row r="504" spans="1:42">
      <c r="A504" s="9" t="s">
        <v>39</v>
      </c>
      <c r="B504" s="9"/>
      <c r="C504" s="9"/>
      <c r="D504" s="31">
        <f>SUM(D486:D503)</f>
        <v>10067.300000000001</v>
      </c>
      <c r="E504" s="31">
        <f t="shared" ref="E504:K504" si="655">SUM(E486:E503)</f>
        <v>1</v>
      </c>
      <c r="F504" s="31">
        <f t="shared" si="655"/>
        <v>-1065.6199999999999</v>
      </c>
      <c r="G504" s="31">
        <f t="shared" si="655"/>
        <v>1985.22</v>
      </c>
      <c r="H504" s="31">
        <f t="shared" si="655"/>
        <v>-977.65000000000009</v>
      </c>
      <c r="I504" s="31">
        <f t="shared" si="655"/>
        <v>-2627.12</v>
      </c>
      <c r="J504" s="31">
        <f t="shared" si="655"/>
        <v>12655.87</v>
      </c>
      <c r="K504" s="31">
        <f t="shared" si="655"/>
        <v>96.6</v>
      </c>
      <c r="L504" s="31">
        <f>'Div 9 history '!H501</f>
        <v>21201</v>
      </c>
      <c r="M504" s="31">
        <f>'Div 9 history '!I501</f>
        <v>21201</v>
      </c>
      <c r="N504" s="31">
        <f>'Div 9 history '!J501</f>
        <v>21201</v>
      </c>
      <c r="O504" s="31">
        <f>'Div 009 FY18 Budget'!C86</f>
        <v>971.75</v>
      </c>
      <c r="P504" s="31">
        <f>'Div 009 FY18 Budget'!D86</f>
        <v>903.75</v>
      </c>
      <c r="Q504" s="31">
        <f>'Div 009 FY18 Budget'!E86</f>
        <v>554.25</v>
      </c>
      <c r="R504" s="31">
        <f>'Div 009 FY18 Budget'!F86</f>
        <v>371.75</v>
      </c>
      <c r="S504" s="31">
        <f>'Div 009 FY18 Budget'!G86</f>
        <v>357.75</v>
      </c>
      <c r="T504" s="31">
        <f>'Div 009 FY18 Budget'!H86</f>
        <v>484.25</v>
      </c>
      <c r="U504" s="31">
        <f>'Div 009 FY18 Budget'!I86</f>
        <v>301.75</v>
      </c>
      <c r="V504" s="31">
        <f>'Div 009 FY18 Budget'!J86</f>
        <v>9831.75</v>
      </c>
      <c r="W504" s="31">
        <f>'Div 009 FY18 Budget'!K86</f>
        <v>2374.25</v>
      </c>
      <c r="X504" s="31">
        <f>'Div 009 FY18 Budget'!L86</f>
        <v>632.75</v>
      </c>
      <c r="Y504" s="31">
        <f>'Div 009 FY18 Budget'!M86</f>
        <v>241.75</v>
      </c>
      <c r="Z504" s="31">
        <f>'Div 009 FY18 Budget'!N86</f>
        <v>484.25</v>
      </c>
      <c r="AA504" s="37">
        <f t="shared" ref="AA504" si="656">O504*(1+AA$3)</f>
        <v>971.75</v>
      </c>
      <c r="AB504" s="37">
        <f t="shared" ref="AB504" si="657">P504*(1+AB$3)</f>
        <v>903.75</v>
      </c>
      <c r="AC504" s="37">
        <f t="shared" ref="AC504" si="658">Q504*(1+AC$3)</f>
        <v>554.25</v>
      </c>
      <c r="AD504" s="37">
        <f t="shared" ref="AD504" si="659">R504*(1+AD$3)</f>
        <v>371.75</v>
      </c>
      <c r="AE504" s="37">
        <f t="shared" ref="AE504" si="660">S504*(1+AE$3)</f>
        <v>357.75</v>
      </c>
      <c r="AF504" s="37">
        <f t="shared" ref="AF504" si="661">T504*(1+AF$3)</f>
        <v>484.25</v>
      </c>
      <c r="AH504" s="15">
        <f>SUM(F504:Q504)</f>
        <v>76100.05</v>
      </c>
      <c r="AI504" s="15">
        <f>SUM(U504:AF504)</f>
        <v>17510</v>
      </c>
      <c r="AJ504" s="15">
        <f t="shared" ref="AJ504" si="662">AI504-AH504</f>
        <v>-58590.05</v>
      </c>
    </row>
    <row r="505" spans="1:42">
      <c r="F505" s="1">
        <f>F504-'Div 9 history '!B501</f>
        <v>0</v>
      </c>
      <c r="G505" s="1">
        <f>G504-'Div 9 history '!C501</f>
        <v>0</v>
      </c>
      <c r="H505" s="1">
        <f>H504-'Div 9 history '!D501</f>
        <v>0</v>
      </c>
      <c r="I505" s="1">
        <f>I504-'Div 9 history '!E501</f>
        <v>0</v>
      </c>
      <c r="J505" s="1">
        <f>J504-'Div 9 history '!F501</f>
        <v>0</v>
      </c>
      <c r="K505" s="1">
        <f>K504-'Div 9 history '!G501</f>
        <v>0</v>
      </c>
      <c r="L505" s="1">
        <f>L504-'Div 9 history '!H501</f>
        <v>0</v>
      </c>
      <c r="M505" s="1">
        <f>M504-'Div 9 history '!I501</f>
        <v>0</v>
      </c>
      <c r="N505" s="1">
        <f>N504-'Div 9 history '!J501</f>
        <v>0</v>
      </c>
      <c r="O505" s="1">
        <f>O504-SUM(O486:O503)</f>
        <v>0</v>
      </c>
      <c r="P505" s="1">
        <f t="shared" ref="P505:AF505" si="663">P504-SUM(P486:P503)</f>
        <v>0</v>
      </c>
      <c r="Q505" s="1">
        <f t="shared" si="663"/>
        <v>0</v>
      </c>
      <c r="R505" s="1">
        <f t="shared" si="663"/>
        <v>0</v>
      </c>
      <c r="S505" s="1">
        <f t="shared" si="663"/>
        <v>0</v>
      </c>
      <c r="T505" s="1">
        <f t="shared" si="663"/>
        <v>0</v>
      </c>
      <c r="U505" s="1">
        <f t="shared" si="663"/>
        <v>0</v>
      </c>
      <c r="V505" s="1">
        <f t="shared" si="663"/>
        <v>0</v>
      </c>
      <c r="W505" s="1">
        <f t="shared" si="663"/>
        <v>0</v>
      </c>
      <c r="X505" s="1">
        <f t="shared" si="663"/>
        <v>0</v>
      </c>
      <c r="Y505" s="1">
        <f t="shared" si="663"/>
        <v>0</v>
      </c>
      <c r="Z505" s="1">
        <f t="shared" si="663"/>
        <v>0</v>
      </c>
      <c r="AA505" s="1">
        <f t="shared" si="663"/>
        <v>0</v>
      </c>
      <c r="AB505" s="1">
        <f t="shared" si="663"/>
        <v>0</v>
      </c>
      <c r="AC505" s="1">
        <f t="shared" si="663"/>
        <v>0</v>
      </c>
      <c r="AD505" s="1">
        <f t="shared" si="663"/>
        <v>0</v>
      </c>
      <c r="AE505" s="1">
        <f t="shared" si="663"/>
        <v>0</v>
      </c>
      <c r="AF505" s="1">
        <f t="shared" si="663"/>
        <v>0</v>
      </c>
    </row>
    <row r="506" spans="1:42">
      <c r="A506" s="9" t="s">
        <v>124</v>
      </c>
      <c r="B506" s="9"/>
      <c r="C506" s="9"/>
      <c r="F506" s="50">
        <f t="shared" ref="F506:G506" si="664">F77+F129+F96+F139+F186+F224+F290+F296+F322+F351+F373+F388+F437+F454+F481+F484+F504</f>
        <v>1089851.6200000001</v>
      </c>
      <c r="G506" s="50">
        <f t="shared" si="664"/>
        <v>1061399.5099999998</v>
      </c>
      <c r="H506" s="50">
        <f>H77+H129+H96+H139+H186+H224+H290+H296+H322+H351+H373+H388+H437+H454+H481+H484+H504+H354</f>
        <v>1601943.9600000002</v>
      </c>
      <c r="I506" s="50">
        <f t="shared" ref="I506:K506" si="665">I77+I129+I96+I139+I186+I224+I290+I296+I322+I351+I373+I388+I437+I454+I481+I484+I504+I354</f>
        <v>1033418.9199999998</v>
      </c>
      <c r="J506" s="50">
        <f t="shared" si="665"/>
        <v>1216733.25</v>
      </c>
      <c r="K506" s="50">
        <f t="shared" si="665"/>
        <v>1052711.54</v>
      </c>
      <c r="L506" s="50">
        <f>L77+L129+L96+L139+L186+L224+L290+L296+L322+L351+L373+L388+L437+L454+L481+L484+L504</f>
        <v>1073093.98</v>
      </c>
      <c r="M506" s="16">
        <f t="shared" ref="M506:AF506" si="666">M77+M96+M129+M139+M186+M224+M290+M296+M322+M351+M373+M388+M437+M454+M481+M484+M504</f>
        <v>1109874.6099999999</v>
      </c>
      <c r="N506" s="16">
        <f t="shared" si="666"/>
        <v>1065989.3400000001</v>
      </c>
      <c r="O506" s="16">
        <f t="shared" si="666"/>
        <v>1062294.9292000001</v>
      </c>
      <c r="P506" s="16">
        <f t="shared" si="666"/>
        <v>1075251.1646</v>
      </c>
      <c r="Q506" s="16">
        <f t="shared" si="666"/>
        <v>993248.75800000003</v>
      </c>
      <c r="R506" s="16">
        <f t="shared" si="666"/>
        <v>1094014.0712000001</v>
      </c>
      <c r="S506" s="16">
        <f t="shared" si="666"/>
        <v>1001774.5434000002</v>
      </c>
      <c r="T506" s="16">
        <f t="shared" si="666"/>
        <v>1070626.0251</v>
      </c>
      <c r="U506" s="44">
        <f t="shared" si="666"/>
        <v>1071635.1238396193</v>
      </c>
      <c r="V506" s="44">
        <f t="shared" si="666"/>
        <v>1081533.8044387905</v>
      </c>
      <c r="W506" s="44">
        <f t="shared" si="666"/>
        <v>1375599.1460121949</v>
      </c>
      <c r="X506" s="44">
        <f t="shared" si="666"/>
        <v>1308312.825363907</v>
      </c>
      <c r="Y506" s="44">
        <f t="shared" si="666"/>
        <v>1140795.3758008489</v>
      </c>
      <c r="Z506" s="44">
        <f t="shared" si="666"/>
        <v>1068087.9955758136</v>
      </c>
      <c r="AA506" s="44">
        <f t="shared" si="666"/>
        <v>1099430.5881113575</v>
      </c>
      <c r="AB506" s="44">
        <f t="shared" si="666"/>
        <v>1121375.3861776076</v>
      </c>
      <c r="AC506" s="44">
        <f t="shared" si="666"/>
        <v>1033215.8729016916</v>
      </c>
      <c r="AD506" s="44">
        <f t="shared" si="666"/>
        <v>1121640.0921557259</v>
      </c>
      <c r="AE506" s="44">
        <f t="shared" si="666"/>
        <v>1025050.0458843845</v>
      </c>
      <c r="AF506" s="44">
        <f t="shared" si="666"/>
        <v>1105156.5405561232</v>
      </c>
      <c r="AH506" s="15">
        <f>SUM(F506:Q506)</f>
        <v>13435811.581799997</v>
      </c>
      <c r="AI506" s="15">
        <f>SUM(U506:AF506)</f>
        <v>13551832.796818065</v>
      </c>
      <c r="AJ506" s="15">
        <f t="shared" ref="AJ506:AJ507" si="667">AI506-AH506</f>
        <v>116021.21501806751</v>
      </c>
      <c r="AL506" s="15">
        <f>SUM(AL8:AL504)</f>
        <v>-48012.61221554887</v>
      </c>
      <c r="AM506" s="15">
        <f>SUM(AM8:AM504)</f>
        <v>-62318.195233008853</v>
      </c>
      <c r="AN506" s="15">
        <f>SUM(AN8:AN504)</f>
        <v>200689.04886950119</v>
      </c>
      <c r="AO506" s="15">
        <f>SUM(AO8:AO504)</f>
        <v>-7798.9327663854347</v>
      </c>
      <c r="AP506" s="15">
        <f>SUM(AL506:AO506)</f>
        <v>82559.30865455803</v>
      </c>
    </row>
    <row r="507" spans="1:42">
      <c r="A507" s="9"/>
      <c r="B507" s="9"/>
      <c r="C507" s="9"/>
      <c r="F507" s="50">
        <f>F506-'Div 9 history '!B509</f>
        <v>0</v>
      </c>
      <c r="G507" s="50">
        <f>G506-'Div 9 history '!C509</f>
        <v>0</v>
      </c>
      <c r="H507" s="50">
        <f>H506-'Div 9 history '!D509</f>
        <v>0</v>
      </c>
      <c r="I507" s="50">
        <f>I506-'Div 9 history '!E509</f>
        <v>0</v>
      </c>
      <c r="J507" s="50">
        <f>J506-'Div 9 history '!F509</f>
        <v>0</v>
      </c>
      <c r="K507" s="50">
        <f>K506-'Div 9 history '!G509</f>
        <v>0</v>
      </c>
      <c r="L507" s="1">
        <f>L506-'Div 9 history '!H509</f>
        <v>0</v>
      </c>
      <c r="M507" s="1">
        <f>M506-'Div 9 history '!I509</f>
        <v>0</v>
      </c>
      <c r="N507" s="1">
        <f>N506-'Div 9 history '!J509</f>
        <v>0</v>
      </c>
      <c r="O507" s="1">
        <f>O506-'Div 009 FY18 Budget'!C87</f>
        <v>0</v>
      </c>
      <c r="P507" s="1">
        <f>P506-'Div 009 FY18 Budget'!D87</f>
        <v>0</v>
      </c>
      <c r="Q507" s="1">
        <f>Q506-'Div 009 FY18 Budget'!E87</f>
        <v>0</v>
      </c>
      <c r="R507" s="1">
        <f>R506-'Div 009 FY18 Budget'!F87</f>
        <v>0</v>
      </c>
      <c r="S507" s="1">
        <f>S506-'Div 009 FY18 Budget'!G87</f>
        <v>0</v>
      </c>
      <c r="T507" s="1">
        <f>T506-'Div 009 FY18 Budget'!H87</f>
        <v>0</v>
      </c>
      <c r="U507" s="1">
        <f>U506-'Div 009 FY18 Budget'!I87</f>
        <v>-11286.471660380717</v>
      </c>
      <c r="V507" s="1">
        <f>V506-'Div 009 FY18 Budget'!J87</f>
        <v>-1186.4315612094942</v>
      </c>
      <c r="W507" s="1">
        <f>W506-'Div 009 FY18 Budget'!K87</f>
        <v>-6273.5367878051475</v>
      </c>
      <c r="X507" s="1">
        <f>X506-'Div 009 FY18 Budget'!L87</f>
        <v>-5454.5293360929936</v>
      </c>
      <c r="Y507" s="1">
        <f>Y506-'Div 009 FY18 Budget'!M87</f>
        <v>-6165.6165991511662</v>
      </c>
      <c r="Z507" s="1">
        <f>Z506-'Div 009 FY18 Budget'!N87</f>
        <v>-6848.3553241863847</v>
      </c>
      <c r="AA507" s="179">
        <f>-'[21]C.2.2-F 09'!J115</f>
        <v>-1099430.5881113573</v>
      </c>
      <c r="AB507" s="179">
        <f>-'[21]C.2.2-F 09'!K115</f>
        <v>-1121375.3861776076</v>
      </c>
      <c r="AC507" s="179">
        <f>-'[21]C.2.2-F 09'!L115</f>
        <v>-1033215.8729016916</v>
      </c>
      <c r="AD507" s="179">
        <f>-'[21]C.2.2-F 09'!M115</f>
        <v>-1121640.0921557255</v>
      </c>
      <c r="AE507" s="179">
        <f>-'[21]C.2.2-F 09'!N115</f>
        <v>-1025050.0458843843</v>
      </c>
      <c r="AF507" s="179">
        <f>-'[21]C.2.2-F 09'!O115</f>
        <v>-1105156.5405561239</v>
      </c>
      <c r="AH507" s="15">
        <f>SUM(AH8:AH504)</f>
        <v>26871594.505026408</v>
      </c>
      <c r="AI507" s="15">
        <f>SUM(AI8:AI504)</f>
        <v>27103865.618699037</v>
      </c>
      <c r="AJ507" s="15">
        <f t="shared" si="667"/>
        <v>232271.113672629</v>
      </c>
      <c r="AP507" s="15">
        <f>AJ506-AP506</f>
        <v>33461.906363509479</v>
      </c>
    </row>
    <row r="508" spans="1:42">
      <c r="F508" s="15">
        <f t="shared" ref="F508:AF508" si="668">F506-F601</f>
        <v>0</v>
      </c>
      <c r="G508" s="19">
        <f t="shared" si="668"/>
        <v>0</v>
      </c>
      <c r="H508" s="19">
        <f t="shared" si="668"/>
        <v>0</v>
      </c>
      <c r="I508" s="19">
        <f t="shared" si="668"/>
        <v>0</v>
      </c>
      <c r="J508" s="19">
        <f t="shared" si="668"/>
        <v>0</v>
      </c>
      <c r="K508" s="19">
        <f t="shared" si="668"/>
        <v>0</v>
      </c>
      <c r="L508" s="19">
        <f t="shared" si="668"/>
        <v>0</v>
      </c>
      <c r="M508" s="19">
        <f t="shared" ref="M508" si="669">M506-M601</f>
        <v>0</v>
      </c>
      <c r="N508" s="19">
        <f t="shared" si="668"/>
        <v>0</v>
      </c>
      <c r="O508" s="19">
        <f t="shared" si="668"/>
        <v>0</v>
      </c>
      <c r="P508" s="19">
        <f t="shared" si="668"/>
        <v>0</v>
      </c>
      <c r="Q508" s="19">
        <f t="shared" si="668"/>
        <v>0</v>
      </c>
      <c r="R508" s="19">
        <f t="shared" si="668"/>
        <v>0</v>
      </c>
      <c r="S508" s="19">
        <f t="shared" si="668"/>
        <v>0</v>
      </c>
      <c r="T508" s="19">
        <f t="shared" si="668"/>
        <v>0</v>
      </c>
      <c r="U508" s="15">
        <f t="shared" si="668"/>
        <v>0</v>
      </c>
      <c r="V508" s="15">
        <f t="shared" si="668"/>
        <v>0</v>
      </c>
      <c r="W508" s="15">
        <f t="shared" si="668"/>
        <v>0</v>
      </c>
      <c r="X508" s="15">
        <f t="shared" si="668"/>
        <v>0</v>
      </c>
      <c r="Y508" s="15">
        <f t="shared" si="668"/>
        <v>0</v>
      </c>
      <c r="Z508" s="15">
        <f t="shared" si="668"/>
        <v>0</v>
      </c>
      <c r="AA508" s="15">
        <f t="shared" si="668"/>
        <v>0</v>
      </c>
      <c r="AB508" s="15">
        <f t="shared" si="668"/>
        <v>0</v>
      </c>
      <c r="AC508" s="15">
        <f t="shared" si="668"/>
        <v>0</v>
      </c>
      <c r="AD508" s="15">
        <f t="shared" si="668"/>
        <v>0</v>
      </c>
      <c r="AE508" s="15">
        <f t="shared" si="668"/>
        <v>0</v>
      </c>
      <c r="AF508" s="15">
        <f t="shared" si="668"/>
        <v>0</v>
      </c>
    </row>
    <row r="509" spans="1:42">
      <c r="F509" s="15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</row>
    <row r="510" spans="1:42">
      <c r="A510" s="75" t="s">
        <v>596</v>
      </c>
      <c r="B510" s="5"/>
      <c r="C510" s="5"/>
      <c r="E510" s="2"/>
      <c r="F510" s="1">
        <f t="shared" ref="F510:AF510" si="670">F115</f>
        <v>921.49</v>
      </c>
      <c r="G510" s="1">
        <f t="shared" si="670"/>
        <v>832.32</v>
      </c>
      <c r="H510" s="1">
        <f t="shared" si="670"/>
        <v>921.49</v>
      </c>
      <c r="I510" s="1">
        <f t="shared" si="670"/>
        <v>12865.53</v>
      </c>
      <c r="J510" s="1">
        <f t="shared" si="670"/>
        <v>11337.2</v>
      </c>
      <c r="K510" s="1">
        <f t="shared" si="670"/>
        <v>0</v>
      </c>
      <c r="L510" s="1">
        <f t="shared" si="670"/>
        <v>1955.483984702824</v>
      </c>
      <c r="M510" s="1">
        <f t="shared" si="670"/>
        <v>2115.7695572194489</v>
      </c>
      <c r="N510" s="1">
        <f t="shared" si="670"/>
        <v>2777.2845929516134</v>
      </c>
      <c r="O510" s="1">
        <f t="shared" si="670"/>
        <v>3153.898764517498</v>
      </c>
      <c r="P510" s="1">
        <f t="shared" si="670"/>
        <v>4159.299755102059</v>
      </c>
      <c r="Q510" s="1">
        <f t="shared" si="670"/>
        <v>2838.7353850616787</v>
      </c>
      <c r="R510" s="1">
        <f t="shared" si="670"/>
        <v>2922.5272895877529</v>
      </c>
      <c r="S510" s="1">
        <f t="shared" si="670"/>
        <v>3064.8279220704094</v>
      </c>
      <c r="T510" s="1">
        <f t="shared" si="670"/>
        <v>3391.9363216687298</v>
      </c>
      <c r="U510" s="1">
        <f t="shared" si="670"/>
        <v>1962.7432733422218</v>
      </c>
      <c r="V510" s="1">
        <f t="shared" si="670"/>
        <v>2302.1741880762597</v>
      </c>
      <c r="W510" s="1">
        <f t="shared" si="670"/>
        <v>2512.0344403766712</v>
      </c>
      <c r="X510" s="1">
        <f t="shared" si="670"/>
        <v>1526.532828720249</v>
      </c>
      <c r="Y510" s="1">
        <f t="shared" si="670"/>
        <v>1702.649223015899</v>
      </c>
      <c r="Z510" s="1">
        <f t="shared" si="670"/>
        <v>4247.4688039542416</v>
      </c>
      <c r="AA510" s="1">
        <f t="shared" si="670"/>
        <v>3153.898764517498</v>
      </c>
      <c r="AB510" s="1">
        <f t="shared" si="670"/>
        <v>4159.299755102059</v>
      </c>
      <c r="AC510" s="1">
        <f t="shared" si="670"/>
        <v>2838.7353850616787</v>
      </c>
      <c r="AD510" s="1">
        <f t="shared" si="670"/>
        <v>2922.5272895877529</v>
      </c>
      <c r="AE510" s="1">
        <f t="shared" si="670"/>
        <v>3064.8279220704094</v>
      </c>
      <c r="AF510" s="1">
        <f t="shared" si="670"/>
        <v>3391.9363216687298</v>
      </c>
    </row>
    <row r="511" spans="1:42">
      <c r="A511" s="75" t="s">
        <v>597</v>
      </c>
      <c r="B511" s="5"/>
      <c r="C511" s="5"/>
      <c r="E511" s="2"/>
      <c r="F511" s="1">
        <f t="shared" ref="F511:AF511" si="671">F114+F116</f>
        <v>872.21</v>
      </c>
      <c r="G511" s="1">
        <f t="shared" si="671"/>
        <v>787.81000000000006</v>
      </c>
      <c r="H511" s="1">
        <f t="shared" si="671"/>
        <v>3649.49</v>
      </c>
      <c r="I511" s="1">
        <f t="shared" si="671"/>
        <v>2254.69</v>
      </c>
      <c r="J511" s="1">
        <f t="shared" si="671"/>
        <v>3751.75</v>
      </c>
      <c r="K511" s="1">
        <f t="shared" si="671"/>
        <v>-430.24</v>
      </c>
      <c r="L511" s="1">
        <f t="shared" si="671"/>
        <v>791.97886032270139</v>
      </c>
      <c r="M511" s="1">
        <f t="shared" si="671"/>
        <v>856.89516034915232</v>
      </c>
      <c r="N511" s="1">
        <f t="shared" si="671"/>
        <v>1124.8114041966357</v>
      </c>
      <c r="O511" s="1">
        <f t="shared" si="671"/>
        <v>1277.3416548718701</v>
      </c>
      <c r="P511" s="1">
        <f t="shared" si="671"/>
        <v>1684.5330903013364</v>
      </c>
      <c r="Q511" s="1">
        <f t="shared" si="671"/>
        <v>1149.6992215768701</v>
      </c>
      <c r="R511" s="1">
        <f t="shared" si="671"/>
        <v>1183.6352791308848</v>
      </c>
      <c r="S511" s="1">
        <f t="shared" si="671"/>
        <v>1241.2676062777323</v>
      </c>
      <c r="T511" s="1">
        <f t="shared" si="671"/>
        <v>1373.7478206606847</v>
      </c>
      <c r="U511" s="1">
        <f t="shared" si="671"/>
        <v>794.91890135006747</v>
      </c>
      <c r="V511" s="1">
        <f t="shared" si="671"/>
        <v>932.38978380795095</v>
      </c>
      <c r="W511" s="1">
        <f t="shared" si="671"/>
        <v>1017.384028068751</v>
      </c>
      <c r="X511" s="1">
        <f t="shared" si="671"/>
        <v>618.25192095284888</v>
      </c>
      <c r="Y511" s="1">
        <f t="shared" si="671"/>
        <v>689.57976732209909</v>
      </c>
      <c r="Z511" s="1">
        <f t="shared" si="671"/>
        <v>1720.2419088710271</v>
      </c>
      <c r="AA511" s="1">
        <f t="shared" si="671"/>
        <v>1277.3416548718701</v>
      </c>
      <c r="AB511" s="1">
        <f t="shared" si="671"/>
        <v>1684.5330903013364</v>
      </c>
      <c r="AC511" s="1">
        <f t="shared" si="671"/>
        <v>1149.6992215768701</v>
      </c>
      <c r="AD511" s="1">
        <f t="shared" si="671"/>
        <v>1183.6352791308848</v>
      </c>
      <c r="AE511" s="1">
        <f t="shared" si="671"/>
        <v>1241.2676062777323</v>
      </c>
      <c r="AF511" s="1">
        <f t="shared" si="671"/>
        <v>1373.7478206606847</v>
      </c>
    </row>
    <row r="512" spans="1:42">
      <c r="A512" s="75" t="s">
        <v>598</v>
      </c>
      <c r="B512" s="5"/>
      <c r="C512" s="5"/>
      <c r="E512" s="2"/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</row>
    <row r="513" spans="1:32">
      <c r="A513" s="75" t="s">
        <v>599</v>
      </c>
      <c r="B513" s="5"/>
      <c r="C513" s="5"/>
      <c r="E513" s="2"/>
      <c r="F513" s="1">
        <f>SUM(F510:F512)</f>
        <v>1793.7</v>
      </c>
      <c r="G513" s="1">
        <f t="shared" ref="G513:S513" si="672">SUM(G510:G512)</f>
        <v>1620.13</v>
      </c>
      <c r="H513" s="1">
        <f t="shared" si="672"/>
        <v>4570.9799999999996</v>
      </c>
      <c r="I513" s="1">
        <f t="shared" si="672"/>
        <v>15120.220000000001</v>
      </c>
      <c r="J513" s="1">
        <f t="shared" si="672"/>
        <v>15088.95</v>
      </c>
      <c r="K513" s="1">
        <f t="shared" si="672"/>
        <v>-430.24</v>
      </c>
      <c r="L513" s="1">
        <f t="shared" si="672"/>
        <v>2747.4628450255254</v>
      </c>
      <c r="M513" s="1">
        <f t="shared" si="672"/>
        <v>2972.6647175686012</v>
      </c>
      <c r="N513" s="1">
        <f t="shared" si="672"/>
        <v>3902.0959971482489</v>
      </c>
      <c r="O513" s="1">
        <f t="shared" si="672"/>
        <v>4431.2404193893681</v>
      </c>
      <c r="P513" s="1">
        <f t="shared" si="672"/>
        <v>5843.8328454033954</v>
      </c>
      <c r="Q513" s="1">
        <f t="shared" si="672"/>
        <v>3988.4346066385488</v>
      </c>
      <c r="R513" s="1">
        <f t="shared" si="672"/>
        <v>4106.1625687186379</v>
      </c>
      <c r="S513" s="1">
        <f t="shared" si="672"/>
        <v>4306.0955283481417</v>
      </c>
      <c r="T513" s="1">
        <f>SUM(T510:T512)</f>
        <v>4765.6841423294145</v>
      </c>
      <c r="U513" s="1">
        <f t="shared" ref="U513:AB513" si="673">SUM(U510:U512)</f>
        <v>2757.6621746922892</v>
      </c>
      <c r="V513" s="1">
        <f t="shared" si="673"/>
        <v>3234.5639718842108</v>
      </c>
      <c r="W513" s="1">
        <f t="shared" si="673"/>
        <v>3529.4184684454221</v>
      </c>
      <c r="X513" s="1">
        <f t="shared" si="673"/>
        <v>2144.7847496730978</v>
      </c>
      <c r="Y513" s="1">
        <f t="shared" si="673"/>
        <v>2392.2289903379979</v>
      </c>
      <c r="Z513" s="1">
        <f t="shared" si="673"/>
        <v>5967.7107128252683</v>
      </c>
      <c r="AA513" s="1">
        <f t="shared" si="673"/>
        <v>4431.2404193893681</v>
      </c>
      <c r="AB513" s="1">
        <f t="shared" si="673"/>
        <v>5843.8328454033954</v>
      </c>
      <c r="AC513" s="1">
        <f>SUM(AC510:AC512)</f>
        <v>3988.4346066385488</v>
      </c>
      <c r="AD513" s="1">
        <f t="shared" ref="AD513:AF513" si="674">SUM(AD510:AD512)</f>
        <v>4106.1625687186379</v>
      </c>
      <c r="AE513" s="1">
        <f t="shared" si="674"/>
        <v>4306.0955283481417</v>
      </c>
      <c r="AF513" s="1">
        <f t="shared" si="674"/>
        <v>4765.6841423294145</v>
      </c>
    </row>
    <row r="514" spans="1:32">
      <c r="A514" s="75" t="s">
        <v>600</v>
      </c>
      <c r="B514" s="5"/>
      <c r="C514" s="5"/>
      <c r="E514" s="2"/>
      <c r="F514" s="1">
        <f>F510+F511</f>
        <v>1793.7</v>
      </c>
      <c r="G514" s="1">
        <f t="shared" ref="G514:S514" si="675">G510+G511</f>
        <v>1620.13</v>
      </c>
      <c r="H514" s="1">
        <f t="shared" si="675"/>
        <v>4570.9799999999996</v>
      </c>
      <c r="I514" s="1">
        <f t="shared" si="675"/>
        <v>15120.220000000001</v>
      </c>
      <c r="J514" s="1">
        <f t="shared" si="675"/>
        <v>15088.95</v>
      </c>
      <c r="K514" s="1">
        <f t="shared" si="675"/>
        <v>-430.24</v>
      </c>
      <c r="L514" s="1">
        <f t="shared" si="675"/>
        <v>2747.4628450255254</v>
      </c>
      <c r="M514" s="1">
        <f t="shared" si="675"/>
        <v>2972.6647175686012</v>
      </c>
      <c r="N514" s="1">
        <f t="shared" si="675"/>
        <v>3902.0959971482489</v>
      </c>
      <c r="O514" s="1">
        <f t="shared" si="675"/>
        <v>4431.2404193893681</v>
      </c>
      <c r="P514" s="1">
        <f t="shared" si="675"/>
        <v>5843.8328454033954</v>
      </c>
      <c r="Q514" s="1">
        <f t="shared" si="675"/>
        <v>3988.4346066385488</v>
      </c>
      <c r="R514" s="1">
        <f t="shared" si="675"/>
        <v>4106.1625687186379</v>
      </c>
      <c r="S514" s="1">
        <f t="shared" si="675"/>
        <v>4306.0955283481417</v>
      </c>
      <c r="T514" s="1">
        <f>T510+T511</f>
        <v>4765.6841423294145</v>
      </c>
      <c r="U514" s="1">
        <f t="shared" ref="U514:AB514" si="676">U510+U511</f>
        <v>2757.6621746922892</v>
      </c>
      <c r="V514" s="1">
        <f t="shared" si="676"/>
        <v>3234.5639718842108</v>
      </c>
      <c r="W514" s="1">
        <f t="shared" si="676"/>
        <v>3529.4184684454221</v>
      </c>
      <c r="X514" s="1">
        <f t="shared" si="676"/>
        <v>2144.7847496730978</v>
      </c>
      <c r="Y514" s="1">
        <f t="shared" si="676"/>
        <v>2392.2289903379979</v>
      </c>
      <c r="Z514" s="1">
        <f t="shared" si="676"/>
        <v>5967.7107128252683</v>
      </c>
      <c r="AA514" s="1">
        <f t="shared" si="676"/>
        <v>4431.2404193893681</v>
      </c>
      <c r="AB514" s="1">
        <f t="shared" si="676"/>
        <v>5843.8328454033954</v>
      </c>
      <c r="AC514" s="1">
        <f>AC510+AC511</f>
        <v>3988.4346066385488</v>
      </c>
      <c r="AD514" s="1">
        <f t="shared" ref="AD514:AF514" si="677">AD510+AD511</f>
        <v>4106.1625687186379</v>
      </c>
      <c r="AE514" s="1">
        <f t="shared" si="677"/>
        <v>4306.0955283481417</v>
      </c>
      <c r="AF514" s="1">
        <f t="shared" si="677"/>
        <v>4765.6841423294145</v>
      </c>
    </row>
    <row r="515" spans="1:32">
      <c r="A515" s="75" t="s">
        <v>601</v>
      </c>
      <c r="B515" s="5"/>
      <c r="C515" s="5"/>
      <c r="E515" s="2"/>
      <c r="F515" s="2">
        <f>IF(F514=0,0,-F512/F514)</f>
        <v>0</v>
      </c>
      <c r="G515" s="2">
        <f t="shared" ref="G515:AF515" si="678">IF(G514=0,0,-G512/G514)</f>
        <v>0</v>
      </c>
      <c r="H515" s="2">
        <f t="shared" si="678"/>
        <v>0</v>
      </c>
      <c r="I515" s="2">
        <f t="shared" si="678"/>
        <v>0</v>
      </c>
      <c r="J515" s="2">
        <f t="shared" si="678"/>
        <v>0</v>
      </c>
      <c r="K515" s="2">
        <f t="shared" si="678"/>
        <v>0</v>
      </c>
      <c r="L515" s="2">
        <f t="shared" si="678"/>
        <v>0</v>
      </c>
      <c r="M515" s="2">
        <f t="shared" si="678"/>
        <v>0</v>
      </c>
      <c r="N515" s="2">
        <f t="shared" si="678"/>
        <v>0</v>
      </c>
      <c r="O515" s="2">
        <f t="shared" si="678"/>
        <v>0</v>
      </c>
      <c r="P515" s="2">
        <f t="shared" si="678"/>
        <v>0</v>
      </c>
      <c r="Q515" s="2">
        <f t="shared" si="678"/>
        <v>0</v>
      </c>
      <c r="R515" s="2">
        <f t="shared" si="678"/>
        <v>0</v>
      </c>
      <c r="S515" s="2">
        <f t="shared" si="678"/>
        <v>0</v>
      </c>
      <c r="T515" s="2">
        <f t="shared" si="678"/>
        <v>0</v>
      </c>
      <c r="U515" s="2">
        <f t="shared" si="678"/>
        <v>0</v>
      </c>
      <c r="V515" s="2">
        <f t="shared" si="678"/>
        <v>0</v>
      </c>
      <c r="W515" s="2">
        <f t="shared" si="678"/>
        <v>0</v>
      </c>
      <c r="X515" s="2">
        <f t="shared" si="678"/>
        <v>0</v>
      </c>
      <c r="Y515" s="2">
        <f t="shared" si="678"/>
        <v>0</v>
      </c>
      <c r="Z515" s="2">
        <f t="shared" si="678"/>
        <v>0</v>
      </c>
      <c r="AA515" s="2">
        <f t="shared" si="678"/>
        <v>0</v>
      </c>
      <c r="AB515" s="2">
        <f t="shared" si="678"/>
        <v>0</v>
      </c>
      <c r="AC515" s="2">
        <f t="shared" si="678"/>
        <v>0</v>
      </c>
      <c r="AD515" s="2">
        <f t="shared" si="678"/>
        <v>0</v>
      </c>
      <c r="AE515" s="2">
        <f t="shared" si="678"/>
        <v>0</v>
      </c>
      <c r="AF515" s="2">
        <f t="shared" si="678"/>
        <v>0</v>
      </c>
    </row>
    <row r="516" spans="1:32">
      <c r="V516"/>
    </row>
    <row r="517" spans="1:32">
      <c r="A517" s="51" t="s">
        <v>578</v>
      </c>
      <c r="D517" s="20">
        <v>1</v>
      </c>
      <c r="E517" s="20">
        <v>2</v>
      </c>
      <c r="F517" s="20">
        <v>3</v>
      </c>
      <c r="G517" s="20">
        <v>4</v>
      </c>
      <c r="H517" s="20">
        <v>5</v>
      </c>
      <c r="I517" s="20">
        <v>6</v>
      </c>
      <c r="J517" s="20">
        <v>7</v>
      </c>
      <c r="K517" s="20">
        <v>8</v>
      </c>
      <c r="L517" s="20">
        <v>9</v>
      </c>
      <c r="M517" s="20">
        <v>10</v>
      </c>
      <c r="N517" s="20">
        <v>11</v>
      </c>
      <c r="O517" s="20">
        <v>12</v>
      </c>
      <c r="P517" s="20">
        <v>13</v>
      </c>
      <c r="Q517" s="20">
        <v>14</v>
      </c>
      <c r="R517" s="20">
        <v>15</v>
      </c>
      <c r="S517" s="20">
        <v>16</v>
      </c>
      <c r="T517" s="20">
        <v>17</v>
      </c>
      <c r="U517" s="20">
        <v>18</v>
      </c>
      <c r="V517" s="20">
        <v>19</v>
      </c>
      <c r="W517" s="20">
        <v>20</v>
      </c>
      <c r="X517" s="20">
        <v>21</v>
      </c>
      <c r="Y517" s="20">
        <v>22</v>
      </c>
      <c r="Z517" s="20">
        <v>23</v>
      </c>
      <c r="AA517" s="20">
        <v>24</v>
      </c>
      <c r="AB517" s="20">
        <v>25</v>
      </c>
      <c r="AC517" s="20">
        <v>26</v>
      </c>
      <c r="AD517" s="20">
        <v>27</v>
      </c>
      <c r="AE517" s="20">
        <v>28</v>
      </c>
      <c r="AF517" s="20">
        <v>29</v>
      </c>
    </row>
    <row r="518" spans="1:32">
      <c r="A518" s="51"/>
      <c r="D518">
        <v>7560</v>
      </c>
      <c r="E518" s="20"/>
      <c r="F518" s="4">
        <f t="shared" ref="F518:O527" si="679">SUMIF($C$9:$C$506,$D518,F$9:F$506)</f>
        <v>0</v>
      </c>
      <c r="G518" s="4">
        <f t="shared" si="679"/>
        <v>0</v>
      </c>
      <c r="H518" s="4">
        <f t="shared" si="679"/>
        <v>0</v>
      </c>
      <c r="I518" s="4">
        <f t="shared" si="679"/>
        <v>0</v>
      </c>
      <c r="J518" s="4">
        <f t="shared" si="679"/>
        <v>0</v>
      </c>
      <c r="K518" s="4">
        <f t="shared" si="679"/>
        <v>0</v>
      </c>
      <c r="L518" s="4">
        <f>SUMIF($C$9:$C$506,$D518,L$9:L$506)</f>
        <v>0</v>
      </c>
      <c r="M518" s="4">
        <f t="shared" si="679"/>
        <v>0</v>
      </c>
      <c r="N518" s="4">
        <f t="shared" si="679"/>
        <v>0</v>
      </c>
      <c r="O518" s="4">
        <f t="shared" si="679"/>
        <v>0</v>
      </c>
      <c r="P518" s="4">
        <f t="shared" ref="P518:Y527" si="680">SUMIF($C$9:$C$506,$D518,P$9:P$506)</f>
        <v>0</v>
      </c>
      <c r="Q518" s="4">
        <f t="shared" si="680"/>
        <v>0</v>
      </c>
      <c r="R518" s="4">
        <f t="shared" si="680"/>
        <v>0</v>
      </c>
      <c r="S518" s="4">
        <f t="shared" si="680"/>
        <v>0</v>
      </c>
      <c r="T518" s="4">
        <f t="shared" si="680"/>
        <v>0</v>
      </c>
      <c r="U518" s="4">
        <f t="shared" si="680"/>
        <v>0</v>
      </c>
      <c r="V518" s="4">
        <f t="shared" si="680"/>
        <v>0</v>
      </c>
      <c r="W518" s="4">
        <f t="shared" si="680"/>
        <v>0</v>
      </c>
      <c r="X518" s="4">
        <f t="shared" si="680"/>
        <v>0</v>
      </c>
      <c r="Y518" s="4">
        <f t="shared" si="680"/>
        <v>0</v>
      </c>
      <c r="Z518" s="4">
        <f t="shared" ref="Z518:AF527" si="681">SUMIF($C$9:$C$506,$D518,Z$9:Z$506)</f>
        <v>0</v>
      </c>
      <c r="AA518" s="4">
        <f t="shared" si="681"/>
        <v>0</v>
      </c>
      <c r="AB518" s="4">
        <f t="shared" si="681"/>
        <v>0</v>
      </c>
      <c r="AC518" s="4">
        <f t="shared" si="681"/>
        <v>0</v>
      </c>
      <c r="AD518" s="4">
        <f t="shared" si="681"/>
        <v>0</v>
      </c>
      <c r="AE518" s="4">
        <f t="shared" si="681"/>
        <v>0</v>
      </c>
      <c r="AF518" s="4">
        <f t="shared" si="681"/>
        <v>0</v>
      </c>
    </row>
    <row r="519" spans="1:32">
      <c r="D519">
        <v>7590</v>
      </c>
      <c r="E519" s="2"/>
      <c r="F519" s="4">
        <f t="shared" si="679"/>
        <v>0</v>
      </c>
      <c r="G519" s="4">
        <f t="shared" si="679"/>
        <v>0</v>
      </c>
      <c r="H519" s="4">
        <f t="shared" si="679"/>
        <v>0</v>
      </c>
      <c r="I519" s="4">
        <f t="shared" si="679"/>
        <v>0</v>
      </c>
      <c r="J519" s="4">
        <f t="shared" si="679"/>
        <v>0</v>
      </c>
      <c r="K519" s="4">
        <f t="shared" si="679"/>
        <v>0</v>
      </c>
      <c r="L519" s="4">
        <f t="shared" si="679"/>
        <v>0</v>
      </c>
      <c r="M519" s="4">
        <f t="shared" si="679"/>
        <v>0</v>
      </c>
      <c r="N519" s="4">
        <f t="shared" si="679"/>
        <v>0</v>
      </c>
      <c r="O519" s="4">
        <f t="shared" si="679"/>
        <v>0</v>
      </c>
      <c r="P519" s="4">
        <f t="shared" si="680"/>
        <v>0</v>
      </c>
      <c r="Q519" s="4">
        <f t="shared" si="680"/>
        <v>0</v>
      </c>
      <c r="R519" s="4">
        <f t="shared" si="680"/>
        <v>0</v>
      </c>
      <c r="S519" s="4">
        <f t="shared" si="680"/>
        <v>0</v>
      </c>
      <c r="T519" s="4">
        <f t="shared" si="680"/>
        <v>0</v>
      </c>
      <c r="U519" s="4">
        <f t="shared" si="680"/>
        <v>0</v>
      </c>
      <c r="V519" s="4">
        <f t="shared" si="680"/>
        <v>0</v>
      </c>
      <c r="W519" s="4">
        <f t="shared" si="680"/>
        <v>0</v>
      </c>
      <c r="X519" s="4">
        <f t="shared" si="680"/>
        <v>0</v>
      </c>
      <c r="Y519" s="4">
        <f t="shared" si="680"/>
        <v>0</v>
      </c>
      <c r="Z519" s="4">
        <f t="shared" si="681"/>
        <v>0</v>
      </c>
      <c r="AA519" s="4">
        <f t="shared" si="681"/>
        <v>0</v>
      </c>
      <c r="AB519" s="4">
        <f t="shared" si="681"/>
        <v>0</v>
      </c>
      <c r="AC519" s="4">
        <f t="shared" si="681"/>
        <v>0</v>
      </c>
      <c r="AD519" s="4">
        <f t="shared" si="681"/>
        <v>0</v>
      </c>
      <c r="AE519" s="4">
        <f t="shared" si="681"/>
        <v>0</v>
      </c>
      <c r="AF519" s="4">
        <f t="shared" si="681"/>
        <v>0</v>
      </c>
    </row>
    <row r="520" spans="1:32">
      <c r="D520" s="13">
        <v>8140</v>
      </c>
      <c r="E520" s="2"/>
      <c r="F520" s="4">
        <f t="shared" si="679"/>
        <v>0</v>
      </c>
      <c r="G520" s="4">
        <f t="shared" si="679"/>
        <v>0</v>
      </c>
      <c r="H520" s="4">
        <f t="shared" si="679"/>
        <v>0</v>
      </c>
      <c r="I520" s="4">
        <f t="shared" si="679"/>
        <v>0</v>
      </c>
      <c r="J520" s="4">
        <f t="shared" si="679"/>
        <v>0</v>
      </c>
      <c r="K520" s="4">
        <f t="shared" si="679"/>
        <v>0</v>
      </c>
      <c r="L520" s="4">
        <f t="shared" si="679"/>
        <v>0</v>
      </c>
      <c r="M520" s="4">
        <f t="shared" si="679"/>
        <v>0</v>
      </c>
      <c r="N520" s="4">
        <f t="shared" si="679"/>
        <v>0</v>
      </c>
      <c r="O520" s="4">
        <f t="shared" si="679"/>
        <v>0</v>
      </c>
      <c r="P520" s="4">
        <f t="shared" si="680"/>
        <v>0</v>
      </c>
      <c r="Q520" s="4">
        <f t="shared" si="680"/>
        <v>0</v>
      </c>
      <c r="R520" s="4">
        <f t="shared" si="680"/>
        <v>0</v>
      </c>
      <c r="S520" s="4">
        <f t="shared" si="680"/>
        <v>0</v>
      </c>
      <c r="T520" s="4">
        <f t="shared" si="680"/>
        <v>0</v>
      </c>
      <c r="U520" s="4">
        <f t="shared" si="680"/>
        <v>0</v>
      </c>
      <c r="V520" s="4">
        <f t="shared" si="680"/>
        <v>0</v>
      </c>
      <c r="W520" s="4">
        <f t="shared" si="680"/>
        <v>0</v>
      </c>
      <c r="X520" s="4">
        <f t="shared" si="680"/>
        <v>0</v>
      </c>
      <c r="Y520" s="4">
        <f t="shared" si="680"/>
        <v>0</v>
      </c>
      <c r="Z520" s="4">
        <f t="shared" si="681"/>
        <v>0</v>
      </c>
      <c r="AA520" s="4">
        <f t="shared" si="681"/>
        <v>0</v>
      </c>
      <c r="AB520" s="4">
        <f t="shared" si="681"/>
        <v>0</v>
      </c>
      <c r="AC520" s="4">
        <f t="shared" si="681"/>
        <v>0</v>
      </c>
      <c r="AD520" s="4">
        <f t="shared" si="681"/>
        <v>0</v>
      </c>
      <c r="AE520" s="4">
        <f t="shared" si="681"/>
        <v>0</v>
      </c>
      <c r="AF520" s="4">
        <f t="shared" si="681"/>
        <v>0</v>
      </c>
    </row>
    <row r="521" spans="1:32">
      <c r="D521" s="14">
        <v>8150</v>
      </c>
      <c r="E521" s="2"/>
      <c r="F521" s="4">
        <f t="shared" si="679"/>
        <v>0</v>
      </c>
      <c r="G521" s="4">
        <f t="shared" si="679"/>
        <v>0</v>
      </c>
      <c r="H521" s="4">
        <f t="shared" si="679"/>
        <v>0</v>
      </c>
      <c r="I521" s="4">
        <f t="shared" si="679"/>
        <v>0</v>
      </c>
      <c r="J521" s="4">
        <f t="shared" si="679"/>
        <v>0</v>
      </c>
      <c r="K521" s="4">
        <f t="shared" si="679"/>
        <v>0</v>
      </c>
      <c r="L521" s="4">
        <f t="shared" si="679"/>
        <v>0</v>
      </c>
      <c r="M521" s="4">
        <f t="shared" si="679"/>
        <v>0</v>
      </c>
      <c r="N521" s="4">
        <f t="shared" si="679"/>
        <v>0</v>
      </c>
      <c r="O521" s="4">
        <f t="shared" si="679"/>
        <v>0</v>
      </c>
      <c r="P521" s="4">
        <f t="shared" si="680"/>
        <v>0</v>
      </c>
      <c r="Q521" s="4">
        <f t="shared" si="680"/>
        <v>0</v>
      </c>
      <c r="R521" s="4">
        <f t="shared" si="680"/>
        <v>0</v>
      </c>
      <c r="S521" s="4">
        <f t="shared" si="680"/>
        <v>0</v>
      </c>
      <c r="T521" s="4">
        <f t="shared" si="680"/>
        <v>0</v>
      </c>
      <c r="U521" s="4">
        <f t="shared" si="680"/>
        <v>0</v>
      </c>
      <c r="V521" s="4">
        <f t="shared" si="680"/>
        <v>0</v>
      </c>
      <c r="W521" s="4">
        <f t="shared" si="680"/>
        <v>0</v>
      </c>
      <c r="X521" s="4">
        <f t="shared" si="680"/>
        <v>0</v>
      </c>
      <c r="Y521" s="4">
        <f t="shared" si="680"/>
        <v>0</v>
      </c>
      <c r="Z521" s="4">
        <f t="shared" si="681"/>
        <v>0</v>
      </c>
      <c r="AA521" s="4">
        <f t="shared" si="681"/>
        <v>0</v>
      </c>
      <c r="AB521" s="4">
        <f t="shared" si="681"/>
        <v>0</v>
      </c>
      <c r="AC521" s="4">
        <f t="shared" si="681"/>
        <v>0</v>
      </c>
      <c r="AD521" s="4">
        <f t="shared" si="681"/>
        <v>0</v>
      </c>
      <c r="AE521" s="4">
        <f t="shared" si="681"/>
        <v>0</v>
      </c>
      <c r="AF521" s="4">
        <f t="shared" si="681"/>
        <v>0</v>
      </c>
    </row>
    <row r="522" spans="1:32">
      <c r="D522" s="13">
        <v>8160</v>
      </c>
      <c r="E522" s="2"/>
      <c r="F522" s="4">
        <f t="shared" si="679"/>
        <v>20628.03</v>
      </c>
      <c r="G522" s="4">
        <f t="shared" si="679"/>
        <v>30051.77</v>
      </c>
      <c r="H522" s="4">
        <f t="shared" si="679"/>
        <v>6702.43</v>
      </c>
      <c r="I522" s="4">
        <f t="shared" si="679"/>
        <v>9489.93</v>
      </c>
      <c r="J522" s="4">
        <f t="shared" si="679"/>
        <v>2729.3599999999997</v>
      </c>
      <c r="K522" s="4">
        <f t="shared" si="679"/>
        <v>1518.5900000000001</v>
      </c>
      <c r="L522" s="4">
        <f t="shared" si="679"/>
        <v>9671.7813669524949</v>
      </c>
      <c r="M522" s="4">
        <f t="shared" si="679"/>
        <v>9763.543576804359</v>
      </c>
      <c r="N522" s="4">
        <f t="shared" si="679"/>
        <v>9609.3245665296035</v>
      </c>
      <c r="O522" s="4">
        <f t="shared" si="679"/>
        <v>10150.145738203113</v>
      </c>
      <c r="P522" s="4">
        <f t="shared" si="680"/>
        <v>10595.12605178217</v>
      </c>
      <c r="Q522" s="4">
        <f t="shared" si="680"/>
        <v>8060.2733299157171</v>
      </c>
      <c r="R522" s="4">
        <f t="shared" si="680"/>
        <v>8995.7523603822192</v>
      </c>
      <c r="S522" s="4">
        <f t="shared" si="680"/>
        <v>8247.8388800086159</v>
      </c>
      <c r="T522" s="4">
        <f t="shared" si="680"/>
        <v>9218.0301857700033</v>
      </c>
      <c r="U522" s="4">
        <f t="shared" si="680"/>
        <v>10619.263995131569</v>
      </c>
      <c r="V522" s="4">
        <f t="shared" si="680"/>
        <v>10126.764364035515</v>
      </c>
      <c r="W522" s="4">
        <f t="shared" si="680"/>
        <v>19170.60221859975</v>
      </c>
      <c r="X522" s="4">
        <f t="shared" si="680"/>
        <v>17292.069558200797</v>
      </c>
      <c r="Y522" s="4">
        <f t="shared" si="680"/>
        <v>11608.462065569549</v>
      </c>
      <c r="Z522" s="4">
        <f t="shared" si="681"/>
        <v>11284.75363990579</v>
      </c>
      <c r="AA522" s="4">
        <f t="shared" si="681"/>
        <v>10248.217369480275</v>
      </c>
      <c r="AB522" s="4">
        <f t="shared" si="681"/>
        <v>10693.197683059334</v>
      </c>
      <c r="AC522" s="4">
        <f t="shared" si="681"/>
        <v>8154.4860953869538</v>
      </c>
      <c r="AD522" s="4">
        <f t="shared" si="681"/>
        <v>9097.6828507670161</v>
      </c>
      <c r="AE522" s="4">
        <f t="shared" si="681"/>
        <v>8338.1927822122252</v>
      </c>
      <c r="AF522" s="4">
        <f t="shared" si="681"/>
        <v>9316.1018170471652</v>
      </c>
    </row>
    <row r="523" spans="1:32">
      <c r="D523" s="13">
        <v>8170</v>
      </c>
      <c r="E523" s="2"/>
      <c r="F523" s="4">
        <f t="shared" si="679"/>
        <v>4629.92</v>
      </c>
      <c r="G523" s="4">
        <f t="shared" si="679"/>
        <v>4715.18</v>
      </c>
      <c r="H523" s="4">
        <f t="shared" si="679"/>
        <v>4104.7</v>
      </c>
      <c r="I523" s="4">
        <f t="shared" si="679"/>
        <v>2532.96</v>
      </c>
      <c r="J523" s="4">
        <f t="shared" si="679"/>
        <v>1936.4099999999999</v>
      </c>
      <c r="K523" s="4">
        <f t="shared" si="679"/>
        <v>-163.76999999999998</v>
      </c>
      <c r="L523" s="4">
        <f t="shared" si="679"/>
        <v>2841.9244989688564</v>
      </c>
      <c r="M523" s="4">
        <f t="shared" si="679"/>
        <v>3046.2891028107178</v>
      </c>
      <c r="N523" s="4">
        <f t="shared" si="679"/>
        <v>2793.998226998081</v>
      </c>
      <c r="O523" s="4">
        <f t="shared" si="679"/>
        <v>2879.5723005346754</v>
      </c>
      <c r="P523" s="4">
        <f t="shared" si="680"/>
        <v>2904.1146331025616</v>
      </c>
      <c r="Q523" s="4">
        <f t="shared" si="680"/>
        <v>2791.1563465820577</v>
      </c>
      <c r="R523" s="4">
        <f t="shared" si="680"/>
        <v>3032.1409318636829</v>
      </c>
      <c r="S523" s="4">
        <f t="shared" si="680"/>
        <v>2728.8663605679239</v>
      </c>
      <c r="T523" s="4">
        <f t="shared" si="680"/>
        <v>2908.6502956369086</v>
      </c>
      <c r="U523" s="4">
        <f t="shared" si="680"/>
        <v>2788.8718455510989</v>
      </c>
      <c r="V523" s="4">
        <f t="shared" si="680"/>
        <v>3016.8408050709786</v>
      </c>
      <c r="W523" s="4">
        <f t="shared" si="680"/>
        <v>2843.2217839997697</v>
      </c>
      <c r="X523" s="4">
        <f t="shared" si="680"/>
        <v>2937.477168084838</v>
      </c>
      <c r="Y523" s="4">
        <f t="shared" si="680"/>
        <v>3030.0894073606737</v>
      </c>
      <c r="Z523" s="4">
        <f t="shared" si="681"/>
        <v>2679.4428012167195</v>
      </c>
      <c r="AA523" s="4">
        <f t="shared" si="681"/>
        <v>2959.5975207816364</v>
      </c>
      <c r="AB523" s="4">
        <f t="shared" si="681"/>
        <v>2984.1398533495226</v>
      </c>
      <c r="AC523" s="4">
        <f t="shared" si="681"/>
        <v>2868.0327807631475</v>
      </c>
      <c r="AD523" s="4">
        <f t="shared" si="681"/>
        <v>3115.3149327107908</v>
      </c>
      <c r="AE523" s="4">
        <f t="shared" si="681"/>
        <v>2802.5940107543643</v>
      </c>
      <c r="AF523" s="4">
        <f t="shared" si="681"/>
        <v>2988.6755158838696</v>
      </c>
    </row>
    <row r="524" spans="1:32">
      <c r="D524" s="13">
        <v>8180</v>
      </c>
      <c r="E524" s="2"/>
      <c r="F524" s="4">
        <f t="shared" si="679"/>
        <v>4238.1900000000005</v>
      </c>
      <c r="G524" s="4">
        <f t="shared" si="679"/>
        <v>2653.3999999999996</v>
      </c>
      <c r="H524" s="4">
        <f t="shared" si="679"/>
        <v>292.36000000000013</v>
      </c>
      <c r="I524" s="4">
        <f t="shared" si="679"/>
        <v>2998.1400000000003</v>
      </c>
      <c r="J524" s="4">
        <f t="shared" si="679"/>
        <v>3432.8</v>
      </c>
      <c r="K524" s="4">
        <f t="shared" si="679"/>
        <v>3947.33</v>
      </c>
      <c r="L524" s="4">
        <f t="shared" si="679"/>
        <v>3291.2704196566906</v>
      </c>
      <c r="M524" s="4">
        <f t="shared" si="679"/>
        <v>3256.7103922503102</v>
      </c>
      <c r="N524" s="4">
        <f t="shared" si="679"/>
        <v>2812.7271368951911</v>
      </c>
      <c r="O524" s="4">
        <f t="shared" si="679"/>
        <v>2494.9729850621493</v>
      </c>
      <c r="P524" s="4">
        <f t="shared" si="680"/>
        <v>2647.7180185446978</v>
      </c>
      <c r="Q524" s="4">
        <f t="shared" si="680"/>
        <v>2772.2428559808468</v>
      </c>
      <c r="R524" s="4">
        <f t="shared" si="680"/>
        <v>3114.5357773744231</v>
      </c>
      <c r="S524" s="4">
        <f t="shared" si="680"/>
        <v>3128.9767533316935</v>
      </c>
      <c r="T524" s="4">
        <f t="shared" si="680"/>
        <v>2838.6868532474941</v>
      </c>
      <c r="U524" s="4">
        <f t="shared" si="680"/>
        <v>2666.777493674882</v>
      </c>
      <c r="V524" s="4">
        <f t="shared" si="680"/>
        <v>2937.9803436802376</v>
      </c>
      <c r="W524" s="4">
        <f t="shared" si="680"/>
        <v>3401.3304382354941</v>
      </c>
      <c r="X524" s="4">
        <f t="shared" si="680"/>
        <v>3490.384389416985</v>
      </c>
      <c r="Y524" s="4">
        <f t="shared" si="680"/>
        <v>3193.4353025998512</v>
      </c>
      <c r="Z524" s="4">
        <f t="shared" si="681"/>
        <v>2696.9965177997879</v>
      </c>
      <c r="AA524" s="4">
        <f t="shared" si="681"/>
        <v>2536.9436137917978</v>
      </c>
      <c r="AB524" s="4">
        <f t="shared" si="681"/>
        <v>2689.6886472743463</v>
      </c>
      <c r="AC524" s="4">
        <f t="shared" si="681"/>
        <v>2812.5620486942998</v>
      </c>
      <c r="AD524" s="4">
        <f t="shared" si="681"/>
        <v>3158.1578392536721</v>
      </c>
      <c r="AE524" s="4">
        <f t="shared" si="681"/>
        <v>3167.6445111152407</v>
      </c>
      <c r="AF524" s="4">
        <f t="shared" si="681"/>
        <v>2880.6574819771427</v>
      </c>
    </row>
    <row r="525" spans="1:32">
      <c r="D525" s="13">
        <v>8190</v>
      </c>
      <c r="E525" s="2"/>
      <c r="F525" s="4">
        <f t="shared" si="679"/>
        <v>104.25</v>
      </c>
      <c r="G525" s="4">
        <f t="shared" si="679"/>
        <v>111.93</v>
      </c>
      <c r="H525" s="4">
        <f t="shared" si="679"/>
        <v>109.46</v>
      </c>
      <c r="I525" s="4">
        <f t="shared" si="679"/>
        <v>0</v>
      </c>
      <c r="J525" s="4">
        <f t="shared" si="679"/>
        <v>214.73</v>
      </c>
      <c r="K525" s="4">
        <f t="shared" si="679"/>
        <v>67.94</v>
      </c>
      <c r="L525" s="4">
        <f t="shared" si="679"/>
        <v>89.868705637670388</v>
      </c>
      <c r="M525" s="4">
        <f t="shared" si="679"/>
        <v>90.182494955090178</v>
      </c>
      <c r="N525" s="4">
        <f t="shared" si="679"/>
        <v>85.589863025237335</v>
      </c>
      <c r="O525" s="4">
        <f t="shared" si="679"/>
        <v>81.086603650364225</v>
      </c>
      <c r="P525" s="4">
        <f t="shared" si="680"/>
        <v>89.470308005517069</v>
      </c>
      <c r="Q525" s="4">
        <f t="shared" si="680"/>
        <v>78.107518484372804</v>
      </c>
      <c r="R525" s="4">
        <f t="shared" si="680"/>
        <v>87.391281576156359</v>
      </c>
      <c r="S525" s="4">
        <f t="shared" si="680"/>
        <v>87.445831170300494</v>
      </c>
      <c r="T525" s="4">
        <f t="shared" si="680"/>
        <v>84.934693890658792</v>
      </c>
      <c r="U525" s="4">
        <f t="shared" si="680"/>
        <v>81.217074952527966</v>
      </c>
      <c r="V525" s="4">
        <f t="shared" si="680"/>
        <v>85.388368189764918</v>
      </c>
      <c r="W525" s="4">
        <f t="shared" si="680"/>
        <v>87.955662277127772</v>
      </c>
      <c r="X525" s="4">
        <f t="shared" si="680"/>
        <v>80.292008737978492</v>
      </c>
      <c r="Y525" s="4">
        <f t="shared" si="680"/>
        <v>84.196523654923723</v>
      </c>
      <c r="Z525" s="4">
        <f t="shared" si="681"/>
        <v>75.974152929312567</v>
      </c>
      <c r="AA525" s="4">
        <f t="shared" si="681"/>
        <v>81.086603650364225</v>
      </c>
      <c r="AB525" s="4">
        <f t="shared" si="681"/>
        <v>89.470308005517069</v>
      </c>
      <c r="AC525" s="4">
        <f t="shared" si="681"/>
        <v>78.107518484372804</v>
      </c>
      <c r="AD525" s="4">
        <f t="shared" si="681"/>
        <v>87.391281576156359</v>
      </c>
      <c r="AE525" s="4">
        <f t="shared" si="681"/>
        <v>87.445831170300494</v>
      </c>
      <c r="AF525" s="4">
        <f t="shared" si="681"/>
        <v>84.934693890658792</v>
      </c>
    </row>
    <row r="526" spans="1:32">
      <c r="D526" s="13">
        <v>8200</v>
      </c>
      <c r="E526" s="2"/>
      <c r="F526" s="4">
        <f t="shared" si="679"/>
        <v>700.76</v>
      </c>
      <c r="G526" s="4">
        <f t="shared" si="679"/>
        <v>-61.53</v>
      </c>
      <c r="H526" s="4">
        <f t="shared" si="679"/>
        <v>540.61</v>
      </c>
      <c r="I526" s="4">
        <f t="shared" si="679"/>
        <v>138.97</v>
      </c>
      <c r="J526" s="4">
        <f t="shared" si="679"/>
        <v>506.53999999999996</v>
      </c>
      <c r="K526" s="4">
        <f t="shared" si="679"/>
        <v>93.31</v>
      </c>
      <c r="L526" s="4">
        <f t="shared" si="679"/>
        <v>293.96227574740681</v>
      </c>
      <c r="M526" s="4">
        <f t="shared" si="679"/>
        <v>306.87743118776086</v>
      </c>
      <c r="N526" s="4">
        <f t="shared" si="679"/>
        <v>286.46426553959498</v>
      </c>
      <c r="O526" s="4">
        <f t="shared" si="679"/>
        <v>286.07699892722206</v>
      </c>
      <c r="P526" s="4">
        <f t="shared" si="680"/>
        <v>299.58235542102443</v>
      </c>
      <c r="Q526" s="4">
        <f t="shared" si="680"/>
        <v>275.1612545921534</v>
      </c>
      <c r="R526" s="4">
        <f t="shared" si="680"/>
        <v>302.34994872392804</v>
      </c>
      <c r="S526" s="4">
        <f t="shared" si="680"/>
        <v>284.08767975052513</v>
      </c>
      <c r="T526" s="4">
        <f t="shared" si="680"/>
        <v>292.27590913611533</v>
      </c>
      <c r="U526" s="4">
        <f t="shared" si="680"/>
        <v>280.17045659415783</v>
      </c>
      <c r="V526" s="4">
        <f t="shared" si="680"/>
        <v>299.12344428585106</v>
      </c>
      <c r="W526" s="4">
        <f t="shared" si="680"/>
        <v>291.02568481167043</v>
      </c>
      <c r="X526" s="4">
        <f t="shared" si="680"/>
        <v>284.79698151423503</v>
      </c>
      <c r="Y526" s="4">
        <f t="shared" si="680"/>
        <v>297.20349522200712</v>
      </c>
      <c r="Z526" s="4">
        <f t="shared" si="681"/>
        <v>265.60751621342882</v>
      </c>
      <c r="AA526" s="4">
        <f t="shared" si="681"/>
        <v>290.74062292003742</v>
      </c>
      <c r="AB526" s="4">
        <f t="shared" si="681"/>
        <v>304.24597941383979</v>
      </c>
      <c r="AC526" s="4">
        <f t="shared" si="681"/>
        <v>279.6413770063449</v>
      </c>
      <c r="AD526" s="4">
        <f t="shared" si="681"/>
        <v>307.19707397684164</v>
      </c>
      <c r="AE526" s="4">
        <f t="shared" si="681"/>
        <v>288.38430070679726</v>
      </c>
      <c r="AF526" s="4">
        <f t="shared" si="681"/>
        <v>296.93953312893069</v>
      </c>
    </row>
    <row r="527" spans="1:32">
      <c r="D527" s="13">
        <v>8210</v>
      </c>
      <c r="E527" s="2"/>
      <c r="F527" s="4">
        <f t="shared" si="679"/>
        <v>6912.9599999999991</v>
      </c>
      <c r="G527" s="4">
        <f t="shared" si="679"/>
        <v>1672.1</v>
      </c>
      <c r="H527" s="4">
        <f t="shared" si="679"/>
        <v>1079.71</v>
      </c>
      <c r="I527" s="4">
        <f t="shared" si="679"/>
        <v>1727.2300000000002</v>
      </c>
      <c r="J527" s="4">
        <f t="shared" si="679"/>
        <v>1413.66</v>
      </c>
      <c r="K527" s="4">
        <f t="shared" si="679"/>
        <v>156.72999999999999</v>
      </c>
      <c r="L527" s="4">
        <f t="shared" si="679"/>
        <v>2443.8229845776609</v>
      </c>
      <c r="M527" s="4">
        <f t="shared" si="679"/>
        <v>2399.2353896893528</v>
      </c>
      <c r="N527" s="4">
        <f t="shared" si="679"/>
        <v>2067.4297806043596</v>
      </c>
      <c r="O527" s="4">
        <f t="shared" si="679"/>
        <v>1800.5113810344171</v>
      </c>
      <c r="P527" s="4">
        <f t="shared" si="680"/>
        <v>1931.3253916695476</v>
      </c>
      <c r="Q527" s="4">
        <f t="shared" si="680"/>
        <v>2030.09638683244</v>
      </c>
      <c r="R527" s="4">
        <f t="shared" si="680"/>
        <v>2289.0788097423806</v>
      </c>
      <c r="S527" s="4">
        <f t="shared" si="680"/>
        <v>2330.8309041707603</v>
      </c>
      <c r="T527" s="4">
        <f t="shared" si="680"/>
        <v>2079.1639496327434</v>
      </c>
      <c r="U527" s="4">
        <f t="shared" si="680"/>
        <v>1941.561896504182</v>
      </c>
      <c r="V527" s="4">
        <f t="shared" si="680"/>
        <v>2141.9852236477609</v>
      </c>
      <c r="W527" s="4">
        <f t="shared" si="680"/>
        <v>2468.9067461862041</v>
      </c>
      <c r="X527" s="4">
        <f t="shared" si="680"/>
        <v>2525.5941432727368</v>
      </c>
      <c r="Y527" s="4">
        <f t="shared" si="680"/>
        <v>2328.243392161588</v>
      </c>
      <c r="Z527" s="4">
        <f t="shared" si="681"/>
        <v>1957.885998387638</v>
      </c>
      <c r="AA527" s="4">
        <f t="shared" si="681"/>
        <v>1825.6482910060251</v>
      </c>
      <c r="AB527" s="4">
        <f t="shared" si="681"/>
        <v>1956.4623016411556</v>
      </c>
      <c r="AC527" s="4">
        <f t="shared" si="681"/>
        <v>2054.2442242140146</v>
      </c>
      <c r="AD527" s="4">
        <f t="shared" si="681"/>
        <v>2315.2047905871705</v>
      </c>
      <c r="AE527" s="4">
        <f t="shared" si="681"/>
        <v>2353.9896696128976</v>
      </c>
      <c r="AF527" s="4">
        <f t="shared" si="681"/>
        <v>2104.3008596043514</v>
      </c>
    </row>
    <row r="528" spans="1:32">
      <c r="D528" s="13">
        <v>8240</v>
      </c>
      <c r="E528" s="2"/>
      <c r="F528" s="4">
        <f t="shared" ref="F528:O541" si="682">SUMIF($C$9:$C$506,$D528,F$9:F$506)</f>
        <v>0</v>
      </c>
      <c r="G528" s="4">
        <f t="shared" si="682"/>
        <v>0</v>
      </c>
      <c r="H528" s="4">
        <f t="shared" si="682"/>
        <v>0</v>
      </c>
      <c r="I528" s="4">
        <f t="shared" si="682"/>
        <v>0</v>
      </c>
      <c r="J528" s="4">
        <f t="shared" si="682"/>
        <v>0</v>
      </c>
      <c r="K528" s="4">
        <f t="shared" si="682"/>
        <v>0</v>
      </c>
      <c r="L528" s="4">
        <f t="shared" si="682"/>
        <v>0</v>
      </c>
      <c r="M528" s="4">
        <f t="shared" si="682"/>
        <v>0</v>
      </c>
      <c r="N528" s="4">
        <f t="shared" si="682"/>
        <v>0</v>
      </c>
      <c r="O528" s="4">
        <f t="shared" si="682"/>
        <v>0</v>
      </c>
      <c r="P528" s="4">
        <f t="shared" ref="P528:Y541" si="683">SUMIF($C$9:$C$506,$D528,P$9:P$506)</f>
        <v>0</v>
      </c>
      <c r="Q528" s="4">
        <f t="shared" si="683"/>
        <v>0</v>
      </c>
      <c r="R528" s="4">
        <f t="shared" si="683"/>
        <v>0</v>
      </c>
      <c r="S528" s="4">
        <f t="shared" si="683"/>
        <v>0</v>
      </c>
      <c r="T528" s="4">
        <f t="shared" si="683"/>
        <v>0</v>
      </c>
      <c r="U528" s="4">
        <f t="shared" si="683"/>
        <v>0</v>
      </c>
      <c r="V528" s="4">
        <f t="shared" si="683"/>
        <v>0</v>
      </c>
      <c r="W528" s="4">
        <f t="shared" si="683"/>
        <v>0</v>
      </c>
      <c r="X528" s="4">
        <f t="shared" si="683"/>
        <v>0</v>
      </c>
      <c r="Y528" s="4">
        <f t="shared" si="683"/>
        <v>0</v>
      </c>
      <c r="Z528" s="4">
        <f t="shared" ref="Z528:AF541" si="684">SUMIF($C$9:$C$506,$D528,Z$9:Z$506)</f>
        <v>0</v>
      </c>
      <c r="AA528" s="4">
        <f t="shared" si="684"/>
        <v>0</v>
      </c>
      <c r="AB528" s="4">
        <f t="shared" si="684"/>
        <v>0</v>
      </c>
      <c r="AC528" s="4">
        <f t="shared" si="684"/>
        <v>0</v>
      </c>
      <c r="AD528" s="4">
        <f t="shared" si="684"/>
        <v>0</v>
      </c>
      <c r="AE528" s="4">
        <f t="shared" si="684"/>
        <v>0</v>
      </c>
      <c r="AF528" s="4">
        <f t="shared" si="684"/>
        <v>0</v>
      </c>
    </row>
    <row r="529" spans="4:32">
      <c r="D529" s="13">
        <v>8250</v>
      </c>
      <c r="E529" s="2"/>
      <c r="F529" s="4">
        <f t="shared" si="682"/>
        <v>1749.6399999999999</v>
      </c>
      <c r="G529" s="4">
        <f t="shared" si="682"/>
        <v>1281.54</v>
      </c>
      <c r="H529" s="4">
        <f t="shared" si="682"/>
        <v>1435.34</v>
      </c>
      <c r="I529" s="4">
        <f t="shared" si="682"/>
        <v>609.9</v>
      </c>
      <c r="J529" s="4">
        <f t="shared" si="682"/>
        <v>379.66</v>
      </c>
      <c r="K529" s="4">
        <f t="shared" si="682"/>
        <v>206.07</v>
      </c>
      <c r="L529" s="4">
        <f t="shared" si="682"/>
        <v>1881.4284385514072</v>
      </c>
      <c r="M529" s="4">
        <f t="shared" si="682"/>
        <v>1884.073928397155</v>
      </c>
      <c r="N529" s="4">
        <f t="shared" si="682"/>
        <v>1845.3544422285761</v>
      </c>
      <c r="O529" s="4">
        <f t="shared" si="682"/>
        <v>735.13148750329526</v>
      </c>
      <c r="P529" s="4">
        <f t="shared" si="683"/>
        <v>802.2083264115987</v>
      </c>
      <c r="Q529" s="4">
        <f t="shared" si="683"/>
        <v>687.8857628995014</v>
      </c>
      <c r="R529" s="4">
        <f t="shared" si="683"/>
        <v>756.48169835492956</v>
      </c>
      <c r="S529" s="4">
        <f t="shared" si="683"/>
        <v>756.1995203381266</v>
      </c>
      <c r="T529" s="4">
        <f t="shared" si="683"/>
        <v>741.73383245139541</v>
      </c>
      <c r="U529" s="4">
        <f t="shared" si="683"/>
        <v>700.71792890717393</v>
      </c>
      <c r="V529" s="4">
        <f t="shared" si="683"/>
        <v>1241.0254657261651</v>
      </c>
      <c r="W529" s="4">
        <f t="shared" si="683"/>
        <v>867.38293213052884</v>
      </c>
      <c r="X529" s="4">
        <f t="shared" si="683"/>
        <v>710.46364165398404</v>
      </c>
      <c r="Y529" s="4">
        <f t="shared" si="683"/>
        <v>722.65669983275018</v>
      </c>
      <c r="Z529" s="4">
        <f t="shared" si="684"/>
        <v>666.18945025071991</v>
      </c>
      <c r="AA529" s="4">
        <f t="shared" si="684"/>
        <v>735.13148750329526</v>
      </c>
      <c r="AB529" s="4">
        <f t="shared" si="684"/>
        <v>802.2083264115987</v>
      </c>
      <c r="AC529" s="4">
        <f t="shared" si="684"/>
        <v>687.8857628995014</v>
      </c>
      <c r="AD529" s="4">
        <f t="shared" si="684"/>
        <v>756.48169835492956</v>
      </c>
      <c r="AE529" s="4">
        <f t="shared" si="684"/>
        <v>756.1995203381266</v>
      </c>
      <c r="AF529" s="4">
        <f t="shared" si="684"/>
        <v>741.73383245139541</v>
      </c>
    </row>
    <row r="530" spans="4:32">
      <c r="D530" s="13">
        <v>8310</v>
      </c>
      <c r="E530" s="2"/>
      <c r="F530" s="4">
        <f t="shared" si="682"/>
        <v>420.89</v>
      </c>
      <c r="G530" s="4">
        <f t="shared" si="682"/>
        <v>965.79</v>
      </c>
      <c r="H530" s="4">
        <f t="shared" si="682"/>
        <v>435.61</v>
      </c>
      <c r="I530" s="4">
        <f t="shared" si="682"/>
        <v>1452.3</v>
      </c>
      <c r="J530" s="4">
        <f t="shared" si="682"/>
        <v>2170</v>
      </c>
      <c r="K530" s="4">
        <f t="shared" si="682"/>
        <v>3133</v>
      </c>
      <c r="L530" s="4">
        <f t="shared" si="682"/>
        <v>1141.8190282576998</v>
      </c>
      <c r="M530" s="4">
        <f t="shared" si="682"/>
        <v>1105.8915144422879</v>
      </c>
      <c r="N530" s="4">
        <f t="shared" si="682"/>
        <v>1103.2609469001286</v>
      </c>
      <c r="O530" s="4">
        <f t="shared" si="682"/>
        <v>1140.3643301151235</v>
      </c>
      <c r="P530" s="4">
        <f t="shared" si="683"/>
        <v>1219.4740544896608</v>
      </c>
      <c r="Q530" s="4">
        <f t="shared" si="683"/>
        <v>856.56271797912723</v>
      </c>
      <c r="R530" s="4">
        <f t="shared" si="683"/>
        <v>977.07563188328413</v>
      </c>
      <c r="S530" s="4">
        <f t="shared" si="683"/>
        <v>932.45996981539861</v>
      </c>
      <c r="T530" s="4">
        <f t="shared" si="683"/>
        <v>1017.3474635292315</v>
      </c>
      <c r="U530" s="4">
        <f t="shared" si="683"/>
        <v>1247.9261220533554</v>
      </c>
      <c r="V530" s="4">
        <f t="shared" si="683"/>
        <v>1141.9302477823685</v>
      </c>
      <c r="W530" s="4">
        <f t="shared" si="683"/>
        <v>2628.9863448396209</v>
      </c>
      <c r="X530" s="4">
        <f t="shared" si="683"/>
        <v>2318.6543547708143</v>
      </c>
      <c r="Y530" s="4">
        <f t="shared" si="683"/>
        <v>1389.6317151716323</v>
      </c>
      <c r="Z530" s="4">
        <f t="shared" si="684"/>
        <v>1377.886989382775</v>
      </c>
      <c r="AA530" s="4">
        <f t="shared" si="684"/>
        <v>1140.3643301151235</v>
      </c>
      <c r="AB530" s="4">
        <f t="shared" si="684"/>
        <v>1219.4740544896608</v>
      </c>
      <c r="AC530" s="4">
        <f t="shared" si="684"/>
        <v>856.56271797912723</v>
      </c>
      <c r="AD530" s="4">
        <f t="shared" si="684"/>
        <v>977.07563188328413</v>
      </c>
      <c r="AE530" s="4">
        <f t="shared" si="684"/>
        <v>932.45996981539861</v>
      </c>
      <c r="AF530" s="4">
        <f t="shared" si="684"/>
        <v>1017.3474635292315</v>
      </c>
    </row>
    <row r="531" spans="4:32">
      <c r="D531" s="13">
        <v>8320</v>
      </c>
      <c r="E531" s="2"/>
      <c r="F531" s="4">
        <f t="shared" si="682"/>
        <v>0</v>
      </c>
      <c r="G531" s="4">
        <f t="shared" si="682"/>
        <v>0</v>
      </c>
      <c r="H531" s="4">
        <f t="shared" si="682"/>
        <v>0</v>
      </c>
      <c r="I531" s="4">
        <f t="shared" si="682"/>
        <v>0</v>
      </c>
      <c r="J531" s="4">
        <f t="shared" si="682"/>
        <v>0</v>
      </c>
      <c r="K531" s="4">
        <f t="shared" si="682"/>
        <v>0</v>
      </c>
      <c r="L531" s="4">
        <f t="shared" si="682"/>
        <v>0</v>
      </c>
      <c r="M531" s="4">
        <f t="shared" si="682"/>
        <v>0</v>
      </c>
      <c r="N531" s="4">
        <f t="shared" si="682"/>
        <v>0</v>
      </c>
      <c r="O531" s="4">
        <f t="shared" si="682"/>
        <v>0</v>
      </c>
      <c r="P531" s="4">
        <f t="shared" si="683"/>
        <v>0</v>
      </c>
      <c r="Q531" s="4">
        <f t="shared" si="683"/>
        <v>0</v>
      </c>
      <c r="R531" s="4">
        <f t="shared" si="683"/>
        <v>0</v>
      </c>
      <c r="S531" s="4">
        <f t="shared" si="683"/>
        <v>0</v>
      </c>
      <c r="T531" s="4">
        <f t="shared" si="683"/>
        <v>0</v>
      </c>
      <c r="U531" s="4">
        <f t="shared" si="683"/>
        <v>0</v>
      </c>
      <c r="V531" s="4">
        <f t="shared" si="683"/>
        <v>0</v>
      </c>
      <c r="W531" s="4">
        <f t="shared" si="683"/>
        <v>0</v>
      </c>
      <c r="X531" s="4">
        <f t="shared" si="683"/>
        <v>0</v>
      </c>
      <c r="Y531" s="4">
        <f t="shared" si="683"/>
        <v>0</v>
      </c>
      <c r="Z531" s="4">
        <f t="shared" si="684"/>
        <v>0</v>
      </c>
      <c r="AA531" s="4">
        <f t="shared" si="684"/>
        <v>0</v>
      </c>
      <c r="AB531" s="4">
        <f t="shared" si="684"/>
        <v>0</v>
      </c>
      <c r="AC531" s="4">
        <f t="shared" si="684"/>
        <v>0</v>
      </c>
      <c r="AD531" s="4">
        <f t="shared" si="684"/>
        <v>0</v>
      </c>
      <c r="AE531" s="4">
        <f t="shared" si="684"/>
        <v>0</v>
      </c>
      <c r="AF531" s="4">
        <f t="shared" si="684"/>
        <v>0</v>
      </c>
    </row>
    <row r="532" spans="4:32">
      <c r="D532" s="13">
        <v>8340</v>
      </c>
      <c r="E532" s="2"/>
      <c r="F532" s="4">
        <f t="shared" si="682"/>
        <v>157.15</v>
      </c>
      <c r="G532" s="4">
        <f t="shared" si="682"/>
        <v>6645.0599999999995</v>
      </c>
      <c r="H532" s="4">
        <f t="shared" si="682"/>
        <v>-629.18999999999994</v>
      </c>
      <c r="I532" s="4">
        <f t="shared" si="682"/>
        <v>0</v>
      </c>
      <c r="J532" s="4">
        <f t="shared" si="682"/>
        <v>15.61</v>
      </c>
      <c r="K532" s="4">
        <f t="shared" si="682"/>
        <v>0</v>
      </c>
      <c r="L532" s="4">
        <f t="shared" si="682"/>
        <v>877.0227389493507</v>
      </c>
      <c r="M532" s="4">
        <f t="shared" si="682"/>
        <v>869.14968495628125</v>
      </c>
      <c r="N532" s="4">
        <f t="shared" si="682"/>
        <v>841.14001527598737</v>
      </c>
      <c r="O532" s="4">
        <f t="shared" si="682"/>
        <v>859.27148675933927</v>
      </c>
      <c r="P532" s="4">
        <f t="shared" si="683"/>
        <v>907.05664057036142</v>
      </c>
      <c r="Q532" s="4">
        <f t="shared" si="683"/>
        <v>705.51423786264218</v>
      </c>
      <c r="R532" s="4">
        <f t="shared" si="683"/>
        <v>794.29058125770166</v>
      </c>
      <c r="S532" s="4">
        <f t="shared" si="683"/>
        <v>751.22328978880682</v>
      </c>
      <c r="T532" s="4">
        <f t="shared" si="683"/>
        <v>801.91037856584103</v>
      </c>
      <c r="U532" s="4">
        <f t="shared" si="683"/>
        <v>917.01930843296554</v>
      </c>
      <c r="V532" s="4">
        <f t="shared" si="683"/>
        <v>879.52265082879023</v>
      </c>
      <c r="W532" s="4">
        <f t="shared" si="683"/>
        <v>1696.2325649230725</v>
      </c>
      <c r="X532" s="4">
        <f t="shared" si="683"/>
        <v>1535.1030482455217</v>
      </c>
      <c r="Y532" s="4">
        <f t="shared" si="683"/>
        <v>1022.9812871082836</v>
      </c>
      <c r="Z532" s="4">
        <f t="shared" si="684"/>
        <v>982.94573231269987</v>
      </c>
      <c r="AA532" s="4">
        <f t="shared" si="684"/>
        <v>865.34856047912183</v>
      </c>
      <c r="AB532" s="4">
        <f t="shared" si="684"/>
        <v>913.1337142901441</v>
      </c>
      <c r="AC532" s="4">
        <f t="shared" si="684"/>
        <v>711.3521944017275</v>
      </c>
      <c r="AD532" s="4">
        <f t="shared" si="684"/>
        <v>800.60677174311718</v>
      </c>
      <c r="AE532" s="4">
        <f t="shared" si="684"/>
        <v>756.82212930448259</v>
      </c>
      <c r="AF532" s="4">
        <f t="shared" si="684"/>
        <v>807.9874522856237</v>
      </c>
    </row>
    <row r="533" spans="4:32">
      <c r="D533" s="13">
        <v>8350</v>
      </c>
      <c r="E533" s="2"/>
      <c r="F533" s="4">
        <f t="shared" si="682"/>
        <v>0</v>
      </c>
      <c r="G533" s="4">
        <f t="shared" si="682"/>
        <v>0</v>
      </c>
      <c r="H533" s="4">
        <f t="shared" si="682"/>
        <v>0</v>
      </c>
      <c r="I533" s="4">
        <f t="shared" si="682"/>
        <v>0</v>
      </c>
      <c r="J533" s="4">
        <f t="shared" si="682"/>
        <v>0</v>
      </c>
      <c r="K533" s="4">
        <f t="shared" si="682"/>
        <v>0</v>
      </c>
      <c r="L533" s="4">
        <f t="shared" si="682"/>
        <v>0</v>
      </c>
      <c r="M533" s="4">
        <f t="shared" si="682"/>
        <v>0</v>
      </c>
      <c r="N533" s="4">
        <f t="shared" si="682"/>
        <v>0</v>
      </c>
      <c r="O533" s="4">
        <f t="shared" si="682"/>
        <v>0</v>
      </c>
      <c r="P533" s="4">
        <f t="shared" si="683"/>
        <v>0</v>
      </c>
      <c r="Q533" s="4">
        <f t="shared" si="683"/>
        <v>0</v>
      </c>
      <c r="R533" s="4">
        <f t="shared" si="683"/>
        <v>0</v>
      </c>
      <c r="S533" s="4">
        <f t="shared" si="683"/>
        <v>0</v>
      </c>
      <c r="T533" s="4">
        <f t="shared" si="683"/>
        <v>0</v>
      </c>
      <c r="U533" s="4">
        <f t="shared" si="683"/>
        <v>0</v>
      </c>
      <c r="V533" s="4">
        <f t="shared" si="683"/>
        <v>0</v>
      </c>
      <c r="W533" s="4">
        <f t="shared" si="683"/>
        <v>0</v>
      </c>
      <c r="X533" s="4">
        <f t="shared" si="683"/>
        <v>0</v>
      </c>
      <c r="Y533" s="4">
        <f t="shared" si="683"/>
        <v>0</v>
      </c>
      <c r="Z533" s="4">
        <f t="shared" si="684"/>
        <v>0</v>
      </c>
      <c r="AA533" s="4">
        <f t="shared" si="684"/>
        <v>0</v>
      </c>
      <c r="AB533" s="4">
        <f t="shared" si="684"/>
        <v>0</v>
      </c>
      <c r="AC533" s="4">
        <f t="shared" si="684"/>
        <v>0</v>
      </c>
      <c r="AD533" s="4">
        <f t="shared" si="684"/>
        <v>0</v>
      </c>
      <c r="AE533" s="4">
        <f t="shared" si="684"/>
        <v>0</v>
      </c>
      <c r="AF533" s="4">
        <f t="shared" si="684"/>
        <v>0</v>
      </c>
    </row>
    <row r="534" spans="4:32">
      <c r="D534" s="13">
        <v>8360</v>
      </c>
      <c r="E534" s="2"/>
      <c r="F534" s="4">
        <f t="shared" si="682"/>
        <v>0</v>
      </c>
      <c r="G534" s="4">
        <f t="shared" si="682"/>
        <v>0</v>
      </c>
      <c r="H534" s="4">
        <f t="shared" si="682"/>
        <v>0</v>
      </c>
      <c r="I534" s="4">
        <f t="shared" si="682"/>
        <v>0</v>
      </c>
      <c r="J534" s="4">
        <f t="shared" si="682"/>
        <v>0</v>
      </c>
      <c r="K534" s="4">
        <f t="shared" si="682"/>
        <v>0</v>
      </c>
      <c r="L534" s="4">
        <f t="shared" si="682"/>
        <v>0</v>
      </c>
      <c r="M534" s="4">
        <f t="shared" si="682"/>
        <v>0</v>
      </c>
      <c r="N534" s="4">
        <f t="shared" si="682"/>
        <v>0</v>
      </c>
      <c r="O534" s="4">
        <f t="shared" si="682"/>
        <v>0</v>
      </c>
      <c r="P534" s="4">
        <f t="shared" si="683"/>
        <v>0</v>
      </c>
      <c r="Q534" s="4">
        <f t="shared" si="683"/>
        <v>0</v>
      </c>
      <c r="R534" s="4">
        <f t="shared" si="683"/>
        <v>0</v>
      </c>
      <c r="S534" s="4">
        <f t="shared" si="683"/>
        <v>0</v>
      </c>
      <c r="T534" s="4">
        <f t="shared" si="683"/>
        <v>0</v>
      </c>
      <c r="U534" s="4">
        <f t="shared" si="683"/>
        <v>0</v>
      </c>
      <c r="V534" s="4">
        <f t="shared" si="683"/>
        <v>0</v>
      </c>
      <c r="W534" s="4">
        <f t="shared" si="683"/>
        <v>0</v>
      </c>
      <c r="X534" s="4">
        <f t="shared" si="683"/>
        <v>0</v>
      </c>
      <c r="Y534" s="4">
        <f t="shared" si="683"/>
        <v>0</v>
      </c>
      <c r="Z534" s="4">
        <f t="shared" si="684"/>
        <v>0</v>
      </c>
      <c r="AA534" s="4">
        <f t="shared" si="684"/>
        <v>0</v>
      </c>
      <c r="AB534" s="4">
        <f t="shared" si="684"/>
        <v>0</v>
      </c>
      <c r="AC534" s="4">
        <f t="shared" si="684"/>
        <v>0</v>
      </c>
      <c r="AD534" s="4">
        <f t="shared" si="684"/>
        <v>0</v>
      </c>
      <c r="AE534" s="4">
        <f t="shared" si="684"/>
        <v>0</v>
      </c>
      <c r="AF534" s="4">
        <f t="shared" si="684"/>
        <v>0</v>
      </c>
    </row>
    <row r="535" spans="4:32">
      <c r="D535">
        <v>8370</v>
      </c>
      <c r="E535" s="2"/>
      <c r="F535" s="4">
        <f t="shared" si="682"/>
        <v>0</v>
      </c>
      <c r="G535" s="4">
        <f t="shared" si="682"/>
        <v>0</v>
      </c>
      <c r="H535" s="4">
        <f t="shared" si="682"/>
        <v>0</v>
      </c>
      <c r="I535" s="4">
        <f t="shared" si="682"/>
        <v>0</v>
      </c>
      <c r="J535" s="4">
        <f t="shared" si="682"/>
        <v>0</v>
      </c>
      <c r="K535" s="4">
        <f t="shared" si="682"/>
        <v>0</v>
      </c>
      <c r="L535" s="4">
        <f t="shared" si="682"/>
        <v>0</v>
      </c>
      <c r="M535" s="4">
        <f t="shared" si="682"/>
        <v>0</v>
      </c>
      <c r="N535" s="4">
        <f t="shared" si="682"/>
        <v>0</v>
      </c>
      <c r="O535" s="4">
        <f t="shared" si="682"/>
        <v>0</v>
      </c>
      <c r="P535" s="4">
        <f t="shared" si="683"/>
        <v>0</v>
      </c>
      <c r="Q535" s="4">
        <f t="shared" si="683"/>
        <v>0</v>
      </c>
      <c r="R535" s="4">
        <f t="shared" si="683"/>
        <v>0</v>
      </c>
      <c r="S535" s="4">
        <f t="shared" si="683"/>
        <v>0</v>
      </c>
      <c r="T535" s="4">
        <f t="shared" si="683"/>
        <v>0</v>
      </c>
      <c r="U535" s="4">
        <f t="shared" si="683"/>
        <v>0</v>
      </c>
      <c r="V535" s="4">
        <f t="shared" si="683"/>
        <v>0</v>
      </c>
      <c r="W535" s="4">
        <f t="shared" si="683"/>
        <v>0</v>
      </c>
      <c r="X535" s="4">
        <f t="shared" si="683"/>
        <v>0</v>
      </c>
      <c r="Y535" s="4">
        <f t="shared" si="683"/>
        <v>0</v>
      </c>
      <c r="Z535" s="4">
        <f t="shared" si="684"/>
        <v>0</v>
      </c>
      <c r="AA535" s="4">
        <f t="shared" si="684"/>
        <v>0</v>
      </c>
      <c r="AB535" s="4">
        <f t="shared" si="684"/>
        <v>0</v>
      </c>
      <c r="AC535" s="4">
        <f t="shared" si="684"/>
        <v>0</v>
      </c>
      <c r="AD535" s="4">
        <f t="shared" si="684"/>
        <v>0</v>
      </c>
      <c r="AE535" s="4">
        <f t="shared" si="684"/>
        <v>0</v>
      </c>
      <c r="AF535" s="4">
        <f t="shared" si="684"/>
        <v>0</v>
      </c>
    </row>
    <row r="536" spans="4:32">
      <c r="D536" s="14">
        <v>8400</v>
      </c>
      <c r="E536" s="2"/>
      <c r="F536" s="4">
        <f t="shared" si="682"/>
        <v>0</v>
      </c>
      <c r="G536" s="4">
        <f t="shared" si="682"/>
        <v>0</v>
      </c>
      <c r="H536" s="4">
        <f t="shared" si="682"/>
        <v>0</v>
      </c>
      <c r="I536" s="4">
        <f t="shared" si="682"/>
        <v>0</v>
      </c>
      <c r="J536" s="4">
        <f t="shared" si="682"/>
        <v>0</v>
      </c>
      <c r="K536" s="4">
        <f t="shared" si="682"/>
        <v>0</v>
      </c>
      <c r="L536" s="4">
        <f t="shared" si="682"/>
        <v>0</v>
      </c>
      <c r="M536" s="4">
        <f t="shared" si="682"/>
        <v>0</v>
      </c>
      <c r="N536" s="4">
        <f t="shared" si="682"/>
        <v>0</v>
      </c>
      <c r="O536" s="4">
        <f t="shared" si="682"/>
        <v>0</v>
      </c>
      <c r="P536" s="4">
        <f t="shared" si="683"/>
        <v>0</v>
      </c>
      <c r="Q536" s="4">
        <f t="shared" si="683"/>
        <v>0</v>
      </c>
      <c r="R536" s="4">
        <f t="shared" si="683"/>
        <v>0</v>
      </c>
      <c r="S536" s="4">
        <f t="shared" si="683"/>
        <v>0</v>
      </c>
      <c r="T536" s="4">
        <f t="shared" si="683"/>
        <v>0</v>
      </c>
      <c r="U536" s="4">
        <f t="shared" si="683"/>
        <v>0</v>
      </c>
      <c r="V536" s="4">
        <f t="shared" si="683"/>
        <v>0</v>
      </c>
      <c r="W536" s="4">
        <f t="shared" si="683"/>
        <v>0</v>
      </c>
      <c r="X536" s="4">
        <f t="shared" si="683"/>
        <v>0</v>
      </c>
      <c r="Y536" s="4">
        <f t="shared" si="683"/>
        <v>0</v>
      </c>
      <c r="Z536" s="4">
        <f t="shared" si="684"/>
        <v>0</v>
      </c>
      <c r="AA536" s="4">
        <f t="shared" si="684"/>
        <v>0</v>
      </c>
      <c r="AB536" s="4">
        <f t="shared" si="684"/>
        <v>0</v>
      </c>
      <c r="AC536" s="4">
        <f t="shared" si="684"/>
        <v>0</v>
      </c>
      <c r="AD536" s="4">
        <f t="shared" si="684"/>
        <v>0</v>
      </c>
      <c r="AE536" s="4">
        <f t="shared" si="684"/>
        <v>0</v>
      </c>
      <c r="AF536" s="4">
        <f t="shared" si="684"/>
        <v>0</v>
      </c>
    </row>
    <row r="537" spans="4:32">
      <c r="D537" s="13">
        <v>8410</v>
      </c>
      <c r="E537" s="2"/>
      <c r="F537" s="4">
        <f t="shared" si="682"/>
        <v>17878.14</v>
      </c>
      <c r="G537" s="4">
        <f t="shared" si="682"/>
        <v>2111.9299999999998</v>
      </c>
      <c r="H537" s="4">
        <f t="shared" si="682"/>
        <v>9048.65</v>
      </c>
      <c r="I537" s="4">
        <f t="shared" si="682"/>
        <v>11668.31</v>
      </c>
      <c r="J537" s="4">
        <f t="shared" si="682"/>
        <v>11356.6</v>
      </c>
      <c r="K537" s="4">
        <f t="shared" si="682"/>
        <v>13294.600000000002</v>
      </c>
      <c r="L537" s="4">
        <f t="shared" si="682"/>
        <v>10403.282875946818</v>
      </c>
      <c r="M537" s="4">
        <f t="shared" si="682"/>
        <v>11260.389005650039</v>
      </c>
      <c r="N537" s="4">
        <f t="shared" si="682"/>
        <v>10370.123186662684</v>
      </c>
      <c r="O537" s="4">
        <f t="shared" si="682"/>
        <v>10846.749111590068</v>
      </c>
      <c r="P537" s="4">
        <f t="shared" si="683"/>
        <v>10844.468475280901</v>
      </c>
      <c r="Q537" s="4">
        <f t="shared" si="683"/>
        <v>10423.831808760155</v>
      </c>
      <c r="R537" s="4">
        <f t="shared" si="683"/>
        <v>11257.568293333758</v>
      </c>
      <c r="S537" s="4">
        <f t="shared" si="683"/>
        <v>10007.566597602117</v>
      </c>
      <c r="T537" s="4">
        <f t="shared" si="683"/>
        <v>10878.0942688785</v>
      </c>
      <c r="U537" s="4">
        <f t="shared" si="683"/>
        <v>10408.832603967065</v>
      </c>
      <c r="V537" s="4">
        <f t="shared" si="683"/>
        <v>11255.366442274086</v>
      </c>
      <c r="W537" s="4">
        <f t="shared" si="683"/>
        <v>10451.743604379424</v>
      </c>
      <c r="X537" s="4">
        <f t="shared" si="683"/>
        <v>10821.042494978063</v>
      </c>
      <c r="Y537" s="4">
        <f t="shared" si="683"/>
        <v>11280.582775455803</v>
      </c>
      <c r="Z537" s="4">
        <f t="shared" si="684"/>
        <v>10013.564685405005</v>
      </c>
      <c r="AA537" s="4">
        <f t="shared" si="684"/>
        <v>11168.851555828754</v>
      </c>
      <c r="AB537" s="4">
        <f t="shared" si="684"/>
        <v>11166.570919519587</v>
      </c>
      <c r="AC537" s="4">
        <f t="shared" si="684"/>
        <v>10733.260352382613</v>
      </c>
      <c r="AD537" s="4">
        <f t="shared" si="684"/>
        <v>11592.34461618907</v>
      </c>
      <c r="AE537" s="4">
        <f t="shared" si="684"/>
        <v>10304.321248945038</v>
      </c>
      <c r="AF537" s="4">
        <f t="shared" si="684"/>
        <v>11200.196713117186</v>
      </c>
    </row>
    <row r="538" spans="4:32">
      <c r="D538" s="13">
        <v>8470</v>
      </c>
      <c r="E538" s="2"/>
      <c r="F538" s="4">
        <f t="shared" si="682"/>
        <v>0</v>
      </c>
      <c r="G538" s="4">
        <f t="shared" si="682"/>
        <v>0</v>
      </c>
      <c r="H538" s="4">
        <f t="shared" si="682"/>
        <v>0</v>
      </c>
      <c r="I538" s="4">
        <f t="shared" si="682"/>
        <v>0</v>
      </c>
      <c r="J538" s="4">
        <f t="shared" si="682"/>
        <v>0</v>
      </c>
      <c r="K538" s="4">
        <f t="shared" si="682"/>
        <v>0</v>
      </c>
      <c r="L538" s="4">
        <f t="shared" si="682"/>
        <v>0</v>
      </c>
      <c r="M538" s="4">
        <f t="shared" si="682"/>
        <v>0</v>
      </c>
      <c r="N538" s="4">
        <f t="shared" si="682"/>
        <v>0</v>
      </c>
      <c r="O538" s="4">
        <f t="shared" si="682"/>
        <v>0</v>
      </c>
      <c r="P538" s="4">
        <f t="shared" si="683"/>
        <v>0</v>
      </c>
      <c r="Q538" s="4">
        <f t="shared" si="683"/>
        <v>0</v>
      </c>
      <c r="R538" s="4">
        <f t="shared" si="683"/>
        <v>0</v>
      </c>
      <c r="S538" s="4">
        <f t="shared" si="683"/>
        <v>0</v>
      </c>
      <c r="T538" s="4">
        <f t="shared" si="683"/>
        <v>0</v>
      </c>
      <c r="U538" s="4">
        <f t="shared" si="683"/>
        <v>0</v>
      </c>
      <c r="V538" s="4">
        <f t="shared" si="683"/>
        <v>0</v>
      </c>
      <c r="W538" s="4">
        <f t="shared" si="683"/>
        <v>0</v>
      </c>
      <c r="X538" s="4">
        <f t="shared" si="683"/>
        <v>0</v>
      </c>
      <c r="Y538" s="4">
        <f t="shared" si="683"/>
        <v>0</v>
      </c>
      <c r="Z538" s="4">
        <f t="shared" si="684"/>
        <v>0</v>
      </c>
      <c r="AA538" s="4">
        <f t="shared" si="684"/>
        <v>0</v>
      </c>
      <c r="AB538" s="4">
        <f t="shared" si="684"/>
        <v>0</v>
      </c>
      <c r="AC538" s="4">
        <f t="shared" si="684"/>
        <v>0</v>
      </c>
      <c r="AD538" s="4">
        <f t="shared" si="684"/>
        <v>0</v>
      </c>
      <c r="AE538" s="4">
        <f t="shared" si="684"/>
        <v>0</v>
      </c>
      <c r="AF538" s="4">
        <f t="shared" si="684"/>
        <v>0</v>
      </c>
    </row>
    <row r="539" spans="4:32">
      <c r="D539" s="13">
        <v>8500</v>
      </c>
      <c r="E539" s="2"/>
      <c r="F539" s="4">
        <f t="shared" si="682"/>
        <v>0</v>
      </c>
      <c r="G539" s="4">
        <f t="shared" si="682"/>
        <v>0</v>
      </c>
      <c r="H539" s="4">
        <f t="shared" si="682"/>
        <v>0</v>
      </c>
      <c r="I539" s="4">
        <f t="shared" si="682"/>
        <v>0</v>
      </c>
      <c r="J539" s="4">
        <f t="shared" si="682"/>
        <v>0</v>
      </c>
      <c r="K539" s="4">
        <f t="shared" si="682"/>
        <v>0</v>
      </c>
      <c r="L539" s="4">
        <f t="shared" si="682"/>
        <v>0</v>
      </c>
      <c r="M539" s="4">
        <f t="shared" si="682"/>
        <v>0</v>
      </c>
      <c r="N539" s="4">
        <f t="shared" si="682"/>
        <v>0</v>
      </c>
      <c r="O539" s="4">
        <f t="shared" si="682"/>
        <v>0</v>
      </c>
      <c r="P539" s="4">
        <f t="shared" si="683"/>
        <v>0</v>
      </c>
      <c r="Q539" s="4">
        <f t="shared" si="683"/>
        <v>0</v>
      </c>
      <c r="R539" s="4">
        <f t="shared" si="683"/>
        <v>0</v>
      </c>
      <c r="S539" s="4">
        <f t="shared" si="683"/>
        <v>0</v>
      </c>
      <c r="T539" s="4">
        <f t="shared" si="683"/>
        <v>0</v>
      </c>
      <c r="U539" s="4">
        <f t="shared" si="683"/>
        <v>0</v>
      </c>
      <c r="V539" s="4">
        <f t="shared" si="683"/>
        <v>0</v>
      </c>
      <c r="W539" s="4">
        <f t="shared" si="683"/>
        <v>0</v>
      </c>
      <c r="X539" s="4">
        <f t="shared" si="683"/>
        <v>0</v>
      </c>
      <c r="Y539" s="4">
        <f t="shared" si="683"/>
        <v>0</v>
      </c>
      <c r="Z539" s="4">
        <f t="shared" si="684"/>
        <v>0</v>
      </c>
      <c r="AA539" s="4">
        <f t="shared" si="684"/>
        <v>0</v>
      </c>
      <c r="AB539" s="4">
        <f t="shared" si="684"/>
        <v>0</v>
      </c>
      <c r="AC539" s="4">
        <f t="shared" si="684"/>
        <v>0</v>
      </c>
      <c r="AD539" s="4">
        <f t="shared" si="684"/>
        <v>0</v>
      </c>
      <c r="AE539" s="4">
        <f t="shared" si="684"/>
        <v>0</v>
      </c>
      <c r="AF539" s="4">
        <f t="shared" si="684"/>
        <v>0</v>
      </c>
    </row>
    <row r="540" spans="4:32">
      <c r="D540">
        <v>8520</v>
      </c>
      <c r="E540" s="2"/>
      <c r="F540" s="4">
        <f t="shared" si="682"/>
        <v>0</v>
      </c>
      <c r="G540" s="4">
        <f t="shared" si="682"/>
        <v>0</v>
      </c>
      <c r="H540" s="4">
        <f t="shared" si="682"/>
        <v>0</v>
      </c>
      <c r="I540" s="4">
        <f t="shared" si="682"/>
        <v>0</v>
      </c>
      <c r="J540" s="4">
        <f t="shared" si="682"/>
        <v>0</v>
      </c>
      <c r="K540" s="4">
        <f t="shared" si="682"/>
        <v>0</v>
      </c>
      <c r="L540" s="4">
        <f t="shared" si="682"/>
        <v>0</v>
      </c>
      <c r="M540" s="4">
        <f t="shared" si="682"/>
        <v>0</v>
      </c>
      <c r="N540" s="4">
        <f t="shared" si="682"/>
        <v>0</v>
      </c>
      <c r="O540" s="4">
        <f t="shared" si="682"/>
        <v>0</v>
      </c>
      <c r="P540" s="4">
        <f t="shared" si="683"/>
        <v>0</v>
      </c>
      <c r="Q540" s="4">
        <f t="shared" si="683"/>
        <v>0</v>
      </c>
      <c r="R540" s="4">
        <f t="shared" si="683"/>
        <v>0</v>
      </c>
      <c r="S540" s="4">
        <f t="shared" si="683"/>
        <v>0</v>
      </c>
      <c r="T540" s="4">
        <f t="shared" si="683"/>
        <v>0</v>
      </c>
      <c r="U540" s="4">
        <f t="shared" si="683"/>
        <v>0</v>
      </c>
      <c r="V540" s="4">
        <f t="shared" si="683"/>
        <v>0</v>
      </c>
      <c r="W540" s="4">
        <f t="shared" si="683"/>
        <v>0</v>
      </c>
      <c r="X540" s="4">
        <f t="shared" si="683"/>
        <v>0</v>
      </c>
      <c r="Y540" s="4">
        <f t="shared" si="683"/>
        <v>0</v>
      </c>
      <c r="Z540" s="4">
        <f t="shared" si="684"/>
        <v>0</v>
      </c>
      <c r="AA540" s="4">
        <f t="shared" si="684"/>
        <v>0</v>
      </c>
      <c r="AB540" s="4">
        <f t="shared" si="684"/>
        <v>0</v>
      </c>
      <c r="AC540" s="4">
        <f t="shared" si="684"/>
        <v>0</v>
      </c>
      <c r="AD540" s="4">
        <f t="shared" si="684"/>
        <v>0</v>
      </c>
      <c r="AE540" s="4">
        <f t="shared" si="684"/>
        <v>0</v>
      </c>
      <c r="AF540" s="4">
        <f t="shared" si="684"/>
        <v>0</v>
      </c>
    </row>
    <row r="541" spans="4:32">
      <c r="D541">
        <v>8550</v>
      </c>
      <c r="E541" s="2"/>
      <c r="F541" s="4">
        <f t="shared" si="682"/>
        <v>31.3</v>
      </c>
      <c r="G541" s="4">
        <f t="shared" si="682"/>
        <v>30.74</v>
      </c>
      <c r="H541" s="4">
        <f t="shared" si="682"/>
        <v>30.4</v>
      </c>
      <c r="I541" s="4">
        <f t="shared" si="682"/>
        <v>29.65</v>
      </c>
      <c r="J541" s="4">
        <f t="shared" si="682"/>
        <v>29.54</v>
      </c>
      <c r="K541" s="4">
        <f t="shared" si="682"/>
        <v>28.29</v>
      </c>
      <c r="L541" s="4">
        <f t="shared" si="682"/>
        <v>26.580489418766184</v>
      </c>
      <c r="M541" s="4">
        <f t="shared" si="682"/>
        <v>26.673298963225697</v>
      </c>
      <c r="N541" s="4">
        <f t="shared" si="682"/>
        <v>25.314935075045124</v>
      </c>
      <c r="O541" s="4">
        <f t="shared" si="682"/>
        <v>23.983004929679819</v>
      </c>
      <c r="P541" s="4">
        <f t="shared" si="683"/>
        <v>26.462655252013988</v>
      </c>
      <c r="Q541" s="4">
        <f t="shared" si="683"/>
        <v>23.101880169170904</v>
      </c>
      <c r="R541" s="4">
        <f t="shared" si="683"/>
        <v>25.847741087902634</v>
      </c>
      <c r="S541" s="4">
        <f t="shared" si="683"/>
        <v>25.863875234930322</v>
      </c>
      <c r="T541" s="4">
        <f t="shared" si="683"/>
        <v>25.121155537155939</v>
      </c>
      <c r="U541" s="4">
        <f t="shared" si="683"/>
        <v>24.021594459171855</v>
      </c>
      <c r="V541" s="4">
        <f t="shared" si="683"/>
        <v>25.255338897441277</v>
      </c>
      <c r="W541" s="4">
        <f t="shared" si="683"/>
        <v>26.014668108202773</v>
      </c>
      <c r="X541" s="4">
        <f t="shared" si="683"/>
        <v>23.747987394810362</v>
      </c>
      <c r="Y541" s="4">
        <f t="shared" si="683"/>
        <v>24.902826742933499</v>
      </c>
      <c r="Z541" s="4">
        <f t="shared" si="684"/>
        <v>22.470894108336076</v>
      </c>
      <c r="AA541" s="4">
        <f t="shared" si="684"/>
        <v>23.983004929679819</v>
      </c>
      <c r="AB541" s="4">
        <f t="shared" si="684"/>
        <v>26.462655252013988</v>
      </c>
      <c r="AC541" s="4">
        <f t="shared" si="684"/>
        <v>23.101880169170904</v>
      </c>
      <c r="AD541" s="4">
        <f t="shared" si="684"/>
        <v>25.847741087902634</v>
      </c>
      <c r="AE541" s="4">
        <f t="shared" si="684"/>
        <v>25.863875234930322</v>
      </c>
      <c r="AF541" s="4">
        <f t="shared" si="684"/>
        <v>25.121155537155939</v>
      </c>
    </row>
    <row r="542" spans="4:32">
      <c r="D542" s="13">
        <v>8560</v>
      </c>
      <c r="E542" s="2"/>
      <c r="F542" s="4">
        <f>SUMIF($C$9:$C$503,$D542,F$9:F$503)</f>
        <v>9552.4699999999993</v>
      </c>
      <c r="G542" s="4">
        <f>SUMIF($C$9:$C$503,$D542,G$9:G$503)</f>
        <v>31996.649999999998</v>
      </c>
      <c r="H542" s="4">
        <f>SUMIF($C$9:$C$503,$D542,H$9:H$503)</f>
        <v>28224.39</v>
      </c>
      <c r="I542" s="4">
        <f>SUMIF($C$9:$C$503,$D542,I$9:I$503)</f>
        <v>15085.859999999999</v>
      </c>
      <c r="J542" s="4">
        <f t="shared" ref="J542:S551" si="685">SUMIF($C$9:$C$506,$D542,J$9:J$506)</f>
        <v>22350.340000000004</v>
      </c>
      <c r="K542" s="4">
        <f t="shared" si="685"/>
        <v>21291.459999999995</v>
      </c>
      <c r="L542" s="4">
        <f t="shared" si="685"/>
        <v>21247.150268761423</v>
      </c>
      <c r="M542" s="4">
        <f t="shared" si="685"/>
        <v>22066.68254673035</v>
      </c>
      <c r="N542" s="4">
        <f t="shared" si="685"/>
        <v>20182.413363912099</v>
      </c>
      <c r="O542" s="4">
        <f t="shared" si="685"/>
        <v>20148.169003777126</v>
      </c>
      <c r="P542" s="4">
        <f t="shared" si="685"/>
        <v>20531.333496188487</v>
      </c>
      <c r="Q542" s="4">
        <f t="shared" si="685"/>
        <v>19962.592915658344</v>
      </c>
      <c r="R542" s="4">
        <f t="shared" si="685"/>
        <v>21841.522486507569</v>
      </c>
      <c r="S542" s="4">
        <f t="shared" si="685"/>
        <v>20303.112498451468</v>
      </c>
      <c r="T542" s="4">
        <f t="shared" ref="T542:AF551" si="686">SUMIF($C$9:$C$506,$D542,T$9:T$506)</f>
        <v>20874.630932794425</v>
      </c>
      <c r="U542" s="4">
        <f t="shared" si="686"/>
        <v>20653.354607600446</v>
      </c>
      <c r="V542" s="4">
        <f t="shared" si="686"/>
        <v>21413.127017825293</v>
      </c>
      <c r="W542" s="4">
        <f t="shared" si="686"/>
        <v>22604.660465328059</v>
      </c>
      <c r="X542" s="4">
        <f t="shared" si="686"/>
        <v>22903.908437080365</v>
      </c>
      <c r="Y542" s="4">
        <f t="shared" si="686"/>
        <v>22070.79105335334</v>
      </c>
      <c r="Z542" s="4">
        <f t="shared" si="686"/>
        <v>19869.170183180868</v>
      </c>
      <c r="AA542" s="4">
        <f t="shared" si="686"/>
        <v>20589.612092110081</v>
      </c>
      <c r="AB542" s="4">
        <f t="shared" si="686"/>
        <v>20972.776584521442</v>
      </c>
      <c r="AC542" s="4">
        <f t="shared" si="686"/>
        <v>20386.666356758484</v>
      </c>
      <c r="AD542" s="4">
        <f t="shared" si="686"/>
        <v>22300.335191922761</v>
      </c>
      <c r="AE542" s="4">
        <f t="shared" si="686"/>
        <v>20709.816303744279</v>
      </c>
      <c r="AF542" s="4">
        <f t="shared" si="686"/>
        <v>21316.074021127384</v>
      </c>
    </row>
    <row r="543" spans="4:32">
      <c r="D543" s="13">
        <v>8570</v>
      </c>
      <c r="E543" s="2"/>
      <c r="F543" s="4">
        <f t="shared" ref="F543:I562" si="687">SUMIF($C$9:$C$506,$D543,F$9:F$506)</f>
        <v>842.09999999999991</v>
      </c>
      <c r="G543" s="4">
        <f t="shared" si="687"/>
        <v>707.12000000000012</v>
      </c>
      <c r="H543" s="4">
        <f t="shared" si="687"/>
        <v>867.7</v>
      </c>
      <c r="I543" s="4">
        <f t="shared" si="687"/>
        <v>931.88</v>
      </c>
      <c r="J543" s="4">
        <f t="shared" si="685"/>
        <v>1815.24</v>
      </c>
      <c r="K543" s="4">
        <f t="shared" si="685"/>
        <v>915.41</v>
      </c>
      <c r="L543" s="4">
        <f t="shared" si="685"/>
        <v>998.19260327522102</v>
      </c>
      <c r="M543" s="4">
        <f t="shared" si="685"/>
        <v>1002.1792306301695</v>
      </c>
      <c r="N543" s="4">
        <f t="shared" si="685"/>
        <v>910.86134278845486</v>
      </c>
      <c r="O543" s="4">
        <f t="shared" si="685"/>
        <v>847.44734725161572</v>
      </c>
      <c r="P543" s="4">
        <f t="shared" si="685"/>
        <v>912.51574919325446</v>
      </c>
      <c r="Q543" s="4">
        <f t="shared" si="685"/>
        <v>867.22331951837737</v>
      </c>
      <c r="R543" s="4">
        <f t="shared" si="685"/>
        <v>968.91443359104323</v>
      </c>
      <c r="S543" s="4">
        <f t="shared" si="685"/>
        <v>961.53047676247786</v>
      </c>
      <c r="T543" s="4">
        <f t="shared" si="686"/>
        <v>915.0993013676632</v>
      </c>
      <c r="U543" s="4">
        <f t="shared" si="686"/>
        <v>867.2022732961758</v>
      </c>
      <c r="V543" s="4">
        <f t="shared" si="686"/>
        <v>933.35155146746149</v>
      </c>
      <c r="W543" s="4">
        <f t="shared" si="686"/>
        <v>992.94683307658886</v>
      </c>
      <c r="X543" s="4">
        <f t="shared" si="686"/>
        <v>969.04395793438266</v>
      </c>
      <c r="Y543" s="4">
        <f t="shared" si="686"/>
        <v>959.60557116369114</v>
      </c>
      <c r="Z543" s="4">
        <f t="shared" si="686"/>
        <v>838.90476526594784</v>
      </c>
      <c r="AA543" s="4">
        <f t="shared" si="686"/>
        <v>855.60110059731494</v>
      </c>
      <c r="AB543" s="4">
        <f t="shared" si="686"/>
        <v>920.66950253895368</v>
      </c>
      <c r="AC543" s="4">
        <f t="shared" si="686"/>
        <v>875.056243694969</v>
      </c>
      <c r="AD543" s="4">
        <f t="shared" si="686"/>
        <v>977.38901554894846</v>
      </c>
      <c r="AE543" s="4">
        <f t="shared" si="686"/>
        <v>969.04257198099822</v>
      </c>
      <c r="AF543" s="4">
        <f t="shared" si="686"/>
        <v>923.25305471336242</v>
      </c>
    </row>
    <row r="544" spans="4:32">
      <c r="D544" s="13">
        <v>8580</v>
      </c>
      <c r="E544" s="2"/>
      <c r="F544" s="4">
        <f t="shared" si="687"/>
        <v>0</v>
      </c>
      <c r="G544" s="4">
        <f t="shared" si="687"/>
        <v>0</v>
      </c>
      <c r="H544" s="4">
        <f t="shared" si="687"/>
        <v>0</v>
      </c>
      <c r="I544" s="4">
        <f t="shared" si="687"/>
        <v>0</v>
      </c>
      <c r="J544" s="4">
        <f t="shared" si="685"/>
        <v>0</v>
      </c>
      <c r="K544" s="4">
        <f t="shared" si="685"/>
        <v>0</v>
      </c>
      <c r="L544" s="4">
        <f t="shared" si="685"/>
        <v>0</v>
      </c>
      <c r="M544" s="4">
        <f t="shared" si="685"/>
        <v>0</v>
      </c>
      <c r="N544" s="4">
        <f t="shared" si="685"/>
        <v>0</v>
      </c>
      <c r="O544" s="4">
        <f t="shared" si="685"/>
        <v>0</v>
      </c>
      <c r="P544" s="4">
        <f t="shared" si="685"/>
        <v>0</v>
      </c>
      <c r="Q544" s="4">
        <f t="shared" si="685"/>
        <v>0</v>
      </c>
      <c r="R544" s="4">
        <f t="shared" si="685"/>
        <v>0</v>
      </c>
      <c r="S544" s="4">
        <f t="shared" si="685"/>
        <v>0</v>
      </c>
      <c r="T544" s="4">
        <f t="shared" si="686"/>
        <v>0</v>
      </c>
      <c r="U544" s="4">
        <f t="shared" si="686"/>
        <v>0</v>
      </c>
      <c r="V544" s="4">
        <f t="shared" si="686"/>
        <v>0</v>
      </c>
      <c r="W544" s="4">
        <f t="shared" si="686"/>
        <v>0</v>
      </c>
      <c r="X544" s="4">
        <f t="shared" si="686"/>
        <v>0</v>
      </c>
      <c r="Y544" s="4">
        <f t="shared" si="686"/>
        <v>0</v>
      </c>
      <c r="Z544" s="4">
        <f t="shared" si="686"/>
        <v>0</v>
      </c>
      <c r="AA544" s="4">
        <f t="shared" si="686"/>
        <v>0</v>
      </c>
      <c r="AB544" s="4">
        <f t="shared" si="686"/>
        <v>0</v>
      </c>
      <c r="AC544" s="4">
        <f t="shared" si="686"/>
        <v>0</v>
      </c>
      <c r="AD544" s="4">
        <f t="shared" si="686"/>
        <v>0</v>
      </c>
      <c r="AE544" s="4">
        <f t="shared" si="686"/>
        <v>0</v>
      </c>
      <c r="AF544" s="4">
        <f t="shared" si="686"/>
        <v>0</v>
      </c>
    </row>
    <row r="545" spans="4:32">
      <c r="D545" s="13">
        <v>8590</v>
      </c>
      <c r="E545" s="2"/>
      <c r="F545" s="4">
        <f t="shared" si="687"/>
        <v>0</v>
      </c>
      <c r="G545" s="4">
        <f t="shared" si="687"/>
        <v>0</v>
      </c>
      <c r="H545" s="4">
        <f t="shared" si="687"/>
        <v>0</v>
      </c>
      <c r="I545" s="4">
        <f t="shared" si="687"/>
        <v>0</v>
      </c>
      <c r="J545" s="4">
        <f t="shared" si="685"/>
        <v>0</v>
      </c>
      <c r="K545" s="4">
        <f t="shared" si="685"/>
        <v>0</v>
      </c>
      <c r="L545" s="4">
        <f t="shared" si="685"/>
        <v>0</v>
      </c>
      <c r="M545" s="4">
        <f t="shared" si="685"/>
        <v>0</v>
      </c>
      <c r="N545" s="4">
        <f t="shared" si="685"/>
        <v>0</v>
      </c>
      <c r="O545" s="4">
        <f t="shared" si="685"/>
        <v>0</v>
      </c>
      <c r="P545" s="4">
        <f t="shared" si="685"/>
        <v>0</v>
      </c>
      <c r="Q545" s="4">
        <f t="shared" si="685"/>
        <v>0</v>
      </c>
      <c r="R545" s="4">
        <f t="shared" si="685"/>
        <v>0</v>
      </c>
      <c r="S545" s="4">
        <f t="shared" si="685"/>
        <v>0</v>
      </c>
      <c r="T545" s="4">
        <f t="shared" si="686"/>
        <v>0</v>
      </c>
      <c r="U545" s="4">
        <f t="shared" si="686"/>
        <v>0</v>
      </c>
      <c r="V545" s="4">
        <f t="shared" si="686"/>
        <v>0</v>
      </c>
      <c r="W545" s="4">
        <f t="shared" si="686"/>
        <v>0</v>
      </c>
      <c r="X545" s="4">
        <f t="shared" si="686"/>
        <v>0</v>
      </c>
      <c r="Y545" s="4">
        <f t="shared" si="686"/>
        <v>0</v>
      </c>
      <c r="Z545" s="4">
        <f t="shared" si="686"/>
        <v>0</v>
      </c>
      <c r="AA545" s="4">
        <f t="shared" si="686"/>
        <v>0</v>
      </c>
      <c r="AB545" s="4">
        <f t="shared" si="686"/>
        <v>0</v>
      </c>
      <c r="AC545" s="4">
        <f t="shared" si="686"/>
        <v>0</v>
      </c>
      <c r="AD545" s="4">
        <f t="shared" si="686"/>
        <v>0</v>
      </c>
      <c r="AE545" s="4">
        <f t="shared" si="686"/>
        <v>0</v>
      </c>
      <c r="AF545" s="4">
        <f t="shared" si="686"/>
        <v>0</v>
      </c>
    </row>
    <row r="546" spans="4:32">
      <c r="D546" s="14">
        <v>8600</v>
      </c>
      <c r="E546" s="2"/>
      <c r="F546" s="4">
        <f t="shared" si="687"/>
        <v>0</v>
      </c>
      <c r="G546" s="4">
        <f t="shared" si="687"/>
        <v>0</v>
      </c>
      <c r="H546" s="4">
        <f t="shared" si="687"/>
        <v>0</v>
      </c>
      <c r="I546" s="4">
        <f t="shared" si="687"/>
        <v>0</v>
      </c>
      <c r="J546" s="4">
        <f t="shared" si="685"/>
        <v>0</v>
      </c>
      <c r="K546" s="4">
        <f t="shared" si="685"/>
        <v>0</v>
      </c>
      <c r="L546" s="4">
        <f t="shared" si="685"/>
        <v>0</v>
      </c>
      <c r="M546" s="4">
        <f t="shared" si="685"/>
        <v>0</v>
      </c>
      <c r="N546" s="4">
        <f t="shared" si="685"/>
        <v>0</v>
      </c>
      <c r="O546" s="4">
        <f t="shared" si="685"/>
        <v>0</v>
      </c>
      <c r="P546" s="4">
        <f t="shared" si="685"/>
        <v>0</v>
      </c>
      <c r="Q546" s="4">
        <f t="shared" si="685"/>
        <v>0</v>
      </c>
      <c r="R546" s="4">
        <f t="shared" si="685"/>
        <v>0</v>
      </c>
      <c r="S546" s="4">
        <f t="shared" si="685"/>
        <v>0</v>
      </c>
      <c r="T546" s="4">
        <f t="shared" si="686"/>
        <v>0</v>
      </c>
      <c r="U546" s="4">
        <f t="shared" si="686"/>
        <v>0</v>
      </c>
      <c r="V546" s="4">
        <f t="shared" si="686"/>
        <v>0</v>
      </c>
      <c r="W546" s="4">
        <f t="shared" si="686"/>
        <v>0</v>
      </c>
      <c r="X546" s="4">
        <f t="shared" si="686"/>
        <v>0</v>
      </c>
      <c r="Y546" s="4">
        <f t="shared" si="686"/>
        <v>0</v>
      </c>
      <c r="Z546" s="4">
        <f t="shared" si="686"/>
        <v>0</v>
      </c>
      <c r="AA546" s="4">
        <f t="shared" si="686"/>
        <v>0</v>
      </c>
      <c r="AB546" s="4">
        <f t="shared" si="686"/>
        <v>0</v>
      </c>
      <c r="AC546" s="4">
        <f t="shared" si="686"/>
        <v>0</v>
      </c>
      <c r="AD546" s="4">
        <f t="shared" si="686"/>
        <v>0</v>
      </c>
      <c r="AE546" s="4">
        <f t="shared" si="686"/>
        <v>0</v>
      </c>
      <c r="AF546" s="4">
        <f t="shared" si="686"/>
        <v>0</v>
      </c>
    </row>
    <row r="547" spans="4:32">
      <c r="D547" s="13">
        <v>8620</v>
      </c>
      <c r="E547" s="2"/>
      <c r="F547" s="4">
        <f t="shared" si="687"/>
        <v>0</v>
      </c>
      <c r="G547" s="4">
        <f t="shared" si="687"/>
        <v>0</v>
      </c>
      <c r="H547" s="4">
        <f t="shared" si="687"/>
        <v>0</v>
      </c>
      <c r="I547" s="4">
        <f t="shared" si="687"/>
        <v>0</v>
      </c>
      <c r="J547" s="4">
        <f t="shared" si="685"/>
        <v>0</v>
      </c>
      <c r="K547" s="4">
        <f t="shared" si="685"/>
        <v>0</v>
      </c>
      <c r="L547" s="4">
        <f t="shared" si="685"/>
        <v>0</v>
      </c>
      <c r="M547" s="4">
        <f t="shared" si="685"/>
        <v>0</v>
      </c>
      <c r="N547" s="4">
        <f t="shared" si="685"/>
        <v>0</v>
      </c>
      <c r="O547" s="4">
        <f t="shared" si="685"/>
        <v>0</v>
      </c>
      <c r="P547" s="4">
        <f t="shared" si="685"/>
        <v>0</v>
      </c>
      <c r="Q547" s="4">
        <f t="shared" si="685"/>
        <v>0</v>
      </c>
      <c r="R547" s="4">
        <f t="shared" si="685"/>
        <v>0</v>
      </c>
      <c r="S547" s="4">
        <f t="shared" si="685"/>
        <v>0</v>
      </c>
      <c r="T547" s="4">
        <f t="shared" si="686"/>
        <v>0</v>
      </c>
      <c r="U547" s="4">
        <f t="shared" si="686"/>
        <v>0</v>
      </c>
      <c r="V547" s="4">
        <f t="shared" si="686"/>
        <v>0</v>
      </c>
      <c r="W547" s="4">
        <f t="shared" si="686"/>
        <v>0</v>
      </c>
      <c r="X547" s="4">
        <f t="shared" si="686"/>
        <v>0</v>
      </c>
      <c r="Y547" s="4">
        <f t="shared" si="686"/>
        <v>0</v>
      </c>
      <c r="Z547" s="4">
        <f t="shared" si="686"/>
        <v>0</v>
      </c>
      <c r="AA547" s="4">
        <f t="shared" si="686"/>
        <v>0</v>
      </c>
      <c r="AB547" s="4">
        <f t="shared" si="686"/>
        <v>0</v>
      </c>
      <c r="AC547" s="4">
        <f t="shared" si="686"/>
        <v>0</v>
      </c>
      <c r="AD547" s="4">
        <f t="shared" si="686"/>
        <v>0</v>
      </c>
      <c r="AE547" s="4">
        <f t="shared" si="686"/>
        <v>0</v>
      </c>
      <c r="AF547" s="4">
        <f t="shared" si="686"/>
        <v>0</v>
      </c>
    </row>
    <row r="548" spans="4:32">
      <c r="D548" s="13">
        <v>8630</v>
      </c>
      <c r="E548" s="2"/>
      <c r="F548" s="4">
        <f t="shared" si="687"/>
        <v>-676.01</v>
      </c>
      <c r="G548" s="4">
        <f t="shared" si="687"/>
        <v>0</v>
      </c>
      <c r="H548" s="4">
        <f t="shared" si="687"/>
        <v>0</v>
      </c>
      <c r="I548" s="4">
        <f t="shared" si="687"/>
        <v>2122.2600000000002</v>
      </c>
      <c r="J548" s="4">
        <f t="shared" si="685"/>
        <v>-144.44999999999999</v>
      </c>
      <c r="K548" s="4">
        <f t="shared" si="685"/>
        <v>338.01</v>
      </c>
      <c r="L548" s="4">
        <f t="shared" si="685"/>
        <v>207.42909892612136</v>
      </c>
      <c r="M548" s="4">
        <f t="shared" si="685"/>
        <v>207.29278130389798</v>
      </c>
      <c r="N548" s="4">
        <f t="shared" si="685"/>
        <v>211.04469944402467</v>
      </c>
      <c r="O548" s="4">
        <f t="shared" si="685"/>
        <v>228.54145244337008</v>
      </c>
      <c r="P548" s="4">
        <f t="shared" si="685"/>
        <v>239.88550475037277</v>
      </c>
      <c r="Q548" s="4">
        <f t="shared" si="685"/>
        <v>166.08277860624648</v>
      </c>
      <c r="R548" s="4">
        <f t="shared" si="685"/>
        <v>186.45675840768723</v>
      </c>
      <c r="S548" s="4">
        <f t="shared" si="685"/>
        <v>169.23096690545202</v>
      </c>
      <c r="T548" s="4">
        <f t="shared" si="686"/>
        <v>197.55097618825101</v>
      </c>
      <c r="U548" s="4">
        <f t="shared" si="686"/>
        <v>241.81420419907505</v>
      </c>
      <c r="V548" s="4">
        <f t="shared" si="686"/>
        <v>221.39869195829604</v>
      </c>
      <c r="W548" s="4">
        <f t="shared" si="686"/>
        <v>483.18216736657087</v>
      </c>
      <c r="X548" s="4">
        <f t="shared" si="686"/>
        <v>425.78612893657964</v>
      </c>
      <c r="Y548" s="4">
        <f t="shared" si="686"/>
        <v>261.77288944619136</v>
      </c>
      <c r="Z548" s="4">
        <f t="shared" si="686"/>
        <v>262.51433452678117</v>
      </c>
      <c r="AA548" s="4">
        <f t="shared" si="686"/>
        <v>229.73283193450925</v>
      </c>
      <c r="AB548" s="4">
        <f t="shared" si="686"/>
        <v>241.07688424151195</v>
      </c>
      <c r="AC548" s="4">
        <f t="shared" si="686"/>
        <v>167.2272803864679</v>
      </c>
      <c r="AD548" s="4">
        <f t="shared" si="686"/>
        <v>187.69501552837283</v>
      </c>
      <c r="AE548" s="4">
        <f t="shared" si="686"/>
        <v>170.32859100559119</v>
      </c>
      <c r="AF548" s="4">
        <f t="shared" si="686"/>
        <v>198.74235567939019</v>
      </c>
    </row>
    <row r="549" spans="4:32">
      <c r="D549" s="13">
        <v>8640</v>
      </c>
      <c r="E549" s="2"/>
      <c r="F549" s="4">
        <f t="shared" si="687"/>
        <v>0</v>
      </c>
      <c r="G549" s="4">
        <f t="shared" si="687"/>
        <v>0</v>
      </c>
      <c r="H549" s="4">
        <f t="shared" si="687"/>
        <v>0</v>
      </c>
      <c r="I549" s="4">
        <f t="shared" si="687"/>
        <v>0</v>
      </c>
      <c r="J549" s="4">
        <f t="shared" si="685"/>
        <v>0</v>
      </c>
      <c r="K549" s="4">
        <f t="shared" si="685"/>
        <v>0</v>
      </c>
      <c r="L549" s="4">
        <f t="shared" si="685"/>
        <v>0</v>
      </c>
      <c r="M549" s="4">
        <f t="shared" si="685"/>
        <v>0</v>
      </c>
      <c r="N549" s="4">
        <f t="shared" si="685"/>
        <v>0</v>
      </c>
      <c r="O549" s="4">
        <f t="shared" si="685"/>
        <v>0</v>
      </c>
      <c r="P549" s="4">
        <f t="shared" si="685"/>
        <v>0</v>
      </c>
      <c r="Q549" s="4">
        <f t="shared" si="685"/>
        <v>0</v>
      </c>
      <c r="R549" s="4">
        <f t="shared" si="685"/>
        <v>0</v>
      </c>
      <c r="S549" s="4">
        <f t="shared" si="685"/>
        <v>0</v>
      </c>
      <c r="T549" s="4">
        <f t="shared" si="686"/>
        <v>0</v>
      </c>
      <c r="U549" s="4">
        <f t="shared" si="686"/>
        <v>0</v>
      </c>
      <c r="V549" s="4">
        <f t="shared" si="686"/>
        <v>0</v>
      </c>
      <c r="W549" s="4">
        <f t="shared" si="686"/>
        <v>0</v>
      </c>
      <c r="X549" s="4">
        <f t="shared" si="686"/>
        <v>0</v>
      </c>
      <c r="Y549" s="4">
        <f t="shared" si="686"/>
        <v>0</v>
      </c>
      <c r="Z549" s="4">
        <f t="shared" si="686"/>
        <v>0</v>
      </c>
      <c r="AA549" s="4">
        <f t="shared" si="686"/>
        <v>0</v>
      </c>
      <c r="AB549" s="4">
        <f t="shared" si="686"/>
        <v>0</v>
      </c>
      <c r="AC549" s="4">
        <f t="shared" si="686"/>
        <v>0</v>
      </c>
      <c r="AD549" s="4">
        <f t="shared" si="686"/>
        <v>0</v>
      </c>
      <c r="AE549" s="4">
        <f t="shared" si="686"/>
        <v>0</v>
      </c>
      <c r="AF549" s="4">
        <f t="shared" si="686"/>
        <v>0</v>
      </c>
    </row>
    <row r="550" spans="4:32">
      <c r="D550" s="13">
        <v>8650</v>
      </c>
      <c r="E550" s="2"/>
      <c r="F550" s="4">
        <f t="shared" si="687"/>
        <v>0</v>
      </c>
      <c r="G550" s="4">
        <f t="shared" si="687"/>
        <v>0</v>
      </c>
      <c r="H550" s="4">
        <f t="shared" si="687"/>
        <v>0</v>
      </c>
      <c r="I550" s="4">
        <f t="shared" si="687"/>
        <v>186.24</v>
      </c>
      <c r="J550" s="4">
        <f t="shared" si="685"/>
        <v>11.17</v>
      </c>
      <c r="K550" s="4">
        <f t="shared" si="685"/>
        <v>0</v>
      </c>
      <c r="L550" s="4">
        <f t="shared" si="685"/>
        <v>43.519026936793232</v>
      </c>
      <c r="M550" s="4">
        <f t="shared" si="685"/>
        <v>40.105718120576341</v>
      </c>
      <c r="N550" s="4">
        <f t="shared" si="685"/>
        <v>32.453914808819547</v>
      </c>
      <c r="O550" s="4">
        <f t="shared" si="685"/>
        <v>23.511288983437701</v>
      </c>
      <c r="P550" s="4">
        <f t="shared" si="685"/>
        <v>26.917684880612466</v>
      </c>
      <c r="Q550" s="4">
        <f t="shared" si="685"/>
        <v>31.720231740225405</v>
      </c>
      <c r="R550" s="4">
        <f t="shared" si="685"/>
        <v>36.942099977341407</v>
      </c>
      <c r="S550" s="4">
        <f t="shared" si="685"/>
        <v>41.230971820009188</v>
      </c>
      <c r="T550" s="4">
        <f t="shared" si="686"/>
        <v>31.716098298982853</v>
      </c>
      <c r="U550" s="4">
        <f t="shared" si="686"/>
        <v>28.738121753177911</v>
      </c>
      <c r="V550" s="4">
        <f t="shared" si="686"/>
        <v>32.609956343663079</v>
      </c>
      <c r="W550" s="4">
        <f t="shared" si="686"/>
        <v>44.384781984157271</v>
      </c>
      <c r="X550" s="4">
        <f t="shared" si="686"/>
        <v>45.644369772014741</v>
      </c>
      <c r="Y550" s="4">
        <f t="shared" si="686"/>
        <v>38.365979670778195</v>
      </c>
      <c r="Z550" s="4">
        <f t="shared" si="686"/>
        <v>30.666072129381096</v>
      </c>
      <c r="AA550" s="4">
        <f t="shared" si="686"/>
        <v>23.511288983437701</v>
      </c>
      <c r="AB550" s="4">
        <f t="shared" si="686"/>
        <v>26.917684880612466</v>
      </c>
      <c r="AC550" s="4">
        <f t="shared" si="686"/>
        <v>31.720231740225405</v>
      </c>
      <c r="AD550" s="4">
        <f t="shared" si="686"/>
        <v>36.942099977341407</v>
      </c>
      <c r="AE550" s="4">
        <f t="shared" si="686"/>
        <v>41.230971820009188</v>
      </c>
      <c r="AF550" s="4">
        <f t="shared" si="686"/>
        <v>31.716098298982853</v>
      </c>
    </row>
    <row r="551" spans="4:32">
      <c r="D551" s="13">
        <v>8670</v>
      </c>
      <c r="E551" s="2"/>
      <c r="F551" s="4">
        <f t="shared" si="687"/>
        <v>0</v>
      </c>
      <c r="G551" s="4">
        <f t="shared" si="687"/>
        <v>0</v>
      </c>
      <c r="H551" s="4">
        <f t="shared" si="687"/>
        <v>0</v>
      </c>
      <c r="I551" s="4">
        <f t="shared" si="687"/>
        <v>0</v>
      </c>
      <c r="J551" s="4">
        <f t="shared" si="685"/>
        <v>0</v>
      </c>
      <c r="K551" s="4">
        <f t="shared" si="685"/>
        <v>0</v>
      </c>
      <c r="L551" s="4">
        <f t="shared" si="685"/>
        <v>0</v>
      </c>
      <c r="M551" s="4">
        <f t="shared" si="685"/>
        <v>0</v>
      </c>
      <c r="N551" s="4">
        <f t="shared" si="685"/>
        <v>0</v>
      </c>
      <c r="O551" s="4">
        <f t="shared" si="685"/>
        <v>0</v>
      </c>
      <c r="P551" s="4">
        <f t="shared" si="685"/>
        <v>0</v>
      </c>
      <c r="Q551" s="4">
        <f t="shared" si="685"/>
        <v>0</v>
      </c>
      <c r="R551" s="4">
        <f t="shared" si="685"/>
        <v>0</v>
      </c>
      <c r="S551" s="4">
        <f t="shared" si="685"/>
        <v>0</v>
      </c>
      <c r="T551" s="4">
        <f t="shared" si="686"/>
        <v>0</v>
      </c>
      <c r="U551" s="4">
        <f t="shared" si="686"/>
        <v>0</v>
      </c>
      <c r="V551" s="4">
        <f t="shared" si="686"/>
        <v>0</v>
      </c>
      <c r="W551" s="4">
        <f t="shared" si="686"/>
        <v>0</v>
      </c>
      <c r="X551" s="4">
        <f t="shared" si="686"/>
        <v>0</v>
      </c>
      <c r="Y551" s="4">
        <f t="shared" si="686"/>
        <v>0</v>
      </c>
      <c r="Z551" s="4">
        <f t="shared" si="686"/>
        <v>0</v>
      </c>
      <c r="AA551" s="4">
        <f t="shared" si="686"/>
        <v>0</v>
      </c>
      <c r="AB551" s="4">
        <f t="shared" si="686"/>
        <v>0</v>
      </c>
      <c r="AC551" s="4">
        <f t="shared" si="686"/>
        <v>0</v>
      </c>
      <c r="AD551" s="4">
        <f t="shared" si="686"/>
        <v>0</v>
      </c>
      <c r="AE551" s="4">
        <f t="shared" si="686"/>
        <v>0</v>
      </c>
      <c r="AF551" s="4">
        <f t="shared" si="686"/>
        <v>0</v>
      </c>
    </row>
    <row r="552" spans="4:32">
      <c r="D552" s="13">
        <v>8700</v>
      </c>
      <c r="E552" s="2"/>
      <c r="F552" s="4">
        <f t="shared" si="687"/>
        <v>121488.33999999998</v>
      </c>
      <c r="G552" s="4">
        <f t="shared" si="687"/>
        <v>66727.049999999945</v>
      </c>
      <c r="H552" s="4">
        <f t="shared" si="687"/>
        <v>96506.540000000154</v>
      </c>
      <c r="I552" s="4">
        <f t="shared" si="687"/>
        <v>95572.249999999884</v>
      </c>
      <c r="J552" s="4">
        <f t="shared" ref="J552:S561" si="688">SUMIF($C$9:$C$506,$D552,J$9:J$506)</f>
        <v>111125.72000000012</v>
      </c>
      <c r="K552" s="4">
        <f t="shared" si="688"/>
        <v>97859.120000000024</v>
      </c>
      <c r="L552" s="4">
        <f t="shared" si="688"/>
        <v>104735.19801871628</v>
      </c>
      <c r="M552" s="4">
        <f t="shared" si="688"/>
        <v>107296.46560177414</v>
      </c>
      <c r="N552" s="4">
        <f t="shared" si="688"/>
        <v>107652.1522767323</v>
      </c>
      <c r="O552" s="4">
        <f t="shared" si="688"/>
        <v>95061.739576489505</v>
      </c>
      <c r="P552" s="4">
        <f t="shared" si="688"/>
        <v>98127.209004246615</v>
      </c>
      <c r="Q552" s="4">
        <f t="shared" si="688"/>
        <v>95293.191333889205</v>
      </c>
      <c r="R552" s="4">
        <f t="shared" si="688"/>
        <v>101275.62750858958</v>
      </c>
      <c r="S552" s="4">
        <f t="shared" si="688"/>
        <v>95515.118510791362</v>
      </c>
      <c r="T552" s="4">
        <f t="shared" ref="T552:AF561" si="689">SUMIF($C$9:$C$506,$D552,T$9:T$506)</f>
        <v>104749.32474809531</v>
      </c>
      <c r="U552" s="4">
        <f t="shared" si="689"/>
        <v>92564.239702975581</v>
      </c>
      <c r="V552" s="4">
        <f t="shared" si="689"/>
        <v>105005.49629126437</v>
      </c>
      <c r="W552" s="4">
        <f t="shared" si="689"/>
        <v>109524.27804384471</v>
      </c>
      <c r="X552" s="4">
        <f t="shared" si="689"/>
        <v>95967.222744122206</v>
      </c>
      <c r="Y552" s="4">
        <f t="shared" si="689"/>
        <v>108635.74899062631</v>
      </c>
      <c r="Z552" s="4">
        <f t="shared" si="689"/>
        <v>98817.066771913436</v>
      </c>
      <c r="AA552" s="4">
        <f t="shared" si="689"/>
        <v>96312.105542517893</v>
      </c>
      <c r="AB552" s="4">
        <f t="shared" si="689"/>
        <v>99377.574970275004</v>
      </c>
      <c r="AC552" s="4">
        <f t="shared" si="689"/>
        <v>96494.358623313849</v>
      </c>
      <c r="AD552" s="4">
        <f t="shared" si="689"/>
        <v>102575.1920658216</v>
      </c>
      <c r="AE552" s="4">
        <f t="shared" si="689"/>
        <v>96667.087155974412</v>
      </c>
      <c r="AF552" s="4">
        <f t="shared" si="689"/>
        <v>105999.6907141237</v>
      </c>
    </row>
    <row r="553" spans="4:32">
      <c r="D553" s="13">
        <v>8710</v>
      </c>
      <c r="E553" s="2"/>
      <c r="F553" s="4">
        <f t="shared" si="687"/>
        <v>50.39</v>
      </c>
      <c r="G553" s="4">
        <f t="shared" si="687"/>
        <v>48.27</v>
      </c>
      <c r="H553" s="4">
        <f t="shared" si="687"/>
        <v>58.99</v>
      </c>
      <c r="I553" s="4">
        <f t="shared" si="687"/>
        <v>27.05</v>
      </c>
      <c r="J553" s="4">
        <f t="shared" si="688"/>
        <v>61.11</v>
      </c>
      <c r="K553" s="4">
        <f t="shared" si="688"/>
        <v>351.99</v>
      </c>
      <c r="L553" s="4">
        <f t="shared" si="688"/>
        <v>88.316010307572398</v>
      </c>
      <c r="M553" s="4">
        <f t="shared" si="688"/>
        <v>88.624378169277023</v>
      </c>
      <c r="N553" s="4">
        <f t="shared" si="688"/>
        <v>84.111094863617041</v>
      </c>
      <c r="O553" s="4">
        <f t="shared" si="688"/>
        <v>79.685639989787674</v>
      </c>
      <c r="P553" s="4">
        <f t="shared" si="688"/>
        <v>87.92449594071789</v>
      </c>
      <c r="Q553" s="4">
        <f t="shared" si="688"/>
        <v>76.758025595433352</v>
      </c>
      <c r="R553" s="4">
        <f t="shared" si="688"/>
        <v>85.881389630659157</v>
      </c>
      <c r="S553" s="4">
        <f t="shared" si="688"/>
        <v>85.934996751007944</v>
      </c>
      <c r="T553" s="4">
        <f t="shared" si="689"/>
        <v>83.467245331879852</v>
      </c>
      <c r="U553" s="4">
        <f t="shared" si="689"/>
        <v>79.813857090334238</v>
      </c>
      <c r="V553" s="4">
        <f t="shared" si="689"/>
        <v>83.913081329982191</v>
      </c>
      <c r="W553" s="4">
        <f t="shared" si="689"/>
        <v>86.43601931460438</v>
      </c>
      <c r="X553" s="4">
        <f t="shared" si="689"/>
        <v>78.90477359169428</v>
      </c>
      <c r="Y553" s="4">
        <f t="shared" si="689"/>
        <v>82.741828740138104</v>
      </c>
      <c r="Z553" s="4">
        <f t="shared" si="689"/>
        <v>74.661518997128198</v>
      </c>
      <c r="AA553" s="4">
        <f t="shared" si="689"/>
        <v>79.685639989787674</v>
      </c>
      <c r="AB553" s="4">
        <f t="shared" si="689"/>
        <v>87.92449594071789</v>
      </c>
      <c r="AC553" s="4">
        <f t="shared" si="689"/>
        <v>76.758025595433352</v>
      </c>
      <c r="AD553" s="4">
        <f t="shared" si="689"/>
        <v>85.881389630659157</v>
      </c>
      <c r="AE553" s="4">
        <f t="shared" si="689"/>
        <v>85.934996751007944</v>
      </c>
      <c r="AF553" s="4">
        <f t="shared" si="689"/>
        <v>83.467245331879852</v>
      </c>
    </row>
    <row r="554" spans="4:32">
      <c r="D554" s="14">
        <v>8711</v>
      </c>
      <c r="E554" s="2"/>
      <c r="F554" s="4">
        <f t="shared" si="687"/>
        <v>58.55</v>
      </c>
      <c r="G554" s="4">
        <f t="shared" si="687"/>
        <v>0</v>
      </c>
      <c r="H554" s="4">
        <f t="shared" si="687"/>
        <v>0</v>
      </c>
      <c r="I554" s="4">
        <f t="shared" si="687"/>
        <v>1204.3900000000001</v>
      </c>
      <c r="J554" s="4">
        <f t="shared" si="688"/>
        <v>0</v>
      </c>
      <c r="K554" s="4">
        <f t="shared" si="688"/>
        <v>0</v>
      </c>
      <c r="L554" s="4">
        <f t="shared" si="688"/>
        <v>276.36034238577923</v>
      </c>
      <c r="M554" s="4">
        <f t="shared" si="688"/>
        <v>255.6665938338756</v>
      </c>
      <c r="N554" s="4">
        <f t="shared" si="688"/>
        <v>210.36434959407541</v>
      </c>
      <c r="O554" s="4">
        <f t="shared" si="688"/>
        <v>156.44108561843723</v>
      </c>
      <c r="P554" s="4">
        <f t="shared" si="688"/>
        <v>176.80583371340151</v>
      </c>
      <c r="Q554" s="4">
        <f t="shared" si="688"/>
        <v>206.1541359559603</v>
      </c>
      <c r="R554" s="4">
        <f t="shared" si="688"/>
        <v>236.40078718237248</v>
      </c>
      <c r="S554" s="4">
        <f t="shared" si="688"/>
        <v>264.60005451153529</v>
      </c>
      <c r="T554" s="4">
        <f t="shared" si="689"/>
        <v>210.14537831235214</v>
      </c>
      <c r="U554" s="4">
        <f t="shared" si="689"/>
        <v>186.17932559345147</v>
      </c>
      <c r="V554" s="4">
        <f t="shared" si="689"/>
        <v>209.85713071180845</v>
      </c>
      <c r="W554" s="4">
        <f t="shared" si="689"/>
        <v>286.46395991172483</v>
      </c>
      <c r="X554" s="4">
        <f t="shared" si="689"/>
        <v>287.38597506263824</v>
      </c>
      <c r="Y554" s="4">
        <f t="shared" si="689"/>
        <v>247.94047850253054</v>
      </c>
      <c r="Z554" s="4">
        <f t="shared" si="689"/>
        <v>201.30644988586727</v>
      </c>
      <c r="AA554" s="4">
        <f t="shared" si="689"/>
        <v>156.44108561843723</v>
      </c>
      <c r="AB554" s="4">
        <f t="shared" si="689"/>
        <v>176.80583371340151</v>
      </c>
      <c r="AC554" s="4">
        <f t="shared" si="689"/>
        <v>206.1541359559603</v>
      </c>
      <c r="AD554" s="4">
        <f t="shared" si="689"/>
        <v>236.40078718237248</v>
      </c>
      <c r="AE554" s="4">
        <f t="shared" si="689"/>
        <v>264.60005451153529</v>
      </c>
      <c r="AF554" s="4">
        <f t="shared" si="689"/>
        <v>210.14537831235214</v>
      </c>
    </row>
    <row r="555" spans="4:32">
      <c r="D555" s="13">
        <v>8720</v>
      </c>
      <c r="E555" s="2"/>
      <c r="F555" s="4">
        <f t="shared" si="687"/>
        <v>0</v>
      </c>
      <c r="G555" s="4">
        <f t="shared" si="687"/>
        <v>0</v>
      </c>
      <c r="H555" s="4">
        <f t="shared" si="687"/>
        <v>0</v>
      </c>
      <c r="I555" s="4">
        <f t="shared" si="687"/>
        <v>0</v>
      </c>
      <c r="J555" s="4">
        <f t="shared" si="688"/>
        <v>0</v>
      </c>
      <c r="K555" s="4">
        <f t="shared" si="688"/>
        <v>0</v>
      </c>
      <c r="L555" s="4">
        <f t="shared" si="688"/>
        <v>0</v>
      </c>
      <c r="M555" s="4">
        <f t="shared" si="688"/>
        <v>0</v>
      </c>
      <c r="N555" s="4">
        <f t="shared" si="688"/>
        <v>0</v>
      </c>
      <c r="O555" s="4">
        <f t="shared" si="688"/>
        <v>0</v>
      </c>
      <c r="P555" s="4">
        <f t="shared" si="688"/>
        <v>0</v>
      </c>
      <c r="Q555" s="4">
        <f t="shared" si="688"/>
        <v>0</v>
      </c>
      <c r="R555" s="4">
        <f t="shared" si="688"/>
        <v>0</v>
      </c>
      <c r="S555" s="4">
        <f t="shared" si="688"/>
        <v>0</v>
      </c>
      <c r="T555" s="4">
        <f t="shared" si="689"/>
        <v>0</v>
      </c>
      <c r="U555" s="4">
        <f t="shared" si="689"/>
        <v>0</v>
      </c>
      <c r="V555" s="4">
        <f t="shared" si="689"/>
        <v>0</v>
      </c>
      <c r="W555" s="4">
        <f t="shared" si="689"/>
        <v>0</v>
      </c>
      <c r="X555" s="4">
        <f t="shared" si="689"/>
        <v>0</v>
      </c>
      <c r="Y555" s="4">
        <f t="shared" si="689"/>
        <v>0</v>
      </c>
      <c r="Z555" s="4">
        <f t="shared" si="689"/>
        <v>0</v>
      </c>
      <c r="AA555" s="4">
        <f t="shared" si="689"/>
        <v>0</v>
      </c>
      <c r="AB555" s="4">
        <f t="shared" si="689"/>
        <v>0</v>
      </c>
      <c r="AC555" s="4">
        <f t="shared" si="689"/>
        <v>0</v>
      </c>
      <c r="AD555" s="4">
        <f t="shared" si="689"/>
        <v>0</v>
      </c>
      <c r="AE555" s="4">
        <f t="shared" si="689"/>
        <v>0</v>
      </c>
      <c r="AF555" s="4">
        <f t="shared" si="689"/>
        <v>0</v>
      </c>
    </row>
    <row r="556" spans="4:32">
      <c r="D556" s="13">
        <v>8740</v>
      </c>
      <c r="E556" s="2"/>
      <c r="F556" s="4">
        <f t="shared" si="687"/>
        <v>226559.29999999996</v>
      </c>
      <c r="G556" s="4">
        <f t="shared" si="687"/>
        <v>356356.32</v>
      </c>
      <c r="H556" s="4">
        <f t="shared" si="687"/>
        <v>331226.79000000004</v>
      </c>
      <c r="I556" s="4">
        <f t="shared" si="687"/>
        <v>247651.68999999994</v>
      </c>
      <c r="J556" s="4">
        <f t="shared" si="688"/>
        <v>308325.73000000004</v>
      </c>
      <c r="K556" s="4">
        <f t="shared" si="688"/>
        <v>220157.03999999995</v>
      </c>
      <c r="L556" s="4">
        <f t="shared" si="688"/>
        <v>279762.74116838002</v>
      </c>
      <c r="M556" s="4">
        <f t="shared" si="688"/>
        <v>281764.12184214161</v>
      </c>
      <c r="N556" s="4">
        <f t="shared" si="688"/>
        <v>266054.96652069502</v>
      </c>
      <c r="O556" s="4">
        <f t="shared" si="688"/>
        <v>262780.30932467576</v>
      </c>
      <c r="P556" s="4">
        <f t="shared" si="688"/>
        <v>266350.10271621699</v>
      </c>
      <c r="Q556" s="4">
        <f t="shared" si="688"/>
        <v>252970.41187216531</v>
      </c>
      <c r="R556" s="4">
        <f t="shared" si="688"/>
        <v>277652.8423498731</v>
      </c>
      <c r="S556" s="4">
        <f t="shared" si="688"/>
        <v>263674.39035999833</v>
      </c>
      <c r="T556" s="4">
        <f t="shared" si="689"/>
        <v>274219.66839221574</v>
      </c>
      <c r="U556" s="4">
        <f t="shared" si="689"/>
        <v>299026.52429536812</v>
      </c>
      <c r="V556" s="4">
        <f t="shared" si="689"/>
        <v>275411.76586721541</v>
      </c>
      <c r="W556" s="4">
        <f t="shared" si="689"/>
        <v>348782.02886857465</v>
      </c>
      <c r="X556" s="4">
        <f t="shared" si="689"/>
        <v>337788.23338219244</v>
      </c>
      <c r="Y556" s="4">
        <f t="shared" si="689"/>
        <v>293111.72832007066</v>
      </c>
      <c r="Z556" s="4">
        <f t="shared" si="689"/>
        <v>273823.14865677146</v>
      </c>
      <c r="AA556" s="4">
        <f t="shared" si="689"/>
        <v>266054.36622594431</v>
      </c>
      <c r="AB556" s="4">
        <f t="shared" si="689"/>
        <v>269624.15961748554</v>
      </c>
      <c r="AC556" s="4">
        <f t="shared" si="689"/>
        <v>256115.64307676267</v>
      </c>
      <c r="AD556" s="4">
        <f t="shared" si="689"/>
        <v>281055.72472419479</v>
      </c>
      <c r="AE556" s="4">
        <f t="shared" si="689"/>
        <v>266690.79595266399</v>
      </c>
      <c r="AF556" s="4">
        <f t="shared" si="689"/>
        <v>277493.72529348428</v>
      </c>
    </row>
    <row r="557" spans="4:32">
      <c r="D557" s="13">
        <v>8750</v>
      </c>
      <c r="E557" s="2"/>
      <c r="F557" s="4">
        <f t="shared" si="687"/>
        <v>61861.509999999987</v>
      </c>
      <c r="G557" s="4">
        <f t="shared" si="687"/>
        <v>19205.090000000004</v>
      </c>
      <c r="H557" s="4">
        <f t="shared" si="687"/>
        <v>28782.089999999993</v>
      </c>
      <c r="I557" s="4">
        <f t="shared" si="687"/>
        <v>39929.379999999997</v>
      </c>
      <c r="J557" s="4">
        <f t="shared" si="688"/>
        <v>50494.560000000005</v>
      </c>
      <c r="K557" s="4">
        <f t="shared" si="688"/>
        <v>41510.879999999997</v>
      </c>
      <c r="L557" s="4">
        <f t="shared" si="688"/>
        <v>39810.193376284944</v>
      </c>
      <c r="M557" s="4">
        <f t="shared" si="688"/>
        <v>42027.515002192951</v>
      </c>
      <c r="N557" s="4">
        <f t="shared" si="688"/>
        <v>38315.264453817057</v>
      </c>
      <c r="O557" s="4">
        <f t="shared" si="688"/>
        <v>38733.070435436384</v>
      </c>
      <c r="P557" s="4">
        <f t="shared" si="688"/>
        <v>39245.287831893154</v>
      </c>
      <c r="Q557" s="4">
        <f t="shared" si="688"/>
        <v>38140.22107850157</v>
      </c>
      <c r="R557" s="4">
        <f t="shared" si="688"/>
        <v>41493.271017342842</v>
      </c>
      <c r="S557" s="4">
        <f t="shared" si="688"/>
        <v>38151.269627872498</v>
      </c>
      <c r="T557" s="4">
        <f t="shared" si="689"/>
        <v>39880.367788904892</v>
      </c>
      <c r="U557" s="4">
        <f t="shared" si="689"/>
        <v>38048.37456580306</v>
      </c>
      <c r="V557" s="4">
        <f t="shared" si="689"/>
        <v>41086.182378423568</v>
      </c>
      <c r="W557" s="4">
        <f t="shared" si="689"/>
        <v>41734.841687845401</v>
      </c>
      <c r="X557" s="4">
        <f t="shared" si="689"/>
        <v>42468.422696594884</v>
      </c>
      <c r="Y557" s="4">
        <f t="shared" si="689"/>
        <v>42241.535897357644</v>
      </c>
      <c r="Z557" s="4">
        <f t="shared" si="689"/>
        <v>37309.934939569073</v>
      </c>
      <c r="AA557" s="4">
        <f t="shared" si="689"/>
        <v>39739.799022285952</v>
      </c>
      <c r="AB557" s="4">
        <f t="shared" si="689"/>
        <v>40252.016418742722</v>
      </c>
      <c r="AC557" s="4">
        <f t="shared" si="689"/>
        <v>39107.337491381426</v>
      </c>
      <c r="AD557" s="4">
        <f t="shared" si="689"/>
        <v>42539.611709402525</v>
      </c>
      <c r="AE557" s="4">
        <f t="shared" si="689"/>
        <v>39078.773892838937</v>
      </c>
      <c r="AF557" s="4">
        <f t="shared" si="689"/>
        <v>40887.09637575446</v>
      </c>
    </row>
    <row r="558" spans="4:32">
      <c r="D558" s="13">
        <v>8760</v>
      </c>
      <c r="E558" s="2"/>
      <c r="F558" s="4">
        <f t="shared" si="687"/>
        <v>2603.9899999999998</v>
      </c>
      <c r="G558" s="4">
        <f t="shared" si="687"/>
        <v>3727.6899999999996</v>
      </c>
      <c r="H558" s="4">
        <f t="shared" si="687"/>
        <v>2853.23</v>
      </c>
      <c r="I558" s="4">
        <f t="shared" si="687"/>
        <v>3280.3199999999997</v>
      </c>
      <c r="J558" s="4">
        <f t="shared" si="688"/>
        <v>2718.58</v>
      </c>
      <c r="K558" s="4">
        <f t="shared" si="688"/>
        <v>-32.42999999999995</v>
      </c>
      <c r="L558" s="4">
        <f t="shared" si="688"/>
        <v>2780.7421664390017</v>
      </c>
      <c r="M558" s="4">
        <f t="shared" si="688"/>
        <v>2795.0846524446424</v>
      </c>
      <c r="N558" s="4">
        <f t="shared" si="688"/>
        <v>2438.2127046999103</v>
      </c>
      <c r="O558" s="4">
        <f t="shared" si="688"/>
        <v>2231.9904090595969</v>
      </c>
      <c r="P558" s="4">
        <f t="shared" si="688"/>
        <v>2334.2091868756506</v>
      </c>
      <c r="Q558" s="4">
        <f t="shared" si="688"/>
        <v>2422.2999497006622</v>
      </c>
      <c r="R558" s="4">
        <f t="shared" si="688"/>
        <v>2700.1495456201578</v>
      </c>
      <c r="S558" s="4">
        <f t="shared" si="688"/>
        <v>2653.1965013075296</v>
      </c>
      <c r="T558" s="4">
        <f t="shared" si="689"/>
        <v>2484.1151606908534</v>
      </c>
      <c r="U558" s="4">
        <f t="shared" si="689"/>
        <v>2344.4290131340676</v>
      </c>
      <c r="V558" s="4">
        <f t="shared" si="689"/>
        <v>2566.8499992115276</v>
      </c>
      <c r="W558" s="4">
        <f t="shared" si="689"/>
        <v>2809.96212235741</v>
      </c>
      <c r="X558" s="4">
        <f t="shared" si="689"/>
        <v>2906.4802553995387</v>
      </c>
      <c r="Y558" s="4">
        <f t="shared" si="689"/>
        <v>2741.9660523122848</v>
      </c>
      <c r="Z558" s="4">
        <f t="shared" si="689"/>
        <v>2333.1225935684279</v>
      </c>
      <c r="AA558" s="4">
        <f t="shared" si="689"/>
        <v>2276.6718844308989</v>
      </c>
      <c r="AB558" s="4">
        <f t="shared" si="689"/>
        <v>2378.8906622469526</v>
      </c>
      <c r="AC558" s="4">
        <f t="shared" si="689"/>
        <v>2465.2233242305356</v>
      </c>
      <c r="AD558" s="4">
        <f t="shared" si="689"/>
        <v>2746.5891187811435</v>
      </c>
      <c r="AE558" s="4">
        <f t="shared" si="689"/>
        <v>2694.3617761524251</v>
      </c>
      <c r="AF558" s="4">
        <f t="shared" si="689"/>
        <v>2528.7966360621554</v>
      </c>
    </row>
    <row r="559" spans="4:32">
      <c r="D559" s="13">
        <v>8770</v>
      </c>
      <c r="E559" s="2"/>
      <c r="F559" s="4">
        <f t="shared" si="687"/>
        <v>487.4</v>
      </c>
      <c r="G559" s="4">
        <f t="shared" si="687"/>
        <v>1110.8999999999999</v>
      </c>
      <c r="H559" s="4">
        <f t="shared" si="687"/>
        <v>1390.97</v>
      </c>
      <c r="I559" s="4">
        <f t="shared" si="687"/>
        <v>96.56</v>
      </c>
      <c r="J559" s="4">
        <f t="shared" si="688"/>
        <v>511.49</v>
      </c>
      <c r="K559" s="4">
        <f t="shared" si="688"/>
        <v>7618.79</v>
      </c>
      <c r="L559" s="4">
        <f t="shared" si="688"/>
        <v>2287.2348816894828</v>
      </c>
      <c r="M559" s="4">
        <f t="shared" si="688"/>
        <v>2138.6928972598553</v>
      </c>
      <c r="N559" s="4">
        <f t="shared" si="688"/>
        <v>1783.5052985593493</v>
      </c>
      <c r="O559" s="4">
        <f t="shared" si="688"/>
        <v>1372.0203210213158</v>
      </c>
      <c r="P559" s="4">
        <f t="shared" si="688"/>
        <v>1556.7050343499886</v>
      </c>
      <c r="Q559" s="4">
        <f t="shared" si="688"/>
        <v>1719.9396598412845</v>
      </c>
      <c r="R559" s="4">
        <f t="shared" si="688"/>
        <v>1988.1019639340118</v>
      </c>
      <c r="S559" s="4">
        <f t="shared" si="688"/>
        <v>2176.6279055323794</v>
      </c>
      <c r="T559" s="4">
        <f t="shared" si="689"/>
        <v>1748.3669817906268</v>
      </c>
      <c r="U559" s="4">
        <f t="shared" si="689"/>
        <v>1602.0443650874861</v>
      </c>
      <c r="V559" s="4">
        <f t="shared" si="689"/>
        <v>1789.5117499068542</v>
      </c>
      <c r="W559" s="4">
        <f t="shared" si="689"/>
        <v>2317.2282613183643</v>
      </c>
      <c r="X559" s="4">
        <f t="shared" si="689"/>
        <v>2340.414831662697</v>
      </c>
      <c r="Y559" s="4">
        <f t="shared" si="689"/>
        <v>2037.2281480856509</v>
      </c>
      <c r="Z559" s="4">
        <f t="shared" si="689"/>
        <v>1664.7184320584579</v>
      </c>
      <c r="AA559" s="4">
        <f t="shared" si="689"/>
        <v>1372.0203210213158</v>
      </c>
      <c r="AB559" s="4">
        <f t="shared" si="689"/>
        <v>1556.7050343499886</v>
      </c>
      <c r="AC559" s="4">
        <f t="shared" si="689"/>
        <v>1719.9396598412845</v>
      </c>
      <c r="AD559" s="4">
        <f t="shared" si="689"/>
        <v>1988.1019639340118</v>
      </c>
      <c r="AE559" s="4">
        <f t="shared" si="689"/>
        <v>2176.6279055323794</v>
      </c>
      <c r="AF559" s="4">
        <f t="shared" si="689"/>
        <v>1748.3669817906268</v>
      </c>
    </row>
    <row r="560" spans="4:32">
      <c r="D560" s="13">
        <v>8780</v>
      </c>
      <c r="E560" s="2"/>
      <c r="F560" s="4">
        <f t="shared" si="687"/>
        <v>98617.510000000009</v>
      </c>
      <c r="G560" s="4">
        <f t="shared" si="687"/>
        <v>50225.2</v>
      </c>
      <c r="H560" s="4">
        <f t="shared" si="687"/>
        <v>78582.41</v>
      </c>
      <c r="I560" s="4">
        <f t="shared" si="687"/>
        <v>75636.770000000033</v>
      </c>
      <c r="J560" s="4">
        <f t="shared" si="688"/>
        <v>88113.15</v>
      </c>
      <c r="K560" s="4">
        <f t="shared" si="688"/>
        <v>80622.140000000029</v>
      </c>
      <c r="L560" s="4">
        <f t="shared" si="688"/>
        <v>75744.406098728577</v>
      </c>
      <c r="M560" s="4">
        <f t="shared" si="688"/>
        <v>81468.056934878812</v>
      </c>
      <c r="N560" s="4">
        <f t="shared" si="688"/>
        <v>74854.243908264369</v>
      </c>
      <c r="O560" s="4">
        <f t="shared" si="688"/>
        <v>77590.817194578252</v>
      </c>
      <c r="P560" s="4">
        <f t="shared" si="688"/>
        <v>77859.903296925695</v>
      </c>
      <c r="Q560" s="4">
        <f t="shared" si="688"/>
        <v>75101.526312815549</v>
      </c>
      <c r="R560" s="4">
        <f t="shared" si="688"/>
        <v>81258.836760019563</v>
      </c>
      <c r="S560" s="4">
        <f t="shared" si="688"/>
        <v>72888.702054341833</v>
      </c>
      <c r="T560" s="4">
        <f t="shared" si="689"/>
        <v>78397.490297332202</v>
      </c>
      <c r="U560" s="4">
        <f t="shared" si="689"/>
        <v>74919.278746305732</v>
      </c>
      <c r="V560" s="4">
        <f t="shared" si="689"/>
        <v>80950.512710890936</v>
      </c>
      <c r="W560" s="4">
        <f t="shared" si="689"/>
        <v>76193.481119244854</v>
      </c>
      <c r="X560" s="4">
        <f t="shared" si="689"/>
        <v>78630.460781770918</v>
      </c>
      <c r="Y560" s="4">
        <f t="shared" si="689"/>
        <v>81482.019330508236</v>
      </c>
      <c r="Z560" s="4">
        <f t="shared" si="689"/>
        <v>72230.549298875339</v>
      </c>
      <c r="AA560" s="4">
        <f t="shared" si="689"/>
        <v>79815.946401293448</v>
      </c>
      <c r="AB560" s="4">
        <f t="shared" si="689"/>
        <v>80085.03250364089</v>
      </c>
      <c r="AC560" s="4">
        <f t="shared" si="689"/>
        <v>77239.102422903889</v>
      </c>
      <c r="AD560" s="4">
        <f t="shared" si="689"/>
        <v>83571.518911385268</v>
      </c>
      <c r="AE560" s="4">
        <f t="shared" si="689"/>
        <v>74938.725125394354</v>
      </c>
      <c r="AF560" s="4">
        <f t="shared" si="689"/>
        <v>80622.619504047398</v>
      </c>
    </row>
    <row r="561" spans="4:32">
      <c r="D561" s="13">
        <v>8790</v>
      </c>
      <c r="E561" s="2"/>
      <c r="F561" s="4">
        <f t="shared" si="687"/>
        <v>26.67</v>
      </c>
      <c r="G561" s="4">
        <f t="shared" si="687"/>
        <v>1976.07</v>
      </c>
      <c r="H561" s="4">
        <f t="shared" si="687"/>
        <v>0</v>
      </c>
      <c r="I561" s="4">
        <f t="shared" si="687"/>
        <v>0</v>
      </c>
      <c r="J561" s="4">
        <f t="shared" si="688"/>
        <v>0</v>
      </c>
      <c r="K561" s="4">
        <f t="shared" si="688"/>
        <v>0</v>
      </c>
      <c r="L561" s="4">
        <f t="shared" si="688"/>
        <v>441.50395627067161</v>
      </c>
      <c r="M561" s="4">
        <f t="shared" si="688"/>
        <v>406.8756694635685</v>
      </c>
      <c r="N561" s="4">
        <f t="shared" si="688"/>
        <v>329.24752213269471</v>
      </c>
      <c r="O561" s="4">
        <f t="shared" si="688"/>
        <v>238.52387872291183</v>
      </c>
      <c r="P561" s="4">
        <f t="shared" si="688"/>
        <v>273.08203342180138</v>
      </c>
      <c r="Q561" s="4">
        <f t="shared" si="688"/>
        <v>321.80424960953866</v>
      </c>
      <c r="R561" s="4">
        <f t="shared" si="688"/>
        <v>374.78051420201984</v>
      </c>
      <c r="S561" s="4">
        <f t="shared" si="688"/>
        <v>418.29145688063022</v>
      </c>
      <c r="T561" s="4">
        <f t="shared" si="689"/>
        <v>321.76231552254154</v>
      </c>
      <c r="U561" s="4">
        <f t="shared" si="689"/>
        <v>291.55050888992213</v>
      </c>
      <c r="V561" s="4">
        <f t="shared" si="689"/>
        <v>330.83057579508539</v>
      </c>
      <c r="W561" s="4">
        <f t="shared" si="689"/>
        <v>450.28710942176758</v>
      </c>
      <c r="X561" s="4">
        <f t="shared" si="689"/>
        <v>463.06572674740289</v>
      </c>
      <c r="Y561" s="4">
        <f t="shared" si="689"/>
        <v>389.22588585104268</v>
      </c>
      <c r="Z561" s="4">
        <f t="shared" si="689"/>
        <v>311.10971732129428</v>
      </c>
      <c r="AA561" s="4">
        <f t="shared" si="689"/>
        <v>238.52387872291183</v>
      </c>
      <c r="AB561" s="4">
        <f t="shared" si="689"/>
        <v>273.08203342180138</v>
      </c>
      <c r="AC561" s="4">
        <f t="shared" si="689"/>
        <v>321.80424960953866</v>
      </c>
      <c r="AD561" s="4">
        <f t="shared" si="689"/>
        <v>374.78051420201984</v>
      </c>
      <c r="AE561" s="4">
        <f t="shared" si="689"/>
        <v>418.29145688063022</v>
      </c>
      <c r="AF561" s="4">
        <f t="shared" si="689"/>
        <v>321.76231552254154</v>
      </c>
    </row>
    <row r="562" spans="4:32">
      <c r="D562" s="13">
        <v>8800</v>
      </c>
      <c r="E562" s="2"/>
      <c r="F562" s="4">
        <f t="shared" si="687"/>
        <v>4409.17</v>
      </c>
      <c r="G562" s="4">
        <f t="shared" si="687"/>
        <v>9769.42</v>
      </c>
      <c r="H562" s="4">
        <f t="shared" si="687"/>
        <v>25806.98</v>
      </c>
      <c r="I562" s="4">
        <f t="shared" si="687"/>
        <v>9218.4900000000016</v>
      </c>
      <c r="J562" s="4">
        <f t="shared" ref="J562:S571" si="690">SUMIF($C$9:$C$506,$D562,J$9:J$506)</f>
        <v>12897.250000000002</v>
      </c>
      <c r="K562" s="4">
        <f t="shared" si="690"/>
        <v>11839.650000000001</v>
      </c>
      <c r="L562" s="4">
        <f t="shared" si="690"/>
        <v>13061.427189464473</v>
      </c>
      <c r="M562" s="4">
        <f t="shared" si="690"/>
        <v>13993.884983223104</v>
      </c>
      <c r="N562" s="4">
        <f t="shared" si="690"/>
        <v>13045.636866866871</v>
      </c>
      <c r="O562" s="4">
        <f t="shared" si="690"/>
        <v>11952.56806403772</v>
      </c>
      <c r="P562" s="4">
        <f t="shared" si="690"/>
        <v>11929.016492667402</v>
      </c>
      <c r="Q562" s="4">
        <f t="shared" si="690"/>
        <v>11560.000851689232</v>
      </c>
      <c r="R562" s="4">
        <f t="shared" si="690"/>
        <v>12677.358751665197</v>
      </c>
      <c r="S562" s="4">
        <f t="shared" si="690"/>
        <v>11218.090595049323</v>
      </c>
      <c r="T562" s="4">
        <f t="shared" ref="T562:AF571" si="691">SUMIF($C$9:$C$506,$D562,T$9:T$506)</f>
        <v>11984.533587597432</v>
      </c>
      <c r="U562" s="4">
        <f t="shared" si="691"/>
        <v>11687.811420858941</v>
      </c>
      <c r="V562" s="4">
        <f t="shared" si="691"/>
        <v>13199.969850333884</v>
      </c>
      <c r="W562" s="4">
        <f t="shared" si="691"/>
        <v>11752.344023557342</v>
      </c>
      <c r="X562" s="4">
        <f t="shared" si="691"/>
        <v>12051.520860491939</v>
      </c>
      <c r="Y562" s="4">
        <f t="shared" si="691"/>
        <v>12662.21455957141</v>
      </c>
      <c r="Z562" s="4">
        <f t="shared" si="691"/>
        <v>11084.453243367938</v>
      </c>
      <c r="AA562" s="4">
        <f t="shared" si="691"/>
        <v>12295.521114935536</v>
      </c>
      <c r="AB562" s="4">
        <f t="shared" si="691"/>
        <v>12271.969543565219</v>
      </c>
      <c r="AC562" s="4">
        <f t="shared" si="691"/>
        <v>11889.459584363591</v>
      </c>
      <c r="AD562" s="4">
        <f t="shared" si="691"/>
        <v>13033.806097362778</v>
      </c>
      <c r="AE562" s="4">
        <f t="shared" si="691"/>
        <v>11534.05501837657</v>
      </c>
      <c r="AF562" s="4">
        <f t="shared" si="691"/>
        <v>12327.486638495249</v>
      </c>
    </row>
    <row r="563" spans="4:32">
      <c r="D563" s="13">
        <v>8810</v>
      </c>
      <c r="E563" s="2"/>
      <c r="F563" s="4">
        <f t="shared" ref="F563:I582" si="692">SUMIF($C$9:$C$506,$D563,F$9:F$506)</f>
        <v>37763.360000000001</v>
      </c>
      <c r="G563" s="4">
        <f t="shared" si="692"/>
        <v>31576.730000000003</v>
      </c>
      <c r="H563" s="4">
        <f t="shared" si="692"/>
        <v>33008.11</v>
      </c>
      <c r="I563" s="4">
        <f t="shared" si="692"/>
        <v>30693.93</v>
      </c>
      <c r="J563" s="4">
        <f t="shared" si="690"/>
        <v>34123.140000000007</v>
      </c>
      <c r="K563" s="4">
        <f t="shared" si="690"/>
        <v>40750.900000000016</v>
      </c>
      <c r="L563" s="4">
        <f t="shared" si="690"/>
        <v>30538.428681850899</v>
      </c>
      <c r="M563" s="4">
        <f t="shared" si="690"/>
        <v>30675.955996488472</v>
      </c>
      <c r="N563" s="4">
        <f t="shared" si="690"/>
        <v>29217.328746881281</v>
      </c>
      <c r="O563" s="4">
        <f t="shared" si="690"/>
        <v>27789.006020814322</v>
      </c>
      <c r="P563" s="4">
        <f t="shared" si="690"/>
        <v>30543.896720364472</v>
      </c>
      <c r="Q563" s="4">
        <f t="shared" si="690"/>
        <v>26576.724497062107</v>
      </c>
      <c r="R563" s="4">
        <f t="shared" si="690"/>
        <v>29748.230200997299</v>
      </c>
      <c r="S563" s="4">
        <f t="shared" si="690"/>
        <v>29745.806912429158</v>
      </c>
      <c r="T563" s="4">
        <f t="shared" si="691"/>
        <v>29014.743836906771</v>
      </c>
      <c r="U563" s="4">
        <f t="shared" si="691"/>
        <v>27811.64790188862</v>
      </c>
      <c r="V563" s="4">
        <f t="shared" si="691"/>
        <v>29145.80693203372</v>
      </c>
      <c r="W563" s="4">
        <f t="shared" si="691"/>
        <v>30784.271308276373</v>
      </c>
      <c r="X563" s="4">
        <f t="shared" si="691"/>
        <v>27983.21129111452</v>
      </c>
      <c r="Y563" s="4">
        <f t="shared" si="691"/>
        <v>28877.015274327965</v>
      </c>
      <c r="Z563" s="4">
        <f t="shared" si="691"/>
        <v>26234.181582090252</v>
      </c>
      <c r="AA563" s="4">
        <f t="shared" si="691"/>
        <v>27789.006020814322</v>
      </c>
      <c r="AB563" s="4">
        <f t="shared" si="691"/>
        <v>30543.896720364472</v>
      </c>
      <c r="AC563" s="4">
        <f t="shared" si="691"/>
        <v>26576.724497062107</v>
      </c>
      <c r="AD563" s="4">
        <f t="shared" si="691"/>
        <v>29748.230200997299</v>
      </c>
      <c r="AE563" s="4">
        <f t="shared" si="691"/>
        <v>29745.806912429158</v>
      </c>
      <c r="AF563" s="4">
        <f t="shared" si="691"/>
        <v>29014.743836906771</v>
      </c>
    </row>
    <row r="564" spans="4:32">
      <c r="D564" s="13">
        <v>8850</v>
      </c>
      <c r="E564" s="2"/>
      <c r="F564" s="4">
        <f t="shared" si="692"/>
        <v>312.39</v>
      </c>
      <c r="G564" s="4">
        <f t="shared" si="692"/>
        <v>168.3</v>
      </c>
      <c r="H564" s="4">
        <f t="shared" si="692"/>
        <v>21.29</v>
      </c>
      <c r="I564" s="4">
        <f t="shared" si="692"/>
        <v>0</v>
      </c>
      <c r="J564" s="4">
        <f t="shared" si="690"/>
        <v>238.17</v>
      </c>
      <c r="K564" s="4">
        <f t="shared" si="690"/>
        <v>174</v>
      </c>
      <c r="L564" s="4">
        <f t="shared" si="690"/>
        <v>106.75549975365566</v>
      </c>
      <c r="M564" s="4">
        <f t="shared" si="690"/>
        <v>104.83921197698308</v>
      </c>
      <c r="N564" s="4">
        <f t="shared" si="690"/>
        <v>95.920613211493588</v>
      </c>
      <c r="O564" s="4">
        <f t="shared" si="690"/>
        <v>135.19495243927381</v>
      </c>
      <c r="P564" s="4">
        <f t="shared" si="690"/>
        <v>133.36789314000725</v>
      </c>
      <c r="Q564" s="4">
        <f t="shared" si="690"/>
        <v>132.83889573824285</v>
      </c>
      <c r="R564" s="4">
        <f t="shared" si="690"/>
        <v>134.24849323250257</v>
      </c>
      <c r="S564" s="4">
        <f t="shared" si="690"/>
        <v>105.72299880081432</v>
      </c>
      <c r="T564" s="4">
        <f t="shared" si="691"/>
        <v>104.31233906277598</v>
      </c>
      <c r="U564" s="4">
        <f t="shared" si="691"/>
        <v>104.7882242756082</v>
      </c>
      <c r="V564" s="4">
        <f t="shared" si="691"/>
        <v>99.105220059866326</v>
      </c>
      <c r="W564" s="4">
        <f t="shared" si="691"/>
        <v>103.24797079657534</v>
      </c>
      <c r="X564" s="4">
        <f t="shared" si="691"/>
        <v>93.796125654206918</v>
      </c>
      <c r="Y564" s="4">
        <f t="shared" si="691"/>
        <v>98.559226757643657</v>
      </c>
      <c r="Z564" s="4">
        <f t="shared" si="691"/>
        <v>153.34976086006714</v>
      </c>
      <c r="AA564" s="4">
        <f t="shared" si="691"/>
        <v>135.19495243927381</v>
      </c>
      <c r="AB564" s="4">
        <f t="shared" si="691"/>
        <v>133.36789314000725</v>
      </c>
      <c r="AC564" s="4">
        <f t="shared" si="691"/>
        <v>132.83889573824285</v>
      </c>
      <c r="AD564" s="4">
        <f t="shared" si="691"/>
        <v>134.24849323250257</v>
      </c>
      <c r="AE564" s="4">
        <f t="shared" si="691"/>
        <v>105.72299880081432</v>
      </c>
      <c r="AF564" s="4">
        <f t="shared" si="691"/>
        <v>104.31233906277598</v>
      </c>
    </row>
    <row r="565" spans="4:32">
      <c r="D565" s="13">
        <v>8860</v>
      </c>
      <c r="E565" s="2"/>
      <c r="F565" s="4">
        <f t="shared" si="692"/>
        <v>0</v>
      </c>
      <c r="G565" s="4">
        <f t="shared" si="692"/>
        <v>13.02</v>
      </c>
      <c r="H565" s="4">
        <f t="shared" si="692"/>
        <v>47.55</v>
      </c>
      <c r="I565" s="4">
        <f t="shared" si="692"/>
        <v>22.37</v>
      </c>
      <c r="J565" s="4">
        <f t="shared" si="690"/>
        <v>0</v>
      </c>
      <c r="K565" s="4">
        <f t="shared" si="690"/>
        <v>67.63</v>
      </c>
      <c r="L565" s="4">
        <f t="shared" si="690"/>
        <v>32.246402524915204</v>
      </c>
      <c r="M565" s="4">
        <f t="shared" si="690"/>
        <v>29.874816582401404</v>
      </c>
      <c r="N565" s="4">
        <f t="shared" si="690"/>
        <v>24.444946326572367</v>
      </c>
      <c r="O565" s="4">
        <f t="shared" si="690"/>
        <v>18.117578411274408</v>
      </c>
      <c r="P565" s="4">
        <f t="shared" si="690"/>
        <v>20.670504950599391</v>
      </c>
      <c r="Q565" s="4">
        <f t="shared" si="690"/>
        <v>23.773586802020912</v>
      </c>
      <c r="R565" s="4">
        <f t="shared" si="690"/>
        <v>27.610750298747782</v>
      </c>
      <c r="S565" s="4">
        <f t="shared" si="690"/>
        <v>30.600288868728018</v>
      </c>
      <c r="T565" s="4">
        <f t="shared" si="691"/>
        <v>23.916832593997441</v>
      </c>
      <c r="U565" s="4">
        <f t="shared" si="691"/>
        <v>21.762288025067189</v>
      </c>
      <c r="V565" s="4">
        <f t="shared" si="691"/>
        <v>24.549359181245222</v>
      </c>
      <c r="W565" s="4">
        <f t="shared" si="691"/>
        <v>32.80869151137356</v>
      </c>
      <c r="X565" s="4">
        <f t="shared" si="691"/>
        <v>33.522309067922535</v>
      </c>
      <c r="Y565" s="4">
        <f t="shared" si="691"/>
        <v>28.534492332786037</v>
      </c>
      <c r="Z565" s="4">
        <f t="shared" si="691"/>
        <v>22.993415003722383</v>
      </c>
      <c r="AA565" s="4">
        <f t="shared" si="691"/>
        <v>18.117578411274408</v>
      </c>
      <c r="AB565" s="4">
        <f t="shared" si="691"/>
        <v>20.670504950599391</v>
      </c>
      <c r="AC565" s="4">
        <f t="shared" si="691"/>
        <v>23.773586802020912</v>
      </c>
      <c r="AD565" s="4">
        <f t="shared" si="691"/>
        <v>27.610750298747782</v>
      </c>
      <c r="AE565" s="4">
        <f t="shared" si="691"/>
        <v>30.600288868728018</v>
      </c>
      <c r="AF565" s="4">
        <f t="shared" si="691"/>
        <v>23.916832593997441</v>
      </c>
    </row>
    <row r="566" spans="4:32">
      <c r="D566" s="13">
        <v>8870</v>
      </c>
      <c r="E566" s="2"/>
      <c r="F566" s="4">
        <f t="shared" si="692"/>
        <v>2051.67</v>
      </c>
      <c r="G566" s="4">
        <f t="shared" si="692"/>
        <v>1614.9199999999998</v>
      </c>
      <c r="H566" s="4">
        <f t="shared" si="692"/>
        <v>2274.3399999999997</v>
      </c>
      <c r="I566" s="4">
        <f t="shared" si="692"/>
        <v>1692.15</v>
      </c>
      <c r="J566" s="4">
        <f t="shared" si="690"/>
        <v>2720.2899999999995</v>
      </c>
      <c r="K566" s="4">
        <f t="shared" si="690"/>
        <v>4890.25</v>
      </c>
      <c r="L566" s="4">
        <f t="shared" si="690"/>
        <v>2338.7367010600105</v>
      </c>
      <c r="M566" s="4">
        <f t="shared" si="690"/>
        <v>2479.7115405878149</v>
      </c>
      <c r="N566" s="4">
        <f t="shared" si="690"/>
        <v>2312.8562938986774</v>
      </c>
      <c r="O566" s="4">
        <f t="shared" si="690"/>
        <v>2411.3785776935847</v>
      </c>
      <c r="P566" s="4">
        <f t="shared" si="690"/>
        <v>2443.5124861151753</v>
      </c>
      <c r="Q566" s="4">
        <f t="shared" si="690"/>
        <v>2224.8269566308263</v>
      </c>
      <c r="R566" s="4">
        <f t="shared" si="690"/>
        <v>2427.6565092050505</v>
      </c>
      <c r="S566" s="4">
        <f t="shared" si="690"/>
        <v>2180.4515324627505</v>
      </c>
      <c r="T566" s="4">
        <f t="shared" si="691"/>
        <v>2365.1515265582339</v>
      </c>
      <c r="U566" s="4">
        <f t="shared" si="691"/>
        <v>2378.3000338233833</v>
      </c>
      <c r="V566" s="4">
        <f t="shared" si="691"/>
        <v>2491.4517815897702</v>
      </c>
      <c r="W566" s="4">
        <f t="shared" si="691"/>
        <v>2927.1348771559228</v>
      </c>
      <c r="X566" s="4">
        <f t="shared" si="691"/>
        <v>2882.0665001620314</v>
      </c>
      <c r="Y566" s="4">
        <f t="shared" si="691"/>
        <v>2590.7060500691841</v>
      </c>
      <c r="Z566" s="4">
        <f t="shared" si="691"/>
        <v>2353.1337449446914</v>
      </c>
      <c r="AA566" s="4">
        <f t="shared" si="691"/>
        <v>2470.0364184417986</v>
      </c>
      <c r="AB566" s="4">
        <f t="shared" si="691"/>
        <v>2502.1703268633892</v>
      </c>
      <c r="AC566" s="4">
        <f t="shared" si="691"/>
        <v>2281.1767625991033</v>
      </c>
      <c r="AD566" s="4">
        <f t="shared" si="691"/>
        <v>2488.6223807268689</v>
      </c>
      <c r="AE566" s="4">
        <f t="shared" si="691"/>
        <v>2234.4933051692801</v>
      </c>
      <c r="AF566" s="4">
        <f t="shared" si="691"/>
        <v>2423.8093673064473</v>
      </c>
    </row>
    <row r="567" spans="4:32">
      <c r="D567" s="13">
        <v>8890</v>
      </c>
      <c r="E567" s="2"/>
      <c r="F567" s="4">
        <f t="shared" si="692"/>
        <v>0</v>
      </c>
      <c r="G567" s="4">
        <f t="shared" si="692"/>
        <v>0</v>
      </c>
      <c r="H567" s="4">
        <f t="shared" si="692"/>
        <v>0</v>
      </c>
      <c r="I567" s="4">
        <f t="shared" si="692"/>
        <v>18.02</v>
      </c>
      <c r="J567" s="4">
        <f t="shared" si="690"/>
        <v>0</v>
      </c>
      <c r="K567" s="4">
        <f t="shared" si="690"/>
        <v>0</v>
      </c>
      <c r="L567" s="4">
        <f t="shared" si="690"/>
        <v>3.9725083096145792</v>
      </c>
      <c r="M567" s="4">
        <f t="shared" si="690"/>
        <v>3.6609343018731861</v>
      </c>
      <c r="N567" s="4">
        <f t="shared" si="690"/>
        <v>2.9624616020208112</v>
      </c>
      <c r="O567" s="4">
        <f t="shared" si="690"/>
        <v>2.1461599082191753</v>
      </c>
      <c r="P567" s="4">
        <f t="shared" si="690"/>
        <v>2.4571028901708964</v>
      </c>
      <c r="Q567" s="4">
        <f t="shared" si="690"/>
        <v>2.8954894684102217</v>
      </c>
      <c r="R567" s="4">
        <f t="shared" si="690"/>
        <v>3.372152583920228</v>
      </c>
      <c r="S567" s="4">
        <f t="shared" si="690"/>
        <v>3.7636498262325397</v>
      </c>
      <c r="T567" s="4">
        <f t="shared" si="691"/>
        <v>2.8951121591999955</v>
      </c>
      <c r="U567" s="4">
        <f t="shared" si="691"/>
        <v>2.6232761967087077</v>
      </c>
      <c r="V567" s="4">
        <f t="shared" si="691"/>
        <v>2.9767054015136454</v>
      </c>
      <c r="W567" s="4">
        <f t="shared" si="691"/>
        <v>4.0515362512259472</v>
      </c>
      <c r="X567" s="4">
        <f t="shared" si="691"/>
        <v>4.1665140737131141</v>
      </c>
      <c r="Y567" s="4">
        <f t="shared" si="691"/>
        <v>3.5021273170934766</v>
      </c>
      <c r="Z567" s="4">
        <f t="shared" si="691"/>
        <v>2.799263561984942</v>
      </c>
      <c r="AA567" s="4">
        <f t="shared" si="691"/>
        <v>2.1461599082191753</v>
      </c>
      <c r="AB567" s="4">
        <f t="shared" si="691"/>
        <v>2.4571028901708964</v>
      </c>
      <c r="AC567" s="4">
        <f t="shared" si="691"/>
        <v>2.8954894684102217</v>
      </c>
      <c r="AD567" s="4">
        <f t="shared" si="691"/>
        <v>3.372152583920228</v>
      </c>
      <c r="AE567" s="4">
        <f t="shared" si="691"/>
        <v>3.7636498262325397</v>
      </c>
      <c r="AF567" s="4">
        <f t="shared" si="691"/>
        <v>2.8951121591999955</v>
      </c>
    </row>
    <row r="568" spans="4:32">
      <c r="D568" s="13">
        <v>8900</v>
      </c>
      <c r="E568" s="2"/>
      <c r="F568" s="4">
        <f t="shared" si="692"/>
        <v>4089.86</v>
      </c>
      <c r="G568" s="4">
        <f t="shared" si="692"/>
        <v>299.19</v>
      </c>
      <c r="H568" s="4">
        <f t="shared" si="692"/>
        <v>0</v>
      </c>
      <c r="I568" s="4">
        <f t="shared" si="692"/>
        <v>0</v>
      </c>
      <c r="J568" s="4">
        <f t="shared" si="690"/>
        <v>0</v>
      </c>
      <c r="K568" s="4">
        <f t="shared" si="690"/>
        <v>0</v>
      </c>
      <c r="L568" s="4">
        <f t="shared" si="690"/>
        <v>967.56590434594159</v>
      </c>
      <c r="M568" s="4">
        <f t="shared" si="690"/>
        <v>891.67723072344654</v>
      </c>
      <c r="N568" s="4">
        <f t="shared" si="690"/>
        <v>721.5533903634539</v>
      </c>
      <c r="O568" s="4">
        <f t="shared" si="690"/>
        <v>522.73047420473756</v>
      </c>
      <c r="P568" s="4">
        <f t="shared" si="690"/>
        <v>598.46545172611388</v>
      </c>
      <c r="Q568" s="4">
        <f t="shared" si="690"/>
        <v>705.24129030665279</v>
      </c>
      <c r="R568" s="4">
        <f t="shared" si="690"/>
        <v>821.33997216731836</v>
      </c>
      <c r="S568" s="4">
        <f t="shared" si="690"/>
        <v>916.69518700476851</v>
      </c>
      <c r="T568" s="4">
        <f t="shared" si="691"/>
        <v>705.14939080670035</v>
      </c>
      <c r="U568" s="4">
        <f t="shared" si="691"/>
        <v>638.93953336095183</v>
      </c>
      <c r="V568" s="4">
        <f t="shared" si="691"/>
        <v>725.02268826378827</v>
      </c>
      <c r="W568" s="4">
        <f t="shared" si="691"/>
        <v>986.81438309895896</v>
      </c>
      <c r="X568" s="4">
        <f t="shared" si="691"/>
        <v>1014.8190119439811</v>
      </c>
      <c r="Y568" s="4">
        <f t="shared" si="691"/>
        <v>852.99733080405781</v>
      </c>
      <c r="Z568" s="4">
        <f t="shared" si="691"/>
        <v>681.80398095061093</v>
      </c>
      <c r="AA568" s="4">
        <f t="shared" si="691"/>
        <v>522.73047420473756</v>
      </c>
      <c r="AB568" s="4">
        <f t="shared" si="691"/>
        <v>598.46545172611388</v>
      </c>
      <c r="AC568" s="4">
        <f t="shared" si="691"/>
        <v>705.24129030665279</v>
      </c>
      <c r="AD568" s="4">
        <f t="shared" si="691"/>
        <v>821.33997216731836</v>
      </c>
      <c r="AE568" s="4">
        <f t="shared" si="691"/>
        <v>916.69518700476851</v>
      </c>
      <c r="AF568" s="4">
        <f t="shared" si="691"/>
        <v>705.14939080670035</v>
      </c>
    </row>
    <row r="569" spans="4:32">
      <c r="D569" s="13">
        <v>8910</v>
      </c>
      <c r="E569" s="2"/>
      <c r="F569" s="4">
        <f t="shared" si="692"/>
        <v>114</v>
      </c>
      <c r="G569" s="4">
        <f t="shared" si="692"/>
        <v>1284.8</v>
      </c>
      <c r="H569" s="4">
        <f t="shared" si="692"/>
        <v>52.81</v>
      </c>
      <c r="I569" s="4">
        <f t="shared" si="692"/>
        <v>170</v>
      </c>
      <c r="J569" s="4">
        <f t="shared" si="690"/>
        <v>0</v>
      </c>
      <c r="K569" s="4">
        <f t="shared" si="690"/>
        <v>583</v>
      </c>
      <c r="L569" s="4">
        <f t="shared" si="690"/>
        <v>422.96235785790873</v>
      </c>
      <c r="M569" s="4">
        <f t="shared" si="690"/>
        <v>400.28170311257674</v>
      </c>
      <c r="N569" s="4">
        <f t="shared" si="690"/>
        <v>341.88894525341738</v>
      </c>
      <c r="O569" s="4">
        <f t="shared" si="690"/>
        <v>274.87721578058199</v>
      </c>
      <c r="P569" s="4">
        <f t="shared" si="690"/>
        <v>309.90722110280456</v>
      </c>
      <c r="Q569" s="4">
        <f t="shared" si="690"/>
        <v>326.25337055710253</v>
      </c>
      <c r="R569" s="4">
        <f t="shared" si="690"/>
        <v>374.86746497234896</v>
      </c>
      <c r="S569" s="4">
        <f t="shared" si="690"/>
        <v>404.00573543643463</v>
      </c>
      <c r="T569" s="4">
        <f t="shared" si="691"/>
        <v>335.95586422304336</v>
      </c>
      <c r="U569" s="4">
        <f t="shared" si="691"/>
        <v>310.47912685765004</v>
      </c>
      <c r="V569" s="4">
        <f t="shared" si="691"/>
        <v>342.65906839047125</v>
      </c>
      <c r="W569" s="4">
        <f t="shared" si="691"/>
        <v>426.1019534732261</v>
      </c>
      <c r="X569" s="4">
        <f t="shared" si="691"/>
        <v>423.71396411067292</v>
      </c>
      <c r="Y569" s="4">
        <f t="shared" si="691"/>
        <v>379.96202296452452</v>
      </c>
      <c r="Z569" s="4">
        <f t="shared" si="691"/>
        <v>316.06999858189579</v>
      </c>
      <c r="AA569" s="4">
        <f t="shared" si="691"/>
        <v>274.87721578058199</v>
      </c>
      <c r="AB569" s="4">
        <f t="shared" si="691"/>
        <v>309.90722110280456</v>
      </c>
      <c r="AC569" s="4">
        <f t="shared" si="691"/>
        <v>326.25337055710253</v>
      </c>
      <c r="AD569" s="4">
        <f t="shared" si="691"/>
        <v>374.86746497234896</v>
      </c>
      <c r="AE569" s="4">
        <f t="shared" si="691"/>
        <v>404.00573543643463</v>
      </c>
      <c r="AF569" s="4">
        <f t="shared" si="691"/>
        <v>335.95586422304336</v>
      </c>
    </row>
    <row r="570" spans="4:32">
      <c r="D570" s="13">
        <v>8920</v>
      </c>
      <c r="E570" s="2"/>
      <c r="F570" s="4">
        <f t="shared" si="692"/>
        <v>0</v>
      </c>
      <c r="G570" s="4">
        <f t="shared" si="692"/>
        <v>0</v>
      </c>
      <c r="H570" s="4">
        <f t="shared" si="692"/>
        <v>0</v>
      </c>
      <c r="I570" s="4">
        <f t="shared" si="692"/>
        <v>0</v>
      </c>
      <c r="J570" s="4">
        <f t="shared" si="690"/>
        <v>50.87</v>
      </c>
      <c r="K570" s="4">
        <f t="shared" si="690"/>
        <v>0</v>
      </c>
      <c r="L570" s="4">
        <f t="shared" si="690"/>
        <v>11.214289551059577</v>
      </c>
      <c r="M570" s="4">
        <f t="shared" si="690"/>
        <v>10.334724080815146</v>
      </c>
      <c r="N570" s="4">
        <f t="shared" si="690"/>
        <v>8.3629534791786142</v>
      </c>
      <c r="O570" s="4">
        <f t="shared" si="690"/>
        <v>6.0585546354666722</v>
      </c>
      <c r="P570" s="4">
        <f t="shared" si="690"/>
        <v>6.936338736015176</v>
      </c>
      <c r="Q570" s="4">
        <f t="shared" si="690"/>
        <v>8.1738928556064341</v>
      </c>
      <c r="R570" s="4">
        <f t="shared" si="690"/>
        <v>9.5195006628203096</v>
      </c>
      <c r="S570" s="4">
        <f t="shared" si="690"/>
        <v>10.624687384042689</v>
      </c>
      <c r="T570" s="4">
        <f t="shared" si="691"/>
        <v>8.1728277213376099</v>
      </c>
      <c r="U570" s="4">
        <f t="shared" si="691"/>
        <v>7.4054417384335149</v>
      </c>
      <c r="V570" s="4">
        <f t="shared" si="691"/>
        <v>8.4031633615426813</v>
      </c>
      <c r="W570" s="4">
        <f t="shared" si="691"/>
        <v>11.437383412867028</v>
      </c>
      <c r="X570" s="4">
        <f t="shared" si="691"/>
        <v>11.76196287068735</v>
      </c>
      <c r="Y570" s="4">
        <f t="shared" si="691"/>
        <v>9.8864160166784192</v>
      </c>
      <c r="Z570" s="4">
        <f t="shared" si="691"/>
        <v>7.9022495781450592</v>
      </c>
      <c r="AA570" s="4">
        <f t="shared" si="691"/>
        <v>6.0585546354666722</v>
      </c>
      <c r="AB570" s="4">
        <f t="shared" si="691"/>
        <v>6.936338736015176</v>
      </c>
      <c r="AC570" s="4">
        <f t="shared" si="691"/>
        <v>8.1738928556064341</v>
      </c>
      <c r="AD570" s="4">
        <f t="shared" si="691"/>
        <v>9.5195006628203096</v>
      </c>
      <c r="AE570" s="4">
        <f t="shared" si="691"/>
        <v>10.624687384042689</v>
      </c>
      <c r="AF570" s="4">
        <f t="shared" si="691"/>
        <v>8.1728277213376099</v>
      </c>
    </row>
    <row r="571" spans="4:32">
      <c r="D571" s="13">
        <v>8930</v>
      </c>
      <c r="E571" s="2"/>
      <c r="F571" s="4">
        <f t="shared" si="692"/>
        <v>3597.5099999999998</v>
      </c>
      <c r="G571" s="4">
        <f t="shared" si="692"/>
        <v>17018.47</v>
      </c>
      <c r="H571" s="4">
        <f t="shared" si="692"/>
        <v>12171.419999999998</v>
      </c>
      <c r="I571" s="4">
        <f t="shared" si="692"/>
        <v>1369.0500000000002</v>
      </c>
      <c r="J571" s="4">
        <f t="shared" si="690"/>
        <v>1322.5700000000002</v>
      </c>
      <c r="K571" s="4">
        <f t="shared" si="690"/>
        <v>9941.739999999998</v>
      </c>
      <c r="L571" s="4">
        <f t="shared" si="690"/>
        <v>7218.7172031185964</v>
      </c>
      <c r="M571" s="4">
        <f t="shared" si="690"/>
        <v>7819.1631927379658</v>
      </c>
      <c r="N571" s="4">
        <f t="shared" si="690"/>
        <v>7189.4344706364845</v>
      </c>
      <c r="O571" s="4">
        <f t="shared" si="690"/>
        <v>7521.6993920121904</v>
      </c>
      <c r="P571" s="4">
        <f t="shared" si="690"/>
        <v>7521.6993920121904</v>
      </c>
      <c r="Q571" s="4">
        <f t="shared" si="690"/>
        <v>7225.739916185109</v>
      </c>
      <c r="R571" s="4">
        <f t="shared" si="690"/>
        <v>7817.6583541071222</v>
      </c>
      <c r="S571" s="4">
        <f t="shared" si="690"/>
        <v>6929.780635035474</v>
      </c>
      <c r="T571" s="4">
        <f t="shared" si="691"/>
        <v>7521.6993920121904</v>
      </c>
      <c r="U571" s="4">
        <f t="shared" si="691"/>
        <v>7225.739916185109</v>
      </c>
      <c r="V571" s="4">
        <f t="shared" si="691"/>
        <v>7817.6583541071222</v>
      </c>
      <c r="W571" s="4">
        <f t="shared" si="691"/>
        <v>7225.739916185109</v>
      </c>
      <c r="X571" s="4">
        <f t="shared" si="691"/>
        <v>7521.6993920121904</v>
      </c>
      <c r="Y571" s="4">
        <f t="shared" si="691"/>
        <v>7817.6583541071222</v>
      </c>
      <c r="Z571" s="4">
        <f t="shared" si="691"/>
        <v>6929.7626093460422</v>
      </c>
      <c r="AA571" s="4">
        <f t="shared" si="691"/>
        <v>7747.3503737725559</v>
      </c>
      <c r="AB571" s="4">
        <f t="shared" si="691"/>
        <v>7747.3503737725559</v>
      </c>
      <c r="AC571" s="4">
        <f t="shared" si="691"/>
        <v>7442.512113670663</v>
      </c>
      <c r="AD571" s="4">
        <f t="shared" si="691"/>
        <v>8052.1881047303368</v>
      </c>
      <c r="AE571" s="4">
        <f t="shared" si="691"/>
        <v>7137.6740540865385</v>
      </c>
      <c r="AF571" s="4">
        <f t="shared" si="691"/>
        <v>7747.3503737725559</v>
      </c>
    </row>
    <row r="572" spans="4:32">
      <c r="D572" s="13">
        <v>8940</v>
      </c>
      <c r="E572" s="2"/>
      <c r="F572" s="4">
        <f t="shared" si="692"/>
        <v>875.79000000000008</v>
      </c>
      <c r="G572" s="4">
        <f t="shared" si="692"/>
        <v>813.25</v>
      </c>
      <c r="H572" s="4">
        <f t="shared" si="692"/>
        <v>1734.98</v>
      </c>
      <c r="I572" s="4">
        <f t="shared" si="692"/>
        <v>992.0100000000001</v>
      </c>
      <c r="J572" s="4">
        <f t="shared" ref="J572:S581" si="693">SUMIF($C$9:$C$506,$D572,J$9:J$506)</f>
        <v>525.57000000000005</v>
      </c>
      <c r="K572" s="4">
        <f t="shared" si="693"/>
        <v>239.20999999999998</v>
      </c>
      <c r="L572" s="4">
        <f t="shared" si="693"/>
        <v>1378.8979112053476</v>
      </c>
      <c r="M572" s="4">
        <f t="shared" si="693"/>
        <v>1291.6640818312399</v>
      </c>
      <c r="N572" s="4">
        <f t="shared" si="693"/>
        <v>1096.6095460809368</v>
      </c>
      <c r="O572" s="4">
        <f t="shared" si="693"/>
        <v>614.48478615254703</v>
      </c>
      <c r="P572" s="4">
        <f t="shared" si="693"/>
        <v>701.039180255666</v>
      </c>
      <c r="Q572" s="4">
        <f t="shared" si="693"/>
        <v>819.11890968288139</v>
      </c>
      <c r="R572" s="4">
        <f t="shared" si="693"/>
        <v>950.47680750504344</v>
      </c>
      <c r="S572" s="4">
        <f t="shared" si="693"/>
        <v>1059.3478260606391</v>
      </c>
      <c r="T572" s="4">
        <f t="shared" ref="T572:AF581" si="694">SUMIF($C$9:$C$506,$D572,T$9:T$506)</f>
        <v>818.18529972031399</v>
      </c>
      <c r="U572" s="4">
        <f t="shared" si="694"/>
        <v>739.73195846633803</v>
      </c>
      <c r="V572" s="4">
        <f t="shared" si="694"/>
        <v>958.44604793110409</v>
      </c>
      <c r="W572" s="4">
        <f t="shared" si="694"/>
        <v>1165.541372859328</v>
      </c>
      <c r="X572" s="4">
        <f t="shared" si="694"/>
        <v>1175.6552792708312</v>
      </c>
      <c r="Y572" s="4">
        <f t="shared" si="694"/>
        <v>985.45750917093892</v>
      </c>
      <c r="Z572" s="4">
        <f t="shared" si="694"/>
        <v>791.55360975802569</v>
      </c>
      <c r="AA572" s="4">
        <f t="shared" si="694"/>
        <v>614.48478615254703</v>
      </c>
      <c r="AB572" s="4">
        <f t="shared" si="694"/>
        <v>701.039180255666</v>
      </c>
      <c r="AC572" s="4">
        <f t="shared" si="694"/>
        <v>819.11890968288139</v>
      </c>
      <c r="AD572" s="4">
        <f t="shared" si="694"/>
        <v>950.47680750504344</v>
      </c>
      <c r="AE572" s="4">
        <f t="shared" si="694"/>
        <v>1059.3478260606391</v>
      </c>
      <c r="AF572" s="4">
        <f t="shared" si="694"/>
        <v>818.18529972031399</v>
      </c>
    </row>
    <row r="573" spans="4:32">
      <c r="D573" s="14">
        <v>8950</v>
      </c>
      <c r="E573" s="2"/>
      <c r="F573" s="4">
        <f t="shared" si="692"/>
        <v>0</v>
      </c>
      <c r="G573" s="4">
        <f t="shared" si="692"/>
        <v>0</v>
      </c>
      <c r="H573" s="4">
        <f t="shared" si="692"/>
        <v>0</v>
      </c>
      <c r="I573" s="4">
        <f t="shared" si="692"/>
        <v>0</v>
      </c>
      <c r="J573" s="4">
        <f t="shared" si="693"/>
        <v>0</v>
      </c>
      <c r="K573" s="4">
        <f t="shared" si="693"/>
        <v>0</v>
      </c>
      <c r="L573" s="4">
        <f t="shared" si="693"/>
        <v>0</v>
      </c>
      <c r="M573" s="4">
        <f t="shared" si="693"/>
        <v>0</v>
      </c>
      <c r="N573" s="4">
        <f t="shared" si="693"/>
        <v>0</v>
      </c>
      <c r="O573" s="4">
        <f t="shared" si="693"/>
        <v>0</v>
      </c>
      <c r="P573" s="4">
        <f t="shared" si="693"/>
        <v>0</v>
      </c>
      <c r="Q573" s="4">
        <f t="shared" si="693"/>
        <v>0</v>
      </c>
      <c r="R573" s="4">
        <f t="shared" si="693"/>
        <v>0</v>
      </c>
      <c r="S573" s="4">
        <f t="shared" si="693"/>
        <v>0</v>
      </c>
      <c r="T573" s="4">
        <f t="shared" si="694"/>
        <v>0</v>
      </c>
      <c r="U573" s="4">
        <f t="shared" si="694"/>
        <v>0</v>
      </c>
      <c r="V573" s="4">
        <f t="shared" si="694"/>
        <v>0</v>
      </c>
      <c r="W573" s="4">
        <f t="shared" si="694"/>
        <v>0</v>
      </c>
      <c r="X573" s="4">
        <f t="shared" si="694"/>
        <v>0</v>
      </c>
      <c r="Y573" s="4">
        <f t="shared" si="694"/>
        <v>0</v>
      </c>
      <c r="Z573" s="4">
        <f t="shared" si="694"/>
        <v>0</v>
      </c>
      <c r="AA573" s="4">
        <f t="shared" si="694"/>
        <v>0</v>
      </c>
      <c r="AB573" s="4">
        <f t="shared" si="694"/>
        <v>0</v>
      </c>
      <c r="AC573" s="4">
        <f t="shared" si="694"/>
        <v>0</v>
      </c>
      <c r="AD573" s="4">
        <f t="shared" si="694"/>
        <v>0</v>
      </c>
      <c r="AE573" s="4">
        <f t="shared" si="694"/>
        <v>0</v>
      </c>
      <c r="AF573" s="4">
        <f t="shared" si="694"/>
        <v>0</v>
      </c>
    </row>
    <row r="574" spans="4:32">
      <c r="D574" s="13">
        <v>9010</v>
      </c>
      <c r="E574" s="2"/>
      <c r="F574" s="4">
        <f t="shared" si="692"/>
        <v>0</v>
      </c>
      <c r="G574" s="4">
        <f t="shared" si="692"/>
        <v>48.86</v>
      </c>
      <c r="H574" s="4">
        <f t="shared" si="692"/>
        <v>-18.32</v>
      </c>
      <c r="I574" s="4">
        <f t="shared" si="692"/>
        <v>172.46</v>
      </c>
      <c r="J574" s="4">
        <f t="shared" si="693"/>
        <v>0</v>
      </c>
      <c r="K574" s="4">
        <f t="shared" si="693"/>
        <v>0</v>
      </c>
      <c r="L574" s="4">
        <f t="shared" si="693"/>
        <v>42.872519779659306</v>
      </c>
      <c r="M574" s="4">
        <f t="shared" si="693"/>
        <v>40.294335561912838</v>
      </c>
      <c r="N574" s="4">
        <f t="shared" si="693"/>
        <v>33.186201628891226</v>
      </c>
      <c r="O574" s="4">
        <f t="shared" si="693"/>
        <v>25.597213051493107</v>
      </c>
      <c r="P574" s="4">
        <f t="shared" si="693"/>
        <v>28.573085785532719</v>
      </c>
      <c r="Q574" s="4">
        <f t="shared" si="693"/>
        <v>32.569657394952593</v>
      </c>
      <c r="R574" s="4">
        <f t="shared" si="693"/>
        <v>37.529544877702158</v>
      </c>
      <c r="S574" s="4">
        <f t="shared" si="693"/>
        <v>40.67936931434194</v>
      </c>
      <c r="T574" s="4">
        <f t="shared" si="694"/>
        <v>32.765043528971034</v>
      </c>
      <c r="U574" s="4">
        <f t="shared" si="694"/>
        <v>29.964446471664957</v>
      </c>
      <c r="V574" s="4">
        <f t="shared" si="694"/>
        <v>33.744926615890883</v>
      </c>
      <c r="W574" s="4">
        <f t="shared" si="694"/>
        <v>43.633576826939262</v>
      </c>
      <c r="X574" s="4">
        <f t="shared" si="694"/>
        <v>44.932966624250298</v>
      </c>
      <c r="Y574" s="4">
        <f t="shared" si="694"/>
        <v>38.773465104286977</v>
      </c>
      <c r="Z574" s="4">
        <f t="shared" si="694"/>
        <v>31.449720394447262</v>
      </c>
      <c r="AA574" s="4">
        <f t="shared" si="694"/>
        <v>25.748936205904474</v>
      </c>
      <c r="AB574" s="4">
        <f t="shared" si="694"/>
        <v>28.724808939944086</v>
      </c>
      <c r="AC574" s="4">
        <f t="shared" si="694"/>
        <v>32.715410634467048</v>
      </c>
      <c r="AD574" s="4">
        <f t="shared" si="694"/>
        <v>37.68723793664774</v>
      </c>
      <c r="AE574" s="4">
        <f t="shared" si="694"/>
        <v>40.819152642886415</v>
      </c>
      <c r="AF574" s="4">
        <f t="shared" si="694"/>
        <v>32.916766683382399</v>
      </c>
    </row>
    <row r="575" spans="4:32">
      <c r="D575" s="13">
        <v>9020</v>
      </c>
      <c r="E575" s="2"/>
      <c r="F575" s="4">
        <f t="shared" si="692"/>
        <v>110784.91</v>
      </c>
      <c r="G575" s="4">
        <f t="shared" si="692"/>
        <v>105089.32</v>
      </c>
      <c r="H575" s="4">
        <f t="shared" si="692"/>
        <v>126664.08</v>
      </c>
      <c r="I575" s="4">
        <f t="shared" si="692"/>
        <v>97026.37999999999</v>
      </c>
      <c r="J575" s="4">
        <f t="shared" si="693"/>
        <v>108759.08</v>
      </c>
      <c r="K575" s="4">
        <f t="shared" si="693"/>
        <v>104421.48000000001</v>
      </c>
      <c r="L575" s="4">
        <f t="shared" si="693"/>
        <v>86779.281108620286</v>
      </c>
      <c r="M575" s="4">
        <f t="shared" si="693"/>
        <v>88256.111255874202</v>
      </c>
      <c r="N575" s="4">
        <f t="shared" si="693"/>
        <v>88536.50222008198</v>
      </c>
      <c r="O575" s="4">
        <f t="shared" si="693"/>
        <v>94815.066996157722</v>
      </c>
      <c r="P575" s="4">
        <f t="shared" si="693"/>
        <v>99284.307296900282</v>
      </c>
      <c r="Q575" s="4">
        <f t="shared" si="693"/>
        <v>76385.467928657512</v>
      </c>
      <c r="R575" s="4">
        <f t="shared" si="693"/>
        <v>84765.917062805558</v>
      </c>
      <c r="S575" s="4">
        <f t="shared" si="693"/>
        <v>76117.613693624618</v>
      </c>
      <c r="T575" s="4">
        <f t="shared" si="694"/>
        <v>86909.430144355953</v>
      </c>
      <c r="U575" s="4">
        <f t="shared" si="694"/>
        <v>98184.772679432994</v>
      </c>
      <c r="V575" s="4">
        <f t="shared" si="694"/>
        <v>94615.534025949106</v>
      </c>
      <c r="W575" s="4">
        <f t="shared" si="694"/>
        <v>169881.83577302637</v>
      </c>
      <c r="X575" s="4">
        <f t="shared" si="694"/>
        <v>152858.51508531618</v>
      </c>
      <c r="Y575" s="4">
        <f t="shared" si="694"/>
        <v>107643.29217139675</v>
      </c>
      <c r="Z575" s="4">
        <f t="shared" si="694"/>
        <v>104495.02963436945</v>
      </c>
      <c r="AA575" s="4">
        <f t="shared" si="694"/>
        <v>95807.49470694123</v>
      </c>
      <c r="AB575" s="4">
        <f t="shared" si="694"/>
        <v>100276.7350076838</v>
      </c>
      <c r="AC575" s="4">
        <f t="shared" si="694"/>
        <v>77338.846168068703</v>
      </c>
      <c r="AD575" s="4">
        <f t="shared" si="694"/>
        <v>85797.39417717859</v>
      </c>
      <c r="AE575" s="4">
        <f t="shared" si="694"/>
        <v>77031.942487349559</v>
      </c>
      <c r="AF575" s="4">
        <f t="shared" si="694"/>
        <v>87901.85785513946</v>
      </c>
    </row>
    <row r="576" spans="4:32">
      <c r="D576" s="13">
        <v>9030</v>
      </c>
      <c r="E576" s="2"/>
      <c r="F576" s="4">
        <f t="shared" si="692"/>
        <v>23155.330000000005</v>
      </c>
      <c r="G576" s="4">
        <f t="shared" si="692"/>
        <v>39749.360000000001</v>
      </c>
      <c r="H576" s="4">
        <f t="shared" si="692"/>
        <v>501984.22</v>
      </c>
      <c r="I576" s="4">
        <f t="shared" si="692"/>
        <v>102686.19</v>
      </c>
      <c r="J576" s="4">
        <f t="shared" si="693"/>
        <v>138341.85</v>
      </c>
      <c r="K576" s="4">
        <f t="shared" si="693"/>
        <v>123054.95999999999</v>
      </c>
      <c r="L576" s="4">
        <f t="shared" si="693"/>
        <v>120507.57834925406</v>
      </c>
      <c r="M576" s="4">
        <f t="shared" si="693"/>
        <v>121313.7520953964</v>
      </c>
      <c r="N576" s="4">
        <f t="shared" si="693"/>
        <v>122157.18874856198</v>
      </c>
      <c r="O576" s="4">
        <f t="shared" si="693"/>
        <v>131566.16815202171</v>
      </c>
      <c r="P576" s="4">
        <f t="shared" si="693"/>
        <v>137491.77013666235</v>
      </c>
      <c r="Q576" s="4">
        <f t="shared" si="693"/>
        <v>98963.309252858511</v>
      </c>
      <c r="R576" s="4">
        <f t="shared" si="693"/>
        <v>110467.35726939334</v>
      </c>
      <c r="S576" s="4">
        <f t="shared" si="693"/>
        <v>100376.3925765084</v>
      </c>
      <c r="T576" s="4">
        <f t="shared" si="694"/>
        <v>115958.03801931914</v>
      </c>
      <c r="U576" s="4">
        <f t="shared" si="694"/>
        <v>137945.51274153357</v>
      </c>
      <c r="V576" s="4">
        <f t="shared" si="694"/>
        <v>128420.00236607419</v>
      </c>
      <c r="W576" s="4">
        <f t="shared" si="694"/>
        <v>263487.6103323634</v>
      </c>
      <c r="X576" s="4">
        <f t="shared" si="694"/>
        <v>233867.30334301476</v>
      </c>
      <c r="Y576" s="4">
        <f t="shared" si="694"/>
        <v>149630.30272488494</v>
      </c>
      <c r="Z576" s="4">
        <f t="shared" si="694"/>
        <v>148459.65382335737</v>
      </c>
      <c r="AA576" s="4">
        <f t="shared" si="694"/>
        <v>132539.90510033013</v>
      </c>
      <c r="AB576" s="4">
        <f t="shared" si="694"/>
        <v>138465.50708497077</v>
      </c>
      <c r="AC576" s="4">
        <f t="shared" si="694"/>
        <v>99898.732163102482</v>
      </c>
      <c r="AD576" s="4">
        <f t="shared" si="694"/>
        <v>111479.40818925994</v>
      </c>
      <c r="AE576" s="4">
        <f t="shared" si="694"/>
        <v>101273.5014738903</v>
      </c>
      <c r="AF576" s="4">
        <f t="shared" si="694"/>
        <v>116931.77496762756</v>
      </c>
    </row>
    <row r="577" spans="4:32">
      <c r="D577" s="13">
        <v>9040</v>
      </c>
      <c r="E577" s="2"/>
      <c r="F577" s="4">
        <f t="shared" si="692"/>
        <v>49058</v>
      </c>
      <c r="G577" s="4">
        <f t="shared" si="692"/>
        <v>39838</v>
      </c>
      <c r="H577" s="4">
        <f t="shared" si="692"/>
        <v>32057</v>
      </c>
      <c r="I577" s="4">
        <f t="shared" si="692"/>
        <v>27877</v>
      </c>
      <c r="J577" s="4">
        <f t="shared" si="693"/>
        <v>23175</v>
      </c>
      <c r="K577" s="4">
        <f t="shared" si="693"/>
        <v>21912</v>
      </c>
      <c r="L577" s="4">
        <f t="shared" si="693"/>
        <v>21693.599999999999</v>
      </c>
      <c r="M577" s="4">
        <f t="shared" si="693"/>
        <v>21263.29</v>
      </c>
      <c r="N577" s="4">
        <f t="shared" si="693"/>
        <v>21604.04</v>
      </c>
      <c r="O577" s="4">
        <f t="shared" si="693"/>
        <v>29383.746299999999</v>
      </c>
      <c r="P577" s="4">
        <f t="shared" si="693"/>
        <v>35250.331700000002</v>
      </c>
      <c r="Q577" s="4">
        <f t="shared" si="693"/>
        <v>46799.183700000001</v>
      </c>
      <c r="R577" s="4">
        <f t="shared" si="693"/>
        <v>57174.306900000003</v>
      </c>
      <c r="S577" s="4">
        <f t="shared" si="693"/>
        <v>45879.092900000003</v>
      </c>
      <c r="T577" s="4">
        <f t="shared" si="694"/>
        <v>39365.472199999997</v>
      </c>
      <c r="U577" s="4">
        <f t="shared" si="694"/>
        <v>23762.019539619268</v>
      </c>
      <c r="V577" s="4">
        <f t="shared" si="694"/>
        <v>24524.91013879031</v>
      </c>
      <c r="W577" s="4">
        <f t="shared" si="694"/>
        <v>22207.571712194829</v>
      </c>
      <c r="X577" s="4">
        <f t="shared" si="694"/>
        <v>22172.952463907117</v>
      </c>
      <c r="Y577" s="4">
        <f t="shared" si="694"/>
        <v>21871.741500848806</v>
      </c>
      <c r="Z577" s="4">
        <f t="shared" si="694"/>
        <v>21676.185075813533</v>
      </c>
      <c r="AA577" s="4">
        <f t="shared" si="694"/>
        <v>26560.646474999423</v>
      </c>
      <c r="AB577" s="4">
        <f t="shared" si="694"/>
        <v>41415.794541249801</v>
      </c>
      <c r="AC577" s="4">
        <f t="shared" si="694"/>
        <v>48376.670007436762</v>
      </c>
      <c r="AD577" s="4">
        <f t="shared" si="694"/>
        <v>43272.442111191995</v>
      </c>
      <c r="AE577" s="4">
        <f t="shared" si="694"/>
        <v>32334.096447797128</v>
      </c>
      <c r="AF577" s="4">
        <f t="shared" si="694"/>
        <v>33937.228919765541</v>
      </c>
    </row>
    <row r="578" spans="4:32">
      <c r="D578" s="14">
        <v>9070</v>
      </c>
      <c r="E578" s="2"/>
      <c r="F578" s="4">
        <f t="shared" si="692"/>
        <v>0</v>
      </c>
      <c r="G578" s="4">
        <f t="shared" si="692"/>
        <v>0</v>
      </c>
      <c r="H578" s="4">
        <f t="shared" si="692"/>
        <v>0</v>
      </c>
      <c r="I578" s="4">
        <f t="shared" si="692"/>
        <v>0</v>
      </c>
      <c r="J578" s="4">
        <f t="shared" si="693"/>
        <v>0</v>
      </c>
      <c r="K578" s="4">
        <f t="shared" si="693"/>
        <v>0</v>
      </c>
      <c r="L578" s="4">
        <f t="shared" si="693"/>
        <v>0</v>
      </c>
      <c r="M578" s="4">
        <f t="shared" si="693"/>
        <v>0</v>
      </c>
      <c r="N578" s="4">
        <f t="shared" si="693"/>
        <v>0</v>
      </c>
      <c r="O578" s="4">
        <f t="shared" si="693"/>
        <v>0</v>
      </c>
      <c r="P578" s="4">
        <f t="shared" si="693"/>
        <v>0</v>
      </c>
      <c r="Q578" s="4">
        <f t="shared" si="693"/>
        <v>0</v>
      </c>
      <c r="R578" s="4">
        <f t="shared" si="693"/>
        <v>0</v>
      </c>
      <c r="S578" s="4">
        <f t="shared" si="693"/>
        <v>0</v>
      </c>
      <c r="T578" s="4">
        <f t="shared" si="694"/>
        <v>0</v>
      </c>
      <c r="U578" s="4">
        <f t="shared" si="694"/>
        <v>0</v>
      </c>
      <c r="V578" s="4">
        <f t="shared" si="694"/>
        <v>0</v>
      </c>
      <c r="W578" s="4">
        <f t="shared" si="694"/>
        <v>0</v>
      </c>
      <c r="X578" s="4">
        <f t="shared" si="694"/>
        <v>0</v>
      </c>
      <c r="Y578" s="4">
        <f t="shared" si="694"/>
        <v>0</v>
      </c>
      <c r="Z578" s="4">
        <f t="shared" si="694"/>
        <v>0</v>
      </c>
      <c r="AA578" s="4">
        <f t="shared" si="694"/>
        <v>0</v>
      </c>
      <c r="AB578" s="4">
        <f t="shared" si="694"/>
        <v>0</v>
      </c>
      <c r="AC578" s="4">
        <f t="shared" si="694"/>
        <v>0</v>
      </c>
      <c r="AD578" s="4">
        <f t="shared" si="694"/>
        <v>0</v>
      </c>
      <c r="AE578" s="4">
        <f t="shared" si="694"/>
        <v>0</v>
      </c>
      <c r="AF578" s="4">
        <f t="shared" si="694"/>
        <v>0</v>
      </c>
    </row>
    <row r="579" spans="4:32">
      <c r="D579" s="14">
        <v>9080</v>
      </c>
      <c r="E579" s="2"/>
      <c r="F579" s="4">
        <f t="shared" si="692"/>
        <v>0</v>
      </c>
      <c r="G579" s="4">
        <f t="shared" si="692"/>
        <v>0</v>
      </c>
      <c r="H579" s="4">
        <f t="shared" si="692"/>
        <v>0</v>
      </c>
      <c r="I579" s="4">
        <f t="shared" si="692"/>
        <v>0</v>
      </c>
      <c r="J579" s="4">
        <f t="shared" si="693"/>
        <v>0</v>
      </c>
      <c r="K579" s="4">
        <f t="shared" si="693"/>
        <v>0</v>
      </c>
      <c r="L579" s="4">
        <f t="shared" si="693"/>
        <v>0</v>
      </c>
      <c r="M579" s="4">
        <f t="shared" si="693"/>
        <v>0</v>
      </c>
      <c r="N579" s="4">
        <f t="shared" si="693"/>
        <v>0</v>
      </c>
      <c r="O579" s="4">
        <f t="shared" si="693"/>
        <v>0</v>
      </c>
      <c r="P579" s="4">
        <f t="shared" si="693"/>
        <v>0</v>
      </c>
      <c r="Q579" s="4">
        <f t="shared" si="693"/>
        <v>0</v>
      </c>
      <c r="R579" s="4">
        <f t="shared" si="693"/>
        <v>0</v>
      </c>
      <c r="S579" s="4">
        <f t="shared" si="693"/>
        <v>0</v>
      </c>
      <c r="T579" s="4">
        <f t="shared" si="694"/>
        <v>0</v>
      </c>
      <c r="U579" s="4">
        <f t="shared" si="694"/>
        <v>0</v>
      </c>
      <c r="V579" s="4">
        <f t="shared" si="694"/>
        <v>0</v>
      </c>
      <c r="W579" s="4">
        <f t="shared" si="694"/>
        <v>0</v>
      </c>
      <c r="X579" s="4">
        <f t="shared" si="694"/>
        <v>0</v>
      </c>
      <c r="Y579" s="4">
        <f t="shared" si="694"/>
        <v>0</v>
      </c>
      <c r="Z579" s="4">
        <f t="shared" si="694"/>
        <v>0</v>
      </c>
      <c r="AA579" s="4">
        <f t="shared" si="694"/>
        <v>0</v>
      </c>
      <c r="AB579" s="4">
        <f t="shared" si="694"/>
        <v>0</v>
      </c>
      <c r="AC579" s="4">
        <f t="shared" si="694"/>
        <v>0</v>
      </c>
      <c r="AD579" s="4">
        <f t="shared" si="694"/>
        <v>0</v>
      </c>
      <c r="AE579" s="4">
        <f t="shared" si="694"/>
        <v>0</v>
      </c>
      <c r="AF579" s="4">
        <f t="shared" si="694"/>
        <v>0</v>
      </c>
    </row>
    <row r="580" spans="4:32">
      <c r="D580" s="13">
        <v>9090</v>
      </c>
      <c r="E580" s="2"/>
      <c r="F580" s="4">
        <f t="shared" si="692"/>
        <v>10133.370000000001</v>
      </c>
      <c r="G580" s="4">
        <f t="shared" si="692"/>
        <v>9072.76</v>
      </c>
      <c r="H580" s="4">
        <f t="shared" si="692"/>
        <v>11220.49</v>
      </c>
      <c r="I580" s="4">
        <f t="shared" si="692"/>
        <v>9707.85</v>
      </c>
      <c r="J580" s="4">
        <f t="shared" si="693"/>
        <v>12016.190000000002</v>
      </c>
      <c r="K580" s="4">
        <f t="shared" si="693"/>
        <v>12062.02</v>
      </c>
      <c r="L580" s="4">
        <f t="shared" si="693"/>
        <v>12031.954990537901</v>
      </c>
      <c r="M580" s="4">
        <f t="shared" si="693"/>
        <v>12761.961963263597</v>
      </c>
      <c r="N580" s="4">
        <f t="shared" si="693"/>
        <v>12252.785509635303</v>
      </c>
      <c r="O580" s="4">
        <f t="shared" si="693"/>
        <v>11131.191495653427</v>
      </c>
      <c r="P580" s="4">
        <f t="shared" si="693"/>
        <v>11030.751385091457</v>
      </c>
      <c r="Q580" s="4">
        <f t="shared" si="693"/>
        <v>10675.868313112467</v>
      </c>
      <c r="R580" s="4">
        <f t="shared" si="693"/>
        <v>11099.308702738434</v>
      </c>
      <c r="S580" s="4">
        <f t="shared" si="693"/>
        <v>10376.172044369632</v>
      </c>
      <c r="T580" s="4">
        <f t="shared" si="694"/>
        <v>11683.807626951497</v>
      </c>
      <c r="U580" s="4">
        <f t="shared" si="694"/>
        <v>10350.161930931572</v>
      </c>
      <c r="V580" s="4">
        <f t="shared" si="694"/>
        <v>11828.592231850018</v>
      </c>
      <c r="W580" s="4">
        <f t="shared" si="694"/>
        <v>11320.247077611837</v>
      </c>
      <c r="X580" s="4">
        <f t="shared" si="694"/>
        <v>10421.565545191741</v>
      </c>
      <c r="Y580" s="4">
        <f t="shared" si="694"/>
        <v>11550.703083881974</v>
      </c>
      <c r="Z580" s="4">
        <f t="shared" si="694"/>
        <v>10573.123926201017</v>
      </c>
      <c r="AA580" s="4">
        <f t="shared" si="694"/>
        <v>11396.692558951923</v>
      </c>
      <c r="AB580" s="4">
        <f t="shared" si="694"/>
        <v>11296.252448389952</v>
      </c>
      <c r="AC580" s="4">
        <f t="shared" si="694"/>
        <v>10930.922594183961</v>
      </c>
      <c r="AD580" s="4">
        <f t="shared" si="694"/>
        <v>11375.256530130215</v>
      </c>
      <c r="AE580" s="4">
        <f t="shared" si="694"/>
        <v>10620.779550085845</v>
      </c>
      <c r="AF580" s="4">
        <f t="shared" si="694"/>
        <v>11949.308690249993</v>
      </c>
    </row>
    <row r="581" spans="4:32">
      <c r="D581" s="13">
        <v>9100</v>
      </c>
      <c r="E581" s="2"/>
      <c r="F581" s="4">
        <f t="shared" si="692"/>
        <v>0</v>
      </c>
      <c r="G581" s="4">
        <f t="shared" si="692"/>
        <v>0</v>
      </c>
      <c r="H581" s="4">
        <f t="shared" si="692"/>
        <v>0</v>
      </c>
      <c r="I581" s="4">
        <f t="shared" si="692"/>
        <v>0</v>
      </c>
      <c r="J581" s="4">
        <f t="shared" si="693"/>
        <v>0</v>
      </c>
      <c r="K581" s="4">
        <f t="shared" si="693"/>
        <v>0</v>
      </c>
      <c r="L581" s="4">
        <f t="shared" si="693"/>
        <v>0</v>
      </c>
      <c r="M581" s="4">
        <f t="shared" si="693"/>
        <v>0</v>
      </c>
      <c r="N581" s="4">
        <f t="shared" si="693"/>
        <v>0</v>
      </c>
      <c r="O581" s="4">
        <f t="shared" si="693"/>
        <v>0</v>
      </c>
      <c r="P581" s="4">
        <f t="shared" si="693"/>
        <v>0</v>
      </c>
      <c r="Q581" s="4">
        <f t="shared" si="693"/>
        <v>0</v>
      </c>
      <c r="R581" s="4">
        <f t="shared" si="693"/>
        <v>0</v>
      </c>
      <c r="S581" s="4">
        <f t="shared" si="693"/>
        <v>0</v>
      </c>
      <c r="T581" s="4">
        <f t="shared" si="694"/>
        <v>0</v>
      </c>
      <c r="U581" s="4">
        <f t="shared" si="694"/>
        <v>0</v>
      </c>
      <c r="V581" s="4">
        <f t="shared" si="694"/>
        <v>0</v>
      </c>
      <c r="W581" s="4">
        <f t="shared" si="694"/>
        <v>0</v>
      </c>
      <c r="X581" s="4">
        <f t="shared" si="694"/>
        <v>0</v>
      </c>
      <c r="Y581" s="4">
        <f t="shared" si="694"/>
        <v>0</v>
      </c>
      <c r="Z581" s="4">
        <f t="shared" si="694"/>
        <v>0</v>
      </c>
      <c r="AA581" s="4">
        <f t="shared" si="694"/>
        <v>0</v>
      </c>
      <c r="AB581" s="4">
        <f t="shared" si="694"/>
        <v>0</v>
      </c>
      <c r="AC581" s="4">
        <f t="shared" si="694"/>
        <v>0</v>
      </c>
      <c r="AD581" s="4">
        <f t="shared" si="694"/>
        <v>0</v>
      </c>
      <c r="AE581" s="4">
        <f t="shared" si="694"/>
        <v>0</v>
      </c>
      <c r="AF581" s="4">
        <f t="shared" si="694"/>
        <v>0</v>
      </c>
    </row>
    <row r="582" spans="4:32">
      <c r="D582" s="13">
        <v>9110</v>
      </c>
      <c r="E582" s="2"/>
      <c r="F582" s="4">
        <f t="shared" si="692"/>
        <v>22301.329999999994</v>
      </c>
      <c r="G582" s="4">
        <f t="shared" si="692"/>
        <v>16762.809999999998</v>
      </c>
      <c r="H582" s="4">
        <f t="shared" si="692"/>
        <v>23243.090000000004</v>
      </c>
      <c r="I582" s="4">
        <f t="shared" si="692"/>
        <v>19798.990000000002</v>
      </c>
      <c r="J582" s="4">
        <f t="shared" ref="J582:S591" si="695">SUMIF($C$9:$C$506,$D582,J$9:J$506)</f>
        <v>21407.67</v>
      </c>
      <c r="K582" s="4">
        <f t="shared" si="695"/>
        <v>21584.89</v>
      </c>
      <c r="L582" s="4">
        <f t="shared" si="695"/>
        <v>20675.423591401213</v>
      </c>
      <c r="M582" s="4">
        <f t="shared" si="695"/>
        <v>21999.196767974179</v>
      </c>
      <c r="N582" s="4">
        <f t="shared" si="695"/>
        <v>21360.062230206717</v>
      </c>
      <c r="O582" s="4">
        <f t="shared" si="695"/>
        <v>22375.104967986197</v>
      </c>
      <c r="P582" s="4">
        <f t="shared" si="695"/>
        <v>22087.808769509622</v>
      </c>
      <c r="Q582" s="4">
        <f t="shared" si="695"/>
        <v>21532.913795045988</v>
      </c>
      <c r="R582" s="4">
        <f t="shared" si="695"/>
        <v>21994.454536790494</v>
      </c>
      <c r="S582" s="4">
        <f t="shared" si="695"/>
        <v>21105.311951715499</v>
      </c>
      <c r="T582" s="4">
        <f t="shared" ref="T582:AF591" si="696">SUMIF($C$9:$C$506,$D582,T$9:T$506)</f>
        <v>24140.833048191646</v>
      </c>
      <c r="U582" s="4">
        <f t="shared" si="696"/>
        <v>20597.208221392673</v>
      </c>
      <c r="V582" s="4">
        <f t="shared" si="696"/>
        <v>21913.258671345604</v>
      </c>
      <c r="W582" s="4">
        <f t="shared" si="696"/>
        <v>23031.180828829736</v>
      </c>
      <c r="X582" s="4">
        <f t="shared" si="696"/>
        <v>20353.737963201595</v>
      </c>
      <c r="Y582" s="4">
        <f t="shared" si="696"/>
        <v>23366.708091721863</v>
      </c>
      <c r="Z582" s="4">
        <f t="shared" si="696"/>
        <v>21661.744844618865</v>
      </c>
      <c r="AA582" s="4">
        <f t="shared" si="696"/>
        <v>22848.209658092157</v>
      </c>
      <c r="AB582" s="4">
        <f t="shared" si="696"/>
        <v>22560.913459615582</v>
      </c>
      <c r="AC582" s="4">
        <f t="shared" si="696"/>
        <v>21987.403035531112</v>
      </c>
      <c r="AD582" s="4">
        <f t="shared" si="696"/>
        <v>22486.174644204235</v>
      </c>
      <c r="AE582" s="4">
        <f t="shared" si="696"/>
        <v>21541.185754824724</v>
      </c>
      <c r="AF582" s="4">
        <f t="shared" si="696"/>
        <v>24613.937738297598</v>
      </c>
    </row>
    <row r="583" spans="4:32">
      <c r="D583" s="14">
        <v>9120</v>
      </c>
      <c r="E583" s="2"/>
      <c r="F583" s="4">
        <f t="shared" ref="F583:I599" si="697">SUMIF($C$9:$C$506,$D583,F$9:F$506)</f>
        <v>16390.32</v>
      </c>
      <c r="G583" s="4">
        <f t="shared" si="697"/>
        <v>8111.26</v>
      </c>
      <c r="H583" s="4">
        <f t="shared" si="697"/>
        <v>12044.060000000001</v>
      </c>
      <c r="I583" s="4">
        <f t="shared" si="697"/>
        <v>10477.56</v>
      </c>
      <c r="J583" s="4">
        <f t="shared" si="695"/>
        <v>6937.37</v>
      </c>
      <c r="K583" s="4">
        <f t="shared" si="695"/>
        <v>6607.42</v>
      </c>
      <c r="L583" s="4">
        <f t="shared" si="695"/>
        <v>7020.904787823094</v>
      </c>
      <c r="M583" s="4">
        <f t="shared" si="695"/>
        <v>9167.1438574379699</v>
      </c>
      <c r="N583" s="4">
        <f t="shared" si="695"/>
        <v>10817.563892877215</v>
      </c>
      <c r="O583" s="4">
        <f t="shared" si="695"/>
        <v>12910.311088777229</v>
      </c>
      <c r="P583" s="4">
        <f t="shared" si="695"/>
        <v>6569.8752645233899</v>
      </c>
      <c r="Q583" s="4">
        <f t="shared" si="695"/>
        <v>10032.512903661907</v>
      </c>
      <c r="R583" s="4">
        <f t="shared" si="695"/>
        <v>12221.323795077822</v>
      </c>
      <c r="S583" s="4">
        <f t="shared" si="695"/>
        <v>12061.722957052425</v>
      </c>
      <c r="T583" s="4">
        <f t="shared" si="696"/>
        <v>13428.863955872168</v>
      </c>
      <c r="U583" s="4">
        <f t="shared" si="696"/>
        <v>9558.9681418768268</v>
      </c>
      <c r="V583" s="4">
        <f t="shared" si="696"/>
        <v>10173.344529650938</v>
      </c>
      <c r="W583" s="4">
        <f t="shared" si="696"/>
        <v>11196.538283443333</v>
      </c>
      <c r="X583" s="4">
        <f t="shared" si="696"/>
        <v>9410.9747929858204</v>
      </c>
      <c r="Y583" s="4">
        <f t="shared" si="696"/>
        <v>11651.106127980333</v>
      </c>
      <c r="Z583" s="4">
        <f t="shared" si="696"/>
        <v>12074.401517085496</v>
      </c>
      <c r="AA583" s="4">
        <f t="shared" si="696"/>
        <v>12910.311088777229</v>
      </c>
      <c r="AB583" s="4">
        <f t="shared" si="696"/>
        <v>6569.8752645233899</v>
      </c>
      <c r="AC583" s="4">
        <f t="shared" si="696"/>
        <v>10032.512903661907</v>
      </c>
      <c r="AD583" s="4">
        <f t="shared" si="696"/>
        <v>12221.323795077822</v>
      </c>
      <c r="AE583" s="4">
        <f t="shared" si="696"/>
        <v>12061.722957052425</v>
      </c>
      <c r="AF583" s="4">
        <f t="shared" si="696"/>
        <v>13428.863955872168</v>
      </c>
    </row>
    <row r="584" spans="4:32">
      <c r="D584" s="14">
        <v>9130</v>
      </c>
      <c r="E584" s="2"/>
      <c r="F584" s="4">
        <f t="shared" si="697"/>
        <v>1111.1600000000001</v>
      </c>
      <c r="G584" s="4">
        <f t="shared" si="697"/>
        <v>7084.3</v>
      </c>
      <c r="H584" s="4">
        <f t="shared" si="697"/>
        <v>2365.9899999999998</v>
      </c>
      <c r="I584" s="4">
        <f t="shared" si="697"/>
        <v>2627.1400000000003</v>
      </c>
      <c r="J584" s="4">
        <f t="shared" si="695"/>
        <v>3104.84</v>
      </c>
      <c r="K584" s="4">
        <f t="shared" si="695"/>
        <v>3025</v>
      </c>
      <c r="L584" s="4">
        <f t="shared" si="695"/>
        <v>2446.4242876818776</v>
      </c>
      <c r="M584" s="4">
        <f t="shared" si="695"/>
        <v>3237.4881920074649</v>
      </c>
      <c r="N584" s="4">
        <f t="shared" si="695"/>
        <v>3877.4551024282482</v>
      </c>
      <c r="O584" s="4">
        <f t="shared" si="695"/>
        <v>4172.0275790556625</v>
      </c>
      <c r="P584" s="4">
        <f t="shared" si="695"/>
        <v>2317.9921993413336</v>
      </c>
      <c r="Q584" s="4">
        <f t="shared" si="695"/>
        <v>3367.2511335634836</v>
      </c>
      <c r="R584" s="4">
        <f t="shared" si="695"/>
        <v>4040.8125815806166</v>
      </c>
      <c r="S584" s="4">
        <f t="shared" si="695"/>
        <v>4282.6523760684295</v>
      </c>
      <c r="T584" s="4">
        <f t="shared" si="696"/>
        <v>4756.7545749398332</v>
      </c>
      <c r="U584" s="4">
        <f t="shared" si="696"/>
        <v>3474.6082106275394</v>
      </c>
      <c r="V584" s="4">
        <f t="shared" si="696"/>
        <v>3621.5605473755786</v>
      </c>
      <c r="W584" s="4">
        <f t="shared" si="696"/>
        <v>4043.2984252652363</v>
      </c>
      <c r="X584" s="4">
        <f t="shared" si="696"/>
        <v>2837.6476025595707</v>
      </c>
      <c r="Y584" s="4">
        <f t="shared" si="696"/>
        <v>4175.8490290029549</v>
      </c>
      <c r="Z584" s="4">
        <f t="shared" si="696"/>
        <v>4392.5689690486752</v>
      </c>
      <c r="AA584" s="4">
        <f t="shared" si="696"/>
        <v>4172.0275790556625</v>
      </c>
      <c r="AB584" s="4">
        <f t="shared" si="696"/>
        <v>2317.9921993413336</v>
      </c>
      <c r="AC584" s="4">
        <f t="shared" si="696"/>
        <v>3367.2511335634836</v>
      </c>
      <c r="AD584" s="4">
        <f t="shared" si="696"/>
        <v>4040.8125815806166</v>
      </c>
      <c r="AE584" s="4">
        <f t="shared" si="696"/>
        <v>4282.6523760684295</v>
      </c>
      <c r="AF584" s="4">
        <f t="shared" si="696"/>
        <v>4756.7545749398332</v>
      </c>
    </row>
    <row r="585" spans="4:32">
      <c r="D585" s="13">
        <v>9160</v>
      </c>
      <c r="E585" s="2"/>
      <c r="F585" s="4">
        <f t="shared" si="697"/>
        <v>0</v>
      </c>
      <c r="G585" s="4">
        <f t="shared" si="697"/>
        <v>0</v>
      </c>
      <c r="H585" s="4">
        <f t="shared" si="697"/>
        <v>0</v>
      </c>
      <c r="I585" s="4">
        <f t="shared" si="697"/>
        <v>0</v>
      </c>
      <c r="J585" s="4">
        <f t="shared" si="695"/>
        <v>0</v>
      </c>
      <c r="K585" s="4">
        <f t="shared" si="695"/>
        <v>0</v>
      </c>
      <c r="L585" s="4">
        <f t="shared" si="695"/>
        <v>0</v>
      </c>
      <c r="M585" s="4">
        <f t="shared" si="695"/>
        <v>0</v>
      </c>
      <c r="N585" s="4">
        <f t="shared" si="695"/>
        <v>0</v>
      </c>
      <c r="O585" s="4">
        <f t="shared" si="695"/>
        <v>0</v>
      </c>
      <c r="P585" s="4">
        <f t="shared" si="695"/>
        <v>0</v>
      </c>
      <c r="Q585" s="4">
        <f t="shared" si="695"/>
        <v>0</v>
      </c>
      <c r="R585" s="4">
        <f t="shared" si="695"/>
        <v>0</v>
      </c>
      <c r="S585" s="4">
        <f t="shared" si="695"/>
        <v>0</v>
      </c>
      <c r="T585" s="4">
        <f t="shared" si="696"/>
        <v>0</v>
      </c>
      <c r="U585" s="4">
        <f t="shared" si="696"/>
        <v>0</v>
      </c>
      <c r="V585" s="4">
        <f t="shared" si="696"/>
        <v>0</v>
      </c>
      <c r="W585" s="4">
        <f t="shared" si="696"/>
        <v>0</v>
      </c>
      <c r="X585" s="4">
        <f t="shared" si="696"/>
        <v>0</v>
      </c>
      <c r="Y585" s="4">
        <f t="shared" si="696"/>
        <v>0</v>
      </c>
      <c r="Z585" s="4">
        <f t="shared" si="696"/>
        <v>0</v>
      </c>
      <c r="AA585" s="4">
        <f t="shared" si="696"/>
        <v>0</v>
      </c>
      <c r="AB585" s="4">
        <f t="shared" si="696"/>
        <v>0</v>
      </c>
      <c r="AC585" s="4">
        <f t="shared" si="696"/>
        <v>0</v>
      </c>
      <c r="AD585" s="4">
        <f t="shared" si="696"/>
        <v>0</v>
      </c>
      <c r="AE585" s="4">
        <f t="shared" si="696"/>
        <v>0</v>
      </c>
      <c r="AF585" s="4">
        <f t="shared" si="696"/>
        <v>0</v>
      </c>
    </row>
    <row r="586" spans="4:32">
      <c r="D586" s="13">
        <v>9200</v>
      </c>
      <c r="E586" s="2"/>
      <c r="F586" s="4">
        <f t="shared" si="697"/>
        <v>13290.939999999999</v>
      </c>
      <c r="G586" s="4">
        <f t="shared" si="697"/>
        <v>9993.0299999999988</v>
      </c>
      <c r="H586" s="4">
        <f t="shared" si="697"/>
        <v>13406.640000000001</v>
      </c>
      <c r="I586" s="4">
        <f t="shared" si="697"/>
        <v>10433.07</v>
      </c>
      <c r="J586" s="4">
        <f t="shared" si="695"/>
        <v>12196.779999999999</v>
      </c>
      <c r="K586" s="4">
        <f t="shared" si="695"/>
        <v>12401.91</v>
      </c>
      <c r="L586" s="4">
        <f t="shared" si="695"/>
        <v>11398.829657791661</v>
      </c>
      <c r="M586" s="4">
        <f t="shared" si="695"/>
        <v>12346.973401588475</v>
      </c>
      <c r="N586" s="4">
        <f t="shared" si="695"/>
        <v>11352.590295577267</v>
      </c>
      <c r="O586" s="4">
        <f t="shared" si="695"/>
        <v>11877.258478780925</v>
      </c>
      <c r="P586" s="4">
        <f t="shared" si="695"/>
        <v>11877.258478780925</v>
      </c>
      <c r="Q586" s="4">
        <f t="shared" si="695"/>
        <v>11409.918984015183</v>
      </c>
      <c r="R586" s="4">
        <f t="shared" si="695"/>
        <v>12344.597162329785</v>
      </c>
      <c r="S586" s="4">
        <f t="shared" si="695"/>
        <v>10942.579796657945</v>
      </c>
      <c r="T586" s="4">
        <f t="shared" si="696"/>
        <v>11877.258478780925</v>
      </c>
      <c r="U586" s="4">
        <f t="shared" si="696"/>
        <v>11409.918984015183</v>
      </c>
      <c r="V586" s="4">
        <f t="shared" si="696"/>
        <v>12344.597162329785</v>
      </c>
      <c r="W586" s="4">
        <f t="shared" si="696"/>
        <v>11409.918984015183</v>
      </c>
      <c r="X586" s="4">
        <f t="shared" si="696"/>
        <v>11877.258478780925</v>
      </c>
      <c r="Y586" s="4">
        <f t="shared" si="696"/>
        <v>12344.597162329785</v>
      </c>
      <c r="Z586" s="4">
        <f t="shared" si="696"/>
        <v>10942.551332907737</v>
      </c>
      <c r="AA586" s="4">
        <f t="shared" si="696"/>
        <v>12233.576233144351</v>
      </c>
      <c r="AB586" s="4">
        <f t="shared" si="696"/>
        <v>12233.576233144351</v>
      </c>
      <c r="AC586" s="4">
        <f t="shared" si="696"/>
        <v>11752.21655353564</v>
      </c>
      <c r="AD586" s="4">
        <f t="shared" si="696"/>
        <v>12714.935077199678</v>
      </c>
      <c r="AE586" s="4">
        <f t="shared" si="696"/>
        <v>11270.857190557683</v>
      </c>
      <c r="AF586" s="4">
        <f t="shared" si="696"/>
        <v>12233.576233144351</v>
      </c>
    </row>
    <row r="587" spans="4:32">
      <c r="D587" s="13">
        <v>9210</v>
      </c>
      <c r="E587" s="2"/>
      <c r="F587" s="4">
        <f t="shared" si="697"/>
        <v>213</v>
      </c>
      <c r="G587" s="4">
        <f t="shared" si="697"/>
        <v>-50</v>
      </c>
      <c r="H587" s="4">
        <f t="shared" si="697"/>
        <v>141.4</v>
      </c>
      <c r="I587" s="4">
        <f t="shared" si="697"/>
        <v>397.76</v>
      </c>
      <c r="J587" s="4">
        <f t="shared" si="695"/>
        <v>623.2399999999999</v>
      </c>
      <c r="K587" s="4">
        <f t="shared" si="695"/>
        <v>375.99</v>
      </c>
      <c r="L587" s="4">
        <f t="shared" si="695"/>
        <v>-413.31388270564776</v>
      </c>
      <c r="M587" s="4">
        <f t="shared" si="695"/>
        <v>-366.18750577662126</v>
      </c>
      <c r="N587" s="4">
        <f t="shared" si="695"/>
        <v>-315.6713458137653</v>
      </c>
      <c r="O587" s="4">
        <f t="shared" si="695"/>
        <v>308.85523548641817</v>
      </c>
      <c r="P587" s="4">
        <f t="shared" si="695"/>
        <v>194.54688484462145</v>
      </c>
      <c r="Q587" s="4">
        <f t="shared" si="695"/>
        <v>270.37413966801546</v>
      </c>
      <c r="R587" s="4">
        <f t="shared" si="695"/>
        <v>311.90404145912532</v>
      </c>
      <c r="S587" s="4">
        <f t="shared" si="695"/>
        <v>335.38674505512029</v>
      </c>
      <c r="T587" s="4">
        <f t="shared" si="696"/>
        <v>381.66295727929759</v>
      </c>
      <c r="U587" s="4">
        <f t="shared" si="696"/>
        <v>276.02232274503115</v>
      </c>
      <c r="V587" s="4">
        <f t="shared" si="696"/>
        <v>-1.7813642583690239</v>
      </c>
      <c r="W587" s="4">
        <f t="shared" si="696"/>
        <v>275.12738362943463</v>
      </c>
      <c r="X587" s="4">
        <f t="shared" si="696"/>
        <v>212.74542055867269</v>
      </c>
      <c r="Y587" s="4">
        <f t="shared" si="696"/>
        <v>339.08952270284476</v>
      </c>
      <c r="Z587" s="4">
        <f t="shared" si="696"/>
        <v>344.65734059521515</v>
      </c>
      <c r="AA587" s="4">
        <f t="shared" si="696"/>
        <v>308.85523548641817</v>
      </c>
      <c r="AB587" s="4">
        <f t="shared" si="696"/>
        <v>194.54688484462145</v>
      </c>
      <c r="AC587" s="4">
        <f t="shared" si="696"/>
        <v>270.37413966801546</v>
      </c>
      <c r="AD587" s="4">
        <f t="shared" si="696"/>
        <v>311.90404145912532</v>
      </c>
      <c r="AE587" s="4">
        <f t="shared" si="696"/>
        <v>335.38674505512029</v>
      </c>
      <c r="AF587" s="4">
        <f t="shared" si="696"/>
        <v>381.66295727929759</v>
      </c>
    </row>
    <row r="588" spans="4:32">
      <c r="D588" s="13">
        <v>9220</v>
      </c>
      <c r="E588" s="2"/>
      <c r="F588" s="4">
        <f t="shared" si="697"/>
        <v>0</v>
      </c>
      <c r="G588" s="4">
        <f t="shared" si="697"/>
        <v>0</v>
      </c>
      <c r="H588" s="4">
        <f t="shared" si="697"/>
        <v>0</v>
      </c>
      <c r="I588" s="4">
        <f t="shared" si="697"/>
        <v>0</v>
      </c>
      <c r="J588" s="4">
        <f t="shared" si="695"/>
        <v>0</v>
      </c>
      <c r="K588" s="4">
        <f t="shared" si="695"/>
        <v>0</v>
      </c>
      <c r="L588" s="4">
        <f t="shared" si="695"/>
        <v>0</v>
      </c>
      <c r="M588" s="4">
        <f t="shared" si="695"/>
        <v>0</v>
      </c>
      <c r="N588" s="4">
        <f t="shared" si="695"/>
        <v>0</v>
      </c>
      <c r="O588" s="4">
        <f t="shared" si="695"/>
        <v>0</v>
      </c>
      <c r="P588" s="4">
        <f t="shared" si="695"/>
        <v>0</v>
      </c>
      <c r="Q588" s="4">
        <f t="shared" si="695"/>
        <v>0</v>
      </c>
      <c r="R588" s="4">
        <f t="shared" si="695"/>
        <v>0</v>
      </c>
      <c r="S588" s="4">
        <f t="shared" si="695"/>
        <v>0</v>
      </c>
      <c r="T588" s="4">
        <f t="shared" si="696"/>
        <v>0</v>
      </c>
      <c r="U588" s="4">
        <f t="shared" si="696"/>
        <v>0</v>
      </c>
      <c r="V588" s="4">
        <f t="shared" si="696"/>
        <v>0</v>
      </c>
      <c r="W588" s="4">
        <f t="shared" si="696"/>
        <v>0</v>
      </c>
      <c r="X588" s="4">
        <f t="shared" si="696"/>
        <v>0</v>
      </c>
      <c r="Y588" s="4">
        <f t="shared" si="696"/>
        <v>0</v>
      </c>
      <c r="Z588" s="4">
        <f t="shared" si="696"/>
        <v>0</v>
      </c>
      <c r="AA588" s="4">
        <f t="shared" si="696"/>
        <v>0</v>
      </c>
      <c r="AB588" s="4">
        <f t="shared" si="696"/>
        <v>0</v>
      </c>
      <c r="AC588" s="4">
        <f t="shared" si="696"/>
        <v>0</v>
      </c>
      <c r="AD588" s="4">
        <f t="shared" si="696"/>
        <v>0</v>
      </c>
      <c r="AE588" s="4">
        <f t="shared" si="696"/>
        <v>0</v>
      </c>
      <c r="AF588" s="4">
        <f t="shared" si="696"/>
        <v>0</v>
      </c>
    </row>
    <row r="589" spans="4:32">
      <c r="D589" s="13">
        <v>9230</v>
      </c>
      <c r="E589" s="2"/>
      <c r="F589" s="4">
        <f t="shared" si="697"/>
        <v>7268.05</v>
      </c>
      <c r="G589" s="4">
        <f t="shared" si="697"/>
        <v>5262.9</v>
      </c>
      <c r="H589" s="4">
        <f t="shared" si="697"/>
        <v>0</v>
      </c>
      <c r="I589" s="4">
        <f t="shared" si="697"/>
        <v>10119.08</v>
      </c>
      <c r="J589" s="4">
        <f t="shared" si="695"/>
        <v>9741.08</v>
      </c>
      <c r="K589" s="4">
        <f t="shared" si="695"/>
        <v>5019.95</v>
      </c>
      <c r="L589" s="4">
        <f t="shared" si="695"/>
        <v>4524.4967419991381</v>
      </c>
      <c r="M589" s="4">
        <f t="shared" si="695"/>
        <v>4436.1393290730448</v>
      </c>
      <c r="N589" s="4">
        <f t="shared" si="695"/>
        <v>4625.2448831349311</v>
      </c>
      <c r="O589" s="4">
        <f t="shared" si="695"/>
        <v>5045.9183349906152</v>
      </c>
      <c r="P589" s="4">
        <f t="shared" si="695"/>
        <v>5349.0562074909139</v>
      </c>
      <c r="Q589" s="4">
        <f t="shared" si="695"/>
        <v>3418.6418831471237</v>
      </c>
      <c r="R589" s="4">
        <f t="shared" si="695"/>
        <v>3879.5675678206553</v>
      </c>
      <c r="S589" s="4">
        <f t="shared" si="695"/>
        <v>3544.5241579758367</v>
      </c>
      <c r="T589" s="4">
        <f t="shared" si="696"/>
        <v>4217.7850731271619</v>
      </c>
      <c r="U589" s="4">
        <f t="shared" si="696"/>
        <v>5442.351102246299</v>
      </c>
      <c r="V589" s="4">
        <f t="shared" si="696"/>
        <v>4813.2924053762554</v>
      </c>
      <c r="W589" s="4">
        <f t="shared" si="696"/>
        <v>11892.230639486997</v>
      </c>
      <c r="X589" s="4">
        <f t="shared" si="696"/>
        <v>10316.727211396368</v>
      </c>
      <c r="Y589" s="4">
        <f t="shared" si="696"/>
        <v>5892.1792087130416</v>
      </c>
      <c r="Z589" s="4">
        <f t="shared" si="696"/>
        <v>6037.2621747849598</v>
      </c>
      <c r="AA589" s="4">
        <f t="shared" si="696"/>
        <v>5045.9183349906152</v>
      </c>
      <c r="AB589" s="4">
        <f t="shared" si="696"/>
        <v>5349.0562074909139</v>
      </c>
      <c r="AC589" s="4">
        <f t="shared" si="696"/>
        <v>3418.6418831471237</v>
      </c>
      <c r="AD589" s="4">
        <f t="shared" si="696"/>
        <v>3879.5675678206553</v>
      </c>
      <c r="AE589" s="4">
        <f t="shared" si="696"/>
        <v>3544.5241579758367</v>
      </c>
      <c r="AF589" s="4">
        <f t="shared" si="696"/>
        <v>4217.7850731271619</v>
      </c>
    </row>
    <row r="590" spans="4:32">
      <c r="D590" s="13">
        <v>9240</v>
      </c>
      <c r="E590" s="2"/>
      <c r="F590" s="4">
        <f t="shared" si="697"/>
        <v>13990.779999999999</v>
      </c>
      <c r="G590" s="4">
        <f t="shared" si="697"/>
        <v>13921.75</v>
      </c>
      <c r="H590" s="4">
        <f t="shared" si="697"/>
        <v>14167.420000000002</v>
      </c>
      <c r="I590" s="4">
        <f t="shared" si="697"/>
        <v>13939.490000000002</v>
      </c>
      <c r="J590" s="4">
        <f t="shared" si="695"/>
        <v>14230.75</v>
      </c>
      <c r="K590" s="4">
        <f t="shared" si="695"/>
        <v>13802.05</v>
      </c>
      <c r="L590" s="4">
        <f t="shared" si="695"/>
        <v>1439.3178702045811</v>
      </c>
      <c r="M590" s="4">
        <f t="shared" si="695"/>
        <v>946.40079136739587</v>
      </c>
      <c r="N590" s="4">
        <f t="shared" si="695"/>
        <v>1361.4369717483057</v>
      </c>
      <c r="O590" s="4">
        <f t="shared" si="695"/>
        <v>394.33366306974824</v>
      </c>
      <c r="P590" s="4">
        <f t="shared" si="695"/>
        <v>394.33366306974824</v>
      </c>
      <c r="Q590" s="4">
        <f t="shared" si="695"/>
        <v>394.33366306974824</v>
      </c>
      <c r="R590" s="4">
        <f t="shared" si="695"/>
        <v>887.25074190693363</v>
      </c>
      <c r="S590" s="4">
        <f t="shared" si="695"/>
        <v>394.33366306974824</v>
      </c>
      <c r="T590" s="4">
        <f t="shared" si="696"/>
        <v>394.33366306974824</v>
      </c>
      <c r="U590" s="4">
        <f t="shared" si="696"/>
        <v>394.33366306974824</v>
      </c>
      <c r="V590" s="4">
        <f t="shared" si="696"/>
        <v>591.50049460462242</v>
      </c>
      <c r="W590" s="4">
        <f t="shared" si="696"/>
        <v>394.33366306974824</v>
      </c>
      <c r="X590" s="4">
        <f t="shared" si="696"/>
        <v>531.92653645636017</v>
      </c>
      <c r="Y590" s="4">
        <f t="shared" si="696"/>
        <v>394.33366306974824</v>
      </c>
      <c r="Z590" s="4">
        <f t="shared" si="696"/>
        <v>394.33366306974824</v>
      </c>
      <c r="AA590" s="4">
        <f t="shared" si="696"/>
        <v>394.33366306974824</v>
      </c>
      <c r="AB590" s="4">
        <f t="shared" si="696"/>
        <v>394.33366306974824</v>
      </c>
      <c r="AC590" s="4">
        <f t="shared" si="696"/>
        <v>394.33366306974824</v>
      </c>
      <c r="AD590" s="4">
        <f t="shared" si="696"/>
        <v>887.25074190693363</v>
      </c>
      <c r="AE590" s="4">
        <f t="shared" si="696"/>
        <v>394.33366306974824</v>
      </c>
      <c r="AF590" s="4">
        <f t="shared" si="696"/>
        <v>394.33366306974824</v>
      </c>
    </row>
    <row r="591" spans="4:32">
      <c r="D591" s="13">
        <v>9250</v>
      </c>
      <c r="E591" s="2"/>
      <c r="F591" s="4">
        <f t="shared" si="697"/>
        <v>1847.59</v>
      </c>
      <c r="G591" s="4">
        <f t="shared" si="697"/>
        <v>783.72</v>
      </c>
      <c r="H591" s="4">
        <f t="shared" si="697"/>
        <v>2141.4499999999998</v>
      </c>
      <c r="I591" s="4">
        <f t="shared" si="697"/>
        <v>5523.7000000000007</v>
      </c>
      <c r="J591" s="4">
        <f t="shared" si="695"/>
        <v>488.45</v>
      </c>
      <c r="K591" s="4">
        <f t="shared" si="695"/>
        <v>313.65999999999997</v>
      </c>
      <c r="L591" s="4">
        <f t="shared" si="695"/>
        <v>1116.6725776922744</v>
      </c>
      <c r="M591" s="4">
        <f t="shared" si="695"/>
        <v>1138.2339204285026</v>
      </c>
      <c r="N591" s="4">
        <f t="shared" si="695"/>
        <v>1281.8892428190045</v>
      </c>
      <c r="O591" s="4">
        <f t="shared" si="695"/>
        <v>1404.0351406507662</v>
      </c>
      <c r="P591" s="4">
        <f t="shared" si="695"/>
        <v>1573.7679120582748</v>
      </c>
      <c r="Q591" s="4">
        <f t="shared" si="695"/>
        <v>1067.8093835746895</v>
      </c>
      <c r="R591" s="4">
        <f t="shared" si="695"/>
        <v>1190.8209396033444</v>
      </c>
      <c r="S591" s="4">
        <f t="shared" si="695"/>
        <v>1138.766136672499</v>
      </c>
      <c r="T591" s="4">
        <f t="shared" si="696"/>
        <v>1300.9077177422746</v>
      </c>
      <c r="U591" s="4">
        <f t="shared" si="696"/>
        <v>1321.15136120696</v>
      </c>
      <c r="V591" s="4">
        <f t="shared" si="696"/>
        <v>1247.1102885828886</v>
      </c>
      <c r="W591" s="4">
        <f t="shared" si="696"/>
        <v>2509.3293258125286</v>
      </c>
      <c r="X591" s="4">
        <f t="shared" si="696"/>
        <v>2074.4124744442711</v>
      </c>
      <c r="Y591" s="4">
        <f t="shared" si="696"/>
        <v>1370.6078478838629</v>
      </c>
      <c r="Z591" s="4">
        <f t="shared" si="696"/>
        <v>1738.8079264292269</v>
      </c>
      <c r="AA591" s="4">
        <f t="shared" si="696"/>
        <v>1404.6870737932436</v>
      </c>
      <c r="AB591" s="4">
        <f t="shared" si="696"/>
        <v>1574.4198452007522</v>
      </c>
      <c r="AC591" s="4">
        <f t="shared" si="696"/>
        <v>1068.4357395239983</v>
      </c>
      <c r="AD591" s="4">
        <f t="shared" si="696"/>
        <v>1191.4984498848471</v>
      </c>
      <c r="AE591" s="4">
        <f t="shared" si="696"/>
        <v>1139.3669154324514</v>
      </c>
      <c r="AF591" s="4">
        <f t="shared" si="696"/>
        <v>1301.559650884752</v>
      </c>
    </row>
    <row r="592" spans="4:32">
      <c r="D592" s="13">
        <v>9260</v>
      </c>
      <c r="E592" s="2"/>
      <c r="F592" s="4">
        <f t="shared" si="697"/>
        <v>174539.37</v>
      </c>
      <c r="G592" s="4">
        <f t="shared" si="697"/>
        <v>152249.79999999999</v>
      </c>
      <c r="H592" s="4">
        <f t="shared" si="697"/>
        <v>185191.22</v>
      </c>
      <c r="I592" s="4">
        <f t="shared" si="697"/>
        <v>160523.91999999995</v>
      </c>
      <c r="J592" s="4">
        <f t="shared" ref="J592:S599" si="698">SUMIF($C$9:$C$506,$D592,J$9:J$506)</f>
        <v>188456.5</v>
      </c>
      <c r="K592" s="4">
        <f t="shared" si="698"/>
        <v>160942.74</v>
      </c>
      <c r="L592" s="4">
        <f t="shared" si="698"/>
        <v>161708.81371113806</v>
      </c>
      <c r="M592" s="4">
        <f t="shared" si="698"/>
        <v>175131.83863619238</v>
      </c>
      <c r="N592" s="4">
        <f t="shared" si="698"/>
        <v>163499.9672487934</v>
      </c>
      <c r="O592" s="4">
        <f t="shared" si="698"/>
        <v>142796.48177615754</v>
      </c>
      <c r="P592" s="4">
        <f t="shared" si="698"/>
        <v>145700.21108473931</v>
      </c>
      <c r="Q592" s="4">
        <f t="shared" si="698"/>
        <v>136624.56752368226</v>
      </c>
      <c r="R592" s="4">
        <f t="shared" si="698"/>
        <v>147320.81408114082</v>
      </c>
      <c r="S592" s="4">
        <f t="shared" si="698"/>
        <v>132042.68081408131</v>
      </c>
      <c r="T592" s="4">
        <f t="shared" ref="T592:AF599" si="699">SUMIF($C$9:$C$506,$D592,T$9:T$506)</f>
        <v>143583.79950002558</v>
      </c>
      <c r="U592" s="4">
        <f t="shared" si="699"/>
        <v>134036.64589471029</v>
      </c>
      <c r="V592" s="4">
        <f t="shared" si="699"/>
        <v>145518.61444494256</v>
      </c>
      <c r="W592" s="4">
        <f t="shared" si="699"/>
        <v>135758.4131632403</v>
      </c>
      <c r="X592" s="4">
        <f t="shared" si="699"/>
        <v>137968.09830108209</v>
      </c>
      <c r="Y592" s="4">
        <f t="shared" si="699"/>
        <v>143859.86088830727</v>
      </c>
      <c r="Z592" s="4">
        <f t="shared" si="699"/>
        <v>135503.41628060065</v>
      </c>
      <c r="AA592" s="4">
        <f t="shared" si="699"/>
        <v>170236.288926373</v>
      </c>
      <c r="AB592" s="4">
        <f t="shared" si="699"/>
        <v>173140.01823495477</v>
      </c>
      <c r="AC592" s="4">
        <f t="shared" si="699"/>
        <v>162987.83292098774</v>
      </c>
      <c r="AD592" s="4">
        <f t="shared" si="699"/>
        <v>175837.16070539309</v>
      </c>
      <c r="AE592" s="4">
        <f t="shared" si="699"/>
        <v>157329.40461890862</v>
      </c>
      <c r="AF592" s="4">
        <f t="shared" si="699"/>
        <v>171023.60665024107</v>
      </c>
    </row>
    <row r="593" spans="4:32">
      <c r="D593" s="13">
        <v>9270</v>
      </c>
      <c r="E593" s="2"/>
      <c r="F593" s="4">
        <f t="shared" si="697"/>
        <v>0</v>
      </c>
      <c r="G593" s="4">
        <f t="shared" si="697"/>
        <v>0</v>
      </c>
      <c r="H593" s="4">
        <f t="shared" si="697"/>
        <v>842.28</v>
      </c>
      <c r="I593" s="4">
        <f t="shared" si="697"/>
        <v>0</v>
      </c>
      <c r="J593" s="4">
        <f t="shared" si="698"/>
        <v>14.37</v>
      </c>
      <c r="K593" s="4">
        <f t="shared" si="698"/>
        <v>0</v>
      </c>
      <c r="L593" s="4">
        <f t="shared" si="698"/>
        <v>1774.8257615384764</v>
      </c>
      <c r="M593" s="4">
        <f t="shared" si="698"/>
        <v>1774.911456199769</v>
      </c>
      <c r="N593" s="4">
        <f t="shared" si="698"/>
        <v>1775.2651268766554</v>
      </c>
      <c r="O593" s="4">
        <f t="shared" si="698"/>
        <v>82.987592800505183</v>
      </c>
      <c r="P593" s="4">
        <f t="shared" si="698"/>
        <v>77.835902190061532</v>
      </c>
      <c r="Q593" s="4">
        <f t="shared" si="698"/>
        <v>47.88898431433725</v>
      </c>
      <c r="R593" s="4">
        <f t="shared" si="698"/>
        <v>32.664931964851249</v>
      </c>
      <c r="S593" s="4">
        <f t="shared" si="698"/>
        <v>31.569702114790584</v>
      </c>
      <c r="T593" s="4">
        <f t="shared" si="699"/>
        <v>42.328200774064179</v>
      </c>
      <c r="U593" s="4">
        <f t="shared" si="699"/>
        <v>26.295250087442181</v>
      </c>
      <c r="V593" s="4">
        <f t="shared" si="699"/>
        <v>823.80355297940935</v>
      </c>
      <c r="W593" s="4">
        <f t="shared" si="699"/>
        <v>199.98449944893267</v>
      </c>
      <c r="X593" s="4">
        <f t="shared" si="699"/>
        <v>53.75512915158901</v>
      </c>
      <c r="Y593" s="4">
        <f t="shared" si="699"/>
        <v>21.136297982106768</v>
      </c>
      <c r="Z593" s="4">
        <f t="shared" si="699"/>
        <v>42.785600433579511</v>
      </c>
      <c r="AA593" s="4">
        <f t="shared" si="699"/>
        <v>82.987592800505183</v>
      </c>
      <c r="AB593" s="4">
        <f t="shared" si="699"/>
        <v>77.835902190061532</v>
      </c>
      <c r="AC593" s="4">
        <f t="shared" si="699"/>
        <v>47.88898431433725</v>
      </c>
      <c r="AD593" s="4">
        <f t="shared" si="699"/>
        <v>32.664931964851249</v>
      </c>
      <c r="AE593" s="4">
        <f t="shared" si="699"/>
        <v>31.569702114790584</v>
      </c>
      <c r="AF593" s="4">
        <f t="shared" si="699"/>
        <v>42.328200774064179</v>
      </c>
    </row>
    <row r="594" spans="4:32">
      <c r="D594" s="13">
        <v>9280</v>
      </c>
      <c r="E594" s="2"/>
      <c r="F594" s="4">
        <f t="shared" si="697"/>
        <v>0</v>
      </c>
      <c r="G594" s="4">
        <f t="shared" si="697"/>
        <v>0</v>
      </c>
      <c r="H594" s="4">
        <f t="shared" si="697"/>
        <v>0</v>
      </c>
      <c r="I594" s="4">
        <f t="shared" si="697"/>
        <v>0</v>
      </c>
      <c r="J594" s="4">
        <f t="shared" si="698"/>
        <v>0</v>
      </c>
      <c r="K594" s="4">
        <f t="shared" si="698"/>
        <v>0</v>
      </c>
      <c r="L594" s="4">
        <f t="shared" si="698"/>
        <v>0</v>
      </c>
      <c r="M594" s="4">
        <f t="shared" si="698"/>
        <v>0</v>
      </c>
      <c r="N594" s="4">
        <f t="shared" si="698"/>
        <v>0</v>
      </c>
      <c r="O594" s="4">
        <f t="shared" si="698"/>
        <v>0</v>
      </c>
      <c r="P594" s="4">
        <f t="shared" si="698"/>
        <v>0</v>
      </c>
      <c r="Q594" s="4">
        <f t="shared" si="698"/>
        <v>0</v>
      </c>
      <c r="R594" s="4">
        <f t="shared" si="698"/>
        <v>0</v>
      </c>
      <c r="S594" s="4">
        <f t="shared" si="698"/>
        <v>0</v>
      </c>
      <c r="T594" s="4">
        <f t="shared" si="699"/>
        <v>0</v>
      </c>
      <c r="U594" s="4">
        <f t="shared" si="699"/>
        <v>0</v>
      </c>
      <c r="V594" s="4">
        <f t="shared" si="699"/>
        <v>0</v>
      </c>
      <c r="W594" s="4">
        <f t="shared" si="699"/>
        <v>0</v>
      </c>
      <c r="X594" s="4">
        <f t="shared" si="699"/>
        <v>0</v>
      </c>
      <c r="Y594" s="4">
        <f t="shared" si="699"/>
        <v>0</v>
      </c>
      <c r="Z594" s="4">
        <f t="shared" si="699"/>
        <v>0</v>
      </c>
      <c r="AA594" s="4">
        <f t="shared" si="699"/>
        <v>0</v>
      </c>
      <c r="AB594" s="4">
        <f t="shared" si="699"/>
        <v>0</v>
      </c>
      <c r="AC594" s="4">
        <f t="shared" si="699"/>
        <v>0</v>
      </c>
      <c r="AD594" s="4">
        <f t="shared" si="699"/>
        <v>0</v>
      </c>
      <c r="AE594" s="4">
        <f t="shared" si="699"/>
        <v>0</v>
      </c>
      <c r="AF594" s="4">
        <f t="shared" si="699"/>
        <v>0</v>
      </c>
    </row>
    <row r="595" spans="4:32">
      <c r="D595" s="14">
        <v>9290</v>
      </c>
      <c r="E595" s="2"/>
      <c r="F595" s="4">
        <f t="shared" si="697"/>
        <v>0</v>
      </c>
      <c r="G595" s="4">
        <f t="shared" si="697"/>
        <v>0</v>
      </c>
      <c r="H595" s="4">
        <f t="shared" si="697"/>
        <v>0</v>
      </c>
      <c r="I595" s="4">
        <f t="shared" si="697"/>
        <v>0</v>
      </c>
      <c r="J595" s="4">
        <f t="shared" si="698"/>
        <v>0</v>
      </c>
      <c r="K595" s="4">
        <f t="shared" si="698"/>
        <v>0</v>
      </c>
      <c r="L595" s="4">
        <f t="shared" si="698"/>
        <v>0</v>
      </c>
      <c r="M595" s="4">
        <f t="shared" si="698"/>
        <v>0</v>
      </c>
      <c r="N595" s="4">
        <f t="shared" si="698"/>
        <v>0</v>
      </c>
      <c r="O595" s="4">
        <f t="shared" si="698"/>
        <v>0</v>
      </c>
      <c r="P595" s="4">
        <f t="shared" si="698"/>
        <v>0</v>
      </c>
      <c r="Q595" s="4">
        <f t="shared" si="698"/>
        <v>0</v>
      </c>
      <c r="R595" s="4">
        <f t="shared" si="698"/>
        <v>0</v>
      </c>
      <c r="S595" s="4">
        <f t="shared" si="698"/>
        <v>0</v>
      </c>
      <c r="T595" s="4">
        <f t="shared" si="699"/>
        <v>0</v>
      </c>
      <c r="U595" s="4">
        <f t="shared" si="699"/>
        <v>0</v>
      </c>
      <c r="V595" s="4">
        <f t="shared" si="699"/>
        <v>0</v>
      </c>
      <c r="W595" s="4">
        <f t="shared" si="699"/>
        <v>0</v>
      </c>
      <c r="X595" s="4">
        <f t="shared" si="699"/>
        <v>0</v>
      </c>
      <c r="Y595" s="4">
        <f t="shared" si="699"/>
        <v>0</v>
      </c>
      <c r="Z595" s="4">
        <f t="shared" si="699"/>
        <v>0</v>
      </c>
      <c r="AA595" s="4">
        <f t="shared" si="699"/>
        <v>0</v>
      </c>
      <c r="AB595" s="4">
        <f t="shared" si="699"/>
        <v>0</v>
      </c>
      <c r="AC595" s="4">
        <f t="shared" si="699"/>
        <v>0</v>
      </c>
      <c r="AD595" s="4">
        <f t="shared" si="699"/>
        <v>0</v>
      </c>
      <c r="AE595" s="4">
        <f t="shared" si="699"/>
        <v>0</v>
      </c>
      <c r="AF595" s="4">
        <f t="shared" si="699"/>
        <v>0</v>
      </c>
    </row>
    <row r="596" spans="4:32">
      <c r="D596" s="13">
        <v>9301</v>
      </c>
      <c r="E596" s="2"/>
      <c r="F596" s="4">
        <f t="shared" si="697"/>
        <v>0</v>
      </c>
      <c r="G596" s="4">
        <f t="shared" si="697"/>
        <v>0</v>
      </c>
      <c r="H596" s="4">
        <f t="shared" si="697"/>
        <v>0</v>
      </c>
      <c r="I596" s="4">
        <f t="shared" si="697"/>
        <v>0</v>
      </c>
      <c r="J596" s="4">
        <f t="shared" si="698"/>
        <v>0</v>
      </c>
      <c r="K596" s="4">
        <f t="shared" si="698"/>
        <v>0</v>
      </c>
      <c r="L596" s="4">
        <f t="shared" si="698"/>
        <v>0</v>
      </c>
      <c r="M596" s="4">
        <f t="shared" si="698"/>
        <v>0</v>
      </c>
      <c r="N596" s="4">
        <f t="shared" si="698"/>
        <v>0</v>
      </c>
      <c r="O596" s="4">
        <f t="shared" si="698"/>
        <v>0</v>
      </c>
      <c r="P596" s="4">
        <f t="shared" si="698"/>
        <v>0</v>
      </c>
      <c r="Q596" s="4">
        <f t="shared" si="698"/>
        <v>0</v>
      </c>
      <c r="R596" s="4">
        <f t="shared" si="698"/>
        <v>0</v>
      </c>
      <c r="S596" s="4">
        <f t="shared" si="698"/>
        <v>0</v>
      </c>
      <c r="T596" s="4">
        <f t="shared" si="699"/>
        <v>0</v>
      </c>
      <c r="U596" s="4">
        <f t="shared" si="699"/>
        <v>0</v>
      </c>
      <c r="V596" s="4">
        <f t="shared" si="699"/>
        <v>0</v>
      </c>
      <c r="W596" s="4">
        <f t="shared" si="699"/>
        <v>0</v>
      </c>
      <c r="X596" s="4">
        <f t="shared" si="699"/>
        <v>0</v>
      </c>
      <c r="Y596" s="4">
        <f t="shared" si="699"/>
        <v>0</v>
      </c>
      <c r="Z596" s="4">
        <f t="shared" si="699"/>
        <v>0</v>
      </c>
      <c r="AA596" s="4">
        <f t="shared" si="699"/>
        <v>0</v>
      </c>
      <c r="AB596" s="4">
        <f t="shared" si="699"/>
        <v>0</v>
      </c>
      <c r="AC596" s="4">
        <f t="shared" si="699"/>
        <v>0</v>
      </c>
      <c r="AD596" s="4">
        <f t="shared" si="699"/>
        <v>0</v>
      </c>
      <c r="AE596" s="4">
        <f t="shared" si="699"/>
        <v>0</v>
      </c>
      <c r="AF596" s="4">
        <f t="shared" si="699"/>
        <v>0</v>
      </c>
    </row>
    <row r="597" spans="4:32">
      <c r="D597" s="13">
        <v>9302</v>
      </c>
      <c r="E597" s="2"/>
      <c r="F597" s="4">
        <f t="shared" si="697"/>
        <v>12347.07</v>
      </c>
      <c r="G597" s="4">
        <f t="shared" si="697"/>
        <v>7382.07</v>
      </c>
      <c r="H597" s="4">
        <f t="shared" si="697"/>
        <v>8449.07</v>
      </c>
      <c r="I597" s="4">
        <f t="shared" si="697"/>
        <v>4277.07</v>
      </c>
      <c r="J597" s="4">
        <f t="shared" si="698"/>
        <v>14490.15</v>
      </c>
      <c r="K597" s="4">
        <f t="shared" si="698"/>
        <v>4482.07</v>
      </c>
      <c r="L597" s="4">
        <f t="shared" si="698"/>
        <v>1735.8813523859897</v>
      </c>
      <c r="M597" s="4">
        <f t="shared" si="698"/>
        <v>2011.8987986306272</v>
      </c>
      <c r="N597" s="4">
        <f t="shared" si="698"/>
        <v>1723.9805109630124</v>
      </c>
      <c r="O597" s="4">
        <f t="shared" si="698"/>
        <v>10935.477996652693</v>
      </c>
      <c r="P597" s="4">
        <f t="shared" si="698"/>
        <v>684.21630705275663</v>
      </c>
      <c r="Q597" s="4">
        <f t="shared" si="698"/>
        <v>5642.6403298598962</v>
      </c>
      <c r="R597" s="4">
        <f t="shared" si="698"/>
        <v>8408.650308341952</v>
      </c>
      <c r="S597" s="4">
        <f t="shared" si="698"/>
        <v>2802.6727775416689</v>
      </c>
      <c r="T597" s="4">
        <f t="shared" si="699"/>
        <v>3586.6673805800356</v>
      </c>
      <c r="U597" s="4">
        <f t="shared" si="699"/>
        <v>332.40281215901928</v>
      </c>
      <c r="V597" s="4">
        <f t="shared" si="699"/>
        <v>1976.360423898564</v>
      </c>
      <c r="W597" s="4">
        <f t="shared" si="699"/>
        <v>1165.4206743832085</v>
      </c>
      <c r="X597" s="4">
        <f t="shared" si="699"/>
        <v>11797.878625976371</v>
      </c>
      <c r="Y597" s="4">
        <f t="shared" si="699"/>
        <v>1983.9933773629566</v>
      </c>
      <c r="Z597" s="4">
        <f t="shared" si="699"/>
        <v>384.52029011481613</v>
      </c>
      <c r="AA597" s="4">
        <f t="shared" si="699"/>
        <v>10935.477996652693</v>
      </c>
      <c r="AB597" s="4">
        <f t="shared" si="699"/>
        <v>684.21630705275663</v>
      </c>
      <c r="AC597" s="4">
        <f t="shared" si="699"/>
        <v>5642.6403298598962</v>
      </c>
      <c r="AD597" s="4">
        <f t="shared" si="699"/>
        <v>8408.650308341952</v>
      </c>
      <c r="AE597" s="4">
        <f t="shared" si="699"/>
        <v>2802.6727775416689</v>
      </c>
      <c r="AF597" s="4">
        <f t="shared" si="699"/>
        <v>3586.6673805800356</v>
      </c>
    </row>
    <row r="598" spans="4:32">
      <c r="D598" s="13">
        <v>9310</v>
      </c>
      <c r="E598" s="2"/>
      <c r="F598" s="4">
        <f t="shared" si="697"/>
        <v>1283.2</v>
      </c>
      <c r="G598" s="4">
        <f t="shared" si="697"/>
        <v>1283.2</v>
      </c>
      <c r="H598" s="4">
        <f t="shared" si="697"/>
        <v>1283.2</v>
      </c>
      <c r="I598" s="4">
        <f t="shared" si="697"/>
        <v>1283.2</v>
      </c>
      <c r="J598" s="4">
        <f t="shared" si="698"/>
        <v>1304.52</v>
      </c>
      <c r="K598" s="4">
        <f t="shared" si="698"/>
        <v>1304.52</v>
      </c>
      <c r="L598" s="4">
        <f t="shared" si="698"/>
        <v>1143.741086048137</v>
      </c>
      <c r="M598" s="4">
        <f t="shared" si="698"/>
        <v>1147.7346200836998</v>
      </c>
      <c r="N598" s="4">
        <f t="shared" si="698"/>
        <v>1089.2851098343008</v>
      </c>
      <c r="O598" s="4">
        <f t="shared" si="698"/>
        <v>1031.9730262605183</v>
      </c>
      <c r="P598" s="4">
        <f t="shared" si="698"/>
        <v>1138.6707588720099</v>
      </c>
      <c r="Q598" s="4">
        <f t="shared" si="698"/>
        <v>994.05880373996285</v>
      </c>
      <c r="R598" s="4">
        <f t="shared" si="698"/>
        <v>1112.2114043128511</v>
      </c>
      <c r="S598" s="4">
        <f t="shared" si="698"/>
        <v>1112.9056461137895</v>
      </c>
      <c r="T598" s="4">
        <f t="shared" si="699"/>
        <v>1080.9469029778534</v>
      </c>
      <c r="U598" s="4">
        <f t="shared" si="699"/>
        <v>1033.6335084915243</v>
      </c>
      <c r="V598" s="4">
        <f t="shared" si="699"/>
        <v>1086.7207252654891</v>
      </c>
      <c r="W598" s="4">
        <f t="shared" si="699"/>
        <v>1119.3941648888872</v>
      </c>
      <c r="X598" s="4">
        <f t="shared" si="699"/>
        <v>1021.8603753481474</v>
      </c>
      <c r="Y598" s="4">
        <f t="shared" si="699"/>
        <v>1071.552357667365</v>
      </c>
      <c r="Z598" s="4">
        <f t="shared" si="699"/>
        <v>966.90788596976756</v>
      </c>
      <c r="AA598" s="4">
        <f t="shared" si="699"/>
        <v>1031.9730262605183</v>
      </c>
      <c r="AB598" s="4">
        <f t="shared" si="699"/>
        <v>1138.6707588720099</v>
      </c>
      <c r="AC598" s="4">
        <f t="shared" si="699"/>
        <v>994.05880373996285</v>
      </c>
      <c r="AD598" s="4">
        <f t="shared" si="699"/>
        <v>1112.2114043128511</v>
      </c>
      <c r="AE598" s="4">
        <f t="shared" si="699"/>
        <v>1112.9056461137895</v>
      </c>
      <c r="AF598" s="4">
        <f t="shared" si="699"/>
        <v>1080.9469029778534</v>
      </c>
    </row>
    <row r="599" spans="4:32">
      <c r="D599" s="13">
        <v>9320</v>
      </c>
      <c r="E599" s="2"/>
      <c r="F599" s="4">
        <f t="shared" si="697"/>
        <v>0</v>
      </c>
      <c r="G599" s="4">
        <f t="shared" si="697"/>
        <v>0</v>
      </c>
      <c r="H599" s="4">
        <f t="shared" si="697"/>
        <v>0</v>
      </c>
      <c r="I599" s="4">
        <f t="shared" si="697"/>
        <v>0</v>
      </c>
      <c r="J599" s="4">
        <f t="shared" si="698"/>
        <v>0</v>
      </c>
      <c r="K599" s="4">
        <f t="shared" si="698"/>
        <v>0</v>
      </c>
      <c r="L599" s="4">
        <f t="shared" si="698"/>
        <v>0</v>
      </c>
      <c r="M599" s="4">
        <f t="shared" si="698"/>
        <v>0</v>
      </c>
      <c r="N599" s="4">
        <f t="shared" si="698"/>
        <v>0</v>
      </c>
      <c r="O599" s="4">
        <f t="shared" si="698"/>
        <v>0</v>
      </c>
      <c r="P599" s="4">
        <f t="shared" si="698"/>
        <v>0</v>
      </c>
      <c r="Q599" s="4">
        <f t="shared" si="698"/>
        <v>0</v>
      </c>
      <c r="R599" s="4">
        <f t="shared" si="698"/>
        <v>0</v>
      </c>
      <c r="S599" s="4">
        <f t="shared" si="698"/>
        <v>0</v>
      </c>
      <c r="T599" s="4">
        <f t="shared" si="699"/>
        <v>0</v>
      </c>
      <c r="U599" s="4">
        <f t="shared" si="699"/>
        <v>0</v>
      </c>
      <c r="V599" s="4">
        <f t="shared" si="699"/>
        <v>0</v>
      </c>
      <c r="W599" s="4">
        <f t="shared" si="699"/>
        <v>0</v>
      </c>
      <c r="X599" s="4">
        <f t="shared" si="699"/>
        <v>0</v>
      </c>
      <c r="Y599" s="4">
        <f t="shared" si="699"/>
        <v>0</v>
      </c>
      <c r="Z599" s="4">
        <f t="shared" si="699"/>
        <v>0</v>
      </c>
      <c r="AA599" s="4">
        <f t="shared" si="699"/>
        <v>0</v>
      </c>
      <c r="AB599" s="4">
        <f t="shared" si="699"/>
        <v>0</v>
      </c>
      <c r="AC599" s="4">
        <f t="shared" si="699"/>
        <v>0</v>
      </c>
      <c r="AD599" s="4">
        <f t="shared" si="699"/>
        <v>0</v>
      </c>
      <c r="AE599" s="4">
        <f t="shared" si="699"/>
        <v>0</v>
      </c>
      <c r="AF599" s="4">
        <f t="shared" si="699"/>
        <v>0</v>
      </c>
    </row>
    <row r="600" spans="4:32">
      <c r="E600" s="2"/>
      <c r="V600"/>
    </row>
    <row r="601" spans="4:32">
      <c r="E601" s="2"/>
      <c r="F601" s="4">
        <f t="shared" ref="F601:L601" si="700">SUM(F518:F599)</f>
        <v>1089851.6200000001</v>
      </c>
      <c r="G601" s="4">
        <f t="shared" si="700"/>
        <v>1061399.5099999998</v>
      </c>
      <c r="H601" s="4">
        <f t="shared" si="700"/>
        <v>1601943.96</v>
      </c>
      <c r="I601" s="4">
        <f t="shared" si="700"/>
        <v>1033418.9199999996</v>
      </c>
      <c r="J601" s="4">
        <f t="shared" si="700"/>
        <v>1216733.25</v>
      </c>
      <c r="K601" s="4">
        <f t="shared" si="700"/>
        <v>1052711.54</v>
      </c>
      <c r="L601" s="4">
        <f t="shared" si="700"/>
        <v>1073093.9799999997</v>
      </c>
      <c r="M601" s="4">
        <f>SUM(M518:M599)</f>
        <v>1109874.6099999999</v>
      </c>
      <c r="N601" s="4">
        <f t="shared" ref="N601:AF601" si="701">SUM(N518:N599)</f>
        <v>1065989.3400000003</v>
      </c>
      <c r="O601" s="4">
        <f t="shared" si="701"/>
        <v>1062294.9292000004</v>
      </c>
      <c r="P601" s="4">
        <f t="shared" si="701"/>
        <v>1075251.1646</v>
      </c>
      <c r="Q601" s="4">
        <f t="shared" si="701"/>
        <v>993248.75800000015</v>
      </c>
      <c r="R601" s="4">
        <f t="shared" si="701"/>
        <v>1094014.0711999999</v>
      </c>
      <c r="S601" s="4">
        <f t="shared" si="701"/>
        <v>1001774.5434</v>
      </c>
      <c r="T601" s="4">
        <f t="shared" si="701"/>
        <v>1070626.0250999997</v>
      </c>
      <c r="U601" s="4">
        <f t="shared" si="701"/>
        <v>1071635.1238396193</v>
      </c>
      <c r="V601" s="4">
        <f t="shared" si="701"/>
        <v>1081533.8044387901</v>
      </c>
      <c r="W601" s="4">
        <f t="shared" si="701"/>
        <v>1375599.1460121947</v>
      </c>
      <c r="X601" s="4">
        <f t="shared" si="701"/>
        <v>1308312.8253639073</v>
      </c>
      <c r="Y601" s="4">
        <f t="shared" si="701"/>
        <v>1140795.3758008487</v>
      </c>
      <c r="Z601" s="4">
        <f t="shared" si="701"/>
        <v>1068087.9955758138</v>
      </c>
      <c r="AA601" s="4">
        <f t="shared" si="701"/>
        <v>1099430.5881113573</v>
      </c>
      <c r="AB601" s="4">
        <f t="shared" si="701"/>
        <v>1121375.386177608</v>
      </c>
      <c r="AC601" s="4">
        <f t="shared" si="701"/>
        <v>1033215.8729016919</v>
      </c>
      <c r="AD601" s="4">
        <f t="shared" si="701"/>
        <v>1121640.0921557257</v>
      </c>
      <c r="AE601" s="4">
        <f t="shared" si="701"/>
        <v>1025050.0458843847</v>
      </c>
      <c r="AF601" s="4">
        <f t="shared" si="701"/>
        <v>1105156.540556123</v>
      </c>
    </row>
    <row r="607" spans="4:32" ht="15">
      <c r="D607" s="65" t="s">
        <v>587</v>
      </c>
    </row>
  </sheetData>
  <sortState ref="AO9:AO91">
    <sortCondition ref="AO9:AO91"/>
  </sortState>
  <mergeCells count="2">
    <mergeCell ref="F4:Q4"/>
    <mergeCell ref="U4:AF4"/>
  </mergeCell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L372"/>
  <sheetViews>
    <sheetView zoomScale="80" zoomScaleNormal="80" workbookViewId="0">
      <pane xSplit="5" ySplit="7" topLeftCell="Q8" activePane="bottomRight" state="frozen"/>
      <selection activeCell="F4" sqref="F4:AF4"/>
      <selection pane="topRight" activeCell="F4" sqref="F4:AF4"/>
      <selection pane="bottomLeft" activeCell="F4" sqref="F4:AF4"/>
      <selection pane="bottomRight" activeCell="A31" sqref="A31"/>
    </sheetView>
  </sheetViews>
  <sheetFormatPr defaultRowHeight="12.75"/>
  <cols>
    <col min="1" max="1" width="78.85546875" customWidth="1"/>
    <col min="2" max="2" width="13.140625" customWidth="1"/>
    <col min="3" max="3" width="7" customWidth="1"/>
    <col min="4" max="4" width="13" style="1" bestFit="1" customWidth="1"/>
    <col min="5" max="5" width="9.28515625" style="1" customWidth="1"/>
    <col min="6" max="6" width="11.85546875" bestFit="1" customWidth="1"/>
    <col min="7" max="9" width="11.85546875" customWidth="1"/>
    <col min="10" max="10" width="12.28515625" customWidth="1"/>
    <col min="11" max="11" width="12" bestFit="1" customWidth="1"/>
    <col min="12" max="12" width="12.42578125" customWidth="1"/>
    <col min="13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7" max="37" width="11.85546875" customWidth="1"/>
    <col min="38" max="38" width="11.28515625" bestFit="1" customWidth="1"/>
  </cols>
  <sheetData>
    <row r="1" spans="1:38">
      <c r="D1" s="41" t="s">
        <v>492</v>
      </c>
      <c r="L1" s="47"/>
      <c r="M1" s="47"/>
      <c r="N1" s="47"/>
      <c r="O1" s="47"/>
      <c r="P1" s="47"/>
      <c r="Q1" s="47"/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  <c r="AK1" s="40" t="s">
        <v>582</v>
      </c>
    </row>
    <row r="2" spans="1:38">
      <c r="A2" s="5"/>
      <c r="B2" s="5"/>
      <c r="C2" s="5"/>
      <c r="D2" s="41" t="s">
        <v>491</v>
      </c>
      <c r="E2" s="38"/>
      <c r="F2" s="38">
        <f>(F60-F35-F36-F37-F40-F43-F46-F49-F52-F55)/F31</f>
        <v>0.46831593543439498</v>
      </c>
      <c r="G2" s="38">
        <f t="shared" ref="G2:M2" si="1">(G60-G35-G36-G37-G40-G43-G46-G49-G52-G55)/G31</f>
        <v>0.46701862561850482</v>
      </c>
      <c r="H2" s="38">
        <f t="shared" si="1"/>
        <v>0.46585233573521168</v>
      </c>
      <c r="I2" s="38">
        <f t="shared" si="1"/>
        <v>0.47477271805490662</v>
      </c>
      <c r="J2" s="38">
        <f t="shared" si="1"/>
        <v>0.46870828899514999</v>
      </c>
      <c r="K2" s="38">
        <f t="shared" si="1"/>
        <v>0.47280928871056793</v>
      </c>
      <c r="L2" s="38">
        <f t="shared" si="1"/>
        <v>0.68590471520579244</v>
      </c>
      <c r="M2" s="38">
        <f t="shared" si="1"/>
        <v>0.67165588360749329</v>
      </c>
      <c r="N2" s="1"/>
      <c r="O2" s="1"/>
      <c r="P2" s="1"/>
      <c r="Q2" s="1"/>
      <c r="R2" s="1"/>
      <c r="S2" s="1"/>
      <c r="U2" s="43">
        <f>AVERAGE($F2:K2)</f>
        <v>0.46957953209145603</v>
      </c>
      <c r="V2" s="39">
        <f>U2</f>
        <v>0.46957953209145603</v>
      </c>
      <c r="W2" s="39">
        <f t="shared" si="0"/>
        <v>0.46957953209145603</v>
      </c>
      <c r="X2" s="39">
        <f t="shared" si="0"/>
        <v>0.46957953209145603</v>
      </c>
      <c r="Y2" s="39">
        <f t="shared" si="0"/>
        <v>0.46957953209145603</v>
      </c>
      <c r="Z2" s="39">
        <f t="shared" si="0"/>
        <v>0.46957953209145603</v>
      </c>
      <c r="AA2" s="39">
        <f t="shared" si="0"/>
        <v>0.46957953209145603</v>
      </c>
      <c r="AB2" s="39">
        <f t="shared" si="0"/>
        <v>0.46957953209145603</v>
      </c>
      <c r="AC2" s="39">
        <f t="shared" si="0"/>
        <v>0.46957953209145603</v>
      </c>
      <c r="AD2" s="39">
        <f t="shared" si="0"/>
        <v>0.46957953209145603</v>
      </c>
      <c r="AE2" s="39">
        <f t="shared" si="0"/>
        <v>0.46957953209145603</v>
      </c>
      <c r="AF2" s="39">
        <f t="shared" si="0"/>
        <v>0.46957953209145603</v>
      </c>
      <c r="AK2" s="40" t="s">
        <v>583</v>
      </c>
    </row>
    <row r="3" spans="1:38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K3" s="40" t="s">
        <v>584</v>
      </c>
    </row>
    <row r="4" spans="1:38">
      <c r="A4" s="5" t="s">
        <v>41</v>
      </c>
      <c r="B4" s="5"/>
      <c r="C4" s="5"/>
      <c r="F4" s="228" t="s">
        <v>458</v>
      </c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4"/>
      <c r="S4" s="4"/>
      <c r="T4" s="4"/>
      <c r="U4" s="228" t="s">
        <v>579</v>
      </c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30"/>
      <c r="AK4" t="s">
        <v>581</v>
      </c>
    </row>
    <row r="5" spans="1:38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1005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</row>
    <row r="6" spans="1:38">
      <c r="A6" s="12"/>
      <c r="D6" s="35" t="s">
        <v>463</v>
      </c>
      <c r="E6" s="35" t="s">
        <v>454</v>
      </c>
      <c r="F6" s="11">
        <v>2017</v>
      </c>
      <c r="G6" s="11">
        <v>2017</v>
      </c>
      <c r="H6" s="11">
        <v>2017</v>
      </c>
      <c r="I6" s="11">
        <v>2017</v>
      </c>
      <c r="J6" s="11">
        <v>2017</v>
      </c>
      <c r="K6" s="11">
        <v>2017</v>
      </c>
      <c r="L6" s="11">
        <v>2017</v>
      </c>
      <c r="M6" s="11">
        <v>2017</v>
      </c>
      <c r="N6" s="11">
        <v>2017</v>
      </c>
      <c r="O6" s="11">
        <v>2017</v>
      </c>
      <c r="P6" s="11">
        <v>2017</v>
      </c>
      <c r="Q6" s="11">
        <v>2017</v>
      </c>
      <c r="R6" s="11">
        <v>2018</v>
      </c>
      <c r="S6" s="11">
        <v>2018</v>
      </c>
      <c r="T6" s="11">
        <v>2018</v>
      </c>
      <c r="U6" s="11">
        <v>2018</v>
      </c>
      <c r="V6" s="11">
        <v>2018</v>
      </c>
      <c r="W6" s="11">
        <v>2018</v>
      </c>
      <c r="X6" s="11">
        <v>2018</v>
      </c>
      <c r="Y6" s="11">
        <v>2018</v>
      </c>
      <c r="Z6" s="11">
        <v>2018</v>
      </c>
      <c r="AA6" s="11">
        <v>2018</v>
      </c>
      <c r="AB6" s="11">
        <v>2018</v>
      </c>
      <c r="AC6" s="11">
        <v>2018</v>
      </c>
      <c r="AD6" s="11">
        <v>2019</v>
      </c>
      <c r="AE6" s="11">
        <v>2019</v>
      </c>
      <c r="AF6" s="11">
        <v>2019</v>
      </c>
      <c r="AK6" s="63">
        <f>'[21]C.2.2 B 91'!$P$55</f>
        <v>0.50250801228757225</v>
      </c>
      <c r="AL6" s="63">
        <f>'[21]C.2.2-F 91'!$P$53</f>
        <v>0.5025136071712456</v>
      </c>
    </row>
    <row r="7" spans="1:38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K7" s="62" t="s">
        <v>560</v>
      </c>
      <c r="AL7" s="62" t="s">
        <v>561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77" t="s">
        <v>48</v>
      </c>
      <c r="B9" s="5" t="str">
        <f>RIGHT(A9,10)</f>
        <v>9030-01000</v>
      </c>
      <c r="C9" s="5" t="str">
        <f>LEFT(B9,4)</f>
        <v>9030</v>
      </c>
      <c r="D9" s="1">
        <f>SUM($F9:K9)</f>
        <v>441362.63999999996</v>
      </c>
      <c r="E9" s="2">
        <f>D9/$D$31</f>
        <v>0.3219186117799494</v>
      </c>
      <c r="F9" s="22">
        <f>'Div 91 history'!B10</f>
        <v>68567.100000000006</v>
      </c>
      <c r="G9" s="22">
        <f>'Div 91 history'!C10</f>
        <v>68468.960000000006</v>
      </c>
      <c r="H9" s="22">
        <f>'Div 91 history'!D10</f>
        <v>105538.18000000001</v>
      </c>
      <c r="I9" s="22">
        <f>'Div 91 history'!E10</f>
        <v>66227.740000000005</v>
      </c>
      <c r="J9" s="22">
        <f>'Div 91 history'!F10</f>
        <v>68944.59</v>
      </c>
      <c r="K9" s="22">
        <f>'Div 91 history'!G10</f>
        <v>63616.07</v>
      </c>
      <c r="L9" s="1">
        <f t="shared" ref="L9:AF20" si="2">$E9*L$31</f>
        <v>66655.106039428516</v>
      </c>
      <c r="M9" s="1">
        <f t="shared" si="2"/>
        <v>72978.904221908873</v>
      </c>
      <c r="N9" s="1">
        <f t="shared" si="2"/>
        <v>66655.106039428516</v>
      </c>
      <c r="O9" s="1">
        <f t="shared" si="2"/>
        <v>61642.222284681389</v>
      </c>
      <c r="P9" s="1">
        <f t="shared" si="2"/>
        <v>61642.222284681389</v>
      </c>
      <c r="Q9" s="1">
        <f t="shared" si="2"/>
        <v>58859.257164663963</v>
      </c>
      <c r="R9" s="1">
        <f t="shared" si="2"/>
        <v>64425.197738286246</v>
      </c>
      <c r="S9" s="1">
        <f t="shared" si="2"/>
        <v>56076.281711059099</v>
      </c>
      <c r="T9" s="1">
        <f t="shared" si="2"/>
        <v>61642.222284681389</v>
      </c>
      <c r="U9" s="1">
        <f t="shared" si="2"/>
        <v>58859.257164663963</v>
      </c>
      <c r="V9" s="1">
        <f t="shared" si="2"/>
        <v>64425.197738286246</v>
      </c>
      <c r="W9" s="1">
        <f t="shared" si="2"/>
        <v>58859.257164663963</v>
      </c>
      <c r="X9" s="1">
        <f t="shared" si="2"/>
        <v>61642.222284681389</v>
      </c>
      <c r="Y9" s="1">
        <f t="shared" si="2"/>
        <v>64425.197738286246</v>
      </c>
      <c r="Z9" s="1">
        <f t="shared" si="2"/>
        <v>56076.281711059099</v>
      </c>
      <c r="AA9" s="1">
        <f t="shared" si="2"/>
        <v>63491.488953221829</v>
      </c>
      <c r="AB9" s="1">
        <f t="shared" si="2"/>
        <v>63491.488953221829</v>
      </c>
      <c r="AC9" s="1">
        <f t="shared" si="2"/>
        <v>60625.034879603882</v>
      </c>
      <c r="AD9" s="1">
        <f t="shared" si="2"/>
        <v>66357.953670434828</v>
      </c>
      <c r="AE9" s="1">
        <f t="shared" si="2"/>
        <v>57758.570162390868</v>
      </c>
      <c r="AF9" s="1">
        <f t="shared" si="2"/>
        <v>63491.488953221829</v>
      </c>
    </row>
    <row r="10" spans="1:38">
      <c r="A10" s="77" t="s">
        <v>890</v>
      </c>
      <c r="B10" s="5" t="str">
        <f t="shared" ref="B10:B20" si="3">RIGHT(A10,10)</f>
        <v>9010-01000</v>
      </c>
      <c r="C10" s="5" t="str">
        <f t="shared" ref="C10:C20" si="4">LEFT(B10,4)</f>
        <v>9010</v>
      </c>
      <c r="D10" s="1">
        <f>SUM($F10:K10)</f>
        <v>12868.029999999999</v>
      </c>
      <c r="E10" s="2">
        <f t="shared" ref="E10:E20" si="5">D10/$D$31</f>
        <v>9.3856116909730777E-3</v>
      </c>
      <c r="F10" s="22">
        <f>'Div 91 history'!B11</f>
        <v>2002.8</v>
      </c>
      <c r="G10" s="22">
        <f>'Div 91 history'!C11</f>
        <v>2002.82</v>
      </c>
      <c r="H10" s="22">
        <f>'Div 91 history'!D11</f>
        <v>3004.2</v>
      </c>
      <c r="I10" s="22">
        <f>'Div 91 history'!E11</f>
        <v>2002.8</v>
      </c>
      <c r="J10" s="22">
        <f>'Div 91 history'!F11</f>
        <v>2002.82</v>
      </c>
      <c r="K10" s="22">
        <f>'Div 91 history'!G11</f>
        <v>1852.59</v>
      </c>
      <c r="L10" s="1">
        <f t="shared" si="2"/>
        <v>1943.345055595433</v>
      </c>
      <c r="M10" s="1">
        <f t="shared" si="2"/>
        <v>2127.7168563579598</v>
      </c>
      <c r="N10" s="1">
        <f t="shared" si="2"/>
        <v>1943.345055595433</v>
      </c>
      <c r="O10" s="1">
        <f t="shared" si="2"/>
        <v>1797.1932686145535</v>
      </c>
      <c r="P10" s="1">
        <f t="shared" si="2"/>
        <v>1797.1932686145535</v>
      </c>
      <c r="Q10" s="1">
        <f t="shared" si="2"/>
        <v>1716.0552759350242</v>
      </c>
      <c r="R10" s="1">
        <f t="shared" si="2"/>
        <v>1878.3315625722182</v>
      </c>
      <c r="S10" s="1">
        <f t="shared" si="2"/>
        <v>1634.9169819773592</v>
      </c>
      <c r="T10" s="1">
        <f t="shared" si="2"/>
        <v>1797.1932686145535</v>
      </c>
      <c r="U10" s="1">
        <f t="shared" si="2"/>
        <v>1716.0552759350242</v>
      </c>
      <c r="V10" s="1">
        <f t="shared" si="2"/>
        <v>1878.3315625722182</v>
      </c>
      <c r="W10" s="1">
        <f t="shared" si="2"/>
        <v>1716.0552759350242</v>
      </c>
      <c r="X10" s="1">
        <f t="shared" si="2"/>
        <v>1797.1932686145535</v>
      </c>
      <c r="Y10" s="1">
        <f t="shared" si="2"/>
        <v>1878.3315625722182</v>
      </c>
      <c r="Z10" s="1">
        <f t="shared" si="2"/>
        <v>1634.9169819773592</v>
      </c>
      <c r="AA10" s="1">
        <f t="shared" si="2"/>
        <v>1851.1090666729901</v>
      </c>
      <c r="AB10" s="1">
        <f t="shared" si="2"/>
        <v>1851.1090666729901</v>
      </c>
      <c r="AC10" s="1">
        <f t="shared" si="2"/>
        <v>1767.5369342130748</v>
      </c>
      <c r="AD10" s="1">
        <f t="shared" si="2"/>
        <v>1934.6815094493847</v>
      </c>
      <c r="AE10" s="1">
        <f t="shared" si="2"/>
        <v>1683.96449143668</v>
      </c>
      <c r="AF10" s="1">
        <f t="shared" si="2"/>
        <v>1851.1090666729901</v>
      </c>
    </row>
    <row r="11" spans="1:38">
      <c r="A11" s="77" t="s">
        <v>17</v>
      </c>
      <c r="B11" s="5" t="str">
        <f t="shared" si="3"/>
        <v>9110-01000</v>
      </c>
      <c r="C11" s="5" t="str">
        <f t="shared" si="4"/>
        <v>9110</v>
      </c>
      <c r="D11" s="1">
        <f>SUM($F11:K11)</f>
        <v>47918.5</v>
      </c>
      <c r="E11" s="2">
        <f t="shared" si="5"/>
        <v>3.4950527300130131E-2</v>
      </c>
      <c r="F11" s="22">
        <f>'Div 91 history'!B12</f>
        <v>8093.28</v>
      </c>
      <c r="G11" s="22">
        <f>'Div 91 history'!C12</f>
        <v>8093.26</v>
      </c>
      <c r="H11" s="22">
        <f>'Div 91 history'!D12</f>
        <v>11684.19</v>
      </c>
      <c r="I11" s="22">
        <f>'Div 91 history'!E12</f>
        <v>6254.78</v>
      </c>
      <c r="J11" s="22">
        <f>'Div 91 history'!F12</f>
        <v>6254.78</v>
      </c>
      <c r="K11" s="22">
        <f>'Div 91 history'!G12</f>
        <v>7538.21</v>
      </c>
      <c r="L11" s="1">
        <f t="shared" si="2"/>
        <v>7236.708342034467</v>
      </c>
      <c r="M11" s="1">
        <f t="shared" si="2"/>
        <v>7923.2796458656785</v>
      </c>
      <c r="N11" s="1">
        <f t="shared" si="2"/>
        <v>7236.708342034467</v>
      </c>
      <c r="O11" s="1">
        <f t="shared" si="2"/>
        <v>6692.4622993656767</v>
      </c>
      <c r="P11" s="1">
        <f t="shared" si="2"/>
        <v>6692.4622993656767</v>
      </c>
      <c r="Q11" s="1">
        <f t="shared" si="2"/>
        <v>6390.3173010859064</v>
      </c>
      <c r="R11" s="1">
        <f t="shared" si="2"/>
        <v>6994.6084195573731</v>
      </c>
      <c r="S11" s="1">
        <f t="shared" si="2"/>
        <v>6088.1711808942091</v>
      </c>
      <c r="T11" s="1">
        <f t="shared" si="2"/>
        <v>6692.4622993656767</v>
      </c>
      <c r="U11" s="1">
        <f t="shared" si="2"/>
        <v>6390.3173010859064</v>
      </c>
      <c r="V11" s="1">
        <f t="shared" si="2"/>
        <v>6994.6084195573731</v>
      </c>
      <c r="W11" s="1">
        <f t="shared" si="2"/>
        <v>6390.3173010859064</v>
      </c>
      <c r="X11" s="1">
        <f t="shared" si="2"/>
        <v>6692.4622993656767</v>
      </c>
      <c r="Y11" s="1">
        <f t="shared" si="2"/>
        <v>6994.6084195573731</v>
      </c>
      <c r="Z11" s="1">
        <f t="shared" si="2"/>
        <v>6088.1711808942091</v>
      </c>
      <c r="AA11" s="1">
        <f t="shared" si="2"/>
        <v>6893.236168346647</v>
      </c>
      <c r="AB11" s="1">
        <f t="shared" si="2"/>
        <v>6893.236168346647</v>
      </c>
      <c r="AC11" s="1">
        <f t="shared" si="2"/>
        <v>6582.0268201184836</v>
      </c>
      <c r="AD11" s="1">
        <f t="shared" si="2"/>
        <v>7204.446672144094</v>
      </c>
      <c r="AE11" s="1">
        <f t="shared" si="2"/>
        <v>6270.8163163210347</v>
      </c>
      <c r="AF11" s="1">
        <f t="shared" si="2"/>
        <v>6893.236168346647</v>
      </c>
    </row>
    <row r="12" spans="1:38">
      <c r="A12" s="77" t="s">
        <v>59</v>
      </c>
      <c r="B12" s="5" t="str">
        <f t="shared" si="3"/>
        <v>8700-01000</v>
      </c>
      <c r="C12" s="5" t="str">
        <f t="shared" si="4"/>
        <v>8700</v>
      </c>
      <c r="D12" s="1">
        <f>SUM($F12:K12)</f>
        <v>827857.91</v>
      </c>
      <c r="E12" s="2">
        <f t="shared" si="5"/>
        <v>0.60381836835634828</v>
      </c>
      <c r="F12" s="22">
        <f>'Div 91 history'!B13</f>
        <v>131790.35</v>
      </c>
      <c r="G12" s="22">
        <f>'Div 91 history'!C13</f>
        <v>130030.05</v>
      </c>
      <c r="H12" s="22">
        <f>'Div 91 history'!D13</f>
        <v>193867.86</v>
      </c>
      <c r="I12" s="22">
        <f>'Div 91 history'!E13</f>
        <v>122716.37000000001</v>
      </c>
      <c r="J12" s="22">
        <f>'Div 91 history'!F13</f>
        <v>128357.94000000002</v>
      </c>
      <c r="K12" s="22">
        <f>'Div 91 history'!G13</f>
        <v>121095.33999999998</v>
      </c>
      <c r="L12" s="1">
        <f t="shared" si="2"/>
        <v>125024.07720016736</v>
      </c>
      <c r="M12" s="1">
        <f t="shared" si="2"/>
        <v>136885.53957181258</v>
      </c>
      <c r="N12" s="1">
        <f t="shared" si="2"/>
        <v>125024.07720016736</v>
      </c>
      <c r="O12" s="1">
        <f t="shared" si="2"/>
        <v>115621.47921797769</v>
      </c>
      <c r="P12" s="1">
        <f t="shared" si="2"/>
        <v>115621.47921797769</v>
      </c>
      <c r="Q12" s="1">
        <f t="shared" si="2"/>
        <v>110401.5093359312</v>
      </c>
      <c r="R12" s="1">
        <f t="shared" si="2"/>
        <v>120841.46848259379</v>
      </c>
      <c r="S12" s="1">
        <f t="shared" si="2"/>
        <v>105181.52007131508</v>
      </c>
      <c r="T12" s="1">
        <f t="shared" si="2"/>
        <v>115621.47921797769</v>
      </c>
      <c r="U12" s="1">
        <f t="shared" si="2"/>
        <v>110401.5093359312</v>
      </c>
      <c r="V12" s="1">
        <f t="shared" si="2"/>
        <v>120841.46848259379</v>
      </c>
      <c r="W12" s="1">
        <f t="shared" si="2"/>
        <v>110401.5093359312</v>
      </c>
      <c r="X12" s="1">
        <f t="shared" si="2"/>
        <v>115621.47921797769</v>
      </c>
      <c r="Y12" s="1">
        <f t="shared" si="2"/>
        <v>120841.46848259379</v>
      </c>
      <c r="Z12" s="1">
        <f t="shared" si="2"/>
        <v>105181.52007131508</v>
      </c>
      <c r="AA12" s="1">
        <f t="shared" si="2"/>
        <v>119090.123594517</v>
      </c>
      <c r="AB12" s="1">
        <f t="shared" si="2"/>
        <v>119090.123594517</v>
      </c>
      <c r="AC12" s="1">
        <f t="shared" si="2"/>
        <v>113713.55461600915</v>
      </c>
      <c r="AD12" s="1">
        <f t="shared" si="2"/>
        <v>124466.71253707159</v>
      </c>
      <c r="AE12" s="1">
        <f t="shared" si="2"/>
        <v>108336.96567345454</v>
      </c>
      <c r="AF12" s="1">
        <f t="shared" si="2"/>
        <v>119090.123594517</v>
      </c>
    </row>
    <row r="13" spans="1:38">
      <c r="A13" s="77" t="s">
        <v>929</v>
      </c>
      <c r="B13" s="5" t="str">
        <f t="shared" si="3"/>
        <v>8750-01000</v>
      </c>
      <c r="C13" s="5" t="str">
        <f t="shared" si="4"/>
        <v>8750</v>
      </c>
      <c r="D13" s="1">
        <f>SUM($F13:K13)</f>
        <v>41869.599999999999</v>
      </c>
      <c r="E13" s="2">
        <f t="shared" si="5"/>
        <v>3.0538614477613624E-2</v>
      </c>
      <c r="F13" s="22">
        <f>'Div 91 history'!B14</f>
        <v>6437.88</v>
      </c>
      <c r="G13" s="22">
        <f>'Div 91 history'!C14</f>
        <v>6248.2</v>
      </c>
      <c r="H13" s="22">
        <f>'Div 91 history'!D14</f>
        <v>10053.379999999999</v>
      </c>
      <c r="I13" s="22">
        <f>'Div 91 history'!E14</f>
        <v>6238.74</v>
      </c>
      <c r="J13" s="22">
        <f>'Div 91 history'!F14</f>
        <v>6502.05</v>
      </c>
      <c r="K13" s="22">
        <f>'Div 91 history'!G14</f>
        <v>6389.35</v>
      </c>
      <c r="L13" s="1">
        <f t="shared" si="2"/>
        <v>6323.1963353954379</v>
      </c>
      <c r="M13" s="1">
        <f t="shared" si="2"/>
        <v>6923.0996266689817</v>
      </c>
      <c r="N13" s="1">
        <f t="shared" si="2"/>
        <v>6323.1963353954379</v>
      </c>
      <c r="O13" s="1">
        <f t="shared" si="2"/>
        <v>5847.6521487425762</v>
      </c>
      <c r="P13" s="1">
        <f t="shared" si="2"/>
        <v>5847.6521487425762</v>
      </c>
      <c r="Q13" s="1">
        <f t="shared" si="2"/>
        <v>5583.647845186023</v>
      </c>
      <c r="R13" s="1">
        <f t="shared" si="2"/>
        <v>6111.6574325886531</v>
      </c>
      <c r="S13" s="1">
        <f t="shared" si="2"/>
        <v>5319.6425613399451</v>
      </c>
      <c r="T13" s="1">
        <f t="shared" si="2"/>
        <v>5847.6521487425762</v>
      </c>
      <c r="U13" s="1">
        <f t="shared" si="2"/>
        <v>5583.647845186023</v>
      </c>
      <c r="V13" s="1">
        <f t="shared" si="2"/>
        <v>6111.6574325886531</v>
      </c>
      <c r="W13" s="1">
        <f t="shared" si="2"/>
        <v>5583.647845186023</v>
      </c>
      <c r="X13" s="1">
        <f t="shared" si="2"/>
        <v>5847.6521487425762</v>
      </c>
      <c r="Y13" s="1">
        <f t="shared" si="2"/>
        <v>6111.6574325886531</v>
      </c>
      <c r="Z13" s="1">
        <f t="shared" si="2"/>
        <v>5319.6425613399451</v>
      </c>
      <c r="AA13" s="1">
        <f t="shared" si="2"/>
        <v>6023.0817132048533</v>
      </c>
      <c r="AB13" s="1">
        <f t="shared" si="2"/>
        <v>6023.0817132048533</v>
      </c>
      <c r="AC13" s="1">
        <f t="shared" si="2"/>
        <v>5751.1572805416035</v>
      </c>
      <c r="AD13" s="1">
        <f t="shared" si="2"/>
        <v>6295.0071555663126</v>
      </c>
      <c r="AE13" s="1">
        <f t="shared" si="2"/>
        <v>5479.2318381801433</v>
      </c>
      <c r="AF13" s="1">
        <f t="shared" si="2"/>
        <v>6023.0817132048533</v>
      </c>
    </row>
    <row r="14" spans="1:38">
      <c r="A14" s="77" t="s">
        <v>66</v>
      </c>
      <c r="B14" s="5" t="str">
        <f t="shared" si="3"/>
        <v>8700-01001</v>
      </c>
      <c r="C14" s="5" t="str">
        <f t="shared" si="4"/>
        <v>8700</v>
      </c>
      <c r="D14" s="1">
        <f>SUM($F14:K14)</f>
        <v>1430069.62</v>
      </c>
      <c r="E14" s="2">
        <f t="shared" si="5"/>
        <v>1.0430561744398661</v>
      </c>
      <c r="F14" s="22">
        <f>'Div 91 history'!B15</f>
        <v>228680.87</v>
      </c>
      <c r="G14" s="22">
        <f>'Div 91 history'!C15</f>
        <v>219134.56999999998</v>
      </c>
      <c r="H14" s="22">
        <f>'Div 91 history'!D15</f>
        <v>324820.49</v>
      </c>
      <c r="I14" s="22">
        <f>'Div 91 history'!E15</f>
        <v>216834.56</v>
      </c>
      <c r="J14" s="22">
        <f>'Div 91 history'!F15</f>
        <v>225502.38000000003</v>
      </c>
      <c r="K14" s="22">
        <f>'Div 91 history'!G15</f>
        <v>215096.75</v>
      </c>
      <c r="L14" s="1">
        <f t="shared" si="2"/>
        <v>215970.79935190085</v>
      </c>
      <c r="M14" s="1">
        <f t="shared" si="2"/>
        <v>236460.68871765322</v>
      </c>
      <c r="N14" s="1">
        <f t="shared" si="2"/>
        <v>215970.79935190085</v>
      </c>
      <c r="O14" s="1">
        <f t="shared" si="2"/>
        <v>199728.43509955861</v>
      </c>
      <c r="P14" s="1">
        <f t="shared" si="2"/>
        <v>199728.43509955861</v>
      </c>
      <c r="Q14" s="1">
        <f t="shared" si="2"/>
        <v>190711.28341753909</v>
      </c>
      <c r="R14" s="1">
        <f t="shared" si="2"/>
        <v>208745.62026368131</v>
      </c>
      <c r="S14" s="1">
        <f t="shared" si="2"/>
        <v>181694.09825341636</v>
      </c>
      <c r="T14" s="1">
        <f t="shared" si="2"/>
        <v>199728.43509955861</v>
      </c>
      <c r="U14" s="1">
        <f t="shared" si="2"/>
        <v>190711.28341753909</v>
      </c>
      <c r="V14" s="1">
        <f t="shared" si="2"/>
        <v>208745.62026368131</v>
      </c>
      <c r="W14" s="1">
        <f t="shared" si="2"/>
        <v>190711.28341753909</v>
      </c>
      <c r="X14" s="1">
        <f t="shared" si="2"/>
        <v>199728.43509955861</v>
      </c>
      <c r="Y14" s="1">
        <f t="shared" si="2"/>
        <v>208745.62026368131</v>
      </c>
      <c r="Z14" s="1">
        <f t="shared" si="2"/>
        <v>181694.09825341636</v>
      </c>
      <c r="AA14" s="1">
        <f t="shared" si="2"/>
        <v>205720.28815254537</v>
      </c>
      <c r="AB14" s="1">
        <f t="shared" si="2"/>
        <v>205720.28815254537</v>
      </c>
      <c r="AC14" s="1">
        <f t="shared" si="2"/>
        <v>196432.62192006528</v>
      </c>
      <c r="AD14" s="1">
        <f t="shared" si="2"/>
        <v>215007.98887159175</v>
      </c>
      <c r="AE14" s="1">
        <f t="shared" si="2"/>
        <v>187144.92120101888</v>
      </c>
      <c r="AF14" s="1">
        <f t="shared" si="2"/>
        <v>205720.28815254537</v>
      </c>
    </row>
    <row r="15" spans="1:38">
      <c r="A15" s="77" t="s">
        <v>67</v>
      </c>
      <c r="B15" s="5" t="str">
        <f t="shared" si="3"/>
        <v>8700-01002</v>
      </c>
      <c r="C15" s="5" t="str">
        <f t="shared" si="4"/>
        <v>8700</v>
      </c>
      <c r="D15" s="1">
        <f>SUM($F15:K15)</f>
        <v>-1433891.26</v>
      </c>
      <c r="E15" s="2">
        <f t="shared" si="5"/>
        <v>-1.0458435808309523</v>
      </c>
      <c r="F15" s="22">
        <f>'Div 91 history'!B16</f>
        <v>-228680.87</v>
      </c>
      <c r="G15" s="22">
        <f>'Div 91 history'!C16</f>
        <v>-219698.25</v>
      </c>
      <c r="H15" s="22">
        <f>'Div 91 history'!D16</f>
        <v>-326813.64</v>
      </c>
      <c r="I15" s="22">
        <f>'Div 91 history'!E16</f>
        <v>-218030.45</v>
      </c>
      <c r="J15" s="22">
        <f>'Div 91 history'!F16</f>
        <v>-226399.29</v>
      </c>
      <c r="K15" s="22">
        <f>'Div 91 history'!G16</f>
        <v>-214268.76</v>
      </c>
      <c r="L15" s="1">
        <f t="shared" si="2"/>
        <v>-216547.94792851011</v>
      </c>
      <c r="M15" s="1">
        <f t="shared" si="2"/>
        <v>-237092.59335627555</v>
      </c>
      <c r="N15" s="1">
        <f t="shared" si="2"/>
        <v>-216547.94792851011</v>
      </c>
      <c r="O15" s="1">
        <f t="shared" si="2"/>
        <v>-200262.17846844008</v>
      </c>
      <c r="P15" s="1">
        <f t="shared" si="2"/>
        <v>-200262.17846844008</v>
      </c>
      <c r="Q15" s="1">
        <f t="shared" si="2"/>
        <v>-191220.92984241719</v>
      </c>
      <c r="R15" s="1">
        <f t="shared" si="2"/>
        <v>-209303.46066604191</v>
      </c>
      <c r="S15" s="1">
        <f t="shared" si="2"/>
        <v>-182179.64764481536</v>
      </c>
      <c r="T15" s="1">
        <f t="shared" si="2"/>
        <v>-200262.17846844008</v>
      </c>
      <c r="U15" s="1">
        <f t="shared" si="2"/>
        <v>-191220.92984241719</v>
      </c>
      <c r="V15" s="1">
        <f t="shared" si="2"/>
        <v>-209303.46066604191</v>
      </c>
      <c r="W15" s="1">
        <f t="shared" si="2"/>
        <v>-191220.92984241719</v>
      </c>
      <c r="X15" s="1">
        <f t="shared" si="2"/>
        <v>-200262.17846844008</v>
      </c>
      <c r="Y15" s="1">
        <f t="shared" si="2"/>
        <v>-209303.46066604191</v>
      </c>
      <c r="Z15" s="1">
        <f t="shared" si="2"/>
        <v>-182179.64764481536</v>
      </c>
      <c r="AA15" s="1">
        <f t="shared" si="2"/>
        <v>-206270.04382249329</v>
      </c>
      <c r="AB15" s="1">
        <f t="shared" si="2"/>
        <v>-206270.04382249329</v>
      </c>
      <c r="AC15" s="1">
        <f t="shared" si="2"/>
        <v>-196957.55773768973</v>
      </c>
      <c r="AD15" s="1">
        <f t="shared" si="2"/>
        <v>-215582.56448602318</v>
      </c>
      <c r="AE15" s="1">
        <f t="shared" si="2"/>
        <v>-187645.0370741598</v>
      </c>
      <c r="AF15" s="1">
        <f t="shared" si="2"/>
        <v>-206270.04382249329</v>
      </c>
    </row>
    <row r="16" spans="1:38">
      <c r="A16" s="77" t="s">
        <v>68</v>
      </c>
      <c r="B16" s="5" t="str">
        <f t="shared" si="3"/>
        <v>8560-01006</v>
      </c>
      <c r="C16" s="5" t="str">
        <f t="shared" si="4"/>
        <v>8560</v>
      </c>
      <c r="D16" s="1">
        <f>SUM($F16:K16)</f>
        <v>371.84</v>
      </c>
      <c r="E16" s="2">
        <f t="shared" si="5"/>
        <v>2.7121057777852785E-4</v>
      </c>
      <c r="F16" s="22">
        <f>'Div 91 history'!B17</f>
        <v>0</v>
      </c>
      <c r="G16" s="22">
        <f>'Div 91 history'!C17</f>
        <v>0</v>
      </c>
      <c r="H16" s="22">
        <f>'Div 91 history'!D17</f>
        <v>371.84</v>
      </c>
      <c r="I16" s="22">
        <f>'Div 91 history'!E17</f>
        <v>0</v>
      </c>
      <c r="J16" s="22">
        <f>'Div 91 history'!F17</f>
        <v>0</v>
      </c>
      <c r="K16" s="22">
        <f>'Div 91 history'!G17</f>
        <v>0</v>
      </c>
      <c r="L16" s="1">
        <f t="shared" si="2"/>
        <v>56.155715014077984</v>
      </c>
      <c r="M16" s="1">
        <f t="shared" si="2"/>
        <v>61.483400012911368</v>
      </c>
      <c r="N16" s="1">
        <f t="shared" si="2"/>
        <v>56.155715014077984</v>
      </c>
      <c r="O16" s="1">
        <f t="shared" si="2"/>
        <v>51.932451587510734</v>
      </c>
      <c r="P16" s="1">
        <f t="shared" si="2"/>
        <v>51.932451587510734</v>
      </c>
      <c r="Q16" s="1">
        <f t="shared" si="2"/>
        <v>49.587854069634545</v>
      </c>
      <c r="R16" s="1">
        <f t="shared" si="2"/>
        <v>54.277057811246458</v>
      </c>
      <c r="S16" s="1">
        <f t="shared" si="2"/>
        <v>47.243247845898814</v>
      </c>
      <c r="T16" s="1">
        <f t="shared" si="2"/>
        <v>51.932451587510734</v>
      </c>
      <c r="U16" s="1">
        <f t="shared" si="2"/>
        <v>49.587854069634545</v>
      </c>
      <c r="V16" s="1">
        <f t="shared" si="2"/>
        <v>54.277057811246458</v>
      </c>
      <c r="W16" s="1">
        <f t="shared" si="2"/>
        <v>49.587854069634545</v>
      </c>
      <c r="X16" s="1">
        <f t="shared" si="2"/>
        <v>51.932451587510734</v>
      </c>
      <c r="Y16" s="1">
        <f t="shared" si="2"/>
        <v>54.277057811246458</v>
      </c>
      <c r="Z16" s="1">
        <f t="shared" si="2"/>
        <v>47.243247845898814</v>
      </c>
      <c r="AA16" s="1">
        <f t="shared" si="2"/>
        <v>53.49042513513605</v>
      </c>
      <c r="AB16" s="1">
        <f t="shared" si="2"/>
        <v>53.49042513513605</v>
      </c>
      <c r="AC16" s="1">
        <f t="shared" si="2"/>
        <v>51.07548969172359</v>
      </c>
      <c r="AD16" s="1">
        <f t="shared" si="2"/>
        <v>55.905369545583852</v>
      </c>
      <c r="AE16" s="1">
        <f t="shared" si="2"/>
        <v>48.66054528127578</v>
      </c>
      <c r="AF16" s="1">
        <f t="shared" si="2"/>
        <v>53.49042513513605</v>
      </c>
    </row>
    <row r="17" spans="1:38">
      <c r="A17" s="77" t="s">
        <v>69</v>
      </c>
      <c r="B17" s="5" t="str">
        <f t="shared" si="3"/>
        <v>8700-01006</v>
      </c>
      <c r="C17" s="5" t="str">
        <f t="shared" si="4"/>
        <v>8700</v>
      </c>
      <c r="D17" s="1">
        <f>SUM($F17:K17)</f>
        <v>7330.5599999999995</v>
      </c>
      <c r="E17" s="2">
        <f t="shared" si="5"/>
        <v>5.3467228190624064E-3</v>
      </c>
      <c r="F17" s="22">
        <f>'Div 91 history'!B18</f>
        <v>1859.2</v>
      </c>
      <c r="G17" s="22">
        <f>'Div 91 history'!C18</f>
        <v>1752.96</v>
      </c>
      <c r="H17" s="22">
        <f>'Div 91 history'!D18</f>
        <v>1699.84</v>
      </c>
      <c r="I17" s="22">
        <f>'Div 91 history'!E18</f>
        <v>1540.48</v>
      </c>
      <c r="J17" s="22">
        <f>'Div 91 history'!F18</f>
        <v>1062.4000000000001</v>
      </c>
      <c r="K17" s="22">
        <f>'Div 91 history'!G18</f>
        <v>-584.32000000000005</v>
      </c>
      <c r="L17" s="1">
        <f t="shared" si="2"/>
        <v>1107.0698102775375</v>
      </c>
      <c r="M17" s="1">
        <f t="shared" si="2"/>
        <v>1212.1013145402528</v>
      </c>
      <c r="N17" s="1">
        <f t="shared" si="2"/>
        <v>1107.0698102775375</v>
      </c>
      <c r="O17" s="1">
        <f t="shared" si="2"/>
        <v>1023.8111884394973</v>
      </c>
      <c r="P17" s="1">
        <f t="shared" si="2"/>
        <v>1023.8111884394973</v>
      </c>
      <c r="Q17" s="1">
        <f t="shared" si="2"/>
        <v>977.58912308708113</v>
      </c>
      <c r="R17" s="1">
        <f t="shared" si="2"/>
        <v>1070.0334254217159</v>
      </c>
      <c r="S17" s="1">
        <f t="shared" si="2"/>
        <v>931.36688610486237</v>
      </c>
      <c r="T17" s="1">
        <f t="shared" si="2"/>
        <v>1023.8111884394973</v>
      </c>
      <c r="U17" s="1">
        <f t="shared" si="2"/>
        <v>977.58912308708113</v>
      </c>
      <c r="V17" s="1">
        <f t="shared" si="2"/>
        <v>1070.0334254217159</v>
      </c>
      <c r="W17" s="1">
        <f t="shared" si="2"/>
        <v>977.58912308708113</v>
      </c>
      <c r="X17" s="1">
        <f t="shared" si="2"/>
        <v>1023.8111884394973</v>
      </c>
      <c r="Y17" s="1">
        <f t="shared" si="2"/>
        <v>1070.0334254217159</v>
      </c>
      <c r="Z17" s="1">
        <f t="shared" si="2"/>
        <v>931.36688610486237</v>
      </c>
      <c r="AA17" s="1">
        <f t="shared" si="2"/>
        <v>1054.5255240926822</v>
      </c>
      <c r="AB17" s="1">
        <f t="shared" si="2"/>
        <v>1054.5255240926822</v>
      </c>
      <c r="AC17" s="1">
        <f t="shared" si="2"/>
        <v>1006.9167967796936</v>
      </c>
      <c r="AD17" s="1">
        <f t="shared" si="2"/>
        <v>1102.1344281843674</v>
      </c>
      <c r="AE17" s="1">
        <f t="shared" si="2"/>
        <v>959.30789268800822</v>
      </c>
      <c r="AF17" s="1">
        <f t="shared" si="2"/>
        <v>1054.5255240926822</v>
      </c>
    </row>
    <row r="18" spans="1:38">
      <c r="A18" s="77" t="s">
        <v>930</v>
      </c>
      <c r="B18" s="5" t="str">
        <f t="shared" si="3"/>
        <v>8750-01008</v>
      </c>
      <c r="C18" s="5" t="str">
        <f t="shared" si="4"/>
        <v>8750</v>
      </c>
      <c r="D18" s="1">
        <f>SUM($F18:K18)</f>
        <v>101.93000000000018</v>
      </c>
      <c r="E18" s="2">
        <f t="shared" si="5"/>
        <v>7.4345132833921563E-5</v>
      </c>
      <c r="F18" s="22">
        <f>'Div 91 history'!B19</f>
        <v>769.98</v>
      </c>
      <c r="G18" s="22">
        <f>'Div 91 history'!C19</f>
        <v>-113.81</v>
      </c>
      <c r="H18" s="22">
        <f>'Div 91 history'!D19</f>
        <v>-2073.36</v>
      </c>
      <c r="I18" s="22">
        <f>'Div 91 history'!E19</f>
        <v>-115.87</v>
      </c>
      <c r="J18" s="22">
        <f>'Div 91 history'!F19</f>
        <v>1041.1300000000001</v>
      </c>
      <c r="K18" s="22">
        <f>'Div 91 history'!G19</f>
        <v>593.86</v>
      </c>
      <c r="L18" s="1">
        <f t="shared" si="2"/>
        <v>15.393588724679915</v>
      </c>
      <c r="M18" s="1">
        <f t="shared" si="2"/>
        <v>16.85403120513142</v>
      </c>
      <c r="N18" s="1">
        <f t="shared" si="2"/>
        <v>15.393588724679915</v>
      </c>
      <c r="O18" s="1">
        <f t="shared" si="2"/>
        <v>14.235893906828148</v>
      </c>
      <c r="P18" s="1">
        <f t="shared" si="2"/>
        <v>14.235893906828148</v>
      </c>
      <c r="Q18" s="1">
        <f t="shared" si="2"/>
        <v>13.593185147692175</v>
      </c>
      <c r="R18" s="1">
        <f t="shared" si="2"/>
        <v>14.878605052442882</v>
      </c>
      <c r="S18" s="1">
        <f t="shared" si="2"/>
        <v>12.950474002077438</v>
      </c>
      <c r="T18" s="1">
        <f t="shared" si="2"/>
        <v>14.235893906828148</v>
      </c>
      <c r="U18" s="1">
        <f t="shared" si="2"/>
        <v>13.593185147692175</v>
      </c>
      <c r="V18" s="1">
        <f t="shared" si="2"/>
        <v>14.878605052442882</v>
      </c>
      <c r="W18" s="1">
        <f t="shared" si="2"/>
        <v>13.593185147692175</v>
      </c>
      <c r="X18" s="1">
        <f t="shared" si="2"/>
        <v>14.235893906828148</v>
      </c>
      <c r="Y18" s="1">
        <f t="shared" si="2"/>
        <v>14.878605052442882</v>
      </c>
      <c r="Z18" s="1">
        <f t="shared" si="2"/>
        <v>12.950474002077438</v>
      </c>
      <c r="AA18" s="1">
        <f t="shared" si="2"/>
        <v>14.662970724032991</v>
      </c>
      <c r="AB18" s="1">
        <f t="shared" si="2"/>
        <v>14.662970724032991</v>
      </c>
      <c r="AC18" s="1">
        <f t="shared" si="2"/>
        <v>14.000980702122941</v>
      </c>
      <c r="AD18" s="1">
        <f t="shared" si="2"/>
        <v>15.32496320401617</v>
      </c>
      <c r="AE18" s="1">
        <f t="shared" si="2"/>
        <v>13.338988222139763</v>
      </c>
      <c r="AF18" s="1">
        <f t="shared" si="2"/>
        <v>14.662970724032991</v>
      </c>
    </row>
    <row r="19" spans="1:38">
      <c r="A19" s="77" t="s">
        <v>892</v>
      </c>
      <c r="B19" s="5" t="str">
        <f t="shared" si="3"/>
        <v>9010-01008</v>
      </c>
      <c r="C19" s="5" t="str">
        <f t="shared" si="4"/>
        <v>9010</v>
      </c>
      <c r="D19" s="1">
        <f>SUM($F19:K19)</f>
        <v>-75.110000000000028</v>
      </c>
      <c r="E19" s="2">
        <f t="shared" si="5"/>
        <v>-5.4783311362266658E-5</v>
      </c>
      <c r="F19" s="22">
        <f>'Div 91 history'!B20</f>
        <v>200.27</v>
      </c>
      <c r="G19" s="22">
        <f>'Div 91 history'!C20</f>
        <v>0.01</v>
      </c>
      <c r="H19" s="22">
        <f>'Div 91 history'!D20</f>
        <v>-700.99</v>
      </c>
      <c r="I19" s="22">
        <f>'Div 91 history'!E20</f>
        <v>0</v>
      </c>
      <c r="J19" s="22">
        <f>'Div 91 history'!F20</f>
        <v>300.43</v>
      </c>
      <c r="K19" s="22">
        <f>'Div 91 history'!G20</f>
        <v>125.17</v>
      </c>
      <c r="L19" s="1">
        <f t="shared" si="2"/>
        <v>-11.343200717263874</v>
      </c>
      <c r="M19" s="1">
        <f t="shared" si="2"/>
        <v>-12.419369016162261</v>
      </c>
      <c r="N19" s="1">
        <f t="shared" si="2"/>
        <v>-11.343200717263874</v>
      </c>
      <c r="O19" s="1">
        <f t="shared" si="2"/>
        <v>-10.490120586106746</v>
      </c>
      <c r="P19" s="1">
        <f t="shared" si="2"/>
        <v>-10.490120586106746</v>
      </c>
      <c r="Q19" s="1">
        <f t="shared" si="2"/>
        <v>-10.016522480556832</v>
      </c>
      <c r="R19" s="1">
        <f t="shared" si="2"/>
        <v>-10.963720450200954</v>
      </c>
      <c r="S19" s="1">
        <f t="shared" si="2"/>
        <v>-9.5429226164626222</v>
      </c>
      <c r="T19" s="1">
        <f t="shared" si="2"/>
        <v>-10.490120586106746</v>
      </c>
      <c r="U19" s="1">
        <f t="shared" si="2"/>
        <v>-10.016522480556832</v>
      </c>
      <c r="V19" s="1">
        <f t="shared" si="2"/>
        <v>-10.963720450200954</v>
      </c>
      <c r="W19" s="1">
        <f t="shared" si="2"/>
        <v>-10.016522480556832</v>
      </c>
      <c r="X19" s="1">
        <f t="shared" si="2"/>
        <v>-10.490120586106746</v>
      </c>
      <c r="Y19" s="1">
        <f t="shared" si="2"/>
        <v>-10.963720450200954</v>
      </c>
      <c r="Z19" s="1">
        <f t="shared" si="2"/>
        <v>-9.5429226164626222</v>
      </c>
      <c r="AA19" s="1">
        <f t="shared" si="2"/>
        <v>-10.804824203689948</v>
      </c>
      <c r="AB19" s="1">
        <f t="shared" si="2"/>
        <v>-10.804824203689948</v>
      </c>
      <c r="AC19" s="1">
        <f t="shared" si="2"/>
        <v>-10.317018154973537</v>
      </c>
      <c r="AD19" s="1">
        <f t="shared" si="2"/>
        <v>-11.292632063706982</v>
      </c>
      <c r="AE19" s="1">
        <f t="shared" si="2"/>
        <v>-9.8292102949564999</v>
      </c>
      <c r="AF19" s="1">
        <f t="shared" si="2"/>
        <v>-10.804824203689948</v>
      </c>
    </row>
    <row r="20" spans="1:38">
      <c r="A20" s="77" t="s">
        <v>931</v>
      </c>
      <c r="B20" s="5" t="str">
        <f t="shared" si="3"/>
        <v>8560-01008</v>
      </c>
      <c r="C20" s="5" t="str">
        <f t="shared" si="4"/>
        <v>8560</v>
      </c>
      <c r="D20" s="1">
        <f>SUM($F20:K20)</f>
        <v>0</v>
      </c>
      <c r="E20" s="2">
        <f t="shared" si="5"/>
        <v>0</v>
      </c>
      <c r="F20" s="22">
        <f>'Div 91 history'!B21</f>
        <v>0</v>
      </c>
      <c r="G20" s="22">
        <f>'Div 91 history'!C21</f>
        <v>0</v>
      </c>
      <c r="H20" s="22">
        <f>'Div 91 history'!D21</f>
        <v>-61.97</v>
      </c>
      <c r="I20" s="22">
        <f>'Div 91 history'!E21</f>
        <v>61.97</v>
      </c>
      <c r="J20" s="22">
        <f>'Div 91 history'!F21</f>
        <v>0</v>
      </c>
      <c r="K20" s="22">
        <f>'Div 91 history'!G21</f>
        <v>0</v>
      </c>
      <c r="L20" s="1">
        <f t="shared" si="2"/>
        <v>0</v>
      </c>
      <c r="M20" s="1">
        <f t="shared" si="2"/>
        <v>0</v>
      </c>
      <c r="N20" s="1">
        <f t="shared" si="2"/>
        <v>0</v>
      </c>
      <c r="O20" s="1">
        <f t="shared" si="2"/>
        <v>0</v>
      </c>
      <c r="P20" s="1">
        <f t="shared" si="2"/>
        <v>0</v>
      </c>
      <c r="Q20" s="1">
        <f t="shared" si="2"/>
        <v>0</v>
      </c>
      <c r="R20" s="1">
        <f t="shared" si="2"/>
        <v>0</v>
      </c>
      <c r="S20" s="1">
        <f t="shared" si="2"/>
        <v>0</v>
      </c>
      <c r="T20" s="1">
        <f t="shared" si="2"/>
        <v>0</v>
      </c>
      <c r="U20" s="1">
        <f t="shared" si="2"/>
        <v>0</v>
      </c>
      <c r="V20" s="1">
        <f t="shared" si="2"/>
        <v>0</v>
      </c>
      <c r="W20" s="1">
        <f t="shared" si="2"/>
        <v>0</v>
      </c>
      <c r="X20" s="1">
        <f t="shared" si="2"/>
        <v>0</v>
      </c>
      <c r="Y20" s="1">
        <f t="shared" si="2"/>
        <v>0</v>
      </c>
      <c r="Z20" s="1">
        <f t="shared" si="2"/>
        <v>0</v>
      </c>
      <c r="AA20" s="1">
        <f t="shared" si="2"/>
        <v>0</v>
      </c>
      <c r="AB20" s="1">
        <f t="shared" si="2"/>
        <v>0</v>
      </c>
      <c r="AC20" s="1">
        <f t="shared" si="2"/>
        <v>0</v>
      </c>
      <c r="AD20" s="1">
        <f t="shared" si="2"/>
        <v>0</v>
      </c>
      <c r="AE20" s="1">
        <f t="shared" si="2"/>
        <v>0</v>
      </c>
      <c r="AF20" s="1">
        <f t="shared" si="2"/>
        <v>0</v>
      </c>
    </row>
    <row r="21" spans="1:38">
      <c r="A21" s="77" t="s">
        <v>93</v>
      </c>
      <c r="B21" s="5" t="str">
        <f t="shared" ref="B21:B22" si="6">RIGHT(A21,10)</f>
        <v>9030-01008</v>
      </c>
      <c r="C21" s="5" t="str">
        <f t="shared" ref="C21:C22" si="7">LEFT(B21,4)</f>
        <v>9030</v>
      </c>
      <c r="D21" s="1">
        <f>SUM($F21:K21)</f>
        <v>-1101.1199999999981</v>
      </c>
      <c r="E21" s="2">
        <f t="shared" ref="E21:E30" si="8">D21/$D$31</f>
        <v>-8.0312874194140508E-4</v>
      </c>
      <c r="F21" s="22">
        <f>'Div 91 history'!B22</f>
        <v>8231.1</v>
      </c>
      <c r="G21" s="22">
        <f>'Div 91 history'!C22</f>
        <v>-58.89</v>
      </c>
      <c r="H21" s="22">
        <f>'Div 91 history'!D22</f>
        <v>-23491.67</v>
      </c>
      <c r="I21" s="22">
        <f>'Div 91 history'!E22</f>
        <v>-1032.76</v>
      </c>
      <c r="J21" s="22">
        <f>'Div 91 history'!F22</f>
        <v>11020.900000000001</v>
      </c>
      <c r="K21" s="22">
        <f>'Div 91 history'!G22</f>
        <v>4230.2</v>
      </c>
      <c r="L21" s="1">
        <f t="shared" ref="L21:U23" si="9">$E21*L$31</f>
        <v>-166.29244007180895</v>
      </c>
      <c r="M21" s="1">
        <f t="shared" si="9"/>
        <v>-182.06917336009266</v>
      </c>
      <c r="N21" s="1">
        <f t="shared" si="9"/>
        <v>-166.29244007180895</v>
      </c>
      <c r="O21" s="1">
        <f t="shared" si="9"/>
        <v>-153.78620130174193</v>
      </c>
      <c r="P21" s="1">
        <f t="shared" si="9"/>
        <v>-153.78620130174193</v>
      </c>
      <c r="Q21" s="1">
        <f t="shared" si="9"/>
        <v>-146.84320641446831</v>
      </c>
      <c r="R21" s="1">
        <f t="shared" si="9"/>
        <v>-160.72922196944813</v>
      </c>
      <c r="S21" s="1">
        <f t="shared" si="9"/>
        <v>-139.90018574676208</v>
      </c>
      <c r="T21" s="1">
        <f t="shared" si="9"/>
        <v>-153.78620130174193</v>
      </c>
      <c r="U21" s="1">
        <f t="shared" si="9"/>
        <v>-146.84320641446831</v>
      </c>
      <c r="V21" s="1">
        <f t="shared" ref="V21:AF23" si="10">$E21*V$31</f>
        <v>-160.72922196944813</v>
      </c>
      <c r="W21" s="1">
        <f t="shared" si="10"/>
        <v>-146.84320641446831</v>
      </c>
      <c r="X21" s="1">
        <f t="shared" si="10"/>
        <v>-153.78620130174193</v>
      </c>
      <c r="Y21" s="1">
        <f t="shared" si="10"/>
        <v>-160.72922196944813</v>
      </c>
      <c r="Z21" s="1">
        <f t="shared" si="10"/>
        <v>-139.90018574676208</v>
      </c>
      <c r="AA21" s="1">
        <f t="shared" si="10"/>
        <v>-158.39978734079418</v>
      </c>
      <c r="AB21" s="1">
        <f t="shared" si="10"/>
        <v>-158.39978734079418</v>
      </c>
      <c r="AC21" s="1">
        <f t="shared" si="10"/>
        <v>-151.24850260690238</v>
      </c>
      <c r="AD21" s="1">
        <f t="shared" si="10"/>
        <v>-165.55109862853158</v>
      </c>
      <c r="AE21" s="1">
        <f t="shared" si="10"/>
        <v>-144.09719131916495</v>
      </c>
      <c r="AF21" s="1">
        <f t="shared" si="10"/>
        <v>-158.39978734079418</v>
      </c>
    </row>
    <row r="22" spans="1:38">
      <c r="A22" s="77" t="s">
        <v>95</v>
      </c>
      <c r="B22" s="5" t="str">
        <f t="shared" si="6"/>
        <v>9110-01008</v>
      </c>
      <c r="C22" s="5" t="str">
        <f t="shared" si="7"/>
        <v>9110</v>
      </c>
      <c r="D22" s="1">
        <f>SUM($F22:K22)</f>
        <v>-277.52000000000021</v>
      </c>
      <c r="E22" s="2">
        <f t="shared" si="8"/>
        <v>-2.0241598414666822E-4</v>
      </c>
      <c r="F22" s="22">
        <f>'Div 91 history'!B23</f>
        <v>809.34</v>
      </c>
      <c r="G22" s="22">
        <f>'Div 91 history'!C23</f>
        <v>-0.01</v>
      </c>
      <c r="H22" s="22">
        <f>'Div 91 history'!D23</f>
        <v>-2908.59</v>
      </c>
      <c r="I22" s="22">
        <f>'Div 91 history'!E23</f>
        <v>-383.67</v>
      </c>
      <c r="J22" s="22">
        <f>'Div 91 history'!F23</f>
        <v>938.21</v>
      </c>
      <c r="K22" s="22">
        <f>'Div 91 history'!G23</f>
        <v>1267.2</v>
      </c>
      <c r="L22" s="1">
        <f t="shared" si="9"/>
        <v>-41.911397457796191</v>
      </c>
      <c r="M22" s="1">
        <f t="shared" si="9"/>
        <v>-45.8876752678119</v>
      </c>
      <c r="N22" s="1">
        <f t="shared" si="9"/>
        <v>-41.911397457796191</v>
      </c>
      <c r="O22" s="1">
        <f t="shared" si="9"/>
        <v>-38.759396419336248</v>
      </c>
      <c r="P22" s="1">
        <f t="shared" si="9"/>
        <v>-38.759396419336248</v>
      </c>
      <c r="Q22" s="1">
        <f t="shared" si="9"/>
        <v>-37.009523616084849</v>
      </c>
      <c r="R22" s="1">
        <f t="shared" si="9"/>
        <v>-40.509275720140728</v>
      </c>
      <c r="S22" s="1">
        <f t="shared" si="9"/>
        <v>-35.259644315280362</v>
      </c>
      <c r="T22" s="1">
        <f t="shared" si="9"/>
        <v>-38.759396419336248</v>
      </c>
      <c r="U22" s="1">
        <f t="shared" si="9"/>
        <v>-37.009523616084849</v>
      </c>
      <c r="V22" s="1">
        <f t="shared" si="10"/>
        <v>-40.509275720140728</v>
      </c>
      <c r="W22" s="1">
        <f t="shared" si="10"/>
        <v>-37.009523616084849</v>
      </c>
      <c r="X22" s="1">
        <f t="shared" si="10"/>
        <v>-38.759396419336248</v>
      </c>
      <c r="Y22" s="1">
        <f t="shared" si="10"/>
        <v>-40.509275720140728</v>
      </c>
      <c r="Z22" s="1">
        <f t="shared" si="10"/>
        <v>-35.259644315280362</v>
      </c>
      <c r="AA22" s="1">
        <f t="shared" si="10"/>
        <v>-39.922178311916333</v>
      </c>
      <c r="AB22" s="1">
        <f t="shared" si="10"/>
        <v>-39.922178311916333</v>
      </c>
      <c r="AC22" s="1">
        <f t="shared" si="10"/>
        <v>-38.119809324567399</v>
      </c>
      <c r="AD22" s="1">
        <f t="shared" si="10"/>
        <v>-41.724553991744955</v>
      </c>
      <c r="AE22" s="1">
        <f t="shared" si="10"/>
        <v>-36.31743364473877</v>
      </c>
      <c r="AF22" s="1">
        <f t="shared" si="10"/>
        <v>-39.922178311916333</v>
      </c>
    </row>
    <row r="23" spans="1:38">
      <c r="A23" s="77" t="s">
        <v>81</v>
      </c>
      <c r="B23" s="5" t="str">
        <f t="shared" ref="B23:B88" si="11">RIGHT(A23,10)</f>
        <v>8700-01008</v>
      </c>
      <c r="C23" s="5" t="str">
        <f t="shared" ref="C23:C30" si="12">LEFT(B23,4)</f>
        <v>8700</v>
      </c>
      <c r="D23" s="1">
        <f>SUM($F23:K23)</f>
        <v>-4214.5700000000015</v>
      </c>
      <c r="E23" s="2">
        <f t="shared" si="8"/>
        <v>-3.0739994750108935E-3</v>
      </c>
      <c r="F23" s="22">
        <f>'Div 91 history'!B24</f>
        <v>13690.390000000003</v>
      </c>
      <c r="G23" s="22">
        <f>'Div 91 history'!C24</f>
        <v>-1374.91</v>
      </c>
      <c r="H23" s="22">
        <f>'Div 91 history'!D24</f>
        <v>-45441.110000000008</v>
      </c>
      <c r="I23" s="22">
        <f>'Div 91 history'!E24</f>
        <v>-1924.38</v>
      </c>
      <c r="J23" s="22">
        <f>'Div 91 history'!F24</f>
        <v>20860.61</v>
      </c>
      <c r="K23" s="22">
        <f>'Div 91 history'!G24</f>
        <v>9974.83</v>
      </c>
      <c r="L23" s="1">
        <f t="shared" si="9"/>
        <v>-636.48932827797648</v>
      </c>
      <c r="M23" s="1">
        <f t="shared" si="9"/>
        <v>-696.87525062504301</v>
      </c>
      <c r="N23" s="1">
        <f t="shared" si="9"/>
        <v>-636.48932827797648</v>
      </c>
      <c r="O23" s="1">
        <f t="shared" si="9"/>
        <v>-588.62132230845305</v>
      </c>
      <c r="P23" s="1">
        <f t="shared" si="9"/>
        <v>-588.62132230845305</v>
      </c>
      <c r="Q23" s="1">
        <f t="shared" si="9"/>
        <v>-562.04680003834926</v>
      </c>
      <c r="R23" s="1">
        <f t="shared" si="9"/>
        <v>-615.19594325394007</v>
      </c>
      <c r="S23" s="1">
        <f t="shared" si="9"/>
        <v>-535.47217909286212</v>
      </c>
      <c r="T23" s="1">
        <f t="shared" si="9"/>
        <v>-588.62132230845305</v>
      </c>
      <c r="U23" s="1">
        <f t="shared" si="9"/>
        <v>-562.04680003834926</v>
      </c>
      <c r="V23" s="1">
        <f t="shared" si="10"/>
        <v>-615.19594325394007</v>
      </c>
      <c r="W23" s="1">
        <f t="shared" si="10"/>
        <v>-562.04680003834926</v>
      </c>
      <c r="X23" s="1">
        <f t="shared" si="10"/>
        <v>-588.62132230845305</v>
      </c>
      <c r="Y23" s="1">
        <f t="shared" si="10"/>
        <v>-615.19594325394007</v>
      </c>
      <c r="Z23" s="1">
        <f t="shared" si="10"/>
        <v>-535.47217909286212</v>
      </c>
      <c r="AA23" s="1">
        <f t="shared" si="10"/>
        <v>-606.27996197770665</v>
      </c>
      <c r="AB23" s="1">
        <f t="shared" si="10"/>
        <v>-606.27996197770665</v>
      </c>
      <c r="AC23" s="1">
        <f t="shared" si="10"/>
        <v>-578.90820403949976</v>
      </c>
      <c r="AD23" s="1">
        <f t="shared" si="10"/>
        <v>-633.65182155155833</v>
      </c>
      <c r="AE23" s="1">
        <f t="shared" si="10"/>
        <v>-551.53634446564797</v>
      </c>
      <c r="AF23" s="1">
        <f t="shared" si="10"/>
        <v>-606.27996197770665</v>
      </c>
    </row>
    <row r="24" spans="1:38">
      <c r="A24" s="77" t="s">
        <v>316</v>
      </c>
      <c r="B24" s="5" t="str">
        <f t="shared" si="11"/>
        <v>8700-01010</v>
      </c>
      <c r="C24" s="5" t="str">
        <f t="shared" si="12"/>
        <v>8700</v>
      </c>
      <c r="D24" s="1">
        <f>SUM($F24:K24)</f>
        <v>0</v>
      </c>
      <c r="E24" s="2">
        <f t="shared" si="8"/>
        <v>0</v>
      </c>
      <c r="F24" s="22">
        <f>'Div 91 history'!B25</f>
        <v>0</v>
      </c>
      <c r="G24" s="22">
        <f>'Div 91 history'!C25</f>
        <v>0</v>
      </c>
      <c r="H24" s="22">
        <f>'Div 91 history'!D25</f>
        <v>0</v>
      </c>
      <c r="I24" s="22">
        <f>'Div 91 history'!E25</f>
        <v>0</v>
      </c>
      <c r="J24" s="22">
        <f>'Div 91 history'!F25</f>
        <v>0</v>
      </c>
      <c r="K24" s="22">
        <f>'Div 91 history'!G25</f>
        <v>0</v>
      </c>
      <c r="L24" s="1">
        <f t="shared" ref="L24:W30" si="13">$E24*L$31</f>
        <v>0</v>
      </c>
      <c r="M24" s="1">
        <f t="shared" si="13"/>
        <v>0</v>
      </c>
      <c r="N24" s="1">
        <f t="shared" si="13"/>
        <v>0</v>
      </c>
      <c r="O24" s="1">
        <f t="shared" si="13"/>
        <v>0</v>
      </c>
      <c r="P24" s="1">
        <f t="shared" si="13"/>
        <v>0</v>
      </c>
      <c r="Q24" s="1">
        <f t="shared" si="13"/>
        <v>0</v>
      </c>
      <c r="R24" s="1">
        <f t="shared" si="13"/>
        <v>0</v>
      </c>
      <c r="S24" s="1">
        <f t="shared" si="13"/>
        <v>0</v>
      </c>
      <c r="T24" s="1">
        <f t="shared" si="13"/>
        <v>0</v>
      </c>
      <c r="U24" s="1">
        <f t="shared" si="13"/>
        <v>0</v>
      </c>
      <c r="V24" s="1">
        <f t="shared" si="13"/>
        <v>0</v>
      </c>
      <c r="W24" s="1">
        <f t="shared" si="13"/>
        <v>0</v>
      </c>
      <c r="X24" s="1">
        <f t="shared" ref="X24:AF30" si="14">$E24*X$31</f>
        <v>0</v>
      </c>
      <c r="Y24" s="1">
        <f t="shared" si="14"/>
        <v>0</v>
      </c>
      <c r="Z24" s="1">
        <f t="shared" si="14"/>
        <v>0</v>
      </c>
      <c r="AA24" s="1">
        <f t="shared" si="14"/>
        <v>0</v>
      </c>
      <c r="AB24" s="1">
        <f t="shared" si="14"/>
        <v>0</v>
      </c>
      <c r="AC24" s="1">
        <f t="shared" si="14"/>
        <v>0</v>
      </c>
      <c r="AD24" s="1">
        <f t="shared" si="14"/>
        <v>0</v>
      </c>
      <c r="AE24" s="1">
        <f t="shared" si="14"/>
        <v>0</v>
      </c>
      <c r="AF24" s="1">
        <f t="shared" si="14"/>
        <v>0</v>
      </c>
    </row>
    <row r="25" spans="1:38">
      <c r="A25" s="77" t="s">
        <v>97</v>
      </c>
      <c r="B25" s="5" t="str">
        <f t="shared" si="11"/>
        <v>8700-01011</v>
      </c>
      <c r="C25" s="5" t="str">
        <f t="shared" si="12"/>
        <v>8700</v>
      </c>
      <c r="D25" s="1">
        <f>SUM($F25:K25)</f>
        <v>1320555.1499999999</v>
      </c>
      <c r="E25" s="2">
        <f t="shared" si="8"/>
        <v>0.96317912333237543</v>
      </c>
      <c r="F25" s="22">
        <f>'Div 91 history'!B26</f>
        <v>211286.35</v>
      </c>
      <c r="G25" s="22">
        <f>'Div 91 history'!C26</f>
        <v>202303.74</v>
      </c>
      <c r="H25" s="22">
        <f>'Div 91 history'!D26</f>
        <v>300721.89</v>
      </c>
      <c r="I25" s="22">
        <f>'Div 91 history'!E26</f>
        <v>200635.96</v>
      </c>
      <c r="J25" s="22">
        <f>'Div 91 history'!F26</f>
        <v>209004.77</v>
      </c>
      <c r="K25" s="22">
        <f>'Div 91 history'!G26</f>
        <v>196602.44</v>
      </c>
      <c r="L25" s="1">
        <f t="shared" si="13"/>
        <v>199431.79502951002</v>
      </c>
      <c r="M25" s="1">
        <f t="shared" si="13"/>
        <v>218352.57241437223</v>
      </c>
      <c r="N25" s="1">
        <f t="shared" si="13"/>
        <v>199431.79502951002</v>
      </c>
      <c r="O25" s="1">
        <f t="shared" si="13"/>
        <v>184433.26806156672</v>
      </c>
      <c r="P25" s="1">
        <f t="shared" si="13"/>
        <v>184433.26806156672</v>
      </c>
      <c r="Q25" s="1">
        <f t="shared" si="13"/>
        <v>176106.64820649839</v>
      </c>
      <c r="R25" s="1">
        <f t="shared" si="13"/>
        <v>192759.91883468488</v>
      </c>
      <c r="S25" s="1">
        <f t="shared" si="13"/>
        <v>167779.99743338017</v>
      </c>
      <c r="T25" s="1">
        <f t="shared" si="13"/>
        <v>184433.26806156672</v>
      </c>
      <c r="U25" s="1">
        <f t="shared" si="13"/>
        <v>176106.64820649839</v>
      </c>
      <c r="V25" s="1">
        <f t="shared" si="13"/>
        <v>192759.91883468488</v>
      </c>
      <c r="W25" s="1">
        <f t="shared" si="13"/>
        <v>176106.64820649839</v>
      </c>
      <c r="X25" s="1">
        <f t="shared" si="14"/>
        <v>184433.26806156672</v>
      </c>
      <c r="Y25" s="1">
        <f t="shared" si="14"/>
        <v>192759.91883468488</v>
      </c>
      <c r="Z25" s="1">
        <f t="shared" si="14"/>
        <v>167779.99743338017</v>
      </c>
      <c r="AA25" s="1">
        <f t="shared" si="14"/>
        <v>189966.26610341371</v>
      </c>
      <c r="AB25" s="1">
        <f t="shared" si="14"/>
        <v>189966.26610341371</v>
      </c>
      <c r="AC25" s="1">
        <f t="shared" si="14"/>
        <v>181389.84765269334</v>
      </c>
      <c r="AD25" s="1">
        <f t="shared" si="14"/>
        <v>198542.71639972544</v>
      </c>
      <c r="AE25" s="1">
        <f t="shared" si="14"/>
        <v>172813.39735638158</v>
      </c>
      <c r="AF25" s="1">
        <f t="shared" si="14"/>
        <v>189966.26610341371</v>
      </c>
      <c r="AH25" s="15"/>
      <c r="AI25" s="15"/>
    </row>
    <row r="26" spans="1:38">
      <c r="A26" s="77" t="s">
        <v>98</v>
      </c>
      <c r="B26" s="5" t="str">
        <f t="shared" si="11"/>
        <v>8700-01012</v>
      </c>
      <c r="C26" s="5" t="str">
        <f t="shared" si="12"/>
        <v>8700</v>
      </c>
      <c r="D26" s="1">
        <f>SUM($F26:K26)</f>
        <v>-1316733.5099999998</v>
      </c>
      <c r="E26" s="2">
        <f t="shared" si="8"/>
        <v>-0.96039171694128911</v>
      </c>
      <c r="F26" s="22">
        <f>'Div 91 history'!B27</f>
        <v>-211286.34999999998</v>
      </c>
      <c r="G26" s="22">
        <f>'Div 91 history'!C27</f>
        <v>-201740.06</v>
      </c>
      <c r="H26" s="22">
        <f>'Div 91 history'!D27</f>
        <v>-298728.74</v>
      </c>
      <c r="I26" s="22">
        <f>'Div 91 history'!E27</f>
        <v>-199440.06999999998</v>
      </c>
      <c r="J26" s="22">
        <f>'Div 91 history'!F27</f>
        <v>-208107.86000000002</v>
      </c>
      <c r="K26" s="22">
        <f>'Div 91 history'!G27</f>
        <v>-197430.43</v>
      </c>
      <c r="L26" s="1">
        <f t="shared" si="13"/>
        <v>-198854.64645290072</v>
      </c>
      <c r="M26" s="1">
        <f t="shared" si="13"/>
        <v>-217720.66777574987</v>
      </c>
      <c r="N26" s="1">
        <f t="shared" si="13"/>
        <v>-198854.64645290072</v>
      </c>
      <c r="O26" s="1">
        <f t="shared" si="13"/>
        <v>-183899.52469268523</v>
      </c>
      <c r="P26" s="1">
        <f t="shared" si="13"/>
        <v>-183899.52469268523</v>
      </c>
      <c r="Q26" s="1">
        <f t="shared" si="13"/>
        <v>-175597.00178162026</v>
      </c>
      <c r="R26" s="1">
        <f t="shared" si="13"/>
        <v>-192202.07843232426</v>
      </c>
      <c r="S26" s="1">
        <f t="shared" si="13"/>
        <v>-167294.44804198117</v>
      </c>
      <c r="T26" s="1">
        <f t="shared" si="13"/>
        <v>-183899.52469268523</v>
      </c>
      <c r="U26" s="1">
        <f t="shared" si="13"/>
        <v>-175597.00178162026</v>
      </c>
      <c r="V26" s="1">
        <f t="shared" si="13"/>
        <v>-192202.07843232426</v>
      </c>
      <c r="W26" s="1">
        <f t="shared" si="13"/>
        <v>-175597.00178162026</v>
      </c>
      <c r="X26" s="1">
        <f t="shared" si="14"/>
        <v>-183899.52469268523</v>
      </c>
      <c r="Y26" s="1">
        <f t="shared" si="14"/>
        <v>-192202.07843232426</v>
      </c>
      <c r="Z26" s="1">
        <f t="shared" si="14"/>
        <v>-167294.44804198117</v>
      </c>
      <c r="AA26" s="1">
        <f t="shared" si="14"/>
        <v>-189416.51043346577</v>
      </c>
      <c r="AB26" s="1">
        <f t="shared" si="14"/>
        <v>-189416.51043346577</v>
      </c>
      <c r="AC26" s="1">
        <f t="shared" si="14"/>
        <v>-180864.91183506887</v>
      </c>
      <c r="AD26" s="1">
        <f t="shared" si="14"/>
        <v>-197968.140785294</v>
      </c>
      <c r="AE26" s="1">
        <f t="shared" si="14"/>
        <v>-172313.2814832406</v>
      </c>
      <c r="AF26" s="1">
        <f t="shared" si="14"/>
        <v>-189416.51043346577</v>
      </c>
    </row>
    <row r="27" spans="1:38">
      <c r="A27" s="77" t="s">
        <v>99</v>
      </c>
      <c r="B27" s="5" t="str">
        <f t="shared" si="11"/>
        <v>8700-01013</v>
      </c>
      <c r="C27" s="5" t="str">
        <f t="shared" si="12"/>
        <v>8700</v>
      </c>
      <c r="D27" s="1">
        <f>SUM($F27:K27)</f>
        <v>4727.6799999999994</v>
      </c>
      <c r="E27" s="2">
        <f t="shared" si="8"/>
        <v>3.4482487746127109E-3</v>
      </c>
      <c r="F27" s="22">
        <f>'Div 91 history'!B28</f>
        <v>1859.2</v>
      </c>
      <c r="G27" s="22">
        <f>'Div 91 history'!C28</f>
        <v>1221.76</v>
      </c>
      <c r="H27" s="22">
        <f>'Div 91 history'!D28</f>
        <v>1328</v>
      </c>
      <c r="I27" s="22">
        <f>'Div 91 history'!E28</f>
        <v>159.36000000000001</v>
      </c>
      <c r="J27" s="22">
        <f>'Div 91 history'!F28</f>
        <v>159.36000000000001</v>
      </c>
      <c r="K27" s="22">
        <f>'Div 91 history'!G28</f>
        <v>0</v>
      </c>
      <c r="L27" s="1">
        <f t="shared" si="13"/>
        <v>713.97980517899146</v>
      </c>
      <c r="M27" s="1">
        <f t="shared" si="13"/>
        <v>781.71751444987308</v>
      </c>
      <c r="N27" s="1">
        <f t="shared" si="13"/>
        <v>713.97980517899146</v>
      </c>
      <c r="O27" s="1">
        <f t="shared" si="13"/>
        <v>660.28402732692211</v>
      </c>
      <c r="P27" s="1">
        <f t="shared" si="13"/>
        <v>660.28402732692211</v>
      </c>
      <c r="Q27" s="1">
        <f t="shared" si="13"/>
        <v>630.4741445996392</v>
      </c>
      <c r="R27" s="1">
        <f t="shared" si="13"/>
        <v>690.09402074299055</v>
      </c>
      <c r="S27" s="1">
        <f t="shared" si="13"/>
        <v>600.66415118357054</v>
      </c>
      <c r="T27" s="1">
        <f t="shared" si="13"/>
        <v>660.28402732692211</v>
      </c>
      <c r="U27" s="1">
        <f t="shared" si="13"/>
        <v>630.4741445996392</v>
      </c>
      <c r="V27" s="1">
        <f t="shared" si="13"/>
        <v>690.09402074299055</v>
      </c>
      <c r="W27" s="1">
        <f t="shared" si="13"/>
        <v>630.4741445996392</v>
      </c>
      <c r="X27" s="1">
        <f t="shared" si="14"/>
        <v>660.28402732692211</v>
      </c>
      <c r="Y27" s="1">
        <f t="shared" si="14"/>
        <v>690.09402074299055</v>
      </c>
      <c r="Z27" s="1">
        <f t="shared" si="14"/>
        <v>600.66415118357054</v>
      </c>
      <c r="AA27" s="1">
        <f t="shared" si="14"/>
        <v>680.09254814672977</v>
      </c>
      <c r="AB27" s="1">
        <f t="shared" si="14"/>
        <v>680.09254814672977</v>
      </c>
      <c r="AC27" s="1">
        <f t="shared" si="14"/>
        <v>649.38836893762846</v>
      </c>
      <c r="AD27" s="1">
        <f t="shared" si="14"/>
        <v>710.79684136528033</v>
      </c>
      <c r="AE27" s="1">
        <f t="shared" si="14"/>
        <v>618.68407571907767</v>
      </c>
      <c r="AF27" s="1">
        <f t="shared" si="14"/>
        <v>680.09254814672977</v>
      </c>
    </row>
    <row r="28" spans="1:38">
      <c r="A28" s="77" t="s">
        <v>100</v>
      </c>
      <c r="B28" s="5" t="str">
        <f t="shared" si="11"/>
        <v>8560-01013</v>
      </c>
      <c r="C28" s="5" t="str">
        <f t="shared" si="12"/>
        <v>8560</v>
      </c>
      <c r="D28" s="1">
        <f>SUM($F28:K28)</f>
        <v>0</v>
      </c>
      <c r="E28" s="2">
        <f t="shared" si="8"/>
        <v>0</v>
      </c>
      <c r="F28" s="22">
        <f>'Div 91 history'!B29</f>
        <v>0</v>
      </c>
      <c r="G28" s="22">
        <f>'Div 91 history'!C29</f>
        <v>0</v>
      </c>
      <c r="H28" s="22">
        <f>'Div 91 history'!D29</f>
        <v>0</v>
      </c>
      <c r="I28" s="22">
        <f>'Div 91 history'!E29</f>
        <v>0</v>
      </c>
      <c r="J28" s="22">
        <f>'Div 91 history'!F29</f>
        <v>0</v>
      </c>
      <c r="K28" s="22">
        <f>'Div 91 history'!G29</f>
        <v>0</v>
      </c>
      <c r="L28" s="1">
        <f t="shared" si="13"/>
        <v>0</v>
      </c>
      <c r="M28" s="1">
        <f t="shared" si="13"/>
        <v>0</v>
      </c>
      <c r="N28" s="1">
        <f t="shared" si="13"/>
        <v>0</v>
      </c>
      <c r="O28" s="1">
        <f t="shared" si="13"/>
        <v>0</v>
      </c>
      <c r="P28" s="1">
        <f t="shared" si="13"/>
        <v>0</v>
      </c>
      <c r="Q28" s="1">
        <f t="shared" si="13"/>
        <v>0</v>
      </c>
      <c r="R28" s="1">
        <f t="shared" si="13"/>
        <v>0</v>
      </c>
      <c r="S28" s="1">
        <f t="shared" si="13"/>
        <v>0</v>
      </c>
      <c r="T28" s="1">
        <f t="shared" si="13"/>
        <v>0</v>
      </c>
      <c r="U28" s="1">
        <f t="shared" si="13"/>
        <v>0</v>
      </c>
      <c r="V28" s="1">
        <f t="shared" si="13"/>
        <v>0</v>
      </c>
      <c r="W28" s="1">
        <f t="shared" si="13"/>
        <v>0</v>
      </c>
      <c r="X28" s="1">
        <f t="shared" si="14"/>
        <v>0</v>
      </c>
      <c r="Y28" s="1">
        <f t="shared" si="14"/>
        <v>0</v>
      </c>
      <c r="Z28" s="1">
        <f t="shared" si="14"/>
        <v>0</v>
      </c>
      <c r="AA28" s="1">
        <f t="shared" si="14"/>
        <v>0</v>
      </c>
      <c r="AB28" s="1">
        <f t="shared" si="14"/>
        <v>0</v>
      </c>
      <c r="AC28" s="1">
        <f t="shared" si="14"/>
        <v>0</v>
      </c>
      <c r="AD28" s="1">
        <f t="shared" si="14"/>
        <v>0</v>
      </c>
      <c r="AE28" s="1">
        <f t="shared" si="14"/>
        <v>0</v>
      </c>
      <c r="AF28" s="1">
        <f t="shared" si="14"/>
        <v>0</v>
      </c>
    </row>
    <row r="29" spans="1:38">
      <c r="A29" s="77" t="s">
        <v>101</v>
      </c>
      <c r="B29" s="5" t="str">
        <f t="shared" si="11"/>
        <v>8700-01014</v>
      </c>
      <c r="C29" s="5" t="str">
        <f t="shared" si="12"/>
        <v>8700</v>
      </c>
      <c r="D29" s="1">
        <f>SUM($F29:K29)</f>
        <v>-7330.5599999999995</v>
      </c>
      <c r="E29" s="2">
        <f t="shared" si="8"/>
        <v>-5.3467228190624064E-3</v>
      </c>
      <c r="F29" s="22">
        <f>'Div 91 history'!B30</f>
        <v>-1859.2</v>
      </c>
      <c r="G29" s="22">
        <f>'Div 91 history'!C30</f>
        <v>-1752.96</v>
      </c>
      <c r="H29" s="22">
        <f>'Div 91 history'!D30</f>
        <v>-1699.84</v>
      </c>
      <c r="I29" s="22">
        <f>'Div 91 history'!E30</f>
        <v>-1540.48</v>
      </c>
      <c r="J29" s="22">
        <f>'Div 91 history'!F30</f>
        <v>-1062.4000000000001</v>
      </c>
      <c r="K29" s="22">
        <f>'Div 91 history'!G30</f>
        <v>584.32000000000005</v>
      </c>
      <c r="L29" s="1">
        <f t="shared" si="13"/>
        <v>-1107.0698102775375</v>
      </c>
      <c r="M29" s="1">
        <f t="shared" si="13"/>
        <v>-1212.1013145402528</v>
      </c>
      <c r="N29" s="1">
        <f t="shared" si="13"/>
        <v>-1107.0698102775375</v>
      </c>
      <c r="O29" s="1">
        <f t="shared" si="13"/>
        <v>-1023.8111884394973</v>
      </c>
      <c r="P29" s="1">
        <f t="shared" si="13"/>
        <v>-1023.8111884394973</v>
      </c>
      <c r="Q29" s="1">
        <f t="shared" si="13"/>
        <v>-977.58912308708113</v>
      </c>
      <c r="R29" s="1">
        <f t="shared" si="13"/>
        <v>-1070.0334254217159</v>
      </c>
      <c r="S29" s="1">
        <f t="shared" si="13"/>
        <v>-931.36688610486237</v>
      </c>
      <c r="T29" s="1">
        <f t="shared" si="13"/>
        <v>-1023.8111884394973</v>
      </c>
      <c r="U29" s="1">
        <f t="shared" si="13"/>
        <v>-977.58912308708113</v>
      </c>
      <c r="V29" s="1">
        <f t="shared" si="13"/>
        <v>-1070.0334254217159</v>
      </c>
      <c r="W29" s="1">
        <f t="shared" si="13"/>
        <v>-977.58912308708113</v>
      </c>
      <c r="X29" s="1">
        <f t="shared" si="14"/>
        <v>-1023.8111884394973</v>
      </c>
      <c r="Y29" s="1">
        <f t="shared" si="14"/>
        <v>-1070.0334254217159</v>
      </c>
      <c r="Z29" s="1">
        <f t="shared" si="14"/>
        <v>-931.36688610486237</v>
      </c>
      <c r="AA29" s="1">
        <f t="shared" si="14"/>
        <v>-1054.5255240926822</v>
      </c>
      <c r="AB29" s="1">
        <f t="shared" si="14"/>
        <v>-1054.5255240926822</v>
      </c>
      <c r="AC29" s="1">
        <f t="shared" si="14"/>
        <v>-1006.9167967796936</v>
      </c>
      <c r="AD29" s="1">
        <f t="shared" si="14"/>
        <v>-1102.1344281843674</v>
      </c>
      <c r="AE29" s="1">
        <f t="shared" si="14"/>
        <v>-959.30789268800822</v>
      </c>
      <c r="AF29" s="1">
        <f t="shared" si="14"/>
        <v>-1054.5255240926822</v>
      </c>
    </row>
    <row r="30" spans="1:38">
      <c r="A30" s="77" t="s">
        <v>102</v>
      </c>
      <c r="B30" s="5" t="str">
        <f t="shared" si="11"/>
        <v>8560-01014</v>
      </c>
      <c r="C30" s="5" t="str">
        <f t="shared" si="12"/>
        <v>8560</v>
      </c>
      <c r="D30" s="1">
        <f>SUM($F30:K30)</f>
        <v>-371.84</v>
      </c>
      <c r="E30" s="2">
        <f t="shared" si="8"/>
        <v>-2.7121057777852785E-4</v>
      </c>
      <c r="F30" s="22">
        <f>'Div 91 history'!B31</f>
        <v>0</v>
      </c>
      <c r="G30" s="22">
        <f>'Div 91 history'!C31</f>
        <v>0</v>
      </c>
      <c r="H30" s="22">
        <f>'Div 91 history'!D31</f>
        <v>-371.84</v>
      </c>
      <c r="I30" s="22">
        <f>'Div 91 history'!E31</f>
        <v>0</v>
      </c>
      <c r="J30" s="22">
        <f>'Div 91 history'!F31</f>
        <v>0</v>
      </c>
      <c r="K30" s="22">
        <f>'Div 91 history'!G31</f>
        <v>0</v>
      </c>
      <c r="L30" s="1">
        <f t="shared" si="13"/>
        <v>-56.155715014077984</v>
      </c>
      <c r="M30" s="1">
        <f t="shared" si="13"/>
        <v>-61.483400012911368</v>
      </c>
      <c r="N30" s="1">
        <f t="shared" si="13"/>
        <v>-56.155715014077984</v>
      </c>
      <c r="O30" s="1">
        <f t="shared" si="13"/>
        <v>-51.932451587510734</v>
      </c>
      <c r="P30" s="1">
        <f t="shared" si="13"/>
        <v>-51.932451587510734</v>
      </c>
      <c r="Q30" s="1">
        <f t="shared" si="13"/>
        <v>-49.587854069634545</v>
      </c>
      <c r="R30" s="1">
        <f t="shared" si="13"/>
        <v>-54.277057811246458</v>
      </c>
      <c r="S30" s="1">
        <f t="shared" si="13"/>
        <v>-47.243247845898814</v>
      </c>
      <c r="T30" s="1">
        <f t="shared" si="13"/>
        <v>-51.932451587510734</v>
      </c>
      <c r="U30" s="1">
        <f t="shared" si="13"/>
        <v>-49.587854069634545</v>
      </c>
      <c r="V30" s="1">
        <f t="shared" si="13"/>
        <v>-54.277057811246458</v>
      </c>
      <c r="W30" s="1">
        <f t="shared" si="13"/>
        <v>-49.587854069634545</v>
      </c>
      <c r="X30" s="1">
        <f t="shared" si="14"/>
        <v>-51.932451587510734</v>
      </c>
      <c r="Y30" s="1">
        <f t="shared" si="14"/>
        <v>-54.277057811246458</v>
      </c>
      <c r="Z30" s="1">
        <f t="shared" si="14"/>
        <v>-47.243247845898814</v>
      </c>
      <c r="AA30" s="1">
        <f t="shared" si="14"/>
        <v>-53.49042513513605</v>
      </c>
      <c r="AB30" s="1">
        <f t="shared" si="14"/>
        <v>-53.49042513513605</v>
      </c>
      <c r="AC30" s="1">
        <f t="shared" si="14"/>
        <v>-51.07548969172359</v>
      </c>
      <c r="AD30" s="1">
        <f t="shared" si="14"/>
        <v>-55.905369545583852</v>
      </c>
      <c r="AE30" s="1">
        <f t="shared" si="14"/>
        <v>-48.66054528127578</v>
      </c>
      <c r="AF30" s="1">
        <f t="shared" si="14"/>
        <v>-53.49042513513605</v>
      </c>
    </row>
    <row r="31" spans="1:38">
      <c r="A31" s="9" t="s">
        <v>22</v>
      </c>
      <c r="B31" s="5"/>
      <c r="C31" s="5"/>
      <c r="D31" s="31">
        <f t="shared" ref="D31:K31" si="15">SUM(D9:D30)</f>
        <v>1371037.9700000002</v>
      </c>
      <c r="E31" s="32">
        <f t="shared" si="15"/>
        <v>0.99999999999999989</v>
      </c>
      <c r="F31" s="33">
        <f t="shared" si="15"/>
        <v>242451.69000000006</v>
      </c>
      <c r="G31" s="33">
        <f t="shared" si="15"/>
        <v>214517.43999999997</v>
      </c>
      <c r="H31" s="33">
        <f t="shared" si="15"/>
        <v>250798.12000000017</v>
      </c>
      <c r="I31" s="33">
        <f t="shared" si="15"/>
        <v>200205.07999999996</v>
      </c>
      <c r="J31" s="33">
        <f t="shared" si="15"/>
        <v>246382.81999999995</v>
      </c>
      <c r="K31" s="33">
        <f t="shared" si="15"/>
        <v>216682.81999999995</v>
      </c>
      <c r="L31" s="33">
        <f>'Div 91 history'!H32</f>
        <v>207055.77000000005</v>
      </c>
      <c r="M31" s="33">
        <f>'Div 91 history'!I32</f>
        <v>226699.86</v>
      </c>
      <c r="N31" s="33">
        <f>'Div 91 history'!J32</f>
        <v>207055.77000000005</v>
      </c>
      <c r="O31" s="33">
        <f>'Div 091 FY18 Budget'!C9</f>
        <v>191483.87210000001</v>
      </c>
      <c r="P31" s="33">
        <f>'Div 091 FY18 Budget'!D9</f>
        <v>191483.87210000001</v>
      </c>
      <c r="Q31" s="33">
        <f>'Div 091 FY18 Budget'!E9</f>
        <v>182838.9382</v>
      </c>
      <c r="R31" s="33">
        <f>'Div 091 FY18 Budget'!F9</f>
        <v>200128.83809999999</v>
      </c>
      <c r="S31" s="33">
        <f>'Div 091 FY18 Budget'!G9</f>
        <v>174193.97219999999</v>
      </c>
      <c r="T31" s="33">
        <f>'Div 091 FY18 Budget'!H9</f>
        <v>191483.87210000001</v>
      </c>
      <c r="U31" s="33">
        <f>'Div 091 FY18 Budget'!I9</f>
        <v>182838.9382</v>
      </c>
      <c r="V31" s="33">
        <f>'Div 091 FY18 Budget'!J9</f>
        <v>200128.83809999999</v>
      </c>
      <c r="W31" s="33">
        <f>'Div 091 FY18 Budget'!K9</f>
        <v>182838.9382</v>
      </c>
      <c r="X31" s="33">
        <f>'Div 091 FY18 Budget'!L9</f>
        <v>191483.87210000001</v>
      </c>
      <c r="Y31" s="33">
        <f>'Div 091 FY18 Budget'!M9</f>
        <v>200128.83809999999</v>
      </c>
      <c r="Z31" s="33">
        <f>'Div 091 FY18 Budget'!N9</f>
        <v>174193.97219999999</v>
      </c>
      <c r="AA31" s="37">
        <f t="shared" ref="AA31:AF31" si="16">(1+AA$1)*O31</f>
        <v>197228.388263</v>
      </c>
      <c r="AB31" s="37">
        <f t="shared" si="16"/>
        <v>197228.388263</v>
      </c>
      <c r="AC31" s="37">
        <f t="shared" si="16"/>
        <v>188324.10634600002</v>
      </c>
      <c r="AD31" s="37">
        <f t="shared" si="16"/>
        <v>206132.703243</v>
      </c>
      <c r="AE31" s="37">
        <f t="shared" si="16"/>
        <v>179419.79136599999</v>
      </c>
      <c r="AF31" s="37">
        <f t="shared" si="16"/>
        <v>197228.388263</v>
      </c>
      <c r="AH31" s="15">
        <f>SUM(F31:Q31)</f>
        <v>2577656.0523999999</v>
      </c>
      <c r="AI31" s="15">
        <f>SUM(U31:AF31)</f>
        <v>2297175.1626440003</v>
      </c>
      <c r="AK31" s="15">
        <f>AH31*$AK$6</f>
        <v>1295292.8192525541</v>
      </c>
      <c r="AL31" s="15">
        <f>AI31*$AL$6</f>
        <v>1154361.7772844294</v>
      </c>
    </row>
    <row r="32" spans="1:38">
      <c r="A32" s="5"/>
      <c r="B32" s="5"/>
      <c r="C32" s="5"/>
      <c r="F32" s="1">
        <f>F31-'Div 91 history'!B32</f>
        <v>0</v>
      </c>
      <c r="G32" s="1">
        <f>G31-'Div 91 history'!C32</f>
        <v>0</v>
      </c>
      <c r="H32" s="1">
        <f>H31-'Div 91 history'!D32</f>
        <v>0</v>
      </c>
      <c r="I32" s="1">
        <f>I31-'Div 91 history'!E32</f>
        <v>0</v>
      </c>
      <c r="J32" s="1">
        <f>J31-'Div 91 history'!F32</f>
        <v>0</v>
      </c>
      <c r="K32" s="1">
        <f>K31-'Div 91 history'!G32</f>
        <v>0</v>
      </c>
      <c r="L32" s="1">
        <f>L31-'Div 91 history'!H32</f>
        <v>0</v>
      </c>
      <c r="M32" s="1">
        <f>M31-'Div 91 history'!I32</f>
        <v>0</v>
      </c>
      <c r="N32" s="1">
        <f>N31-'Div 91 history'!J32</f>
        <v>0</v>
      </c>
      <c r="O32" s="1">
        <f t="shared" ref="O32:AF32" si="17">O31-SUM(O9:O30)</f>
        <v>0</v>
      </c>
      <c r="P32" s="1">
        <f t="shared" si="17"/>
        <v>0</v>
      </c>
      <c r="Q32" s="1">
        <f t="shared" si="17"/>
        <v>0</v>
      </c>
      <c r="R32" s="1">
        <f t="shared" si="17"/>
        <v>0</v>
      </c>
      <c r="S32" s="1">
        <f t="shared" si="17"/>
        <v>0</v>
      </c>
      <c r="T32" s="1">
        <f t="shared" si="17"/>
        <v>0</v>
      </c>
      <c r="U32" s="1">
        <f t="shared" si="17"/>
        <v>0</v>
      </c>
      <c r="V32" s="1">
        <f t="shared" si="17"/>
        <v>0</v>
      </c>
      <c r="W32" s="1">
        <f t="shared" si="17"/>
        <v>0</v>
      </c>
      <c r="X32" s="1">
        <f t="shared" si="17"/>
        <v>0</v>
      </c>
      <c r="Y32" s="1">
        <f t="shared" si="17"/>
        <v>0</v>
      </c>
      <c r="Z32" s="1">
        <f t="shared" si="17"/>
        <v>0</v>
      </c>
      <c r="AA32" s="1">
        <f t="shared" si="17"/>
        <v>0</v>
      </c>
      <c r="AB32" s="1">
        <f t="shared" si="17"/>
        <v>0</v>
      </c>
      <c r="AC32" s="1">
        <f t="shared" si="17"/>
        <v>0</v>
      </c>
      <c r="AD32" s="1">
        <f t="shared" si="17"/>
        <v>0</v>
      </c>
      <c r="AE32" s="1">
        <f t="shared" si="17"/>
        <v>0</v>
      </c>
      <c r="AF32" s="1">
        <f t="shared" si="17"/>
        <v>0</v>
      </c>
    </row>
    <row r="33" spans="1:32">
      <c r="A33" s="77" t="s">
        <v>120</v>
      </c>
      <c r="B33" s="5" t="str">
        <f t="shared" si="11"/>
        <v>9260-01202</v>
      </c>
      <c r="C33" s="5" t="str">
        <f t="shared" ref="C33:C59" si="18">LEFT(B33,4)</f>
        <v>9260</v>
      </c>
      <c r="D33" s="1">
        <f>SUM($F33:K33)</f>
        <v>97875.489999999991</v>
      </c>
      <c r="E33" s="2">
        <f>D33/$D$60</f>
        <v>0.20870930228962822</v>
      </c>
      <c r="F33" s="22">
        <f>'Div 91 history'!B34</f>
        <v>17250.89</v>
      </c>
      <c r="G33" s="22">
        <f>'Div 91 history'!C34</f>
        <v>15279.89</v>
      </c>
      <c r="H33" s="22">
        <f>'Div 91 history'!D34</f>
        <v>17834.620000000003</v>
      </c>
      <c r="I33" s="22">
        <f>'Div 91 history'!E34</f>
        <v>14323.509999999998</v>
      </c>
      <c r="J33" s="22">
        <f>'Div 91 history'!F34</f>
        <v>17621.149999999998</v>
      </c>
      <c r="K33" s="22">
        <f>'Div 91 history'!G34</f>
        <v>15565.429999999998</v>
      </c>
      <c r="L33" s="1">
        <f t="shared" ref="L33:V35" si="19">$E33*L$60</f>
        <v>21599.597016046599</v>
      </c>
      <c r="M33" s="1">
        <f t="shared" si="19"/>
        <v>23157.54934484799</v>
      </c>
      <c r="N33" s="1">
        <f t="shared" si="19"/>
        <v>21591.039934652723</v>
      </c>
      <c r="O33" s="1">
        <f t="shared" si="19"/>
        <v>16545.30183324053</v>
      </c>
      <c r="P33" s="1">
        <f t="shared" si="19"/>
        <v>16545.30183324053</v>
      </c>
      <c r="Q33" s="1">
        <f t="shared" si="19"/>
        <v>15987.429381755239</v>
      </c>
      <c r="R33" s="1">
        <f t="shared" si="19"/>
        <v>17104.219876588435</v>
      </c>
      <c r="S33" s="1">
        <f t="shared" si="19"/>
        <v>15440.199142819274</v>
      </c>
      <c r="T33" s="1">
        <f t="shared" si="19"/>
        <v>16568.25985649239</v>
      </c>
      <c r="U33" s="1">
        <f t="shared" si="19"/>
        <v>16009.552567797939</v>
      </c>
      <c r="V33" s="1">
        <f t="shared" si="19"/>
        <v>17126.969190538006</v>
      </c>
      <c r="W33" s="1">
        <f t="shared" ref="W33:AF35" si="20">$E33*W$60</f>
        <v>16009.552567797939</v>
      </c>
      <c r="X33" s="1">
        <f t="shared" si="20"/>
        <v>16568.25985649239</v>
      </c>
      <c r="Y33" s="1">
        <f t="shared" si="20"/>
        <v>17126.969190538006</v>
      </c>
      <c r="Z33" s="1">
        <f t="shared" si="20"/>
        <v>15452.095573049783</v>
      </c>
      <c r="AA33" s="1">
        <f t="shared" si="20"/>
        <v>19329.489785442169</v>
      </c>
      <c r="AB33" s="1">
        <f t="shared" si="20"/>
        <v>19329.489785442169</v>
      </c>
      <c r="AC33" s="1">
        <f t="shared" si="20"/>
        <v>18456.820146567279</v>
      </c>
      <c r="AD33" s="1">
        <f t="shared" si="20"/>
        <v>20202.162664676758</v>
      </c>
      <c r="AE33" s="1">
        <f t="shared" si="20"/>
        <v>17584.14726733269</v>
      </c>
      <c r="AF33" s="1">
        <f t="shared" si="20"/>
        <v>19329.489785442169</v>
      </c>
    </row>
    <row r="34" spans="1:32">
      <c r="A34" s="77" t="s">
        <v>465</v>
      </c>
      <c r="B34" s="5" t="str">
        <f t="shared" si="11"/>
        <v>9260-01203</v>
      </c>
      <c r="C34" s="5" t="str">
        <f t="shared" si="18"/>
        <v>9260</v>
      </c>
      <c r="D34" s="1">
        <f>SUM($F34:K34)</f>
        <v>64960.75</v>
      </c>
      <c r="E34" s="2">
        <f>D34/$D$60</f>
        <v>0.1385220427372672</v>
      </c>
      <c r="F34" s="22">
        <f>'Div 91 history'!B35</f>
        <v>11447.930000000002</v>
      </c>
      <c r="G34" s="22">
        <f>'Div 91 history'!C35</f>
        <v>10141.34</v>
      </c>
      <c r="H34" s="22">
        <f>'Div 91 history'!D35</f>
        <v>11840.619999999999</v>
      </c>
      <c r="I34" s="22">
        <f>'Div 91 history'!E35</f>
        <v>9507.32</v>
      </c>
      <c r="J34" s="22">
        <f>'Div 91 history'!F35</f>
        <v>11697.029999999999</v>
      </c>
      <c r="K34" s="22">
        <f>'Div 91 history'!G35</f>
        <v>10326.51</v>
      </c>
      <c r="L34" s="1">
        <f t="shared" si="19"/>
        <v>14335.826281535339</v>
      </c>
      <c r="M34" s="1">
        <f t="shared" si="19"/>
        <v>15369.851773956219</v>
      </c>
      <c r="N34" s="1">
        <f t="shared" si="19"/>
        <v>14330.146877783112</v>
      </c>
      <c r="O34" s="1">
        <f t="shared" si="19"/>
        <v>10981.249913167025</v>
      </c>
      <c r="P34" s="1">
        <f t="shared" si="19"/>
        <v>10981.249913167025</v>
      </c>
      <c r="Q34" s="1">
        <f t="shared" si="19"/>
        <v>10610.985479723849</v>
      </c>
      <c r="R34" s="1">
        <f t="shared" si="19"/>
        <v>11352.208314339907</v>
      </c>
      <c r="S34" s="1">
        <f t="shared" si="19"/>
        <v>10247.78436835307</v>
      </c>
      <c r="T34" s="1">
        <f t="shared" si="19"/>
        <v>10996.487337868124</v>
      </c>
      <c r="U34" s="1">
        <f t="shared" si="19"/>
        <v>10625.668816253999</v>
      </c>
      <c r="V34" s="1">
        <f t="shared" si="19"/>
        <v>11367.30721699827</v>
      </c>
      <c r="W34" s="1">
        <f t="shared" si="20"/>
        <v>10625.668816253999</v>
      </c>
      <c r="X34" s="1">
        <f t="shared" si="20"/>
        <v>10996.487337868124</v>
      </c>
      <c r="Y34" s="1">
        <f t="shared" si="20"/>
        <v>11367.30721699827</v>
      </c>
      <c r="Z34" s="1">
        <f t="shared" si="20"/>
        <v>10255.680124789094</v>
      </c>
      <c r="AA34" s="1">
        <f t="shared" si="20"/>
        <v>12829.137852384316</v>
      </c>
      <c r="AB34" s="1">
        <f t="shared" si="20"/>
        <v>12829.137852384316</v>
      </c>
      <c r="AC34" s="1">
        <f t="shared" si="20"/>
        <v>12249.939993517484</v>
      </c>
      <c r="AD34" s="1">
        <f t="shared" si="20"/>
        <v>13408.337861903945</v>
      </c>
      <c r="AE34" s="1">
        <f t="shared" si="20"/>
        <v>11670.739983997853</v>
      </c>
      <c r="AF34" s="1">
        <f t="shared" si="20"/>
        <v>12829.137852384316</v>
      </c>
    </row>
    <row r="35" spans="1:32">
      <c r="A35" s="77" t="s">
        <v>330</v>
      </c>
      <c r="B35" s="5" t="str">
        <f t="shared" si="11"/>
        <v>9260-01206</v>
      </c>
      <c r="C35" s="5" t="str">
        <f t="shared" si="18"/>
        <v>9260</v>
      </c>
      <c r="D35" s="1">
        <f>SUM($F35:K35)</f>
        <v>32504.68</v>
      </c>
      <c r="E35" s="2">
        <f>D35/$D$60</f>
        <v>6.9312849253144307E-2</v>
      </c>
      <c r="F35" s="22">
        <f>'Div 91 history'!B36</f>
        <v>2277.4899999999998</v>
      </c>
      <c r="G35" s="22">
        <f>'Div 91 history'!C36</f>
        <v>10578.17</v>
      </c>
      <c r="H35" s="22">
        <f>'Div 91 history'!D36</f>
        <v>1139.8499999999999</v>
      </c>
      <c r="I35" s="22">
        <f>'Div 91 history'!E36</f>
        <v>12313.42</v>
      </c>
      <c r="J35" s="22">
        <f>'Div 91 history'!F36</f>
        <v>1069.6199999999999</v>
      </c>
      <c r="K35" s="22">
        <f>'Div 91 history'!G36</f>
        <v>5126.13</v>
      </c>
      <c r="L35" s="1">
        <f t="shared" si="19"/>
        <v>7173.2768759119326</v>
      </c>
      <c r="M35" s="1">
        <f t="shared" si="19"/>
        <v>7690.6765017318794</v>
      </c>
      <c r="N35" s="1">
        <f t="shared" si="19"/>
        <v>7170.4350490925535</v>
      </c>
      <c r="O35" s="1">
        <f t="shared" si="19"/>
        <v>5494.7335803161432</v>
      </c>
      <c r="P35" s="1">
        <f t="shared" si="19"/>
        <v>5494.7335803161432</v>
      </c>
      <c r="Q35" s="1">
        <f t="shared" si="19"/>
        <v>5309.4628295250614</v>
      </c>
      <c r="R35" s="1">
        <f t="shared" si="19"/>
        <v>5680.3515746194134</v>
      </c>
      <c r="S35" s="1">
        <f t="shared" si="19"/>
        <v>5127.7263825051077</v>
      </c>
      <c r="T35" s="1">
        <f t="shared" si="19"/>
        <v>5502.3579937339891</v>
      </c>
      <c r="U35" s="1">
        <f t="shared" si="19"/>
        <v>5316.8099915458952</v>
      </c>
      <c r="V35" s="1">
        <f t="shared" si="19"/>
        <v>5687.9066751880064</v>
      </c>
      <c r="W35" s="1">
        <f t="shared" si="20"/>
        <v>5316.8099915458952</v>
      </c>
      <c r="X35" s="1">
        <f t="shared" si="20"/>
        <v>5502.3579937339891</v>
      </c>
      <c r="Y35" s="1">
        <f t="shared" si="20"/>
        <v>5687.9066751880064</v>
      </c>
      <c r="Z35" s="1">
        <f t="shared" si="20"/>
        <v>5131.6772149125363</v>
      </c>
      <c r="AA35" s="1">
        <f t="shared" si="20"/>
        <v>6419.3689353592645</v>
      </c>
      <c r="AB35" s="1">
        <f t="shared" si="20"/>
        <v>6419.3689353592645</v>
      </c>
      <c r="AC35" s="1">
        <f t="shared" si="20"/>
        <v>6129.5532996230477</v>
      </c>
      <c r="AD35" s="1">
        <f t="shared" si="20"/>
        <v>6709.1856472265463</v>
      </c>
      <c r="AE35" s="1">
        <f t="shared" si="20"/>
        <v>5839.736587755765</v>
      </c>
      <c r="AF35" s="1">
        <f t="shared" si="20"/>
        <v>6419.3689353592645</v>
      </c>
    </row>
    <row r="36" spans="1:32">
      <c r="A36" s="77" t="s">
        <v>466</v>
      </c>
      <c r="B36" s="5" t="str">
        <f t="shared" ref="B36:B45" si="21">RIGHT(A36,10)</f>
        <v>9260-01207</v>
      </c>
      <c r="C36" s="5" t="str">
        <f t="shared" ref="C36:C45" si="22">LEFT(B36,4)</f>
        <v>9260</v>
      </c>
      <c r="D36" s="1">
        <f>SUM($F36:K36)</f>
        <v>-242157.00999999998</v>
      </c>
      <c r="E36" s="2">
        <f t="shared" ref="E36:E45" si="23">D36/$D$60</f>
        <v>-0.51637463681298068</v>
      </c>
      <c r="F36" s="22">
        <f>'Div 91 history'!B37</f>
        <v>-42631.01</v>
      </c>
      <c r="G36" s="22">
        <f>'Div 91 history'!C37</f>
        <v>-36402.43</v>
      </c>
      <c r="H36" s="22">
        <f>'Div 91 history'!D37</f>
        <v>-43446.44</v>
      </c>
      <c r="I36" s="22">
        <f>'Div 91 history'!E37</f>
        <v>-36517.800000000003</v>
      </c>
      <c r="J36" s="22">
        <f>'Div 91 history'!F37</f>
        <v>-43804.59</v>
      </c>
      <c r="K36" s="22">
        <f>'Div 91 history'!G37</f>
        <v>-39354.74</v>
      </c>
      <c r="L36" s="1">
        <f t="shared" ref="L36:AB45" si="24">$E36*L$60</f>
        <v>-53440.282450803221</v>
      </c>
      <c r="M36" s="1">
        <f t="shared" si="24"/>
        <v>-57294.864202221084</v>
      </c>
      <c r="N36" s="1">
        <f t="shared" si="24"/>
        <v>-53419.111090693892</v>
      </c>
      <c r="O36" s="1">
        <f t="shared" si="24"/>
        <v>-40935.282382596961</v>
      </c>
      <c r="P36" s="1">
        <f t="shared" si="24"/>
        <v>-40935.282382596961</v>
      </c>
      <c r="Q36" s="1">
        <f t="shared" si="24"/>
        <v>-39555.031567882797</v>
      </c>
      <c r="R36" s="1">
        <f t="shared" si="24"/>
        <v>-42318.120130966643</v>
      </c>
      <c r="S36" s="1">
        <f t="shared" si="24"/>
        <v>-38201.111005724495</v>
      </c>
      <c r="T36" s="1">
        <f t="shared" si="24"/>
        <v>-40992.083592646391</v>
      </c>
      <c r="U36" s="1">
        <f t="shared" si="24"/>
        <v>-39609.767279384971</v>
      </c>
      <c r="V36" s="1">
        <f t="shared" si="24"/>
        <v>-42374.404966379261</v>
      </c>
      <c r="W36" s="1">
        <f t="shared" si="24"/>
        <v>-39609.767279384971</v>
      </c>
      <c r="X36" s="1">
        <f t="shared" si="24"/>
        <v>-40992.083592646391</v>
      </c>
      <c r="Y36" s="1">
        <f t="shared" si="24"/>
        <v>-42374.404966379261</v>
      </c>
      <c r="Z36" s="1">
        <f t="shared" si="24"/>
        <v>-38230.544360022839</v>
      </c>
      <c r="AA36" s="1">
        <f t="shared" si="24"/>
        <v>-47823.734535257157</v>
      </c>
      <c r="AB36" s="1">
        <f t="shared" si="24"/>
        <v>-47823.734535257157</v>
      </c>
      <c r="AC36" s="1">
        <f t="shared" ref="AC36:AF45" si="25">$E36*AC$60</f>
        <v>-45664.633513461791</v>
      </c>
      <c r="AD36" s="1">
        <f t="shared" si="25"/>
        <v>-49982.843574134407</v>
      </c>
      <c r="AE36" s="1">
        <f t="shared" si="25"/>
        <v>-43505.524474584541</v>
      </c>
      <c r="AF36" s="1">
        <f t="shared" si="25"/>
        <v>-47823.734535257157</v>
      </c>
    </row>
    <row r="37" spans="1:32">
      <c r="A37" s="77" t="s">
        <v>467</v>
      </c>
      <c r="B37" s="5" t="str">
        <f t="shared" si="21"/>
        <v>9250-01208</v>
      </c>
      <c r="C37" s="5" t="str">
        <f t="shared" si="22"/>
        <v>9250</v>
      </c>
      <c r="D37" s="1">
        <f>SUM($F37:K37)</f>
        <v>-37493.46</v>
      </c>
      <c r="E37" s="2">
        <f t="shared" si="23"/>
        <v>-7.9950903714751109E-2</v>
      </c>
      <c r="F37" s="22">
        <f>'Div 91 history'!B38</f>
        <v>-6064.67</v>
      </c>
      <c r="G37" s="22">
        <f>'Div 91 history'!C38</f>
        <v>3675.47</v>
      </c>
      <c r="H37" s="22">
        <f>'Div 91 history'!D38</f>
        <v>-5627.04</v>
      </c>
      <c r="I37" s="22">
        <f>'Div 91 history'!E38</f>
        <v>-3033.53</v>
      </c>
      <c r="J37" s="22">
        <f>'Div 91 history'!F38</f>
        <v>-6639.33</v>
      </c>
      <c r="K37" s="22">
        <f>'Div 91 history'!G38</f>
        <v>-19804.36</v>
      </c>
      <c r="L37" s="1">
        <f t="shared" si="24"/>
        <v>-8274.2229616144214</v>
      </c>
      <c r="M37" s="1">
        <f t="shared" si="24"/>
        <v>-8871.0324725739247</v>
      </c>
      <c r="N37" s="1">
        <f t="shared" si="24"/>
        <v>-8270.944974562115</v>
      </c>
      <c r="O37" s="1">
        <f t="shared" si="24"/>
        <v>-6338.0588181221938</v>
      </c>
      <c r="P37" s="1">
        <f t="shared" si="24"/>
        <v>-6338.0588181221938</v>
      </c>
      <c r="Q37" s="1">
        <f t="shared" si="24"/>
        <v>-6124.3529307251983</v>
      </c>
      <c r="R37" s="1">
        <f t="shared" si="24"/>
        <v>-6552.1652435566202</v>
      </c>
      <c r="S37" s="1">
        <f t="shared" si="24"/>
        <v>-5914.7237878791593</v>
      </c>
      <c r="T37" s="1">
        <f t="shared" si="24"/>
        <v>-6346.8534175308159</v>
      </c>
      <c r="U37" s="1">
        <f t="shared" si="24"/>
        <v>-6132.8277265189618</v>
      </c>
      <c r="V37" s="1">
        <f t="shared" si="24"/>
        <v>-6560.8798920615282</v>
      </c>
      <c r="W37" s="1">
        <f t="shared" si="24"/>
        <v>-6132.8277265189618</v>
      </c>
      <c r="X37" s="1">
        <f t="shared" si="24"/>
        <v>-6346.8534175308159</v>
      </c>
      <c r="Y37" s="1">
        <f t="shared" si="24"/>
        <v>-6560.8798920615282</v>
      </c>
      <c r="Z37" s="1">
        <f t="shared" si="24"/>
        <v>-5919.2809893908998</v>
      </c>
      <c r="AA37" s="1">
        <f t="shared" si="24"/>
        <v>-7404.6061183538859</v>
      </c>
      <c r="AB37" s="1">
        <f t="shared" si="24"/>
        <v>-7404.6061183538859</v>
      </c>
      <c r="AC37" s="1">
        <f t="shared" si="25"/>
        <v>-7070.3099202110207</v>
      </c>
      <c r="AD37" s="1">
        <f t="shared" si="25"/>
        <v>-7738.9035577911445</v>
      </c>
      <c r="AE37" s="1">
        <f t="shared" si="25"/>
        <v>-6736.012480773762</v>
      </c>
      <c r="AF37" s="1">
        <f t="shared" si="25"/>
        <v>-7404.6061183538859</v>
      </c>
    </row>
    <row r="38" spans="1:32">
      <c r="A38" s="77" t="s">
        <v>468</v>
      </c>
      <c r="B38" s="5" t="str">
        <f t="shared" si="21"/>
        <v>9250-01221</v>
      </c>
      <c r="C38" s="5" t="str">
        <f t="shared" si="22"/>
        <v>9250</v>
      </c>
      <c r="D38" s="1">
        <f>SUM($F38:K38)</f>
        <v>143041.22</v>
      </c>
      <c r="E38" s="2">
        <f t="shared" si="23"/>
        <v>0.30502052377829442</v>
      </c>
      <c r="F38" s="22">
        <f>'Div 91 history'!B39</f>
        <v>24944.13</v>
      </c>
      <c r="G38" s="22">
        <f>'Div 91 history'!C39</f>
        <v>21847.16</v>
      </c>
      <c r="H38" s="22">
        <f>'Div 91 history'!D39</f>
        <v>25354.35</v>
      </c>
      <c r="I38" s="22">
        <f>'Div 91 history'!E39</f>
        <v>22005.93</v>
      </c>
      <c r="J38" s="22">
        <f>'Div 91 history'!F39</f>
        <v>25609.03</v>
      </c>
      <c r="K38" s="22">
        <f>'Div 91 history'!G39</f>
        <v>23280.62</v>
      </c>
      <c r="L38" s="1">
        <f t="shared" si="24"/>
        <v>31566.970532496598</v>
      </c>
      <c r="M38" s="1">
        <f t="shared" si="24"/>
        <v>33843.857236344433</v>
      </c>
      <c r="N38" s="1">
        <f t="shared" si="24"/>
        <v>31554.464691021687</v>
      </c>
      <c r="O38" s="1">
        <f t="shared" si="24"/>
        <v>24180.314800926793</v>
      </c>
      <c r="P38" s="1">
        <f t="shared" si="24"/>
        <v>24180.314800926793</v>
      </c>
      <c r="Q38" s="1">
        <f t="shared" si="24"/>
        <v>23365.005921606269</v>
      </c>
      <c r="R38" s="1">
        <f t="shared" si="24"/>
        <v>24997.151772067344</v>
      </c>
      <c r="S38" s="1">
        <f t="shared" si="24"/>
        <v>22565.250221805512</v>
      </c>
      <c r="T38" s="1">
        <f t="shared" si="24"/>
        <v>24213.867058542404</v>
      </c>
      <c r="U38" s="1">
        <f t="shared" si="24"/>
        <v>23397.338097126769</v>
      </c>
      <c r="V38" s="1">
        <f t="shared" si="24"/>
        <v>25030.399009159177</v>
      </c>
      <c r="W38" s="1">
        <f t="shared" si="24"/>
        <v>23397.338097126769</v>
      </c>
      <c r="X38" s="1">
        <f t="shared" si="24"/>
        <v>24213.867058542404</v>
      </c>
      <c r="Y38" s="1">
        <f t="shared" si="24"/>
        <v>25030.399009159177</v>
      </c>
      <c r="Z38" s="1">
        <f t="shared" si="24"/>
        <v>22582.636391660875</v>
      </c>
      <c r="AA38" s="1">
        <f t="shared" si="24"/>
        <v>28249.297151791387</v>
      </c>
      <c r="AB38" s="1">
        <f t="shared" si="24"/>
        <v>28249.297151791387</v>
      </c>
      <c r="AC38" s="1">
        <f t="shared" si="25"/>
        <v>26973.924432823405</v>
      </c>
      <c r="AD38" s="1">
        <f t="shared" si="25"/>
        <v>29524.674606418979</v>
      </c>
      <c r="AE38" s="1">
        <f t="shared" si="25"/>
        <v>25698.546978195809</v>
      </c>
      <c r="AF38" s="1">
        <f t="shared" si="25"/>
        <v>28249.297151791387</v>
      </c>
    </row>
    <row r="39" spans="1:32">
      <c r="A39" s="77" t="s">
        <v>121</v>
      </c>
      <c r="B39" s="5" t="str">
        <f t="shared" si="21"/>
        <v>9260-01251</v>
      </c>
      <c r="C39" s="5" t="str">
        <f t="shared" si="22"/>
        <v>9260</v>
      </c>
      <c r="D39" s="1">
        <f>SUM($F39:K39)</f>
        <v>258231.21000000002</v>
      </c>
      <c r="E39" s="2">
        <f t="shared" si="23"/>
        <v>0.55065119641808669</v>
      </c>
      <c r="F39" s="22">
        <f>'Div 91 history'!B40</f>
        <v>45482.739999999991</v>
      </c>
      <c r="G39" s="22">
        <f>'Div 91 history'!C40</f>
        <v>40313.010000000009</v>
      </c>
      <c r="H39" s="22">
        <f>'Div 91 history'!D40</f>
        <v>47124.76</v>
      </c>
      <c r="I39" s="22">
        <f>'Div 91 history'!E40</f>
        <v>37803.810000000005</v>
      </c>
      <c r="J39" s="22">
        <f>'Div 91 history'!F40</f>
        <v>46524.259999999995</v>
      </c>
      <c r="K39" s="22">
        <f>'Div 91 history'!G40</f>
        <v>40982.630000000005</v>
      </c>
      <c r="L39" s="1">
        <f t="shared" si="24"/>
        <v>56987.608163863129</v>
      </c>
      <c r="M39" s="1">
        <f t="shared" si="24"/>
        <v>61098.054149765223</v>
      </c>
      <c r="N39" s="1">
        <f t="shared" si="24"/>
        <v>56965.031464809988</v>
      </c>
      <c r="O39" s="1">
        <f t="shared" si="24"/>
        <v>43652.535606339457</v>
      </c>
      <c r="P39" s="1">
        <f t="shared" si="24"/>
        <v>43652.535606339457</v>
      </c>
      <c r="Q39" s="1">
        <f t="shared" si="24"/>
        <v>42180.664781756983</v>
      </c>
      <c r="R39" s="1">
        <f t="shared" si="24"/>
        <v>45127.165083285749</v>
      </c>
      <c r="S39" s="1">
        <f t="shared" si="24"/>
        <v>40736.871992070584</v>
      </c>
      <c r="T39" s="1">
        <f t="shared" si="24"/>
        <v>43713.107237945449</v>
      </c>
      <c r="U39" s="1">
        <f t="shared" si="24"/>
        <v>42239.033808577304</v>
      </c>
      <c r="V39" s="1">
        <f t="shared" si="24"/>
        <v>45187.186063695321</v>
      </c>
      <c r="W39" s="1">
        <f t="shared" si="24"/>
        <v>42239.033808577304</v>
      </c>
      <c r="X39" s="1">
        <f t="shared" si="24"/>
        <v>43713.107237945449</v>
      </c>
      <c r="Y39" s="1">
        <f t="shared" si="24"/>
        <v>45187.186063695321</v>
      </c>
      <c r="Z39" s="1">
        <f t="shared" si="24"/>
        <v>40768.259110266416</v>
      </c>
      <c r="AA39" s="1">
        <f t="shared" si="24"/>
        <v>50998.23802646988</v>
      </c>
      <c r="AB39" s="1">
        <f t="shared" si="24"/>
        <v>50998.23802646988</v>
      </c>
      <c r="AC39" s="1">
        <f t="shared" si="25"/>
        <v>48695.817504468658</v>
      </c>
      <c r="AD39" s="1">
        <f t="shared" si="25"/>
        <v>53300.667097720841</v>
      </c>
      <c r="AE39" s="1">
        <f t="shared" si="25"/>
        <v>46393.388433217704</v>
      </c>
      <c r="AF39" s="1">
        <f t="shared" si="25"/>
        <v>50998.23802646988</v>
      </c>
    </row>
    <row r="40" spans="1:32">
      <c r="A40" s="77" t="s">
        <v>331</v>
      </c>
      <c r="B40" s="5" t="str">
        <f t="shared" si="21"/>
        <v>9260-01252</v>
      </c>
      <c r="C40" s="5" t="str">
        <f t="shared" si="22"/>
        <v>9260</v>
      </c>
      <c r="D40" s="1">
        <f>SUM($F40:K40)</f>
        <v>56773.23</v>
      </c>
      <c r="E40" s="2">
        <f t="shared" si="23"/>
        <v>0.12106300793006085</v>
      </c>
      <c r="F40" s="22">
        <f>'Div 91 history'!B41</f>
        <v>-2990.18</v>
      </c>
      <c r="G40" s="22">
        <f>'Div 91 history'!C41</f>
        <v>13072.33</v>
      </c>
      <c r="H40" s="22">
        <f>'Div 91 history'!D41</f>
        <v>-18832.55</v>
      </c>
      <c r="I40" s="22">
        <f>'Div 91 history'!E41</f>
        <v>16061.87</v>
      </c>
      <c r="J40" s="22">
        <f>'Div 91 history'!F41</f>
        <v>8489.7900000000009</v>
      </c>
      <c r="K40" s="22">
        <f>'Div 91 history'!G41</f>
        <v>40971.97</v>
      </c>
      <c r="L40" s="1">
        <f t="shared" si="24"/>
        <v>12528.968072592304</v>
      </c>
      <c r="M40" s="1">
        <f t="shared" si="24"/>
        <v>13432.667107887832</v>
      </c>
      <c r="N40" s="1">
        <f t="shared" si="24"/>
        <v>12524.004489267172</v>
      </c>
      <c r="O40" s="1">
        <f t="shared" si="24"/>
        <v>9597.1956451813057</v>
      </c>
      <c r="P40" s="1">
        <f t="shared" si="24"/>
        <v>9597.1956451813057</v>
      </c>
      <c r="Q40" s="1">
        <f t="shared" si="24"/>
        <v>9273.5985832525384</v>
      </c>
      <c r="R40" s="1">
        <f t="shared" si="24"/>
        <v>9921.3992085672016</v>
      </c>
      <c r="S40" s="1">
        <f t="shared" si="24"/>
        <v>8956.1745967359311</v>
      </c>
      <c r="T40" s="1">
        <f t="shared" si="24"/>
        <v>9610.5125760536121</v>
      </c>
      <c r="U40" s="1">
        <f t="shared" si="24"/>
        <v>9286.431262093125</v>
      </c>
      <c r="V40" s="1">
        <f t="shared" si="24"/>
        <v>9934.5950764315785</v>
      </c>
      <c r="W40" s="1">
        <f t="shared" si="24"/>
        <v>9286.431262093125</v>
      </c>
      <c r="X40" s="1">
        <f t="shared" si="24"/>
        <v>9610.5125760536121</v>
      </c>
      <c r="Y40" s="1">
        <f t="shared" si="24"/>
        <v>9934.5950764315785</v>
      </c>
      <c r="Z40" s="1">
        <f t="shared" si="24"/>
        <v>8963.0751881879441</v>
      </c>
      <c r="AA40" s="1">
        <f t="shared" si="24"/>
        <v>11212.179569895987</v>
      </c>
      <c r="AB40" s="1">
        <f t="shared" si="24"/>
        <v>11212.179569895987</v>
      </c>
      <c r="AC40" s="1">
        <f t="shared" si="25"/>
        <v>10705.982623940867</v>
      </c>
      <c r="AD40" s="1">
        <f t="shared" si="25"/>
        <v>11718.37839544003</v>
      </c>
      <c r="AE40" s="1">
        <f t="shared" si="25"/>
        <v>10199.783798396824</v>
      </c>
      <c r="AF40" s="1">
        <f t="shared" si="25"/>
        <v>11212.179569895987</v>
      </c>
    </row>
    <row r="41" spans="1:32">
      <c r="A41" s="77" t="s">
        <v>542</v>
      </c>
      <c r="B41" s="5" t="str">
        <f t="shared" si="21"/>
        <v>9260-01253</v>
      </c>
      <c r="C41" s="5" t="str">
        <f t="shared" si="22"/>
        <v>9260</v>
      </c>
      <c r="D41" s="1">
        <f>SUM($F41:K41)</f>
        <v>908.18</v>
      </c>
      <c r="E41" s="2">
        <f t="shared" si="23"/>
        <v>1.9365993892178171E-3</v>
      </c>
      <c r="F41" s="22">
        <f>'Div 91 history'!B42</f>
        <v>357.15</v>
      </c>
      <c r="G41" s="22">
        <f>'Div 91 history'!C42</f>
        <v>234.7</v>
      </c>
      <c r="H41" s="22">
        <f>'Div 91 history'!D42</f>
        <v>255.11</v>
      </c>
      <c r="I41" s="22">
        <f>'Div 91 history'!E42</f>
        <v>30.61</v>
      </c>
      <c r="J41" s="22">
        <f>'Div 91 history'!F42</f>
        <v>30.61</v>
      </c>
      <c r="K41" s="22">
        <f>'Div 91 history'!G42</f>
        <v>0</v>
      </c>
      <c r="L41" s="1">
        <f t="shared" si="24"/>
        <v>200.42118836935785</v>
      </c>
      <c r="M41" s="1">
        <f t="shared" si="24"/>
        <v>214.8773218300521</v>
      </c>
      <c r="N41" s="1">
        <f t="shared" si="24"/>
        <v>200.34178779439992</v>
      </c>
      <c r="O41" s="1">
        <f t="shared" si="24"/>
        <v>153.52272789553734</v>
      </c>
      <c r="P41" s="1">
        <f t="shared" si="24"/>
        <v>153.52272789553734</v>
      </c>
      <c r="Q41" s="1">
        <f t="shared" si="24"/>
        <v>148.34626744573615</v>
      </c>
      <c r="R41" s="1">
        <f t="shared" si="24"/>
        <v>158.70889032095866</v>
      </c>
      <c r="S41" s="1">
        <f t="shared" si="24"/>
        <v>143.26855536075075</v>
      </c>
      <c r="T41" s="1">
        <f t="shared" si="24"/>
        <v>153.73575382835128</v>
      </c>
      <c r="U41" s="1">
        <f t="shared" si="24"/>
        <v>148.55154698099321</v>
      </c>
      <c r="V41" s="1">
        <f t="shared" si="24"/>
        <v>158.91997965438341</v>
      </c>
      <c r="W41" s="1">
        <f t="shared" si="24"/>
        <v>148.55154698099321</v>
      </c>
      <c r="X41" s="1">
        <f t="shared" si="24"/>
        <v>153.73575382835128</v>
      </c>
      <c r="Y41" s="1">
        <f t="shared" si="24"/>
        <v>158.91997965438341</v>
      </c>
      <c r="Z41" s="1">
        <f t="shared" si="24"/>
        <v>143.37894152593617</v>
      </c>
      <c r="AA41" s="1">
        <f t="shared" si="24"/>
        <v>179.35701811907015</v>
      </c>
      <c r="AB41" s="1">
        <f t="shared" si="24"/>
        <v>179.35701811907015</v>
      </c>
      <c r="AC41" s="1">
        <f t="shared" si="25"/>
        <v>171.25957602571873</v>
      </c>
      <c r="AD41" s="1">
        <f t="shared" si="25"/>
        <v>187.45449027949837</v>
      </c>
      <c r="AE41" s="1">
        <f t="shared" si="25"/>
        <v>163.1621038652905</v>
      </c>
      <c r="AF41" s="1">
        <f t="shared" si="25"/>
        <v>179.35701811907015</v>
      </c>
    </row>
    <row r="42" spans="1:32">
      <c r="A42" s="77" t="s">
        <v>469</v>
      </c>
      <c r="B42" s="5" t="str">
        <f t="shared" si="21"/>
        <v>9260-01257</v>
      </c>
      <c r="C42" s="5" t="str">
        <f t="shared" si="22"/>
        <v>9260</v>
      </c>
      <c r="D42" s="1">
        <f>SUM($F42:K42)</f>
        <v>54154.979999999996</v>
      </c>
      <c r="E42" s="2">
        <f t="shared" si="23"/>
        <v>0.11547986213206975</v>
      </c>
      <c r="F42" s="22">
        <f>'Div 91 history'!B43</f>
        <v>9541.1400000000012</v>
      </c>
      <c r="G42" s="22">
        <f>'Div 91 history'!C43</f>
        <v>8454.32</v>
      </c>
      <c r="H42" s="22">
        <f>'Div 91 history'!D43</f>
        <v>9876.6899999999987</v>
      </c>
      <c r="I42" s="22">
        <f>'Div 91 history'!E43</f>
        <v>7926.8899999999994</v>
      </c>
      <c r="J42" s="22">
        <f>'Div 91 history'!F43</f>
        <v>9753.9600000000009</v>
      </c>
      <c r="K42" s="22">
        <f>'Div 91 history'!G43</f>
        <v>8601.98</v>
      </c>
      <c r="L42" s="1">
        <f t="shared" si="24"/>
        <v>11951.161055868668</v>
      </c>
      <c r="M42" s="1">
        <f t="shared" si="24"/>
        <v>12813.183582725931</v>
      </c>
      <c r="N42" s="1">
        <f t="shared" si="24"/>
        <v>11946.426381521254</v>
      </c>
      <c r="O42" s="1">
        <f t="shared" si="24"/>
        <v>9154.595188980451</v>
      </c>
      <c r="P42" s="1">
        <f t="shared" si="24"/>
        <v>9154.595188980451</v>
      </c>
      <c r="Q42" s="1">
        <f t="shared" si="24"/>
        <v>8845.9216747764676</v>
      </c>
      <c r="R42" s="1">
        <f t="shared" si="24"/>
        <v>9463.8472341977467</v>
      </c>
      <c r="S42" s="1">
        <f t="shared" si="24"/>
        <v>8543.1365480305121</v>
      </c>
      <c r="T42" s="1">
        <f t="shared" si="24"/>
        <v>9167.2979738149788</v>
      </c>
      <c r="U42" s="1">
        <f t="shared" si="24"/>
        <v>8858.162540162466</v>
      </c>
      <c r="V42" s="1">
        <f t="shared" si="24"/>
        <v>9476.4345391701427</v>
      </c>
      <c r="W42" s="1">
        <f t="shared" si="24"/>
        <v>8858.162540162466</v>
      </c>
      <c r="X42" s="1">
        <f t="shared" si="24"/>
        <v>9167.2979738149788</v>
      </c>
      <c r="Y42" s="1">
        <f t="shared" si="24"/>
        <v>9476.4345391701427</v>
      </c>
      <c r="Z42" s="1">
        <f t="shared" si="24"/>
        <v>8549.7189001720399</v>
      </c>
      <c r="AA42" s="1">
        <f t="shared" si="24"/>
        <v>10695.099791999253</v>
      </c>
      <c r="AB42" s="1">
        <f t="shared" si="24"/>
        <v>10695.099791999253</v>
      </c>
      <c r="AC42" s="1">
        <f t="shared" si="25"/>
        <v>10212.247477902263</v>
      </c>
      <c r="AD42" s="1">
        <f t="shared" si="25"/>
        <v>11177.953899002872</v>
      </c>
      <c r="AE42" s="1">
        <f t="shared" si="25"/>
        <v>9729.3933708986424</v>
      </c>
      <c r="AF42" s="1">
        <f t="shared" si="25"/>
        <v>10695.099791999253</v>
      </c>
    </row>
    <row r="43" spans="1:32">
      <c r="A43" s="77" t="s">
        <v>470</v>
      </c>
      <c r="B43" s="5" t="str">
        <f t="shared" si="21"/>
        <v>9260-01258</v>
      </c>
      <c r="C43" s="5" t="str">
        <f t="shared" si="22"/>
        <v>9260</v>
      </c>
      <c r="D43" s="1">
        <f>SUM($F43:K43)</f>
        <v>-4330.1099999999997</v>
      </c>
      <c r="E43" s="2">
        <f t="shared" si="23"/>
        <v>-9.2335091955845338E-3</v>
      </c>
      <c r="F43" s="22">
        <f>'Div 91 history'!B44</f>
        <v>-848.85</v>
      </c>
      <c r="G43" s="22">
        <f>'Div 91 history'!C44</f>
        <v>-433.39</v>
      </c>
      <c r="H43" s="22">
        <f>'Div 91 history'!D44</f>
        <v>-1008.65</v>
      </c>
      <c r="I43" s="22">
        <f>'Div 91 history'!E44</f>
        <v>-235.94</v>
      </c>
      <c r="J43" s="22">
        <f>'Div 91 history'!F44</f>
        <v>-780.19</v>
      </c>
      <c r="K43" s="22">
        <f>'Div 91 history'!G44</f>
        <v>-1023.09</v>
      </c>
      <c r="L43" s="1">
        <f t="shared" si="24"/>
        <v>-955.58787021299759</v>
      </c>
      <c r="M43" s="1">
        <f t="shared" si="24"/>
        <v>-1024.5132463052776</v>
      </c>
      <c r="N43" s="1">
        <f t="shared" si="24"/>
        <v>-955.20929633597859</v>
      </c>
      <c r="O43" s="1">
        <f t="shared" si="24"/>
        <v>-731.9807739520196</v>
      </c>
      <c r="P43" s="1">
        <f t="shared" si="24"/>
        <v>-731.9807739520196</v>
      </c>
      <c r="Q43" s="1">
        <f t="shared" si="24"/>
        <v>-707.29993627855322</v>
      </c>
      <c r="R43" s="1">
        <f t="shared" si="24"/>
        <v>-756.70786965985417</v>
      </c>
      <c r="S43" s="1">
        <f t="shared" si="24"/>
        <v>-683.08992077907521</v>
      </c>
      <c r="T43" s="1">
        <f t="shared" si="24"/>
        <v>-732.99645996353388</v>
      </c>
      <c r="U43" s="1">
        <f t="shared" si="24"/>
        <v>-708.27868825328517</v>
      </c>
      <c r="V43" s="1">
        <f t="shared" si="24"/>
        <v>-757.71432216217283</v>
      </c>
      <c r="W43" s="1">
        <f t="shared" si="24"/>
        <v>-708.27868825328517</v>
      </c>
      <c r="X43" s="1">
        <f t="shared" si="24"/>
        <v>-732.99645996353388</v>
      </c>
      <c r="Y43" s="1">
        <f t="shared" si="24"/>
        <v>-757.71432216217283</v>
      </c>
      <c r="Z43" s="1">
        <f t="shared" si="24"/>
        <v>-683.61623080322352</v>
      </c>
      <c r="AA43" s="1">
        <f t="shared" si="24"/>
        <v>-855.1560458582735</v>
      </c>
      <c r="AB43" s="1">
        <f t="shared" si="24"/>
        <v>-855.1560458582735</v>
      </c>
      <c r="AC43" s="1">
        <f t="shared" si="25"/>
        <v>-816.54826438010627</v>
      </c>
      <c r="AD43" s="1">
        <f t="shared" si="25"/>
        <v>-893.7639706932091</v>
      </c>
      <c r="AE43" s="1">
        <f t="shared" si="25"/>
        <v>-777.94033954517056</v>
      </c>
      <c r="AF43" s="1">
        <f t="shared" si="25"/>
        <v>-855.1560458582735</v>
      </c>
    </row>
    <row r="44" spans="1:32">
      <c r="A44" s="77" t="s">
        <v>543</v>
      </c>
      <c r="B44" s="5" t="str">
        <f t="shared" si="21"/>
        <v>9260-01259</v>
      </c>
      <c r="C44" s="5" t="str">
        <f t="shared" si="22"/>
        <v>9260</v>
      </c>
      <c r="D44" s="1">
        <f>SUM($F44:K44)</f>
        <v>193.36</v>
      </c>
      <c r="E44" s="2">
        <f t="shared" si="23"/>
        <v>4.1232008841766738E-4</v>
      </c>
      <c r="F44" s="22">
        <f>'Div 91 history'!B45</f>
        <v>76.040000000000006</v>
      </c>
      <c r="G44" s="22">
        <f>'Div 91 history'!C45</f>
        <v>49.97</v>
      </c>
      <c r="H44" s="22">
        <f>'Div 91 history'!D45</f>
        <v>54.31</v>
      </c>
      <c r="I44" s="22">
        <f>'Div 91 history'!E45</f>
        <v>6.52</v>
      </c>
      <c r="J44" s="22">
        <f>'Div 91 history'!F45</f>
        <v>6.52</v>
      </c>
      <c r="K44" s="22">
        <f>'Div 91 history'!G45</f>
        <v>0</v>
      </c>
      <c r="L44" s="1">
        <f t="shared" si="24"/>
        <v>42.671541966459337</v>
      </c>
      <c r="M44" s="1">
        <f t="shared" si="24"/>
        <v>45.749387730470701</v>
      </c>
      <c r="N44" s="1">
        <f t="shared" si="24"/>
        <v>42.654636842834208</v>
      </c>
      <c r="O44" s="1">
        <f t="shared" si="24"/>
        <v>32.68642192724031</v>
      </c>
      <c r="P44" s="1">
        <f t="shared" si="24"/>
        <v>32.68642192724031</v>
      </c>
      <c r="Q44" s="1">
        <f t="shared" si="24"/>
        <v>31.584305174423069</v>
      </c>
      <c r="R44" s="1">
        <f t="shared" si="24"/>
        <v>33.790604321236508</v>
      </c>
      <c r="S44" s="1">
        <f t="shared" si="24"/>
        <v>30.503212870306296</v>
      </c>
      <c r="T44" s="1">
        <f t="shared" si="24"/>
        <v>32.731777136966251</v>
      </c>
      <c r="U44" s="1">
        <f t="shared" si="24"/>
        <v>31.628011103795341</v>
      </c>
      <c r="V44" s="1">
        <f t="shared" si="24"/>
        <v>33.835547210874033</v>
      </c>
      <c r="W44" s="1">
        <f t="shared" si="24"/>
        <v>31.628011103795341</v>
      </c>
      <c r="X44" s="1">
        <f t="shared" si="24"/>
        <v>32.731777136966251</v>
      </c>
      <c r="Y44" s="1">
        <f t="shared" si="24"/>
        <v>33.835547210874033</v>
      </c>
      <c r="Z44" s="1">
        <f t="shared" si="24"/>
        <v>30.526715115346104</v>
      </c>
      <c r="AA44" s="1">
        <f t="shared" si="24"/>
        <v>38.186783482903614</v>
      </c>
      <c r="AB44" s="1">
        <f t="shared" si="24"/>
        <v>38.186783482903614</v>
      </c>
      <c r="AC44" s="1">
        <f t="shared" si="25"/>
        <v>36.462762470361575</v>
      </c>
      <c r="AD44" s="1">
        <f t="shared" si="25"/>
        <v>39.910810897006989</v>
      </c>
      <c r="AE44" s="1">
        <f t="shared" si="25"/>
        <v>34.7387350562582</v>
      </c>
      <c r="AF44" s="1">
        <f t="shared" si="25"/>
        <v>38.186783482903614</v>
      </c>
    </row>
    <row r="45" spans="1:32">
      <c r="A45" s="77" t="s">
        <v>471</v>
      </c>
      <c r="B45" s="5" t="str">
        <f t="shared" si="21"/>
        <v>9260-01260</v>
      </c>
      <c r="C45" s="5" t="str">
        <f t="shared" si="22"/>
        <v>9260</v>
      </c>
      <c r="D45" s="1">
        <f>SUM($F45:K45)</f>
        <v>1366.2700000000002</v>
      </c>
      <c r="E45" s="2">
        <f t="shared" si="23"/>
        <v>2.9134286677824084E-3</v>
      </c>
      <c r="F45" s="22">
        <f>'Div 91 history'!B46</f>
        <v>240.58000000000004</v>
      </c>
      <c r="G45" s="22">
        <f>'Div 91 history'!C46</f>
        <v>213.31000000000003</v>
      </c>
      <c r="H45" s="22">
        <f>'Div 91 history'!D46</f>
        <v>249.45999999999998</v>
      </c>
      <c r="I45" s="22">
        <f>'Div 91 history'!E46</f>
        <v>200.03999999999996</v>
      </c>
      <c r="J45" s="22">
        <f>'Div 91 history'!F46</f>
        <v>246.22000000000003</v>
      </c>
      <c r="K45" s="22">
        <f>'Div 91 history'!G46</f>
        <v>216.66000000000003</v>
      </c>
      <c r="L45" s="1">
        <f t="shared" si="24"/>
        <v>301.51452028606951</v>
      </c>
      <c r="M45" s="1">
        <f t="shared" si="24"/>
        <v>323.26239126246492</v>
      </c>
      <c r="N45" s="1">
        <f t="shared" si="24"/>
        <v>301.39506971069045</v>
      </c>
      <c r="O45" s="1">
        <f t="shared" si="24"/>
        <v>230.96026937593413</v>
      </c>
      <c r="P45" s="1">
        <f t="shared" si="24"/>
        <v>230.96026937593413</v>
      </c>
      <c r="Q45" s="1">
        <f t="shared" si="24"/>
        <v>223.1727794303838</v>
      </c>
      <c r="R45" s="1">
        <f t="shared" si="24"/>
        <v>238.76235501642432</v>
      </c>
      <c r="S45" s="1">
        <f t="shared" si="24"/>
        <v>215.5338469606609</v>
      </c>
      <c r="T45" s="1">
        <f t="shared" si="24"/>
        <v>231.2807465293902</v>
      </c>
      <c r="U45" s="1">
        <f t="shared" si="24"/>
        <v>223.48160286916874</v>
      </c>
      <c r="V45" s="1">
        <f t="shared" si="24"/>
        <v>239.07991874121262</v>
      </c>
      <c r="W45" s="1">
        <f t="shared" si="24"/>
        <v>223.48160286916874</v>
      </c>
      <c r="X45" s="1">
        <f t="shared" si="24"/>
        <v>231.2807465293902</v>
      </c>
      <c r="Y45" s="1">
        <f t="shared" si="24"/>
        <v>239.07991874121262</v>
      </c>
      <c r="Z45" s="1">
        <f t="shared" si="24"/>
        <v>215.69991239472449</v>
      </c>
      <c r="AA45" s="1">
        <f t="shared" si="24"/>
        <v>269.82548960067612</v>
      </c>
      <c r="AB45" s="1">
        <f t="shared" si="24"/>
        <v>269.82548960067612</v>
      </c>
      <c r="AC45" s="1">
        <f t="shared" si="25"/>
        <v>257.64366197962823</v>
      </c>
      <c r="AD45" s="1">
        <f t="shared" si="25"/>
        <v>282.00736245476702</v>
      </c>
      <c r="AE45" s="1">
        <f t="shared" si="25"/>
        <v>245.46178912553734</v>
      </c>
      <c r="AF45" s="1">
        <f t="shared" si="25"/>
        <v>269.82548960067612</v>
      </c>
    </row>
    <row r="46" spans="1:32">
      <c r="A46" s="77" t="s">
        <v>472</v>
      </c>
      <c r="B46" s="5" t="str">
        <f t="shared" si="11"/>
        <v>9260-01261</v>
      </c>
      <c r="C46" s="5" t="str">
        <f t="shared" si="18"/>
        <v>9260</v>
      </c>
      <c r="D46" s="1">
        <f>SUM($F46:K46)</f>
        <v>21169.7</v>
      </c>
      <c r="E46" s="2">
        <f t="shared" ref="E46:E59" si="26">D46/$D$60</f>
        <v>4.5142183366650254E-2</v>
      </c>
      <c r="F46" s="22">
        <f>'Div 91 history'!B47</f>
        <v>25511.45</v>
      </c>
      <c r="G46" s="22">
        <f>'Div 91 history'!C47</f>
        <v>-949.64</v>
      </c>
      <c r="H46" s="22">
        <f>'Div 91 history'!D47</f>
        <v>-1408.14</v>
      </c>
      <c r="I46" s="22">
        <f>'Div 91 history'!E47</f>
        <v>-672.7</v>
      </c>
      <c r="J46" s="22">
        <f>'Div 91 history'!F47</f>
        <v>-701.89</v>
      </c>
      <c r="K46" s="22">
        <f>'Div 91 history'!G47</f>
        <v>-609.38</v>
      </c>
      <c r="L46" s="1">
        <f t="shared" ref="L46:V56" si="27">$E46*L$60</f>
        <v>4671.8232414530112</v>
      </c>
      <c r="M46" s="1">
        <f t="shared" si="27"/>
        <v>5008.7960976300456</v>
      </c>
      <c r="N46" s="1">
        <f t="shared" si="27"/>
        <v>4669.9724119349785</v>
      </c>
      <c r="O46" s="1">
        <f t="shared" si="27"/>
        <v>3578.6188781190481</v>
      </c>
      <c r="P46" s="1">
        <f t="shared" si="27"/>
        <v>3578.6188781190481</v>
      </c>
      <c r="Q46" s="1">
        <f t="shared" si="27"/>
        <v>3457.9554470985936</v>
      </c>
      <c r="R46" s="1">
        <f t="shared" si="27"/>
        <v>3699.5084624497335</v>
      </c>
      <c r="S46" s="1">
        <f t="shared" si="27"/>
        <v>3339.5938430933138</v>
      </c>
      <c r="T46" s="1">
        <f t="shared" si="27"/>
        <v>3583.5845182893795</v>
      </c>
      <c r="U46" s="1">
        <f t="shared" si="27"/>
        <v>3462.7405185354587</v>
      </c>
      <c r="V46" s="1">
        <f t="shared" si="27"/>
        <v>3704.4289604366986</v>
      </c>
      <c r="W46" s="1">
        <f t="shared" ref="W46:AF56" si="28">$E46*W$60</f>
        <v>3462.7405185354587</v>
      </c>
      <c r="X46" s="1">
        <f t="shared" si="28"/>
        <v>3583.5845182893795</v>
      </c>
      <c r="Y46" s="1">
        <f t="shared" si="28"/>
        <v>3704.4289604366986</v>
      </c>
      <c r="Z46" s="1">
        <f t="shared" si="28"/>
        <v>3342.1669475452131</v>
      </c>
      <c r="AA46" s="1">
        <f t="shared" si="28"/>
        <v>4180.8168716281789</v>
      </c>
      <c r="AB46" s="1">
        <f t="shared" si="28"/>
        <v>4180.8168716281789</v>
      </c>
      <c r="AC46" s="1">
        <f t="shared" si="28"/>
        <v>3992.0652806620474</v>
      </c>
      <c r="AD46" s="1">
        <f t="shared" si="28"/>
        <v>4369.5691634586728</v>
      </c>
      <c r="AE46" s="1">
        <f t="shared" si="28"/>
        <v>3803.3129888315539</v>
      </c>
      <c r="AF46" s="1">
        <f t="shared" si="28"/>
        <v>4180.8168716281789</v>
      </c>
    </row>
    <row r="47" spans="1:32">
      <c r="A47" s="77" t="s">
        <v>544</v>
      </c>
      <c r="B47" s="5" t="str">
        <f t="shared" si="11"/>
        <v>9260-01262</v>
      </c>
      <c r="C47" s="5" t="str">
        <f t="shared" si="18"/>
        <v>9260</v>
      </c>
      <c r="D47" s="1">
        <f>SUM($F47:K47)</f>
        <v>5.66</v>
      </c>
      <c r="E47" s="2">
        <f t="shared" si="26"/>
        <v>1.2069361297290014E-5</v>
      </c>
      <c r="F47" s="22">
        <f>'Div 91 history'!B48</f>
        <v>2.23</v>
      </c>
      <c r="G47" s="22">
        <f>'Div 91 history'!C48</f>
        <v>1.46</v>
      </c>
      <c r="H47" s="22">
        <f>'Div 91 history'!D48</f>
        <v>1.5899999999999999</v>
      </c>
      <c r="I47" s="22">
        <f>'Div 91 history'!E48</f>
        <v>0.19</v>
      </c>
      <c r="J47" s="22">
        <f>'Div 91 history'!F48</f>
        <v>0.19</v>
      </c>
      <c r="K47" s="22">
        <f>'Div 91 history'!G48</f>
        <v>0</v>
      </c>
      <c r="L47" s="1">
        <f t="shared" si="27"/>
        <v>1.24907389082623</v>
      </c>
      <c r="M47" s="1">
        <f t="shared" si="27"/>
        <v>1.3391680521021108</v>
      </c>
      <c r="N47" s="1">
        <f t="shared" si="27"/>
        <v>1.2485790470130411</v>
      </c>
      <c r="O47" s="1">
        <f t="shared" si="27"/>
        <v>0.95679120866870149</v>
      </c>
      <c r="P47" s="1">
        <f t="shared" si="27"/>
        <v>0.95679120866870149</v>
      </c>
      <c r="Q47" s="1">
        <f t="shared" si="27"/>
        <v>0.9245302404180521</v>
      </c>
      <c r="R47" s="1">
        <f t="shared" si="27"/>
        <v>0.98911264200557825</v>
      </c>
      <c r="S47" s="1">
        <f t="shared" si="27"/>
        <v>0.89288469614156818</v>
      </c>
      <c r="T47" s="1">
        <f t="shared" si="27"/>
        <v>0.95811883841140344</v>
      </c>
      <c r="U47" s="1">
        <f t="shared" si="27"/>
        <v>0.92580959271556484</v>
      </c>
      <c r="V47" s="1">
        <f t="shared" si="27"/>
        <v>0.99042820238698293</v>
      </c>
      <c r="W47" s="1">
        <f t="shared" si="28"/>
        <v>0.92580959271556484</v>
      </c>
      <c r="X47" s="1">
        <f t="shared" si="28"/>
        <v>0.95811883841140344</v>
      </c>
      <c r="Y47" s="1">
        <f t="shared" si="28"/>
        <v>0.99042820238698293</v>
      </c>
      <c r="Z47" s="1">
        <f t="shared" si="28"/>
        <v>0.89357264973551376</v>
      </c>
      <c r="AA47" s="1">
        <f t="shared" si="28"/>
        <v>1.1177968272302155</v>
      </c>
      <c r="AB47" s="1">
        <f t="shared" si="28"/>
        <v>1.1177968272302155</v>
      </c>
      <c r="AC47" s="1">
        <f t="shared" si="28"/>
        <v>1.0673315865858839</v>
      </c>
      <c r="AD47" s="1">
        <f t="shared" si="28"/>
        <v>1.1682622552599273</v>
      </c>
      <c r="AE47" s="1">
        <f t="shared" si="28"/>
        <v>1.016866158556172</v>
      </c>
      <c r="AF47" s="1">
        <f t="shared" si="28"/>
        <v>1.1177968272302155</v>
      </c>
    </row>
    <row r="48" spans="1:32">
      <c r="A48" s="77" t="s">
        <v>122</v>
      </c>
      <c r="B48" s="5" t="str">
        <f t="shared" si="11"/>
        <v>9260-01263</v>
      </c>
      <c r="C48" s="5" t="str">
        <f t="shared" si="18"/>
        <v>9260</v>
      </c>
      <c r="D48" s="1">
        <f>SUM($F48:K48)</f>
        <v>9688.9100000000017</v>
      </c>
      <c r="E48" s="2">
        <f t="shared" si="26"/>
        <v>2.0660592821011698E-2</v>
      </c>
      <c r="F48" s="22">
        <f>'Div 91 history'!B49</f>
        <v>1702.12</v>
      </c>
      <c r="G48" s="22">
        <f>'Div 91 history'!C49</f>
        <v>1512.4300000000003</v>
      </c>
      <c r="H48" s="22">
        <f>'Div 91 history'!D49</f>
        <v>1778.1000000000001</v>
      </c>
      <c r="I48" s="22">
        <f>'Div 91 history'!E49</f>
        <v>1420.2700000000002</v>
      </c>
      <c r="J48" s="22">
        <f>'Div 91 history'!F49</f>
        <v>1750.3000000000002</v>
      </c>
      <c r="K48" s="22">
        <f>'Div 91 history'!G49</f>
        <v>1525.69</v>
      </c>
      <c r="L48" s="1">
        <f t="shared" si="27"/>
        <v>2138.1916098171678</v>
      </c>
      <c r="M48" s="1">
        <f t="shared" si="27"/>
        <v>2292.4167370481741</v>
      </c>
      <c r="N48" s="1">
        <f t="shared" si="27"/>
        <v>2137.3445255115062</v>
      </c>
      <c r="O48" s="1">
        <f t="shared" si="27"/>
        <v>1637.8558144138287</v>
      </c>
      <c r="P48" s="1">
        <f t="shared" si="27"/>
        <v>1637.8558144138287</v>
      </c>
      <c r="Q48" s="1">
        <f t="shared" si="27"/>
        <v>1582.6307935846062</v>
      </c>
      <c r="R48" s="1">
        <f t="shared" si="27"/>
        <v>1693.1843406809662</v>
      </c>
      <c r="S48" s="1">
        <f t="shared" si="27"/>
        <v>1528.4592687796824</v>
      </c>
      <c r="T48" s="1">
        <f t="shared" si="27"/>
        <v>1640.12847962414</v>
      </c>
      <c r="U48" s="1">
        <f t="shared" si="27"/>
        <v>1584.8208164236335</v>
      </c>
      <c r="V48" s="1">
        <f t="shared" si="27"/>
        <v>1695.4363452984564</v>
      </c>
      <c r="W48" s="1">
        <f t="shared" si="28"/>
        <v>1584.8208164236335</v>
      </c>
      <c r="X48" s="1">
        <f t="shared" si="28"/>
        <v>1640.12847962414</v>
      </c>
      <c r="Y48" s="1">
        <f t="shared" si="28"/>
        <v>1695.4363452984564</v>
      </c>
      <c r="Z48" s="1">
        <f t="shared" si="28"/>
        <v>1529.63692257048</v>
      </c>
      <c r="AA48" s="1">
        <f t="shared" si="28"/>
        <v>1913.4687027065563</v>
      </c>
      <c r="AB48" s="1">
        <f t="shared" si="28"/>
        <v>1913.4687027065563</v>
      </c>
      <c r="AC48" s="1">
        <f t="shared" si="28"/>
        <v>1827.0812160049184</v>
      </c>
      <c r="AD48" s="1">
        <f t="shared" si="28"/>
        <v>1999.8565101785273</v>
      </c>
      <c r="AE48" s="1">
        <f t="shared" si="28"/>
        <v>1740.6934085329474</v>
      </c>
      <c r="AF48" s="1">
        <f t="shared" si="28"/>
        <v>1913.4687027065563</v>
      </c>
    </row>
    <row r="49" spans="1:38">
      <c r="A49" s="77" t="s">
        <v>332</v>
      </c>
      <c r="B49" s="5" t="str">
        <f t="shared" si="11"/>
        <v>9260-01264</v>
      </c>
      <c r="C49" s="5" t="str">
        <f t="shared" si="18"/>
        <v>9260</v>
      </c>
      <c r="D49" s="1">
        <f>SUM($F49:K49)</f>
        <v>3207.8</v>
      </c>
      <c r="E49" s="2">
        <f t="shared" si="26"/>
        <v>6.8402998532591719E-3</v>
      </c>
      <c r="F49" s="22">
        <f>'Div 91 history'!B50</f>
        <v>-358.53</v>
      </c>
      <c r="G49" s="22">
        <f>'Div 91 history'!C50</f>
        <v>397.2</v>
      </c>
      <c r="H49" s="22">
        <f>'Div 91 history'!D50</f>
        <v>2549.0500000000002</v>
      </c>
      <c r="I49" s="22">
        <f>'Div 91 history'!E50</f>
        <v>620.37</v>
      </c>
      <c r="J49" s="22">
        <f>'Div 91 history'!F50</f>
        <v>-196.18</v>
      </c>
      <c r="K49" s="22">
        <f>'Div 91 history'!G50</f>
        <v>195.89</v>
      </c>
      <c r="L49" s="1">
        <f t="shared" si="27"/>
        <v>707.91152420360083</v>
      </c>
      <c r="M49" s="1">
        <f t="shared" si="27"/>
        <v>758.97231051822462</v>
      </c>
      <c r="N49" s="1">
        <f t="shared" si="27"/>
        <v>707.63107190961728</v>
      </c>
      <c r="O49" s="1">
        <f t="shared" si="27"/>
        <v>542.26057229107084</v>
      </c>
      <c r="P49" s="1">
        <f t="shared" si="27"/>
        <v>542.26057229107084</v>
      </c>
      <c r="Q49" s="1">
        <f t="shared" si="27"/>
        <v>523.97669703410384</v>
      </c>
      <c r="R49" s="1">
        <f t="shared" si="27"/>
        <v>560.57871608224286</v>
      </c>
      <c r="S49" s="1">
        <f t="shared" si="27"/>
        <v>506.04161277083443</v>
      </c>
      <c r="T49" s="1">
        <f t="shared" si="27"/>
        <v>543.01300527492936</v>
      </c>
      <c r="U49" s="1">
        <f t="shared" si="27"/>
        <v>524.70176881854934</v>
      </c>
      <c r="V49" s="1">
        <f t="shared" si="27"/>
        <v>561.32430876624812</v>
      </c>
      <c r="W49" s="1">
        <f t="shared" si="28"/>
        <v>524.70176881854934</v>
      </c>
      <c r="X49" s="1">
        <f t="shared" si="28"/>
        <v>543.01300527492936</v>
      </c>
      <c r="Y49" s="1">
        <f t="shared" si="28"/>
        <v>561.32430876624812</v>
      </c>
      <c r="Z49" s="1">
        <f t="shared" si="28"/>
        <v>506.43150986247019</v>
      </c>
      <c r="AA49" s="1">
        <f t="shared" si="28"/>
        <v>633.51036437969708</v>
      </c>
      <c r="AB49" s="1">
        <f t="shared" si="28"/>
        <v>633.51036437969708</v>
      </c>
      <c r="AC49" s="1">
        <f t="shared" si="28"/>
        <v>604.90923382512347</v>
      </c>
      <c r="AD49" s="1">
        <f t="shared" si="28"/>
        <v>662.11160113476944</v>
      </c>
      <c r="AE49" s="1">
        <f t="shared" si="28"/>
        <v>576.30799707005099</v>
      </c>
      <c r="AF49" s="1">
        <f t="shared" si="28"/>
        <v>633.51036437969708</v>
      </c>
    </row>
    <row r="50" spans="1:38">
      <c r="A50" s="77" t="s">
        <v>545</v>
      </c>
      <c r="B50" s="5" t="str">
        <f t="shared" si="11"/>
        <v>9260-01265</v>
      </c>
      <c r="C50" s="5" t="str">
        <f t="shared" si="18"/>
        <v>9260</v>
      </c>
      <c r="D50" s="1">
        <f>SUM($F50:K50)</f>
        <v>27.400000000000002</v>
      </c>
      <c r="E50" s="2">
        <f t="shared" si="26"/>
        <v>5.8427650096421629E-5</v>
      </c>
      <c r="F50" s="22">
        <f>'Div 91 history'!B51</f>
        <v>10.78</v>
      </c>
      <c r="G50" s="22">
        <f>'Div 91 history'!C51</f>
        <v>7.08</v>
      </c>
      <c r="H50" s="22">
        <f>'Div 91 history'!D51</f>
        <v>7.7</v>
      </c>
      <c r="I50" s="22">
        <f>'Div 91 history'!E51</f>
        <v>0.92</v>
      </c>
      <c r="J50" s="22">
        <f>'Div 91 history'!F51</f>
        <v>0.92</v>
      </c>
      <c r="K50" s="22">
        <f>'Div 91 history'!G51</f>
        <v>0</v>
      </c>
      <c r="L50" s="1">
        <f t="shared" si="27"/>
        <v>6.0467534644237988</v>
      </c>
      <c r="M50" s="1">
        <f t="shared" si="27"/>
        <v>6.4828983440985581</v>
      </c>
      <c r="N50" s="1">
        <f t="shared" si="27"/>
        <v>6.0443579307698458</v>
      </c>
      <c r="O50" s="1">
        <f t="shared" si="27"/>
        <v>4.6318160985021954</v>
      </c>
      <c r="P50" s="1">
        <f t="shared" si="27"/>
        <v>4.6318160985021954</v>
      </c>
      <c r="Q50" s="1">
        <f t="shared" si="27"/>
        <v>4.4756410931898643</v>
      </c>
      <c r="R50" s="1">
        <f t="shared" si="27"/>
        <v>4.7882838146559799</v>
      </c>
      <c r="S50" s="1">
        <f t="shared" si="27"/>
        <v>4.3224453488125389</v>
      </c>
      <c r="T50" s="1">
        <f t="shared" si="27"/>
        <v>4.6382431400128015</v>
      </c>
      <c r="U50" s="1">
        <f t="shared" si="27"/>
        <v>4.4818344241000849</v>
      </c>
      <c r="V50" s="1">
        <f t="shared" si="27"/>
        <v>4.79465242851649</v>
      </c>
      <c r="W50" s="1">
        <f t="shared" si="28"/>
        <v>4.4818344241000849</v>
      </c>
      <c r="X50" s="1">
        <f t="shared" si="28"/>
        <v>4.6382431400128015</v>
      </c>
      <c r="Y50" s="1">
        <f t="shared" si="28"/>
        <v>4.79465242851649</v>
      </c>
      <c r="Z50" s="1">
        <f t="shared" si="28"/>
        <v>4.3257757248680351</v>
      </c>
      <c r="AA50" s="1">
        <f t="shared" si="28"/>
        <v>5.4112425911851423</v>
      </c>
      <c r="AB50" s="1">
        <f t="shared" si="28"/>
        <v>5.4112425911851423</v>
      </c>
      <c r="AC50" s="1">
        <f t="shared" si="28"/>
        <v>5.1669408961931484</v>
      </c>
      <c r="AD50" s="1">
        <f t="shared" si="28"/>
        <v>5.6555451933077761</v>
      </c>
      <c r="AE50" s="1">
        <f t="shared" si="28"/>
        <v>4.9226382940705147</v>
      </c>
      <c r="AF50" s="1">
        <f t="shared" si="28"/>
        <v>5.4112425911851423</v>
      </c>
    </row>
    <row r="51" spans="1:38">
      <c r="A51" s="77" t="s">
        <v>473</v>
      </c>
      <c r="B51" s="5" t="str">
        <f t="shared" si="11"/>
        <v>9260-01266</v>
      </c>
      <c r="C51" s="5" t="str">
        <f t="shared" si="18"/>
        <v>9260</v>
      </c>
      <c r="D51" s="1">
        <f>SUM($F51:K51)</f>
        <v>5465.2099999999991</v>
      </c>
      <c r="E51" s="2">
        <f t="shared" si="26"/>
        <v>1.1653991882608189E-2</v>
      </c>
      <c r="F51" s="22">
        <f>'Div 91 history'!B52</f>
        <v>962.36000000000013</v>
      </c>
      <c r="G51" s="22">
        <f>'Div 91 history'!C52</f>
        <v>853.18</v>
      </c>
      <c r="H51" s="22">
        <f>'Div 91 history'!D52</f>
        <v>997.87</v>
      </c>
      <c r="I51" s="22">
        <f>'Div 91 history'!E52</f>
        <v>800.18999999999994</v>
      </c>
      <c r="J51" s="22">
        <f>'Div 91 history'!F52</f>
        <v>984.87999999999988</v>
      </c>
      <c r="K51" s="22">
        <f>'Div 91 history'!G52</f>
        <v>866.73</v>
      </c>
      <c r="L51" s="1">
        <f t="shared" si="27"/>
        <v>1206.0867701205686</v>
      </c>
      <c r="M51" s="1">
        <f t="shared" si="27"/>
        <v>1293.0803233266743</v>
      </c>
      <c r="N51" s="1">
        <f t="shared" si="27"/>
        <v>1205.6089564533818</v>
      </c>
      <c r="O51" s="1">
        <f t="shared" si="27"/>
        <v>923.86305327354648</v>
      </c>
      <c r="P51" s="1">
        <f t="shared" si="27"/>
        <v>923.86305327354648</v>
      </c>
      <c r="Q51" s="1">
        <f t="shared" si="27"/>
        <v>892.71235251504265</v>
      </c>
      <c r="R51" s="1">
        <f t="shared" si="27"/>
        <v>955.07213820058405</v>
      </c>
      <c r="S51" s="1">
        <f t="shared" si="27"/>
        <v>862.15589579502807</v>
      </c>
      <c r="T51" s="1">
        <f t="shared" si="27"/>
        <v>925.14499238063343</v>
      </c>
      <c r="U51" s="1">
        <f t="shared" si="27"/>
        <v>893.94767565459915</v>
      </c>
      <c r="V51" s="1">
        <f t="shared" si="27"/>
        <v>956.34242331578832</v>
      </c>
      <c r="W51" s="1">
        <f t="shared" si="28"/>
        <v>893.94767565459915</v>
      </c>
      <c r="X51" s="1">
        <f t="shared" si="28"/>
        <v>925.14499238063343</v>
      </c>
      <c r="Y51" s="1">
        <f t="shared" si="28"/>
        <v>956.34242331578832</v>
      </c>
      <c r="Z51" s="1">
        <f t="shared" si="28"/>
        <v>862.82017333233671</v>
      </c>
      <c r="AA51" s="1">
        <f t="shared" si="28"/>
        <v>1079.3276321814212</v>
      </c>
      <c r="AB51" s="1">
        <f t="shared" si="28"/>
        <v>1079.3276321814212</v>
      </c>
      <c r="AC51" s="1">
        <f t="shared" si="28"/>
        <v>1030.5991626015966</v>
      </c>
      <c r="AD51" s="1">
        <f t="shared" si="28"/>
        <v>1128.0562826977221</v>
      </c>
      <c r="AE51" s="1">
        <f t="shared" si="28"/>
        <v>981.87051208529601</v>
      </c>
      <c r="AF51" s="1">
        <f t="shared" si="28"/>
        <v>1079.3276321814212</v>
      </c>
    </row>
    <row r="52" spans="1:38">
      <c r="A52" s="77" t="s">
        <v>474</v>
      </c>
      <c r="B52" s="5" t="str">
        <f t="shared" si="11"/>
        <v>9260-01267</v>
      </c>
      <c r="C52" s="5" t="str">
        <f t="shared" si="18"/>
        <v>9260</v>
      </c>
      <c r="D52" s="1">
        <f>SUM($F52:K52)</f>
        <v>-4181.8899999999994</v>
      </c>
      <c r="E52" s="2">
        <f t="shared" si="26"/>
        <v>-8.9174454621067361E-3</v>
      </c>
      <c r="F52" s="22">
        <f>'Div 91 history'!B53</f>
        <v>-297.01</v>
      </c>
      <c r="G52" s="22">
        <f>'Div 91 history'!C53</f>
        <v>-955.07</v>
      </c>
      <c r="H52" s="22">
        <f>'Div 91 history'!D53</f>
        <v>-353.94</v>
      </c>
      <c r="I52" s="22">
        <f>'Div 91 history'!E53</f>
        <v>295.39</v>
      </c>
      <c r="J52" s="22">
        <f>'Div 91 history'!F53</f>
        <v>-309.33</v>
      </c>
      <c r="K52" s="22">
        <f>'Div 91 history'!G53</f>
        <v>-2561.9299999999998</v>
      </c>
      <c r="L52" s="1">
        <f t="shared" si="27"/>
        <v>-922.87802355252677</v>
      </c>
      <c r="M52" s="1">
        <f t="shared" si="27"/>
        <v>-989.44407869351505</v>
      </c>
      <c r="N52" s="1">
        <f t="shared" si="27"/>
        <v>-922.51240828858033</v>
      </c>
      <c r="O52" s="1">
        <f t="shared" si="27"/>
        <v>-706.92501548048676</v>
      </c>
      <c r="P52" s="1">
        <f t="shared" si="27"/>
        <v>-706.92501548048676</v>
      </c>
      <c r="Q52" s="1">
        <f t="shared" si="27"/>
        <v>-683.0890047883122</v>
      </c>
      <c r="R52" s="1">
        <f t="shared" si="27"/>
        <v>-730.80570079093764</v>
      </c>
      <c r="S52" s="1">
        <f t="shared" si="27"/>
        <v>-659.70769999071763</v>
      </c>
      <c r="T52" s="1">
        <f t="shared" si="27"/>
        <v>-707.90593448131858</v>
      </c>
      <c r="U52" s="1">
        <f t="shared" si="27"/>
        <v>-684.03425400729554</v>
      </c>
      <c r="V52" s="1">
        <f t="shared" si="27"/>
        <v>-731.77770234630725</v>
      </c>
      <c r="W52" s="1">
        <f t="shared" si="28"/>
        <v>-684.03425400729554</v>
      </c>
      <c r="X52" s="1">
        <f t="shared" si="28"/>
        <v>-707.90593448131858</v>
      </c>
      <c r="Y52" s="1">
        <f t="shared" si="28"/>
        <v>-731.77770234630725</v>
      </c>
      <c r="Z52" s="1">
        <f t="shared" si="28"/>
        <v>-660.21599438205772</v>
      </c>
      <c r="AA52" s="1">
        <f t="shared" si="28"/>
        <v>-825.88398830843892</v>
      </c>
      <c r="AB52" s="1">
        <f t="shared" si="28"/>
        <v>-825.88398830843892</v>
      </c>
      <c r="AC52" s="1">
        <f t="shared" si="28"/>
        <v>-788.59775417449487</v>
      </c>
      <c r="AD52" s="1">
        <f t="shared" si="28"/>
        <v>-863.17036089203827</v>
      </c>
      <c r="AE52" s="1">
        <f t="shared" si="28"/>
        <v>-751.31138159089562</v>
      </c>
      <c r="AF52" s="1">
        <f t="shared" si="28"/>
        <v>-825.88398830843892</v>
      </c>
    </row>
    <row r="53" spans="1:38">
      <c r="A53" s="77" t="s">
        <v>546</v>
      </c>
      <c r="B53" s="5" t="str">
        <f t="shared" si="11"/>
        <v>9260-01268</v>
      </c>
      <c r="C53" s="5" t="str">
        <f t="shared" si="18"/>
        <v>9260</v>
      </c>
      <c r="D53" s="1">
        <f>SUM($F53:K53)</f>
        <v>58.500000000000007</v>
      </c>
      <c r="E53" s="2">
        <f t="shared" si="26"/>
        <v>1.247451653518491E-4</v>
      </c>
      <c r="F53" s="22">
        <f>'Div 91 history'!B54</f>
        <v>33.090000000000003</v>
      </c>
      <c r="G53" s="22">
        <f>'Div 91 history'!C54</f>
        <v>18.82</v>
      </c>
      <c r="H53" s="22">
        <f>'Div 91 history'!D54</f>
        <v>5.31</v>
      </c>
      <c r="I53" s="22">
        <f>'Div 91 history'!E54</f>
        <v>0.64</v>
      </c>
      <c r="J53" s="22">
        <f>'Div 91 history'!F54</f>
        <v>0.64</v>
      </c>
      <c r="K53" s="22">
        <f>'Div 91 history'!G54</f>
        <v>0</v>
      </c>
      <c r="L53" s="1">
        <f t="shared" si="27"/>
        <v>12.910039330977819</v>
      </c>
      <c r="M53" s="1">
        <f t="shared" si="27"/>
        <v>13.841224566779768</v>
      </c>
      <c r="N53" s="1">
        <f t="shared" si="27"/>
        <v>12.904924779198394</v>
      </c>
      <c r="O53" s="1">
        <f t="shared" si="27"/>
        <v>9.8890964146853442</v>
      </c>
      <c r="P53" s="1">
        <f t="shared" si="27"/>
        <v>9.8890964146853442</v>
      </c>
      <c r="Q53" s="1">
        <f t="shared" si="27"/>
        <v>9.5556570785258046</v>
      </c>
      <c r="R53" s="1">
        <f t="shared" si="27"/>
        <v>10.223160699174263</v>
      </c>
      <c r="S53" s="1">
        <f t="shared" si="27"/>
        <v>9.228578573194655</v>
      </c>
      <c r="T53" s="1">
        <f t="shared" si="27"/>
        <v>9.902818382874047</v>
      </c>
      <c r="U53" s="1">
        <f t="shared" si="27"/>
        <v>9.5688800660531008</v>
      </c>
      <c r="V53" s="1">
        <f t="shared" si="27"/>
        <v>10.236757922197615</v>
      </c>
      <c r="W53" s="1">
        <f t="shared" si="28"/>
        <v>9.5688800660531008</v>
      </c>
      <c r="X53" s="1">
        <f t="shared" si="28"/>
        <v>9.902818382874047</v>
      </c>
      <c r="Y53" s="1">
        <f t="shared" si="28"/>
        <v>10.236757922197615</v>
      </c>
      <c r="Z53" s="1">
        <f t="shared" si="28"/>
        <v>9.2356890476197098</v>
      </c>
      <c r="AA53" s="1">
        <f t="shared" si="28"/>
        <v>11.553200422785796</v>
      </c>
      <c r="AB53" s="1">
        <f t="shared" si="28"/>
        <v>11.553200422785796</v>
      </c>
      <c r="AC53" s="1">
        <f t="shared" si="28"/>
        <v>11.031607387857635</v>
      </c>
      <c r="AD53" s="1">
        <f t="shared" si="28"/>
        <v>12.074795394470982</v>
      </c>
      <c r="AE53" s="1">
        <f t="shared" si="28"/>
        <v>10.510012416172449</v>
      </c>
      <c r="AF53" s="1">
        <f t="shared" si="28"/>
        <v>11.553200422785796</v>
      </c>
    </row>
    <row r="54" spans="1:38">
      <c r="A54" s="77" t="s">
        <v>123</v>
      </c>
      <c r="B54" s="5" t="str">
        <f t="shared" si="11"/>
        <v>9260-01269</v>
      </c>
      <c r="C54" s="5" t="str">
        <f t="shared" si="18"/>
        <v>9260</v>
      </c>
      <c r="D54" s="1">
        <f>SUM($F54:K54)</f>
        <v>6831.5599999999995</v>
      </c>
      <c r="E54" s="2">
        <f t="shared" si="26"/>
        <v>1.4567591142069711E-2</v>
      </c>
      <c r="F54" s="22">
        <f>'Div 91 history'!B55</f>
        <v>1202.96</v>
      </c>
      <c r="G54" s="22">
        <f>'Div 91 history'!C55</f>
        <v>1066.5</v>
      </c>
      <c r="H54" s="22">
        <f>'Div 91 history'!D55</f>
        <v>1247.3499999999999</v>
      </c>
      <c r="I54" s="22">
        <f>'Div 91 history'!E55</f>
        <v>1000.23</v>
      </c>
      <c r="J54" s="22">
        <f>'Div 91 history'!F55</f>
        <v>1231.1199999999999</v>
      </c>
      <c r="K54" s="22">
        <f>'Div 91 history'!G55</f>
        <v>1083.4000000000001</v>
      </c>
      <c r="L54" s="1">
        <f t="shared" si="27"/>
        <v>1507.618945161279</v>
      </c>
      <c r="M54" s="1">
        <f t="shared" si="27"/>
        <v>1616.3616427594868</v>
      </c>
      <c r="N54" s="1">
        <f t="shared" si="27"/>
        <v>1507.021673924454</v>
      </c>
      <c r="O54" s="1">
        <f t="shared" si="27"/>
        <v>1154.8368462001333</v>
      </c>
      <c r="P54" s="1">
        <f t="shared" si="27"/>
        <v>1154.8368462001333</v>
      </c>
      <c r="Q54" s="1">
        <f t="shared" si="27"/>
        <v>1115.8981995106622</v>
      </c>
      <c r="R54" s="1">
        <f t="shared" si="27"/>
        <v>1193.8484736077082</v>
      </c>
      <c r="S54" s="1">
        <f t="shared" si="27"/>
        <v>1077.7023630340798</v>
      </c>
      <c r="T54" s="1">
        <f t="shared" si="27"/>
        <v>1156.4392812257609</v>
      </c>
      <c r="U54" s="1">
        <f t="shared" si="27"/>
        <v>1117.4423641717215</v>
      </c>
      <c r="V54" s="1">
        <f t="shared" si="27"/>
        <v>1195.4363410421938</v>
      </c>
      <c r="W54" s="1">
        <f t="shared" si="28"/>
        <v>1117.4423641717215</v>
      </c>
      <c r="X54" s="1">
        <f t="shared" si="28"/>
        <v>1156.4392812257609</v>
      </c>
      <c r="Y54" s="1">
        <f t="shared" si="28"/>
        <v>1195.4363410421938</v>
      </c>
      <c r="Z54" s="1">
        <f t="shared" si="28"/>
        <v>1078.5327157291777</v>
      </c>
      <c r="AA54" s="1">
        <f t="shared" si="28"/>
        <v>1349.168921030539</v>
      </c>
      <c r="AB54" s="1">
        <f t="shared" si="28"/>
        <v>1349.168921030539</v>
      </c>
      <c r="AC54" s="1">
        <f t="shared" si="28"/>
        <v>1288.2579105400459</v>
      </c>
      <c r="AD54" s="1">
        <f t="shared" si="28"/>
        <v>1410.0801576931995</v>
      </c>
      <c r="AE54" s="1">
        <f t="shared" si="28"/>
        <v>1227.3466738773855</v>
      </c>
      <c r="AF54" s="1">
        <f t="shared" si="28"/>
        <v>1349.168921030539</v>
      </c>
    </row>
    <row r="55" spans="1:38">
      <c r="A55" s="77" t="s">
        <v>333</v>
      </c>
      <c r="B55" s="5" t="str">
        <f t="shared" si="11"/>
        <v>9260-01270</v>
      </c>
      <c r="C55" s="5" t="str">
        <f t="shared" si="18"/>
        <v>9260</v>
      </c>
      <c r="D55" s="1">
        <f>SUM($F55:K55)</f>
        <v>-82.6400000000001</v>
      </c>
      <c r="E55" s="2">
        <f t="shared" si="26"/>
        <v>-1.7622120452439011E-4</v>
      </c>
      <c r="F55" s="22">
        <f>'Div 91 history'!B56</f>
        <v>407.89</v>
      </c>
      <c r="G55" s="22">
        <f>'Div 91 history'!C56</f>
        <v>-120.89</v>
      </c>
      <c r="H55" s="22">
        <f>'Div 91 history'!D56</f>
        <v>216.06</v>
      </c>
      <c r="I55" s="22">
        <f>'Div 91 history'!E56</f>
        <v>996.55</v>
      </c>
      <c r="J55" s="22">
        <f>'Div 91 history'!F56</f>
        <v>299.49</v>
      </c>
      <c r="K55" s="22">
        <f>'Div 91 history'!G56</f>
        <v>-1881.74</v>
      </c>
      <c r="L55" s="1">
        <f t="shared" si="27"/>
        <v>-18.237361543795011</v>
      </c>
      <c r="M55" s="1">
        <f t="shared" si="27"/>
        <v>-19.552799969208227</v>
      </c>
      <c r="N55" s="1">
        <f t="shared" si="27"/>
        <v>-18.230136474409512</v>
      </c>
      <c r="O55" s="1">
        <f t="shared" si="27"/>
        <v>-13.969827824095688</v>
      </c>
      <c r="P55" s="1">
        <f t="shared" si="27"/>
        <v>-13.969827824095688</v>
      </c>
      <c r="Q55" s="1">
        <f t="shared" si="27"/>
        <v>-13.498794888365357</v>
      </c>
      <c r="R55" s="1">
        <f t="shared" si="27"/>
        <v>-14.441743592816447</v>
      </c>
      <c r="S55" s="1">
        <f t="shared" si="27"/>
        <v>-13.036747577586446</v>
      </c>
      <c r="T55" s="1">
        <f t="shared" si="27"/>
        <v>-13.98921215659337</v>
      </c>
      <c r="U55" s="1">
        <f t="shared" si="27"/>
        <v>-13.517474336044943</v>
      </c>
      <c r="V55" s="1">
        <f t="shared" si="27"/>
        <v>-14.460951704109606</v>
      </c>
      <c r="W55" s="1">
        <f t="shared" si="28"/>
        <v>-13.517474336044943</v>
      </c>
      <c r="X55" s="1">
        <f t="shared" si="28"/>
        <v>-13.98921215659337</v>
      </c>
      <c r="Y55" s="1">
        <f t="shared" si="28"/>
        <v>-14.460951704109606</v>
      </c>
      <c r="Z55" s="1">
        <f t="shared" si="28"/>
        <v>-13.046792186244335</v>
      </c>
      <c r="AA55" s="1">
        <f t="shared" si="28"/>
        <v>-16.320623639983236</v>
      </c>
      <c r="AB55" s="1">
        <f t="shared" si="28"/>
        <v>-16.320623639983236</v>
      </c>
      <c r="AC55" s="1">
        <f t="shared" si="28"/>
        <v>-15.583795462094974</v>
      </c>
      <c r="AD55" s="1">
        <f t="shared" si="28"/>
        <v>-17.057454553830478</v>
      </c>
      <c r="AE55" s="1">
        <f t="shared" si="28"/>
        <v>-14.84696454824773</v>
      </c>
      <c r="AF55" s="1">
        <f t="shared" si="28"/>
        <v>-16.320623639983236</v>
      </c>
    </row>
    <row r="56" spans="1:38">
      <c r="A56" s="77" t="s">
        <v>547</v>
      </c>
      <c r="B56" s="5" t="str">
        <f t="shared" si="11"/>
        <v>9260-01271</v>
      </c>
      <c r="C56" s="5" t="str">
        <f t="shared" si="18"/>
        <v>9260</v>
      </c>
      <c r="D56" s="1">
        <f>SUM($F56:K56)</f>
        <v>25.519999999999996</v>
      </c>
      <c r="E56" s="2">
        <f t="shared" si="26"/>
        <v>5.441874563725108E-5</v>
      </c>
      <c r="F56" s="22">
        <f>'Div 91 history'!B57</f>
        <v>10.029999999999999</v>
      </c>
      <c r="G56" s="22">
        <f>'Div 91 history'!C57</f>
        <v>6.6</v>
      </c>
      <c r="H56" s="22">
        <f>'Div 91 history'!D57</f>
        <v>7.17</v>
      </c>
      <c r="I56" s="22">
        <f>'Div 91 history'!E57</f>
        <v>0.86</v>
      </c>
      <c r="J56" s="22">
        <f>'Div 91 history'!F57</f>
        <v>0.86</v>
      </c>
      <c r="K56" s="22">
        <f>'Div 91 history'!G57</f>
        <v>0</v>
      </c>
      <c r="L56" s="1">
        <f t="shared" si="27"/>
        <v>5.6318667303684418</v>
      </c>
      <c r="M56" s="1">
        <f t="shared" si="27"/>
        <v>6.0380863409268306</v>
      </c>
      <c r="N56" s="1">
        <f t="shared" si="27"/>
        <v>5.6296355617973148</v>
      </c>
      <c r="O56" s="1">
        <f t="shared" si="27"/>
        <v>4.3140126581670071</v>
      </c>
      <c r="P56" s="1">
        <f t="shared" si="27"/>
        <v>4.3140126581670071</v>
      </c>
      <c r="Q56" s="1">
        <f t="shared" si="27"/>
        <v>4.1685533101534782</v>
      </c>
      <c r="R56" s="1">
        <f t="shared" si="27"/>
        <v>4.4597446332124298</v>
      </c>
      <c r="S56" s="1">
        <f t="shared" si="27"/>
        <v>4.0258688066312391</v>
      </c>
      <c r="T56" s="1">
        <f t="shared" si="27"/>
        <v>4.3199987201871046</v>
      </c>
      <c r="U56" s="1">
        <f t="shared" si="27"/>
        <v>4.1743216971910266</v>
      </c>
      <c r="V56" s="1">
        <f t="shared" si="27"/>
        <v>4.4656762764868905</v>
      </c>
      <c r="W56" s="1">
        <f t="shared" si="28"/>
        <v>4.1743216971910266</v>
      </c>
      <c r="X56" s="1">
        <f t="shared" si="28"/>
        <v>4.3199987201871046</v>
      </c>
      <c r="Y56" s="1">
        <f t="shared" si="28"/>
        <v>4.4656762764868905</v>
      </c>
      <c r="Z56" s="1">
        <f t="shared" si="28"/>
        <v>4.0289706751325625</v>
      </c>
      <c r="AA56" s="1">
        <f t="shared" si="28"/>
        <v>5.0399602528118539</v>
      </c>
      <c r="AB56" s="1">
        <f t="shared" si="28"/>
        <v>5.0399602528118539</v>
      </c>
      <c r="AC56" s="1">
        <f t="shared" si="28"/>
        <v>4.8124208638996029</v>
      </c>
      <c r="AD56" s="1">
        <f t="shared" si="28"/>
        <v>5.2675004866136641</v>
      </c>
      <c r="AE56" s="1">
        <f t="shared" si="28"/>
        <v>4.5848806300977927</v>
      </c>
      <c r="AF56" s="1">
        <f t="shared" si="28"/>
        <v>5.0399602528118539</v>
      </c>
    </row>
    <row r="57" spans="1:38">
      <c r="A57" s="77" t="s">
        <v>548</v>
      </c>
      <c r="B57" s="5" t="str">
        <f t="shared" si="11"/>
        <v>9260-01291</v>
      </c>
      <c r="C57" s="5" t="str">
        <f t="shared" si="18"/>
        <v>9260</v>
      </c>
      <c r="D57" s="1">
        <f>SUM($F57:K57)</f>
        <v>357.42000000000007</v>
      </c>
      <c r="E57" s="2">
        <f t="shared" si="26"/>
        <v>7.6216097435996425E-4</v>
      </c>
      <c r="F57" s="22">
        <f>'Div 91 history'!B58</f>
        <v>140.56</v>
      </c>
      <c r="G57" s="22">
        <f>'Div 91 history'!C58</f>
        <v>92.36</v>
      </c>
      <c r="H57" s="22">
        <f>'Div 91 history'!D58</f>
        <v>100.4</v>
      </c>
      <c r="I57" s="22">
        <f>'Div 91 history'!E58</f>
        <v>12.05</v>
      </c>
      <c r="J57" s="22">
        <f>'Div 91 history'!F58</f>
        <v>12.05</v>
      </c>
      <c r="K57" s="22">
        <f>'Div 91 history'!G58</f>
        <v>0</v>
      </c>
      <c r="L57" s="1">
        <f t="shared" ref="L57:AB59" si="29">$E57*L$60</f>
        <v>78.877030045779364</v>
      </c>
      <c r="M57" s="1">
        <f t="shared" si="29"/>
        <v>84.566333071084188</v>
      </c>
      <c r="N57" s="1">
        <f t="shared" si="29"/>
        <v>78.845781445830596</v>
      </c>
      <c r="O57" s="1">
        <f t="shared" si="29"/>
        <v>60.419843427980098</v>
      </c>
      <c r="P57" s="1">
        <f t="shared" si="29"/>
        <v>60.419843427980098</v>
      </c>
      <c r="Q57" s="1">
        <f t="shared" si="29"/>
        <v>58.382614581310996</v>
      </c>
      <c r="R57" s="1">
        <f t="shared" si="29"/>
        <v>62.460890548698558</v>
      </c>
      <c r="S57" s="1">
        <f t="shared" si="29"/>
        <v>56.384248780021089</v>
      </c>
      <c r="T57" s="1">
        <f t="shared" si="29"/>
        <v>60.503681135159695</v>
      </c>
      <c r="U57" s="1">
        <f t="shared" si="29"/>
        <v>58.46340364459315</v>
      </c>
      <c r="V57" s="1">
        <f t="shared" si="29"/>
        <v>62.543966094903794</v>
      </c>
      <c r="W57" s="1">
        <f t="shared" si="29"/>
        <v>58.46340364459315</v>
      </c>
      <c r="X57" s="1">
        <f t="shared" si="29"/>
        <v>60.503681135159695</v>
      </c>
      <c r="Y57" s="1">
        <f t="shared" si="29"/>
        <v>62.543966094903794</v>
      </c>
      <c r="Z57" s="1">
        <f t="shared" si="29"/>
        <v>56.427691955559602</v>
      </c>
      <c r="AA57" s="1">
        <f t="shared" si="29"/>
        <v>70.587092224138459</v>
      </c>
      <c r="AB57" s="1">
        <f t="shared" si="29"/>
        <v>70.587092224138459</v>
      </c>
      <c r="AC57" s="1">
        <f t="shared" ref="W57:AF59" si="30">$E57*AC$60</f>
        <v>67.400292522531217</v>
      </c>
      <c r="AD57" s="1">
        <f t="shared" si="30"/>
        <v>73.773903758834507</v>
      </c>
      <c r="AE57" s="1">
        <f t="shared" si="30"/>
        <v>64.213480987835169</v>
      </c>
      <c r="AF57" s="1">
        <f t="shared" si="30"/>
        <v>70.587092224138459</v>
      </c>
    </row>
    <row r="58" spans="1:38">
      <c r="A58" s="77" t="s">
        <v>549</v>
      </c>
      <c r="B58" s="5" t="str">
        <f t="shared" si="11"/>
        <v>9260-01292</v>
      </c>
      <c r="C58" s="5" t="str">
        <f t="shared" si="18"/>
        <v>9260</v>
      </c>
      <c r="D58" s="1">
        <f>SUM($F58:K58)</f>
        <v>236.86</v>
      </c>
      <c r="E58" s="2">
        <f t="shared" si="26"/>
        <v>5.0507931393570899E-4</v>
      </c>
      <c r="F58" s="22">
        <f>'Div 91 history'!B59</f>
        <v>93.15</v>
      </c>
      <c r="G58" s="22">
        <f>'Div 91 history'!C59</f>
        <v>61.21</v>
      </c>
      <c r="H58" s="22">
        <f>'Div 91 history'!D59</f>
        <v>66.540000000000006</v>
      </c>
      <c r="I58" s="22">
        <f>'Div 91 history'!E59</f>
        <v>7.98</v>
      </c>
      <c r="J58" s="22">
        <f>'Div 91 history'!F59</f>
        <v>7.98</v>
      </c>
      <c r="K58" s="22">
        <f>'Div 91 history'!G59</f>
        <v>0</v>
      </c>
      <c r="L58" s="1">
        <f t="shared" si="29"/>
        <v>52.271314802314635</v>
      </c>
      <c r="M58" s="1">
        <f t="shared" si="29"/>
        <v>56.041580357050528</v>
      </c>
      <c r="N58" s="1">
        <f t="shared" si="29"/>
        <v>52.250606550443273</v>
      </c>
      <c r="O58" s="1">
        <f t="shared" si="29"/>
        <v>40.039852594570434</v>
      </c>
      <c r="P58" s="1">
        <f t="shared" si="29"/>
        <v>40.039852594570434</v>
      </c>
      <c r="Q58" s="1">
        <f t="shared" si="29"/>
        <v>38.689793771275589</v>
      </c>
      <c r="R58" s="1">
        <f t="shared" si="29"/>
        <v>41.392441764212244</v>
      </c>
      <c r="S58" s="1">
        <f t="shared" si="29"/>
        <v>37.365489245245911</v>
      </c>
      <c r="T58" s="1">
        <f t="shared" si="29"/>
        <v>40.095411319103363</v>
      </c>
      <c r="U58" s="1">
        <f t="shared" si="29"/>
        <v>38.743332178552777</v>
      </c>
      <c r="V58" s="1">
        <f t="shared" si="29"/>
        <v>41.447495409431234</v>
      </c>
      <c r="W58" s="1">
        <f t="shared" si="30"/>
        <v>38.743332178552777</v>
      </c>
      <c r="X58" s="1">
        <f t="shared" si="30"/>
        <v>40.095411319103363</v>
      </c>
      <c r="Y58" s="1">
        <f t="shared" si="30"/>
        <v>41.447495409431234</v>
      </c>
      <c r="Z58" s="1">
        <f t="shared" si="30"/>
        <v>37.394278766140246</v>
      </c>
      <c r="AA58" s="1">
        <f t="shared" si="30"/>
        <v>46.777624822923819</v>
      </c>
      <c r="AB58" s="1">
        <f t="shared" si="30"/>
        <v>46.777624822923819</v>
      </c>
      <c r="AC58" s="1">
        <f t="shared" si="30"/>
        <v>44.665752579281353</v>
      </c>
      <c r="AD58" s="1">
        <f t="shared" si="30"/>
        <v>48.88950490828028</v>
      </c>
      <c r="AE58" s="1">
        <f t="shared" si="30"/>
        <v>42.553872493924892</v>
      </c>
      <c r="AF58" s="1">
        <f t="shared" si="30"/>
        <v>46.777624822923819</v>
      </c>
    </row>
    <row r="59" spans="1:38">
      <c r="A59" s="77" t="s">
        <v>550</v>
      </c>
      <c r="B59" s="5" t="str">
        <f t="shared" si="11"/>
        <v>9250-01293</v>
      </c>
      <c r="C59" s="5" t="str">
        <f t="shared" si="18"/>
        <v>9250</v>
      </c>
      <c r="D59" s="1">
        <f>SUM($F59:K59)</f>
        <v>117.25</v>
      </c>
      <c r="E59" s="2">
        <f t="shared" si="26"/>
        <v>2.5002342970092831E-4</v>
      </c>
      <c r="F59" s="22">
        <f>'Div 91 history'!B60</f>
        <v>46.11</v>
      </c>
      <c r="G59" s="22">
        <f>'Div 91 history'!C60</f>
        <v>30.3</v>
      </c>
      <c r="H59" s="22">
        <f>'Div 91 history'!D60</f>
        <v>32.94</v>
      </c>
      <c r="I59" s="22">
        <f>'Div 91 history'!E60</f>
        <v>3.95</v>
      </c>
      <c r="J59" s="22">
        <f>'Div 91 history'!F60</f>
        <v>3.95</v>
      </c>
      <c r="K59" s="22">
        <f>'Div 91 history'!G60</f>
        <v>0</v>
      </c>
      <c r="L59" s="1">
        <f t="shared" si="29"/>
        <v>25.875249770207681</v>
      </c>
      <c r="M59" s="1">
        <f t="shared" si="29"/>
        <v>27.741599665896203</v>
      </c>
      <c r="N59" s="1">
        <f t="shared" si="29"/>
        <v>25.864998809589942</v>
      </c>
      <c r="O59" s="1">
        <f t="shared" si="29"/>
        <v>19.820453925159939</v>
      </c>
      <c r="P59" s="1">
        <f t="shared" si="29"/>
        <v>19.820453925159939</v>
      </c>
      <c r="Q59" s="1">
        <f t="shared" si="29"/>
        <v>19.152150298412831</v>
      </c>
      <c r="R59" s="1">
        <f t="shared" si="29"/>
        <v>20.49001011928517</v>
      </c>
      <c r="S59" s="1">
        <f t="shared" si="29"/>
        <v>18.496595516360223</v>
      </c>
      <c r="T59" s="1">
        <f t="shared" si="29"/>
        <v>19.847956502427042</v>
      </c>
      <c r="U59" s="1">
        <f t="shared" si="29"/>
        <v>19.178652781961127</v>
      </c>
      <c r="V59" s="1">
        <f t="shared" si="29"/>
        <v>20.51726267312257</v>
      </c>
      <c r="W59" s="1">
        <f t="shared" si="30"/>
        <v>19.178652781961127</v>
      </c>
      <c r="X59" s="1">
        <f t="shared" si="30"/>
        <v>19.847956502427042</v>
      </c>
      <c r="Y59" s="1">
        <f t="shared" si="30"/>
        <v>20.51726267312257</v>
      </c>
      <c r="Z59" s="1">
        <f t="shared" si="30"/>
        <v>18.510846851853177</v>
      </c>
      <c r="AA59" s="1">
        <f t="shared" si="30"/>
        <v>23.155773496951017</v>
      </c>
      <c r="AB59" s="1">
        <f t="shared" si="30"/>
        <v>23.155773496951017</v>
      </c>
      <c r="AC59" s="1">
        <f t="shared" si="30"/>
        <v>22.1103583970309</v>
      </c>
      <c r="AD59" s="1">
        <f t="shared" si="30"/>
        <v>24.201192478661923</v>
      </c>
      <c r="AE59" s="1">
        <f t="shared" si="30"/>
        <v>21.064939415319994</v>
      </c>
      <c r="AF59" s="1">
        <f t="shared" si="30"/>
        <v>23.155773496951017</v>
      </c>
    </row>
    <row r="60" spans="1:38">
      <c r="A60" s="9" t="s">
        <v>23</v>
      </c>
      <c r="B60" s="5"/>
      <c r="C60" s="5"/>
      <c r="D60" s="31">
        <f t="shared" ref="D60:K60" si="31">SUM(D33:D59)</f>
        <v>468956.04999999993</v>
      </c>
      <c r="E60" s="32">
        <f t="shared" si="31"/>
        <v>1.0000000000000004</v>
      </c>
      <c r="F60" s="49">
        <f t="shared" si="31"/>
        <v>88550.569999999978</v>
      </c>
      <c r="G60" s="31">
        <f t="shared" si="31"/>
        <v>89045.390000000043</v>
      </c>
      <c r="H60" s="31">
        <f t="shared" si="31"/>
        <v>50063.089999999989</v>
      </c>
      <c r="I60" s="31">
        <f t="shared" si="31"/>
        <v>84879.54</v>
      </c>
      <c r="J60" s="31">
        <f t="shared" si="31"/>
        <v>72909.060000000012</v>
      </c>
      <c r="K60" s="31">
        <f t="shared" si="31"/>
        <v>83508.399999999994</v>
      </c>
      <c r="L60" s="33">
        <f>'Div 91 history'!H61</f>
        <v>103491.29999999999</v>
      </c>
      <c r="M60" s="33">
        <f>'Div 91 history'!I61</f>
        <v>110956</v>
      </c>
      <c r="N60" s="33">
        <f>'Div 91 history'!J61</f>
        <v>103450.29999999999</v>
      </c>
      <c r="O60" s="31">
        <f>'Div 091 FY18 Budget'!C20</f>
        <v>79274.386199999994</v>
      </c>
      <c r="P60" s="31">
        <f>'Div 091 FY18 Budget'!D20</f>
        <v>79274.386199999994</v>
      </c>
      <c r="Q60" s="31">
        <f>'Div 091 FY18 Budget'!E20</f>
        <v>76601.422200000001</v>
      </c>
      <c r="R60" s="31">
        <f>'Div 091 FY18 Budget'!F20</f>
        <v>81952.36</v>
      </c>
      <c r="S60" s="31">
        <f>'Div 091 FY18 Budget'!G20</f>
        <v>73979.448799999998</v>
      </c>
      <c r="T60" s="31">
        <f>'Div 091 FY18 Budget'!H20</f>
        <v>79384.386199999994</v>
      </c>
      <c r="U60" s="31">
        <f>'Div 091 FY18 Budget'!I20</f>
        <v>76707.422200000001</v>
      </c>
      <c r="V60" s="31">
        <f>'Div 091 FY18 Budget'!J20</f>
        <v>82061.36</v>
      </c>
      <c r="W60" s="31">
        <f>'Div 091 FY18 Budget'!K20</f>
        <v>76707.422200000001</v>
      </c>
      <c r="X60" s="31">
        <f>'Div 091 FY18 Budget'!L20</f>
        <v>79384.386199999994</v>
      </c>
      <c r="Y60" s="31">
        <f>'Div 091 FY18 Budget'!M20</f>
        <v>82061.36</v>
      </c>
      <c r="Z60" s="31">
        <f>'Div 091 FY18 Budget'!N20</f>
        <v>74036.448799999998</v>
      </c>
      <c r="AA60" s="37">
        <f t="shared" ref="AA60:AF60" si="32">AA2*AA31</f>
        <v>92614.414275691553</v>
      </c>
      <c r="AB60" s="37">
        <f t="shared" si="32"/>
        <v>92614.414275691553</v>
      </c>
      <c r="AC60" s="37">
        <f t="shared" si="32"/>
        <v>88433.145739496293</v>
      </c>
      <c r="AD60" s="37">
        <f t="shared" si="32"/>
        <v>96795.698337594906</v>
      </c>
      <c r="AE60" s="37">
        <f t="shared" si="32"/>
        <v>84251.86167759294</v>
      </c>
      <c r="AF60" s="37">
        <f t="shared" si="32"/>
        <v>92614.414275691553</v>
      </c>
      <c r="AH60" s="15">
        <f>SUM(F60:Q60)</f>
        <v>1022003.8446000001</v>
      </c>
      <c r="AI60" s="15">
        <f>SUM(U60:AF60)</f>
        <v>1018282.3479817589</v>
      </c>
      <c r="AK60" s="15">
        <f>AH60*$AK$6</f>
        <v>513565.12050020293</v>
      </c>
      <c r="AL60" s="15">
        <f>AI60*$AL$6</f>
        <v>511700.7358031192</v>
      </c>
    </row>
    <row r="61" spans="1:38">
      <c r="B61" s="5"/>
      <c r="C61" s="5"/>
      <c r="F61" s="1">
        <f>F60-'Div 91 history'!B61</f>
        <v>0</v>
      </c>
      <c r="G61" s="1">
        <f>G60-'Div 91 history'!C61</f>
        <v>0</v>
      </c>
      <c r="H61" s="1">
        <f>H60-'Div 91 history'!D61</f>
        <v>0</v>
      </c>
      <c r="I61" s="1">
        <f>I60-'Div 91 history'!E61</f>
        <v>0</v>
      </c>
      <c r="J61" s="1">
        <f>J60-'Div 91 history'!F61</f>
        <v>0</v>
      </c>
      <c r="K61" s="1">
        <f>K60-'Div 91 history'!G61</f>
        <v>0</v>
      </c>
      <c r="L61" s="1">
        <f>L60-'Div 91 history'!H61</f>
        <v>0</v>
      </c>
      <c r="M61" s="1">
        <f>M60-'Div 91 history'!I61</f>
        <v>0</v>
      </c>
      <c r="N61" s="1">
        <f>N60-'Div 91 history'!J61</f>
        <v>0</v>
      </c>
      <c r="O61" s="1">
        <f t="shared" ref="O61:AF61" si="33">O60-SUM(O33:O59)</f>
        <v>0</v>
      </c>
      <c r="P61" s="1">
        <f t="shared" si="33"/>
        <v>0</v>
      </c>
      <c r="Q61" s="1">
        <f t="shared" si="33"/>
        <v>0</v>
      </c>
      <c r="R61" s="1">
        <f t="shared" si="33"/>
        <v>0</v>
      </c>
      <c r="S61" s="1">
        <f t="shared" si="33"/>
        <v>0</v>
      </c>
      <c r="T61" s="1">
        <f t="shared" si="33"/>
        <v>0</v>
      </c>
      <c r="U61" s="1">
        <f t="shared" si="33"/>
        <v>0</v>
      </c>
      <c r="V61" s="1">
        <f t="shared" si="33"/>
        <v>0</v>
      </c>
      <c r="W61" s="1">
        <f t="shared" si="33"/>
        <v>0</v>
      </c>
      <c r="X61" s="1">
        <f t="shared" si="33"/>
        <v>0</v>
      </c>
      <c r="Y61" s="1">
        <f t="shared" si="33"/>
        <v>0</v>
      </c>
      <c r="Z61" s="1">
        <f t="shared" si="33"/>
        <v>0</v>
      </c>
      <c r="AA61" s="1">
        <f t="shared" si="33"/>
        <v>0</v>
      </c>
      <c r="AB61" s="1">
        <f t="shared" si="33"/>
        <v>0</v>
      </c>
      <c r="AC61" s="1">
        <f t="shared" si="33"/>
        <v>0</v>
      </c>
      <c r="AD61" s="1">
        <f t="shared" si="33"/>
        <v>0</v>
      </c>
      <c r="AE61" s="1">
        <f t="shared" si="33"/>
        <v>0</v>
      </c>
      <c r="AF61" s="1">
        <f t="shared" si="33"/>
        <v>0</v>
      </c>
    </row>
    <row r="62" spans="1:38">
      <c r="A62" s="77" t="s">
        <v>318</v>
      </c>
      <c r="B62" s="5" t="str">
        <f t="shared" si="11"/>
        <v>9260-07421</v>
      </c>
      <c r="C62" s="5" t="str">
        <f t="shared" ref="C62:C80" si="34">LEFT(B62,4)</f>
        <v>9260</v>
      </c>
      <c r="D62" s="1">
        <f>SUM($F62:K62)</f>
        <v>36861.65</v>
      </c>
      <c r="E62" s="2">
        <f t="shared" ref="E62:E82" si="35">D62/$D$84</f>
        <v>4.3653789876428699E-2</v>
      </c>
      <c r="F62" s="22">
        <f>'Div 91 history'!B63</f>
        <v>6770.35</v>
      </c>
      <c r="G62" s="22">
        <f>'Div 91 history'!C63</f>
        <v>3462.81</v>
      </c>
      <c r="H62" s="22">
        <f>'Div 91 history'!D63</f>
        <v>7603.35</v>
      </c>
      <c r="I62" s="22">
        <f>'Div 91 history'!E63</f>
        <v>5694.42</v>
      </c>
      <c r="J62" s="22">
        <f>'Div 91 history'!F63</f>
        <v>7462.92</v>
      </c>
      <c r="K62" s="22">
        <f>'Div 91 history'!G63</f>
        <v>5867.8</v>
      </c>
      <c r="L62" s="1">
        <f t="shared" ref="L62:V74" si="36">$E62*L$84</f>
        <v>9044.6815455830128</v>
      </c>
      <c r="M62" s="1">
        <f t="shared" si="36"/>
        <v>1265.9690737123062</v>
      </c>
      <c r="N62" s="1">
        <f t="shared" si="36"/>
        <v>1339.2838676581732</v>
      </c>
      <c r="O62" s="1">
        <f t="shared" si="36"/>
        <v>3705.0261961461365</v>
      </c>
      <c r="P62" s="1">
        <f t="shared" si="36"/>
        <v>4353.1931806217508</v>
      </c>
      <c r="Q62" s="1">
        <f t="shared" si="36"/>
        <v>4791.743641329952</v>
      </c>
      <c r="R62" s="1">
        <f t="shared" si="36"/>
        <v>5426.4260923433494</v>
      </c>
      <c r="S62" s="1">
        <f t="shared" si="36"/>
        <v>4858.476391049694</v>
      </c>
      <c r="T62" s="1">
        <f t="shared" si="36"/>
        <v>4522.050527473376</v>
      </c>
      <c r="U62" s="1">
        <f t="shared" si="36"/>
        <v>3981.6701807341246</v>
      </c>
      <c r="V62" s="1">
        <f t="shared" si="36"/>
        <v>7406.2748945275171</v>
      </c>
      <c r="W62" s="1">
        <f t="shared" ref="W62:AF74" si="37">$E62*W$84</f>
        <v>3847.0892265595817</v>
      </c>
      <c r="X62" s="1">
        <f t="shared" si="37"/>
        <v>8718.3736701166727</v>
      </c>
      <c r="Y62" s="1">
        <f t="shared" si="37"/>
        <v>1306.8332248966087</v>
      </c>
      <c r="Z62" s="1">
        <f t="shared" si="37"/>
        <v>1375.2987463248105</v>
      </c>
      <c r="AA62" s="1">
        <f t="shared" si="37"/>
        <v>3705.0261961461365</v>
      </c>
      <c r="AB62" s="1">
        <f t="shared" si="37"/>
        <v>4353.1931806217508</v>
      </c>
      <c r="AC62" s="1">
        <f t="shared" si="37"/>
        <v>4791.743641329952</v>
      </c>
      <c r="AD62" s="1">
        <f t="shared" si="37"/>
        <v>5426.4260923433494</v>
      </c>
      <c r="AE62" s="1">
        <f t="shared" si="37"/>
        <v>4858.476391049694</v>
      </c>
      <c r="AF62" s="1">
        <f t="shared" si="37"/>
        <v>4522.050527473376</v>
      </c>
      <c r="AH62" s="15">
        <f>SUM(F62:Q62)</f>
        <v>61361.547505051341</v>
      </c>
      <c r="AI62" s="15">
        <f>SUM(U62:AF62)</f>
        <v>54292.455972123556</v>
      </c>
    </row>
    <row r="63" spans="1:38">
      <c r="A63" s="77" t="s">
        <v>320</v>
      </c>
      <c r="B63" s="5" t="str">
        <f t="shared" si="11"/>
        <v>8700-07443</v>
      </c>
      <c r="C63" s="5" t="str">
        <f t="shared" si="34"/>
        <v>8700</v>
      </c>
      <c r="D63" s="1">
        <f>SUM($F63:K63)</f>
        <v>247.23000000000002</v>
      </c>
      <c r="E63" s="2">
        <f t="shared" si="35"/>
        <v>2.9278468194314327E-4</v>
      </c>
      <c r="F63" s="22">
        <f>'Div 91 history'!B64</f>
        <v>194.37</v>
      </c>
      <c r="G63" s="22">
        <f>'Div 91 history'!C64</f>
        <v>0</v>
      </c>
      <c r="H63" s="22">
        <f>'Div 91 history'!D64</f>
        <v>0</v>
      </c>
      <c r="I63" s="22">
        <f>'Div 91 history'!E64</f>
        <v>0</v>
      </c>
      <c r="J63" s="22">
        <f>'Div 91 history'!F64</f>
        <v>52.86</v>
      </c>
      <c r="K63" s="22">
        <f>'Div 91 history'!G64</f>
        <v>0</v>
      </c>
      <c r="L63" s="1">
        <f t="shared" si="36"/>
        <v>60.662412521265004</v>
      </c>
      <c r="M63" s="1">
        <f t="shared" si="36"/>
        <v>8.490817261134362</v>
      </c>
      <c r="N63" s="1">
        <f t="shared" si="36"/>
        <v>8.9825374230705943</v>
      </c>
      <c r="O63" s="1">
        <f t="shared" si="36"/>
        <v>24.849501486591329</v>
      </c>
      <c r="P63" s="1">
        <f t="shared" si="36"/>
        <v>29.19673834581782</v>
      </c>
      <c r="Q63" s="1">
        <f t="shared" si="36"/>
        <v>32.138083358883939</v>
      </c>
      <c r="R63" s="1">
        <f t="shared" si="36"/>
        <v>36.394879849655297</v>
      </c>
      <c r="S63" s="1">
        <f t="shared" si="36"/>
        <v>32.585657944210745</v>
      </c>
      <c r="T63" s="1">
        <f t="shared" si="36"/>
        <v>30.3292595938392</v>
      </c>
      <c r="U63" s="1">
        <f t="shared" si="36"/>
        <v>26.704944536744765</v>
      </c>
      <c r="V63" s="1">
        <f t="shared" si="36"/>
        <v>49.673667407021604</v>
      </c>
      <c r="W63" s="1">
        <f t="shared" si="37"/>
        <v>25.80231404406274</v>
      </c>
      <c r="X63" s="1">
        <f t="shared" si="37"/>
        <v>58.47387521890488</v>
      </c>
      <c r="Y63" s="1">
        <f t="shared" si="37"/>
        <v>8.7648919185980159</v>
      </c>
      <c r="Z63" s="1">
        <f t="shared" si="37"/>
        <v>9.2240881526975294</v>
      </c>
      <c r="AA63" s="1">
        <f t="shared" si="37"/>
        <v>24.849501486591329</v>
      </c>
      <c r="AB63" s="1">
        <f t="shared" si="37"/>
        <v>29.19673834581782</v>
      </c>
      <c r="AC63" s="1">
        <f t="shared" si="37"/>
        <v>32.138083358883939</v>
      </c>
      <c r="AD63" s="1">
        <f t="shared" si="37"/>
        <v>36.394879849655297</v>
      </c>
      <c r="AE63" s="1">
        <f t="shared" si="37"/>
        <v>32.585657944210745</v>
      </c>
      <c r="AF63" s="1">
        <f t="shared" si="37"/>
        <v>30.3292595938392</v>
      </c>
      <c r="AH63" s="15">
        <f>SUM(F63:Q63)</f>
        <v>411.5500903967631</v>
      </c>
      <c r="AI63" s="15">
        <f>SUM(U63:AF63)</f>
        <v>364.13790185702788</v>
      </c>
    </row>
    <row r="64" spans="1:38">
      <c r="A64" s="77" t="s">
        <v>106</v>
      </c>
      <c r="B64" s="5" t="str">
        <f t="shared" si="11"/>
        <v>8740-07443</v>
      </c>
      <c r="C64" s="5" t="str">
        <f t="shared" si="34"/>
        <v>8740</v>
      </c>
      <c r="D64" s="1">
        <f>SUM($F64:K64)</f>
        <v>0</v>
      </c>
      <c r="E64" s="2">
        <f t="shared" si="35"/>
        <v>0</v>
      </c>
      <c r="F64" s="22">
        <f>'Div 91 history'!B65</f>
        <v>0</v>
      </c>
      <c r="G64" s="22">
        <f>'Div 91 history'!C65</f>
        <v>0</v>
      </c>
      <c r="H64" s="22">
        <f>'Div 91 history'!D65</f>
        <v>0</v>
      </c>
      <c r="I64" s="22">
        <f>'Div 91 history'!E65</f>
        <v>0</v>
      </c>
      <c r="J64" s="22">
        <f>'Div 91 history'!F65</f>
        <v>0</v>
      </c>
      <c r="K64" s="22">
        <f>'Div 91 history'!G65</f>
        <v>0</v>
      </c>
      <c r="L64" s="1">
        <f t="shared" si="36"/>
        <v>0</v>
      </c>
      <c r="M64" s="1">
        <f t="shared" si="36"/>
        <v>0</v>
      </c>
      <c r="N64" s="1">
        <f t="shared" si="36"/>
        <v>0</v>
      </c>
      <c r="O64" s="1">
        <f t="shared" si="36"/>
        <v>0</v>
      </c>
      <c r="P64" s="1">
        <f t="shared" si="36"/>
        <v>0</v>
      </c>
      <c r="Q64" s="1">
        <f t="shared" si="36"/>
        <v>0</v>
      </c>
      <c r="R64" s="1">
        <f t="shared" si="36"/>
        <v>0</v>
      </c>
      <c r="S64" s="1">
        <f t="shared" si="36"/>
        <v>0</v>
      </c>
      <c r="T64" s="1">
        <f t="shared" si="36"/>
        <v>0</v>
      </c>
      <c r="U64" s="1">
        <f t="shared" si="36"/>
        <v>0</v>
      </c>
      <c r="V64" s="1">
        <f t="shared" si="36"/>
        <v>0</v>
      </c>
      <c r="W64" s="1">
        <f t="shared" si="37"/>
        <v>0</v>
      </c>
      <c r="X64" s="1">
        <f t="shared" si="37"/>
        <v>0</v>
      </c>
      <c r="Y64" s="1">
        <f t="shared" si="37"/>
        <v>0</v>
      </c>
      <c r="Z64" s="1">
        <f t="shared" si="37"/>
        <v>0</v>
      </c>
      <c r="AA64" s="1">
        <f t="shared" si="37"/>
        <v>0</v>
      </c>
      <c r="AB64" s="1">
        <f t="shared" si="37"/>
        <v>0</v>
      </c>
      <c r="AC64" s="1">
        <f t="shared" si="37"/>
        <v>0</v>
      </c>
      <c r="AD64" s="1">
        <f t="shared" si="37"/>
        <v>0</v>
      </c>
      <c r="AE64" s="1">
        <f t="shared" si="37"/>
        <v>0</v>
      </c>
      <c r="AF64" s="1">
        <f t="shared" si="37"/>
        <v>0</v>
      </c>
    </row>
    <row r="65" spans="1:35">
      <c r="A65" s="77" t="s">
        <v>103</v>
      </c>
      <c r="B65" s="5" t="str">
        <f t="shared" si="11"/>
        <v>9260-07443</v>
      </c>
      <c r="C65" s="5" t="str">
        <f t="shared" si="34"/>
        <v>9260</v>
      </c>
      <c r="D65" s="1">
        <f>SUM($F65:K65)</f>
        <v>0</v>
      </c>
      <c r="E65" s="2">
        <f t="shared" si="35"/>
        <v>0</v>
      </c>
      <c r="F65" s="22">
        <f>'Div 91 history'!B66</f>
        <v>0</v>
      </c>
      <c r="G65" s="22">
        <f>'Div 91 history'!C66</f>
        <v>0</v>
      </c>
      <c r="H65" s="22">
        <f>'Div 91 history'!D66</f>
        <v>0</v>
      </c>
      <c r="I65" s="22">
        <f>'Div 91 history'!E66</f>
        <v>0</v>
      </c>
      <c r="J65" s="22">
        <f>'Div 91 history'!F66</f>
        <v>0</v>
      </c>
      <c r="K65" s="22">
        <f>'Div 91 history'!G66</f>
        <v>0</v>
      </c>
      <c r="L65" s="1">
        <f t="shared" si="36"/>
        <v>0</v>
      </c>
      <c r="M65" s="1">
        <f t="shared" si="36"/>
        <v>0</v>
      </c>
      <c r="N65" s="1">
        <f t="shared" si="36"/>
        <v>0</v>
      </c>
      <c r="O65" s="1">
        <f t="shared" si="36"/>
        <v>0</v>
      </c>
      <c r="P65" s="1">
        <f t="shared" si="36"/>
        <v>0</v>
      </c>
      <c r="Q65" s="1">
        <f t="shared" si="36"/>
        <v>0</v>
      </c>
      <c r="R65" s="1">
        <f t="shared" si="36"/>
        <v>0</v>
      </c>
      <c r="S65" s="1">
        <f t="shared" si="36"/>
        <v>0</v>
      </c>
      <c r="T65" s="1">
        <f t="shared" si="36"/>
        <v>0</v>
      </c>
      <c r="U65" s="1">
        <f t="shared" si="36"/>
        <v>0</v>
      </c>
      <c r="V65" s="1">
        <f t="shared" si="36"/>
        <v>0</v>
      </c>
      <c r="W65" s="1">
        <f t="shared" si="37"/>
        <v>0</v>
      </c>
      <c r="X65" s="1">
        <f t="shared" si="37"/>
        <v>0</v>
      </c>
      <c r="Y65" s="1">
        <f t="shared" si="37"/>
        <v>0</v>
      </c>
      <c r="Z65" s="1">
        <f t="shared" si="37"/>
        <v>0</v>
      </c>
      <c r="AA65" s="1">
        <f t="shared" si="37"/>
        <v>0</v>
      </c>
      <c r="AB65" s="1">
        <f t="shared" si="37"/>
        <v>0</v>
      </c>
      <c r="AC65" s="1">
        <f t="shared" si="37"/>
        <v>0</v>
      </c>
      <c r="AD65" s="1">
        <f t="shared" si="37"/>
        <v>0</v>
      </c>
      <c r="AE65" s="1">
        <f t="shared" si="37"/>
        <v>0</v>
      </c>
      <c r="AF65" s="1">
        <f t="shared" si="37"/>
        <v>0</v>
      </c>
    </row>
    <row r="66" spans="1:35">
      <c r="A66" s="77" t="s">
        <v>111</v>
      </c>
      <c r="B66" s="5" t="str">
        <f t="shared" si="11"/>
        <v>9260-07444</v>
      </c>
      <c r="C66" s="5" t="str">
        <f t="shared" si="34"/>
        <v>9260</v>
      </c>
      <c r="D66" s="1">
        <f>SUM($F66:K66)</f>
        <v>0</v>
      </c>
      <c r="E66" s="2">
        <f t="shared" si="35"/>
        <v>0</v>
      </c>
      <c r="F66" s="22">
        <f>'Div 91 history'!B67</f>
        <v>0</v>
      </c>
      <c r="G66" s="22">
        <f>'Div 91 history'!C67</f>
        <v>0</v>
      </c>
      <c r="H66" s="22">
        <f>'Div 91 history'!D67</f>
        <v>0</v>
      </c>
      <c r="I66" s="22">
        <f>'Div 91 history'!E67</f>
        <v>0</v>
      </c>
      <c r="J66" s="22">
        <f>'Div 91 history'!F67</f>
        <v>0</v>
      </c>
      <c r="K66" s="22">
        <f>'Div 91 history'!G67</f>
        <v>0</v>
      </c>
      <c r="L66" s="1">
        <f t="shared" si="36"/>
        <v>0</v>
      </c>
      <c r="M66" s="1">
        <f t="shared" si="36"/>
        <v>0</v>
      </c>
      <c r="N66" s="1">
        <f t="shared" si="36"/>
        <v>0</v>
      </c>
      <c r="O66" s="1">
        <f t="shared" si="36"/>
        <v>0</v>
      </c>
      <c r="P66" s="1">
        <f t="shared" si="36"/>
        <v>0</v>
      </c>
      <c r="Q66" s="1">
        <f t="shared" si="36"/>
        <v>0</v>
      </c>
      <c r="R66" s="1">
        <f t="shared" si="36"/>
        <v>0</v>
      </c>
      <c r="S66" s="1">
        <f t="shared" si="36"/>
        <v>0</v>
      </c>
      <c r="T66" s="1">
        <f t="shared" si="36"/>
        <v>0</v>
      </c>
      <c r="U66" s="1">
        <f t="shared" si="36"/>
        <v>0</v>
      </c>
      <c r="V66" s="1">
        <f t="shared" si="36"/>
        <v>0</v>
      </c>
      <c r="W66" s="1">
        <f t="shared" si="37"/>
        <v>0</v>
      </c>
      <c r="X66" s="1">
        <f t="shared" si="37"/>
        <v>0</v>
      </c>
      <c r="Y66" s="1">
        <f t="shared" si="37"/>
        <v>0</v>
      </c>
      <c r="Z66" s="1">
        <f t="shared" si="37"/>
        <v>0</v>
      </c>
      <c r="AA66" s="1">
        <f t="shared" si="37"/>
        <v>0</v>
      </c>
      <c r="AB66" s="1">
        <f t="shared" si="37"/>
        <v>0</v>
      </c>
      <c r="AC66" s="1">
        <f t="shared" si="37"/>
        <v>0</v>
      </c>
      <c r="AD66" s="1">
        <f t="shared" si="37"/>
        <v>0</v>
      </c>
      <c r="AE66" s="1">
        <f t="shared" si="37"/>
        <v>0</v>
      </c>
      <c r="AF66" s="1">
        <f t="shared" si="37"/>
        <v>0</v>
      </c>
    </row>
    <row r="67" spans="1:35">
      <c r="A67" s="77" t="s">
        <v>321</v>
      </c>
      <c r="B67" s="5" t="str">
        <f t="shared" si="11"/>
        <v>8700-07444</v>
      </c>
      <c r="C67" s="5" t="str">
        <f t="shared" si="34"/>
        <v>8700</v>
      </c>
      <c r="D67" s="1">
        <f>SUM($F67:K67)</f>
        <v>-187.07</v>
      </c>
      <c r="E67" s="2">
        <f t="shared" si="35"/>
        <v>-2.2153958035474582E-4</v>
      </c>
      <c r="F67" s="22">
        <f>'Div 91 history'!B68</f>
        <v>-156.41</v>
      </c>
      <c r="G67" s="22">
        <f>'Div 91 history'!C68</f>
        <v>0</v>
      </c>
      <c r="H67" s="22">
        <f>'Div 91 history'!D68</f>
        <v>0</v>
      </c>
      <c r="I67" s="22">
        <f>'Div 91 history'!E68</f>
        <v>0</v>
      </c>
      <c r="J67" s="22">
        <f>'Div 91 history'!F68</f>
        <v>-30.66</v>
      </c>
      <c r="K67" s="22">
        <f>'Div 91 history'!G68</f>
        <v>0</v>
      </c>
      <c r="L67" s="1">
        <f t="shared" si="36"/>
        <v>-45.901053716592017</v>
      </c>
      <c r="M67" s="1">
        <f t="shared" si="36"/>
        <v>-6.4246943535995031</v>
      </c>
      <c r="N67" s="1">
        <f t="shared" si="36"/>
        <v>-6.7967612172220839</v>
      </c>
      <c r="O67" s="1">
        <f t="shared" si="36"/>
        <v>-18.802719100014723</v>
      </c>
      <c r="P67" s="1">
        <f t="shared" si="36"/>
        <v>-22.092116014853129</v>
      </c>
      <c r="Q67" s="1">
        <f t="shared" si="36"/>
        <v>-24.317725413365764</v>
      </c>
      <c r="R67" s="1">
        <f t="shared" si="36"/>
        <v>-27.538689372143416</v>
      </c>
      <c r="S67" s="1">
        <f t="shared" si="36"/>
        <v>-24.656388915679745</v>
      </c>
      <c r="T67" s="1">
        <f t="shared" si="36"/>
        <v>-22.949053885934145</v>
      </c>
      <c r="U67" s="1">
        <f t="shared" si="36"/>
        <v>-20.206665754515402</v>
      </c>
      <c r="V67" s="1">
        <f t="shared" si="36"/>
        <v>-37.586267693368647</v>
      </c>
      <c r="W67" s="1">
        <f t="shared" si="37"/>
        <v>-19.523677904068347</v>
      </c>
      <c r="X67" s="1">
        <f t="shared" si="37"/>
        <v>-44.245066687701879</v>
      </c>
      <c r="Y67" s="1">
        <f t="shared" si="37"/>
        <v>-6.6320767350731336</v>
      </c>
      <c r="Z67" s="1">
        <f t="shared" si="37"/>
        <v>-6.9795339187199241</v>
      </c>
      <c r="AA67" s="1">
        <f t="shared" si="37"/>
        <v>-18.802719100014723</v>
      </c>
      <c r="AB67" s="1">
        <f t="shared" si="37"/>
        <v>-22.092116014853129</v>
      </c>
      <c r="AC67" s="1">
        <f t="shared" si="37"/>
        <v>-24.317725413365764</v>
      </c>
      <c r="AD67" s="1">
        <f t="shared" si="37"/>
        <v>-27.538689372143416</v>
      </c>
      <c r="AE67" s="1">
        <f t="shared" si="37"/>
        <v>-24.656388915679745</v>
      </c>
      <c r="AF67" s="1">
        <f t="shared" si="37"/>
        <v>-22.949053885934145</v>
      </c>
    </row>
    <row r="68" spans="1:35">
      <c r="A68" s="77" t="s">
        <v>108</v>
      </c>
      <c r="B68" s="5" t="str">
        <f t="shared" si="11"/>
        <v>8740-07444</v>
      </c>
      <c r="C68" s="5" t="str">
        <f t="shared" si="34"/>
        <v>8740</v>
      </c>
      <c r="D68" s="1">
        <f>SUM($F68:K68)</f>
        <v>0</v>
      </c>
      <c r="E68" s="2">
        <f t="shared" si="35"/>
        <v>0</v>
      </c>
      <c r="F68" s="22">
        <f>'Div 91 history'!B69</f>
        <v>0</v>
      </c>
      <c r="G68" s="22">
        <f>'Div 91 history'!C69</f>
        <v>0</v>
      </c>
      <c r="H68" s="22">
        <f>'Div 91 history'!D69</f>
        <v>0</v>
      </c>
      <c r="I68" s="22">
        <f>'Div 91 history'!E69</f>
        <v>0</v>
      </c>
      <c r="J68" s="22">
        <f>'Div 91 history'!F69</f>
        <v>0</v>
      </c>
      <c r="K68" s="22">
        <f>'Div 91 history'!G69</f>
        <v>0</v>
      </c>
      <c r="L68" s="1">
        <f t="shared" si="36"/>
        <v>0</v>
      </c>
      <c r="M68" s="1">
        <f t="shared" si="36"/>
        <v>0</v>
      </c>
      <c r="N68" s="1">
        <f t="shared" si="36"/>
        <v>0</v>
      </c>
      <c r="O68" s="1">
        <f t="shared" si="36"/>
        <v>0</v>
      </c>
      <c r="P68" s="1">
        <f t="shared" si="36"/>
        <v>0</v>
      </c>
      <c r="Q68" s="1">
        <f t="shared" si="36"/>
        <v>0</v>
      </c>
      <c r="R68" s="1">
        <f t="shared" si="36"/>
        <v>0</v>
      </c>
      <c r="S68" s="1">
        <f t="shared" si="36"/>
        <v>0</v>
      </c>
      <c r="T68" s="1">
        <f t="shared" si="36"/>
        <v>0</v>
      </c>
      <c r="U68" s="1">
        <f t="shared" si="36"/>
        <v>0</v>
      </c>
      <c r="V68" s="1">
        <f t="shared" si="36"/>
        <v>0</v>
      </c>
      <c r="W68" s="1">
        <f t="shared" si="37"/>
        <v>0</v>
      </c>
      <c r="X68" s="1">
        <f t="shared" si="37"/>
        <v>0</v>
      </c>
      <c r="Y68" s="1">
        <f t="shared" si="37"/>
        <v>0</v>
      </c>
      <c r="Z68" s="1">
        <f t="shared" si="37"/>
        <v>0</v>
      </c>
      <c r="AA68" s="1">
        <f t="shared" si="37"/>
        <v>0</v>
      </c>
      <c r="AB68" s="1">
        <f t="shared" si="37"/>
        <v>0</v>
      </c>
      <c r="AC68" s="1">
        <f t="shared" si="37"/>
        <v>0</v>
      </c>
      <c r="AD68" s="1">
        <f t="shared" si="37"/>
        <v>0</v>
      </c>
      <c r="AE68" s="1">
        <f t="shared" si="37"/>
        <v>0</v>
      </c>
      <c r="AF68" s="1">
        <f t="shared" si="37"/>
        <v>0</v>
      </c>
    </row>
    <row r="69" spans="1:35">
      <c r="A69" s="77" t="s">
        <v>322</v>
      </c>
      <c r="B69" s="5" t="str">
        <f t="shared" si="11"/>
        <v>9260-07450</v>
      </c>
      <c r="C69" s="5" t="str">
        <f t="shared" si="34"/>
        <v>9260</v>
      </c>
      <c r="D69" s="1">
        <f>SUM($F69:K69)</f>
        <v>-116776.23999999999</v>
      </c>
      <c r="E69" s="2">
        <f t="shared" si="35"/>
        <v>-0.13829346878176663</v>
      </c>
      <c r="F69" s="22">
        <f>'Div 91 history'!B70</f>
        <v>-3984.6499999999996</v>
      </c>
      <c r="G69" s="22">
        <f>'Div 91 history'!C70</f>
        <v>-3597.8900000000003</v>
      </c>
      <c r="H69" s="22">
        <f>'Div 91 history'!D70</f>
        <v>-17582.96</v>
      </c>
      <c r="I69" s="22">
        <f>'Div 91 history'!E70</f>
        <v>-7006.2300000000005</v>
      </c>
      <c r="J69" s="22">
        <f>'Div 91 history'!F70</f>
        <v>-84732.349999999991</v>
      </c>
      <c r="K69" s="22">
        <f>'Div 91 history'!G70</f>
        <v>127.84000000000002</v>
      </c>
      <c r="L69" s="1">
        <f t="shared" si="36"/>
        <v>-28653.191131991451</v>
      </c>
      <c r="M69" s="1">
        <f t="shared" si="36"/>
        <v>-4010.5396362996762</v>
      </c>
      <c r="N69" s="1">
        <f t="shared" si="36"/>
        <v>-4242.7979853799015</v>
      </c>
      <c r="O69" s="1">
        <f t="shared" si="36"/>
        <v>-11737.375518660947</v>
      </c>
      <c r="P69" s="1">
        <f t="shared" si="36"/>
        <v>-13790.742726564027</v>
      </c>
      <c r="Q69" s="1">
        <f t="shared" si="36"/>
        <v>-15180.053130514245</v>
      </c>
      <c r="R69" s="1">
        <f t="shared" si="36"/>
        <v>-17190.701873132351</v>
      </c>
      <c r="S69" s="1">
        <f t="shared" si="36"/>
        <v>-15391.459825470452</v>
      </c>
      <c r="T69" s="1">
        <f t="shared" si="36"/>
        <v>-14325.67608038049</v>
      </c>
      <c r="U69" s="1">
        <f t="shared" si="36"/>
        <v>-12613.772650607109</v>
      </c>
      <c r="V69" s="1">
        <f t="shared" si="36"/>
        <v>-23462.784074758452</v>
      </c>
      <c r="W69" s="1">
        <f t="shared" si="37"/>
        <v>-12187.42554449234</v>
      </c>
      <c r="X69" s="1">
        <f t="shared" si="37"/>
        <v>-27619.460770508791</v>
      </c>
      <c r="Y69" s="1">
        <f t="shared" si="37"/>
        <v>-4139.9956407404534</v>
      </c>
      <c r="Z69" s="1">
        <f t="shared" si="37"/>
        <v>-4356.8916874997503</v>
      </c>
      <c r="AA69" s="1">
        <f t="shared" si="37"/>
        <v>-11737.375518660947</v>
      </c>
      <c r="AB69" s="1">
        <f t="shared" si="37"/>
        <v>-13790.742726564027</v>
      </c>
      <c r="AC69" s="1">
        <f t="shared" si="37"/>
        <v>-15180.053130514245</v>
      </c>
      <c r="AD69" s="1">
        <f t="shared" si="37"/>
        <v>-17190.701873132351</v>
      </c>
      <c r="AE69" s="1">
        <f t="shared" si="37"/>
        <v>-15391.459825470452</v>
      </c>
      <c r="AF69" s="1">
        <f t="shared" si="37"/>
        <v>-14325.67608038049</v>
      </c>
    </row>
    <row r="70" spans="1:35">
      <c r="A70" s="77" t="s">
        <v>323</v>
      </c>
      <c r="B70" s="5" t="str">
        <f t="shared" si="11"/>
        <v>9260-07452</v>
      </c>
      <c r="C70" s="5" t="str">
        <f t="shared" si="34"/>
        <v>9260</v>
      </c>
      <c r="D70" s="1">
        <f>SUM($F70:K70)</f>
        <v>1451440.08</v>
      </c>
      <c r="E70" s="2">
        <f t="shared" si="35"/>
        <v>1.718882911387495</v>
      </c>
      <c r="F70" s="22">
        <f>'Div 91 history'!B71</f>
        <v>232000</v>
      </c>
      <c r="G70" s="22">
        <f>'Div 91 history'!C71</f>
        <v>205000</v>
      </c>
      <c r="H70" s="22">
        <f>'Div 91 history'!D71</f>
        <v>745112.67</v>
      </c>
      <c r="I70" s="22">
        <f>'Div 91 history'!E71</f>
        <v>232268.95</v>
      </c>
      <c r="J70" s="22">
        <f>'Div 91 history'!F71</f>
        <v>214545.32</v>
      </c>
      <c r="K70" s="22">
        <f>'Div 91 history'!G71</f>
        <v>-177486.86</v>
      </c>
      <c r="L70" s="1">
        <f t="shared" si="36"/>
        <v>356137.43025869789</v>
      </c>
      <c r="M70" s="1">
        <f t="shared" si="36"/>
        <v>49847.965395648745</v>
      </c>
      <c r="N70" s="1">
        <f t="shared" si="36"/>
        <v>52734.760490007589</v>
      </c>
      <c r="O70" s="1">
        <f t="shared" si="36"/>
        <v>145886.67405111936</v>
      </c>
      <c r="P70" s="1">
        <f t="shared" si="36"/>
        <v>171408.47081823761</v>
      </c>
      <c r="Q70" s="1">
        <f t="shared" si="36"/>
        <v>188676.54524719965</v>
      </c>
      <c r="R70" s="1">
        <f t="shared" si="36"/>
        <v>213667.38389586244</v>
      </c>
      <c r="S70" s="1">
        <f t="shared" si="36"/>
        <v>191304.17009828045</v>
      </c>
      <c r="T70" s="1">
        <f t="shared" si="36"/>
        <v>178057.2866206477</v>
      </c>
      <c r="U70" s="1">
        <f t="shared" si="36"/>
        <v>156779.62559077935</v>
      </c>
      <c r="V70" s="1">
        <f t="shared" si="36"/>
        <v>291624.60783537931</v>
      </c>
      <c r="W70" s="1">
        <f t="shared" si="37"/>
        <v>151480.45447680115</v>
      </c>
      <c r="X70" s="1">
        <f t="shared" si="37"/>
        <v>343288.94602450071</v>
      </c>
      <c r="Y70" s="1">
        <f t="shared" si="37"/>
        <v>51457.005329131811</v>
      </c>
      <c r="Z70" s="1">
        <f t="shared" si="37"/>
        <v>54152.858659055753</v>
      </c>
      <c r="AA70" s="1">
        <f t="shared" si="37"/>
        <v>145886.67405111936</v>
      </c>
      <c r="AB70" s="1">
        <f t="shared" si="37"/>
        <v>171408.47081823761</v>
      </c>
      <c r="AC70" s="1">
        <f t="shared" si="37"/>
        <v>188676.54524719965</v>
      </c>
      <c r="AD70" s="1">
        <f t="shared" si="37"/>
        <v>213667.38389586244</v>
      </c>
      <c r="AE70" s="1">
        <f t="shared" si="37"/>
        <v>191304.17009828045</v>
      </c>
      <c r="AF70" s="1">
        <f t="shared" si="37"/>
        <v>178057.2866206477</v>
      </c>
    </row>
    <row r="71" spans="1:35">
      <c r="A71" s="77" t="s">
        <v>324</v>
      </c>
      <c r="B71" s="5" t="str">
        <f t="shared" si="11"/>
        <v>9260-07454</v>
      </c>
      <c r="C71" s="5" t="str">
        <f t="shared" si="34"/>
        <v>9260</v>
      </c>
      <c r="D71" s="1">
        <f>SUM($F71:K71)</f>
        <v>-834983.2</v>
      </c>
      <c r="E71" s="2">
        <f t="shared" si="35"/>
        <v>-0.98883748185846365</v>
      </c>
      <c r="F71" s="22">
        <f>'Div 91 history'!B72</f>
        <v>-133000</v>
      </c>
      <c r="G71" s="22">
        <f>'Div 91 history'!C72</f>
        <v>-118000</v>
      </c>
      <c r="H71" s="22">
        <f>'Div 91 history'!D72</f>
        <v>-429329.27</v>
      </c>
      <c r="I71" s="22">
        <f>'Div 91 history'!E72</f>
        <v>-133524.59</v>
      </c>
      <c r="J71" s="22">
        <f>'Div 91 history'!F72</f>
        <v>-123226.47</v>
      </c>
      <c r="K71" s="22">
        <f>'Div 91 history'!G72</f>
        <v>102097.13</v>
      </c>
      <c r="L71" s="1">
        <f t="shared" si="36"/>
        <v>-204878.43435960813</v>
      </c>
      <c r="M71" s="1">
        <f t="shared" si="36"/>
        <v>-28676.494629766636</v>
      </c>
      <c r="N71" s="1">
        <f t="shared" si="36"/>
        <v>-30337.20762704865</v>
      </c>
      <c r="O71" s="1">
        <f t="shared" si="36"/>
        <v>-83925.560286691674</v>
      </c>
      <c r="P71" s="1">
        <f t="shared" si="36"/>
        <v>-98607.717564833016</v>
      </c>
      <c r="Q71" s="1">
        <f t="shared" si="36"/>
        <v>-108541.68056007627</v>
      </c>
      <c r="R71" s="1">
        <f t="shared" si="36"/>
        <v>-122918.38870881648</v>
      </c>
      <c r="S71" s="1">
        <f t="shared" si="36"/>
        <v>-110053.2983228674</v>
      </c>
      <c r="T71" s="1">
        <f t="shared" si="36"/>
        <v>-102432.64259715469</v>
      </c>
      <c r="U71" s="1">
        <f t="shared" si="36"/>
        <v>-90192.048073104641</v>
      </c>
      <c r="V71" s="1">
        <f t="shared" si="36"/>
        <v>-167765.55340068197</v>
      </c>
      <c r="W71" s="1">
        <f t="shared" si="37"/>
        <v>-87143.545475534716</v>
      </c>
      <c r="X71" s="1">
        <f t="shared" si="37"/>
        <v>-197486.9694077656</v>
      </c>
      <c r="Y71" s="1">
        <f t="shared" si="37"/>
        <v>-29602.14173783566</v>
      </c>
      <c r="Z71" s="1">
        <f t="shared" si="37"/>
        <v>-31153.009921212924</v>
      </c>
      <c r="AA71" s="1">
        <f t="shared" si="37"/>
        <v>-83925.560286691674</v>
      </c>
      <c r="AB71" s="1">
        <f t="shared" si="37"/>
        <v>-98607.717564833016</v>
      </c>
      <c r="AC71" s="1">
        <f t="shared" si="37"/>
        <v>-108541.68056007627</v>
      </c>
      <c r="AD71" s="1">
        <f t="shared" si="37"/>
        <v>-122918.38870881648</v>
      </c>
      <c r="AE71" s="1">
        <f t="shared" si="37"/>
        <v>-110053.2983228674</v>
      </c>
      <c r="AF71" s="1">
        <f t="shared" si="37"/>
        <v>-102432.64259715469</v>
      </c>
    </row>
    <row r="72" spans="1:35">
      <c r="A72" s="77" t="s">
        <v>325</v>
      </c>
      <c r="B72" s="5" t="str">
        <f t="shared" si="11"/>
        <v>9260-07458</v>
      </c>
      <c r="C72" s="5" t="str">
        <f t="shared" si="34"/>
        <v>9260</v>
      </c>
      <c r="D72" s="1">
        <f>SUM($F72:K72)</f>
        <v>82205.06</v>
      </c>
      <c r="E72" s="2">
        <f t="shared" si="35"/>
        <v>9.7352191668555618E-2</v>
      </c>
      <c r="F72" s="22">
        <f>'Div 91 history'!B73</f>
        <v>5367.3899999999994</v>
      </c>
      <c r="G72" s="22">
        <f>'Div 91 history'!C73</f>
        <v>4847.9900000000007</v>
      </c>
      <c r="H72" s="22">
        <f>'Div 91 history'!D73</f>
        <v>24808.28</v>
      </c>
      <c r="I72" s="22">
        <f>'Div 91 history'!E73</f>
        <v>6012.9299999999994</v>
      </c>
      <c r="J72" s="22">
        <f>'Div 91 history'!F73</f>
        <v>43386.69</v>
      </c>
      <c r="K72" s="22">
        <f>'Div 91 history'!G73</f>
        <v>-2218.2200000000003</v>
      </c>
      <c r="L72" s="1">
        <f t="shared" si="36"/>
        <v>20170.518387959957</v>
      </c>
      <c r="M72" s="1">
        <f t="shared" si="36"/>
        <v>2823.2340023483634</v>
      </c>
      <c r="N72" s="1">
        <f t="shared" si="36"/>
        <v>2986.7331141680356</v>
      </c>
      <c r="O72" s="1">
        <f t="shared" si="36"/>
        <v>8262.5682994593262</v>
      </c>
      <c r="P72" s="1">
        <f t="shared" si="36"/>
        <v>9708.0436335487375</v>
      </c>
      <c r="Q72" s="1">
        <f t="shared" si="36"/>
        <v>10686.053758856349</v>
      </c>
      <c r="R72" s="1">
        <f t="shared" si="36"/>
        <v>12101.457273525479</v>
      </c>
      <c r="S72" s="1">
        <f t="shared" si="36"/>
        <v>10834.874272714964</v>
      </c>
      <c r="T72" s="1">
        <f t="shared" si="36"/>
        <v>10084.611918728013</v>
      </c>
      <c r="U72" s="1">
        <f t="shared" si="36"/>
        <v>8879.5112564809097</v>
      </c>
      <c r="V72" s="1">
        <f t="shared" si="36"/>
        <v>16516.712411981778</v>
      </c>
      <c r="W72" s="1">
        <f t="shared" si="37"/>
        <v>8579.3826563565108</v>
      </c>
      <c r="X72" s="1">
        <f t="shared" si="37"/>
        <v>19442.82013025356</v>
      </c>
      <c r="Y72" s="1">
        <f t="shared" si="37"/>
        <v>2914.365028766189</v>
      </c>
      <c r="Z72" s="1">
        <f t="shared" si="37"/>
        <v>3067.0497918447982</v>
      </c>
      <c r="AA72" s="1">
        <f t="shared" si="37"/>
        <v>8262.5682994593262</v>
      </c>
      <c r="AB72" s="1">
        <f t="shared" si="37"/>
        <v>9708.0436335487375</v>
      </c>
      <c r="AC72" s="1">
        <f t="shared" si="37"/>
        <v>10686.053758856349</v>
      </c>
      <c r="AD72" s="1">
        <f t="shared" si="37"/>
        <v>12101.457273525479</v>
      </c>
      <c r="AE72" s="1">
        <f t="shared" si="37"/>
        <v>10834.874272714964</v>
      </c>
      <c r="AF72" s="1">
        <f t="shared" si="37"/>
        <v>10084.611918728013</v>
      </c>
    </row>
    <row r="73" spans="1:35">
      <c r="A73" s="77" t="s">
        <v>326</v>
      </c>
      <c r="B73" s="5" t="str">
        <f t="shared" si="11"/>
        <v>9260-07460</v>
      </c>
      <c r="C73" s="5" t="str">
        <f t="shared" si="34"/>
        <v>9260</v>
      </c>
      <c r="D73" s="1">
        <f>SUM($F73:K73)</f>
        <v>155925.72999999998</v>
      </c>
      <c r="E73" s="2">
        <f t="shared" si="35"/>
        <v>0.18465665681673918</v>
      </c>
      <c r="F73" s="22">
        <f>'Div 91 history'!B74</f>
        <v>3685.96</v>
      </c>
      <c r="G73" s="22">
        <f>'Div 91 history'!C74</f>
        <v>3329.28</v>
      </c>
      <c r="H73" s="22">
        <f>'Div 91 history'!D74</f>
        <v>16551.490000000002</v>
      </c>
      <c r="I73" s="22">
        <f>'Div 91 history'!E74</f>
        <v>14649.07</v>
      </c>
      <c r="J73" s="22">
        <f>'Div 91 history'!F74</f>
        <v>115612.03999999998</v>
      </c>
      <c r="K73" s="22">
        <f>'Div 91 history'!G74</f>
        <v>2097.89</v>
      </c>
      <c r="L73" s="1">
        <f t="shared" si="36"/>
        <v>38259.236160414934</v>
      </c>
      <c r="M73" s="1">
        <f t="shared" si="36"/>
        <v>5355.0818255833674</v>
      </c>
      <c r="N73" s="1">
        <f t="shared" si="36"/>
        <v>5665.2052944408078</v>
      </c>
      <c r="O73" s="1">
        <f t="shared" si="36"/>
        <v>15672.356346045535</v>
      </c>
      <c r="P73" s="1">
        <f t="shared" si="36"/>
        <v>18414.119403756158</v>
      </c>
      <c r="Q73" s="1">
        <f t="shared" si="36"/>
        <v>20269.199160841439</v>
      </c>
      <c r="R73" s="1">
        <f t="shared" si="36"/>
        <v>22953.922294300013</v>
      </c>
      <c r="S73" s="1">
        <f t="shared" si="36"/>
        <v>20551.480412900371</v>
      </c>
      <c r="T73" s="1">
        <f t="shared" si="36"/>
        <v>19128.390335027627</v>
      </c>
      <c r="U73" s="1">
        <f t="shared" si="36"/>
        <v>16842.567534285641</v>
      </c>
      <c r="V73" s="1">
        <f t="shared" si="36"/>
        <v>31328.733779141083</v>
      </c>
      <c r="W73" s="1">
        <f t="shared" si="37"/>
        <v>16273.286627875803</v>
      </c>
      <c r="X73" s="1">
        <f t="shared" si="37"/>
        <v>36878.945433145862</v>
      </c>
      <c r="Y73" s="1">
        <f t="shared" si="37"/>
        <v>5527.9382387998867</v>
      </c>
      <c r="Z73" s="1">
        <f t="shared" si="37"/>
        <v>5817.5491598661711</v>
      </c>
      <c r="AA73" s="1">
        <f t="shared" si="37"/>
        <v>15672.356346045535</v>
      </c>
      <c r="AB73" s="1">
        <f t="shared" si="37"/>
        <v>18414.119403756158</v>
      </c>
      <c r="AC73" s="1">
        <f t="shared" si="37"/>
        <v>20269.199160841439</v>
      </c>
      <c r="AD73" s="1">
        <f t="shared" si="37"/>
        <v>22953.922294300013</v>
      </c>
      <c r="AE73" s="1">
        <f t="shared" si="37"/>
        <v>20551.480412900371</v>
      </c>
      <c r="AF73" s="1">
        <f t="shared" si="37"/>
        <v>19128.390335027627</v>
      </c>
    </row>
    <row r="74" spans="1:35">
      <c r="A74" s="77" t="s">
        <v>327</v>
      </c>
      <c r="B74" s="5" t="str">
        <f t="shared" si="11"/>
        <v>9260-07487</v>
      </c>
      <c r="C74" s="5" t="str">
        <f t="shared" si="34"/>
        <v>9260</v>
      </c>
      <c r="D74" s="1">
        <f>SUM($F74:K74)</f>
        <v>1684.56</v>
      </c>
      <c r="E74" s="2">
        <f t="shared" si="35"/>
        <v>1.9949575853017085E-3</v>
      </c>
      <c r="F74" s="22">
        <f>'Div 91 history'!B75</f>
        <v>149.1</v>
      </c>
      <c r="G74" s="22">
        <f>'Div 91 history'!C75</f>
        <v>149.1</v>
      </c>
      <c r="H74" s="22">
        <f>'Div 91 history'!D75</f>
        <v>149.1</v>
      </c>
      <c r="I74" s="22">
        <f>'Div 91 history'!E75</f>
        <v>149.1</v>
      </c>
      <c r="J74" s="22">
        <f>'Div 91 history'!F75</f>
        <v>149.1</v>
      </c>
      <c r="K74" s="22">
        <f>'Div 91 history'!G75</f>
        <v>939.06</v>
      </c>
      <c r="L74" s="1">
        <f t="shared" si="36"/>
        <v>413.3376759973392</v>
      </c>
      <c r="M74" s="1">
        <f t="shared" si="36"/>
        <v>57.85418891484246</v>
      </c>
      <c r="N74" s="1">
        <f t="shared" si="36"/>
        <v>61.20464038105326</v>
      </c>
      <c r="O74" s="1">
        <f t="shared" si="36"/>
        <v>169.31794775816968</v>
      </c>
      <c r="P74" s="1">
        <f t="shared" si="36"/>
        <v>198.93887290308967</v>
      </c>
      <c r="Q74" s="1">
        <f t="shared" si="36"/>
        <v>218.9804218866704</v>
      </c>
      <c r="R74" s="1">
        <f t="shared" si="36"/>
        <v>247.98511021937193</v>
      </c>
      <c r="S74" s="1">
        <f t="shared" si="36"/>
        <v>222.0300770395973</v>
      </c>
      <c r="T74" s="1">
        <f t="shared" si="36"/>
        <v>206.65557392467645</v>
      </c>
      <c r="U74" s="1">
        <f t="shared" si="36"/>
        <v>181.96044723058995</v>
      </c>
      <c r="V74" s="1">
        <f t="shared" si="36"/>
        <v>338.46326565211467</v>
      </c>
      <c r="W74" s="1">
        <f t="shared" si="37"/>
        <v>175.81016117002923</v>
      </c>
      <c r="X74" s="1">
        <f t="shared" si="37"/>
        <v>398.42556016162439</v>
      </c>
      <c r="Y74" s="1">
        <f t="shared" si="37"/>
        <v>59.721661329100321</v>
      </c>
      <c r="Z74" s="1">
        <f t="shared" si="37"/>
        <v>62.850503330939404</v>
      </c>
      <c r="AA74" s="1">
        <f t="shared" si="37"/>
        <v>169.31794775816968</v>
      </c>
      <c r="AB74" s="1">
        <f t="shared" si="37"/>
        <v>198.93887290308967</v>
      </c>
      <c r="AC74" s="1">
        <f t="shared" si="37"/>
        <v>218.9804218866704</v>
      </c>
      <c r="AD74" s="1">
        <f t="shared" si="37"/>
        <v>247.98511021937193</v>
      </c>
      <c r="AE74" s="1">
        <f t="shared" si="37"/>
        <v>222.0300770395973</v>
      </c>
      <c r="AF74" s="1">
        <f t="shared" si="37"/>
        <v>206.65557392467645</v>
      </c>
    </row>
    <row r="75" spans="1:35">
      <c r="A75" s="77" t="s">
        <v>328</v>
      </c>
      <c r="B75" s="5" t="str">
        <f t="shared" si="11"/>
        <v>9260-07489</v>
      </c>
      <c r="C75" s="5" t="str">
        <f t="shared" si="34"/>
        <v>9260</v>
      </c>
      <c r="D75" s="1">
        <f>SUM($F75:K75)</f>
        <v>93382.02</v>
      </c>
      <c r="E75" s="2">
        <f t="shared" si="35"/>
        <v>0.1105886220317447</v>
      </c>
      <c r="F75" s="22">
        <f>'Div 91 history'!B76</f>
        <v>15563.67</v>
      </c>
      <c r="G75" s="22">
        <f>'Div 91 history'!C76</f>
        <v>15563.67</v>
      </c>
      <c r="H75" s="22">
        <f>'Div 91 history'!D76</f>
        <v>15563.67</v>
      </c>
      <c r="I75" s="22">
        <f>'Div 91 history'!E76</f>
        <v>15563.67</v>
      </c>
      <c r="J75" s="22">
        <f>'Div 91 history'!F76</f>
        <v>15563.67</v>
      </c>
      <c r="K75" s="22">
        <f>'Div 91 history'!G76</f>
        <v>15563.67</v>
      </c>
      <c r="L75" s="1">
        <f t="shared" ref="L75:AA75" si="38">$E75*L$84</f>
        <v>22912.990410989842</v>
      </c>
      <c r="M75" s="1">
        <f t="shared" si="38"/>
        <v>3207.093262531223</v>
      </c>
      <c r="N75" s="1">
        <f t="shared" si="38"/>
        <v>3392.8224296886569</v>
      </c>
      <c r="O75" s="1">
        <f t="shared" si="38"/>
        <v>9385.983273918624</v>
      </c>
      <c r="P75" s="1">
        <f t="shared" si="38"/>
        <v>11027.991765335624</v>
      </c>
      <c r="Q75" s="1">
        <f t="shared" si="38"/>
        <v>12138.976430776876</v>
      </c>
      <c r="R75" s="1">
        <f t="shared" si="38"/>
        <v>13746.824406496413</v>
      </c>
      <c r="S75" s="1">
        <f t="shared" si="38"/>
        <v>12308.03123350502</v>
      </c>
      <c r="T75" s="1">
        <f t="shared" si="38"/>
        <v>11455.759923864756</v>
      </c>
      <c r="U75" s="1">
        <f t="shared" si="38"/>
        <v>10086.808497468714</v>
      </c>
      <c r="V75" s="1">
        <f t="shared" si="38"/>
        <v>18762.396971548111</v>
      </c>
      <c r="W75" s="1">
        <f t="shared" si="38"/>
        <v>9745.8730983656824</v>
      </c>
      <c r="X75" s="1">
        <f t="shared" si="38"/>
        <v>22086.351110986852</v>
      </c>
      <c r="Y75" s="1">
        <f t="shared" si="38"/>
        <v>3310.6148624372377</v>
      </c>
      <c r="Z75" s="1">
        <f t="shared" si="38"/>
        <v>3484.0593146339997</v>
      </c>
      <c r="AA75" s="1">
        <f t="shared" si="38"/>
        <v>9385.983273918624</v>
      </c>
      <c r="AB75" s="1">
        <f t="shared" ref="AB75:AF83" si="39">$E75*AB$84</f>
        <v>11027.991765335624</v>
      </c>
      <c r="AC75" s="1">
        <f t="shared" si="39"/>
        <v>12138.976430776876</v>
      </c>
      <c r="AD75" s="1">
        <f t="shared" si="39"/>
        <v>13746.824406496413</v>
      </c>
      <c r="AE75" s="1">
        <f t="shared" si="39"/>
        <v>12308.03123350502</v>
      </c>
      <c r="AF75" s="1">
        <f t="shared" si="39"/>
        <v>11455.759923864756</v>
      </c>
    </row>
    <row r="76" spans="1:35">
      <c r="A76" s="77" t="s">
        <v>329</v>
      </c>
      <c r="B76" s="5" t="str">
        <f t="shared" si="11"/>
        <v>9260-07490</v>
      </c>
      <c r="C76" s="5" t="str">
        <f t="shared" si="34"/>
        <v>9260</v>
      </c>
      <c r="D76" s="1">
        <f>SUM($F76:K76)</f>
        <v>-41842.560000000005</v>
      </c>
      <c r="E76" s="2">
        <f t="shared" si="35"/>
        <v>-4.9552484007955706E-2</v>
      </c>
      <c r="F76" s="22">
        <f>'Div 91 history'!B77</f>
        <v>-6973.76</v>
      </c>
      <c r="G76" s="22">
        <f>'Div 91 history'!C77</f>
        <v>-6973.76</v>
      </c>
      <c r="H76" s="22">
        <f>'Div 91 history'!D77</f>
        <v>-6973.76</v>
      </c>
      <c r="I76" s="22">
        <f>'Div 91 history'!E77</f>
        <v>-6973.76</v>
      </c>
      <c r="J76" s="22">
        <f>'Div 91 history'!F77</f>
        <v>-6973.76</v>
      </c>
      <c r="K76" s="22">
        <f>'Div 91 history'!G77</f>
        <v>-6973.76</v>
      </c>
      <c r="L76" s="1">
        <f t="shared" ref="L76:AA83" si="40">$E76*L$84</f>
        <v>-10266.839120113991</v>
      </c>
      <c r="M76" s="1">
        <f t="shared" si="40"/>
        <v>-1437.0324422523572</v>
      </c>
      <c r="N76" s="1">
        <f t="shared" si="40"/>
        <v>-1520.2538570443583</v>
      </c>
      <c r="O76" s="1">
        <f t="shared" si="40"/>
        <v>-4205.6658048084255</v>
      </c>
      <c r="P76" s="1">
        <f t="shared" si="40"/>
        <v>-4941.4159933631954</v>
      </c>
      <c r="Q76" s="1">
        <f t="shared" si="40"/>
        <v>-5439.2253417024749</v>
      </c>
      <c r="R76" s="1">
        <f t="shared" si="40"/>
        <v>-6159.6689066941426</v>
      </c>
      <c r="S76" s="1">
        <f t="shared" si="40"/>
        <v>-5514.9753171949787</v>
      </c>
      <c r="T76" s="1">
        <f t="shared" si="40"/>
        <v>-5133.090095501324</v>
      </c>
      <c r="U76" s="1">
        <f t="shared" si="40"/>
        <v>-4519.6911542912067</v>
      </c>
      <c r="V76" s="1">
        <f t="shared" si="40"/>
        <v>-8407.0436795629412</v>
      </c>
      <c r="W76" s="1">
        <f t="shared" si="40"/>
        <v>-4366.9250233690809</v>
      </c>
      <c r="X76" s="1">
        <f t="shared" si="40"/>
        <v>-9896.4390740587332</v>
      </c>
      <c r="Y76" s="1">
        <f t="shared" si="40"/>
        <v>-1483.4183391880138</v>
      </c>
      <c r="Z76" s="1">
        <f t="shared" si="40"/>
        <v>-1561.1352262044879</v>
      </c>
      <c r="AA76" s="1">
        <f t="shared" si="40"/>
        <v>-4205.6658048084255</v>
      </c>
      <c r="AB76" s="1">
        <f t="shared" si="39"/>
        <v>-4941.4159933631954</v>
      </c>
      <c r="AC76" s="1">
        <f t="shared" si="39"/>
        <v>-5439.2253417024749</v>
      </c>
      <c r="AD76" s="1">
        <f t="shared" si="39"/>
        <v>-6159.6689066941426</v>
      </c>
      <c r="AE76" s="1">
        <f t="shared" si="39"/>
        <v>-5514.9753171949787</v>
      </c>
      <c r="AF76" s="1">
        <f t="shared" si="39"/>
        <v>-5133.090095501324</v>
      </c>
      <c r="AH76" s="15"/>
      <c r="AI76" s="15"/>
    </row>
    <row r="77" spans="1:35">
      <c r="A77" s="77" t="s">
        <v>686</v>
      </c>
      <c r="B77" s="5" t="str">
        <f t="shared" si="11"/>
        <v>9110-07499</v>
      </c>
      <c r="C77" s="5" t="str">
        <f t="shared" si="34"/>
        <v>9110</v>
      </c>
      <c r="D77" s="1">
        <f>SUM($F77:K77)</f>
        <v>0</v>
      </c>
      <c r="E77" s="2">
        <f t="shared" si="35"/>
        <v>0</v>
      </c>
      <c r="F77" s="22">
        <f>'Div 91 history'!B78</f>
        <v>0</v>
      </c>
      <c r="G77" s="22">
        <f>'Div 91 history'!C78</f>
        <v>0</v>
      </c>
      <c r="H77" s="22">
        <f>'Div 91 history'!D78</f>
        <v>0</v>
      </c>
      <c r="I77" s="22">
        <f>'Div 91 history'!E78</f>
        <v>0</v>
      </c>
      <c r="J77" s="22">
        <f>'Div 91 history'!F78</f>
        <v>0</v>
      </c>
      <c r="K77" s="22">
        <f>'Div 91 history'!G78</f>
        <v>0</v>
      </c>
      <c r="L77" s="1">
        <f t="shared" si="40"/>
        <v>0</v>
      </c>
      <c r="M77" s="1">
        <f t="shared" si="40"/>
        <v>0</v>
      </c>
      <c r="N77" s="1">
        <f t="shared" si="40"/>
        <v>0</v>
      </c>
      <c r="O77" s="1">
        <f t="shared" si="40"/>
        <v>0</v>
      </c>
      <c r="P77" s="1">
        <f t="shared" si="40"/>
        <v>0</v>
      </c>
      <c r="Q77" s="1">
        <f t="shared" si="40"/>
        <v>0</v>
      </c>
      <c r="R77" s="1">
        <f t="shared" si="40"/>
        <v>0</v>
      </c>
      <c r="S77" s="1">
        <f t="shared" si="40"/>
        <v>0</v>
      </c>
      <c r="T77" s="1">
        <f t="shared" si="40"/>
        <v>0</v>
      </c>
      <c r="U77" s="1">
        <f t="shared" si="40"/>
        <v>0</v>
      </c>
      <c r="V77" s="1">
        <f t="shared" si="40"/>
        <v>0</v>
      </c>
      <c r="W77" s="1">
        <f t="shared" si="40"/>
        <v>0</v>
      </c>
      <c r="X77" s="1">
        <f t="shared" si="40"/>
        <v>0</v>
      </c>
      <c r="Y77" s="1">
        <f t="shared" si="40"/>
        <v>0</v>
      </c>
      <c r="Z77" s="1">
        <f t="shared" si="40"/>
        <v>0</v>
      </c>
      <c r="AA77" s="1">
        <f t="shared" si="40"/>
        <v>0</v>
      </c>
      <c r="AB77" s="1">
        <f t="shared" si="39"/>
        <v>0</v>
      </c>
      <c r="AC77" s="1">
        <f t="shared" si="39"/>
        <v>0</v>
      </c>
      <c r="AD77" s="1">
        <f t="shared" si="39"/>
        <v>0</v>
      </c>
      <c r="AE77" s="1">
        <f t="shared" si="39"/>
        <v>0</v>
      </c>
      <c r="AF77" s="1">
        <f t="shared" si="39"/>
        <v>0</v>
      </c>
    </row>
    <row r="78" spans="1:35">
      <c r="A78" s="77" t="s">
        <v>113</v>
      </c>
      <c r="B78" s="5" t="str">
        <f t="shared" si="11"/>
        <v>9250-07499</v>
      </c>
      <c r="C78" s="5" t="str">
        <f t="shared" si="34"/>
        <v>9250</v>
      </c>
      <c r="D78" s="1">
        <f>SUM($F78:K78)</f>
        <v>0</v>
      </c>
      <c r="E78" s="2">
        <f t="shared" si="35"/>
        <v>0</v>
      </c>
      <c r="F78" s="22">
        <f>'Div 91 history'!B79</f>
        <v>0</v>
      </c>
      <c r="G78" s="22">
        <f>'Div 91 history'!C79</f>
        <v>0</v>
      </c>
      <c r="H78" s="22">
        <f>'Div 91 history'!D79</f>
        <v>0</v>
      </c>
      <c r="I78" s="22">
        <f>'Div 91 history'!E79</f>
        <v>0</v>
      </c>
      <c r="J78" s="22">
        <f>'Div 91 history'!F79</f>
        <v>0</v>
      </c>
      <c r="K78" s="22">
        <f>'Div 91 history'!G79</f>
        <v>0</v>
      </c>
      <c r="L78" s="1">
        <f t="shared" si="40"/>
        <v>0</v>
      </c>
      <c r="M78" s="1">
        <f t="shared" si="40"/>
        <v>0</v>
      </c>
      <c r="N78" s="1">
        <f t="shared" si="40"/>
        <v>0</v>
      </c>
      <c r="O78" s="1">
        <f t="shared" si="40"/>
        <v>0</v>
      </c>
      <c r="P78" s="1">
        <f t="shared" si="40"/>
        <v>0</v>
      </c>
      <c r="Q78" s="1">
        <f t="shared" si="40"/>
        <v>0</v>
      </c>
      <c r="R78" s="1">
        <f t="shared" si="40"/>
        <v>0</v>
      </c>
      <c r="S78" s="1">
        <f t="shared" si="40"/>
        <v>0</v>
      </c>
      <c r="T78" s="1">
        <f t="shared" si="40"/>
        <v>0</v>
      </c>
      <c r="U78" s="1">
        <f t="shared" si="40"/>
        <v>0</v>
      </c>
      <c r="V78" s="1">
        <f t="shared" si="40"/>
        <v>0</v>
      </c>
      <c r="W78" s="1">
        <f t="shared" si="40"/>
        <v>0</v>
      </c>
      <c r="X78" s="1">
        <f t="shared" si="40"/>
        <v>0</v>
      </c>
      <c r="Y78" s="1">
        <f t="shared" si="40"/>
        <v>0</v>
      </c>
      <c r="Z78" s="1">
        <f t="shared" si="40"/>
        <v>0</v>
      </c>
      <c r="AA78" s="1">
        <f t="shared" si="40"/>
        <v>0</v>
      </c>
      <c r="AB78" s="1">
        <f t="shared" si="39"/>
        <v>0</v>
      </c>
      <c r="AC78" s="1">
        <f t="shared" si="39"/>
        <v>0</v>
      </c>
      <c r="AD78" s="1">
        <f t="shared" si="39"/>
        <v>0</v>
      </c>
      <c r="AE78" s="1">
        <f t="shared" si="39"/>
        <v>0</v>
      </c>
      <c r="AF78" s="1">
        <f t="shared" si="39"/>
        <v>0</v>
      </c>
    </row>
    <row r="79" spans="1:35">
      <c r="A79" s="77" t="s">
        <v>114</v>
      </c>
      <c r="B79" s="5" t="str">
        <f t="shared" si="11"/>
        <v>9260-07499</v>
      </c>
      <c r="C79" s="5" t="str">
        <f t="shared" si="34"/>
        <v>9260</v>
      </c>
      <c r="D79" s="1">
        <f>SUM($F79:K79)</f>
        <v>10255.550000000001</v>
      </c>
      <c r="E79" s="2">
        <f t="shared" si="35"/>
        <v>1.2145241050446965E-2</v>
      </c>
      <c r="F79" s="22">
        <f>'Div 91 history'!B80</f>
        <v>846.1</v>
      </c>
      <c r="G79" s="22">
        <f>'Div 91 history'!C80</f>
        <v>1510.2900000000002</v>
      </c>
      <c r="H79" s="22">
        <f>'Div 91 history'!D80</f>
        <v>2965.27</v>
      </c>
      <c r="I79" s="22">
        <f>'Div 91 history'!E80</f>
        <v>1915.72</v>
      </c>
      <c r="J79" s="22">
        <f>'Div 91 history'!F80</f>
        <v>1572.1599999999999</v>
      </c>
      <c r="K79" s="22">
        <f>'Div 91 history'!G80</f>
        <v>1446.01</v>
      </c>
      <c r="L79" s="1">
        <f t="shared" si="40"/>
        <v>2516.3871889837778</v>
      </c>
      <c r="M79" s="1">
        <f t="shared" si="40"/>
        <v>352.21454096358258</v>
      </c>
      <c r="N79" s="1">
        <f t="shared" si="40"/>
        <v>372.61198749816623</v>
      </c>
      <c r="O79" s="1">
        <f t="shared" si="40"/>
        <v>1030.8025117130273</v>
      </c>
      <c r="P79" s="1">
        <f t="shared" si="40"/>
        <v>1211.1338022992838</v>
      </c>
      <c r="Q79" s="1">
        <f t="shared" si="40"/>
        <v>1333.1461424228542</v>
      </c>
      <c r="R79" s="1">
        <f t="shared" si="40"/>
        <v>1509.7258020553024</v>
      </c>
      <c r="S79" s="1">
        <f t="shared" si="40"/>
        <v>1351.7123501587612</v>
      </c>
      <c r="T79" s="1">
        <f t="shared" si="40"/>
        <v>1258.1128432131927</v>
      </c>
      <c r="U79" s="1">
        <f t="shared" si="40"/>
        <v>1107.7696636484764</v>
      </c>
      <c r="V79" s="1">
        <f t="shared" si="40"/>
        <v>2060.554058067712</v>
      </c>
      <c r="W79" s="1">
        <f t="shared" si="40"/>
        <v>1070.326909333769</v>
      </c>
      <c r="X79" s="1">
        <f t="shared" si="40"/>
        <v>2425.6026817183997</v>
      </c>
      <c r="Y79" s="1">
        <f t="shared" si="40"/>
        <v>363.5836561735141</v>
      </c>
      <c r="Z79" s="1">
        <f t="shared" si="40"/>
        <v>382.63195103505706</v>
      </c>
      <c r="AA79" s="1">
        <f t="shared" si="40"/>
        <v>1030.8025117130273</v>
      </c>
      <c r="AB79" s="1">
        <f t="shared" si="39"/>
        <v>1211.1338022992838</v>
      </c>
      <c r="AC79" s="1">
        <f t="shared" si="39"/>
        <v>1333.1461424228542</v>
      </c>
      <c r="AD79" s="1">
        <f t="shared" si="39"/>
        <v>1509.7258020553024</v>
      </c>
      <c r="AE79" s="1">
        <f t="shared" si="39"/>
        <v>1351.7123501587612</v>
      </c>
      <c r="AF79" s="1">
        <f t="shared" si="39"/>
        <v>1258.1128432131927</v>
      </c>
    </row>
    <row r="80" spans="1:35">
      <c r="A80" s="77" t="s">
        <v>115</v>
      </c>
      <c r="B80" s="5" t="str">
        <f t="shared" si="11"/>
        <v>8700-07499</v>
      </c>
      <c r="C80" s="5" t="str">
        <f t="shared" si="34"/>
        <v>8700</v>
      </c>
      <c r="D80" s="1">
        <f>SUM($F80:K80)</f>
        <v>6196.12</v>
      </c>
      <c r="E80" s="2">
        <f t="shared" si="35"/>
        <v>7.3378191298853245E-3</v>
      </c>
      <c r="F80" s="22">
        <f>'Div 91 history'!B81</f>
        <v>760.91</v>
      </c>
      <c r="G80" s="22">
        <f>'Div 91 history'!C81</f>
        <v>816.65</v>
      </c>
      <c r="H80" s="22">
        <f>'Div 91 history'!D81</f>
        <v>1218.93</v>
      </c>
      <c r="I80" s="22">
        <f>'Div 91 history'!E81</f>
        <v>2725.01</v>
      </c>
      <c r="J80" s="22">
        <f>'Div 91 history'!F81</f>
        <v>525.65</v>
      </c>
      <c r="K80" s="22">
        <f>'Div 91 history'!G81</f>
        <v>148.97</v>
      </c>
      <c r="L80" s="1">
        <f t="shared" si="40"/>
        <v>1520.3316242820874</v>
      </c>
      <c r="M80" s="1">
        <f t="shared" si="40"/>
        <v>212.79829570869168</v>
      </c>
      <c r="N80" s="1">
        <f t="shared" si="40"/>
        <v>225.12186942456887</v>
      </c>
      <c r="O80" s="1">
        <f t="shared" si="40"/>
        <v>622.78240161427925</v>
      </c>
      <c r="P80" s="1">
        <f t="shared" si="40"/>
        <v>731.73358572701011</v>
      </c>
      <c r="Q80" s="1">
        <f t="shared" si="40"/>
        <v>805.45007103364458</v>
      </c>
      <c r="R80" s="1">
        <f t="shared" si="40"/>
        <v>912.13462336304724</v>
      </c>
      <c r="S80" s="1">
        <f t="shared" si="40"/>
        <v>816.66726085541018</v>
      </c>
      <c r="T80" s="1">
        <f t="shared" si="40"/>
        <v>760.11702444921298</v>
      </c>
      <c r="U80" s="1">
        <f t="shared" si="40"/>
        <v>669.28382859286887</v>
      </c>
      <c r="V80" s="1">
        <f t="shared" si="40"/>
        <v>1244.9298389920102</v>
      </c>
      <c r="W80" s="1">
        <f t="shared" si="40"/>
        <v>646.66195079358499</v>
      </c>
      <c r="X80" s="1">
        <f t="shared" si="40"/>
        <v>1465.4821329181768</v>
      </c>
      <c r="Y80" s="1">
        <f t="shared" si="40"/>
        <v>219.66720104624656</v>
      </c>
      <c r="Z80" s="1">
        <f t="shared" si="40"/>
        <v>231.17565459164427</v>
      </c>
      <c r="AA80" s="1">
        <f t="shared" si="40"/>
        <v>622.78240161427925</v>
      </c>
      <c r="AB80" s="1">
        <f t="shared" si="39"/>
        <v>731.73358572701011</v>
      </c>
      <c r="AC80" s="1">
        <f t="shared" si="39"/>
        <v>805.45007103364458</v>
      </c>
      <c r="AD80" s="1">
        <f t="shared" si="39"/>
        <v>912.13462336304724</v>
      </c>
      <c r="AE80" s="1">
        <f t="shared" si="39"/>
        <v>816.66726085541018</v>
      </c>
      <c r="AF80" s="1">
        <f t="shared" si="39"/>
        <v>760.11702444921298</v>
      </c>
    </row>
    <row r="81" spans="1:38">
      <c r="A81" s="77" t="s">
        <v>116</v>
      </c>
      <c r="B81" s="5" t="str">
        <f t="shared" ref="B81:B82" si="41">RIGHT(A81,10)</f>
        <v>8740-07499</v>
      </c>
      <c r="C81" s="5" t="str">
        <f t="shared" ref="C81:C82" si="42">LEFT(B81,4)</f>
        <v>8740</v>
      </c>
      <c r="D81" s="1">
        <f>SUM($F81:K81)</f>
        <v>0</v>
      </c>
      <c r="E81" s="2">
        <f t="shared" si="35"/>
        <v>0</v>
      </c>
      <c r="F81" s="22">
        <f>'Div 91 history'!B82</f>
        <v>0</v>
      </c>
      <c r="G81" s="22">
        <f>'Div 91 history'!C82</f>
        <v>0</v>
      </c>
      <c r="H81" s="22">
        <f>'Div 91 history'!D82</f>
        <v>0</v>
      </c>
      <c r="I81" s="22">
        <f>'Div 91 history'!E82</f>
        <v>0</v>
      </c>
      <c r="J81" s="22">
        <f>'Div 91 history'!F82</f>
        <v>0</v>
      </c>
      <c r="K81" s="22">
        <f>'Div 91 history'!G82</f>
        <v>0</v>
      </c>
      <c r="L81" s="1">
        <f t="shared" si="40"/>
        <v>0</v>
      </c>
      <c r="M81" s="1">
        <f t="shared" si="40"/>
        <v>0</v>
      </c>
      <c r="N81" s="1">
        <f t="shared" si="40"/>
        <v>0</v>
      </c>
      <c r="O81" s="1">
        <f t="shared" si="40"/>
        <v>0</v>
      </c>
      <c r="P81" s="1">
        <f t="shared" si="40"/>
        <v>0</v>
      </c>
      <c r="Q81" s="1">
        <f t="shared" si="40"/>
        <v>0</v>
      </c>
      <c r="R81" s="1">
        <f t="shared" si="40"/>
        <v>0</v>
      </c>
      <c r="S81" s="1">
        <f t="shared" si="40"/>
        <v>0</v>
      </c>
      <c r="T81" s="1">
        <f t="shared" si="40"/>
        <v>0</v>
      </c>
      <c r="U81" s="1">
        <f t="shared" si="40"/>
        <v>0</v>
      </c>
      <c r="V81" s="1">
        <f t="shared" si="40"/>
        <v>0</v>
      </c>
      <c r="W81" s="1">
        <f t="shared" si="40"/>
        <v>0</v>
      </c>
      <c r="X81" s="1">
        <f t="shared" si="40"/>
        <v>0</v>
      </c>
      <c r="Y81" s="1">
        <f t="shared" si="40"/>
        <v>0</v>
      </c>
      <c r="Z81" s="1">
        <f t="shared" si="40"/>
        <v>0</v>
      </c>
      <c r="AA81" s="1">
        <f t="shared" si="40"/>
        <v>0</v>
      </c>
      <c r="AB81" s="1">
        <f t="shared" si="39"/>
        <v>0</v>
      </c>
      <c r="AC81" s="1">
        <f t="shared" si="39"/>
        <v>0</v>
      </c>
      <c r="AD81" s="1">
        <f t="shared" si="39"/>
        <v>0</v>
      </c>
      <c r="AE81" s="1">
        <f t="shared" si="39"/>
        <v>0</v>
      </c>
      <c r="AF81" s="1">
        <f t="shared" si="39"/>
        <v>0</v>
      </c>
    </row>
    <row r="82" spans="1:38">
      <c r="A82" s="111" t="s">
        <v>319</v>
      </c>
      <c r="B82" s="5" t="str">
        <f t="shared" si="41"/>
        <v>8700-07421</v>
      </c>
      <c r="C82" s="5" t="str">
        <f t="shared" si="42"/>
        <v>8700</v>
      </c>
      <c r="D82" s="1">
        <f>SUM($F82:K82)</f>
        <v>0</v>
      </c>
      <c r="E82" s="2">
        <f t="shared" si="35"/>
        <v>0</v>
      </c>
      <c r="F82" s="22">
        <f>'Div 91 history'!B83</f>
        <v>0</v>
      </c>
      <c r="G82" s="22">
        <f>'Div 91 history'!C83</f>
        <v>0</v>
      </c>
      <c r="H82" s="22">
        <f>'Div 91 history'!D83</f>
        <v>0</v>
      </c>
      <c r="I82" s="22">
        <f>'Div 91 history'!E83</f>
        <v>0</v>
      </c>
      <c r="J82" s="22">
        <f>'Div 91 history'!F83</f>
        <v>0</v>
      </c>
      <c r="K82" s="22">
        <f>'Div 91 history'!G83</f>
        <v>0</v>
      </c>
      <c r="L82" s="1">
        <f t="shared" si="40"/>
        <v>0</v>
      </c>
      <c r="M82" s="1">
        <f t="shared" si="40"/>
        <v>0</v>
      </c>
      <c r="N82" s="1">
        <f t="shared" si="40"/>
        <v>0</v>
      </c>
      <c r="O82" s="1">
        <f t="shared" si="40"/>
        <v>0</v>
      </c>
      <c r="P82" s="1">
        <f t="shared" si="40"/>
        <v>0</v>
      </c>
      <c r="Q82" s="1">
        <f t="shared" si="40"/>
        <v>0</v>
      </c>
      <c r="R82" s="1">
        <f t="shared" si="40"/>
        <v>0</v>
      </c>
      <c r="S82" s="1">
        <f t="shared" si="40"/>
        <v>0</v>
      </c>
      <c r="T82" s="1">
        <f t="shared" si="40"/>
        <v>0</v>
      </c>
      <c r="U82" s="1">
        <f t="shared" si="40"/>
        <v>0</v>
      </c>
      <c r="V82" s="1">
        <f t="shared" si="40"/>
        <v>0</v>
      </c>
      <c r="W82" s="1">
        <f t="shared" si="40"/>
        <v>0</v>
      </c>
      <c r="X82" s="1">
        <f t="shared" si="40"/>
        <v>0</v>
      </c>
      <c r="Y82" s="1">
        <f t="shared" si="40"/>
        <v>0</v>
      </c>
      <c r="Z82" s="1">
        <f t="shared" si="40"/>
        <v>0</v>
      </c>
      <c r="AA82" s="1">
        <f t="shared" si="40"/>
        <v>0</v>
      </c>
      <c r="AB82" s="1">
        <f t="shared" si="39"/>
        <v>0</v>
      </c>
      <c r="AC82" s="1">
        <f t="shared" si="39"/>
        <v>0</v>
      </c>
      <c r="AD82" s="1">
        <f t="shared" si="39"/>
        <v>0</v>
      </c>
      <c r="AE82" s="1">
        <f t="shared" si="39"/>
        <v>0</v>
      </c>
      <c r="AF82" s="1">
        <f t="shared" si="39"/>
        <v>0</v>
      </c>
    </row>
    <row r="83" spans="1:38">
      <c r="A83" s="111" t="s">
        <v>801</v>
      </c>
      <c r="B83" s="5" t="str">
        <f t="shared" ref="B83" si="43">RIGHT(A83,10)</f>
        <v>8700-07495</v>
      </c>
      <c r="C83" s="5" t="str">
        <f t="shared" ref="C83" si="44">LEFT(B83,4)</f>
        <v>8700</v>
      </c>
      <c r="D83" s="1">
        <f>SUM($F83:K83)</f>
        <v>0</v>
      </c>
      <c r="E83" s="2">
        <f>D83/$D$84</f>
        <v>0</v>
      </c>
      <c r="F83" s="22">
        <f>'Div 91 history'!B84</f>
        <v>0</v>
      </c>
      <c r="G83" s="22">
        <f>'Div 91 history'!C84</f>
        <v>0</v>
      </c>
      <c r="H83" s="22">
        <f>'Div 91 history'!D84</f>
        <v>0</v>
      </c>
      <c r="I83" s="22">
        <f>'Div 91 history'!E84</f>
        <v>0</v>
      </c>
      <c r="J83" s="22">
        <f>'Div 91 history'!F84</f>
        <v>0</v>
      </c>
      <c r="K83" s="22">
        <f>'Div 91 history'!G84</f>
        <v>0</v>
      </c>
      <c r="L83" s="1">
        <f t="shared" si="40"/>
        <v>0</v>
      </c>
      <c r="M83" s="1">
        <f t="shared" si="40"/>
        <v>0</v>
      </c>
      <c r="N83" s="1">
        <f t="shared" si="40"/>
        <v>0</v>
      </c>
      <c r="O83" s="1">
        <f t="shared" si="40"/>
        <v>0</v>
      </c>
      <c r="P83" s="1">
        <f t="shared" si="40"/>
        <v>0</v>
      </c>
      <c r="Q83" s="1">
        <f t="shared" si="40"/>
        <v>0</v>
      </c>
      <c r="R83" s="1">
        <f t="shared" si="40"/>
        <v>0</v>
      </c>
      <c r="S83" s="1">
        <f t="shared" si="40"/>
        <v>0</v>
      </c>
      <c r="T83" s="1">
        <f t="shared" si="40"/>
        <v>0</v>
      </c>
      <c r="U83" s="1">
        <f t="shared" si="40"/>
        <v>0</v>
      </c>
      <c r="V83" s="1">
        <f t="shared" si="40"/>
        <v>0</v>
      </c>
      <c r="W83" s="1">
        <f t="shared" si="40"/>
        <v>0</v>
      </c>
      <c r="X83" s="1">
        <f t="shared" si="40"/>
        <v>0</v>
      </c>
      <c r="Y83" s="1">
        <f t="shared" si="40"/>
        <v>0</v>
      </c>
      <c r="Z83" s="1">
        <f t="shared" si="40"/>
        <v>0</v>
      </c>
      <c r="AA83" s="1">
        <f t="shared" si="40"/>
        <v>0</v>
      </c>
      <c r="AB83" s="1">
        <f t="shared" si="39"/>
        <v>0</v>
      </c>
      <c r="AC83" s="1">
        <f t="shared" si="39"/>
        <v>0</v>
      </c>
      <c r="AD83" s="1">
        <f t="shared" si="39"/>
        <v>0</v>
      </c>
      <c r="AE83" s="1">
        <f t="shared" si="39"/>
        <v>0</v>
      </c>
      <c r="AF83" s="1">
        <f t="shared" si="39"/>
        <v>0</v>
      </c>
    </row>
    <row r="84" spans="1:38">
      <c r="A84" s="9" t="s">
        <v>29</v>
      </c>
      <c r="B84" s="5"/>
      <c r="C84" s="5"/>
      <c r="D84" s="31">
        <f>SUM(D62:D83)</f>
        <v>844408.93000000028</v>
      </c>
      <c r="E84" s="32">
        <f t="shared" ref="E84:K84" si="45">SUM(E62:E83)</f>
        <v>0.99999999999999944</v>
      </c>
      <c r="F84" s="31">
        <f>SUM(F62:F83)</f>
        <v>121223.03000000003</v>
      </c>
      <c r="G84" s="31">
        <f t="shared" si="45"/>
        <v>106108.14000000001</v>
      </c>
      <c r="H84" s="31">
        <f t="shared" si="45"/>
        <v>360086.77</v>
      </c>
      <c r="I84" s="31">
        <f t="shared" si="45"/>
        <v>131474.29000000004</v>
      </c>
      <c r="J84" s="31">
        <f t="shared" si="45"/>
        <v>183907.17</v>
      </c>
      <c r="K84" s="31">
        <f t="shared" si="45"/>
        <v>-58390.469999999972</v>
      </c>
      <c r="L84" s="33">
        <f>'Div 91 history'!H85</f>
        <v>207191.21</v>
      </c>
      <c r="M84" s="33">
        <f>'Div 91 history'!I85</f>
        <v>29000.21</v>
      </c>
      <c r="N84" s="33">
        <f>'Div 91 history'!J85</f>
        <v>30679.67</v>
      </c>
      <c r="O84" s="31">
        <f>'Div 091 FY18 Budget'!C56</f>
        <v>84872.956200000001</v>
      </c>
      <c r="P84" s="31">
        <f>'Div 091 FY18 Budget'!D56</f>
        <v>99720.853400000007</v>
      </c>
      <c r="Q84" s="31">
        <f>'Div 091 FY18 Budget'!E56</f>
        <v>109766.9562</v>
      </c>
      <c r="R84" s="31">
        <f>'Div 091 FY18 Budget'!F56</f>
        <v>124305.9562</v>
      </c>
      <c r="S84" s="31">
        <f>'Div 091 FY18 Budget'!G56</f>
        <v>111295.6379</v>
      </c>
      <c r="T84" s="31">
        <f>'Div 091 FY18 Budget'!H56</f>
        <v>103588.9562</v>
      </c>
      <c r="U84" s="31">
        <f>'Div 091 FY18 Budget'!I56</f>
        <v>91210.183399999994</v>
      </c>
      <c r="V84" s="31">
        <f>'Div 091 FY18 Budget'!J56</f>
        <v>169659.3793</v>
      </c>
      <c r="W84" s="31">
        <f>'Div 091 FY18 Budget'!K56</f>
        <v>88127.267699999997</v>
      </c>
      <c r="X84" s="31">
        <f>'Div 091 FY18 Budget'!L56</f>
        <v>199716.3063</v>
      </c>
      <c r="Y84" s="31">
        <f>'Div 091 FY18 Budget'!M56</f>
        <v>29936.3063</v>
      </c>
      <c r="Z84" s="31">
        <f>'Div 091 FY18 Budget'!N56</f>
        <v>31504.681499999999</v>
      </c>
      <c r="AA84" s="37">
        <f t="shared" ref="AA84:AF84" si="46">O84*(1+AA$3)</f>
        <v>84872.956200000001</v>
      </c>
      <c r="AB84" s="37">
        <f t="shared" si="46"/>
        <v>99720.853400000007</v>
      </c>
      <c r="AC84" s="37">
        <f t="shared" si="46"/>
        <v>109766.9562</v>
      </c>
      <c r="AD84" s="37">
        <f t="shared" si="46"/>
        <v>124305.9562</v>
      </c>
      <c r="AE84" s="37">
        <f t="shared" si="46"/>
        <v>111295.6379</v>
      </c>
      <c r="AF84" s="37">
        <f t="shared" si="46"/>
        <v>103588.9562</v>
      </c>
      <c r="AG84" s="40"/>
      <c r="AH84" s="15">
        <f>SUM(F84:Q84)</f>
        <v>1405640.7857999997</v>
      </c>
      <c r="AI84" s="15">
        <f>SUM(U84:AF84)</f>
        <v>1243705.4405999999</v>
      </c>
      <c r="AK84" s="15">
        <f>AH84*$AK$6</f>
        <v>706345.75726269896</v>
      </c>
      <c r="AL84" s="15">
        <f>AI84*$AL$6</f>
        <v>624978.90721440921</v>
      </c>
    </row>
    <row r="85" spans="1:38">
      <c r="B85" s="5"/>
      <c r="C85" s="5"/>
      <c r="F85" s="1">
        <f>F84-'Div 91 history'!B85</f>
        <v>0</v>
      </c>
      <c r="G85" s="1">
        <f>G84-'Div 91 history'!C85</f>
        <v>0</v>
      </c>
      <c r="H85" s="1">
        <f>H84-'Div 91 history'!D85</f>
        <v>0</v>
      </c>
      <c r="I85" s="1">
        <f>I84-'Div 91 history'!E85</f>
        <v>0</v>
      </c>
      <c r="J85" s="1">
        <f>J84-'Div 91 history'!F85</f>
        <v>0</v>
      </c>
      <c r="K85" s="1">
        <f>K84-'Div 91 history'!G85</f>
        <v>0</v>
      </c>
      <c r="L85" s="1">
        <f>L84-'Div 91 history'!H85</f>
        <v>0</v>
      </c>
      <c r="M85" s="1">
        <f>M84-'Div 91 history'!I85</f>
        <v>0</v>
      </c>
      <c r="N85" s="1">
        <f>N84-'Div 91 history'!J85</f>
        <v>0</v>
      </c>
      <c r="O85" s="1">
        <f t="shared" ref="O85:AF85" si="47">O84-SUM(O62:O83)</f>
        <v>0</v>
      </c>
      <c r="P85" s="1">
        <f t="shared" si="47"/>
        <v>0</v>
      </c>
      <c r="Q85" s="1">
        <f t="shared" si="47"/>
        <v>0</v>
      </c>
      <c r="R85" s="1">
        <f t="shared" si="47"/>
        <v>0</v>
      </c>
      <c r="S85" s="1">
        <f t="shared" si="47"/>
        <v>0</v>
      </c>
      <c r="T85" s="1">
        <f t="shared" si="47"/>
        <v>0</v>
      </c>
      <c r="U85" s="1">
        <f t="shared" si="47"/>
        <v>0</v>
      </c>
      <c r="V85" s="1">
        <f t="shared" si="47"/>
        <v>0</v>
      </c>
      <c r="W85" s="1">
        <f t="shared" si="47"/>
        <v>0</v>
      </c>
      <c r="X85" s="1">
        <f t="shared" si="47"/>
        <v>0</v>
      </c>
      <c r="Y85" s="1">
        <f t="shared" si="47"/>
        <v>0</v>
      </c>
      <c r="Z85" s="1">
        <f t="shared" si="47"/>
        <v>0</v>
      </c>
      <c r="AA85" s="1">
        <f t="shared" si="47"/>
        <v>0</v>
      </c>
      <c r="AB85" s="1">
        <f t="shared" si="47"/>
        <v>0</v>
      </c>
      <c r="AC85" s="1">
        <f t="shared" si="47"/>
        <v>0</v>
      </c>
      <c r="AD85" s="1">
        <f t="shared" si="47"/>
        <v>0</v>
      </c>
      <c r="AE85" s="1">
        <f t="shared" si="47"/>
        <v>0</v>
      </c>
      <c r="AF85" s="1">
        <f t="shared" si="47"/>
        <v>0</v>
      </c>
    </row>
    <row r="86" spans="1:38">
      <c r="A86" s="77" t="s">
        <v>125</v>
      </c>
      <c r="B86" s="5" t="str">
        <f t="shared" si="11"/>
        <v>9240-04069</v>
      </c>
      <c r="C86" s="5" t="str">
        <f t="shared" ref="C86:C90" si="48">LEFT(B86,4)</f>
        <v>9240</v>
      </c>
      <c r="D86" s="1">
        <f>SUM($F86:K86)</f>
        <v>2923.38</v>
      </c>
      <c r="E86" s="2">
        <f>D86/$D$91</f>
        <v>0.20114769326039841</v>
      </c>
      <c r="F86" s="22">
        <f>'Div 91 history'!B87</f>
        <v>495.37</v>
      </c>
      <c r="G86" s="22">
        <f>'Div 91 history'!C87</f>
        <v>495.37</v>
      </c>
      <c r="H86" s="22">
        <f>'Div 91 history'!D87</f>
        <v>483.16</v>
      </c>
      <c r="I86" s="22">
        <f>'Div 91 history'!E87</f>
        <v>483.16</v>
      </c>
      <c r="J86" s="22">
        <f>'Div 91 history'!F87</f>
        <v>483.16</v>
      </c>
      <c r="K86" s="22">
        <f>'Div 91 history'!G87</f>
        <v>483.16</v>
      </c>
      <c r="L86" s="1">
        <f t="shared" ref="L86:U89" si="49">$E86*L$91</f>
        <v>7280.1384621735997</v>
      </c>
      <c r="M86" s="1">
        <f t="shared" si="49"/>
        <v>7188.012818660337</v>
      </c>
      <c r="N86" s="1">
        <f t="shared" si="49"/>
        <v>7249.7651604912799</v>
      </c>
      <c r="O86" s="1">
        <f t="shared" si="49"/>
        <v>6687.9596532149872</v>
      </c>
      <c r="P86" s="1">
        <f t="shared" si="49"/>
        <v>6791.9530106306129</v>
      </c>
      <c r="Q86" s="1">
        <f t="shared" si="49"/>
        <v>6921.8944204768304</v>
      </c>
      <c r="R86" s="1">
        <f t="shared" si="49"/>
        <v>6780.4875921147705</v>
      </c>
      <c r="S86" s="1">
        <f t="shared" si="49"/>
        <v>6780.4875921147705</v>
      </c>
      <c r="T86" s="1">
        <f t="shared" si="49"/>
        <v>6899.7681742181867</v>
      </c>
      <c r="U86" s="1">
        <f t="shared" si="49"/>
        <v>6946.8367344411199</v>
      </c>
      <c r="V86" s="1">
        <f t="shared" ref="V86:AF89" si="50">$E86*V$91</f>
        <v>6876.2338941067201</v>
      </c>
      <c r="W86" s="1">
        <f t="shared" si="50"/>
        <v>7064.9104303849736</v>
      </c>
      <c r="X86" s="1">
        <f t="shared" si="50"/>
        <v>6898.7624357518844</v>
      </c>
      <c r="Y86" s="1">
        <f t="shared" si="50"/>
        <v>6949.4516544535045</v>
      </c>
      <c r="Z86" s="1">
        <f t="shared" si="50"/>
        <v>7520.107660233255</v>
      </c>
      <c r="AA86" s="1">
        <f t="shared" si="50"/>
        <v>6687.9596532149872</v>
      </c>
      <c r="AB86" s="1">
        <f t="shared" si="50"/>
        <v>6791.9530106306129</v>
      </c>
      <c r="AC86" s="1">
        <f t="shared" si="50"/>
        <v>6921.8944204768304</v>
      </c>
      <c r="AD86" s="1">
        <f t="shared" si="50"/>
        <v>6780.4875921147705</v>
      </c>
      <c r="AE86" s="1">
        <f t="shared" si="50"/>
        <v>6780.4875921147705</v>
      </c>
      <c r="AF86" s="1">
        <f t="shared" si="50"/>
        <v>6899.7681742181867</v>
      </c>
    </row>
    <row r="87" spans="1:38">
      <c r="A87" s="77" t="s">
        <v>402</v>
      </c>
      <c r="B87" s="5" t="str">
        <f t="shared" si="11"/>
        <v>9250-04070</v>
      </c>
      <c r="C87" s="5" t="str">
        <f t="shared" si="48"/>
        <v>9250</v>
      </c>
      <c r="D87" s="1">
        <f>SUM($F87:K87)</f>
        <v>14021.669999999998</v>
      </c>
      <c r="E87" s="2">
        <f>D87/$D$91</f>
        <v>0.96478274331716385</v>
      </c>
      <c r="F87" s="22">
        <f>'Div 91 history'!B88</f>
        <v>2629.35</v>
      </c>
      <c r="G87" s="22">
        <f>'Div 91 history'!C88</f>
        <v>2077.6999999999998</v>
      </c>
      <c r="H87" s="22">
        <f>'Div 91 history'!D88</f>
        <v>2077.6999999999998</v>
      </c>
      <c r="I87" s="22">
        <f>'Div 91 history'!E88</f>
        <v>2450.2800000000002</v>
      </c>
      <c r="J87" s="22">
        <f>'Div 91 history'!F88</f>
        <v>2393.3200000000002</v>
      </c>
      <c r="K87" s="22">
        <f>'Div 91 history'!G88</f>
        <v>2393.3200000000002</v>
      </c>
      <c r="L87" s="1">
        <f t="shared" si="49"/>
        <v>34918.381828878111</v>
      </c>
      <c r="M87" s="1">
        <f t="shared" si="49"/>
        <v>34476.511332438851</v>
      </c>
      <c r="N87" s="1">
        <f t="shared" si="49"/>
        <v>34772.699634637218</v>
      </c>
      <c r="O87" s="1">
        <f t="shared" si="49"/>
        <v>32078.061432552382</v>
      </c>
      <c r="P87" s="1">
        <f t="shared" si="49"/>
        <v>32576.854110847355</v>
      </c>
      <c r="Q87" s="1">
        <f t="shared" si="49"/>
        <v>33200.103763030245</v>
      </c>
      <c r="R87" s="1">
        <f t="shared" si="49"/>
        <v>32521.861494478275</v>
      </c>
      <c r="S87" s="1">
        <f t="shared" si="49"/>
        <v>32521.861494478275</v>
      </c>
      <c r="T87" s="1">
        <f t="shared" si="49"/>
        <v>33093.977661265351</v>
      </c>
      <c r="U87" s="1">
        <f t="shared" si="49"/>
        <v>33319.736823201572</v>
      </c>
      <c r="V87" s="1">
        <f t="shared" si="50"/>
        <v>32981.098080297248</v>
      </c>
      <c r="W87" s="1">
        <f t="shared" si="50"/>
        <v>33886.064293528747</v>
      </c>
      <c r="X87" s="1">
        <f t="shared" si="50"/>
        <v>33089.153747548771</v>
      </c>
      <c r="Y87" s="1">
        <f t="shared" si="50"/>
        <v>33332.278998864691</v>
      </c>
      <c r="Z87" s="1">
        <f t="shared" si="50"/>
        <v>36069.367641655488</v>
      </c>
      <c r="AA87" s="1">
        <f t="shared" si="50"/>
        <v>32078.061432552382</v>
      </c>
      <c r="AB87" s="1">
        <f t="shared" si="50"/>
        <v>32576.854110847355</v>
      </c>
      <c r="AC87" s="1">
        <f t="shared" si="50"/>
        <v>33200.103763030245</v>
      </c>
      <c r="AD87" s="1">
        <f t="shared" si="50"/>
        <v>32521.861494478275</v>
      </c>
      <c r="AE87" s="1">
        <f t="shared" si="50"/>
        <v>32521.861494478275</v>
      </c>
      <c r="AF87" s="1">
        <f t="shared" si="50"/>
        <v>33093.977661265351</v>
      </c>
    </row>
    <row r="88" spans="1:38">
      <c r="A88" s="77" t="s">
        <v>127</v>
      </c>
      <c r="B88" s="5" t="str">
        <f t="shared" si="11"/>
        <v>9240-04072</v>
      </c>
      <c r="C88" s="5" t="str">
        <f t="shared" si="48"/>
        <v>9240</v>
      </c>
      <c r="D88" s="1">
        <f>SUM($F88:K88)</f>
        <v>-9582.7900000000009</v>
      </c>
      <c r="E88" s="2">
        <f>D88/$D$91</f>
        <v>-0.65935872295042497</v>
      </c>
      <c r="F88" s="22">
        <f>'Div 91 history'!B89</f>
        <v>-1748.25</v>
      </c>
      <c r="G88" s="22">
        <f>'Div 91 history'!C89</f>
        <v>-1454.31</v>
      </c>
      <c r="H88" s="22">
        <f>'Div 91 history'!D89</f>
        <v>-1454.13</v>
      </c>
      <c r="I88" s="22">
        <f>'Div 91 history'!E89</f>
        <v>-1653.15</v>
      </c>
      <c r="J88" s="22">
        <f>'Div 91 history'!F89</f>
        <v>-1617.51</v>
      </c>
      <c r="K88" s="22">
        <f>'Div 91 history'!G89</f>
        <v>-1655.44</v>
      </c>
      <c r="L88" s="1">
        <f t="shared" si="49"/>
        <v>-23864.170259744729</v>
      </c>
      <c r="M88" s="1">
        <f t="shared" si="49"/>
        <v>-23562.183964633437</v>
      </c>
      <c r="N88" s="1">
        <f t="shared" si="49"/>
        <v>-23764.607092579216</v>
      </c>
      <c r="O88" s="1">
        <f t="shared" si="49"/>
        <v>-21923.01817937868</v>
      </c>
      <c r="P88" s="1">
        <f t="shared" si="49"/>
        <v>-22263.90663914405</v>
      </c>
      <c r="Q88" s="1">
        <f t="shared" si="49"/>
        <v>-22689.852374170023</v>
      </c>
      <c r="R88" s="1">
        <f t="shared" si="49"/>
        <v>-22226.323191935877</v>
      </c>
      <c r="S88" s="1">
        <f t="shared" si="49"/>
        <v>-22226.323191935877</v>
      </c>
      <c r="T88" s="1">
        <f t="shared" si="49"/>
        <v>-22617.322914645476</v>
      </c>
      <c r="U88" s="1">
        <f t="shared" si="49"/>
        <v>-22771.612855815878</v>
      </c>
      <c r="V88" s="1">
        <f t="shared" si="50"/>
        <v>-22540.177944060277</v>
      </c>
      <c r="W88" s="1">
        <f t="shared" si="50"/>
        <v>-23158.656426187776</v>
      </c>
      <c r="X88" s="1">
        <f t="shared" si="50"/>
        <v>-22614.026121030725</v>
      </c>
      <c r="Y88" s="1">
        <f t="shared" si="50"/>
        <v>-22780.184519214232</v>
      </c>
      <c r="Z88" s="1">
        <f t="shared" si="50"/>
        <v>-24650.785216224587</v>
      </c>
      <c r="AA88" s="1">
        <f t="shared" si="50"/>
        <v>-21923.01817937868</v>
      </c>
      <c r="AB88" s="1">
        <f t="shared" si="50"/>
        <v>-22263.90663914405</v>
      </c>
      <c r="AC88" s="1">
        <f t="shared" si="50"/>
        <v>-22689.852374170023</v>
      </c>
      <c r="AD88" s="1">
        <f t="shared" si="50"/>
        <v>-22226.323191935877</v>
      </c>
      <c r="AE88" s="1">
        <f t="shared" si="50"/>
        <v>-22226.323191935877</v>
      </c>
      <c r="AF88" s="1">
        <f t="shared" si="50"/>
        <v>-22617.322914645476</v>
      </c>
    </row>
    <row r="89" spans="1:38">
      <c r="A89" s="77" t="s">
        <v>901</v>
      </c>
      <c r="B89" s="5" t="str">
        <f t="shared" ref="B89" si="51">RIGHT(A89,10)</f>
        <v>9250-07120</v>
      </c>
      <c r="C89" s="5" t="str">
        <f t="shared" ref="C89" si="52">LEFT(B89,4)</f>
        <v>9250</v>
      </c>
      <c r="D89" s="1">
        <f>SUM($F89:K89)</f>
        <v>117.59</v>
      </c>
      <c r="E89" s="2">
        <f>D89/$D$91</f>
        <v>8.0909622596071155E-3</v>
      </c>
      <c r="F89" s="22">
        <f>'Div 91 history'!B90</f>
        <v>0</v>
      </c>
      <c r="G89" s="22">
        <f>'Div 91 history'!C90</f>
        <v>0</v>
      </c>
      <c r="H89" s="22">
        <f>'Div 91 history'!D90</f>
        <v>0</v>
      </c>
      <c r="I89" s="22">
        <f>'Div 91 history'!E90</f>
        <v>0</v>
      </c>
      <c r="J89" s="22">
        <f>'Div 91 history'!F90</f>
        <v>0</v>
      </c>
      <c r="K89" s="22">
        <f>'Div 91 history'!G90</f>
        <v>117.59</v>
      </c>
      <c r="L89" s="1">
        <f t="shared" si="49"/>
        <v>292.83619706196032</v>
      </c>
      <c r="M89" s="1">
        <f t="shared" si="49"/>
        <v>289.13053634706029</v>
      </c>
      <c r="N89" s="1">
        <f t="shared" si="49"/>
        <v>291.61446176075964</v>
      </c>
      <c r="O89" s="1">
        <f t="shared" si="49"/>
        <v>269.016404169677</v>
      </c>
      <c r="P89" s="1">
        <f t="shared" si="49"/>
        <v>273.19943165789385</v>
      </c>
      <c r="Q89" s="1">
        <f t="shared" si="49"/>
        <v>278.42619327760008</v>
      </c>
      <c r="R89" s="1">
        <f t="shared" si="49"/>
        <v>272.73824680909627</v>
      </c>
      <c r="S89" s="1">
        <f t="shared" si="49"/>
        <v>272.73824680909627</v>
      </c>
      <c r="T89" s="1">
        <f t="shared" si="49"/>
        <v>277.53618742904325</v>
      </c>
      <c r="U89" s="1">
        <f t="shared" si="49"/>
        <v>279.42947259779135</v>
      </c>
      <c r="V89" s="1">
        <f t="shared" si="50"/>
        <v>276.58954484466926</v>
      </c>
      <c r="W89" s="1">
        <f t="shared" si="50"/>
        <v>284.1788674441807</v>
      </c>
      <c r="X89" s="1">
        <f t="shared" si="50"/>
        <v>277.49573261774526</v>
      </c>
      <c r="Y89" s="1">
        <f t="shared" si="50"/>
        <v>279.53465510716626</v>
      </c>
      <c r="Z89" s="1">
        <f t="shared" si="50"/>
        <v>302.48871503767162</v>
      </c>
      <c r="AA89" s="1">
        <f t="shared" si="50"/>
        <v>269.016404169677</v>
      </c>
      <c r="AB89" s="1">
        <f t="shared" si="50"/>
        <v>273.19943165789385</v>
      </c>
      <c r="AC89" s="1">
        <f t="shared" si="50"/>
        <v>278.42619327760008</v>
      </c>
      <c r="AD89" s="1">
        <f t="shared" si="50"/>
        <v>272.73824680909627</v>
      </c>
      <c r="AE89" s="1">
        <f t="shared" si="50"/>
        <v>272.73824680909627</v>
      </c>
      <c r="AF89" s="1">
        <f t="shared" si="50"/>
        <v>277.53618742904325</v>
      </c>
    </row>
    <row r="90" spans="1:38">
      <c r="A90" s="77" t="s">
        <v>335</v>
      </c>
      <c r="B90" s="5" t="str">
        <f t="shared" ref="B90:B171" si="53">RIGHT(A90,10)</f>
        <v>8700-07120</v>
      </c>
      <c r="C90" s="5" t="str">
        <f t="shared" si="48"/>
        <v>8700</v>
      </c>
      <c r="D90" s="1">
        <f>SUM($F90:K90)</f>
        <v>7053.65</v>
      </c>
      <c r="E90" s="2">
        <f>D90/$D$91</f>
        <v>0.48533732411325564</v>
      </c>
      <c r="F90" s="22">
        <f>'Div 91 history'!B91</f>
        <v>0</v>
      </c>
      <c r="G90" s="22">
        <f>'Div 91 history'!C91</f>
        <v>2534.06</v>
      </c>
      <c r="H90" s="22">
        <f>'Div 91 history'!D91</f>
        <v>2321.1999999999998</v>
      </c>
      <c r="I90" s="22">
        <f>'Div 91 history'!E91</f>
        <v>2198.39</v>
      </c>
      <c r="J90" s="22">
        <f>'Div 91 history'!F91</f>
        <v>0</v>
      </c>
      <c r="K90" s="22">
        <f>'Div 91 history'!G91</f>
        <v>0</v>
      </c>
      <c r="L90" s="1">
        <f t="shared" ref="L90:AF90" si="54">$E90*L$91</f>
        <v>17565.813771631063</v>
      </c>
      <c r="M90" s="1">
        <f t="shared" si="54"/>
        <v>17343.52927718719</v>
      </c>
      <c r="N90" s="1">
        <f t="shared" si="54"/>
        <v>17492.527835689962</v>
      </c>
      <c r="O90" s="1">
        <f t="shared" si="54"/>
        <v>16136.980689441636</v>
      </c>
      <c r="P90" s="1">
        <f t="shared" si="54"/>
        <v>16387.900086008191</v>
      </c>
      <c r="Q90" s="1">
        <f t="shared" si="54"/>
        <v>16701.427997385352</v>
      </c>
      <c r="R90" s="1">
        <f t="shared" si="54"/>
        <v>16360.235858533735</v>
      </c>
      <c r="S90" s="1">
        <f t="shared" si="54"/>
        <v>16360.235858533735</v>
      </c>
      <c r="T90" s="1">
        <f t="shared" si="54"/>
        <v>16648.040891732893</v>
      </c>
      <c r="U90" s="1">
        <f t="shared" si="54"/>
        <v>16761.609825575397</v>
      </c>
      <c r="V90" s="1">
        <f t="shared" si="54"/>
        <v>16591.256424811643</v>
      </c>
      <c r="W90" s="1">
        <f t="shared" si="54"/>
        <v>17046.502834829877</v>
      </c>
      <c r="X90" s="1">
        <f t="shared" si="54"/>
        <v>16645.614205112328</v>
      </c>
      <c r="Y90" s="1">
        <f t="shared" si="54"/>
        <v>16767.91921078887</v>
      </c>
      <c r="Z90" s="1">
        <f t="shared" si="54"/>
        <v>18144.821199298174</v>
      </c>
      <c r="AA90" s="1">
        <f t="shared" si="54"/>
        <v>16136.980689441636</v>
      </c>
      <c r="AB90" s="1">
        <f t="shared" si="54"/>
        <v>16387.900086008191</v>
      </c>
      <c r="AC90" s="1">
        <f t="shared" si="54"/>
        <v>16701.427997385352</v>
      </c>
      <c r="AD90" s="1">
        <f t="shared" si="54"/>
        <v>16360.235858533735</v>
      </c>
      <c r="AE90" s="1">
        <f t="shared" si="54"/>
        <v>16360.235858533735</v>
      </c>
      <c r="AF90" s="1">
        <f t="shared" si="54"/>
        <v>16648.040891732893</v>
      </c>
    </row>
    <row r="91" spans="1:38">
      <c r="A91" s="9" t="s">
        <v>27</v>
      </c>
      <c r="B91" s="5"/>
      <c r="C91" s="5"/>
      <c r="D91" s="31">
        <f t="shared" ref="D91:J91" si="55">SUM(D86:D90)</f>
        <v>14533.499999999998</v>
      </c>
      <c r="E91" s="32">
        <f t="shared" si="55"/>
        <v>1</v>
      </c>
      <c r="F91" s="31">
        <f t="shared" si="55"/>
        <v>1376.4699999999998</v>
      </c>
      <c r="G91" s="31">
        <f t="shared" si="55"/>
        <v>3652.8199999999997</v>
      </c>
      <c r="H91" s="31">
        <f t="shared" si="55"/>
        <v>3427.9299999999994</v>
      </c>
      <c r="I91" s="31">
        <f t="shared" si="55"/>
        <v>3478.68</v>
      </c>
      <c r="J91" s="31">
        <f t="shared" si="55"/>
        <v>1258.97</v>
      </c>
      <c r="K91" s="31">
        <f t="shared" ref="K91" si="56">SUM(K86:K90)</f>
        <v>1338.6299999999999</v>
      </c>
      <c r="L91" s="33">
        <f>'Div 91 history'!H92</f>
        <v>36193</v>
      </c>
      <c r="M91" s="33">
        <f>'Div 91 history'!I92</f>
        <v>35735</v>
      </c>
      <c r="N91" s="33">
        <f>'Div 91 history'!J92</f>
        <v>36042</v>
      </c>
      <c r="O91" s="31">
        <f>'Div 091 FY18 Budget'!C36</f>
        <v>33249</v>
      </c>
      <c r="P91" s="31">
        <f>'Div 091 FY18 Budget'!D36</f>
        <v>33766</v>
      </c>
      <c r="Q91" s="31">
        <f>'Div 091 FY18 Budget'!E36</f>
        <v>34412</v>
      </c>
      <c r="R91" s="31">
        <f>'Div 091 FY18 Budget'!F36</f>
        <v>33709</v>
      </c>
      <c r="S91" s="31">
        <f>'Div 091 FY18 Budget'!G36</f>
        <v>33709</v>
      </c>
      <c r="T91" s="31">
        <f>'Div 091 FY18 Budget'!H36</f>
        <v>34302</v>
      </c>
      <c r="U91" s="31">
        <f>'Div 091 FY18 Budget'!I36</f>
        <v>34536</v>
      </c>
      <c r="V91" s="31">
        <f>'Div 091 FY18 Budget'!J36</f>
        <v>34185</v>
      </c>
      <c r="W91" s="31">
        <f>'Div 091 FY18 Budget'!K36</f>
        <v>35123</v>
      </c>
      <c r="X91" s="31">
        <f>'Div 091 FY18 Budget'!L36</f>
        <v>34297</v>
      </c>
      <c r="Y91" s="31">
        <f>'Div 091 FY18 Budget'!M36</f>
        <v>34549</v>
      </c>
      <c r="Z91" s="31">
        <f>'Div 091 FY18 Budget'!N36</f>
        <v>37386</v>
      </c>
      <c r="AA91" s="37">
        <f t="shared" ref="AA91" si="57">O91*(1+AA$3)</f>
        <v>33249</v>
      </c>
      <c r="AB91" s="37">
        <f t="shared" ref="AB91" si="58">P91*(1+AB$3)</f>
        <v>33766</v>
      </c>
      <c r="AC91" s="37">
        <f t="shared" ref="AC91" si="59">Q91*(1+AC$3)</f>
        <v>34412</v>
      </c>
      <c r="AD91" s="37">
        <f t="shared" ref="AD91" si="60">R91*(1+AD$3)</f>
        <v>33709</v>
      </c>
      <c r="AE91" s="37">
        <f t="shared" ref="AE91" si="61">S91*(1+AE$3)</f>
        <v>33709</v>
      </c>
      <c r="AF91" s="37">
        <f t="shared" ref="AF91" si="62">T91*(1+AF$3)</f>
        <v>34302</v>
      </c>
      <c r="AH91" s="15">
        <f>SUM(F91:Q91)</f>
        <v>223930.5</v>
      </c>
      <c r="AI91" s="15">
        <f>SUM(U91:AF91)</f>
        <v>413223</v>
      </c>
      <c r="AK91" s="15">
        <f>AH91*$AK$6</f>
        <v>112526.87044556219</v>
      </c>
      <c r="AL91" s="15">
        <f>AI91*$AL$6</f>
        <v>207650.18029612361</v>
      </c>
    </row>
    <row r="92" spans="1:38">
      <c r="B92" s="5"/>
      <c r="C92" s="5"/>
      <c r="F92" s="1">
        <f>F91-'Div 91 history'!B92</f>
        <v>0</v>
      </c>
      <c r="G92" s="1">
        <f>G91-'Div 91 history'!C92</f>
        <v>0</v>
      </c>
      <c r="H92" s="1">
        <f>H91-'Div 91 history'!D92</f>
        <v>0</v>
      </c>
      <c r="I92" s="1">
        <f>I91-'Div 91 history'!E92</f>
        <v>0</v>
      </c>
      <c r="J92" s="1">
        <f>J91-'Div 91 history'!F92</f>
        <v>0</v>
      </c>
      <c r="K92" s="1">
        <f>K91-'Div 91 history'!G92</f>
        <v>0</v>
      </c>
      <c r="L92" s="1">
        <f>L91-'Div 91 history'!H92</f>
        <v>0</v>
      </c>
      <c r="M92" s="1">
        <f>M91-'Div 91 history'!I92</f>
        <v>0</v>
      </c>
      <c r="N92" s="1">
        <f>N91-'Div 91 history'!J92</f>
        <v>0</v>
      </c>
      <c r="O92" s="1">
        <f t="shared" ref="O92:AF92" si="63">O91-SUM(O86:O90)</f>
        <v>0</v>
      </c>
      <c r="P92" s="1">
        <f t="shared" si="63"/>
        <v>0</v>
      </c>
      <c r="Q92" s="1">
        <f t="shared" si="63"/>
        <v>0</v>
      </c>
      <c r="R92" s="1">
        <f t="shared" si="63"/>
        <v>0</v>
      </c>
      <c r="S92" s="1">
        <f t="shared" si="63"/>
        <v>0</v>
      </c>
      <c r="T92" s="1">
        <f t="shared" si="63"/>
        <v>0</v>
      </c>
      <c r="U92" s="1">
        <f t="shared" si="63"/>
        <v>0</v>
      </c>
      <c r="V92" s="1">
        <f t="shared" si="63"/>
        <v>0</v>
      </c>
      <c r="W92" s="1">
        <f t="shared" si="63"/>
        <v>0</v>
      </c>
      <c r="X92" s="1">
        <f t="shared" si="63"/>
        <v>0</v>
      </c>
      <c r="Y92" s="1">
        <f t="shared" si="63"/>
        <v>0</v>
      </c>
      <c r="Z92" s="1">
        <f t="shared" si="63"/>
        <v>0</v>
      </c>
      <c r="AA92" s="1">
        <f t="shared" si="63"/>
        <v>0</v>
      </c>
      <c r="AB92" s="1">
        <f t="shared" si="63"/>
        <v>0</v>
      </c>
      <c r="AC92" s="1">
        <f t="shared" si="63"/>
        <v>0</v>
      </c>
      <c r="AD92" s="1">
        <f t="shared" si="63"/>
        <v>0</v>
      </c>
      <c r="AE92" s="1">
        <f t="shared" si="63"/>
        <v>0</v>
      </c>
      <c r="AF92" s="1">
        <f t="shared" si="63"/>
        <v>0</v>
      </c>
    </row>
    <row r="93" spans="1:38">
      <c r="A93" s="77" t="s">
        <v>129</v>
      </c>
      <c r="B93" s="5" t="str">
        <f t="shared" si="53"/>
        <v>8250-04580</v>
      </c>
      <c r="C93" s="5" t="str">
        <f t="shared" ref="C93:C116" si="64">LEFT(B93,4)</f>
        <v>8250</v>
      </c>
      <c r="D93" s="1">
        <f>SUM($F93:K93)</f>
        <v>-1963.4</v>
      </c>
      <c r="E93" s="2">
        <f>D93/$D$119</f>
        <v>-1.1865364792282694E-2</v>
      </c>
      <c r="F93" s="22">
        <f>'Div 91 history'!B94</f>
        <v>-208.33</v>
      </c>
      <c r="G93" s="22">
        <f>'Div 91 history'!C94</f>
        <v>-107.27</v>
      </c>
      <c r="H93" s="22">
        <f>'Div 91 history'!D94</f>
        <v>0</v>
      </c>
      <c r="I93" s="22">
        <f>'Div 91 history'!E94</f>
        <v>-262.52</v>
      </c>
      <c r="J93" s="22">
        <f>'Div 91 history'!F94</f>
        <v>-1005.6</v>
      </c>
      <c r="K93" s="22">
        <f>'Div 91 history'!G94</f>
        <v>-379.68</v>
      </c>
      <c r="L93" s="1">
        <f t="shared" ref="L93:AF105" si="65">$E93*L$119</f>
        <v>-374.16098951606745</v>
      </c>
      <c r="M93" s="1">
        <f t="shared" si="65"/>
        <v>-370.5539186192135</v>
      </c>
      <c r="N93" s="1">
        <f t="shared" si="65"/>
        <v>-371.20105561498451</v>
      </c>
      <c r="O93" s="1">
        <f t="shared" si="65"/>
        <v>-320.74833798171932</v>
      </c>
      <c r="P93" s="1">
        <f t="shared" si="65"/>
        <v>-326.04290105933171</v>
      </c>
      <c r="Q93" s="1">
        <f t="shared" si="65"/>
        <v>-322.68357897934061</v>
      </c>
      <c r="R93" s="1">
        <f t="shared" si="65"/>
        <v>-328.5925306458974</v>
      </c>
      <c r="S93" s="1">
        <f t="shared" si="65"/>
        <v>-316.06270542524686</v>
      </c>
      <c r="T93" s="1">
        <f t="shared" si="65"/>
        <v>-317.73572186095873</v>
      </c>
      <c r="U93" s="1">
        <f t="shared" si="65"/>
        <v>-315.13720697144879</v>
      </c>
      <c r="V93" s="1">
        <f t="shared" si="65"/>
        <v>-313.4232550272036</v>
      </c>
      <c r="W93" s="1">
        <f t="shared" si="65"/>
        <v>-313.70802378221839</v>
      </c>
      <c r="X93" s="1">
        <f t="shared" si="65"/>
        <v>-326.46329093392228</v>
      </c>
      <c r="Y93" s="1">
        <f t="shared" si="65"/>
        <v>-311.52479666043837</v>
      </c>
      <c r="Z93" s="1">
        <f t="shared" si="65"/>
        <v>-316.4489230492357</v>
      </c>
      <c r="AA93" s="1">
        <f t="shared" si="65"/>
        <v>-320.74833798171932</v>
      </c>
      <c r="AB93" s="1">
        <f t="shared" si="65"/>
        <v>-326.04290105933171</v>
      </c>
      <c r="AC93" s="1">
        <f t="shared" si="65"/>
        <v>-322.68357897934061</v>
      </c>
      <c r="AD93" s="1">
        <f t="shared" si="65"/>
        <v>-328.5925306458974</v>
      </c>
      <c r="AE93" s="1">
        <f t="shared" si="65"/>
        <v>-316.06270542524686</v>
      </c>
      <c r="AF93" s="1">
        <f t="shared" si="65"/>
        <v>-317.73572186095873</v>
      </c>
    </row>
    <row r="94" spans="1:38">
      <c r="A94" s="77" t="s">
        <v>977</v>
      </c>
      <c r="B94" s="5" t="str">
        <f t="shared" ref="B94:B99" si="66">RIGHT(A94,10)</f>
        <v>8740-04580</v>
      </c>
      <c r="C94" s="5" t="str">
        <f t="shared" ref="C94:C99" si="67">LEFT(B94,4)</f>
        <v>8740</v>
      </c>
      <c r="D94" s="1">
        <f>SUM($F94:K94)</f>
        <v>-114.83</v>
      </c>
      <c r="E94" s="2">
        <f t="shared" ref="E94:E99" si="68">D94/$D$119</f>
        <v>-6.9394918972080148E-4</v>
      </c>
      <c r="F94" s="22">
        <f>'Div 91 history'!B95</f>
        <v>0</v>
      </c>
      <c r="G94" s="22">
        <f>'Div 91 history'!C95</f>
        <v>0</v>
      </c>
      <c r="H94" s="22">
        <f>'Div 91 history'!D95</f>
        <v>0</v>
      </c>
      <c r="I94" s="22">
        <f>'Div 91 history'!E95</f>
        <v>0</v>
      </c>
      <c r="J94" s="22">
        <f>'Div 91 history'!F95</f>
        <v>0</v>
      </c>
      <c r="K94" s="22">
        <f>'Div 91 history'!G95</f>
        <v>-114.83</v>
      </c>
      <c r="L94" s="1">
        <f t="shared" si="65"/>
        <v>-21.88291047475299</v>
      </c>
      <c r="M94" s="1">
        <f t="shared" si="65"/>
        <v>-21.671949921077868</v>
      </c>
      <c r="N94" s="1">
        <f t="shared" si="65"/>
        <v>-21.709797909885236</v>
      </c>
      <c r="O94" s="1">
        <f t="shared" si="65"/>
        <v>-18.759056560273415</v>
      </c>
      <c r="P94" s="1">
        <f t="shared" si="65"/>
        <v>-19.068710567710632</v>
      </c>
      <c r="Q94" s="1">
        <f t="shared" si="65"/>
        <v>-18.872239673116876</v>
      </c>
      <c r="R94" s="1">
        <f t="shared" si="65"/>
        <v>-19.217826369597837</v>
      </c>
      <c r="S94" s="1">
        <f t="shared" si="65"/>
        <v>-18.485016025252669</v>
      </c>
      <c r="T94" s="1">
        <f t="shared" si="65"/>
        <v>-18.582862861003303</v>
      </c>
      <c r="U94" s="1">
        <f t="shared" si="65"/>
        <v>-18.430887988454447</v>
      </c>
      <c r="V94" s="1">
        <f t="shared" si="65"/>
        <v>-18.33064702799928</v>
      </c>
      <c r="W94" s="1">
        <f t="shared" si="65"/>
        <v>-18.347301808552579</v>
      </c>
      <c r="X94" s="1">
        <f t="shared" si="65"/>
        <v>-19.09329718750244</v>
      </c>
      <c r="Y94" s="1">
        <f t="shared" si="65"/>
        <v>-18.21961515764395</v>
      </c>
      <c r="Z94" s="1">
        <f t="shared" si="65"/>
        <v>-18.507604071378086</v>
      </c>
      <c r="AA94" s="1">
        <f t="shared" si="65"/>
        <v>-18.759056560273415</v>
      </c>
      <c r="AB94" s="1">
        <f t="shared" si="65"/>
        <v>-19.068710567710632</v>
      </c>
      <c r="AC94" s="1">
        <f t="shared" si="65"/>
        <v>-18.872239673116876</v>
      </c>
      <c r="AD94" s="1">
        <f t="shared" si="65"/>
        <v>-19.217826369597837</v>
      </c>
      <c r="AE94" s="1">
        <f t="shared" si="65"/>
        <v>-18.485016025252669</v>
      </c>
      <c r="AF94" s="1">
        <f t="shared" si="65"/>
        <v>-18.582862861003303</v>
      </c>
    </row>
    <row r="95" spans="1:38">
      <c r="A95" s="77" t="s">
        <v>908</v>
      </c>
      <c r="B95" s="5" t="str">
        <f t="shared" si="66"/>
        <v>8700-04580</v>
      </c>
      <c r="C95" s="5" t="str">
        <f t="shared" si="67"/>
        <v>8700</v>
      </c>
      <c r="D95" s="1">
        <f>SUM($F95:K95)</f>
        <v>-914.93999999999994</v>
      </c>
      <c r="E95" s="2">
        <f t="shared" si="68"/>
        <v>-5.5292334027967436E-3</v>
      </c>
      <c r="F95" s="22">
        <f>'Div 91 history'!B96</f>
        <v>-524.04</v>
      </c>
      <c r="G95" s="22">
        <f>'Div 91 history'!C96</f>
        <v>-115.52</v>
      </c>
      <c r="H95" s="22">
        <f>'Div 91 history'!D96</f>
        <v>0</v>
      </c>
      <c r="I95" s="22">
        <f>'Div 91 history'!E96</f>
        <v>0</v>
      </c>
      <c r="J95" s="22">
        <f>'Div 91 history'!F96</f>
        <v>-275.38</v>
      </c>
      <c r="K95" s="22">
        <f>'Div 91 history'!G96</f>
        <v>0</v>
      </c>
      <c r="L95" s="1">
        <f t="shared" si="65"/>
        <v>-174.35818261578422</v>
      </c>
      <c r="M95" s="1">
        <f t="shared" si="65"/>
        <v>-172.677295661334</v>
      </c>
      <c r="N95" s="1">
        <f t="shared" si="65"/>
        <v>-172.9788600511225</v>
      </c>
      <c r="O95" s="1">
        <f t="shared" si="65"/>
        <v>-149.46800669909047</v>
      </c>
      <c r="P95" s="1">
        <f t="shared" si="65"/>
        <v>-151.93526122808643</v>
      </c>
      <c r="Q95" s="1">
        <f t="shared" si="65"/>
        <v>-150.36982466708662</v>
      </c>
      <c r="R95" s="1">
        <f t="shared" si="65"/>
        <v>-153.12338290167938</v>
      </c>
      <c r="S95" s="1">
        <f t="shared" si="65"/>
        <v>-147.28451242832602</v>
      </c>
      <c r="T95" s="1">
        <f t="shared" si="65"/>
        <v>-148.06413433812037</v>
      </c>
      <c r="U95" s="1">
        <f t="shared" si="65"/>
        <v>-146.85323222290788</v>
      </c>
      <c r="V95" s="1">
        <f t="shared" si="65"/>
        <v>-146.0545344578739</v>
      </c>
      <c r="W95" s="1">
        <f t="shared" si="65"/>
        <v>-146.18723605954102</v>
      </c>
      <c r="X95" s="1">
        <f t="shared" si="65"/>
        <v>-152.13116196754751</v>
      </c>
      <c r="Y95" s="1">
        <f t="shared" si="65"/>
        <v>-145.16985711342642</v>
      </c>
      <c r="Z95" s="1">
        <f t="shared" si="65"/>
        <v>-147.46448897558707</v>
      </c>
      <c r="AA95" s="1">
        <f t="shared" si="65"/>
        <v>-149.46800669909047</v>
      </c>
      <c r="AB95" s="1">
        <f t="shared" si="65"/>
        <v>-151.93526122808643</v>
      </c>
      <c r="AC95" s="1">
        <f t="shared" si="65"/>
        <v>-150.36982466708662</v>
      </c>
      <c r="AD95" s="1">
        <f t="shared" si="65"/>
        <v>-153.12338290167938</v>
      </c>
      <c r="AE95" s="1">
        <f t="shared" si="65"/>
        <v>-147.28451242832602</v>
      </c>
      <c r="AF95" s="1">
        <f t="shared" si="65"/>
        <v>-148.06413433812037</v>
      </c>
    </row>
    <row r="96" spans="1:38">
      <c r="A96" s="77" t="s">
        <v>130</v>
      </c>
      <c r="B96" s="5" t="str">
        <f t="shared" si="66"/>
        <v>8810-04580</v>
      </c>
      <c r="C96" s="5" t="str">
        <f t="shared" si="67"/>
        <v>8810</v>
      </c>
      <c r="D96" s="1">
        <f>SUM($F96:K96)</f>
        <v>-242562.36</v>
      </c>
      <c r="E96" s="2">
        <f t="shared" si="68"/>
        <v>-1.4658708802470204</v>
      </c>
      <c r="F96" s="22">
        <f>'Div 91 history'!B97</f>
        <v>-40262.89</v>
      </c>
      <c r="G96" s="22">
        <f>'Div 91 history'!C97</f>
        <v>-69637.19</v>
      </c>
      <c r="H96" s="22">
        <f>'Div 91 history'!D97</f>
        <v>-11044.020000000002</v>
      </c>
      <c r="I96" s="22">
        <f>'Div 91 history'!E97</f>
        <v>-39940.21</v>
      </c>
      <c r="J96" s="22">
        <f>'Div 91 history'!F97</f>
        <v>-41071.169999999991</v>
      </c>
      <c r="K96" s="22">
        <f>'Div 91 history'!G97</f>
        <v>-40606.87999999999</v>
      </c>
      <c r="L96" s="1">
        <f t="shared" si="65"/>
        <v>-46224.596433203915</v>
      </c>
      <c r="M96" s="1">
        <f t="shared" si="65"/>
        <v>-45778.971685608827</v>
      </c>
      <c r="N96" s="1">
        <f t="shared" si="65"/>
        <v>-45858.920283417487</v>
      </c>
      <c r="O96" s="1">
        <f t="shared" si="65"/>
        <v>-39625.890713519133</v>
      </c>
      <c r="P96" s="1">
        <f t="shared" si="65"/>
        <v>-40279.991617702959</v>
      </c>
      <c r="Q96" s="1">
        <f t="shared" si="65"/>
        <v>-39864.974254087421</v>
      </c>
      <c r="R96" s="1">
        <f t="shared" si="65"/>
        <v>-40594.977952450434</v>
      </c>
      <c r="S96" s="1">
        <f t="shared" si="65"/>
        <v>-39047.018302909586</v>
      </c>
      <c r="T96" s="1">
        <f t="shared" si="65"/>
        <v>-39253.706097024413</v>
      </c>
      <c r="U96" s="1">
        <f t="shared" si="65"/>
        <v>-38932.680374250318</v>
      </c>
      <c r="V96" s="1">
        <f t="shared" si="65"/>
        <v>-38720.935325598635</v>
      </c>
      <c r="W96" s="1">
        <f t="shared" si="65"/>
        <v>-38756.116226724567</v>
      </c>
      <c r="X96" s="1">
        <f t="shared" si="65"/>
        <v>-40331.927422990113</v>
      </c>
      <c r="Y96" s="1">
        <f t="shared" si="65"/>
        <v>-38486.395984759118</v>
      </c>
      <c r="Z96" s="1">
        <f t="shared" si="65"/>
        <v>-39094.732400061628</v>
      </c>
      <c r="AA96" s="1">
        <f t="shared" si="65"/>
        <v>-39625.890713519133</v>
      </c>
      <c r="AB96" s="1">
        <f t="shared" si="65"/>
        <v>-40279.991617702959</v>
      </c>
      <c r="AC96" s="1">
        <f t="shared" si="65"/>
        <v>-39864.974254087421</v>
      </c>
      <c r="AD96" s="1">
        <f t="shared" si="65"/>
        <v>-40594.977952450434</v>
      </c>
      <c r="AE96" s="1">
        <f t="shared" si="65"/>
        <v>-39047.018302909586</v>
      </c>
      <c r="AF96" s="1">
        <f t="shared" si="65"/>
        <v>-39253.706097024413</v>
      </c>
    </row>
    <row r="97" spans="1:32">
      <c r="A97" s="77" t="s">
        <v>131</v>
      </c>
      <c r="B97" s="5" t="str">
        <f t="shared" si="66"/>
        <v>8250-04581</v>
      </c>
      <c r="C97" s="5" t="str">
        <f t="shared" si="67"/>
        <v>8250</v>
      </c>
      <c r="D97" s="1">
        <f>SUM($F97:K97)</f>
        <v>7808.39</v>
      </c>
      <c r="E97" s="2">
        <f t="shared" si="68"/>
        <v>4.71882427372987E-2</v>
      </c>
      <c r="F97" s="22">
        <f>'Div 91 history'!B98</f>
        <v>1161.8399999999999</v>
      </c>
      <c r="G97" s="22">
        <f>'Div 91 history'!C98</f>
        <v>662.75</v>
      </c>
      <c r="H97" s="22">
        <f>'Div 91 history'!D98</f>
        <v>0</v>
      </c>
      <c r="I97" s="22">
        <f>'Div 91 history'!E98</f>
        <v>2592.4</v>
      </c>
      <c r="J97" s="22">
        <f>'Div 91 history'!F98</f>
        <v>2460.7600000000002</v>
      </c>
      <c r="K97" s="22">
        <f>'Div 91 history'!G98</f>
        <v>930.64</v>
      </c>
      <c r="L97" s="1">
        <f t="shared" si="65"/>
        <v>1488.028383888849</v>
      </c>
      <c r="M97" s="1">
        <f t="shared" si="65"/>
        <v>1473.68315809671</v>
      </c>
      <c r="N97" s="1">
        <f t="shared" si="65"/>
        <v>1476.256804855602</v>
      </c>
      <c r="O97" s="1">
        <f t="shared" si="65"/>
        <v>1275.6076779123343</v>
      </c>
      <c r="P97" s="1">
        <f t="shared" si="65"/>
        <v>1296.6640155865718</v>
      </c>
      <c r="Q97" s="1">
        <f t="shared" si="65"/>
        <v>1283.3040803027877</v>
      </c>
      <c r="R97" s="1">
        <f t="shared" si="65"/>
        <v>1306.8038251859625</v>
      </c>
      <c r="S97" s="1">
        <f t="shared" si="65"/>
        <v>1256.9730408553751</v>
      </c>
      <c r="T97" s="1">
        <f t="shared" si="65"/>
        <v>1263.626583081334</v>
      </c>
      <c r="U97" s="1">
        <f t="shared" si="65"/>
        <v>1253.2923579218657</v>
      </c>
      <c r="V97" s="1">
        <f t="shared" si="65"/>
        <v>1246.476016258463</v>
      </c>
      <c r="W97" s="1">
        <f t="shared" si="65"/>
        <v>1247.6085340841582</v>
      </c>
      <c r="X97" s="1">
        <f t="shared" si="65"/>
        <v>1298.3358950267543</v>
      </c>
      <c r="Y97" s="1">
        <f t="shared" si="65"/>
        <v>1238.9258974204954</v>
      </c>
      <c r="Z97" s="1">
        <f t="shared" si="65"/>
        <v>1258.5090181564742</v>
      </c>
      <c r="AA97" s="1">
        <f t="shared" si="65"/>
        <v>1275.6076779123343</v>
      </c>
      <c r="AB97" s="1">
        <f t="shared" si="65"/>
        <v>1296.6640155865718</v>
      </c>
      <c r="AC97" s="1">
        <f t="shared" si="65"/>
        <v>1283.3040803027877</v>
      </c>
      <c r="AD97" s="1">
        <f t="shared" si="65"/>
        <v>1306.8038251859625</v>
      </c>
      <c r="AE97" s="1">
        <f t="shared" si="65"/>
        <v>1256.9730408553751</v>
      </c>
      <c r="AF97" s="1">
        <f t="shared" si="65"/>
        <v>1263.626583081334</v>
      </c>
    </row>
    <row r="98" spans="1:32">
      <c r="A98" s="77" t="s">
        <v>904</v>
      </c>
      <c r="B98" s="5" t="str">
        <f t="shared" si="66"/>
        <v>8700-04581</v>
      </c>
      <c r="C98" s="5" t="str">
        <f t="shared" si="67"/>
        <v>8700</v>
      </c>
      <c r="D98" s="1">
        <f>SUM($F98:K98)</f>
        <v>1888</v>
      </c>
      <c r="E98" s="2">
        <f t="shared" si="68"/>
        <v>1.1409701908846758E-2</v>
      </c>
      <c r="F98" s="22">
        <f>'Div 91 history'!B99</f>
        <v>1096</v>
      </c>
      <c r="G98" s="22">
        <f>'Div 91 history'!C99</f>
        <v>240</v>
      </c>
      <c r="H98" s="22">
        <f>'Div 91 history'!D99</f>
        <v>0</v>
      </c>
      <c r="I98" s="22">
        <f>'Div 91 history'!E99</f>
        <v>0</v>
      </c>
      <c r="J98" s="22">
        <f>'Div 91 history'!F99</f>
        <v>552</v>
      </c>
      <c r="K98" s="22">
        <f>'Div 91 history'!G99</f>
        <v>0</v>
      </c>
      <c r="L98" s="1">
        <f t="shared" si="65"/>
        <v>359.79217082934463</v>
      </c>
      <c r="M98" s="1">
        <f t="shared" si="65"/>
        <v>356.32362144905522</v>
      </c>
      <c r="N98" s="1">
        <f t="shared" si="65"/>
        <v>356.94590659116369</v>
      </c>
      <c r="O98" s="1">
        <f t="shared" si="65"/>
        <v>308.43071310455639</v>
      </c>
      <c r="P98" s="1">
        <f t="shared" si="65"/>
        <v>313.52195029032202</v>
      </c>
      <c r="Q98" s="1">
        <f t="shared" si="65"/>
        <v>310.29163548588929</v>
      </c>
      <c r="R98" s="1">
        <f t="shared" si="65"/>
        <v>315.97366703649499</v>
      </c>
      <c r="S98" s="1">
        <f t="shared" si="65"/>
        <v>303.92502182075276</v>
      </c>
      <c r="T98" s="1">
        <f t="shared" si="65"/>
        <v>305.5337897899002</v>
      </c>
      <c r="U98" s="1">
        <f t="shared" si="65"/>
        <v>303.03506507186273</v>
      </c>
      <c r="V98" s="1">
        <f t="shared" si="65"/>
        <v>301.38693363112986</v>
      </c>
      <c r="W98" s="1">
        <f t="shared" si="65"/>
        <v>301.66076647694217</v>
      </c>
      <c r="X98" s="1">
        <f t="shared" si="65"/>
        <v>313.92619602895246</v>
      </c>
      <c r="Y98" s="1">
        <f t="shared" si="65"/>
        <v>299.56138132571436</v>
      </c>
      <c r="Z98" s="1">
        <f t="shared" si="65"/>
        <v>304.29640761788579</v>
      </c>
      <c r="AA98" s="1">
        <f t="shared" si="65"/>
        <v>308.43071310455639</v>
      </c>
      <c r="AB98" s="1">
        <f t="shared" si="65"/>
        <v>313.52195029032202</v>
      </c>
      <c r="AC98" s="1">
        <f t="shared" si="65"/>
        <v>310.29163548588929</v>
      </c>
      <c r="AD98" s="1">
        <f t="shared" si="65"/>
        <v>315.97366703649499</v>
      </c>
      <c r="AE98" s="1">
        <f t="shared" si="65"/>
        <v>303.92502182075276</v>
      </c>
      <c r="AF98" s="1">
        <f t="shared" si="65"/>
        <v>305.5337897899002</v>
      </c>
    </row>
    <row r="99" spans="1:32">
      <c r="A99" s="77" t="s">
        <v>978</v>
      </c>
      <c r="B99" s="5" t="str">
        <f t="shared" si="66"/>
        <v>8740-04581</v>
      </c>
      <c r="C99" s="5" t="str">
        <f t="shared" si="67"/>
        <v>8740</v>
      </c>
      <c r="D99" s="1">
        <f>SUM($F99:K99)</f>
        <v>240</v>
      </c>
      <c r="E99" s="2">
        <f t="shared" si="68"/>
        <v>1.4503858358703506E-3</v>
      </c>
      <c r="F99" s="22">
        <f>'Div 91 history'!B100</f>
        <v>0</v>
      </c>
      <c r="G99" s="22">
        <f>'Div 91 history'!C100</f>
        <v>0</v>
      </c>
      <c r="H99" s="22">
        <f>'Div 91 history'!D100</f>
        <v>0</v>
      </c>
      <c r="I99" s="22">
        <f>'Div 91 history'!E100</f>
        <v>0</v>
      </c>
      <c r="J99" s="22">
        <f>'Div 91 history'!F100</f>
        <v>0</v>
      </c>
      <c r="K99" s="22">
        <f>'Div 91 history'!G100</f>
        <v>240</v>
      </c>
      <c r="L99" s="1">
        <f t="shared" si="65"/>
        <v>45.736292902035338</v>
      </c>
      <c r="M99" s="1">
        <f t="shared" si="65"/>
        <v>45.295375607930751</v>
      </c>
      <c r="N99" s="1">
        <f t="shared" si="65"/>
        <v>45.374479651419108</v>
      </c>
      <c r="O99" s="1">
        <f t="shared" si="65"/>
        <v>39.207294038714792</v>
      </c>
      <c r="P99" s="1">
        <f t="shared" si="65"/>
        <v>39.854485206396866</v>
      </c>
      <c r="Q99" s="1">
        <f t="shared" si="65"/>
        <v>39.443851968545246</v>
      </c>
      <c r="R99" s="1">
        <f t="shared" si="65"/>
        <v>40.166144114808681</v>
      </c>
      <c r="S99" s="1">
        <f t="shared" si="65"/>
        <v>38.634536672129592</v>
      </c>
      <c r="T99" s="1">
        <f t="shared" si="65"/>
        <v>38.839041074987314</v>
      </c>
      <c r="U99" s="1">
        <f t="shared" si="65"/>
        <v>38.521406576931703</v>
      </c>
      <c r="V99" s="1">
        <f t="shared" si="65"/>
        <v>38.311898342940239</v>
      </c>
      <c r="W99" s="1">
        <f t="shared" si="65"/>
        <v>38.346707603001121</v>
      </c>
      <c r="X99" s="1">
        <f t="shared" si="65"/>
        <v>39.905872376561753</v>
      </c>
      <c r="Y99" s="1">
        <f t="shared" si="65"/>
        <v>38.079836609200981</v>
      </c>
      <c r="Z99" s="1">
        <f t="shared" si="65"/>
        <v>38.681746731087173</v>
      </c>
      <c r="AA99" s="1">
        <f t="shared" si="65"/>
        <v>39.207294038714792</v>
      </c>
      <c r="AB99" s="1">
        <f t="shared" si="65"/>
        <v>39.854485206396866</v>
      </c>
      <c r="AC99" s="1">
        <f t="shared" si="65"/>
        <v>39.443851968545246</v>
      </c>
      <c r="AD99" s="1">
        <f t="shared" si="65"/>
        <v>40.166144114808681</v>
      </c>
      <c r="AE99" s="1">
        <f t="shared" si="65"/>
        <v>38.634536672129592</v>
      </c>
      <c r="AF99" s="1">
        <f t="shared" si="65"/>
        <v>38.839041074987314</v>
      </c>
    </row>
    <row r="100" spans="1:32">
      <c r="A100" s="77" t="s">
        <v>132</v>
      </c>
      <c r="B100" s="5" t="str">
        <f t="shared" si="53"/>
        <v>8810-04581</v>
      </c>
      <c r="C100" s="5" t="str">
        <f t="shared" si="64"/>
        <v>8810</v>
      </c>
      <c r="D100" s="1">
        <f>SUM($F100:K100)</f>
        <v>375924.93</v>
      </c>
      <c r="E100" s="2">
        <f t="shared" ref="E100:E118" si="69">D100/$D$119</f>
        <v>2.2718174742606374</v>
      </c>
      <c r="F100" s="22">
        <f>'Div 91 history'!B101</f>
        <v>62426.17</v>
      </c>
      <c r="G100" s="22">
        <f>'Div 91 history'!C101</f>
        <v>108857.65999999999</v>
      </c>
      <c r="H100" s="22">
        <f>'Div 91 history'!D101</f>
        <v>18101.940000000002</v>
      </c>
      <c r="I100" s="22">
        <f>'Div 91 history'!E101</f>
        <v>61575.6</v>
      </c>
      <c r="J100" s="22">
        <f>'Div 91 history'!F101</f>
        <v>62952.979999999996</v>
      </c>
      <c r="K100" s="22">
        <f>'Div 91 history'!G101</f>
        <v>62010.58</v>
      </c>
      <c r="L100" s="1">
        <f t="shared" si="65"/>
        <v>71639.219615238035</v>
      </c>
      <c r="M100" s="1">
        <f t="shared" si="65"/>
        <v>70948.587103062804</v>
      </c>
      <c r="N100" s="1">
        <f t="shared" si="65"/>
        <v>71072.492028108973</v>
      </c>
      <c r="O100" s="1">
        <f t="shared" si="65"/>
        <v>61412.496945805316</v>
      </c>
      <c r="P100" s="1">
        <f t="shared" si="65"/>
        <v>62426.227339169898</v>
      </c>
      <c r="Q100" s="1">
        <f t="shared" si="65"/>
        <v>61783.030375857219</v>
      </c>
      <c r="R100" s="1">
        <f t="shared" si="65"/>
        <v>62914.39547803902</v>
      </c>
      <c r="S100" s="1">
        <f t="shared" si="65"/>
        <v>60515.356225219781</v>
      </c>
      <c r="T100" s="1">
        <f t="shared" si="65"/>
        <v>60835.682489090534</v>
      </c>
      <c r="U100" s="1">
        <f t="shared" si="65"/>
        <v>60338.154462227452</v>
      </c>
      <c r="V100" s="1">
        <f t="shared" si="65"/>
        <v>60009.990428070509</v>
      </c>
      <c r="W100" s="1">
        <f t="shared" si="65"/>
        <v>60064.514047452765</v>
      </c>
      <c r="X100" s="1">
        <f t="shared" si="65"/>
        <v>62506.71783228295</v>
      </c>
      <c r="Y100" s="1">
        <f t="shared" si="65"/>
        <v>59646.49963218881</v>
      </c>
      <c r="Z100" s="1">
        <f t="shared" si="65"/>
        <v>60589.303884006971</v>
      </c>
      <c r="AA100" s="1">
        <f t="shared" si="65"/>
        <v>61412.496945805316</v>
      </c>
      <c r="AB100" s="1">
        <f t="shared" si="65"/>
        <v>62426.227339169898</v>
      </c>
      <c r="AC100" s="1">
        <f t="shared" si="65"/>
        <v>61783.030375857219</v>
      </c>
      <c r="AD100" s="1">
        <f t="shared" si="65"/>
        <v>62914.39547803902</v>
      </c>
      <c r="AE100" s="1">
        <f t="shared" si="65"/>
        <v>60515.356225219781</v>
      </c>
      <c r="AF100" s="1">
        <f t="shared" si="65"/>
        <v>60835.682489090534</v>
      </c>
    </row>
    <row r="101" spans="1:32">
      <c r="A101" s="77" t="s">
        <v>336</v>
      </c>
      <c r="B101" s="5" t="str">
        <f t="shared" si="53"/>
        <v>9310-04582</v>
      </c>
      <c r="C101" s="5" t="str">
        <f t="shared" si="64"/>
        <v>9310</v>
      </c>
      <c r="D101" s="1">
        <f>SUM($F101:K101)</f>
        <v>0</v>
      </c>
      <c r="E101" s="2">
        <f t="shared" si="69"/>
        <v>0</v>
      </c>
      <c r="F101" s="22">
        <f>'Div 91 history'!B102</f>
        <v>0</v>
      </c>
      <c r="G101" s="22">
        <f>'Div 91 history'!C102</f>
        <v>0</v>
      </c>
      <c r="H101" s="22">
        <f>'Div 91 history'!D102</f>
        <v>0</v>
      </c>
      <c r="I101" s="22">
        <f>'Div 91 history'!E102</f>
        <v>0</v>
      </c>
      <c r="J101" s="22">
        <f>'Div 91 history'!F102</f>
        <v>0</v>
      </c>
      <c r="K101" s="22">
        <f>'Div 91 history'!G102</f>
        <v>0</v>
      </c>
      <c r="L101" s="1">
        <f t="shared" si="65"/>
        <v>0</v>
      </c>
      <c r="M101" s="1">
        <f t="shared" si="65"/>
        <v>0</v>
      </c>
      <c r="N101" s="1">
        <f t="shared" si="65"/>
        <v>0</v>
      </c>
      <c r="O101" s="1">
        <f t="shared" si="65"/>
        <v>0</v>
      </c>
      <c r="P101" s="1">
        <f t="shared" si="65"/>
        <v>0</v>
      </c>
      <c r="Q101" s="1">
        <f t="shared" si="65"/>
        <v>0</v>
      </c>
      <c r="R101" s="1">
        <f t="shared" si="65"/>
        <v>0</v>
      </c>
      <c r="S101" s="1">
        <f t="shared" si="65"/>
        <v>0</v>
      </c>
      <c r="T101" s="1">
        <f t="shared" si="65"/>
        <v>0</v>
      </c>
      <c r="U101" s="1">
        <f t="shared" si="65"/>
        <v>0</v>
      </c>
      <c r="V101" s="1">
        <f t="shared" si="65"/>
        <v>0</v>
      </c>
      <c r="W101" s="1">
        <f t="shared" si="65"/>
        <v>0</v>
      </c>
      <c r="X101" s="1">
        <f t="shared" si="65"/>
        <v>0</v>
      </c>
      <c r="Y101" s="1">
        <f t="shared" si="65"/>
        <v>0</v>
      </c>
      <c r="Z101" s="1">
        <f t="shared" si="65"/>
        <v>0</v>
      </c>
      <c r="AA101" s="1">
        <f t="shared" si="65"/>
        <v>0</v>
      </c>
      <c r="AB101" s="1">
        <f t="shared" si="65"/>
        <v>0</v>
      </c>
      <c r="AC101" s="1">
        <f t="shared" si="65"/>
        <v>0</v>
      </c>
      <c r="AD101" s="1">
        <f t="shared" si="65"/>
        <v>0</v>
      </c>
      <c r="AE101" s="1">
        <f t="shared" si="65"/>
        <v>0</v>
      </c>
      <c r="AF101" s="1">
        <f t="shared" si="65"/>
        <v>0</v>
      </c>
    </row>
    <row r="102" spans="1:32">
      <c r="A102" s="77" t="s">
        <v>138</v>
      </c>
      <c r="B102" s="5" t="str">
        <f t="shared" si="53"/>
        <v>8810-04582</v>
      </c>
      <c r="C102" s="5" t="str">
        <f t="shared" si="64"/>
        <v>8810</v>
      </c>
      <c r="D102" s="1">
        <f>SUM($F102:K102)</f>
        <v>28860.53</v>
      </c>
      <c r="E102" s="2">
        <f t="shared" si="69"/>
        <v>0.1744120996987972</v>
      </c>
      <c r="F102" s="22">
        <f>'Div 91 history'!B103</f>
        <v>6448.54</v>
      </c>
      <c r="G102" s="22">
        <f>'Div 91 history'!C103</f>
        <v>2483.1799999999998</v>
      </c>
      <c r="H102" s="22">
        <f>'Div 91 history'!D103</f>
        <v>4033.82</v>
      </c>
      <c r="I102" s="22">
        <f>'Div 91 history'!E103</f>
        <v>3217.51</v>
      </c>
      <c r="J102" s="22">
        <f>'Div 91 history'!F103</f>
        <v>7845.49</v>
      </c>
      <c r="K102" s="22">
        <f>'Div 91 history'!G103</f>
        <v>4831.99</v>
      </c>
      <c r="L102" s="1">
        <f t="shared" si="65"/>
        <v>5499.8902224499079</v>
      </c>
      <c r="M102" s="1">
        <f t="shared" si="65"/>
        <v>5446.8689441414735</v>
      </c>
      <c r="N102" s="1">
        <f t="shared" si="65"/>
        <v>5456.3813800590451</v>
      </c>
      <c r="O102" s="1">
        <f t="shared" si="65"/>
        <v>4714.7636909297898</v>
      </c>
      <c r="P102" s="1">
        <f t="shared" si="65"/>
        <v>4792.5898580573867</v>
      </c>
      <c r="Q102" s="1">
        <f t="shared" si="65"/>
        <v>4743.2103043906627</v>
      </c>
      <c r="R102" s="1">
        <f t="shared" si="65"/>
        <v>4830.0675300406638</v>
      </c>
      <c r="S102" s="1">
        <f t="shared" si="65"/>
        <v>4645.8883527587341</v>
      </c>
      <c r="T102" s="1">
        <f t="shared" si="65"/>
        <v>4670.4804588162642</v>
      </c>
      <c r="U102" s="1">
        <f t="shared" si="65"/>
        <v>4632.2842089822279</v>
      </c>
      <c r="V102" s="1">
        <f t="shared" si="65"/>
        <v>4607.0903811807375</v>
      </c>
      <c r="W102" s="1">
        <f t="shared" si="65"/>
        <v>4611.2762715735089</v>
      </c>
      <c r="X102" s="1">
        <f t="shared" si="65"/>
        <v>4798.7692787497153</v>
      </c>
      <c r="Y102" s="1">
        <f t="shared" si="65"/>
        <v>4579.1844452289297</v>
      </c>
      <c r="Z102" s="1">
        <f t="shared" si="65"/>
        <v>4651.5654666039309</v>
      </c>
      <c r="AA102" s="1">
        <f t="shared" si="65"/>
        <v>4714.7636909297898</v>
      </c>
      <c r="AB102" s="1">
        <f t="shared" si="65"/>
        <v>4792.5898580573867</v>
      </c>
      <c r="AC102" s="1">
        <f t="shared" si="65"/>
        <v>4743.2103043906627</v>
      </c>
      <c r="AD102" s="1">
        <f t="shared" si="65"/>
        <v>4830.0675300406638</v>
      </c>
      <c r="AE102" s="1">
        <f t="shared" si="65"/>
        <v>4645.8883527587341</v>
      </c>
      <c r="AF102" s="1">
        <f t="shared" si="65"/>
        <v>4670.4804588162642</v>
      </c>
    </row>
    <row r="103" spans="1:32">
      <c r="A103" s="77" t="s">
        <v>156</v>
      </c>
      <c r="B103" s="5" t="str">
        <f t="shared" si="53"/>
        <v>8700-04590</v>
      </c>
      <c r="C103" s="5" t="str">
        <f t="shared" si="64"/>
        <v>8700</v>
      </c>
      <c r="D103" s="1">
        <f>SUM($F103:K103)</f>
        <v>17910.150000000001</v>
      </c>
      <c r="E103" s="2">
        <f t="shared" si="69"/>
        <v>0.10823594949297234</v>
      </c>
      <c r="F103" s="22">
        <f>'Div 91 history'!B104</f>
        <v>3783.7699999999995</v>
      </c>
      <c r="G103" s="22">
        <f>'Div 91 history'!C104</f>
        <v>3150.9700000000003</v>
      </c>
      <c r="H103" s="22">
        <f>'Div 91 history'!D104</f>
        <v>2997.12</v>
      </c>
      <c r="I103" s="22">
        <f>'Div 91 history'!E104</f>
        <v>3811.53</v>
      </c>
      <c r="J103" s="22">
        <f>'Div 91 history'!F104</f>
        <v>3217.7</v>
      </c>
      <c r="K103" s="22">
        <f>'Div 91 history'!G104</f>
        <v>949.06000000000006</v>
      </c>
      <c r="L103" s="1">
        <f t="shared" si="65"/>
        <v>3413.0994429974512</v>
      </c>
      <c r="M103" s="1">
        <f t="shared" si="65"/>
        <v>3380.1957143515874</v>
      </c>
      <c r="N103" s="1">
        <f t="shared" si="65"/>
        <v>3386.0989030369337</v>
      </c>
      <c r="O103" s="1">
        <f t="shared" si="65"/>
        <v>2925.8688221978659</v>
      </c>
      <c r="P103" s="1">
        <f t="shared" si="65"/>
        <v>2974.1658675806202</v>
      </c>
      <c r="Q103" s="1">
        <f t="shared" si="65"/>
        <v>2943.5221055601696</v>
      </c>
      <c r="R103" s="1">
        <f t="shared" si="65"/>
        <v>2997.4236084076697</v>
      </c>
      <c r="S103" s="1">
        <f t="shared" si="65"/>
        <v>2883.1264457430912</v>
      </c>
      <c r="T103" s="1">
        <f t="shared" si="65"/>
        <v>2898.3877146216</v>
      </c>
      <c r="U103" s="1">
        <f t="shared" si="65"/>
        <v>2874.6840416826394</v>
      </c>
      <c r="V103" s="1">
        <f t="shared" si="65"/>
        <v>2859.0493587783799</v>
      </c>
      <c r="W103" s="1">
        <f t="shared" si="65"/>
        <v>2861.6470215662112</v>
      </c>
      <c r="X103" s="1">
        <f t="shared" si="65"/>
        <v>2978.0006672711565</v>
      </c>
      <c r="Y103" s="1">
        <f t="shared" si="65"/>
        <v>2841.7316068595042</v>
      </c>
      <c r="Z103" s="1">
        <f t="shared" si="65"/>
        <v>2886.6495258990876</v>
      </c>
      <c r="AA103" s="1">
        <f t="shared" si="65"/>
        <v>2925.8688221978659</v>
      </c>
      <c r="AB103" s="1">
        <f t="shared" si="65"/>
        <v>2974.1658675806202</v>
      </c>
      <c r="AC103" s="1">
        <f t="shared" si="65"/>
        <v>2943.5221055601696</v>
      </c>
      <c r="AD103" s="1">
        <f t="shared" si="65"/>
        <v>2997.4236084076697</v>
      </c>
      <c r="AE103" s="1">
        <f t="shared" si="65"/>
        <v>2883.1264457430912</v>
      </c>
      <c r="AF103" s="1">
        <f t="shared" si="65"/>
        <v>2898.3877146216</v>
      </c>
    </row>
    <row r="104" spans="1:32">
      <c r="A104" s="77" t="s">
        <v>149</v>
      </c>
      <c r="B104" s="5" t="str">
        <f t="shared" si="53"/>
        <v>8740-04590</v>
      </c>
      <c r="C104" s="5" t="str">
        <f t="shared" si="64"/>
        <v>8740</v>
      </c>
      <c r="D104" s="1">
        <f>SUM($F104:K104)</f>
        <v>3007.86</v>
      </c>
      <c r="E104" s="2">
        <f t="shared" si="69"/>
        <v>1.8177323084504139E-2</v>
      </c>
      <c r="F104" s="22">
        <f>'Div 91 history'!B105</f>
        <v>589.66</v>
      </c>
      <c r="G104" s="22">
        <f>'Div 91 history'!C105</f>
        <v>481.18</v>
      </c>
      <c r="H104" s="22">
        <f>'Div 91 history'!D105</f>
        <v>478.19000000000005</v>
      </c>
      <c r="I104" s="22">
        <f>'Div 91 history'!E105</f>
        <v>495.59</v>
      </c>
      <c r="J104" s="22">
        <f>'Div 91 history'!F105</f>
        <v>524.76</v>
      </c>
      <c r="K104" s="22">
        <f>'Div 91 history'!G105</f>
        <v>438.48</v>
      </c>
      <c r="L104" s="1">
        <f t="shared" si="65"/>
        <v>573.20152486798349</v>
      </c>
      <c r="M104" s="1">
        <f t="shared" si="65"/>
        <v>567.67561865029415</v>
      </c>
      <c r="N104" s="1">
        <f t="shared" si="65"/>
        <v>568.66700985132297</v>
      </c>
      <c r="O104" s="1">
        <f t="shared" si="65"/>
        <v>491.37521436370292</v>
      </c>
      <c r="P104" s="1">
        <f t="shared" si="65"/>
        <v>499.48629947047039</v>
      </c>
      <c r="Q104" s="1">
        <f t="shared" si="65"/>
        <v>494.33993575878549</v>
      </c>
      <c r="R104" s="1">
        <f t="shared" si="65"/>
        <v>503.39224265486854</v>
      </c>
      <c r="S104" s="1">
        <f t="shared" si="65"/>
        <v>484.1969894776322</v>
      </c>
      <c r="T104" s="1">
        <f t="shared" si="65"/>
        <v>486.7599920325473</v>
      </c>
      <c r="U104" s="1">
        <f t="shared" si="65"/>
        <v>482.77915827704089</v>
      </c>
      <c r="V104" s="1">
        <f t="shared" si="65"/>
        <v>480.15344395748428</v>
      </c>
      <c r="W104" s="1">
        <f t="shared" si="65"/>
        <v>480.58969971151242</v>
      </c>
      <c r="X104" s="1">
        <f t="shared" si="65"/>
        <v>500.13032202735434</v>
      </c>
      <c r="Y104" s="1">
        <f t="shared" si="65"/>
        <v>477.24507226396366</v>
      </c>
      <c r="Z104" s="1">
        <f t="shared" si="65"/>
        <v>484.78866134403285</v>
      </c>
      <c r="AA104" s="1">
        <f t="shared" si="65"/>
        <v>491.37521436370292</v>
      </c>
      <c r="AB104" s="1">
        <f t="shared" si="65"/>
        <v>499.48629947047039</v>
      </c>
      <c r="AC104" s="1">
        <f t="shared" si="65"/>
        <v>494.33993575878549</v>
      </c>
      <c r="AD104" s="1">
        <f t="shared" si="65"/>
        <v>503.39224265486854</v>
      </c>
      <c r="AE104" s="1">
        <f t="shared" si="65"/>
        <v>484.1969894776322</v>
      </c>
      <c r="AF104" s="1">
        <f t="shared" si="65"/>
        <v>486.7599920325473</v>
      </c>
    </row>
    <row r="105" spans="1:32">
      <c r="A105" s="77" t="s">
        <v>145</v>
      </c>
      <c r="B105" s="5" t="str">
        <f t="shared" si="53"/>
        <v>8240-04590</v>
      </c>
      <c r="C105" s="5" t="str">
        <f t="shared" si="64"/>
        <v>8240</v>
      </c>
      <c r="D105" s="1">
        <f>SUM($F105:K105)</f>
        <v>0</v>
      </c>
      <c r="E105" s="2">
        <f t="shared" si="69"/>
        <v>0</v>
      </c>
      <c r="F105" s="22">
        <f>'Div 91 history'!B106</f>
        <v>0</v>
      </c>
      <c r="G105" s="22">
        <f>'Div 91 history'!C106</f>
        <v>0</v>
      </c>
      <c r="H105" s="22">
        <f>'Div 91 history'!D106</f>
        <v>0</v>
      </c>
      <c r="I105" s="22">
        <f>'Div 91 history'!E106</f>
        <v>0</v>
      </c>
      <c r="J105" s="22">
        <f>'Div 91 history'!F106</f>
        <v>0</v>
      </c>
      <c r="K105" s="22">
        <f>'Div 91 history'!G106</f>
        <v>0</v>
      </c>
      <c r="L105" s="1">
        <f t="shared" si="65"/>
        <v>0</v>
      </c>
      <c r="M105" s="1">
        <f t="shared" si="65"/>
        <v>0</v>
      </c>
      <c r="N105" s="1">
        <f t="shared" si="65"/>
        <v>0</v>
      </c>
      <c r="O105" s="1">
        <f t="shared" ref="O105:AD118" si="70">$E105*O$119</f>
        <v>0</v>
      </c>
      <c r="P105" s="1">
        <f t="shared" si="70"/>
        <v>0</v>
      </c>
      <c r="Q105" s="1">
        <f t="shared" si="70"/>
        <v>0</v>
      </c>
      <c r="R105" s="1">
        <f t="shared" si="70"/>
        <v>0</v>
      </c>
      <c r="S105" s="1">
        <f t="shared" si="70"/>
        <v>0</v>
      </c>
      <c r="T105" s="1">
        <f t="shared" si="70"/>
        <v>0</v>
      </c>
      <c r="U105" s="1">
        <f t="shared" si="70"/>
        <v>0</v>
      </c>
      <c r="V105" s="1">
        <f t="shared" si="70"/>
        <v>0</v>
      </c>
      <c r="W105" s="1">
        <f t="shared" si="70"/>
        <v>0</v>
      </c>
      <c r="X105" s="1">
        <f t="shared" si="70"/>
        <v>0</v>
      </c>
      <c r="Y105" s="1">
        <f t="shared" si="70"/>
        <v>0</v>
      </c>
      <c r="Z105" s="1">
        <f t="shared" si="70"/>
        <v>0</v>
      </c>
      <c r="AA105" s="1">
        <f t="shared" si="70"/>
        <v>0</v>
      </c>
      <c r="AB105" s="1">
        <f t="shared" si="70"/>
        <v>0</v>
      </c>
      <c r="AC105" s="1">
        <f t="shared" si="70"/>
        <v>0</v>
      </c>
      <c r="AD105" s="1">
        <f t="shared" si="70"/>
        <v>0</v>
      </c>
      <c r="AE105" s="1">
        <f t="shared" ref="AE105:AF118" si="71">$E105*AE$119</f>
        <v>0</v>
      </c>
      <c r="AF105" s="1">
        <f t="shared" si="71"/>
        <v>0</v>
      </c>
    </row>
    <row r="106" spans="1:32">
      <c r="A106" s="77" t="s">
        <v>146</v>
      </c>
      <c r="B106" s="5" t="str">
        <f t="shared" si="53"/>
        <v>8250-04590</v>
      </c>
      <c r="C106" s="5" t="str">
        <f t="shared" si="64"/>
        <v>8250</v>
      </c>
      <c r="D106" s="1">
        <f>SUM($F106:K106)</f>
        <v>2585.21</v>
      </c>
      <c r="E106" s="2">
        <f t="shared" si="69"/>
        <v>1.5623133194793288E-2</v>
      </c>
      <c r="F106" s="22">
        <f>'Div 91 history'!B107</f>
        <v>1080.75</v>
      </c>
      <c r="G106" s="22">
        <f>'Div 91 history'!C107</f>
        <v>-735.6</v>
      </c>
      <c r="H106" s="22">
        <f>'Div 91 history'!D107</f>
        <v>1203.19</v>
      </c>
      <c r="I106" s="22">
        <f>'Div 91 history'!E107</f>
        <v>486.78999999999996</v>
      </c>
      <c r="J106" s="22">
        <f>'Div 91 history'!F107</f>
        <v>392.16999999999996</v>
      </c>
      <c r="K106" s="22">
        <f>'Div 91 history'!G107</f>
        <v>157.91</v>
      </c>
      <c r="L106" s="1">
        <f t="shared" ref="L106:AA118" si="72">$E106*L$119</f>
        <v>492.65800738862828</v>
      </c>
      <c r="M106" s="1">
        <f t="shared" si="72"/>
        <v>487.90857489741109</v>
      </c>
      <c r="N106" s="1">
        <f t="shared" si="72"/>
        <v>488.76066058185501</v>
      </c>
      <c r="O106" s="1">
        <f t="shared" si="72"/>
        <v>422.32953592427452</v>
      </c>
      <c r="P106" s="1">
        <f t="shared" si="72"/>
        <v>429.3008904184552</v>
      </c>
      <c r="Q106" s="1">
        <f t="shared" si="72"/>
        <v>424.87766894834527</v>
      </c>
      <c r="R106" s="1">
        <f t="shared" si="72"/>
        <v>432.65798927935231</v>
      </c>
      <c r="S106" s="1">
        <f t="shared" si="72"/>
        <v>416.15996062565063</v>
      </c>
      <c r="T106" s="1">
        <f t="shared" si="72"/>
        <v>418.36282240611644</v>
      </c>
      <c r="U106" s="1">
        <f t="shared" si="72"/>
        <v>414.94135623645673</v>
      </c>
      <c r="V106" s="1">
        <f t="shared" si="72"/>
        <v>412.6845946464689</v>
      </c>
      <c r="W106" s="1">
        <f t="shared" si="72"/>
        <v>413.05954984314394</v>
      </c>
      <c r="X106" s="1">
        <f t="shared" si="72"/>
        <v>429.85441802754673</v>
      </c>
      <c r="Y106" s="1">
        <f t="shared" si="72"/>
        <v>410.18489333530198</v>
      </c>
      <c r="Z106" s="1">
        <f t="shared" si="72"/>
        <v>416.66849361114117</v>
      </c>
      <c r="AA106" s="1">
        <f t="shared" si="72"/>
        <v>422.32953592427452</v>
      </c>
      <c r="AB106" s="1">
        <f t="shared" si="70"/>
        <v>429.3008904184552</v>
      </c>
      <c r="AC106" s="1">
        <f t="shared" si="70"/>
        <v>424.87766894834527</v>
      </c>
      <c r="AD106" s="1">
        <f t="shared" si="70"/>
        <v>432.65798927935231</v>
      </c>
      <c r="AE106" s="1">
        <f t="shared" si="71"/>
        <v>416.15996062565063</v>
      </c>
      <c r="AF106" s="1">
        <f t="shared" si="71"/>
        <v>418.36282240611644</v>
      </c>
    </row>
    <row r="107" spans="1:32">
      <c r="A107" s="77" t="s">
        <v>154</v>
      </c>
      <c r="B107" s="5" t="str">
        <f t="shared" si="53"/>
        <v>8560-04590</v>
      </c>
      <c r="C107" s="5" t="str">
        <f t="shared" si="64"/>
        <v>8560</v>
      </c>
      <c r="D107" s="1">
        <f>SUM($F107:K107)</f>
        <v>2244.92</v>
      </c>
      <c r="E107" s="2">
        <f t="shared" si="69"/>
        <v>1.3566667377758615E-2</v>
      </c>
      <c r="F107" s="22">
        <f>'Div 91 history'!B108</f>
        <v>350.85</v>
      </c>
      <c r="G107" s="22">
        <f>'Div 91 history'!C108</f>
        <v>372.35</v>
      </c>
      <c r="H107" s="22">
        <f>'Div 91 history'!D108</f>
        <v>376.62</v>
      </c>
      <c r="I107" s="22">
        <f>'Div 91 history'!E108</f>
        <v>358.01</v>
      </c>
      <c r="J107" s="22">
        <f>'Div 91 history'!F108</f>
        <v>367.28</v>
      </c>
      <c r="K107" s="22">
        <f>'Div 91 history'!G108</f>
        <v>419.81</v>
      </c>
      <c r="L107" s="1">
        <f t="shared" si="72"/>
        <v>427.80966109015492</v>
      </c>
      <c r="M107" s="1">
        <f t="shared" si="72"/>
        <v>423.68539420731628</v>
      </c>
      <c r="N107" s="1">
        <f t="shared" si="72"/>
        <v>424.42532024609915</v>
      </c>
      <c r="O107" s="1">
        <f t="shared" si="72"/>
        <v>366.73849388913175</v>
      </c>
      <c r="P107" s="1">
        <f t="shared" si="72"/>
        <v>372.79221220643524</v>
      </c>
      <c r="Q107" s="1">
        <f t="shared" si="72"/>
        <v>368.95121733844417</v>
      </c>
      <c r="R107" s="1">
        <f t="shared" si="72"/>
        <v>375.70741769256796</v>
      </c>
      <c r="S107" s="1">
        <f t="shared" si="72"/>
        <v>361.38101694165488</v>
      </c>
      <c r="T107" s="1">
        <f t="shared" si="72"/>
        <v>363.29391704191886</v>
      </c>
      <c r="U107" s="1">
        <f t="shared" si="72"/>
        <v>360.32281688618968</v>
      </c>
      <c r="V107" s="1">
        <f t="shared" si="72"/>
        <v>358.3631117834725</v>
      </c>
      <c r="W107" s="1">
        <f t="shared" si="72"/>
        <v>358.68871180053873</v>
      </c>
      <c r="X107" s="1">
        <f t="shared" si="72"/>
        <v>373.27287923162925</v>
      </c>
      <c r="Y107" s="1">
        <f t="shared" si="72"/>
        <v>356.19244500303114</v>
      </c>
      <c r="Z107" s="1">
        <f t="shared" si="72"/>
        <v>361.82261196480096</v>
      </c>
      <c r="AA107" s="1">
        <f t="shared" si="72"/>
        <v>366.73849388913175</v>
      </c>
      <c r="AB107" s="1">
        <f t="shared" si="70"/>
        <v>372.79221220643524</v>
      </c>
      <c r="AC107" s="1">
        <f t="shared" si="70"/>
        <v>368.95121733844417</v>
      </c>
      <c r="AD107" s="1">
        <f t="shared" si="70"/>
        <v>375.70741769256796</v>
      </c>
      <c r="AE107" s="1">
        <f t="shared" si="71"/>
        <v>361.38101694165488</v>
      </c>
      <c r="AF107" s="1">
        <f t="shared" si="71"/>
        <v>363.29391704191886</v>
      </c>
    </row>
    <row r="108" spans="1:32">
      <c r="A108" s="77" t="s">
        <v>155</v>
      </c>
      <c r="B108" s="5" t="str">
        <f t="shared" si="53"/>
        <v>8570-04590</v>
      </c>
      <c r="C108" s="5" t="str">
        <f t="shared" si="64"/>
        <v>8570</v>
      </c>
      <c r="D108" s="1">
        <f>SUM($F108:K108)</f>
        <v>498.87</v>
      </c>
      <c r="E108" s="2">
        <f t="shared" si="69"/>
        <v>3.0148082580860073E-3</v>
      </c>
      <c r="F108" s="22">
        <f>'Div 91 history'!B109</f>
        <v>77.97</v>
      </c>
      <c r="G108" s="22">
        <f>'Div 91 history'!C109</f>
        <v>82.74</v>
      </c>
      <c r="H108" s="22">
        <f>'Div 91 history'!D109</f>
        <v>83.69</v>
      </c>
      <c r="I108" s="22">
        <f>'Div 91 history'!E109</f>
        <v>79.56</v>
      </c>
      <c r="J108" s="22">
        <f>'Div 91 history'!F109</f>
        <v>81.62</v>
      </c>
      <c r="K108" s="22">
        <f>'Div 91 history'!G109</f>
        <v>93.29</v>
      </c>
      <c r="L108" s="1">
        <f t="shared" si="72"/>
        <v>95.068601833493204</v>
      </c>
      <c r="M108" s="1">
        <f t="shared" si="72"/>
        <v>94.152100123035055</v>
      </c>
      <c r="N108" s="1">
        <f t="shared" si="72"/>
        <v>94.316527765431047</v>
      </c>
      <c r="O108" s="1">
        <f t="shared" si="72"/>
        <v>81.497261571223532</v>
      </c>
      <c r="P108" s="1">
        <f t="shared" si="72"/>
        <v>82.842529312146681</v>
      </c>
      <c r="Q108" s="1">
        <f t="shared" si="72"/>
        <v>81.988976798117363</v>
      </c>
      <c r="R108" s="1">
        <f t="shared" si="72"/>
        <v>83.490351310644186</v>
      </c>
      <c r="S108" s="1">
        <f t="shared" si="72"/>
        <v>80.306713790105363</v>
      </c>
      <c r="T108" s="1">
        <f t="shared" si="72"/>
        <v>80.731801754495493</v>
      </c>
      <c r="U108" s="1">
        <f t="shared" si="72"/>
        <v>80.071558745974656</v>
      </c>
      <c r="V108" s="1">
        <f t="shared" si="72"/>
        <v>79.636069693094143</v>
      </c>
      <c r="W108" s="1">
        <f t="shared" si="72"/>
        <v>79.708425091288206</v>
      </c>
      <c r="X108" s="1">
        <f t="shared" si="72"/>
        <v>82.949343968730673</v>
      </c>
      <c r="Y108" s="1">
        <f t="shared" si="72"/>
        <v>79.153700371800383</v>
      </c>
      <c r="Z108" s="1">
        <f t="shared" si="72"/>
        <v>80.404845798906081</v>
      </c>
      <c r="AA108" s="1">
        <f t="shared" si="72"/>
        <v>81.497261571223532</v>
      </c>
      <c r="AB108" s="1">
        <f t="shared" si="70"/>
        <v>82.842529312146681</v>
      </c>
      <c r="AC108" s="1">
        <f t="shared" si="70"/>
        <v>81.988976798117363</v>
      </c>
      <c r="AD108" s="1">
        <f t="shared" si="70"/>
        <v>83.490351310644186</v>
      </c>
      <c r="AE108" s="1">
        <f t="shared" si="71"/>
        <v>80.306713790105363</v>
      </c>
      <c r="AF108" s="1">
        <f t="shared" si="71"/>
        <v>80.731801754495493</v>
      </c>
    </row>
    <row r="109" spans="1:32">
      <c r="A109" s="77" t="s">
        <v>140</v>
      </c>
      <c r="B109" s="5" t="str">
        <f t="shared" si="53"/>
        <v>8170-04590</v>
      </c>
      <c r="C109" s="5" t="str">
        <f t="shared" si="64"/>
        <v>8170</v>
      </c>
      <c r="D109" s="1">
        <f>SUM($F109:K109)</f>
        <v>249.44</v>
      </c>
      <c r="E109" s="2">
        <f t="shared" si="69"/>
        <v>1.5074343454145843E-3</v>
      </c>
      <c r="F109" s="22">
        <f>'Div 91 history'!B110</f>
        <v>38.979999999999997</v>
      </c>
      <c r="G109" s="22">
        <f>'Div 91 history'!C110</f>
        <v>41.37</v>
      </c>
      <c r="H109" s="22">
        <f>'Div 91 history'!D110</f>
        <v>41.85</v>
      </c>
      <c r="I109" s="22">
        <f>'Div 91 history'!E110</f>
        <v>39.78</v>
      </c>
      <c r="J109" s="22">
        <f>'Div 91 history'!F110</f>
        <v>40.81</v>
      </c>
      <c r="K109" s="22">
        <f>'Div 91 history'!G110</f>
        <v>46.65</v>
      </c>
      <c r="L109" s="1">
        <f t="shared" si="72"/>
        <v>47.535253756182058</v>
      </c>
      <c r="M109" s="1">
        <f t="shared" si="72"/>
        <v>47.076993715176023</v>
      </c>
      <c r="N109" s="1">
        <f t="shared" si="72"/>
        <v>47.159209184374923</v>
      </c>
      <c r="O109" s="1">
        <f t="shared" si="72"/>
        <v>40.749447604237574</v>
      </c>
      <c r="P109" s="1">
        <f t="shared" si="72"/>
        <v>41.422094957848472</v>
      </c>
      <c r="Q109" s="1">
        <f t="shared" si="72"/>
        <v>40.995310145974692</v>
      </c>
      <c r="R109" s="1">
        <f t="shared" si="72"/>
        <v>41.746012449991156</v>
      </c>
      <c r="S109" s="1">
        <f t="shared" si="72"/>
        <v>40.154161781233356</v>
      </c>
      <c r="T109" s="1">
        <f t="shared" si="72"/>
        <v>40.366710023936811</v>
      </c>
      <c r="U109" s="1">
        <f t="shared" si="72"/>
        <v>40.036581902291019</v>
      </c>
      <c r="V109" s="1">
        <f t="shared" si="72"/>
        <v>39.818833011095883</v>
      </c>
      <c r="W109" s="1">
        <f t="shared" si="72"/>
        <v>39.855011435385833</v>
      </c>
      <c r="X109" s="1">
        <f t="shared" si="72"/>
        <v>41.475503356706511</v>
      </c>
      <c r="Y109" s="1">
        <f t="shared" si="72"/>
        <v>39.57764351582955</v>
      </c>
      <c r="Z109" s="1">
        <f t="shared" si="72"/>
        <v>40.203228769176604</v>
      </c>
      <c r="AA109" s="1">
        <f t="shared" si="72"/>
        <v>40.749447604237574</v>
      </c>
      <c r="AB109" s="1">
        <f t="shared" si="70"/>
        <v>41.422094957848472</v>
      </c>
      <c r="AC109" s="1">
        <f t="shared" si="70"/>
        <v>40.995310145974692</v>
      </c>
      <c r="AD109" s="1">
        <f t="shared" si="70"/>
        <v>41.746012449991156</v>
      </c>
      <c r="AE109" s="1">
        <f t="shared" si="71"/>
        <v>40.154161781233356</v>
      </c>
      <c r="AF109" s="1">
        <f t="shared" si="71"/>
        <v>40.366710023936811</v>
      </c>
    </row>
    <row r="110" spans="1:32">
      <c r="A110" s="77" t="s">
        <v>141</v>
      </c>
      <c r="B110" s="5" t="str">
        <f t="shared" si="53"/>
        <v>8180-04590</v>
      </c>
      <c r="C110" s="5" t="str">
        <f t="shared" si="64"/>
        <v>8180</v>
      </c>
      <c r="D110" s="1">
        <f>SUM($F110:K110)</f>
        <v>1746.0500000000002</v>
      </c>
      <c r="E110" s="2">
        <f t="shared" si="69"/>
        <v>1.0551859119672607E-2</v>
      </c>
      <c r="F110" s="22">
        <f>'Div 91 history'!B111</f>
        <v>272.88</v>
      </c>
      <c r="G110" s="22">
        <f>'Div 91 history'!C111</f>
        <v>289.60000000000002</v>
      </c>
      <c r="H110" s="22">
        <f>'Div 91 history'!D111</f>
        <v>292.93</v>
      </c>
      <c r="I110" s="22">
        <f>'Div 91 history'!E111</f>
        <v>278.45</v>
      </c>
      <c r="J110" s="22">
        <f>'Div 91 history'!F111</f>
        <v>285.66000000000003</v>
      </c>
      <c r="K110" s="22">
        <f>'Div 91 history'!G111</f>
        <v>326.52999999999997</v>
      </c>
      <c r="L110" s="1">
        <f t="shared" si="72"/>
        <v>332.74105925666169</v>
      </c>
      <c r="M110" s="1">
        <f t="shared" si="72"/>
        <v>329.53329408428118</v>
      </c>
      <c r="N110" s="1">
        <f t="shared" si="72"/>
        <v>330.10879248066806</v>
      </c>
      <c r="O110" s="1">
        <f t="shared" si="72"/>
        <v>285.24123231790821</v>
      </c>
      <c r="P110" s="1">
        <f t="shared" si="72"/>
        <v>289.94968289428851</v>
      </c>
      <c r="Q110" s="1">
        <f t="shared" si="72"/>
        <v>286.96224054032677</v>
      </c>
      <c r="R110" s="1">
        <f t="shared" si="72"/>
        <v>292.21706638192376</v>
      </c>
      <c r="S110" s="1">
        <f t="shared" si="72"/>
        <v>281.07430315154949</v>
      </c>
      <c r="T110" s="1">
        <f t="shared" si="72"/>
        <v>282.5621152874233</v>
      </c>
      <c r="U110" s="1">
        <f t="shared" si="72"/>
        <v>280.25125814021504</v>
      </c>
      <c r="V110" s="1">
        <f t="shared" si="72"/>
        <v>278.72704209037835</v>
      </c>
      <c r="W110" s="1">
        <f t="shared" si="72"/>
        <v>278.98028670925049</v>
      </c>
      <c r="X110" s="1">
        <f t="shared" si="72"/>
        <v>290.32353526289853</v>
      </c>
      <c r="Y110" s="1">
        <f t="shared" si="72"/>
        <v>277.03874463123071</v>
      </c>
      <c r="Z110" s="1">
        <f t="shared" si="72"/>
        <v>281.41776616589488</v>
      </c>
      <c r="AA110" s="1">
        <f t="shared" si="72"/>
        <v>285.24123231790821</v>
      </c>
      <c r="AB110" s="1">
        <f t="shared" si="70"/>
        <v>289.94968289428851</v>
      </c>
      <c r="AC110" s="1">
        <f t="shared" si="70"/>
        <v>286.96224054032677</v>
      </c>
      <c r="AD110" s="1">
        <f t="shared" si="70"/>
        <v>292.21706638192376</v>
      </c>
      <c r="AE110" s="1">
        <f t="shared" si="71"/>
        <v>281.07430315154949</v>
      </c>
      <c r="AF110" s="1">
        <f t="shared" si="71"/>
        <v>282.5621152874233</v>
      </c>
    </row>
    <row r="111" spans="1:32">
      <c r="A111" s="77" t="s">
        <v>142</v>
      </c>
      <c r="B111" s="5" t="str">
        <f t="shared" si="53"/>
        <v>8190-04590</v>
      </c>
      <c r="C111" s="5" t="str">
        <f t="shared" si="64"/>
        <v>8190</v>
      </c>
      <c r="D111" s="1">
        <f>SUM($F111:K111)</f>
        <v>2897.3099999999995</v>
      </c>
      <c r="E111" s="2">
        <f t="shared" si="69"/>
        <v>1.7509239108856354E-2</v>
      </c>
      <c r="F111" s="22">
        <f>'Div 91 history'!B112</f>
        <v>128.16</v>
      </c>
      <c r="G111" s="22">
        <f>'Div 91 history'!C112</f>
        <v>845.37</v>
      </c>
      <c r="H111" s="22">
        <f>'Div 91 history'!D112</f>
        <v>139.44999999999999</v>
      </c>
      <c r="I111" s="22">
        <f>'Div 91 history'!E112</f>
        <v>9.6199999999999992</v>
      </c>
      <c r="J111" s="22">
        <f>'Div 91 history'!F112</f>
        <v>12.11</v>
      </c>
      <c r="K111" s="22">
        <f>'Div 91 history'!G112</f>
        <v>1762.6</v>
      </c>
      <c r="L111" s="1">
        <f t="shared" si="72"/>
        <v>552.13424494998333</v>
      </c>
      <c r="M111" s="1">
        <f t="shared" si="72"/>
        <v>546.8114362608909</v>
      </c>
      <c r="N111" s="1">
        <f t="shared" si="72"/>
        <v>547.7663901618879</v>
      </c>
      <c r="O111" s="1">
        <f t="shared" si="72"/>
        <v>473.3153545471198</v>
      </c>
      <c r="P111" s="1">
        <f t="shared" si="72"/>
        <v>481.1283272222737</v>
      </c>
      <c r="Q111" s="1">
        <f t="shared" si="72"/>
        <v>476.17111144577422</v>
      </c>
      <c r="R111" s="1">
        <f t="shared" si="72"/>
        <v>484.89071252198471</v>
      </c>
      <c r="S111" s="1">
        <f t="shared" si="72"/>
        <v>466.40095602303239</v>
      </c>
      <c r="T111" s="1">
        <f t="shared" si="72"/>
        <v>468.86975873738112</v>
      </c>
      <c r="U111" s="1">
        <f t="shared" si="72"/>
        <v>465.03523537254159</v>
      </c>
      <c r="V111" s="1">
        <f t="shared" si="72"/>
        <v>462.50602578326732</v>
      </c>
      <c r="W111" s="1">
        <f t="shared" si="72"/>
        <v>462.92624752187987</v>
      </c>
      <c r="X111" s="1">
        <f t="shared" si="72"/>
        <v>481.74867956390045</v>
      </c>
      <c r="Y111" s="1">
        <f t="shared" si="72"/>
        <v>459.70454752585033</v>
      </c>
      <c r="Z111" s="1">
        <f t="shared" si="72"/>
        <v>466.97088175602573</v>
      </c>
      <c r="AA111" s="1">
        <f t="shared" si="72"/>
        <v>473.3153545471198</v>
      </c>
      <c r="AB111" s="1">
        <f t="shared" si="70"/>
        <v>481.1283272222737</v>
      </c>
      <c r="AC111" s="1">
        <f t="shared" si="70"/>
        <v>476.17111144577422</v>
      </c>
      <c r="AD111" s="1">
        <f t="shared" si="70"/>
        <v>484.89071252198471</v>
      </c>
      <c r="AE111" s="1">
        <f t="shared" si="71"/>
        <v>466.40095602303239</v>
      </c>
      <c r="AF111" s="1">
        <f t="shared" si="71"/>
        <v>468.86975873738112</v>
      </c>
    </row>
    <row r="112" spans="1:32">
      <c r="A112" s="77" t="s">
        <v>144</v>
      </c>
      <c r="B112" s="5" t="str">
        <f t="shared" si="53"/>
        <v>8210-04590</v>
      </c>
      <c r="C112" s="5" t="str">
        <f t="shared" si="64"/>
        <v>8210</v>
      </c>
      <c r="D112" s="1">
        <f>SUM($F112:K112)</f>
        <v>1717.6199999999997</v>
      </c>
      <c r="E112" s="2">
        <f t="shared" si="69"/>
        <v>1.038004883086513E-2</v>
      </c>
      <c r="F112" s="22">
        <f>'Div 91 history'!B113</f>
        <v>541.9799999999999</v>
      </c>
      <c r="G112" s="22">
        <f>'Div 91 history'!C113</f>
        <v>411.51</v>
      </c>
      <c r="H112" s="22">
        <f>'Div 91 history'!D113</f>
        <v>340.43</v>
      </c>
      <c r="I112" s="22">
        <f>'Div 91 history'!E113</f>
        <v>175.55</v>
      </c>
      <c r="J112" s="22">
        <f>'Div 91 history'!F113</f>
        <v>119.37</v>
      </c>
      <c r="K112" s="22">
        <f>'Div 91 history'!G113</f>
        <v>128.78</v>
      </c>
      <c r="L112" s="1">
        <f t="shared" si="72"/>
        <v>327.32321422664131</v>
      </c>
      <c r="M112" s="1">
        <f t="shared" si="72"/>
        <v>324.16767938205834</v>
      </c>
      <c r="N112" s="1">
        <f t="shared" si="72"/>
        <v>324.73380724529363</v>
      </c>
      <c r="O112" s="1">
        <f t="shared" si="72"/>
        <v>280.59680161157206</v>
      </c>
      <c r="P112" s="1">
        <f t="shared" si="72"/>
        <v>285.22858700088068</v>
      </c>
      <c r="Q112" s="1">
        <f t="shared" si="72"/>
        <v>282.28978757588612</v>
      </c>
      <c r="R112" s="1">
        <f t="shared" si="72"/>
        <v>287.45905189365698</v>
      </c>
      <c r="S112" s="1">
        <f t="shared" si="72"/>
        <v>276.49772032826343</v>
      </c>
      <c r="T112" s="1">
        <f t="shared" si="72"/>
        <v>277.96130721341541</v>
      </c>
      <c r="U112" s="1">
        <f t="shared" si="72"/>
        <v>275.68807651945593</v>
      </c>
      <c r="V112" s="1">
        <f t="shared" si="72"/>
        <v>274.18867846583748</v>
      </c>
      <c r="W112" s="1">
        <f t="shared" si="72"/>
        <v>274.43779963777826</v>
      </c>
      <c r="X112" s="1">
        <f t="shared" si="72"/>
        <v>285.59635213095828</v>
      </c>
      <c r="Y112" s="1">
        <f t="shared" si="72"/>
        <v>272.52787065289908</v>
      </c>
      <c r="Z112" s="1">
        <f t="shared" si="72"/>
        <v>276.83559091770809</v>
      </c>
      <c r="AA112" s="1">
        <f t="shared" si="72"/>
        <v>280.59680161157206</v>
      </c>
      <c r="AB112" s="1">
        <f t="shared" si="70"/>
        <v>285.22858700088068</v>
      </c>
      <c r="AC112" s="1">
        <f t="shared" si="70"/>
        <v>282.28978757588612</v>
      </c>
      <c r="AD112" s="1">
        <f t="shared" si="70"/>
        <v>287.45905189365698</v>
      </c>
      <c r="AE112" s="1">
        <f t="shared" si="71"/>
        <v>276.49772032826343</v>
      </c>
      <c r="AF112" s="1">
        <f t="shared" si="71"/>
        <v>277.96130721341541</v>
      </c>
    </row>
    <row r="113" spans="1:38">
      <c r="A113" s="77" t="s">
        <v>157</v>
      </c>
      <c r="B113" s="5" t="str">
        <f t="shared" si="53"/>
        <v>8180-04599</v>
      </c>
      <c r="C113" s="5" t="str">
        <f t="shared" si="64"/>
        <v>8180</v>
      </c>
      <c r="D113" s="1">
        <f>SUM($F113:K113)</f>
        <v>-1486.2</v>
      </c>
      <c r="E113" s="2">
        <f t="shared" si="69"/>
        <v>-8.981514288627146E-3</v>
      </c>
      <c r="F113" s="22">
        <f>'Div 91 history'!B114</f>
        <v>-232.32</v>
      </c>
      <c r="G113" s="22">
        <f>'Div 91 history'!C114</f>
        <v>-246.55</v>
      </c>
      <c r="H113" s="22">
        <f>'Div 91 history'!D114</f>
        <v>-249.08</v>
      </c>
      <c r="I113" s="22">
        <f>'Div 91 history'!E114</f>
        <v>-237.06</v>
      </c>
      <c r="J113" s="22">
        <f>'Div 91 history'!F114</f>
        <v>-243.2</v>
      </c>
      <c r="K113" s="22">
        <f>'Div 91 history'!G114</f>
        <v>-277.99</v>
      </c>
      <c r="L113" s="1">
        <f t="shared" si="72"/>
        <v>-283.22199379585385</v>
      </c>
      <c r="M113" s="1">
        <f t="shared" si="72"/>
        <v>-280.49161345211115</v>
      </c>
      <c r="N113" s="1">
        <f t="shared" si="72"/>
        <v>-280.98146524141282</v>
      </c>
      <c r="O113" s="1">
        <f t="shared" si="72"/>
        <v>-242.79116833474137</v>
      </c>
      <c r="P113" s="1">
        <f t="shared" si="72"/>
        <v>-246.79889964061258</v>
      </c>
      <c r="Q113" s="1">
        <f t="shared" si="72"/>
        <v>-244.25605331521643</v>
      </c>
      <c r="R113" s="1">
        <f t="shared" si="72"/>
        <v>-248.72884743095275</v>
      </c>
      <c r="S113" s="1">
        <f t="shared" si="72"/>
        <v>-239.24436834216249</v>
      </c>
      <c r="T113" s="1">
        <f t="shared" si="72"/>
        <v>-240.51076185685892</v>
      </c>
      <c r="U113" s="1">
        <f t="shared" si="72"/>
        <v>-238.54381022764957</v>
      </c>
      <c r="V113" s="1">
        <f t="shared" si="72"/>
        <v>-237.24643048865741</v>
      </c>
      <c r="W113" s="1">
        <f t="shared" si="72"/>
        <v>-237.46198683158445</v>
      </c>
      <c r="X113" s="1">
        <f t="shared" si="72"/>
        <v>-247.11711469185863</v>
      </c>
      <c r="Y113" s="1">
        <f t="shared" si="72"/>
        <v>-235.80938820247707</v>
      </c>
      <c r="Z113" s="1">
        <f t="shared" si="72"/>
        <v>-239.53671663225734</v>
      </c>
      <c r="AA113" s="1">
        <f t="shared" si="72"/>
        <v>-242.79116833474137</v>
      </c>
      <c r="AB113" s="1">
        <f t="shared" si="70"/>
        <v>-246.79889964061258</v>
      </c>
      <c r="AC113" s="1">
        <f t="shared" si="70"/>
        <v>-244.25605331521643</v>
      </c>
      <c r="AD113" s="1">
        <f t="shared" si="70"/>
        <v>-248.72884743095275</v>
      </c>
      <c r="AE113" s="1">
        <f t="shared" si="71"/>
        <v>-239.24436834216249</v>
      </c>
      <c r="AF113" s="1">
        <f t="shared" si="71"/>
        <v>-240.51076185685892</v>
      </c>
    </row>
    <row r="114" spans="1:38">
      <c r="A114" s="77" t="s">
        <v>160</v>
      </c>
      <c r="B114" s="5" t="str">
        <f t="shared" si="53"/>
        <v>8810-04599</v>
      </c>
      <c r="C114" s="5" t="str">
        <f t="shared" si="64"/>
        <v>8810</v>
      </c>
      <c r="D114" s="1">
        <f>SUM($F114:K114)</f>
        <v>-24484.400000000001</v>
      </c>
      <c r="E114" s="2">
        <f t="shared" si="69"/>
        <v>-0.14796594566576673</v>
      </c>
      <c r="F114" s="22">
        <f>'Div 91 history'!B115</f>
        <v>-5490.02</v>
      </c>
      <c r="G114" s="22">
        <f>'Div 91 history'!C115</f>
        <v>-2114.08</v>
      </c>
      <c r="H114" s="22">
        <f>'Div 91 history'!D115</f>
        <v>-3429.92</v>
      </c>
      <c r="I114" s="22">
        <f>'Div 91 history'!E115</f>
        <v>-2739.25</v>
      </c>
      <c r="J114" s="22">
        <f>'Div 91 history'!F115</f>
        <v>-6597.37</v>
      </c>
      <c r="K114" s="22">
        <f>'Div 91 history'!G115</f>
        <v>-4113.76</v>
      </c>
      <c r="L114" s="1">
        <f t="shared" si="72"/>
        <v>-4665.940374710809</v>
      </c>
      <c r="M114" s="1">
        <f t="shared" si="72"/>
        <v>-4620.9587272284161</v>
      </c>
      <c r="N114" s="1">
        <f t="shared" si="72"/>
        <v>-4629.0287899050263</v>
      </c>
      <c r="O114" s="1">
        <f t="shared" si="72"/>
        <v>-3999.8627923396193</v>
      </c>
      <c r="P114" s="1">
        <f t="shared" si="72"/>
        <v>-4065.8881566145978</v>
      </c>
      <c r="Q114" s="1">
        <f t="shared" si="72"/>
        <v>-4023.9960380777056</v>
      </c>
      <c r="R114" s="1">
        <f t="shared" si="72"/>
        <v>-4097.683079019258</v>
      </c>
      <c r="S114" s="1">
        <f t="shared" si="72"/>
        <v>-3941.4310403962077</v>
      </c>
      <c r="T114" s="1">
        <f t="shared" si="72"/>
        <v>-3962.2942387350809</v>
      </c>
      <c r="U114" s="1">
        <f t="shared" si="72"/>
        <v>-3929.8896966342782</v>
      </c>
      <c r="V114" s="1">
        <f t="shared" si="72"/>
        <v>-3908.5160157828586</v>
      </c>
      <c r="W114" s="1">
        <f t="shared" si="72"/>
        <v>-3912.0671984788369</v>
      </c>
      <c r="X114" s="1">
        <f t="shared" si="72"/>
        <v>-4071.1305900695361</v>
      </c>
      <c r="Y114" s="1">
        <f t="shared" si="72"/>
        <v>-3884.8414644763357</v>
      </c>
      <c r="Z114" s="1">
        <f t="shared" si="72"/>
        <v>-3946.2473319276291</v>
      </c>
      <c r="AA114" s="1">
        <f t="shared" si="72"/>
        <v>-3999.8627923396193</v>
      </c>
      <c r="AB114" s="1">
        <f t="shared" si="70"/>
        <v>-4065.8881566145978</v>
      </c>
      <c r="AC114" s="1">
        <f t="shared" si="70"/>
        <v>-4023.9960380777056</v>
      </c>
      <c r="AD114" s="1">
        <f t="shared" si="70"/>
        <v>-4097.683079019258</v>
      </c>
      <c r="AE114" s="1">
        <f t="shared" si="71"/>
        <v>-3941.4310403962077</v>
      </c>
      <c r="AF114" s="1">
        <f t="shared" si="71"/>
        <v>-3962.2942387350809</v>
      </c>
    </row>
    <row r="115" spans="1:38">
      <c r="A115" s="77" t="s">
        <v>158</v>
      </c>
      <c r="B115" s="5" t="str">
        <f t="shared" si="53"/>
        <v>8700-04599</v>
      </c>
      <c r="C115" s="5" t="str">
        <f t="shared" si="64"/>
        <v>8700</v>
      </c>
      <c r="D115" s="1">
        <f>SUM($F115:K115)</f>
        <v>-12371.410000000002</v>
      </c>
      <c r="E115" s="2">
        <f t="shared" si="69"/>
        <v>-7.4763824307270063E-2</v>
      </c>
      <c r="F115" s="22">
        <f>'Div 91 history'!B116</f>
        <v>-2662.65</v>
      </c>
      <c r="G115" s="22">
        <f>'Div 91 history'!C116</f>
        <v>-2126.1499999999996</v>
      </c>
      <c r="H115" s="22">
        <f>'Div 91 history'!D116</f>
        <v>-2063.88</v>
      </c>
      <c r="I115" s="22">
        <f>'Div 91 history'!E116</f>
        <v>-2645.25</v>
      </c>
      <c r="J115" s="22">
        <f>'Div 91 history'!F116</f>
        <v>-2091.88</v>
      </c>
      <c r="K115" s="22">
        <f>'Div 91 history'!G116</f>
        <v>-781.6</v>
      </c>
      <c r="L115" s="1">
        <f t="shared" si="72"/>
        <v>-2357.5934640465375</v>
      </c>
      <c r="M115" s="1">
        <f t="shared" si="72"/>
        <v>-2334.8652614571274</v>
      </c>
      <c r="N115" s="1">
        <f t="shared" si="72"/>
        <v>-2338.9428804348454</v>
      </c>
      <c r="O115" s="1">
        <f t="shared" si="72"/>
        <v>-2021.0396230979027</v>
      </c>
      <c r="P115" s="1">
        <f t="shared" si="72"/>
        <v>-2054.4007367802928</v>
      </c>
      <c r="Q115" s="1">
        <f t="shared" si="72"/>
        <v>-2033.2336028424183</v>
      </c>
      <c r="R115" s="1">
        <f t="shared" si="72"/>
        <v>-2070.4659873474388</v>
      </c>
      <c r="S115" s="1">
        <f t="shared" si="72"/>
        <v>-1991.5153888789616</v>
      </c>
      <c r="T115" s="1">
        <f t="shared" si="72"/>
        <v>-2002.0570881062868</v>
      </c>
      <c r="U115" s="1">
        <f t="shared" si="72"/>
        <v>-1985.6838105829945</v>
      </c>
      <c r="V115" s="1">
        <f t="shared" si="72"/>
        <v>-1974.8841761618096</v>
      </c>
      <c r="W115" s="1">
        <f t="shared" si="72"/>
        <v>-1976.678507945184</v>
      </c>
      <c r="X115" s="1">
        <f t="shared" si="72"/>
        <v>-2057.0496190754993</v>
      </c>
      <c r="Y115" s="1">
        <f t="shared" si="72"/>
        <v>-1962.9219642726464</v>
      </c>
      <c r="Z115" s="1">
        <f t="shared" si="72"/>
        <v>-1993.9489513601634</v>
      </c>
      <c r="AA115" s="1">
        <f t="shared" si="72"/>
        <v>-2021.0396230979027</v>
      </c>
      <c r="AB115" s="1">
        <f t="shared" si="70"/>
        <v>-2054.4007367802928</v>
      </c>
      <c r="AC115" s="1">
        <f t="shared" si="70"/>
        <v>-2033.2336028424183</v>
      </c>
      <c r="AD115" s="1">
        <f t="shared" si="70"/>
        <v>-2070.4659873474388</v>
      </c>
      <c r="AE115" s="1">
        <f t="shared" si="71"/>
        <v>-1991.5153888789616</v>
      </c>
      <c r="AF115" s="1">
        <f t="shared" si="71"/>
        <v>-2002.0570881062868</v>
      </c>
    </row>
    <row r="116" spans="1:38">
      <c r="A116" s="77" t="s">
        <v>161</v>
      </c>
      <c r="B116" s="5" t="str">
        <f t="shared" si="53"/>
        <v>8560-04599</v>
      </c>
      <c r="C116" s="5" t="str">
        <f t="shared" si="64"/>
        <v>8560</v>
      </c>
      <c r="D116" s="1">
        <f>SUM($F116:K116)</f>
        <v>-1910.8300000000002</v>
      </c>
      <c r="E116" s="2">
        <f t="shared" si="69"/>
        <v>-1.1547669861483926E-2</v>
      </c>
      <c r="F116" s="22">
        <f>'Div 91 history'!B117</f>
        <v>-298.7</v>
      </c>
      <c r="G116" s="22">
        <f>'Div 91 history'!C117</f>
        <v>-317</v>
      </c>
      <c r="H116" s="22">
        <f>'Div 91 history'!D117</f>
        <v>-320.24</v>
      </c>
      <c r="I116" s="22">
        <f>'Div 91 history'!E117</f>
        <v>-304.79000000000002</v>
      </c>
      <c r="J116" s="22">
        <f>'Div 91 history'!F117</f>
        <v>-312.69</v>
      </c>
      <c r="K116" s="22">
        <f>'Div 91 history'!G117</f>
        <v>-357.41</v>
      </c>
      <c r="L116" s="1">
        <f t="shared" si="72"/>
        <v>-364.14283569165082</v>
      </c>
      <c r="M116" s="1">
        <f t="shared" si="72"/>
        <v>-360.63234405375965</v>
      </c>
      <c r="N116" s="1">
        <f t="shared" si="72"/>
        <v>-361.26215396800495</v>
      </c>
      <c r="O116" s="1">
        <f t="shared" si="72"/>
        <v>-312.16030694998915</v>
      </c>
      <c r="P116" s="1">
        <f t="shared" si="72"/>
        <v>-317.31310819558053</v>
      </c>
      <c r="Q116" s="1">
        <f t="shared" si="72"/>
        <v>-314.04373190439719</v>
      </c>
      <c r="R116" s="1">
        <f t="shared" si="72"/>
        <v>-319.79447149541619</v>
      </c>
      <c r="S116" s="1">
        <f t="shared" si="72"/>
        <v>-307.60013212168911</v>
      </c>
      <c r="T116" s="1">
        <f t="shared" si="72"/>
        <v>-309.22835357215837</v>
      </c>
      <c r="U116" s="1">
        <f t="shared" si="72"/>
        <v>-306.69941387249338</v>
      </c>
      <c r="V116" s="1">
        <f t="shared" si="72"/>
        <v>-305.03135296100209</v>
      </c>
      <c r="W116" s="1">
        <f t="shared" si="72"/>
        <v>-305.30849703767768</v>
      </c>
      <c r="X116" s="1">
        <f t="shared" si="72"/>
        <v>-317.72224213877291</v>
      </c>
      <c r="Y116" s="1">
        <f t="shared" si="72"/>
        <v>-303.18372578316462</v>
      </c>
      <c r="Z116" s="1">
        <f t="shared" si="72"/>
        <v>-307.9760087756805</v>
      </c>
      <c r="AA116" s="1">
        <f t="shared" si="72"/>
        <v>-312.16030694998915</v>
      </c>
      <c r="AB116" s="1">
        <f t="shared" si="70"/>
        <v>-317.31310819558053</v>
      </c>
      <c r="AC116" s="1">
        <f t="shared" si="70"/>
        <v>-314.04373190439719</v>
      </c>
      <c r="AD116" s="1">
        <f t="shared" si="70"/>
        <v>-319.79447149541619</v>
      </c>
      <c r="AE116" s="1">
        <f t="shared" si="71"/>
        <v>-307.60013212168911</v>
      </c>
      <c r="AF116" s="1">
        <f t="shared" si="71"/>
        <v>-309.22835357215837</v>
      </c>
    </row>
    <row r="117" spans="1:38">
      <c r="A117" s="77" t="s">
        <v>979</v>
      </c>
      <c r="B117" s="5" t="str">
        <f t="shared" ref="B117:B118" si="73">RIGHT(A117,10)</f>
        <v>8700-04592</v>
      </c>
      <c r="C117" s="5" t="str">
        <f t="shared" ref="C117:C118" si="74">LEFT(B117,4)</f>
        <v>8700</v>
      </c>
      <c r="D117" s="1">
        <f>SUM($F117:K117)</f>
        <v>408.3</v>
      </c>
      <c r="E117" s="2">
        <f t="shared" si="69"/>
        <v>2.467468903274434E-3</v>
      </c>
      <c r="F117" s="22">
        <f>'Div 91 history'!B118</f>
        <v>0</v>
      </c>
      <c r="G117" s="22">
        <f>'Div 91 history'!C118</f>
        <v>0</v>
      </c>
      <c r="H117" s="22">
        <f>'Div 91 history'!D118</f>
        <v>0</v>
      </c>
      <c r="I117" s="22">
        <f>'Div 91 history'!E118</f>
        <v>0</v>
      </c>
      <c r="J117" s="22">
        <f>'Div 91 history'!F118</f>
        <v>0</v>
      </c>
      <c r="K117" s="22">
        <f>'Div 91 history'!G118</f>
        <v>408.3</v>
      </c>
      <c r="L117" s="1">
        <f t="shared" si="72"/>
        <v>77.808868299587616</v>
      </c>
      <c r="M117" s="1">
        <f t="shared" si="72"/>
        <v>77.058757752992193</v>
      </c>
      <c r="N117" s="1">
        <f t="shared" si="72"/>
        <v>77.193333506976771</v>
      </c>
      <c r="O117" s="1">
        <f t="shared" si="72"/>
        <v>66.70140898336355</v>
      </c>
      <c r="P117" s="1">
        <f t="shared" si="72"/>
        <v>67.802442957382667</v>
      </c>
      <c r="Q117" s="1">
        <f t="shared" si="72"/>
        <v>67.103853161487606</v>
      </c>
      <c r="R117" s="1">
        <f t="shared" si="72"/>
        <v>68.332652675318272</v>
      </c>
      <c r="S117" s="1">
        <f t="shared" si="72"/>
        <v>65.727005513460469</v>
      </c>
      <c r="T117" s="1">
        <f t="shared" si="72"/>
        <v>66.074918628822161</v>
      </c>
      <c r="U117" s="1">
        <f t="shared" si="72"/>
        <v>65.534542939005064</v>
      </c>
      <c r="V117" s="1">
        <f t="shared" si="72"/>
        <v>65.178117055927075</v>
      </c>
      <c r="W117" s="1">
        <f t="shared" si="72"/>
        <v>65.237336309605666</v>
      </c>
      <c r="X117" s="1">
        <f t="shared" si="72"/>
        <v>67.889865380625679</v>
      </c>
      <c r="Y117" s="1">
        <f t="shared" si="72"/>
        <v>64.783322031403173</v>
      </c>
      <c r="Z117" s="1">
        <f t="shared" si="72"/>
        <v>65.807321626262066</v>
      </c>
      <c r="AA117" s="1">
        <f t="shared" si="72"/>
        <v>66.70140898336355</v>
      </c>
      <c r="AB117" s="1">
        <f t="shared" si="70"/>
        <v>67.802442957382667</v>
      </c>
      <c r="AC117" s="1">
        <f t="shared" si="70"/>
        <v>67.103853161487606</v>
      </c>
      <c r="AD117" s="1">
        <f t="shared" si="70"/>
        <v>68.332652675318272</v>
      </c>
      <c r="AE117" s="1">
        <f t="shared" si="71"/>
        <v>65.727005513460469</v>
      </c>
      <c r="AF117" s="1">
        <f t="shared" si="71"/>
        <v>66.074918628822161</v>
      </c>
    </row>
    <row r="118" spans="1:38">
      <c r="A118" s="77" t="s">
        <v>980</v>
      </c>
      <c r="B118" s="5" t="str">
        <f t="shared" si="73"/>
        <v>8810-04592</v>
      </c>
      <c r="C118" s="5" t="str">
        <f t="shared" si="74"/>
        <v>8810</v>
      </c>
      <c r="D118" s="1">
        <f>SUM($F118:K118)</f>
        <v>3294</v>
      </c>
      <c r="E118" s="2">
        <f t="shared" si="69"/>
        <v>1.9906545597320562E-2</v>
      </c>
      <c r="F118" s="22">
        <f>'Div 91 history'!B119</f>
        <v>2980</v>
      </c>
      <c r="G118" s="22">
        <f>'Div 91 history'!C119</f>
        <v>314</v>
      </c>
      <c r="H118" s="22">
        <f>'Div 91 history'!D119</f>
        <v>0</v>
      </c>
      <c r="I118" s="22">
        <f>'Div 91 history'!E119</f>
        <v>0</v>
      </c>
      <c r="J118" s="22">
        <f>'Div 91 history'!F119</f>
        <v>0</v>
      </c>
      <c r="K118" s="22">
        <f>'Div 91 history'!G119</f>
        <v>0</v>
      </c>
      <c r="L118" s="1">
        <f t="shared" si="72"/>
        <v>627.73062008043507</v>
      </c>
      <c r="M118" s="1">
        <f t="shared" si="72"/>
        <v>621.67903021884956</v>
      </c>
      <c r="N118" s="1">
        <f t="shared" si="72"/>
        <v>622.76473321572735</v>
      </c>
      <c r="O118" s="1">
        <f t="shared" si="72"/>
        <v>538.12011068136053</v>
      </c>
      <c r="P118" s="1">
        <f t="shared" si="72"/>
        <v>547.00280945779696</v>
      </c>
      <c r="Q118" s="1">
        <f t="shared" si="72"/>
        <v>541.3668682682835</v>
      </c>
      <c r="R118" s="1">
        <f t="shared" si="72"/>
        <v>551.28032797574917</v>
      </c>
      <c r="S118" s="1">
        <f t="shared" si="72"/>
        <v>530.25901582497863</v>
      </c>
      <c r="T118" s="1">
        <f t="shared" si="72"/>
        <v>533.06583875420085</v>
      </c>
      <c r="U118" s="1">
        <f t="shared" si="72"/>
        <v>528.70630526838761</v>
      </c>
      <c r="V118" s="1">
        <f t="shared" si="72"/>
        <v>525.83080475685472</v>
      </c>
      <c r="W118" s="1">
        <f t="shared" si="72"/>
        <v>526.30856185119046</v>
      </c>
      <c r="X118" s="1">
        <f t="shared" si="72"/>
        <v>547.70809836831006</v>
      </c>
      <c r="Y118" s="1">
        <f t="shared" si="72"/>
        <v>522.64575746128344</v>
      </c>
      <c r="Z118" s="1">
        <f t="shared" si="72"/>
        <v>530.90697388417152</v>
      </c>
      <c r="AA118" s="1">
        <f t="shared" si="72"/>
        <v>538.12011068136053</v>
      </c>
      <c r="AB118" s="1">
        <f t="shared" si="70"/>
        <v>547.00280945779696</v>
      </c>
      <c r="AC118" s="1">
        <f t="shared" si="70"/>
        <v>541.3668682682835</v>
      </c>
      <c r="AD118" s="1">
        <f t="shared" si="70"/>
        <v>551.28032797574917</v>
      </c>
      <c r="AE118" s="1">
        <f t="shared" si="71"/>
        <v>530.25901582497863</v>
      </c>
      <c r="AF118" s="1">
        <f t="shared" si="71"/>
        <v>533.06583875420085</v>
      </c>
    </row>
    <row r="119" spans="1:38">
      <c r="A119" s="9" t="s">
        <v>31</v>
      </c>
      <c r="B119" s="5"/>
      <c r="C119" s="5"/>
      <c r="D119" s="31">
        <f>SUM(D93:D118)</f>
        <v>165473.20999999996</v>
      </c>
      <c r="E119" s="31">
        <f t="shared" ref="E119:K119" si="75">SUM(E93:E118)</f>
        <v>1.0000000000000004</v>
      </c>
      <c r="F119" s="31">
        <f t="shared" si="75"/>
        <v>31298.6</v>
      </c>
      <c r="G119" s="31">
        <f t="shared" si="75"/>
        <v>42833.319999999992</v>
      </c>
      <c r="H119" s="31">
        <f t="shared" si="75"/>
        <v>10982.090000000002</v>
      </c>
      <c r="I119" s="31">
        <f t="shared" si="75"/>
        <v>26991.31</v>
      </c>
      <c r="J119" s="31">
        <f t="shared" si="75"/>
        <v>27255.420000000009</v>
      </c>
      <c r="K119" s="31">
        <f t="shared" si="75"/>
        <v>26112.470000000008</v>
      </c>
      <c r="L119" s="33">
        <f>'Div 91 history'!H120</f>
        <v>31533.880000000005</v>
      </c>
      <c r="M119" s="33">
        <f>'Div 91 history'!I120</f>
        <v>31229.880000000005</v>
      </c>
      <c r="N119" s="33">
        <f>'Div 91 history'!J120</f>
        <v>31284.42</v>
      </c>
      <c r="O119" s="31">
        <f>'Div 091 FY18 Budget'!C66</f>
        <v>27032.32</v>
      </c>
      <c r="P119" s="31">
        <f>'Div 091 FY18 Budget'!D66</f>
        <v>27478.54</v>
      </c>
      <c r="Q119" s="31">
        <f>'Div 091 FY18 Budget'!E66</f>
        <v>27195.42</v>
      </c>
      <c r="R119" s="31">
        <f>'Div 091 FY18 Budget'!F66</f>
        <v>27693.42</v>
      </c>
      <c r="S119" s="31">
        <f>'Div 091 FY18 Budget'!G66</f>
        <v>26637.42</v>
      </c>
      <c r="T119" s="31">
        <f>'Div 091 FY18 Budget'!H66</f>
        <v>26778.42</v>
      </c>
      <c r="U119" s="31">
        <f>'Div 091 FY18 Budget'!I66</f>
        <v>26559.42</v>
      </c>
      <c r="V119" s="31">
        <f>'Div 091 FY18 Budget'!J66</f>
        <v>26414.97</v>
      </c>
      <c r="W119" s="31">
        <f>'Div 091 FY18 Budget'!K66</f>
        <v>26438.97</v>
      </c>
      <c r="X119" s="31">
        <f>'Div 091 FY18 Budget'!L66</f>
        <v>27513.97</v>
      </c>
      <c r="Y119" s="31">
        <f>'Div 091 FY18 Budget'!M66</f>
        <v>26254.97</v>
      </c>
      <c r="Z119" s="31">
        <f>'Div 091 FY18 Budget'!N66</f>
        <v>26669.97</v>
      </c>
      <c r="AA119" s="37">
        <f t="shared" ref="AA119:AF119" si="76">O119</f>
        <v>27032.32</v>
      </c>
      <c r="AB119" s="37">
        <f t="shared" si="76"/>
        <v>27478.54</v>
      </c>
      <c r="AC119" s="37">
        <f t="shared" si="76"/>
        <v>27195.42</v>
      </c>
      <c r="AD119" s="37">
        <f t="shared" si="76"/>
        <v>27693.42</v>
      </c>
      <c r="AE119" s="37">
        <f>S119</f>
        <v>26637.42</v>
      </c>
      <c r="AF119" s="37">
        <f t="shared" si="76"/>
        <v>26778.42</v>
      </c>
      <c r="AH119" s="15">
        <f>SUM(F119:Q119)</f>
        <v>341227.67</v>
      </c>
      <c r="AI119" s="15">
        <f>SUM(U119:AF119)</f>
        <v>322667.80999999994</v>
      </c>
      <c r="AK119" s="15">
        <f>AH119*$AK$6</f>
        <v>171469.63818921964</v>
      </c>
      <c r="AL119" s="15">
        <f>AI119*$AL$6</f>
        <v>162144.96512114609</v>
      </c>
    </row>
    <row r="120" spans="1:38">
      <c r="B120" s="5"/>
      <c r="C120" s="5"/>
      <c r="F120" s="1">
        <f>F119-'Div 91 history'!B120</f>
        <v>0</v>
      </c>
      <c r="G120" s="1">
        <f>G119-'Div 91 history'!C120</f>
        <v>0</v>
      </c>
      <c r="H120" s="1">
        <f>H119-'Div 91 history'!D120</f>
        <v>0</v>
      </c>
      <c r="I120" s="1">
        <f>I119-'Div 91 history'!E120</f>
        <v>0</v>
      </c>
      <c r="J120" s="1">
        <f>J119-'Div 91 history'!F120</f>
        <v>0</v>
      </c>
      <c r="K120" s="1">
        <f>K119-'Div 91 history'!G120</f>
        <v>0</v>
      </c>
      <c r="L120" s="1">
        <f>L119-'Div 91 history'!H120</f>
        <v>0</v>
      </c>
      <c r="M120" s="1">
        <f>M119-'Div 91 history'!I120</f>
        <v>0</v>
      </c>
      <c r="N120" s="1">
        <f>N119-'Div 91 history'!J120</f>
        <v>0</v>
      </c>
      <c r="O120" s="1">
        <f>O119-SUM(O93:O118)</f>
        <v>0</v>
      </c>
      <c r="P120" s="1">
        <f t="shared" ref="P120:Z120" si="77">P119-SUM(P93:P118)</f>
        <v>0</v>
      </c>
      <c r="Q120" s="1">
        <f t="shared" si="77"/>
        <v>0</v>
      </c>
      <c r="R120" s="1">
        <f t="shared" si="77"/>
        <v>0</v>
      </c>
      <c r="S120" s="1">
        <f t="shared" si="77"/>
        <v>0</v>
      </c>
      <c r="T120" s="1">
        <f t="shared" si="77"/>
        <v>0</v>
      </c>
      <c r="U120" s="1">
        <f t="shared" si="77"/>
        <v>0</v>
      </c>
      <c r="V120" s="1">
        <f t="shared" si="77"/>
        <v>0</v>
      </c>
      <c r="W120" s="1">
        <f t="shared" si="77"/>
        <v>0</v>
      </c>
      <c r="X120" s="1">
        <f t="shared" si="77"/>
        <v>0</v>
      </c>
      <c r="Y120" s="1">
        <f t="shared" si="77"/>
        <v>0</v>
      </c>
      <c r="Z120" s="1">
        <f t="shared" si="77"/>
        <v>0</v>
      </c>
      <c r="AA120" s="1">
        <f>AA119-SUM(AA93:AA118)</f>
        <v>0</v>
      </c>
      <c r="AB120" s="1">
        <f t="shared" ref="AB120" si="78">AB119-SUM(AB93:AB118)</f>
        <v>0</v>
      </c>
      <c r="AC120" s="1">
        <f t="shared" ref="AC120" si="79">AC119-SUM(AC93:AC118)</f>
        <v>0</v>
      </c>
      <c r="AD120" s="1">
        <f t="shared" ref="AD120" si="80">AD119-SUM(AD93:AD118)</f>
        <v>0</v>
      </c>
      <c r="AE120" s="1">
        <f t="shared" ref="AE120" si="81">AE119-SUM(AE93:AE118)</f>
        <v>0</v>
      </c>
      <c r="AF120" s="1">
        <f t="shared" ref="AF120" si="82">AF119-SUM(AF93:AF118)</f>
        <v>0</v>
      </c>
    </row>
    <row r="121" spans="1:38">
      <c r="A121" s="5" t="s">
        <v>162</v>
      </c>
      <c r="B121" s="5" t="str">
        <f t="shared" si="53"/>
        <v>8740-03002</v>
      </c>
      <c r="C121" s="5" t="str">
        <f t="shared" ref="C121:C130" si="83">LEFT(B121,4)</f>
        <v>8740</v>
      </c>
      <c r="D121" s="1">
        <f>SUM($F121:K121)</f>
        <v>58049.67</v>
      </c>
      <c r="E121" s="2">
        <f t="shared" ref="E121:E130" si="84">D121/$D$131</f>
        <v>1.4961575208954214</v>
      </c>
      <c r="F121" s="22">
        <f>'Div 91 history'!B122</f>
        <v>10216.23</v>
      </c>
      <c r="G121" s="22">
        <f>'Div 91 history'!C122</f>
        <v>10191.89</v>
      </c>
      <c r="H121" s="22">
        <f>'Div 91 history'!D122</f>
        <v>4563.3899999999994</v>
      </c>
      <c r="I121" s="22">
        <f>'Div 91 history'!E122</f>
        <v>9469.94</v>
      </c>
      <c r="J121" s="22">
        <f>'Div 91 history'!F122</f>
        <v>18575.669999999998</v>
      </c>
      <c r="K121" s="22">
        <f>'Div 91 history'!G122</f>
        <v>5032.55</v>
      </c>
      <c r="L121" s="1">
        <f t="shared" ref="L121:V130" si="85">$E121*L$131</f>
        <v>9289.761739841344</v>
      </c>
      <c r="M121" s="1">
        <f t="shared" si="85"/>
        <v>9956.3896848515069</v>
      </c>
      <c r="N121" s="1">
        <f t="shared" si="85"/>
        <v>9118.8407046542507</v>
      </c>
      <c r="O121" s="1">
        <f t="shared" si="85"/>
        <v>9959.2772688668356</v>
      </c>
      <c r="P121" s="1">
        <f t="shared" si="85"/>
        <v>9696.5520081975992</v>
      </c>
      <c r="Q121" s="1">
        <f t="shared" si="85"/>
        <v>9495.8275151942707</v>
      </c>
      <c r="R121" s="1">
        <f t="shared" si="85"/>
        <v>9286.3654622689119</v>
      </c>
      <c r="S121" s="1">
        <f t="shared" si="85"/>
        <v>8355.6956379711228</v>
      </c>
      <c r="T121" s="1">
        <f t="shared" si="85"/>
        <v>14679.175476885204</v>
      </c>
      <c r="U121" s="1">
        <f t="shared" si="85"/>
        <v>10508.786003141306</v>
      </c>
      <c r="V121" s="1">
        <f t="shared" si="85"/>
        <v>9296.9582575168515</v>
      </c>
      <c r="W121" s="1">
        <f t="shared" ref="W121:AF130" si="86">$E121*W$131</f>
        <v>11024.541423744375</v>
      </c>
      <c r="X121" s="1">
        <f t="shared" si="86"/>
        <v>9746.5236693955067</v>
      </c>
      <c r="Y121" s="1">
        <f t="shared" si="86"/>
        <v>10681.322888450966</v>
      </c>
      <c r="Z121" s="1">
        <f t="shared" si="86"/>
        <v>9178.1035040569168</v>
      </c>
      <c r="AA121" s="1">
        <f t="shared" si="86"/>
        <v>9959.2772688668356</v>
      </c>
      <c r="AB121" s="1">
        <f t="shared" si="86"/>
        <v>9696.5520081975992</v>
      </c>
      <c r="AC121" s="1">
        <f t="shared" si="86"/>
        <v>9495.8275151942707</v>
      </c>
      <c r="AD121" s="1">
        <f t="shared" si="86"/>
        <v>9286.3654622689119</v>
      </c>
      <c r="AE121" s="1">
        <f t="shared" si="86"/>
        <v>8355.6956379711228</v>
      </c>
      <c r="AF121" s="1">
        <f t="shared" si="86"/>
        <v>14679.175476885204</v>
      </c>
    </row>
    <row r="122" spans="1:38">
      <c r="A122" s="5" t="s">
        <v>164</v>
      </c>
      <c r="B122" s="5" t="str">
        <f t="shared" si="53"/>
        <v>8700-03003</v>
      </c>
      <c r="C122" s="5" t="str">
        <f t="shared" si="83"/>
        <v>8700</v>
      </c>
      <c r="D122" s="1">
        <f>SUM($F122:K122)</f>
        <v>-3724.4399999999996</v>
      </c>
      <c r="E122" s="2">
        <f t="shared" si="84"/>
        <v>-9.599277510317876E-2</v>
      </c>
      <c r="F122" s="22">
        <f>'Div 91 history'!B123</f>
        <v>-85.09</v>
      </c>
      <c r="G122" s="22">
        <f>'Div 91 history'!C123</f>
        <v>-199.95</v>
      </c>
      <c r="H122" s="22">
        <f>'Div 91 history'!D123</f>
        <v>-2910.83</v>
      </c>
      <c r="I122" s="22">
        <f>'Div 91 history'!E123</f>
        <v>-96.31</v>
      </c>
      <c r="J122" s="22">
        <f>'Div 91 history'!F123</f>
        <v>-357.89000000000004</v>
      </c>
      <c r="K122" s="22">
        <f>'Div 91 history'!G123</f>
        <v>-74.37</v>
      </c>
      <c r="L122" s="1">
        <f t="shared" si="85"/>
        <v>-596.02682003764517</v>
      </c>
      <c r="M122" s="1">
        <f t="shared" si="85"/>
        <v>-638.79736091261748</v>
      </c>
      <c r="N122" s="1">
        <f t="shared" si="85"/>
        <v>-585.060605409858</v>
      </c>
      <c r="O122" s="1">
        <f t="shared" si="85"/>
        <v>-638.98262696856659</v>
      </c>
      <c r="P122" s="1">
        <f t="shared" si="85"/>
        <v>-622.12629566044848</v>
      </c>
      <c r="Q122" s="1">
        <f t="shared" si="85"/>
        <v>-609.24790495260606</v>
      </c>
      <c r="R122" s="1">
        <f t="shared" si="85"/>
        <v>-595.80891643816096</v>
      </c>
      <c r="S122" s="1">
        <f t="shared" si="85"/>
        <v>-536.09757061297967</v>
      </c>
      <c r="T122" s="1">
        <f t="shared" si="85"/>
        <v>-941.80911473106255</v>
      </c>
      <c r="U122" s="1">
        <f t="shared" si="85"/>
        <v>-674.23885340846221</v>
      </c>
      <c r="V122" s="1">
        <f t="shared" si="85"/>
        <v>-596.48854528589152</v>
      </c>
      <c r="W122" s="1">
        <f t="shared" si="86"/>
        <v>-707.32948284202985</v>
      </c>
      <c r="X122" s="1">
        <f t="shared" si="86"/>
        <v>-625.33245434889466</v>
      </c>
      <c r="Y122" s="1">
        <f t="shared" si="86"/>
        <v>-685.30874023336071</v>
      </c>
      <c r="Z122" s="1">
        <f t="shared" si="86"/>
        <v>-588.86287923169493</v>
      </c>
      <c r="AA122" s="1">
        <f t="shared" si="86"/>
        <v>-638.98262696856659</v>
      </c>
      <c r="AB122" s="1">
        <f t="shared" si="86"/>
        <v>-622.12629566044848</v>
      </c>
      <c r="AC122" s="1">
        <f t="shared" si="86"/>
        <v>-609.24790495260606</v>
      </c>
      <c r="AD122" s="1">
        <f t="shared" si="86"/>
        <v>-595.80891643816096</v>
      </c>
      <c r="AE122" s="1">
        <f t="shared" si="86"/>
        <v>-536.09757061297967</v>
      </c>
      <c r="AF122" s="1">
        <f t="shared" si="86"/>
        <v>-941.80911473106255</v>
      </c>
    </row>
    <row r="123" spans="1:38">
      <c r="A123" s="5" t="s">
        <v>165</v>
      </c>
      <c r="B123" s="5" t="str">
        <f t="shared" si="53"/>
        <v>8740-03003</v>
      </c>
      <c r="C123" s="5" t="str">
        <f t="shared" si="83"/>
        <v>8740</v>
      </c>
      <c r="D123" s="1">
        <f>SUM($F123:K123)</f>
        <v>-65934.25</v>
      </c>
      <c r="E123" s="2">
        <f t="shared" si="84"/>
        <v>-1.6993726927663664</v>
      </c>
      <c r="F123" s="22">
        <f>'Div 91 history'!B124</f>
        <v>-11029.449999999999</v>
      </c>
      <c r="G123" s="22">
        <f>'Div 91 history'!C124</f>
        <v>-11644.970000000001</v>
      </c>
      <c r="H123" s="22">
        <f>'Div 91 history'!D124</f>
        <v>-7459.79</v>
      </c>
      <c r="I123" s="22">
        <f>'Div 91 history'!E124</f>
        <v>-11494.98</v>
      </c>
      <c r="J123" s="22">
        <f>'Div 91 history'!F124</f>
        <v>-17680.04</v>
      </c>
      <c r="K123" s="22">
        <f>'Div 91 history'!G124</f>
        <v>-6625.02</v>
      </c>
      <c r="L123" s="1">
        <f t="shared" si="85"/>
        <v>-10551.54099920179</v>
      </c>
      <c r="M123" s="1">
        <f t="shared" si="85"/>
        <v>-11308.71349619077</v>
      </c>
      <c r="N123" s="1">
        <f t="shared" si="85"/>
        <v>-10357.40466278016</v>
      </c>
      <c r="O123" s="1">
        <f t="shared" si="85"/>
        <v>-11311.993285487812</v>
      </c>
      <c r="P123" s="1">
        <f t="shared" si="85"/>
        <v>-11013.583440638038</v>
      </c>
      <c r="Q123" s="1">
        <f t="shared" si="85"/>
        <v>-10785.595600176503</v>
      </c>
      <c r="R123" s="1">
        <f t="shared" si="85"/>
        <v>-10547.683423189212</v>
      </c>
      <c r="S123" s="1">
        <f t="shared" si="85"/>
        <v>-9490.605633380821</v>
      </c>
      <c r="T123" s="1">
        <f t="shared" si="85"/>
        <v>-16672.970331904013</v>
      </c>
      <c r="U123" s="1">
        <f t="shared" si="85"/>
        <v>-11936.138888087044</v>
      </c>
      <c r="V123" s="1">
        <f t="shared" si="85"/>
        <v>-10559.714981853997</v>
      </c>
      <c r="W123" s="1">
        <f t="shared" si="86"/>
        <v>-12521.946642737465</v>
      </c>
      <c r="X123" s="1">
        <f t="shared" si="86"/>
        <v>-11070.342488576434</v>
      </c>
      <c r="Y123" s="1">
        <f t="shared" si="86"/>
        <v>-12132.11054701686</v>
      </c>
      <c r="Z123" s="1">
        <f t="shared" si="86"/>
        <v>-10424.716815140637</v>
      </c>
      <c r="AA123" s="1">
        <f t="shared" si="86"/>
        <v>-11311.993285487812</v>
      </c>
      <c r="AB123" s="1">
        <f t="shared" si="86"/>
        <v>-11013.583440638038</v>
      </c>
      <c r="AC123" s="1">
        <f t="shared" si="86"/>
        <v>-10785.595600176503</v>
      </c>
      <c r="AD123" s="1">
        <f t="shared" si="86"/>
        <v>-10547.683423189212</v>
      </c>
      <c r="AE123" s="1">
        <f t="shared" si="86"/>
        <v>-9490.605633380821</v>
      </c>
      <c r="AF123" s="1">
        <f t="shared" si="86"/>
        <v>-16672.970331904013</v>
      </c>
    </row>
    <row r="124" spans="1:38">
      <c r="A124" s="5" t="s">
        <v>166</v>
      </c>
      <c r="B124" s="5" t="str">
        <f t="shared" si="53"/>
        <v>8750-03003</v>
      </c>
      <c r="C124" s="5" t="str">
        <f t="shared" si="83"/>
        <v>8750</v>
      </c>
      <c r="D124" s="1">
        <f>SUM($F124:K124)</f>
        <v>0</v>
      </c>
      <c r="E124" s="2">
        <f t="shared" si="84"/>
        <v>0</v>
      </c>
      <c r="F124" s="22">
        <f>'Div 91 history'!B125</f>
        <v>0</v>
      </c>
      <c r="G124" s="22">
        <f>'Div 91 history'!C125</f>
        <v>0</v>
      </c>
      <c r="H124" s="22">
        <f>'Div 91 history'!D125</f>
        <v>0</v>
      </c>
      <c r="I124" s="22">
        <f>'Div 91 history'!E125</f>
        <v>0</v>
      </c>
      <c r="J124" s="22">
        <f>'Div 91 history'!F125</f>
        <v>0</v>
      </c>
      <c r="K124" s="22">
        <f>'Div 91 history'!G125</f>
        <v>0</v>
      </c>
      <c r="L124" s="1">
        <f t="shared" si="85"/>
        <v>0</v>
      </c>
      <c r="M124" s="1">
        <f t="shared" si="85"/>
        <v>0</v>
      </c>
      <c r="N124" s="1">
        <f t="shared" si="85"/>
        <v>0</v>
      </c>
      <c r="O124" s="1">
        <f t="shared" si="85"/>
        <v>0</v>
      </c>
      <c r="P124" s="1">
        <f t="shared" si="85"/>
        <v>0</v>
      </c>
      <c r="Q124" s="1">
        <f t="shared" si="85"/>
        <v>0</v>
      </c>
      <c r="R124" s="1">
        <f t="shared" si="85"/>
        <v>0</v>
      </c>
      <c r="S124" s="1">
        <f t="shared" si="85"/>
        <v>0</v>
      </c>
      <c r="T124" s="1">
        <f t="shared" si="85"/>
        <v>0</v>
      </c>
      <c r="U124" s="1">
        <f t="shared" si="85"/>
        <v>0</v>
      </c>
      <c r="V124" s="1">
        <f t="shared" si="85"/>
        <v>0</v>
      </c>
      <c r="W124" s="1">
        <f t="shared" si="86"/>
        <v>0</v>
      </c>
      <c r="X124" s="1">
        <f t="shared" si="86"/>
        <v>0</v>
      </c>
      <c r="Y124" s="1">
        <f t="shared" si="86"/>
        <v>0</v>
      </c>
      <c r="Z124" s="1">
        <f t="shared" si="86"/>
        <v>0</v>
      </c>
      <c r="AA124" s="1">
        <f t="shared" si="86"/>
        <v>0</v>
      </c>
      <c r="AB124" s="1">
        <f t="shared" si="86"/>
        <v>0</v>
      </c>
      <c r="AC124" s="1">
        <f t="shared" si="86"/>
        <v>0</v>
      </c>
      <c r="AD124" s="1">
        <f t="shared" si="86"/>
        <v>0</v>
      </c>
      <c r="AE124" s="1">
        <f t="shared" si="86"/>
        <v>0</v>
      </c>
      <c r="AF124" s="1">
        <f t="shared" si="86"/>
        <v>0</v>
      </c>
    </row>
    <row r="125" spans="1:38">
      <c r="A125" s="5" t="s">
        <v>170</v>
      </c>
      <c r="B125" s="5" t="str">
        <f t="shared" si="53"/>
        <v>8700-03004</v>
      </c>
      <c r="C125" s="5" t="str">
        <f t="shared" si="83"/>
        <v>8700</v>
      </c>
      <c r="D125" s="1">
        <f>SUM($F125:K125)</f>
        <v>0</v>
      </c>
      <c r="E125" s="2">
        <f t="shared" si="84"/>
        <v>0</v>
      </c>
      <c r="F125" s="22">
        <f>'Div 91 history'!B126</f>
        <v>0</v>
      </c>
      <c r="G125" s="22">
        <f>'Div 91 history'!C126</f>
        <v>0</v>
      </c>
      <c r="H125" s="22">
        <f>'Div 91 history'!D126</f>
        <v>0</v>
      </c>
      <c r="I125" s="22">
        <f>'Div 91 history'!E126</f>
        <v>0</v>
      </c>
      <c r="J125" s="22">
        <f>'Div 91 history'!F126</f>
        <v>0</v>
      </c>
      <c r="K125" s="22">
        <f>'Div 91 history'!G126</f>
        <v>0</v>
      </c>
      <c r="L125" s="1">
        <f t="shared" si="85"/>
        <v>0</v>
      </c>
      <c r="M125" s="1">
        <f t="shared" si="85"/>
        <v>0</v>
      </c>
      <c r="N125" s="1">
        <f t="shared" si="85"/>
        <v>0</v>
      </c>
      <c r="O125" s="1">
        <f t="shared" si="85"/>
        <v>0</v>
      </c>
      <c r="P125" s="1">
        <f t="shared" si="85"/>
        <v>0</v>
      </c>
      <c r="Q125" s="1">
        <f t="shared" si="85"/>
        <v>0</v>
      </c>
      <c r="R125" s="1">
        <f t="shared" si="85"/>
        <v>0</v>
      </c>
      <c r="S125" s="1">
        <f t="shared" si="85"/>
        <v>0</v>
      </c>
      <c r="T125" s="1">
        <f t="shared" si="85"/>
        <v>0</v>
      </c>
      <c r="U125" s="1">
        <f t="shared" si="85"/>
        <v>0</v>
      </c>
      <c r="V125" s="1">
        <f t="shared" si="85"/>
        <v>0</v>
      </c>
      <c r="W125" s="1">
        <f t="shared" si="86"/>
        <v>0</v>
      </c>
      <c r="X125" s="1">
        <f t="shared" si="86"/>
        <v>0</v>
      </c>
      <c r="Y125" s="1">
        <f t="shared" si="86"/>
        <v>0</v>
      </c>
      <c r="Z125" s="1">
        <f t="shared" si="86"/>
        <v>0</v>
      </c>
      <c r="AA125" s="1">
        <f t="shared" si="86"/>
        <v>0</v>
      </c>
      <c r="AB125" s="1">
        <f t="shared" si="86"/>
        <v>0</v>
      </c>
      <c r="AC125" s="1">
        <f t="shared" si="86"/>
        <v>0</v>
      </c>
      <c r="AD125" s="1">
        <f t="shared" si="86"/>
        <v>0</v>
      </c>
      <c r="AE125" s="1">
        <f t="shared" si="86"/>
        <v>0</v>
      </c>
      <c r="AF125" s="1">
        <f t="shared" si="86"/>
        <v>0</v>
      </c>
    </row>
    <row r="126" spans="1:38">
      <c r="A126" s="5" t="s">
        <v>171</v>
      </c>
      <c r="B126" s="5" t="str">
        <f t="shared" si="53"/>
        <v>8740-03004</v>
      </c>
      <c r="C126" s="5" t="str">
        <f t="shared" si="83"/>
        <v>8740</v>
      </c>
      <c r="D126" s="1">
        <f>SUM($F126:K126)</f>
        <v>7155.6400000000012</v>
      </c>
      <c r="E126" s="2">
        <f t="shared" si="84"/>
        <v>0.18442765657100404</v>
      </c>
      <c r="F126" s="22">
        <f>'Div 91 history'!B127</f>
        <v>107.87</v>
      </c>
      <c r="G126" s="22">
        <f>'Div 91 history'!C127</f>
        <v>235.89</v>
      </c>
      <c r="H126" s="22">
        <f>'Div 91 history'!D127</f>
        <v>5876.6200000000008</v>
      </c>
      <c r="I126" s="22">
        <f>'Div 91 history'!E127</f>
        <v>154.85</v>
      </c>
      <c r="J126" s="22">
        <f>'Div 91 history'!F127</f>
        <v>643.41000000000008</v>
      </c>
      <c r="K126" s="22">
        <f>'Div 91 history'!G127</f>
        <v>137</v>
      </c>
      <c r="L126" s="1">
        <f t="shared" si="85"/>
        <v>1145.1260738618898</v>
      </c>
      <c r="M126" s="1">
        <f t="shared" si="85"/>
        <v>1227.2996605236663</v>
      </c>
      <c r="N126" s="1">
        <f t="shared" si="85"/>
        <v>1124.0570583752183</v>
      </c>
      <c r="O126" s="1">
        <f t="shared" si="85"/>
        <v>1227.6556059008483</v>
      </c>
      <c r="P126" s="1">
        <f t="shared" si="85"/>
        <v>1195.2701094069801</v>
      </c>
      <c r="Q126" s="1">
        <f t="shared" si="85"/>
        <v>1170.5272950014144</v>
      </c>
      <c r="R126" s="1">
        <f t="shared" si="85"/>
        <v>1144.7074230814737</v>
      </c>
      <c r="S126" s="1">
        <f t="shared" si="85"/>
        <v>1029.9860435880464</v>
      </c>
      <c r="T126" s="1">
        <f t="shared" si="85"/>
        <v>1809.4658455322635</v>
      </c>
      <c r="U126" s="1">
        <f t="shared" si="85"/>
        <v>1295.3921956062468</v>
      </c>
      <c r="V126" s="1">
        <f t="shared" si="85"/>
        <v>1146.0131708899964</v>
      </c>
      <c r="W126" s="1">
        <f t="shared" si="86"/>
        <v>1358.9680973794032</v>
      </c>
      <c r="X126" s="1">
        <f t="shared" si="86"/>
        <v>1201.4299931364517</v>
      </c>
      <c r="Y126" s="1">
        <f t="shared" si="86"/>
        <v>1316.6603929620151</v>
      </c>
      <c r="Z126" s="1">
        <f t="shared" si="86"/>
        <v>1131.3622378519958</v>
      </c>
      <c r="AA126" s="1">
        <f t="shared" si="86"/>
        <v>1227.6556059008483</v>
      </c>
      <c r="AB126" s="1">
        <f t="shared" si="86"/>
        <v>1195.2701094069801</v>
      </c>
      <c r="AC126" s="1">
        <f t="shared" si="86"/>
        <v>1170.5272950014144</v>
      </c>
      <c r="AD126" s="1">
        <f t="shared" si="86"/>
        <v>1144.7074230814737</v>
      </c>
      <c r="AE126" s="1">
        <f t="shared" si="86"/>
        <v>1029.9860435880464</v>
      </c>
      <c r="AF126" s="1">
        <f t="shared" si="86"/>
        <v>1809.4658455322635</v>
      </c>
    </row>
    <row r="127" spans="1:38">
      <c r="A127" s="5" t="s">
        <v>172</v>
      </c>
      <c r="B127" s="5" t="str">
        <f t="shared" si="53"/>
        <v>8750-03004</v>
      </c>
      <c r="C127" s="5" t="str">
        <f t="shared" si="83"/>
        <v>8750</v>
      </c>
      <c r="D127" s="1">
        <f>SUM($F127:K127)</f>
        <v>43237.84</v>
      </c>
      <c r="E127" s="2">
        <f t="shared" si="84"/>
        <v>1.1144011585814853</v>
      </c>
      <c r="F127" s="22">
        <f>'Div 91 history'!B128</f>
        <v>6979.52</v>
      </c>
      <c r="G127" s="22">
        <f>'Div 91 history'!C128</f>
        <v>7642.89</v>
      </c>
      <c r="H127" s="22">
        <f>'Div 91 history'!D128</f>
        <v>7258.130000000001</v>
      </c>
      <c r="I127" s="22">
        <f>'Div 91 history'!E128</f>
        <v>8019.39</v>
      </c>
      <c r="J127" s="22">
        <f>'Div 91 history'!F128</f>
        <v>6917.1299999999992</v>
      </c>
      <c r="K127" s="22">
        <f>'Div 91 history'!G128</f>
        <v>6420.7800000000007</v>
      </c>
      <c r="L127" s="1">
        <f t="shared" si="85"/>
        <v>6919.4059457251287</v>
      </c>
      <c r="M127" s="1">
        <f t="shared" si="85"/>
        <v>7415.9385259426945</v>
      </c>
      <c r="N127" s="1">
        <f t="shared" si="85"/>
        <v>6792.0967573687794</v>
      </c>
      <c r="O127" s="1">
        <f t="shared" si="85"/>
        <v>7418.0893201787567</v>
      </c>
      <c r="P127" s="1">
        <f t="shared" si="85"/>
        <v>7222.4004767318484</v>
      </c>
      <c r="Q127" s="1">
        <f t="shared" si="85"/>
        <v>7072.8924172965571</v>
      </c>
      <c r="R127" s="1">
        <f t="shared" si="85"/>
        <v>6916.8762550951487</v>
      </c>
      <c r="S127" s="1">
        <f t="shared" si="85"/>
        <v>6223.6741584111214</v>
      </c>
      <c r="T127" s="1">
        <f t="shared" si="85"/>
        <v>10933.668367132597</v>
      </c>
      <c r="U127" s="1">
        <f t="shared" si="85"/>
        <v>7827.3865777025658</v>
      </c>
      <c r="V127" s="1">
        <f t="shared" si="85"/>
        <v>6924.7662152979055</v>
      </c>
      <c r="W127" s="1">
        <f t="shared" si="86"/>
        <v>8211.542945088775</v>
      </c>
      <c r="X127" s="1">
        <f t="shared" si="86"/>
        <v>7259.6214754284701</v>
      </c>
      <c r="Y127" s="1">
        <f t="shared" si="86"/>
        <v>7955.8993193101824</v>
      </c>
      <c r="Z127" s="1">
        <f t="shared" si="86"/>
        <v>6836.2381872601918</v>
      </c>
      <c r="AA127" s="1">
        <f t="shared" si="86"/>
        <v>7418.0893201787567</v>
      </c>
      <c r="AB127" s="1">
        <f t="shared" si="86"/>
        <v>7222.4004767318484</v>
      </c>
      <c r="AC127" s="1">
        <f t="shared" si="86"/>
        <v>7072.8924172965571</v>
      </c>
      <c r="AD127" s="1">
        <f t="shared" si="86"/>
        <v>6916.8762550951487</v>
      </c>
      <c r="AE127" s="1">
        <f t="shared" si="86"/>
        <v>6223.6741584111214</v>
      </c>
      <c r="AF127" s="1">
        <f t="shared" si="86"/>
        <v>10933.668367132597</v>
      </c>
    </row>
    <row r="128" spans="1:38">
      <c r="A128" s="5" t="s">
        <v>175</v>
      </c>
      <c r="B128" s="5" t="str">
        <f t="shared" si="53"/>
        <v>8740-04301</v>
      </c>
      <c r="C128" s="5" t="str">
        <f t="shared" si="83"/>
        <v>8740</v>
      </c>
      <c r="D128" s="1">
        <f>SUM($F128:K128)</f>
        <v>32</v>
      </c>
      <c r="E128" s="2">
        <f t="shared" si="84"/>
        <v>8.2475991110119123E-4</v>
      </c>
      <c r="F128" s="22">
        <f>'Div 91 history'!B129</f>
        <v>16</v>
      </c>
      <c r="G128" s="22">
        <f>'Div 91 history'!C129</f>
        <v>16</v>
      </c>
      <c r="H128" s="22">
        <f>'Div 91 history'!D129</f>
        <v>0</v>
      </c>
      <c r="I128" s="22">
        <f>'Div 91 history'!E129</f>
        <v>0</v>
      </c>
      <c r="J128" s="22">
        <f>'Div 91 history'!F129</f>
        <v>0</v>
      </c>
      <c r="K128" s="22">
        <f>'Div 91 history'!G129</f>
        <v>0</v>
      </c>
      <c r="L128" s="1">
        <f t="shared" si="85"/>
        <v>5.1210002688201843</v>
      </c>
      <c r="M128" s="1">
        <f t="shared" si="85"/>
        <v>5.4884802948104303</v>
      </c>
      <c r="N128" s="1">
        <f t="shared" si="85"/>
        <v>5.0267796965759848</v>
      </c>
      <c r="O128" s="1">
        <f t="shared" si="85"/>
        <v>5.4900720814388562</v>
      </c>
      <c r="P128" s="1">
        <f t="shared" si="85"/>
        <v>5.3452442410494871</v>
      </c>
      <c r="Q128" s="1">
        <f t="shared" si="85"/>
        <v>5.234594451376152</v>
      </c>
      <c r="R128" s="1">
        <f t="shared" si="85"/>
        <v>5.1191280638219849</v>
      </c>
      <c r="S128" s="1">
        <f t="shared" si="85"/>
        <v>4.6060944087206002</v>
      </c>
      <c r="T128" s="1">
        <f t="shared" si="85"/>
        <v>8.0919256777915631</v>
      </c>
      <c r="U128" s="1">
        <f t="shared" si="85"/>
        <v>5.7929899015881023</v>
      </c>
      <c r="V128" s="1">
        <f t="shared" si="85"/>
        <v>5.1249673639925817</v>
      </c>
      <c r="W128" s="1">
        <f t="shared" si="86"/>
        <v>6.0773011381429045</v>
      </c>
      <c r="X128" s="1">
        <f t="shared" si="86"/>
        <v>5.3727912220802674</v>
      </c>
      <c r="Y128" s="1">
        <f t="shared" si="86"/>
        <v>5.8881012145362916</v>
      </c>
      <c r="Z128" s="1">
        <f t="shared" si="86"/>
        <v>5.0594484366547023</v>
      </c>
      <c r="AA128" s="1">
        <f t="shared" si="86"/>
        <v>5.4900720814388562</v>
      </c>
      <c r="AB128" s="1">
        <f t="shared" si="86"/>
        <v>5.3452442410494871</v>
      </c>
      <c r="AC128" s="1">
        <f t="shared" si="86"/>
        <v>5.234594451376152</v>
      </c>
      <c r="AD128" s="1">
        <f t="shared" si="86"/>
        <v>5.1191280638219849</v>
      </c>
      <c r="AE128" s="1">
        <f t="shared" si="86"/>
        <v>4.6060944087206002</v>
      </c>
      <c r="AF128" s="1">
        <f t="shared" si="86"/>
        <v>8.0919256777915631</v>
      </c>
    </row>
    <row r="129" spans="1:38">
      <c r="A129" s="5" t="s">
        <v>176</v>
      </c>
      <c r="B129" s="5" t="str">
        <f t="shared" si="53"/>
        <v>8740-04302</v>
      </c>
      <c r="C129" s="5" t="str">
        <f t="shared" si="83"/>
        <v>8740</v>
      </c>
      <c r="D129" s="1">
        <f>SUM($F129:K129)</f>
        <v>703.76</v>
      </c>
      <c r="E129" s="2">
        <f t="shared" si="84"/>
        <v>1.813853234489295E-2</v>
      </c>
      <c r="F129" s="22">
        <f>'Div 91 history'!B130</f>
        <v>76.19</v>
      </c>
      <c r="G129" s="22">
        <f>'Div 91 history'!C130</f>
        <v>0</v>
      </c>
      <c r="H129" s="22">
        <f>'Div 91 history'!D130</f>
        <v>107.98</v>
      </c>
      <c r="I129" s="22">
        <f>'Div 91 history'!E130</f>
        <v>-16</v>
      </c>
      <c r="J129" s="22">
        <f>'Div 91 history'!F130</f>
        <v>399.57</v>
      </c>
      <c r="K129" s="22">
        <f>'Div 91 history'!G130</f>
        <v>136.02000000000001</v>
      </c>
      <c r="L129" s="1">
        <f t="shared" si="85"/>
        <v>112.62359841202792</v>
      </c>
      <c r="M129" s="1">
        <f t="shared" si="85"/>
        <v>120.7054028836184</v>
      </c>
      <c r="N129" s="1">
        <f t="shared" si="85"/>
        <v>110.55145247694735</v>
      </c>
      <c r="O129" s="1">
        <f t="shared" si="85"/>
        <v>120.74041025104405</v>
      </c>
      <c r="P129" s="1">
        <f t="shared" si="85"/>
        <v>117.55528397128087</v>
      </c>
      <c r="Q129" s="1">
        <f t="shared" si="85"/>
        <v>115.12181847189004</v>
      </c>
      <c r="R129" s="1">
        <f t="shared" si="85"/>
        <v>112.58242394360502</v>
      </c>
      <c r="S129" s="1">
        <f t="shared" si="85"/>
        <v>101.29953128378781</v>
      </c>
      <c r="T129" s="1">
        <f t="shared" si="85"/>
        <v>177.96167546883095</v>
      </c>
      <c r="U129" s="1">
        <f t="shared" si="85"/>
        <v>127.40233041067636</v>
      </c>
      <c r="V129" s="1">
        <f t="shared" si="85"/>
        <v>112.71084475260686</v>
      </c>
      <c r="W129" s="1">
        <f t="shared" si="86"/>
        <v>133.65504528060785</v>
      </c>
      <c r="X129" s="1">
        <f t="shared" si="86"/>
        <v>118.16111095160028</v>
      </c>
      <c r="Y129" s="1">
        <f t="shared" si="86"/>
        <v>129.4940659606894</v>
      </c>
      <c r="Z129" s="1">
        <f t="shared" si="86"/>
        <v>111.26991974312855</v>
      </c>
      <c r="AA129" s="1">
        <f t="shared" si="86"/>
        <v>120.74041025104405</v>
      </c>
      <c r="AB129" s="1">
        <f t="shared" si="86"/>
        <v>117.55528397128087</v>
      </c>
      <c r="AC129" s="1">
        <f t="shared" si="86"/>
        <v>115.12181847189004</v>
      </c>
      <c r="AD129" s="1">
        <f t="shared" si="86"/>
        <v>112.58242394360502</v>
      </c>
      <c r="AE129" s="1">
        <f t="shared" si="86"/>
        <v>101.29953128378781</v>
      </c>
      <c r="AF129" s="1">
        <f t="shared" si="86"/>
        <v>177.96167546883095</v>
      </c>
    </row>
    <row r="130" spans="1:38">
      <c r="A130" s="5" t="s">
        <v>181</v>
      </c>
      <c r="B130" s="5" t="str">
        <f t="shared" si="53"/>
        <v>8740-04307</v>
      </c>
      <c r="C130" s="5" t="str">
        <f t="shared" si="83"/>
        <v>8740</v>
      </c>
      <c r="D130" s="1">
        <f>SUM($F130:K130)</f>
        <v>-721.05</v>
      </c>
      <c r="E130" s="2">
        <f t="shared" si="84"/>
        <v>-1.8584160434359811E-2</v>
      </c>
      <c r="F130" s="22">
        <f>'Div 91 history'!B131</f>
        <v>-90.35</v>
      </c>
      <c r="G130" s="22">
        <f>'Div 91 history'!C131</f>
        <v>-15.68</v>
      </c>
      <c r="H130" s="22">
        <f>'Div 91 history'!D131</f>
        <v>-105.82</v>
      </c>
      <c r="I130" s="22">
        <f>'Div 91 history'!E131</f>
        <v>15.68</v>
      </c>
      <c r="J130" s="22">
        <f>'Div 91 history'!F131</f>
        <v>-391.58</v>
      </c>
      <c r="K130" s="22">
        <f>'Div 91 history'!G131</f>
        <v>-133.30000000000001</v>
      </c>
      <c r="L130" s="1">
        <f t="shared" si="85"/>
        <v>-115.39053886977482</v>
      </c>
      <c r="M130" s="1">
        <f t="shared" si="85"/>
        <v>-123.67089739290816</v>
      </c>
      <c r="N130" s="1">
        <f t="shared" si="85"/>
        <v>-113.26748438175355</v>
      </c>
      <c r="O130" s="1">
        <f t="shared" si="85"/>
        <v>-123.70676482254648</v>
      </c>
      <c r="P130" s="1">
        <f t="shared" si="85"/>
        <v>-120.44338625027291</v>
      </c>
      <c r="Q130" s="1">
        <f t="shared" si="85"/>
        <v>-117.9501352863992</v>
      </c>
      <c r="R130" s="1">
        <f t="shared" si="85"/>
        <v>-115.34835282558882</v>
      </c>
      <c r="S130" s="1">
        <f t="shared" si="85"/>
        <v>-103.78826166899965</v>
      </c>
      <c r="T130" s="1">
        <f t="shared" si="85"/>
        <v>-182.33384406161269</v>
      </c>
      <c r="U130" s="1">
        <f t="shared" si="85"/>
        <v>-130.53235526687817</v>
      </c>
      <c r="V130" s="1">
        <f t="shared" si="85"/>
        <v>-115.47992868146409</v>
      </c>
      <c r="W130" s="1">
        <f t="shared" si="86"/>
        <v>-136.93868705181066</v>
      </c>
      <c r="X130" s="1">
        <f t="shared" si="86"/>
        <v>-121.06409720878052</v>
      </c>
      <c r="Y130" s="1">
        <f t="shared" si="86"/>
        <v>-132.67548064816853</v>
      </c>
      <c r="Z130" s="1">
        <f t="shared" si="86"/>
        <v>-114.00360297655854</v>
      </c>
      <c r="AA130" s="1">
        <f t="shared" si="86"/>
        <v>-123.70676482254648</v>
      </c>
      <c r="AB130" s="1">
        <f t="shared" si="86"/>
        <v>-120.44338625027291</v>
      </c>
      <c r="AC130" s="1">
        <f t="shared" si="86"/>
        <v>-117.9501352863992</v>
      </c>
      <c r="AD130" s="1">
        <f t="shared" si="86"/>
        <v>-115.34835282558882</v>
      </c>
      <c r="AE130" s="1">
        <f t="shared" si="86"/>
        <v>-103.78826166899965</v>
      </c>
      <c r="AF130" s="1">
        <f t="shared" si="86"/>
        <v>-182.33384406161269</v>
      </c>
    </row>
    <row r="131" spans="1:38">
      <c r="A131" s="9" t="s">
        <v>25</v>
      </c>
      <c r="B131" s="5"/>
      <c r="C131" s="5"/>
      <c r="D131" s="31">
        <f t="shared" ref="D131:K131" si="87">SUM(D121:D130)</f>
        <v>38799.169999999991</v>
      </c>
      <c r="E131" s="32">
        <f t="shared" si="87"/>
        <v>0.99999999999999989</v>
      </c>
      <c r="F131" s="31">
        <f t="shared" si="87"/>
        <v>6190.92</v>
      </c>
      <c r="G131" s="31">
        <f t="shared" si="87"/>
        <v>6226.0699999999979</v>
      </c>
      <c r="H131" s="31">
        <f t="shared" si="87"/>
        <v>7329.6800000000012</v>
      </c>
      <c r="I131" s="31">
        <f t="shared" si="87"/>
        <v>6052.5700000000015</v>
      </c>
      <c r="J131" s="31">
        <f t="shared" si="87"/>
        <v>8106.2699999999968</v>
      </c>
      <c r="K131" s="31">
        <f t="shared" si="87"/>
        <v>4893.6600000000008</v>
      </c>
      <c r="L131" s="33">
        <f>'Div 91 history'!H132</f>
        <v>6209.08</v>
      </c>
      <c r="M131" s="33">
        <f>'Div 91 history'!I132</f>
        <v>6654.6399999999994</v>
      </c>
      <c r="N131" s="33">
        <f>'Div 91 history'!J132</f>
        <v>6094.84</v>
      </c>
      <c r="O131" s="31">
        <f>'Div 091 FY18 Budget'!C29</f>
        <v>6656.57</v>
      </c>
      <c r="P131" s="31">
        <f>'Div 091 FY18 Budget'!D29</f>
        <v>6480.97</v>
      </c>
      <c r="Q131" s="31">
        <f>'Div 091 FY18 Budget'!E29</f>
        <v>6346.81</v>
      </c>
      <c r="R131" s="31">
        <f>'Div 091 FY18 Budget'!F29</f>
        <v>6206.81</v>
      </c>
      <c r="S131" s="31">
        <f>'Div 091 FY18 Budget'!G29</f>
        <v>5584.77</v>
      </c>
      <c r="T131" s="31">
        <f>'Div 091 FY18 Budget'!H29</f>
        <v>9811.25</v>
      </c>
      <c r="U131" s="31">
        <f>'Div 091 FY18 Budget'!I29</f>
        <v>7023.85</v>
      </c>
      <c r="V131" s="31">
        <f>'Div 091 FY18 Budget'!J29</f>
        <v>6213.89</v>
      </c>
      <c r="W131" s="31">
        <f>'Div 091 FY18 Budget'!K29</f>
        <v>7368.57</v>
      </c>
      <c r="X131" s="31">
        <f>'Div 091 FY18 Budget'!L29</f>
        <v>6514.37</v>
      </c>
      <c r="Y131" s="31">
        <f>'Div 091 FY18 Budget'!M29</f>
        <v>7139.17</v>
      </c>
      <c r="Z131" s="31">
        <f>'Div 091 FY18 Budget'!N29</f>
        <v>6134.45</v>
      </c>
      <c r="AA131" s="37">
        <f t="shared" ref="AA131" si="88">O131*(1+AA$3)</f>
        <v>6656.57</v>
      </c>
      <c r="AB131" s="37">
        <f t="shared" ref="AB131" si="89">P131*(1+AB$3)</f>
        <v>6480.97</v>
      </c>
      <c r="AC131" s="37">
        <f t="shared" ref="AC131" si="90">Q131*(1+AC$3)</f>
        <v>6346.81</v>
      </c>
      <c r="AD131" s="37">
        <f t="shared" ref="AD131" si="91">R131*(1+AD$3)</f>
        <v>6206.81</v>
      </c>
      <c r="AE131" s="37">
        <f t="shared" ref="AE131" si="92">S131*(1+AE$3)</f>
        <v>5584.77</v>
      </c>
      <c r="AF131" s="37">
        <f t="shared" ref="AF131" si="93">T131*(1+AF$3)</f>
        <v>9811.25</v>
      </c>
      <c r="AH131" s="15">
        <f>SUM(F131:Q131)</f>
        <v>77242.079999999987</v>
      </c>
      <c r="AI131" s="15">
        <f>SUM(U131:AF131)</f>
        <v>81481.48</v>
      </c>
      <c r="AK131" s="15">
        <f>AH131*$AK$6</f>
        <v>38814.764085757633</v>
      </c>
      <c r="AL131" s="15">
        <f>AI131*$AL$6</f>
        <v>40945.552432451703</v>
      </c>
    </row>
    <row r="132" spans="1:38">
      <c r="B132" s="5"/>
      <c r="C132" s="5"/>
      <c r="F132" s="1">
        <f>F131-'Div 91 history'!B132</f>
        <v>0</v>
      </c>
      <c r="G132" s="1">
        <f>G131-'Div 91 history'!C132</f>
        <v>0</v>
      </c>
      <c r="H132" s="1">
        <f>H131-'Div 91 history'!D132</f>
        <v>0</v>
      </c>
      <c r="I132" s="1">
        <f>I131-'Div 91 history'!E132</f>
        <v>0</v>
      </c>
      <c r="J132" s="1">
        <f>J131-'Div 91 history'!F132</f>
        <v>0</v>
      </c>
      <c r="K132" s="1">
        <f>K131-'Div 91 history'!G132</f>
        <v>0</v>
      </c>
      <c r="L132" s="1">
        <f>L131-'Div 91 history'!H132</f>
        <v>0</v>
      </c>
      <c r="M132" s="1">
        <f>M131-'Div 91 history'!I132</f>
        <v>0</v>
      </c>
      <c r="N132" s="1">
        <f>N131-'Div 91 history'!J132</f>
        <v>0</v>
      </c>
      <c r="O132" s="1">
        <f t="shared" ref="O132:AF132" si="94">O131-SUM(O121:O130)</f>
        <v>0</v>
      </c>
      <c r="P132" s="1">
        <f t="shared" si="94"/>
        <v>0</v>
      </c>
      <c r="Q132" s="1">
        <f t="shared" si="94"/>
        <v>0</v>
      </c>
      <c r="R132" s="1">
        <f t="shared" si="94"/>
        <v>0</v>
      </c>
      <c r="S132" s="1">
        <f t="shared" si="94"/>
        <v>0</v>
      </c>
      <c r="T132" s="1">
        <f t="shared" si="94"/>
        <v>0</v>
      </c>
      <c r="U132" s="1">
        <f t="shared" si="94"/>
        <v>0</v>
      </c>
      <c r="V132" s="1">
        <f t="shared" si="94"/>
        <v>0</v>
      </c>
      <c r="W132" s="1">
        <f t="shared" si="94"/>
        <v>0</v>
      </c>
      <c r="X132" s="1">
        <f t="shared" si="94"/>
        <v>0</v>
      </c>
      <c r="Y132" s="1">
        <f t="shared" si="94"/>
        <v>0</v>
      </c>
      <c r="Z132" s="1">
        <f t="shared" si="94"/>
        <v>0</v>
      </c>
      <c r="AA132" s="1">
        <f t="shared" si="94"/>
        <v>0</v>
      </c>
      <c r="AB132" s="1">
        <f t="shared" si="94"/>
        <v>0</v>
      </c>
      <c r="AC132" s="1">
        <f t="shared" si="94"/>
        <v>0</v>
      </c>
      <c r="AD132" s="1">
        <f t="shared" si="94"/>
        <v>0</v>
      </c>
      <c r="AE132" s="1">
        <f t="shared" si="94"/>
        <v>0</v>
      </c>
      <c r="AF132" s="1">
        <f t="shared" si="94"/>
        <v>0</v>
      </c>
    </row>
    <row r="133" spans="1:38">
      <c r="A133" s="77" t="s">
        <v>678</v>
      </c>
      <c r="B133" s="5" t="str">
        <f t="shared" si="53"/>
        <v>8711-02001</v>
      </c>
      <c r="C133" s="5" t="str">
        <f t="shared" ref="C133:C148" si="95">LEFT(B133,4)</f>
        <v>8711</v>
      </c>
      <c r="D133" s="1">
        <f>SUM($F133:K133)</f>
        <v>20722.22</v>
      </c>
      <c r="E133" s="2">
        <f t="shared" ref="E133:E144" si="96">D133/$D$149</f>
        <v>0.23680604805505012</v>
      </c>
      <c r="F133" s="22">
        <f>'Div 91 history'!B134</f>
        <v>10613.37</v>
      </c>
      <c r="G133" s="22">
        <f>'Div 91 history'!C134</f>
        <v>0</v>
      </c>
      <c r="H133" s="22">
        <f>'Div 91 history'!D134</f>
        <v>0</v>
      </c>
      <c r="I133" s="22">
        <f>'Div 91 history'!E134</f>
        <v>4092.36</v>
      </c>
      <c r="J133" s="22">
        <f>'Div 91 history'!F134</f>
        <v>0</v>
      </c>
      <c r="K133" s="22">
        <f>'Div 91 history'!G134</f>
        <v>6016.49</v>
      </c>
      <c r="L133" s="1">
        <f t="shared" ref="L133:U144" si="97">$E133*L$149</f>
        <v>1185.9767859902631</v>
      </c>
      <c r="M133" s="1">
        <f t="shared" si="97"/>
        <v>4023.2116173103127</v>
      </c>
      <c r="N133" s="1">
        <f t="shared" si="97"/>
        <v>5615.8791102303185</v>
      </c>
      <c r="O133" s="1">
        <f t="shared" si="97"/>
        <v>3744.9834553294731</v>
      </c>
      <c r="P133" s="1">
        <f t="shared" si="97"/>
        <v>4422.7791983145598</v>
      </c>
      <c r="Q133" s="1">
        <f t="shared" si="97"/>
        <v>1698.1030177560367</v>
      </c>
      <c r="R133" s="1">
        <f t="shared" si="97"/>
        <v>5241.2779908725161</v>
      </c>
      <c r="S133" s="1">
        <f t="shared" si="97"/>
        <v>731.42284062763326</v>
      </c>
      <c r="T133" s="1">
        <f t="shared" si="97"/>
        <v>5850.6249456672904</v>
      </c>
      <c r="U133" s="1">
        <f t="shared" si="97"/>
        <v>3237.8917201453505</v>
      </c>
      <c r="V133" s="1">
        <f t="shared" ref="V133:AF144" si="98">$E133*V$149</f>
        <v>3029.4360921634507</v>
      </c>
      <c r="W133" s="1">
        <f t="shared" si="98"/>
        <v>3680.8753220000103</v>
      </c>
      <c r="X133" s="1">
        <f t="shared" si="98"/>
        <v>3795.1768652752221</v>
      </c>
      <c r="Y133" s="1">
        <f t="shared" si="98"/>
        <v>4264.4743551897591</v>
      </c>
      <c r="Z133" s="1">
        <f t="shared" si="98"/>
        <v>3320.0302659737249</v>
      </c>
      <c r="AA133" s="1">
        <f t="shared" si="98"/>
        <v>3744.9834553294731</v>
      </c>
      <c r="AB133" s="1">
        <f t="shared" si="98"/>
        <v>4422.7791983145598</v>
      </c>
      <c r="AC133" s="1">
        <f t="shared" si="98"/>
        <v>1698.1030177560367</v>
      </c>
      <c r="AD133" s="1">
        <f t="shared" si="98"/>
        <v>5241.2779908725161</v>
      </c>
      <c r="AE133" s="1">
        <f t="shared" si="98"/>
        <v>731.42284062763326</v>
      </c>
      <c r="AF133" s="1">
        <f t="shared" si="98"/>
        <v>5850.6249456672904</v>
      </c>
    </row>
    <row r="134" spans="1:38">
      <c r="A134" s="77" t="s">
        <v>679</v>
      </c>
      <c r="B134" s="5" t="str">
        <f t="shared" ref="B134" si="99">RIGHT(A134,10)</f>
        <v>8711-02004</v>
      </c>
      <c r="C134" s="5" t="str">
        <f t="shared" ref="C134" si="100">LEFT(B134,4)</f>
        <v>8711</v>
      </c>
      <c r="D134" s="1">
        <f>SUM($F134:K134)</f>
        <v>1652.73</v>
      </c>
      <c r="E134" s="2">
        <f t="shared" si="96"/>
        <v>1.8886801694124614E-2</v>
      </c>
      <c r="F134" s="22">
        <f>'Div 91 history'!B135</f>
        <v>742.94</v>
      </c>
      <c r="G134" s="22">
        <f>'Div 91 history'!C135</f>
        <v>0</v>
      </c>
      <c r="H134" s="22">
        <f>'Div 91 history'!D135</f>
        <v>0</v>
      </c>
      <c r="I134" s="22">
        <f>'Div 91 history'!E135</f>
        <v>368.31</v>
      </c>
      <c r="J134" s="22">
        <f>'Div 91 history'!F135</f>
        <v>0</v>
      </c>
      <c r="K134" s="22">
        <f>'Div 91 history'!G135</f>
        <v>541.48</v>
      </c>
      <c r="L134" s="1">
        <f t="shared" si="97"/>
        <v>94.58925798054878</v>
      </c>
      <c r="M134" s="1">
        <f t="shared" si="97"/>
        <v>320.87693964629625</v>
      </c>
      <c r="N134" s="1">
        <f t="shared" si="97"/>
        <v>447.90239085633459</v>
      </c>
      <c r="O134" s="1">
        <f t="shared" si="97"/>
        <v>298.68645859983536</v>
      </c>
      <c r="P134" s="1">
        <f t="shared" si="97"/>
        <v>352.74501788082659</v>
      </c>
      <c r="Q134" s="1">
        <f t="shared" si="97"/>
        <v>135.43461079633042</v>
      </c>
      <c r="R134" s="1">
        <f t="shared" si="97"/>
        <v>418.02554812441582</v>
      </c>
      <c r="S134" s="1">
        <f t="shared" si="97"/>
        <v>58.335664392642691</v>
      </c>
      <c r="T134" s="1">
        <f t="shared" si="97"/>
        <v>466.62487737572036</v>
      </c>
      <c r="U134" s="1">
        <f t="shared" si="97"/>
        <v>258.24263918807077</v>
      </c>
      <c r="V134" s="1">
        <f t="shared" si="98"/>
        <v>241.61696539276676</v>
      </c>
      <c r="W134" s="1">
        <f t="shared" si="98"/>
        <v>293.57342364520196</v>
      </c>
      <c r="X134" s="1">
        <f t="shared" si="98"/>
        <v>302.689705086922</v>
      </c>
      <c r="Y134" s="1">
        <f t="shared" si="98"/>
        <v>340.11919094830427</v>
      </c>
      <c r="Z134" s="1">
        <f t="shared" si="98"/>
        <v>264.79371522369485</v>
      </c>
      <c r="AA134" s="1">
        <f t="shared" si="98"/>
        <v>298.68645859983536</v>
      </c>
      <c r="AB134" s="1">
        <f t="shared" si="98"/>
        <v>352.74501788082659</v>
      </c>
      <c r="AC134" s="1">
        <f t="shared" si="98"/>
        <v>135.43461079633042</v>
      </c>
      <c r="AD134" s="1">
        <f t="shared" si="98"/>
        <v>418.02554812441582</v>
      </c>
      <c r="AE134" s="1">
        <f t="shared" si="98"/>
        <v>58.335664392642691</v>
      </c>
      <c r="AF134" s="1">
        <f t="shared" si="98"/>
        <v>466.62487737572036</v>
      </c>
    </row>
    <row r="135" spans="1:38">
      <c r="A135" s="77" t="s">
        <v>186</v>
      </c>
      <c r="B135" s="5" t="str">
        <f t="shared" si="53"/>
        <v>8711-02005</v>
      </c>
      <c r="C135" s="5" t="str">
        <f t="shared" si="95"/>
        <v>8711</v>
      </c>
      <c r="D135" s="1">
        <f>SUM($F135:K135)</f>
        <v>22599.61</v>
      </c>
      <c r="E135" s="2">
        <f t="shared" si="96"/>
        <v>0.25826018311191518</v>
      </c>
      <c r="F135" s="22">
        <f>'Div 91 history'!B136</f>
        <v>299.83999999999997</v>
      </c>
      <c r="G135" s="22">
        <f>'Div 91 history'!C136</f>
        <v>3070.17</v>
      </c>
      <c r="H135" s="22">
        <f>'Div 91 history'!D136</f>
        <v>19229.599999999999</v>
      </c>
      <c r="I135" s="22">
        <f>'Div 91 history'!E136</f>
        <v>0</v>
      </c>
      <c r="J135" s="22">
        <f>'Div 91 history'!F136</f>
        <v>0</v>
      </c>
      <c r="K135" s="22">
        <f>'Div 91 history'!G136</f>
        <v>0</v>
      </c>
      <c r="L135" s="1">
        <f t="shared" si="97"/>
        <v>1293.4238142647559</v>
      </c>
      <c r="M135" s="1">
        <f t="shared" si="97"/>
        <v>4387.7062157762202</v>
      </c>
      <c r="N135" s="1">
        <f t="shared" si="97"/>
        <v>6124.6660685173792</v>
      </c>
      <c r="O135" s="1">
        <f t="shared" si="97"/>
        <v>4084.2711614343693</v>
      </c>
      <c r="P135" s="1">
        <f t="shared" si="97"/>
        <v>4823.4737879446175</v>
      </c>
      <c r="Q135" s="1">
        <f t="shared" si="97"/>
        <v>1851.947616669908</v>
      </c>
      <c r="R135" s="1">
        <f t="shared" si="97"/>
        <v>5716.1268674544717</v>
      </c>
      <c r="S135" s="1">
        <f t="shared" si="97"/>
        <v>797.68822757777241</v>
      </c>
      <c r="T135" s="1">
        <f t="shared" si="97"/>
        <v>6380.6793880362211</v>
      </c>
      <c r="U135" s="1">
        <f t="shared" si="97"/>
        <v>3531.2379705221765</v>
      </c>
      <c r="V135" s="1">
        <f t="shared" si="98"/>
        <v>3303.8966965324194</v>
      </c>
      <c r="W135" s="1">
        <f t="shared" si="98"/>
        <v>4014.3549646623114</v>
      </c>
      <c r="X135" s="1">
        <f t="shared" si="98"/>
        <v>4139.011989846771</v>
      </c>
      <c r="Y135" s="1">
        <f t="shared" si="98"/>
        <v>4650.826855534302</v>
      </c>
      <c r="Z135" s="1">
        <f t="shared" si="98"/>
        <v>3620.8180976363756</v>
      </c>
      <c r="AA135" s="1">
        <f t="shared" si="98"/>
        <v>4084.2711614343693</v>
      </c>
      <c r="AB135" s="1">
        <f t="shared" si="98"/>
        <v>4823.4737879446175</v>
      </c>
      <c r="AC135" s="1">
        <f t="shared" si="98"/>
        <v>1851.947616669908</v>
      </c>
      <c r="AD135" s="1">
        <f t="shared" si="98"/>
        <v>5716.1268674544717</v>
      </c>
      <c r="AE135" s="1">
        <f t="shared" si="98"/>
        <v>797.68822757777241</v>
      </c>
      <c r="AF135" s="1">
        <f t="shared" si="98"/>
        <v>6380.6793880362211</v>
      </c>
    </row>
    <row r="136" spans="1:38">
      <c r="A136" s="77" t="s">
        <v>187</v>
      </c>
      <c r="B136" s="5" t="str">
        <f t="shared" ref="B136" si="101">RIGHT(A136,10)</f>
        <v>8740-02005</v>
      </c>
      <c r="C136" s="5" t="str">
        <f t="shared" ref="C136" si="102">LEFT(B136,4)</f>
        <v>8740</v>
      </c>
      <c r="D136" s="1">
        <f>SUM($F136:K136)</f>
        <v>4445.92</v>
      </c>
      <c r="E136" s="2">
        <f t="shared" si="96"/>
        <v>5.0806368486045819E-2</v>
      </c>
      <c r="F136" s="22">
        <f>'Div 91 history'!B137</f>
        <v>203.3</v>
      </c>
      <c r="G136" s="22">
        <f>'Div 91 history'!C137</f>
        <v>360.66</v>
      </c>
      <c r="H136" s="22">
        <f>'Div 91 history'!D137</f>
        <v>888.42</v>
      </c>
      <c r="I136" s="22">
        <f>'Div 91 history'!E137</f>
        <v>415.48</v>
      </c>
      <c r="J136" s="22">
        <f>'Div 91 history'!F137</f>
        <v>1300.3499999999999</v>
      </c>
      <c r="K136" s="22">
        <f>'Div 91 history'!G137</f>
        <v>1277.71</v>
      </c>
      <c r="L136" s="1">
        <f t="shared" si="97"/>
        <v>254.4494707791844</v>
      </c>
      <c r="M136" s="1">
        <f t="shared" si="97"/>
        <v>863.1737812663057</v>
      </c>
      <c r="N136" s="1">
        <f t="shared" si="97"/>
        <v>1204.8781092834251</v>
      </c>
      <c r="O136" s="1">
        <f t="shared" si="97"/>
        <v>803.48036280468079</v>
      </c>
      <c r="P136" s="1">
        <f t="shared" si="97"/>
        <v>948.90038294018052</v>
      </c>
      <c r="Q136" s="1">
        <f t="shared" si="97"/>
        <v>364.32535552184652</v>
      </c>
      <c r="R136" s="1">
        <f t="shared" si="97"/>
        <v>1124.5080230390342</v>
      </c>
      <c r="S136" s="1">
        <f t="shared" si="97"/>
        <v>156.9256303428497</v>
      </c>
      <c r="T136" s="1">
        <f t="shared" si="97"/>
        <v>1255.2424623636425</v>
      </c>
      <c r="U136" s="1">
        <f t="shared" si="97"/>
        <v>694.684621456032</v>
      </c>
      <c r="V136" s="1">
        <f t="shared" si="98"/>
        <v>649.96079140513552</v>
      </c>
      <c r="W136" s="1">
        <f t="shared" si="98"/>
        <v>789.72606272813846</v>
      </c>
      <c r="X136" s="1">
        <f t="shared" si="98"/>
        <v>814.24928066898303</v>
      </c>
      <c r="Y136" s="1">
        <f t="shared" si="98"/>
        <v>914.93632560725894</v>
      </c>
      <c r="Z136" s="1">
        <f t="shared" si="98"/>
        <v>712.30731842910188</v>
      </c>
      <c r="AA136" s="1">
        <f t="shared" si="98"/>
        <v>803.48036280468079</v>
      </c>
      <c r="AB136" s="1">
        <f t="shared" si="98"/>
        <v>948.90038294018052</v>
      </c>
      <c r="AC136" s="1">
        <f t="shared" si="98"/>
        <v>364.32535552184652</v>
      </c>
      <c r="AD136" s="1">
        <f t="shared" si="98"/>
        <v>1124.5080230390342</v>
      </c>
      <c r="AE136" s="1">
        <f t="shared" si="98"/>
        <v>156.9256303428497</v>
      </c>
      <c r="AF136" s="1">
        <f t="shared" si="98"/>
        <v>1255.2424623636425</v>
      </c>
    </row>
    <row r="137" spans="1:38">
      <c r="A137" s="77" t="s">
        <v>188</v>
      </c>
      <c r="B137" s="5" t="str">
        <f t="shared" si="53"/>
        <v>8750-02005</v>
      </c>
      <c r="C137" s="5" t="str">
        <f t="shared" si="95"/>
        <v>8750</v>
      </c>
      <c r="D137" s="1">
        <f>SUM($F137:K137)</f>
        <v>16562.75</v>
      </c>
      <c r="E137" s="2">
        <f t="shared" si="96"/>
        <v>0.18927312674142929</v>
      </c>
      <c r="F137" s="22">
        <f>'Div 91 history'!B138</f>
        <v>16.41</v>
      </c>
      <c r="G137" s="22">
        <f>'Div 91 history'!C138</f>
        <v>3155.73</v>
      </c>
      <c r="H137" s="22">
        <f>'Div 91 history'!D138</f>
        <v>1076.22</v>
      </c>
      <c r="I137" s="22">
        <f>'Div 91 history'!E138</f>
        <v>2134.4</v>
      </c>
      <c r="J137" s="22">
        <f>'Div 91 history'!F138</f>
        <v>7624.75</v>
      </c>
      <c r="K137" s="22">
        <f>'Div 91 history'!G138</f>
        <v>2555.2399999999998</v>
      </c>
      <c r="L137" s="1">
        <f t="shared" si="97"/>
        <v>947.92145880896101</v>
      </c>
      <c r="M137" s="1">
        <f t="shared" si="97"/>
        <v>3215.652001310978</v>
      </c>
      <c r="N137" s="1">
        <f t="shared" si="97"/>
        <v>4488.63112798567</v>
      </c>
      <c r="O137" s="1">
        <f t="shared" si="97"/>
        <v>2993.2712192399381</v>
      </c>
      <c r="P137" s="1">
        <f t="shared" si="97"/>
        <v>3535.0163335243265</v>
      </c>
      <c r="Q137" s="1">
        <f t="shared" si="97"/>
        <v>1357.2510936250455</v>
      </c>
      <c r="R137" s="1">
        <f t="shared" si="97"/>
        <v>4189.2218615246702</v>
      </c>
      <c r="S137" s="1">
        <f t="shared" si="97"/>
        <v>584.60790656625261</v>
      </c>
      <c r="T137" s="1">
        <f t="shared" si="97"/>
        <v>4676.2575785244489</v>
      </c>
      <c r="U137" s="1">
        <f t="shared" si="97"/>
        <v>2587.9655310983762</v>
      </c>
      <c r="V137" s="1">
        <f t="shared" si="98"/>
        <v>2421.3521830904306</v>
      </c>
      <c r="W137" s="1">
        <f t="shared" si="98"/>
        <v>2942.0311983684983</v>
      </c>
      <c r="X137" s="1">
        <f t="shared" si="98"/>
        <v>3033.3895511840515</v>
      </c>
      <c r="Y137" s="1">
        <f t="shared" si="98"/>
        <v>3408.4872482976812</v>
      </c>
      <c r="Z137" s="1">
        <f t="shared" si="98"/>
        <v>2653.6168078399087</v>
      </c>
      <c r="AA137" s="1">
        <f t="shared" si="98"/>
        <v>2993.2712192399381</v>
      </c>
      <c r="AB137" s="1">
        <f t="shared" si="98"/>
        <v>3535.0163335243265</v>
      </c>
      <c r="AC137" s="1">
        <f t="shared" si="98"/>
        <v>1357.2510936250455</v>
      </c>
      <c r="AD137" s="1">
        <f t="shared" si="98"/>
        <v>4189.2218615246702</v>
      </c>
      <c r="AE137" s="1">
        <f t="shared" si="98"/>
        <v>584.60790656625261</v>
      </c>
      <c r="AF137" s="1">
        <f t="shared" si="98"/>
        <v>4676.2575785244489</v>
      </c>
    </row>
    <row r="138" spans="1:38">
      <c r="A138" s="77" t="s">
        <v>189</v>
      </c>
      <c r="B138" s="5" t="str">
        <f t="shared" si="53"/>
        <v>8760-02005</v>
      </c>
      <c r="C138" s="5" t="str">
        <f t="shared" si="95"/>
        <v>8760</v>
      </c>
      <c r="D138" s="1">
        <f>SUM($F138:K138)</f>
        <v>-602.25999999999931</v>
      </c>
      <c r="E138" s="2">
        <f t="shared" si="96"/>
        <v>-6.8824098239297872E-3</v>
      </c>
      <c r="F138" s="22">
        <f>'Div 91 history'!B139</f>
        <v>5809.56</v>
      </c>
      <c r="G138" s="22">
        <f>'Div 91 history'!C139</f>
        <v>-6411.82</v>
      </c>
      <c r="H138" s="22">
        <f>'Div 91 history'!D139</f>
        <v>0</v>
      </c>
      <c r="I138" s="22">
        <f>'Div 91 history'!E139</f>
        <v>0</v>
      </c>
      <c r="J138" s="22">
        <f>'Div 91 history'!F139</f>
        <v>0</v>
      </c>
      <c r="K138" s="22">
        <f>'Div 91 history'!G139</f>
        <v>0</v>
      </c>
      <c r="L138" s="1">
        <f t="shared" si="97"/>
        <v>-34.468622528401639</v>
      </c>
      <c r="M138" s="1">
        <f t="shared" si="97"/>
        <v>-116.92856405545864</v>
      </c>
      <c r="N138" s="1">
        <f t="shared" si="97"/>
        <v>-163.21703721547729</v>
      </c>
      <c r="O138" s="1">
        <f t="shared" si="97"/>
        <v>-108.84228310512705</v>
      </c>
      <c r="P138" s="1">
        <f t="shared" si="97"/>
        <v>-128.54139179957184</v>
      </c>
      <c r="Q138" s="1">
        <f t="shared" si="97"/>
        <v>-49.352797310025153</v>
      </c>
      <c r="R138" s="1">
        <f t="shared" si="97"/>
        <v>-152.32982193910101</v>
      </c>
      <c r="S138" s="1">
        <f t="shared" si="97"/>
        <v>-21.257699223171933</v>
      </c>
      <c r="T138" s="1">
        <f t="shared" si="97"/>
        <v>-170.0395700739389</v>
      </c>
      <c r="U138" s="1">
        <f t="shared" si="97"/>
        <v>-94.104428356360287</v>
      </c>
      <c r="V138" s="1">
        <f t="shared" si="98"/>
        <v>-88.045980636551377</v>
      </c>
      <c r="W138" s="1">
        <f t="shared" si="98"/>
        <v>-106.97907711759278</v>
      </c>
      <c r="X138" s="1">
        <f t="shared" si="98"/>
        <v>-110.30107869140721</v>
      </c>
      <c r="Y138" s="1">
        <f t="shared" si="98"/>
        <v>-123.94050083227478</v>
      </c>
      <c r="Z138" s="1">
        <f t="shared" si="98"/>
        <v>-96.491661027888583</v>
      </c>
      <c r="AA138" s="1">
        <f t="shared" si="98"/>
        <v>-108.84228310512705</v>
      </c>
      <c r="AB138" s="1">
        <f t="shared" si="98"/>
        <v>-128.54139179957184</v>
      </c>
      <c r="AC138" s="1">
        <f t="shared" si="98"/>
        <v>-49.352797310025153</v>
      </c>
      <c r="AD138" s="1">
        <f t="shared" si="98"/>
        <v>-152.32982193910101</v>
      </c>
      <c r="AE138" s="1">
        <f t="shared" si="98"/>
        <v>-21.257699223171933</v>
      </c>
      <c r="AF138" s="1">
        <f t="shared" si="98"/>
        <v>-170.0395700739389</v>
      </c>
    </row>
    <row r="139" spans="1:38">
      <c r="A139" s="77" t="s">
        <v>190</v>
      </c>
      <c r="B139" s="5" t="str">
        <f t="shared" si="53"/>
        <v>8770-02005</v>
      </c>
      <c r="C139" s="5" t="str">
        <f t="shared" si="95"/>
        <v>8770</v>
      </c>
      <c r="D139" s="1">
        <f>SUM($F139:K139)</f>
        <v>353.81</v>
      </c>
      <c r="E139" s="2">
        <f t="shared" si="96"/>
        <v>4.0432129309676892E-3</v>
      </c>
      <c r="F139" s="22">
        <f>'Div 91 history'!B140</f>
        <v>0</v>
      </c>
      <c r="G139" s="22">
        <f>'Div 91 history'!C140</f>
        <v>0</v>
      </c>
      <c r="H139" s="22">
        <f>'Div 91 history'!D140</f>
        <v>21.24</v>
      </c>
      <c r="I139" s="22">
        <f>'Div 91 history'!E140</f>
        <v>154.77000000000001</v>
      </c>
      <c r="J139" s="22">
        <f>'Div 91 history'!F140</f>
        <v>197.76</v>
      </c>
      <c r="K139" s="22">
        <f>'Div 91 history'!G140</f>
        <v>-19.96</v>
      </c>
      <c r="L139" s="1">
        <f t="shared" si="97"/>
        <v>20.249299865131</v>
      </c>
      <c r="M139" s="1">
        <f t="shared" si="97"/>
        <v>68.692085226416935</v>
      </c>
      <c r="N139" s="1">
        <f t="shared" si="97"/>
        <v>95.885198979191841</v>
      </c>
      <c r="O139" s="1">
        <f t="shared" si="97"/>
        <v>63.941633489564374</v>
      </c>
      <c r="P139" s="1">
        <f t="shared" si="97"/>
        <v>75.514279269097329</v>
      </c>
      <c r="Q139" s="1">
        <f t="shared" si="97"/>
        <v>28.993313878158961</v>
      </c>
      <c r="R139" s="1">
        <f t="shared" si="97"/>
        <v>89.489280875823368</v>
      </c>
      <c r="S139" s="1">
        <f t="shared" si="97"/>
        <v>12.4882717798799</v>
      </c>
      <c r="T139" s="1">
        <f t="shared" si="97"/>
        <v>99.893235957660124</v>
      </c>
      <c r="U139" s="1">
        <f t="shared" si="97"/>
        <v>55.283578183448789</v>
      </c>
      <c r="V139" s="1">
        <f t="shared" si="98"/>
        <v>51.72441870457655</v>
      </c>
      <c r="W139" s="1">
        <f t="shared" si="98"/>
        <v>62.847054884892806</v>
      </c>
      <c r="X139" s="1">
        <f t="shared" si="98"/>
        <v>64.798632902412294</v>
      </c>
      <c r="Y139" s="1">
        <f t="shared" si="98"/>
        <v>72.811391424745437</v>
      </c>
      <c r="Z139" s="1">
        <f t="shared" si="98"/>
        <v>56.686007020684244</v>
      </c>
      <c r="AA139" s="1">
        <f t="shared" si="98"/>
        <v>63.941633489564374</v>
      </c>
      <c r="AB139" s="1">
        <f t="shared" si="98"/>
        <v>75.514279269097329</v>
      </c>
      <c r="AC139" s="1">
        <f t="shared" si="98"/>
        <v>28.993313878158961</v>
      </c>
      <c r="AD139" s="1">
        <f t="shared" si="98"/>
        <v>89.489280875823368</v>
      </c>
      <c r="AE139" s="1">
        <f t="shared" si="98"/>
        <v>12.4882717798799</v>
      </c>
      <c r="AF139" s="1">
        <f t="shared" si="98"/>
        <v>99.893235957660124</v>
      </c>
    </row>
    <row r="140" spans="1:38">
      <c r="A140" s="77" t="s">
        <v>208</v>
      </c>
      <c r="B140" s="5" t="str">
        <f t="shared" si="53"/>
        <v>8650-02005</v>
      </c>
      <c r="C140" s="5" t="str">
        <f t="shared" si="95"/>
        <v>8650</v>
      </c>
      <c r="D140" s="1">
        <f>SUM($F140:K140)</f>
        <v>0</v>
      </c>
      <c r="E140" s="2">
        <f t="shared" si="96"/>
        <v>0</v>
      </c>
      <c r="F140" s="22">
        <f>'Div 91 history'!B141</f>
        <v>0</v>
      </c>
      <c r="G140" s="22">
        <f>'Div 91 history'!C141</f>
        <v>0</v>
      </c>
      <c r="H140" s="22">
        <f>'Div 91 history'!D141</f>
        <v>0</v>
      </c>
      <c r="I140" s="22">
        <f>'Div 91 history'!E141</f>
        <v>0</v>
      </c>
      <c r="J140" s="22">
        <f>'Div 91 history'!F141</f>
        <v>0</v>
      </c>
      <c r="K140" s="22">
        <f>'Div 91 history'!G141</f>
        <v>0</v>
      </c>
      <c r="L140" s="1">
        <f t="shared" si="97"/>
        <v>0</v>
      </c>
      <c r="M140" s="1">
        <f t="shared" si="97"/>
        <v>0</v>
      </c>
      <c r="N140" s="1">
        <f t="shared" si="97"/>
        <v>0</v>
      </c>
      <c r="O140" s="1">
        <f t="shared" si="97"/>
        <v>0</v>
      </c>
      <c r="P140" s="1">
        <f t="shared" si="97"/>
        <v>0</v>
      </c>
      <c r="Q140" s="1">
        <f t="shared" si="97"/>
        <v>0</v>
      </c>
      <c r="R140" s="1">
        <f t="shared" si="97"/>
        <v>0</v>
      </c>
      <c r="S140" s="1">
        <f t="shared" si="97"/>
        <v>0</v>
      </c>
      <c r="T140" s="1">
        <f t="shared" si="97"/>
        <v>0</v>
      </c>
      <c r="U140" s="1">
        <f t="shared" si="97"/>
        <v>0</v>
      </c>
      <c r="V140" s="1">
        <f t="shared" si="98"/>
        <v>0</v>
      </c>
      <c r="W140" s="1">
        <f t="shared" si="98"/>
        <v>0</v>
      </c>
      <c r="X140" s="1">
        <f t="shared" si="98"/>
        <v>0</v>
      </c>
      <c r="Y140" s="1">
        <f t="shared" si="98"/>
        <v>0</v>
      </c>
      <c r="Z140" s="1">
        <f t="shared" si="98"/>
        <v>0</v>
      </c>
      <c r="AA140" s="1">
        <f t="shared" si="98"/>
        <v>0</v>
      </c>
      <c r="AB140" s="1">
        <f t="shared" si="98"/>
        <v>0</v>
      </c>
      <c r="AC140" s="1">
        <f t="shared" si="98"/>
        <v>0</v>
      </c>
      <c r="AD140" s="1">
        <f t="shared" si="98"/>
        <v>0</v>
      </c>
      <c r="AE140" s="1">
        <f t="shared" si="98"/>
        <v>0</v>
      </c>
      <c r="AF140" s="1">
        <f t="shared" si="98"/>
        <v>0</v>
      </c>
    </row>
    <row r="141" spans="1:38">
      <c r="A141" s="77" t="s">
        <v>209</v>
      </c>
      <c r="B141" s="5" t="str">
        <f t="shared" si="53"/>
        <v>8700-02005</v>
      </c>
      <c r="C141" s="5" t="str">
        <f t="shared" si="95"/>
        <v>8700</v>
      </c>
      <c r="D141" s="1">
        <f>SUM($F141:K141)</f>
        <v>2268.0700000000002</v>
      </c>
      <c r="E141" s="2">
        <f t="shared" si="96"/>
        <v>2.5918685035301117E-2</v>
      </c>
      <c r="F141" s="22">
        <f>'Div 91 history'!B142</f>
        <v>103.92</v>
      </c>
      <c r="G141" s="22">
        <f>'Div 91 history'!C142</f>
        <v>0</v>
      </c>
      <c r="H141" s="22">
        <f>'Div 91 history'!D142</f>
        <v>1271.31</v>
      </c>
      <c r="I141" s="22">
        <f>'Div 91 history'!E142</f>
        <v>0</v>
      </c>
      <c r="J141" s="22">
        <f>'Div 91 history'!F142</f>
        <v>633.69000000000005</v>
      </c>
      <c r="K141" s="22">
        <f>'Div 91 history'!G142</f>
        <v>259.14999999999998</v>
      </c>
      <c r="L141" s="1">
        <f t="shared" si="97"/>
        <v>129.80647676749575</v>
      </c>
      <c r="M141" s="1">
        <f t="shared" si="97"/>
        <v>440.34498103354758</v>
      </c>
      <c r="N141" s="1">
        <f t="shared" si="97"/>
        <v>614.66420748066946</v>
      </c>
      <c r="O141" s="1">
        <f t="shared" si="97"/>
        <v>409.89259961187162</v>
      </c>
      <c r="P141" s="1">
        <f t="shared" si="97"/>
        <v>484.07809666731185</v>
      </c>
      <c r="Q141" s="1">
        <f t="shared" si="97"/>
        <v>185.85926177223936</v>
      </c>
      <c r="R141" s="1">
        <f t="shared" si="97"/>
        <v>573.66369881017704</v>
      </c>
      <c r="S141" s="1">
        <f t="shared" si="97"/>
        <v>80.055042468534552</v>
      </c>
      <c r="T141" s="1">
        <f t="shared" si="97"/>
        <v>640.35739995616359</v>
      </c>
      <c r="U141" s="1">
        <f t="shared" si="97"/>
        <v>354.39084585097851</v>
      </c>
      <c r="V141" s="1">
        <f t="shared" si="98"/>
        <v>331.57514578810367</v>
      </c>
      <c r="W141" s="1">
        <f t="shared" si="98"/>
        <v>402.8758931991149</v>
      </c>
      <c r="X141" s="1">
        <f t="shared" si="98"/>
        <v>415.38632409195407</v>
      </c>
      <c r="Y141" s="1">
        <f t="shared" si="98"/>
        <v>466.75145572121306</v>
      </c>
      <c r="Z141" s="1">
        <f t="shared" si="98"/>
        <v>363.38100094232311</v>
      </c>
      <c r="AA141" s="1">
        <f t="shared" si="98"/>
        <v>409.89259961187162</v>
      </c>
      <c r="AB141" s="1">
        <f t="shared" si="98"/>
        <v>484.07809666731185</v>
      </c>
      <c r="AC141" s="1">
        <f t="shared" si="98"/>
        <v>185.85926177223936</v>
      </c>
      <c r="AD141" s="1">
        <f t="shared" si="98"/>
        <v>573.66369881017704</v>
      </c>
      <c r="AE141" s="1">
        <f t="shared" si="98"/>
        <v>80.055042468534552</v>
      </c>
      <c r="AF141" s="1">
        <f t="shared" si="98"/>
        <v>640.35739995616359</v>
      </c>
    </row>
    <row r="142" spans="1:38">
      <c r="A142" s="77" t="s">
        <v>213</v>
      </c>
      <c r="B142" s="5" t="str">
        <f t="shared" si="53"/>
        <v>9110-05010</v>
      </c>
      <c r="C142" s="5" t="str">
        <f t="shared" si="95"/>
        <v>9110</v>
      </c>
      <c r="D142" s="1">
        <f>SUM($F142:K142)</f>
        <v>0</v>
      </c>
      <c r="E142" s="2">
        <f t="shared" si="96"/>
        <v>0</v>
      </c>
      <c r="F142" s="22">
        <f>'Div 91 history'!B143</f>
        <v>0</v>
      </c>
      <c r="G142" s="22">
        <f>'Div 91 history'!C143</f>
        <v>0</v>
      </c>
      <c r="H142" s="22">
        <f>'Div 91 history'!D143</f>
        <v>0</v>
      </c>
      <c r="I142" s="22">
        <f>'Div 91 history'!E143</f>
        <v>0</v>
      </c>
      <c r="J142" s="22">
        <f>'Div 91 history'!F143</f>
        <v>0</v>
      </c>
      <c r="K142" s="22">
        <f>'Div 91 history'!G143</f>
        <v>0</v>
      </c>
      <c r="L142" s="1">
        <f t="shared" si="97"/>
        <v>0</v>
      </c>
      <c r="M142" s="1">
        <f t="shared" si="97"/>
        <v>0</v>
      </c>
      <c r="N142" s="1">
        <f t="shared" si="97"/>
        <v>0</v>
      </c>
      <c r="O142" s="1">
        <f t="shared" si="97"/>
        <v>0</v>
      </c>
      <c r="P142" s="1">
        <f t="shared" si="97"/>
        <v>0</v>
      </c>
      <c r="Q142" s="1">
        <f t="shared" si="97"/>
        <v>0</v>
      </c>
      <c r="R142" s="1">
        <f t="shared" si="97"/>
        <v>0</v>
      </c>
      <c r="S142" s="1">
        <f t="shared" si="97"/>
        <v>0</v>
      </c>
      <c r="T142" s="1">
        <f t="shared" si="97"/>
        <v>0</v>
      </c>
      <c r="U142" s="1">
        <f t="shared" si="97"/>
        <v>0</v>
      </c>
      <c r="V142" s="1">
        <f t="shared" si="98"/>
        <v>0</v>
      </c>
      <c r="W142" s="1">
        <f t="shared" si="98"/>
        <v>0</v>
      </c>
      <c r="X142" s="1">
        <f t="shared" si="98"/>
        <v>0</v>
      </c>
      <c r="Y142" s="1">
        <f t="shared" si="98"/>
        <v>0</v>
      </c>
      <c r="Z142" s="1">
        <f t="shared" si="98"/>
        <v>0</v>
      </c>
      <c r="AA142" s="1">
        <f t="shared" si="98"/>
        <v>0</v>
      </c>
      <c r="AB142" s="1">
        <f t="shared" si="98"/>
        <v>0</v>
      </c>
      <c r="AC142" s="1">
        <f t="shared" si="98"/>
        <v>0</v>
      </c>
      <c r="AD142" s="1">
        <f t="shared" si="98"/>
        <v>0</v>
      </c>
      <c r="AE142" s="1">
        <f t="shared" si="98"/>
        <v>0</v>
      </c>
      <c r="AF142" s="1">
        <f t="shared" si="98"/>
        <v>0</v>
      </c>
    </row>
    <row r="143" spans="1:38">
      <c r="A143" s="111" t="s">
        <v>981</v>
      </c>
      <c r="B143" s="5" t="str">
        <f t="shared" ref="B143:B144" si="103">RIGHT(A143,10)</f>
        <v>9260-05010</v>
      </c>
      <c r="C143" s="5" t="str">
        <f t="shared" ref="C143:C144" si="104">LEFT(B143,4)</f>
        <v>9260</v>
      </c>
      <c r="D143" s="1">
        <f>SUM($F143:K143)</f>
        <v>4.97</v>
      </c>
      <c r="E143" s="2">
        <f t="shared" si="96"/>
        <v>5.6795365498175339E-5</v>
      </c>
      <c r="F143" s="22">
        <f>'Div 91 history'!B144</f>
        <v>0</v>
      </c>
      <c r="G143" s="22">
        <f>'Div 91 history'!C144</f>
        <v>4.97</v>
      </c>
      <c r="H143" s="22">
        <f>'Div 91 history'!D144</f>
        <v>0</v>
      </c>
      <c r="I143" s="22">
        <f>'Div 91 history'!E144</f>
        <v>0</v>
      </c>
      <c r="J143" s="22">
        <f>'Div 91 history'!F144</f>
        <v>0</v>
      </c>
      <c r="K143" s="22">
        <f>'Div 91 history'!G144</f>
        <v>0</v>
      </c>
      <c r="L143" s="1">
        <f t="shared" si="97"/>
        <v>0.28444368539527171</v>
      </c>
      <c r="M143" s="1">
        <f t="shared" si="97"/>
        <v>0.96492372622393996</v>
      </c>
      <c r="N143" s="1">
        <f t="shared" si="97"/>
        <v>1.3469077723257779</v>
      </c>
      <c r="O143" s="1">
        <f t="shared" si="97"/>
        <v>0.89819371539282378</v>
      </c>
      <c r="P143" s="1">
        <f t="shared" si="97"/>
        <v>1.0607556823363211</v>
      </c>
      <c r="Q143" s="1">
        <f t="shared" si="97"/>
        <v>0.40727161463624562</v>
      </c>
      <c r="R143" s="1">
        <f t="shared" si="97"/>
        <v>1.2570637515978693</v>
      </c>
      <c r="S143" s="1">
        <f t="shared" si="97"/>
        <v>0.17542384541421416</v>
      </c>
      <c r="T143" s="1">
        <f t="shared" si="97"/>
        <v>1.4032090181441192</v>
      </c>
      <c r="U143" s="1">
        <f t="shared" si="97"/>
        <v>0.77657325562234114</v>
      </c>
      <c r="V143" s="1">
        <f t="shared" si="98"/>
        <v>0.72657743128160723</v>
      </c>
      <c r="W143" s="1">
        <f t="shared" si="98"/>
        <v>0.88281807404515777</v>
      </c>
      <c r="X143" s="1">
        <f t="shared" si="98"/>
        <v>0.91023206106381704</v>
      </c>
      <c r="Y143" s="1">
        <f t="shared" si="98"/>
        <v>1.0227879805007909</v>
      </c>
      <c r="Z143" s="1">
        <f t="shared" si="98"/>
        <v>0.79627329609903819</v>
      </c>
      <c r="AA143" s="1">
        <f t="shared" si="98"/>
        <v>0.89819371539282378</v>
      </c>
      <c r="AB143" s="1">
        <f t="shared" si="98"/>
        <v>1.0607556823363211</v>
      </c>
      <c r="AC143" s="1">
        <f t="shared" si="98"/>
        <v>0.40727161463624562</v>
      </c>
      <c r="AD143" s="1">
        <f t="shared" si="98"/>
        <v>1.2570637515978693</v>
      </c>
      <c r="AE143" s="1">
        <f t="shared" si="98"/>
        <v>0.17542384541421416</v>
      </c>
      <c r="AF143" s="1">
        <f t="shared" si="98"/>
        <v>1.4032090181441192</v>
      </c>
    </row>
    <row r="144" spans="1:38">
      <c r="A144" s="111" t="s">
        <v>932</v>
      </c>
      <c r="B144" s="5" t="str">
        <f t="shared" si="103"/>
        <v>8740-05010</v>
      </c>
      <c r="C144" s="5" t="str">
        <f t="shared" si="104"/>
        <v>8740</v>
      </c>
      <c r="D144" s="1">
        <f>SUM($F144:K144)</f>
        <v>845</v>
      </c>
      <c r="E144" s="2">
        <f t="shared" si="96"/>
        <v>9.6563548985831305E-3</v>
      </c>
      <c r="F144" s="22">
        <f>'Div 91 history'!B145</f>
        <v>0</v>
      </c>
      <c r="G144" s="22">
        <f>'Div 91 history'!C145</f>
        <v>845</v>
      </c>
      <c r="H144" s="22">
        <f>'Div 91 history'!D145</f>
        <v>0</v>
      </c>
      <c r="I144" s="22">
        <f>'Div 91 history'!E145</f>
        <v>0</v>
      </c>
      <c r="J144" s="22">
        <f>'Div 91 history'!F145</f>
        <v>0</v>
      </c>
      <c r="K144" s="22">
        <f>'Div 91 history'!G145</f>
        <v>0</v>
      </c>
      <c r="L144" s="1">
        <f t="shared" si="97"/>
        <v>48.361149730182007</v>
      </c>
      <c r="M144" s="1">
        <f t="shared" si="97"/>
        <v>164.05644842238013</v>
      </c>
      <c r="N144" s="1">
        <f t="shared" si="97"/>
        <v>229.00142205538879</v>
      </c>
      <c r="O144" s="1">
        <f t="shared" si="97"/>
        <v>152.71100392493682</v>
      </c>
      <c r="P144" s="1">
        <f t="shared" si="97"/>
        <v>180.34980916985739</v>
      </c>
      <c r="Q144" s="1">
        <f t="shared" si="97"/>
        <v>69.24436908805383</v>
      </c>
      <c r="R144" s="1">
        <f t="shared" si="97"/>
        <v>213.72613080486911</v>
      </c>
      <c r="S144" s="1">
        <f t="shared" si="97"/>
        <v>29.825583375253714</v>
      </c>
      <c r="T144" s="1">
        <f t="shared" si="97"/>
        <v>238.57376666635426</v>
      </c>
      <c r="U144" s="1">
        <f t="shared" si="97"/>
        <v>132.03307867220889</v>
      </c>
      <c r="V144" s="1">
        <f t="shared" si="98"/>
        <v>123.53278258208412</v>
      </c>
      <c r="W144" s="1">
        <f t="shared" si="98"/>
        <v>150.0968355267924</v>
      </c>
      <c r="X144" s="1">
        <f t="shared" si="98"/>
        <v>154.75776490924051</v>
      </c>
      <c r="Y144" s="1">
        <f t="shared" si="98"/>
        <v>173.89453592015457</v>
      </c>
      <c r="Z144" s="1">
        <f t="shared" si="98"/>
        <v>135.38248193233144</v>
      </c>
      <c r="AA144" s="1">
        <f t="shared" si="98"/>
        <v>152.71100392493682</v>
      </c>
      <c r="AB144" s="1">
        <f t="shared" si="98"/>
        <v>180.34980916985739</v>
      </c>
      <c r="AC144" s="1">
        <f t="shared" si="98"/>
        <v>69.24436908805383</v>
      </c>
      <c r="AD144" s="1">
        <f t="shared" si="98"/>
        <v>213.72613080486911</v>
      </c>
      <c r="AE144" s="1">
        <f t="shared" si="98"/>
        <v>29.825583375253714</v>
      </c>
      <c r="AF144" s="1">
        <f t="shared" si="98"/>
        <v>238.57376666635426</v>
      </c>
    </row>
    <row r="145" spans="1:38">
      <c r="A145" s="77" t="s">
        <v>215</v>
      </c>
      <c r="B145" s="5" t="str">
        <f t="shared" ref="B145:B147" si="105">RIGHT(A145,10)</f>
        <v>8700-05010</v>
      </c>
      <c r="C145" s="5" t="str">
        <f t="shared" ref="C145:C147" si="106">LEFT(B145,4)</f>
        <v>8700</v>
      </c>
      <c r="D145" s="1">
        <f>SUM($F145:K145)</f>
        <v>18519.940000000002</v>
      </c>
      <c r="E145" s="2">
        <f>D145/$D$149</f>
        <v>0.21163918738516652</v>
      </c>
      <c r="F145" s="22">
        <f>'Div 91 history'!B146</f>
        <v>3293.7000000000003</v>
      </c>
      <c r="G145" s="22">
        <f>'Div 91 history'!C146</f>
        <v>2258.25</v>
      </c>
      <c r="H145" s="22">
        <f>'Div 91 history'!D146</f>
        <v>1778.52</v>
      </c>
      <c r="I145" s="22">
        <f>'Div 91 history'!E146</f>
        <v>7070.34</v>
      </c>
      <c r="J145" s="22">
        <f>'Div 91 history'!F146</f>
        <v>1540.4899999999998</v>
      </c>
      <c r="K145" s="22">
        <f>'Div 91 history'!G146</f>
        <v>2578.64</v>
      </c>
      <c r="L145" s="1">
        <f t="shared" ref="L145:U148" si="107">$E145*L$149</f>
        <v>1059.9356110461388</v>
      </c>
      <c r="M145" s="1">
        <f t="shared" si="107"/>
        <v>3595.6397412965389</v>
      </c>
      <c r="N145" s="1">
        <f t="shared" si="107"/>
        <v>5019.044492757962</v>
      </c>
      <c r="O145" s="1">
        <f t="shared" si="107"/>
        <v>3346.980627253959</v>
      </c>
      <c r="P145" s="1">
        <f t="shared" si="107"/>
        <v>3952.742774955278</v>
      </c>
      <c r="Q145" s="1">
        <f t="shared" si="107"/>
        <v>1517.6349832527951</v>
      </c>
      <c r="R145" s="1">
        <f t="shared" si="107"/>
        <v>4684.2545786252413</v>
      </c>
      <c r="S145" s="1">
        <f t="shared" si="107"/>
        <v>653.68995807656381</v>
      </c>
      <c r="T145" s="1">
        <f t="shared" si="107"/>
        <v>5228.8424192128787</v>
      </c>
      <c r="U145" s="1">
        <f t="shared" si="107"/>
        <v>2893.7807041711112</v>
      </c>
      <c r="V145" s="1">
        <f t="shared" ref="V145:AF148" si="108">$E145*V$149</f>
        <v>2707.4789602996966</v>
      </c>
      <c r="W145" s="1">
        <f t="shared" si="108"/>
        <v>3289.6856664450465</v>
      </c>
      <c r="X145" s="1">
        <f t="shared" si="108"/>
        <v>3391.8396694121188</v>
      </c>
      <c r="Y145" s="1">
        <f t="shared" si="108"/>
        <v>3811.2619781882941</v>
      </c>
      <c r="Z145" s="1">
        <f t="shared" si="108"/>
        <v>2967.18987270753</v>
      </c>
      <c r="AA145" s="1">
        <f t="shared" si="108"/>
        <v>3346.980627253959</v>
      </c>
      <c r="AB145" s="1">
        <f t="shared" si="108"/>
        <v>3952.742774955278</v>
      </c>
      <c r="AC145" s="1">
        <f t="shared" si="108"/>
        <v>1517.6349832527951</v>
      </c>
      <c r="AD145" s="1">
        <f t="shared" si="108"/>
        <v>4684.2545786252413</v>
      </c>
      <c r="AE145" s="1">
        <f t="shared" si="108"/>
        <v>653.68995807656381</v>
      </c>
      <c r="AF145" s="1">
        <f t="shared" si="108"/>
        <v>5228.8424192128787</v>
      </c>
    </row>
    <row r="146" spans="1:38">
      <c r="A146" s="111" t="s">
        <v>338</v>
      </c>
      <c r="B146" s="5" t="str">
        <f t="shared" si="105"/>
        <v>8700-02001</v>
      </c>
      <c r="C146" s="5" t="str">
        <f t="shared" si="106"/>
        <v>8700</v>
      </c>
      <c r="D146" s="1">
        <f>SUM($F146:K146)</f>
        <v>0</v>
      </c>
      <c r="E146" s="2">
        <f>D146/$D$149</f>
        <v>0</v>
      </c>
      <c r="F146" s="22">
        <f>'Div 91 history'!B147</f>
        <v>0</v>
      </c>
      <c r="G146" s="22">
        <f>'Div 91 history'!C147</f>
        <v>0</v>
      </c>
      <c r="H146" s="22">
        <f>'Div 91 history'!D147</f>
        <v>0</v>
      </c>
      <c r="I146" s="22">
        <f>'Div 91 history'!E147</f>
        <v>0</v>
      </c>
      <c r="J146" s="22">
        <f>'Div 91 history'!F147</f>
        <v>0</v>
      </c>
      <c r="K146" s="22">
        <f>'Div 91 history'!G147</f>
        <v>0</v>
      </c>
      <c r="L146" s="1">
        <f t="shared" si="107"/>
        <v>0</v>
      </c>
      <c r="M146" s="1">
        <f t="shared" si="107"/>
        <v>0</v>
      </c>
      <c r="N146" s="1">
        <f t="shared" si="107"/>
        <v>0</v>
      </c>
      <c r="O146" s="1">
        <f t="shared" si="107"/>
        <v>0</v>
      </c>
      <c r="P146" s="1">
        <f t="shared" si="107"/>
        <v>0</v>
      </c>
      <c r="Q146" s="1">
        <f t="shared" si="107"/>
        <v>0</v>
      </c>
      <c r="R146" s="1">
        <f t="shared" si="107"/>
        <v>0</v>
      </c>
      <c r="S146" s="1">
        <f t="shared" si="107"/>
        <v>0</v>
      </c>
      <c r="T146" s="1">
        <f t="shared" si="107"/>
        <v>0</v>
      </c>
      <c r="U146" s="1">
        <f t="shared" si="107"/>
        <v>0</v>
      </c>
      <c r="V146" s="1">
        <f t="shared" si="108"/>
        <v>0</v>
      </c>
      <c r="W146" s="1">
        <f t="shared" si="108"/>
        <v>0</v>
      </c>
      <c r="X146" s="1">
        <f t="shared" si="108"/>
        <v>0</v>
      </c>
      <c r="Y146" s="1">
        <f t="shared" si="108"/>
        <v>0</v>
      </c>
      <c r="Z146" s="1">
        <f t="shared" si="108"/>
        <v>0</v>
      </c>
      <c r="AA146" s="1">
        <f t="shared" si="108"/>
        <v>0</v>
      </c>
      <c r="AB146" s="1">
        <f t="shared" si="108"/>
        <v>0</v>
      </c>
      <c r="AC146" s="1">
        <f t="shared" si="108"/>
        <v>0</v>
      </c>
      <c r="AD146" s="1">
        <f t="shared" si="108"/>
        <v>0</v>
      </c>
      <c r="AE146" s="1">
        <f t="shared" si="108"/>
        <v>0</v>
      </c>
      <c r="AF146" s="1">
        <f t="shared" si="108"/>
        <v>0</v>
      </c>
    </row>
    <row r="147" spans="1:38">
      <c r="A147" s="111" t="s">
        <v>339</v>
      </c>
      <c r="B147" s="5" t="str">
        <f t="shared" si="105"/>
        <v>8700-02004</v>
      </c>
      <c r="C147" s="5" t="str">
        <f t="shared" si="106"/>
        <v>8700</v>
      </c>
      <c r="D147" s="1">
        <f>SUM($F147:K147)</f>
        <v>0</v>
      </c>
      <c r="E147" s="2">
        <f>D147/$D$149</f>
        <v>0</v>
      </c>
      <c r="F147" s="22">
        <f>'Div 91 history'!B148</f>
        <v>0</v>
      </c>
      <c r="G147" s="22">
        <f>'Div 91 history'!C148</f>
        <v>0</v>
      </c>
      <c r="H147" s="22">
        <f>'Div 91 history'!D148</f>
        <v>0</v>
      </c>
      <c r="I147" s="22">
        <f>'Div 91 history'!E148</f>
        <v>0</v>
      </c>
      <c r="J147" s="22">
        <f>'Div 91 history'!F148</f>
        <v>0</v>
      </c>
      <c r="K147" s="22">
        <f>'Div 91 history'!G148</f>
        <v>0</v>
      </c>
      <c r="L147" s="1">
        <f t="shared" si="107"/>
        <v>0</v>
      </c>
      <c r="M147" s="1">
        <f t="shared" si="107"/>
        <v>0</v>
      </c>
      <c r="N147" s="1">
        <f t="shared" si="107"/>
        <v>0</v>
      </c>
      <c r="O147" s="1">
        <f t="shared" si="107"/>
        <v>0</v>
      </c>
      <c r="P147" s="1">
        <f t="shared" si="107"/>
        <v>0</v>
      </c>
      <c r="Q147" s="1">
        <f t="shared" si="107"/>
        <v>0</v>
      </c>
      <c r="R147" s="1">
        <f t="shared" si="107"/>
        <v>0</v>
      </c>
      <c r="S147" s="1">
        <f t="shared" si="107"/>
        <v>0</v>
      </c>
      <c r="T147" s="1">
        <f t="shared" si="107"/>
        <v>0</v>
      </c>
      <c r="U147" s="1">
        <f t="shared" si="107"/>
        <v>0</v>
      </c>
      <c r="V147" s="1">
        <f t="shared" si="108"/>
        <v>0</v>
      </c>
      <c r="W147" s="1">
        <f t="shared" si="108"/>
        <v>0</v>
      </c>
      <c r="X147" s="1">
        <f t="shared" si="108"/>
        <v>0</v>
      </c>
      <c r="Y147" s="1">
        <f t="shared" si="108"/>
        <v>0</v>
      </c>
      <c r="Z147" s="1">
        <f t="shared" si="108"/>
        <v>0</v>
      </c>
      <c r="AA147" s="1">
        <f t="shared" si="108"/>
        <v>0</v>
      </c>
      <c r="AB147" s="1">
        <f t="shared" si="108"/>
        <v>0</v>
      </c>
      <c r="AC147" s="1">
        <f t="shared" si="108"/>
        <v>0</v>
      </c>
      <c r="AD147" s="1">
        <f t="shared" si="108"/>
        <v>0</v>
      </c>
      <c r="AE147" s="1">
        <f t="shared" si="108"/>
        <v>0</v>
      </c>
      <c r="AF147" s="1">
        <f t="shared" si="108"/>
        <v>0</v>
      </c>
    </row>
    <row r="148" spans="1:38">
      <c r="A148" s="111" t="s">
        <v>206</v>
      </c>
      <c r="B148" s="5" t="str">
        <f t="shared" si="53"/>
        <v>8560-02005</v>
      </c>
      <c r="C148" s="5" t="str">
        <f t="shared" si="95"/>
        <v>8560</v>
      </c>
      <c r="D148" s="1">
        <f>SUM($F148:K148)</f>
        <v>134.38</v>
      </c>
      <c r="E148" s="2">
        <f>D148/$D$149</f>
        <v>1.5356461198480487E-3</v>
      </c>
      <c r="F148" s="22">
        <f>'Div 91 history'!B149</f>
        <v>0</v>
      </c>
      <c r="G148" s="22">
        <f>'Div 91 history'!C149</f>
        <v>0</v>
      </c>
      <c r="H148" s="22">
        <f>'Div 91 history'!D149</f>
        <v>0</v>
      </c>
      <c r="I148" s="22">
        <f>'Div 91 history'!E149</f>
        <v>0</v>
      </c>
      <c r="J148" s="22">
        <f>'Div 91 history'!F149</f>
        <v>134.38</v>
      </c>
      <c r="K148" s="22">
        <f>'Div 91 history'!G149</f>
        <v>0</v>
      </c>
      <c r="L148" s="1">
        <f t="shared" si="107"/>
        <v>7.6908536103453944</v>
      </c>
      <c r="M148" s="1">
        <f t="shared" si="107"/>
        <v>26.089829040236026</v>
      </c>
      <c r="N148" s="1">
        <f t="shared" si="107"/>
        <v>36.418001296808455</v>
      </c>
      <c r="O148" s="1">
        <f t="shared" si="107"/>
        <v>24.285567701104156</v>
      </c>
      <c r="P148" s="1">
        <f t="shared" si="107"/>
        <v>28.680955451178036</v>
      </c>
      <c r="Q148" s="1">
        <f t="shared" si="107"/>
        <v>11.011903334973578</v>
      </c>
      <c r="R148" s="1">
        <f t="shared" si="107"/>
        <v>33.98877805628203</v>
      </c>
      <c r="S148" s="1">
        <f t="shared" si="107"/>
        <v>4.7431501703746681</v>
      </c>
      <c r="T148" s="1">
        <f t="shared" si="107"/>
        <v>37.940287295413832</v>
      </c>
      <c r="U148" s="1">
        <f t="shared" si="107"/>
        <v>20.997165812983944</v>
      </c>
      <c r="V148" s="1">
        <f t="shared" si="108"/>
        <v>19.645367246604103</v>
      </c>
      <c r="W148" s="1">
        <f t="shared" si="108"/>
        <v>23.869837583538892</v>
      </c>
      <c r="X148" s="1">
        <f t="shared" si="108"/>
        <v>24.611063252667151</v>
      </c>
      <c r="Y148" s="1">
        <f t="shared" si="108"/>
        <v>27.654376020059615</v>
      </c>
      <c r="Z148" s="1">
        <f t="shared" si="108"/>
        <v>21.529820026114439</v>
      </c>
      <c r="AA148" s="1">
        <f t="shared" si="108"/>
        <v>24.285567701104156</v>
      </c>
      <c r="AB148" s="1">
        <f t="shared" si="108"/>
        <v>28.680955451178036</v>
      </c>
      <c r="AC148" s="1">
        <f t="shared" si="108"/>
        <v>11.011903334973578</v>
      </c>
      <c r="AD148" s="1">
        <f t="shared" si="108"/>
        <v>33.98877805628203</v>
      </c>
      <c r="AE148" s="1">
        <f t="shared" si="108"/>
        <v>4.7431501703746681</v>
      </c>
      <c r="AF148" s="1">
        <f t="shared" si="108"/>
        <v>37.940287295413832</v>
      </c>
    </row>
    <row r="149" spans="1:38">
      <c r="A149" s="9" t="s">
        <v>24</v>
      </c>
      <c r="B149" s="5"/>
      <c r="C149" s="5"/>
      <c r="D149" s="31">
        <f t="shared" ref="D149:J149" si="109">SUM(D133:D148)</f>
        <v>87507.140000000014</v>
      </c>
      <c r="E149" s="32">
        <f t="shared" si="109"/>
        <v>1</v>
      </c>
      <c r="F149" s="31">
        <f t="shared" si="109"/>
        <v>21083.040000000001</v>
      </c>
      <c r="G149" s="31">
        <f t="shared" si="109"/>
        <v>3282.96</v>
      </c>
      <c r="H149" s="31">
        <f t="shared" si="109"/>
        <v>24265.31</v>
      </c>
      <c r="I149" s="31">
        <f t="shared" si="109"/>
        <v>14235.66</v>
      </c>
      <c r="J149" s="31">
        <f t="shared" si="109"/>
        <v>11431.42</v>
      </c>
      <c r="K149" s="31">
        <f>SUM(K133:K148)</f>
        <v>13208.749999999998</v>
      </c>
      <c r="L149" s="33">
        <f>'Div 91 history'!H150</f>
        <v>5008.22</v>
      </c>
      <c r="M149" s="33">
        <f>'Div 91 history'!I150</f>
        <v>16989.48</v>
      </c>
      <c r="N149" s="33">
        <f>'Div 91 history'!J150</f>
        <v>23715.1</v>
      </c>
      <c r="O149" s="31">
        <f>'Div 091 FY18 Budget'!C25</f>
        <v>15814.56</v>
      </c>
      <c r="P149" s="31">
        <f>'Div 091 FY18 Budget'!D25</f>
        <v>18676.8</v>
      </c>
      <c r="Q149" s="31">
        <f>'Div 091 FY18 Budget'!E25</f>
        <v>7170.86</v>
      </c>
      <c r="R149" s="31">
        <f>'Div 091 FY18 Budget'!F25</f>
        <v>22133.21</v>
      </c>
      <c r="S149" s="31">
        <f>'Div 091 FY18 Budget'!G25</f>
        <v>3088.7</v>
      </c>
      <c r="T149" s="31">
        <f>'Div 091 FY18 Budget'!H25</f>
        <v>24706.400000000001</v>
      </c>
      <c r="U149" s="31">
        <f>'Div 091 FY18 Budget'!I25</f>
        <v>13673.18</v>
      </c>
      <c r="V149" s="31">
        <f>'Div 091 FY18 Budget'!J25</f>
        <v>12792.9</v>
      </c>
      <c r="W149" s="31">
        <f>'Div 091 FY18 Budget'!K25</f>
        <v>15543.84</v>
      </c>
      <c r="X149" s="31">
        <f>'Div 091 FY18 Budget'!L25</f>
        <v>16026.52</v>
      </c>
      <c r="Y149" s="31">
        <f>'Div 091 FY18 Budget'!M25</f>
        <v>18008.3</v>
      </c>
      <c r="Z149" s="31">
        <f>'Div 091 FY18 Budget'!N25</f>
        <v>14020.04</v>
      </c>
      <c r="AA149" s="37">
        <f t="shared" ref="AA149" si="110">O149*(1+AA$3)</f>
        <v>15814.56</v>
      </c>
      <c r="AB149" s="37">
        <f t="shared" ref="AB149" si="111">P149*(1+AB$3)</f>
        <v>18676.8</v>
      </c>
      <c r="AC149" s="37">
        <f t="shared" ref="AC149" si="112">Q149*(1+AC$3)</f>
        <v>7170.86</v>
      </c>
      <c r="AD149" s="37">
        <f t="shared" ref="AD149" si="113">R149*(1+AD$3)</f>
        <v>22133.21</v>
      </c>
      <c r="AE149" s="37">
        <f t="shared" ref="AE149" si="114">S149*(1+AE$3)</f>
        <v>3088.7</v>
      </c>
      <c r="AF149" s="37">
        <f t="shared" ref="AF149" si="115">T149*(1+AF$3)</f>
        <v>24706.400000000001</v>
      </c>
      <c r="AH149" s="15">
        <f>SUM(F149:Q149)</f>
        <v>174882.15999999997</v>
      </c>
      <c r="AI149" s="15">
        <f>SUM(U149:AF149)</f>
        <v>181655.31</v>
      </c>
      <c r="AK149" s="15">
        <f>AH149*$AK$6</f>
        <v>87879.686606157164</v>
      </c>
      <c r="AL149" s="15">
        <f>AI149*$AL$6</f>
        <v>91284.265089910841</v>
      </c>
    </row>
    <row r="150" spans="1:38">
      <c r="B150" s="5"/>
      <c r="C150" s="5"/>
      <c r="F150" s="1">
        <f>F149-'Div 91 history'!B150</f>
        <v>0</v>
      </c>
      <c r="G150" s="1">
        <f>G149-'Div 91 history'!C150</f>
        <v>0</v>
      </c>
      <c r="H150" s="1">
        <f>H149-'Div 91 history'!D150</f>
        <v>0</v>
      </c>
      <c r="I150" s="1">
        <f>I149-'Div 91 history'!E150</f>
        <v>0</v>
      </c>
      <c r="J150" s="1">
        <f>J149-'Div 91 history'!F150</f>
        <v>0</v>
      </c>
      <c r="K150" s="1">
        <f>K149-'Div 91 history'!G150</f>
        <v>0</v>
      </c>
      <c r="L150" s="1">
        <f>L149-'Div 91 history'!H150</f>
        <v>0</v>
      </c>
      <c r="M150" s="1">
        <f>M149-'Div 91 history'!I150</f>
        <v>0</v>
      </c>
      <c r="N150" s="1">
        <f>N149-'Div 91 history'!J150</f>
        <v>0</v>
      </c>
      <c r="O150" s="1">
        <f t="shared" ref="O150:AF150" si="116">O149-SUM(O133:O148)</f>
        <v>0</v>
      </c>
      <c r="P150" s="1">
        <f t="shared" si="116"/>
        <v>0</v>
      </c>
      <c r="Q150" s="1">
        <f t="shared" si="116"/>
        <v>0</v>
      </c>
      <c r="R150" s="1">
        <f t="shared" si="116"/>
        <v>0</v>
      </c>
      <c r="S150" s="1">
        <f t="shared" si="116"/>
        <v>0</v>
      </c>
      <c r="T150" s="1">
        <f t="shared" si="116"/>
        <v>0</v>
      </c>
      <c r="U150" s="1">
        <f t="shared" si="116"/>
        <v>0</v>
      </c>
      <c r="V150" s="1">
        <f t="shared" si="116"/>
        <v>0</v>
      </c>
      <c r="W150" s="1">
        <f t="shared" si="116"/>
        <v>0</v>
      </c>
      <c r="X150" s="1">
        <f t="shared" si="116"/>
        <v>0</v>
      </c>
      <c r="Y150" s="1">
        <f t="shared" si="116"/>
        <v>0</v>
      </c>
      <c r="Z150" s="1">
        <f t="shared" si="116"/>
        <v>0</v>
      </c>
      <c r="AA150" s="1">
        <f t="shared" si="116"/>
        <v>0</v>
      </c>
      <c r="AB150" s="1">
        <f t="shared" si="116"/>
        <v>0</v>
      </c>
      <c r="AC150" s="1">
        <f t="shared" si="116"/>
        <v>0</v>
      </c>
      <c r="AD150" s="1">
        <f t="shared" si="116"/>
        <v>0</v>
      </c>
      <c r="AE150" s="1">
        <f t="shared" si="116"/>
        <v>0</v>
      </c>
      <c r="AF150" s="1">
        <f t="shared" si="116"/>
        <v>0</v>
      </c>
    </row>
    <row r="151" spans="1:38">
      <c r="A151" s="77" t="s">
        <v>219</v>
      </c>
      <c r="B151" s="5" t="str">
        <f t="shared" si="53"/>
        <v>8700-04201</v>
      </c>
      <c r="C151" s="5" t="str">
        <f t="shared" ref="C151" si="117">LEFT(B151,4)</f>
        <v>8700</v>
      </c>
      <c r="D151" s="1">
        <f>SUM($F151:K151)</f>
        <v>43743.829999999987</v>
      </c>
      <c r="E151" s="2">
        <f>D151/$D$153</f>
        <v>0.86784652246015925</v>
      </c>
      <c r="F151" s="22">
        <f>'Div 91 history'!B152</f>
        <v>3386.62</v>
      </c>
      <c r="G151" s="22">
        <f>'Div 91 history'!C152</f>
        <v>13753</v>
      </c>
      <c r="H151" s="22">
        <f>'Div 91 history'!D152</f>
        <v>15576.65</v>
      </c>
      <c r="I151" s="22">
        <f>'Div 91 history'!E152</f>
        <v>208.59</v>
      </c>
      <c r="J151" s="22">
        <f>'Div 91 history'!F152</f>
        <v>49.99</v>
      </c>
      <c r="K151" s="22">
        <f>'Div 91 history'!G152</f>
        <v>10768.98</v>
      </c>
      <c r="L151" s="1">
        <f t="shared" ref="L151:W152" si="118">$E151*L$153</f>
        <v>12313.180029969231</v>
      </c>
      <c r="M151" s="1">
        <f t="shared" si="118"/>
        <v>1370.5032282690836</v>
      </c>
      <c r="N151" s="1">
        <f t="shared" si="118"/>
        <v>5123.0715913868116</v>
      </c>
      <c r="O151" s="1">
        <f t="shared" si="118"/>
        <v>6060.2069802001906</v>
      </c>
      <c r="P151" s="1">
        <f t="shared" si="118"/>
        <v>6387.3851191676704</v>
      </c>
      <c r="Q151" s="1">
        <f t="shared" si="118"/>
        <v>6291.922001697053</v>
      </c>
      <c r="R151" s="1">
        <f t="shared" si="118"/>
        <v>10809.930997624642</v>
      </c>
      <c r="S151" s="1">
        <f t="shared" si="118"/>
        <v>22539.744595196156</v>
      </c>
      <c r="T151" s="1">
        <f t="shared" si="118"/>
        <v>17660.711445925139</v>
      </c>
      <c r="U151" s="1">
        <f t="shared" si="118"/>
        <v>3226.6880843677704</v>
      </c>
      <c r="V151" s="1">
        <f t="shared" si="118"/>
        <v>4944.1563523164259</v>
      </c>
      <c r="W151" s="1">
        <f t="shared" si="118"/>
        <v>17027.183484529225</v>
      </c>
      <c r="X151" s="1">
        <f t="shared" ref="X151:AF152" si="119">$E151*X$153</f>
        <v>213.52495838609758</v>
      </c>
      <c r="Y151" s="1">
        <f t="shared" si="119"/>
        <v>213.52495838609758</v>
      </c>
      <c r="Z151" s="1">
        <f t="shared" si="119"/>
        <v>2621.3824918822584</v>
      </c>
      <c r="AA151" s="1">
        <f t="shared" si="119"/>
        <v>6060.2069802001906</v>
      </c>
      <c r="AB151" s="1">
        <f t="shared" si="119"/>
        <v>6387.3851191676704</v>
      </c>
      <c r="AC151" s="1">
        <f t="shared" si="119"/>
        <v>6291.922001697053</v>
      </c>
      <c r="AD151" s="1">
        <f t="shared" si="119"/>
        <v>10809.930997624642</v>
      </c>
      <c r="AE151" s="1">
        <f t="shared" si="119"/>
        <v>22539.744595196156</v>
      </c>
      <c r="AF151" s="1">
        <f t="shared" si="119"/>
        <v>17660.711445925139</v>
      </c>
    </row>
    <row r="152" spans="1:38">
      <c r="A152" s="77" t="s">
        <v>221</v>
      </c>
      <c r="B152" s="5" t="str">
        <f t="shared" ref="B152" si="120">RIGHT(A152,10)</f>
        <v>8700-04212</v>
      </c>
      <c r="C152" s="5" t="str">
        <f t="shared" ref="C152" si="121">LEFT(B152,4)</f>
        <v>8700</v>
      </c>
      <c r="D152" s="1">
        <f>SUM($F152:K152)</f>
        <v>6661.2</v>
      </c>
      <c r="E152" s="2">
        <f>D152/$D$153</f>
        <v>0.1321534775398408</v>
      </c>
      <c r="F152" s="22">
        <f>'Div 91 history'!B153</f>
        <v>0</v>
      </c>
      <c r="G152" s="22">
        <f>'Div 91 history'!C153</f>
        <v>3666.91</v>
      </c>
      <c r="H152" s="22">
        <f>'Div 91 history'!D153</f>
        <v>289.45999999999998</v>
      </c>
      <c r="I152" s="22">
        <f>'Div 91 history'!E153</f>
        <v>2704.83</v>
      </c>
      <c r="J152" s="22">
        <f>'Div 91 history'!F153</f>
        <v>0</v>
      </c>
      <c r="K152" s="22">
        <f>'Div 91 history'!G153</f>
        <v>0</v>
      </c>
      <c r="L152" s="1">
        <f t="shared" si="118"/>
        <v>1875.0199700307694</v>
      </c>
      <c r="M152" s="1">
        <f t="shared" si="118"/>
        <v>208.69677173091659</v>
      </c>
      <c r="N152" s="1">
        <f t="shared" si="118"/>
        <v>780.12840861318818</v>
      </c>
      <c r="O152" s="1">
        <f t="shared" si="118"/>
        <v>922.8330197998099</v>
      </c>
      <c r="P152" s="1">
        <f t="shared" si="118"/>
        <v>972.65488083232992</v>
      </c>
      <c r="Q152" s="1">
        <f t="shared" si="118"/>
        <v>958.1179983029474</v>
      </c>
      <c r="R152" s="1">
        <f t="shared" si="118"/>
        <v>1646.1090023753588</v>
      </c>
      <c r="S152" s="1">
        <f t="shared" si="118"/>
        <v>3432.2954048038468</v>
      </c>
      <c r="T152" s="1">
        <f t="shared" si="118"/>
        <v>2689.328554074862</v>
      </c>
      <c r="U152" s="1">
        <f t="shared" si="118"/>
        <v>491.35191563222969</v>
      </c>
      <c r="V152" s="1">
        <f t="shared" si="118"/>
        <v>752.88364768357462</v>
      </c>
      <c r="W152" s="1">
        <f t="shared" si="118"/>
        <v>2592.856515470778</v>
      </c>
      <c r="X152" s="1">
        <f t="shared" si="119"/>
        <v>32.515041613902433</v>
      </c>
      <c r="Y152" s="1">
        <f t="shared" si="119"/>
        <v>32.515041613902433</v>
      </c>
      <c r="Z152" s="1">
        <f t="shared" si="119"/>
        <v>399.17750811774152</v>
      </c>
      <c r="AA152" s="1">
        <f t="shared" si="119"/>
        <v>922.8330197998099</v>
      </c>
      <c r="AB152" s="1">
        <f t="shared" si="119"/>
        <v>972.65488083232992</v>
      </c>
      <c r="AC152" s="1">
        <f t="shared" si="119"/>
        <v>958.1179983029474</v>
      </c>
      <c r="AD152" s="1">
        <f t="shared" si="119"/>
        <v>1646.1090023753588</v>
      </c>
      <c r="AE152" s="1">
        <f t="shared" si="119"/>
        <v>3432.2954048038468</v>
      </c>
      <c r="AF152" s="1">
        <f t="shared" si="119"/>
        <v>2689.328554074862</v>
      </c>
    </row>
    <row r="153" spans="1:38">
      <c r="A153" s="9" t="s">
        <v>30</v>
      </c>
      <c r="B153" s="5"/>
      <c r="C153" s="5"/>
      <c r="D153" s="31">
        <f t="shared" ref="D153:K153" si="122">SUM(D151:D152)</f>
        <v>50405.029999999984</v>
      </c>
      <c r="E153" s="32">
        <f t="shared" si="122"/>
        <v>1</v>
      </c>
      <c r="F153" s="31">
        <f t="shared" si="122"/>
        <v>3386.62</v>
      </c>
      <c r="G153" s="31">
        <f t="shared" si="122"/>
        <v>17419.91</v>
      </c>
      <c r="H153" s="31">
        <f t="shared" si="122"/>
        <v>15866.109999999999</v>
      </c>
      <c r="I153" s="31">
        <f t="shared" si="122"/>
        <v>2913.42</v>
      </c>
      <c r="J153" s="31">
        <f t="shared" si="122"/>
        <v>49.99</v>
      </c>
      <c r="K153" s="31">
        <f t="shared" si="122"/>
        <v>10768.98</v>
      </c>
      <c r="L153" s="33">
        <f>'Div 91 history'!H154</f>
        <v>14188.2</v>
      </c>
      <c r="M153" s="33">
        <f>'Div 91 history'!I154</f>
        <v>1579.2</v>
      </c>
      <c r="N153" s="33">
        <f>'Div 91 history'!J154</f>
        <v>5903.2</v>
      </c>
      <c r="O153" s="31">
        <f>'Div 091 FY18 Budget'!C59</f>
        <v>6983.04</v>
      </c>
      <c r="P153" s="31">
        <f>'Div 091 FY18 Budget'!D59</f>
        <v>7360.04</v>
      </c>
      <c r="Q153" s="31">
        <f>'Div 091 FY18 Budget'!E59</f>
        <v>7250.04</v>
      </c>
      <c r="R153" s="31">
        <f>'Div 091 FY18 Budget'!F59</f>
        <v>12456.04</v>
      </c>
      <c r="S153" s="31">
        <f>'Div 091 FY18 Budget'!G59</f>
        <v>25972.04</v>
      </c>
      <c r="T153" s="31">
        <f>'Div 091 FY18 Budget'!H59</f>
        <v>20350.04</v>
      </c>
      <c r="U153" s="31">
        <f>'Div 091 FY18 Budget'!I59</f>
        <v>3718.04</v>
      </c>
      <c r="V153" s="31">
        <f>'Div 091 FY18 Budget'!J59</f>
        <v>5697.04</v>
      </c>
      <c r="W153" s="31">
        <f>'Div 091 FY18 Budget'!K59</f>
        <v>19620.04</v>
      </c>
      <c r="X153" s="31">
        <f>'Div 091 FY18 Budget'!L59</f>
        <v>246.04</v>
      </c>
      <c r="Y153" s="31">
        <f>'Div 091 FY18 Budget'!M59</f>
        <v>246.04</v>
      </c>
      <c r="Z153" s="31">
        <f>'Div 091 FY18 Budget'!N59</f>
        <v>3020.56</v>
      </c>
      <c r="AA153" s="37">
        <f t="shared" ref="AA153" si="123">O153*(1+AA$3)</f>
        <v>6983.04</v>
      </c>
      <c r="AB153" s="37">
        <f t="shared" ref="AB153" si="124">P153*(1+AB$3)</f>
        <v>7360.04</v>
      </c>
      <c r="AC153" s="37">
        <f t="shared" ref="AC153" si="125">Q153*(1+AC$3)</f>
        <v>7250.04</v>
      </c>
      <c r="AD153" s="37">
        <f t="shared" ref="AD153" si="126">R153*(1+AD$3)</f>
        <v>12456.04</v>
      </c>
      <c r="AE153" s="37">
        <f t="shared" ref="AE153" si="127">S153*(1+AE$3)</f>
        <v>25972.04</v>
      </c>
      <c r="AF153" s="37">
        <f t="shared" ref="AF153" si="128">T153*(1+AF$3)</f>
        <v>20350.04</v>
      </c>
      <c r="AH153" s="15">
        <f>SUM(F153:Q153)</f>
        <v>93668.749999999971</v>
      </c>
      <c r="AI153" s="15">
        <f>SUM(U153:AF153)</f>
        <v>112919.00000000003</v>
      </c>
      <c r="AK153" s="15">
        <f>AH153*$AK$6</f>
        <v>47069.29737596152</v>
      </c>
      <c r="AL153" s="15">
        <f>AI153*$AL$6</f>
        <v>56743.334008169899</v>
      </c>
    </row>
    <row r="154" spans="1:38">
      <c r="B154" s="5"/>
      <c r="C154" s="5"/>
      <c r="F154" s="1">
        <f>F153-'Div 91 history'!B154</f>
        <v>0</v>
      </c>
      <c r="G154" s="1">
        <f>G153-'Div 91 history'!C154</f>
        <v>0</v>
      </c>
      <c r="H154" s="1">
        <f>H153-'Div 91 history'!D154</f>
        <v>0</v>
      </c>
      <c r="I154" s="1">
        <f>I153-'Div 91 history'!E154</f>
        <v>0</v>
      </c>
      <c r="J154" s="1">
        <f>J153-'Div 91 history'!F154</f>
        <v>0</v>
      </c>
      <c r="K154" s="1">
        <f>K153-'Div 91 history'!G154</f>
        <v>0</v>
      </c>
      <c r="L154" s="1">
        <f>L153-'Div 91 history'!H154</f>
        <v>0</v>
      </c>
      <c r="M154" s="1">
        <f>M153-'Div 91 history'!I154</f>
        <v>0</v>
      </c>
      <c r="N154" s="1">
        <f>N153-'Div 91 history'!J154</f>
        <v>0</v>
      </c>
      <c r="O154" s="1">
        <f t="shared" ref="O154:AF154" si="129">O153-SUM(O151:O152)</f>
        <v>0</v>
      </c>
      <c r="P154" s="1">
        <f t="shared" si="129"/>
        <v>0</v>
      </c>
      <c r="Q154" s="1">
        <f t="shared" si="129"/>
        <v>0</v>
      </c>
      <c r="R154" s="1">
        <f t="shared" si="129"/>
        <v>0</v>
      </c>
      <c r="S154" s="1">
        <f t="shared" si="129"/>
        <v>0</v>
      </c>
      <c r="T154" s="1">
        <f t="shared" si="129"/>
        <v>0</v>
      </c>
      <c r="U154" s="1">
        <f t="shared" si="129"/>
        <v>0</v>
      </c>
      <c r="V154" s="1">
        <f t="shared" si="129"/>
        <v>0</v>
      </c>
      <c r="W154" s="1">
        <f t="shared" si="129"/>
        <v>0</v>
      </c>
      <c r="X154" s="1">
        <f t="shared" si="129"/>
        <v>0</v>
      </c>
      <c r="Y154" s="1">
        <f t="shared" si="129"/>
        <v>0</v>
      </c>
      <c r="Z154" s="1">
        <f t="shared" si="129"/>
        <v>0</v>
      </c>
      <c r="AA154" s="1">
        <f t="shared" si="129"/>
        <v>0</v>
      </c>
      <c r="AB154" s="1">
        <f t="shared" si="129"/>
        <v>0</v>
      </c>
      <c r="AC154" s="1">
        <f t="shared" si="129"/>
        <v>0</v>
      </c>
      <c r="AD154" s="1">
        <f t="shared" si="129"/>
        <v>0</v>
      </c>
      <c r="AE154" s="1">
        <f t="shared" si="129"/>
        <v>0</v>
      </c>
      <c r="AF154" s="1">
        <f t="shared" si="129"/>
        <v>0</v>
      </c>
    </row>
    <row r="155" spans="1:38">
      <c r="A155" s="77" t="s">
        <v>341</v>
      </c>
      <c r="B155" s="5" t="str">
        <f t="shared" si="53"/>
        <v>8740-05310</v>
      </c>
      <c r="C155" s="5" t="str">
        <f t="shared" ref="C155:C171" si="130">LEFT(B155,4)</f>
        <v>8740</v>
      </c>
      <c r="D155" s="1">
        <f>SUM($F155:K155)</f>
        <v>172.86</v>
      </c>
      <c r="E155" s="2">
        <f t="shared" ref="E155:E169" si="131">D155/$D$172</f>
        <v>1.177240079610469E-3</v>
      </c>
      <c r="F155" s="22">
        <f>'Div 91 history'!B156</f>
        <v>6.95</v>
      </c>
      <c r="G155" s="22">
        <f>'Div 91 history'!C156</f>
        <v>49.99</v>
      </c>
      <c r="H155" s="22">
        <f>'Div 91 history'!D156</f>
        <v>29.25</v>
      </c>
      <c r="I155" s="22">
        <f>'Div 91 history'!E156</f>
        <v>27.94</v>
      </c>
      <c r="J155" s="22">
        <f>'Div 91 history'!F156</f>
        <v>29.31</v>
      </c>
      <c r="K155" s="22">
        <f>'Div 91 history'!G156</f>
        <v>29.42</v>
      </c>
      <c r="L155" s="1">
        <f t="shared" ref="L155:U169" si="132">$E155*L$172</f>
        <v>46.029110003503263</v>
      </c>
      <c r="M155" s="1">
        <f t="shared" si="132"/>
        <v>40.464072471569459</v>
      </c>
      <c r="N155" s="1">
        <f t="shared" si="132"/>
        <v>64.337359363192533</v>
      </c>
      <c r="O155" s="1">
        <f t="shared" si="132"/>
        <v>44.285951781782764</v>
      </c>
      <c r="P155" s="1">
        <f t="shared" si="132"/>
        <v>59.761911725763412</v>
      </c>
      <c r="Q155" s="1">
        <f t="shared" si="132"/>
        <v>49.505959082224024</v>
      </c>
      <c r="R155" s="1">
        <f t="shared" si="132"/>
        <v>64.095307501319866</v>
      </c>
      <c r="S155" s="1">
        <f t="shared" si="132"/>
        <v>53.352769511947301</v>
      </c>
      <c r="T155" s="1">
        <f t="shared" si="132"/>
        <v>53.634911578387062</v>
      </c>
      <c r="U155" s="1">
        <f t="shared" si="132"/>
        <v>49.687123145387183</v>
      </c>
      <c r="V155" s="1">
        <f t="shared" ref="V155:AF169" si="133">$E155*V$172</f>
        <v>46.826764559012389</v>
      </c>
      <c r="W155" s="1">
        <f t="shared" si="133"/>
        <v>47.432207830451283</v>
      </c>
      <c r="X155" s="1">
        <f t="shared" si="133"/>
        <v>45.70049096961651</v>
      </c>
      <c r="Y155" s="1">
        <f t="shared" si="133"/>
        <v>53.196095338712261</v>
      </c>
      <c r="Z155" s="1">
        <f t="shared" si="133"/>
        <v>49.828491314003159</v>
      </c>
      <c r="AA155" s="1">
        <f t="shared" si="133"/>
        <v>44.285951781782764</v>
      </c>
      <c r="AB155" s="1">
        <f t="shared" si="133"/>
        <v>59.761911725763412</v>
      </c>
      <c r="AC155" s="1">
        <f t="shared" si="133"/>
        <v>49.505959082224024</v>
      </c>
      <c r="AD155" s="1">
        <f t="shared" si="133"/>
        <v>64.095307501319866</v>
      </c>
      <c r="AE155" s="1">
        <f t="shared" si="133"/>
        <v>53.352769511947301</v>
      </c>
      <c r="AF155" s="1">
        <f t="shared" si="133"/>
        <v>53.634911578387062</v>
      </c>
    </row>
    <row r="156" spans="1:38">
      <c r="A156" s="77" t="s">
        <v>222</v>
      </c>
      <c r="B156" s="5" t="str">
        <f t="shared" si="53"/>
        <v>8700-05310</v>
      </c>
      <c r="C156" s="5" t="str">
        <f t="shared" si="130"/>
        <v>8700</v>
      </c>
      <c r="D156" s="1">
        <f>SUM($F156:K156)</f>
        <v>17963.090000000004</v>
      </c>
      <c r="E156" s="2">
        <f t="shared" si="131"/>
        <v>0.12233523950971897</v>
      </c>
      <c r="F156" s="22">
        <f>'Div 91 history'!B157</f>
        <v>4240.22</v>
      </c>
      <c r="G156" s="22">
        <f>'Div 91 history'!C157</f>
        <v>2234.14</v>
      </c>
      <c r="H156" s="22">
        <f>'Div 91 history'!D157</f>
        <v>2941.7200000000003</v>
      </c>
      <c r="I156" s="22">
        <f>'Div 91 history'!E157</f>
        <v>2193.17</v>
      </c>
      <c r="J156" s="22">
        <f>'Div 91 history'!F157</f>
        <v>3981.2799999999997</v>
      </c>
      <c r="K156" s="22">
        <f>'Div 91 history'!G157</f>
        <v>2372.56</v>
      </c>
      <c r="L156" s="1">
        <f t="shared" si="132"/>
        <v>4783.2063265812185</v>
      </c>
      <c r="M156" s="1">
        <f t="shared" si="132"/>
        <v>4204.9044057232713</v>
      </c>
      <c r="N156" s="1">
        <f t="shared" si="132"/>
        <v>6685.7443977980465</v>
      </c>
      <c r="O156" s="1">
        <f t="shared" si="132"/>
        <v>4602.0625800753451</v>
      </c>
      <c r="P156" s="1">
        <f t="shared" si="132"/>
        <v>6210.2776750083513</v>
      </c>
      <c r="Q156" s="1">
        <f t="shared" si="132"/>
        <v>5144.5099995968276</v>
      </c>
      <c r="R156" s="1">
        <f t="shared" si="132"/>
        <v>6660.5910981365487</v>
      </c>
      <c r="S156" s="1">
        <f t="shared" si="132"/>
        <v>5544.2589407171445</v>
      </c>
      <c r="T156" s="1">
        <f t="shared" si="132"/>
        <v>5573.5782935590014</v>
      </c>
      <c r="U156" s="1">
        <f t="shared" si="132"/>
        <v>5163.3360228026904</v>
      </c>
      <c r="V156" s="1">
        <f t="shared" si="133"/>
        <v>4866.0961829361904</v>
      </c>
      <c r="W156" s="1">
        <f t="shared" si="133"/>
        <v>4929.0120221977395</v>
      </c>
      <c r="X156" s="1">
        <f t="shared" si="133"/>
        <v>4749.0572274176138</v>
      </c>
      <c r="Y156" s="1">
        <f t="shared" si="133"/>
        <v>5527.977833031754</v>
      </c>
      <c r="Z156" s="1">
        <f t="shared" si="133"/>
        <v>5178.0265766380717</v>
      </c>
      <c r="AA156" s="1">
        <f t="shared" si="133"/>
        <v>4602.0625800753451</v>
      </c>
      <c r="AB156" s="1">
        <f t="shared" si="133"/>
        <v>6210.2776750083513</v>
      </c>
      <c r="AC156" s="1">
        <f t="shared" si="133"/>
        <v>5144.5099995968276</v>
      </c>
      <c r="AD156" s="1">
        <f t="shared" si="133"/>
        <v>6660.5910981365487</v>
      </c>
      <c r="AE156" s="1">
        <f t="shared" si="133"/>
        <v>5544.2589407171445</v>
      </c>
      <c r="AF156" s="1">
        <f t="shared" si="133"/>
        <v>5573.5782935590014</v>
      </c>
    </row>
    <row r="157" spans="1:38">
      <c r="A157" s="77" t="s">
        <v>223</v>
      </c>
      <c r="B157" s="5" t="str">
        <f t="shared" si="53"/>
        <v>8700-05312</v>
      </c>
      <c r="C157" s="5" t="str">
        <f t="shared" si="130"/>
        <v>8700</v>
      </c>
      <c r="D157" s="1">
        <f>SUM($F157:K157)</f>
        <v>1659.48</v>
      </c>
      <c r="E157" s="2">
        <f t="shared" si="131"/>
        <v>1.1301668213074054E-2</v>
      </c>
      <c r="F157" s="22">
        <f>'Div 91 history'!B158</f>
        <v>228.44</v>
      </c>
      <c r="G157" s="22">
        <f>'Div 91 history'!C158</f>
        <v>420.45</v>
      </c>
      <c r="H157" s="22">
        <f>'Div 91 history'!D158</f>
        <v>333.72</v>
      </c>
      <c r="I157" s="22">
        <f>'Div 91 history'!E158</f>
        <v>249.86</v>
      </c>
      <c r="J157" s="22">
        <f>'Div 91 history'!F158</f>
        <v>214.23</v>
      </c>
      <c r="K157" s="22">
        <f>'Div 91 history'!G158</f>
        <v>212.78</v>
      </c>
      <c r="L157" s="1">
        <f t="shared" si="132"/>
        <v>441.88584674657864</v>
      </c>
      <c r="M157" s="1">
        <f t="shared" si="132"/>
        <v>388.46071378641722</v>
      </c>
      <c r="N157" s="1">
        <f t="shared" si="132"/>
        <v>617.64758252939225</v>
      </c>
      <c r="O157" s="1">
        <f t="shared" si="132"/>
        <v>425.1512857967885</v>
      </c>
      <c r="P157" s="1">
        <f t="shared" si="132"/>
        <v>573.7226499518099</v>
      </c>
      <c r="Q157" s="1">
        <f t="shared" si="132"/>
        <v>475.2640806303894</v>
      </c>
      <c r="R157" s="1">
        <f t="shared" si="132"/>
        <v>615.32385104876937</v>
      </c>
      <c r="S157" s="1">
        <f t="shared" si="132"/>
        <v>512.19399484951009</v>
      </c>
      <c r="T157" s="1">
        <f t="shared" si="132"/>
        <v>514.90259786012814</v>
      </c>
      <c r="U157" s="1">
        <f t="shared" si="132"/>
        <v>477.00328078969756</v>
      </c>
      <c r="V157" s="1">
        <f t="shared" si="133"/>
        <v>449.54344122636741</v>
      </c>
      <c r="W157" s="1">
        <f t="shared" si="133"/>
        <v>455.35578069233657</v>
      </c>
      <c r="X157" s="1">
        <f t="shared" si="133"/>
        <v>438.73105839557564</v>
      </c>
      <c r="Y157" s="1">
        <f t="shared" si="133"/>
        <v>510.68990103370481</v>
      </c>
      <c r="Z157" s="1">
        <f t="shared" si="133"/>
        <v>478.36043483606358</v>
      </c>
      <c r="AA157" s="1">
        <f t="shared" si="133"/>
        <v>425.1512857967885</v>
      </c>
      <c r="AB157" s="1">
        <f t="shared" si="133"/>
        <v>573.7226499518099</v>
      </c>
      <c r="AC157" s="1">
        <f t="shared" si="133"/>
        <v>475.2640806303894</v>
      </c>
      <c r="AD157" s="1">
        <f t="shared" si="133"/>
        <v>615.32385104876937</v>
      </c>
      <c r="AE157" s="1">
        <f t="shared" si="133"/>
        <v>512.19399484951009</v>
      </c>
      <c r="AF157" s="1">
        <f t="shared" si="133"/>
        <v>514.90259786012814</v>
      </c>
    </row>
    <row r="158" spans="1:38">
      <c r="A158" s="77" t="s">
        <v>552</v>
      </c>
      <c r="B158" s="5" t="str">
        <f t="shared" si="53"/>
        <v>9110-05312</v>
      </c>
      <c r="C158" s="5" t="str">
        <f t="shared" si="130"/>
        <v>9110</v>
      </c>
      <c r="D158" s="1">
        <f>SUM($F158:K158)</f>
        <v>0</v>
      </c>
      <c r="E158" s="2">
        <f t="shared" si="131"/>
        <v>0</v>
      </c>
      <c r="F158" s="22">
        <f>'Div 91 history'!B159</f>
        <v>0</v>
      </c>
      <c r="G158" s="22">
        <f>'Div 91 history'!C159</f>
        <v>0</v>
      </c>
      <c r="H158" s="22">
        <f>'Div 91 history'!D159</f>
        <v>0</v>
      </c>
      <c r="I158" s="22">
        <f>'Div 91 history'!E159</f>
        <v>0</v>
      </c>
      <c r="J158" s="22">
        <f>'Div 91 history'!F159</f>
        <v>0</v>
      </c>
      <c r="K158" s="22">
        <f>'Div 91 history'!G159</f>
        <v>0</v>
      </c>
      <c r="L158" s="1">
        <f t="shared" si="132"/>
        <v>0</v>
      </c>
      <c r="M158" s="1">
        <f t="shared" si="132"/>
        <v>0</v>
      </c>
      <c r="N158" s="1">
        <f t="shared" si="132"/>
        <v>0</v>
      </c>
      <c r="O158" s="1">
        <f t="shared" si="132"/>
        <v>0</v>
      </c>
      <c r="P158" s="1">
        <f t="shared" si="132"/>
        <v>0</v>
      </c>
      <c r="Q158" s="1">
        <f t="shared" si="132"/>
        <v>0</v>
      </c>
      <c r="R158" s="1">
        <f t="shared" si="132"/>
        <v>0</v>
      </c>
      <c r="S158" s="1">
        <f t="shared" si="132"/>
        <v>0</v>
      </c>
      <c r="T158" s="1">
        <f t="shared" si="132"/>
        <v>0</v>
      </c>
      <c r="U158" s="1">
        <f t="shared" si="132"/>
        <v>0</v>
      </c>
      <c r="V158" s="1">
        <f t="shared" si="133"/>
        <v>0</v>
      </c>
      <c r="W158" s="1">
        <f t="shared" si="133"/>
        <v>0</v>
      </c>
      <c r="X158" s="1">
        <f t="shared" si="133"/>
        <v>0</v>
      </c>
      <c r="Y158" s="1">
        <f t="shared" si="133"/>
        <v>0</v>
      </c>
      <c r="Z158" s="1">
        <f t="shared" si="133"/>
        <v>0</v>
      </c>
      <c r="AA158" s="1">
        <f t="shared" si="133"/>
        <v>0</v>
      </c>
      <c r="AB158" s="1">
        <f t="shared" si="133"/>
        <v>0</v>
      </c>
      <c r="AC158" s="1">
        <f t="shared" si="133"/>
        <v>0</v>
      </c>
      <c r="AD158" s="1">
        <f t="shared" si="133"/>
        <v>0</v>
      </c>
      <c r="AE158" s="1">
        <f t="shared" si="133"/>
        <v>0</v>
      </c>
      <c r="AF158" s="1">
        <f t="shared" si="133"/>
        <v>0</v>
      </c>
    </row>
    <row r="159" spans="1:38">
      <c r="A159" s="77" t="s">
        <v>224</v>
      </c>
      <c r="B159" s="5" t="str">
        <f t="shared" si="53"/>
        <v>8700-05314</v>
      </c>
      <c r="C159" s="5" t="str">
        <f t="shared" si="130"/>
        <v>8700</v>
      </c>
      <c r="D159" s="1">
        <f>SUM($F159:K159)</f>
        <v>1114.9100000000001</v>
      </c>
      <c r="E159" s="2">
        <f t="shared" si="131"/>
        <v>7.5929465298999648E-3</v>
      </c>
      <c r="F159" s="22">
        <f>'Div 91 history'!B160</f>
        <v>180.75</v>
      </c>
      <c r="G159" s="22">
        <f>'Div 91 history'!C160</f>
        <v>196.49</v>
      </c>
      <c r="H159" s="22">
        <f>'Div 91 history'!D160</f>
        <v>184.22</v>
      </c>
      <c r="I159" s="22">
        <f>'Div 91 history'!E160</f>
        <v>187.94</v>
      </c>
      <c r="J159" s="22">
        <f>'Div 91 history'!F160</f>
        <v>180.6</v>
      </c>
      <c r="K159" s="22">
        <f>'Div 91 history'!G160</f>
        <v>184.91</v>
      </c>
      <c r="L159" s="1">
        <f t="shared" si="132"/>
        <v>296.87790717346877</v>
      </c>
      <c r="M159" s="1">
        <f t="shared" si="132"/>
        <v>260.98460626679105</v>
      </c>
      <c r="N159" s="1">
        <f t="shared" si="132"/>
        <v>414.96219673502821</v>
      </c>
      <c r="O159" s="1">
        <f t="shared" si="132"/>
        <v>285.63490975950145</v>
      </c>
      <c r="P159" s="1">
        <f t="shared" si="132"/>
        <v>385.45153883009885</v>
      </c>
      <c r="Q159" s="1">
        <f t="shared" si="132"/>
        <v>319.30283952541004</v>
      </c>
      <c r="R159" s="1">
        <f t="shared" si="132"/>
        <v>413.40101403619417</v>
      </c>
      <c r="S159" s="1">
        <f t="shared" si="132"/>
        <v>344.11394340255214</v>
      </c>
      <c r="T159" s="1">
        <f t="shared" si="132"/>
        <v>345.93369933969404</v>
      </c>
      <c r="U159" s="1">
        <f t="shared" si="132"/>
        <v>320.47130895536054</v>
      </c>
      <c r="V159" s="1">
        <f t="shared" si="133"/>
        <v>302.02260832169674</v>
      </c>
      <c r="W159" s="1">
        <f t="shared" si="133"/>
        <v>305.9275878297376</v>
      </c>
      <c r="X159" s="1">
        <f t="shared" si="133"/>
        <v>294.75838474450507</v>
      </c>
      <c r="Y159" s="1">
        <f t="shared" si="133"/>
        <v>343.10342852067384</v>
      </c>
      <c r="Z159" s="1">
        <f t="shared" si="133"/>
        <v>321.38310338363561</v>
      </c>
      <c r="AA159" s="1">
        <f t="shared" si="133"/>
        <v>285.63490975950145</v>
      </c>
      <c r="AB159" s="1">
        <f t="shared" si="133"/>
        <v>385.45153883009885</v>
      </c>
      <c r="AC159" s="1">
        <f t="shared" si="133"/>
        <v>319.30283952541004</v>
      </c>
      <c r="AD159" s="1">
        <f t="shared" si="133"/>
        <v>413.40101403619417</v>
      </c>
      <c r="AE159" s="1">
        <f t="shared" si="133"/>
        <v>344.11394340255214</v>
      </c>
      <c r="AF159" s="1">
        <f t="shared" si="133"/>
        <v>345.93369933969404</v>
      </c>
    </row>
    <row r="160" spans="1:38">
      <c r="A160" s="77" t="s">
        <v>342</v>
      </c>
      <c r="B160" s="5" t="str">
        <f t="shared" si="53"/>
        <v>8700-05316</v>
      </c>
      <c r="C160" s="5" t="str">
        <f t="shared" si="130"/>
        <v>8700</v>
      </c>
      <c r="D160" s="1">
        <f>SUM($F160:K160)</f>
        <v>0</v>
      </c>
      <c r="E160" s="2">
        <f t="shared" si="131"/>
        <v>0</v>
      </c>
      <c r="F160" s="22">
        <f>'Div 91 history'!B161</f>
        <v>0</v>
      </c>
      <c r="G160" s="22">
        <f>'Div 91 history'!C161</f>
        <v>0</v>
      </c>
      <c r="H160" s="22">
        <f>'Div 91 history'!D161</f>
        <v>0</v>
      </c>
      <c r="I160" s="22">
        <f>'Div 91 history'!E161</f>
        <v>0</v>
      </c>
      <c r="J160" s="22">
        <f>'Div 91 history'!F161</f>
        <v>0</v>
      </c>
      <c r="K160" s="22">
        <f>'Div 91 history'!G161</f>
        <v>0</v>
      </c>
      <c r="L160" s="1">
        <f t="shared" si="132"/>
        <v>0</v>
      </c>
      <c r="M160" s="1">
        <f t="shared" si="132"/>
        <v>0</v>
      </c>
      <c r="N160" s="1">
        <f t="shared" si="132"/>
        <v>0</v>
      </c>
      <c r="O160" s="1">
        <f t="shared" si="132"/>
        <v>0</v>
      </c>
      <c r="P160" s="1">
        <f t="shared" si="132"/>
        <v>0</v>
      </c>
      <c r="Q160" s="1">
        <f t="shared" si="132"/>
        <v>0</v>
      </c>
      <c r="R160" s="1">
        <f t="shared" si="132"/>
        <v>0</v>
      </c>
      <c r="S160" s="1">
        <f t="shared" si="132"/>
        <v>0</v>
      </c>
      <c r="T160" s="1">
        <f t="shared" si="132"/>
        <v>0</v>
      </c>
      <c r="U160" s="1">
        <f t="shared" si="132"/>
        <v>0</v>
      </c>
      <c r="V160" s="1">
        <f t="shared" si="133"/>
        <v>0</v>
      </c>
      <c r="W160" s="1">
        <f t="shared" si="133"/>
        <v>0</v>
      </c>
      <c r="X160" s="1">
        <f t="shared" si="133"/>
        <v>0</v>
      </c>
      <c r="Y160" s="1">
        <f t="shared" si="133"/>
        <v>0</v>
      </c>
      <c r="Z160" s="1">
        <f t="shared" si="133"/>
        <v>0</v>
      </c>
      <c r="AA160" s="1">
        <f t="shared" si="133"/>
        <v>0</v>
      </c>
      <c r="AB160" s="1">
        <f t="shared" si="133"/>
        <v>0</v>
      </c>
      <c r="AC160" s="1">
        <f t="shared" si="133"/>
        <v>0</v>
      </c>
      <c r="AD160" s="1">
        <f t="shared" si="133"/>
        <v>0</v>
      </c>
      <c r="AE160" s="1">
        <f t="shared" si="133"/>
        <v>0</v>
      </c>
      <c r="AF160" s="1">
        <f t="shared" si="133"/>
        <v>0</v>
      </c>
    </row>
    <row r="161" spans="1:38">
      <c r="A161" s="77" t="s">
        <v>343</v>
      </c>
      <c r="B161" s="5" t="str">
        <f t="shared" si="53"/>
        <v>8700-05317</v>
      </c>
      <c r="C161" s="5" t="str">
        <f t="shared" si="130"/>
        <v>8700</v>
      </c>
      <c r="D161" s="1">
        <f>SUM($F161:K161)</f>
        <v>26922.880000000001</v>
      </c>
      <c r="E161" s="2">
        <f t="shared" si="131"/>
        <v>0.18335469972546051</v>
      </c>
      <c r="F161" s="22">
        <f>'Div 91 history'!B162</f>
        <v>5104.5600000000004</v>
      </c>
      <c r="G161" s="22">
        <f>'Div 91 history'!C162</f>
        <v>7347.39</v>
      </c>
      <c r="H161" s="22">
        <f>'Div 91 history'!D162</f>
        <v>0</v>
      </c>
      <c r="I161" s="22">
        <f>'Div 91 history'!E162</f>
        <v>6455.61</v>
      </c>
      <c r="J161" s="22">
        <f>'Div 91 history'!F162</f>
        <v>8015.32</v>
      </c>
      <c r="K161" s="22">
        <f>'Div 91 history'!G162</f>
        <v>0</v>
      </c>
      <c r="L161" s="1">
        <f t="shared" si="132"/>
        <v>7169.0165748647332</v>
      </c>
      <c r="M161" s="1">
        <f t="shared" si="132"/>
        <v>6302.2640718695357</v>
      </c>
      <c r="N161" s="1">
        <f t="shared" si="132"/>
        <v>10020.519528243138</v>
      </c>
      <c r="O161" s="1">
        <f t="shared" si="132"/>
        <v>6897.5203373060485</v>
      </c>
      <c r="P161" s="1">
        <f t="shared" si="132"/>
        <v>9307.8952792046821</v>
      </c>
      <c r="Q161" s="1">
        <f t="shared" si="132"/>
        <v>7710.5345114869115</v>
      </c>
      <c r="R161" s="1">
        <f t="shared" si="132"/>
        <v>9982.8200417744665</v>
      </c>
      <c r="S161" s="1">
        <f t="shared" si="132"/>
        <v>8309.6737894123326</v>
      </c>
      <c r="T161" s="1">
        <f t="shared" si="132"/>
        <v>8353.6173101673339</v>
      </c>
      <c r="U161" s="1">
        <f t="shared" si="132"/>
        <v>7738.750746202023</v>
      </c>
      <c r="V161" s="1">
        <f t="shared" si="133"/>
        <v>7293.2509719457566</v>
      </c>
      <c r="W161" s="1">
        <f t="shared" si="133"/>
        <v>7387.5485338094431</v>
      </c>
      <c r="X161" s="1">
        <f t="shared" si="133"/>
        <v>7117.8342839064499</v>
      </c>
      <c r="Y161" s="1">
        <f t="shared" si="133"/>
        <v>8285.2718458446689</v>
      </c>
      <c r="Z161" s="1">
        <f t="shared" si="133"/>
        <v>7760.768785305735</v>
      </c>
      <c r="AA161" s="1">
        <f t="shared" si="133"/>
        <v>6897.5203373060485</v>
      </c>
      <c r="AB161" s="1">
        <f t="shared" si="133"/>
        <v>9307.8952792046821</v>
      </c>
      <c r="AC161" s="1">
        <f t="shared" si="133"/>
        <v>7710.5345114869115</v>
      </c>
      <c r="AD161" s="1">
        <f t="shared" si="133"/>
        <v>9982.8200417744665</v>
      </c>
      <c r="AE161" s="1">
        <f t="shared" si="133"/>
        <v>8309.6737894123326</v>
      </c>
      <c r="AF161" s="1">
        <f t="shared" si="133"/>
        <v>8353.6173101673339</v>
      </c>
    </row>
    <row r="162" spans="1:38">
      <c r="A162" s="77" t="s">
        <v>225</v>
      </c>
      <c r="B162" s="5" t="str">
        <f t="shared" si="53"/>
        <v>8700-05323</v>
      </c>
      <c r="C162" s="5" t="str">
        <f t="shared" si="130"/>
        <v>8700</v>
      </c>
      <c r="D162" s="1">
        <f>SUM($F162:K162)</f>
        <v>50513.16</v>
      </c>
      <c r="E162" s="2">
        <f t="shared" si="131"/>
        <v>0.34401316961573736</v>
      </c>
      <c r="F162" s="22">
        <f>'Div 91 history'!B163</f>
        <v>9803.14</v>
      </c>
      <c r="G162" s="22">
        <f>'Div 91 history'!C163</f>
        <v>8174.39</v>
      </c>
      <c r="H162" s="22">
        <f>'Div 91 history'!D163</f>
        <v>8150.82</v>
      </c>
      <c r="I162" s="22">
        <f>'Div 91 history'!E163</f>
        <v>8228.1299999999992</v>
      </c>
      <c r="J162" s="22">
        <f>'Div 91 history'!F163</f>
        <v>4761.0200000000004</v>
      </c>
      <c r="K162" s="22">
        <f>'Div 91 history'!G163</f>
        <v>11395.66</v>
      </c>
      <c r="L162" s="1">
        <f t="shared" si="132"/>
        <v>13450.629401044549</v>
      </c>
      <c r="M162" s="1">
        <f t="shared" si="132"/>
        <v>11824.413785768736</v>
      </c>
      <c r="N162" s="1">
        <f t="shared" si="132"/>
        <v>18800.667172801357</v>
      </c>
      <c r="O162" s="1">
        <f t="shared" si="132"/>
        <v>12941.243596583812</v>
      </c>
      <c r="P162" s="1">
        <f t="shared" si="132"/>
        <v>17463.629578325603</v>
      </c>
      <c r="Q162" s="1">
        <f t="shared" si="132"/>
        <v>14466.634456055972</v>
      </c>
      <c r="R162" s="1">
        <f t="shared" si="132"/>
        <v>18729.934762601933</v>
      </c>
      <c r="S162" s="1">
        <f t="shared" si="132"/>
        <v>15590.749640171909</v>
      </c>
      <c r="T162" s="1">
        <f t="shared" si="132"/>
        <v>15673.197212454694</v>
      </c>
      <c r="U162" s="1">
        <f t="shared" si="132"/>
        <v>14519.574229912334</v>
      </c>
      <c r="V162" s="1">
        <f t="shared" si="133"/>
        <v>13683.720065091533</v>
      </c>
      <c r="W162" s="1">
        <f t="shared" si="133"/>
        <v>13860.642735698477</v>
      </c>
      <c r="X162" s="1">
        <f t="shared" si="133"/>
        <v>13354.600326430604</v>
      </c>
      <c r="Y162" s="1">
        <f t="shared" si="133"/>
        <v>15544.966303480427</v>
      </c>
      <c r="Z162" s="1">
        <f t="shared" si="133"/>
        <v>14560.884844977738</v>
      </c>
      <c r="AA162" s="1">
        <f t="shared" si="133"/>
        <v>12941.243596583812</v>
      </c>
      <c r="AB162" s="1">
        <f t="shared" si="133"/>
        <v>17463.629578325603</v>
      </c>
      <c r="AC162" s="1">
        <f t="shared" si="133"/>
        <v>14466.634456055972</v>
      </c>
      <c r="AD162" s="1">
        <f t="shared" si="133"/>
        <v>18729.934762601933</v>
      </c>
      <c r="AE162" s="1">
        <f t="shared" si="133"/>
        <v>15590.749640171909</v>
      </c>
      <c r="AF162" s="1">
        <f t="shared" si="133"/>
        <v>15673.197212454694</v>
      </c>
    </row>
    <row r="163" spans="1:38">
      <c r="A163" s="77" t="s">
        <v>226</v>
      </c>
      <c r="B163" s="5" t="str">
        <f t="shared" si="53"/>
        <v>8700-05331</v>
      </c>
      <c r="C163" s="5" t="str">
        <f t="shared" si="130"/>
        <v>8700</v>
      </c>
      <c r="D163" s="1">
        <f>SUM($F163:K163)</f>
        <v>61043.119999999995</v>
      </c>
      <c r="E163" s="2">
        <f t="shared" si="131"/>
        <v>0.41572606414712138</v>
      </c>
      <c r="F163" s="22">
        <f>'Div 91 history'!B164</f>
        <v>9475.58</v>
      </c>
      <c r="G163" s="22">
        <f>'Div 91 history'!C164</f>
        <v>9657.1299999999992</v>
      </c>
      <c r="H163" s="22">
        <f>'Div 91 history'!D164</f>
        <v>10476.89</v>
      </c>
      <c r="I163" s="22">
        <f>'Div 91 history'!E164</f>
        <v>9294.23</v>
      </c>
      <c r="J163" s="22">
        <f>'Div 91 history'!F164</f>
        <v>11871.849999999999</v>
      </c>
      <c r="K163" s="22">
        <f>'Div 91 history'!G164</f>
        <v>10267.439999999999</v>
      </c>
      <c r="L163" s="1">
        <f t="shared" si="132"/>
        <v>16254.544055519204</v>
      </c>
      <c r="M163" s="1">
        <f t="shared" si="132"/>
        <v>14289.327962343577</v>
      </c>
      <c r="N163" s="1">
        <f t="shared" si="132"/>
        <v>22719.849288964968</v>
      </c>
      <c r="O163" s="1">
        <f t="shared" si="132"/>
        <v>15638.971820719535</v>
      </c>
      <c r="P163" s="1">
        <f t="shared" si="132"/>
        <v>21104.093190473115</v>
      </c>
      <c r="Q163" s="1">
        <f t="shared" si="132"/>
        <v>17482.345256110668</v>
      </c>
      <c r="R163" s="1">
        <f t="shared" si="132"/>
        <v>22634.372019206108</v>
      </c>
      <c r="S163" s="1">
        <f t="shared" si="132"/>
        <v>18840.793194782716</v>
      </c>
      <c r="T163" s="1">
        <f t="shared" si="132"/>
        <v>18940.427766220469</v>
      </c>
      <c r="U163" s="1">
        <f t="shared" si="132"/>
        <v>17546.320841250992</v>
      </c>
      <c r="V163" s="1">
        <f t="shared" si="133"/>
        <v>16536.224737866134</v>
      </c>
      <c r="W163" s="1">
        <f t="shared" si="133"/>
        <v>16750.028661686782</v>
      </c>
      <c r="X163" s="1">
        <f t="shared" si="133"/>
        <v>16138.496785359346</v>
      </c>
      <c r="Y163" s="1">
        <f t="shared" si="133"/>
        <v>18785.46587580963</v>
      </c>
      <c r="Z163" s="1">
        <f t="shared" si="133"/>
        <v>17596.243056228461</v>
      </c>
      <c r="AA163" s="1">
        <f t="shared" si="133"/>
        <v>15638.971820719535</v>
      </c>
      <c r="AB163" s="1">
        <f t="shared" si="133"/>
        <v>21104.093190473115</v>
      </c>
      <c r="AC163" s="1">
        <f t="shared" si="133"/>
        <v>17482.345256110668</v>
      </c>
      <c r="AD163" s="1">
        <f t="shared" si="133"/>
        <v>22634.372019206108</v>
      </c>
      <c r="AE163" s="1">
        <f t="shared" si="133"/>
        <v>18840.793194782716</v>
      </c>
      <c r="AF163" s="1">
        <f t="shared" si="133"/>
        <v>18940.427766220469</v>
      </c>
    </row>
    <row r="164" spans="1:38">
      <c r="A164" s="77" t="s">
        <v>227</v>
      </c>
      <c r="B164" s="5" t="str">
        <f t="shared" si="53"/>
        <v>8700-05364</v>
      </c>
      <c r="C164" s="5" t="str">
        <f t="shared" si="130"/>
        <v>8700</v>
      </c>
      <c r="D164" s="1">
        <f>SUM($F164:K164)</f>
        <v>26077.590000000004</v>
      </c>
      <c r="E164" s="2">
        <f t="shared" si="131"/>
        <v>0.17759796440847606</v>
      </c>
      <c r="F164" s="22">
        <f>'Div 91 history'!B165</f>
        <v>10040.07</v>
      </c>
      <c r="G164" s="22">
        <f>'Div 91 history'!C165</f>
        <v>98.18</v>
      </c>
      <c r="H164" s="22">
        <f>'Div 91 history'!D165</f>
        <v>4026.67</v>
      </c>
      <c r="I164" s="22">
        <f>'Div 91 history'!E165</f>
        <v>3219.6200000000003</v>
      </c>
      <c r="J164" s="22">
        <f>'Div 91 history'!F165</f>
        <v>6323.06</v>
      </c>
      <c r="K164" s="22">
        <f>'Div 91 history'!G165</f>
        <v>2369.9900000000002</v>
      </c>
      <c r="L164" s="1">
        <f t="shared" si="132"/>
        <v>6943.9330020609541</v>
      </c>
      <c r="M164" s="1">
        <f t="shared" si="132"/>
        <v>6104.3936806888523</v>
      </c>
      <c r="N164" s="1">
        <f t="shared" si="132"/>
        <v>9705.9081288672678</v>
      </c>
      <c r="O164" s="1">
        <f t="shared" si="132"/>
        <v>6680.9608545938936</v>
      </c>
      <c r="P164" s="1">
        <f t="shared" si="132"/>
        <v>9015.6579405336743</v>
      </c>
      <c r="Q164" s="1">
        <f t="shared" si="132"/>
        <v>7468.4490541653031</v>
      </c>
      <c r="R164" s="1">
        <f t="shared" si="132"/>
        <v>9669.3922824444271</v>
      </c>
      <c r="S164" s="1">
        <f t="shared" si="132"/>
        <v>8048.7773267214043</v>
      </c>
      <c r="T164" s="1">
        <f t="shared" si="132"/>
        <v>8091.3411652633968</v>
      </c>
      <c r="U164" s="1">
        <f t="shared" si="132"/>
        <v>7495.7793917905665</v>
      </c>
      <c r="V164" s="1">
        <f t="shared" si="133"/>
        <v>7064.266847139048</v>
      </c>
      <c r="W164" s="1">
        <f t="shared" si="133"/>
        <v>7155.6037752938691</v>
      </c>
      <c r="X164" s="1">
        <f t="shared" si="133"/>
        <v>6894.3576669233016</v>
      </c>
      <c r="Y164" s="1">
        <f t="shared" si="133"/>
        <v>8025.1415240301367</v>
      </c>
      <c r="Z164" s="1">
        <f t="shared" si="133"/>
        <v>7517.1061367877801</v>
      </c>
      <c r="AA164" s="1">
        <f t="shared" si="133"/>
        <v>6680.9608545938936</v>
      </c>
      <c r="AB164" s="1">
        <f t="shared" si="133"/>
        <v>9015.6579405336743</v>
      </c>
      <c r="AC164" s="1">
        <f t="shared" si="133"/>
        <v>7468.4490541653031</v>
      </c>
      <c r="AD164" s="1">
        <f t="shared" si="133"/>
        <v>9669.3922824444271</v>
      </c>
      <c r="AE164" s="1">
        <f t="shared" si="133"/>
        <v>8048.7773267214043</v>
      </c>
      <c r="AF164" s="1">
        <f t="shared" si="133"/>
        <v>8091.3411652633968</v>
      </c>
    </row>
    <row r="165" spans="1:38">
      <c r="A165" s="77" t="s">
        <v>933</v>
      </c>
      <c r="B165" s="5" t="str">
        <f t="shared" ref="B165:B169" si="134">RIGHT(A165,10)</f>
        <v>8700-05376</v>
      </c>
      <c r="C165" s="5" t="str">
        <f t="shared" ref="C165:C169" si="135">LEFT(B165,4)</f>
        <v>8700</v>
      </c>
      <c r="D165" s="1">
        <f>SUM($F165:K165)</f>
        <v>48417.76999999999</v>
      </c>
      <c r="E165" s="2">
        <f t="shared" si="131"/>
        <v>0.32974279422284714</v>
      </c>
      <c r="F165" s="22">
        <f>'Div 91 history'!B166</f>
        <v>22806.55</v>
      </c>
      <c r="G165" s="22">
        <f>'Div 91 history'!C166</f>
        <v>3226.18</v>
      </c>
      <c r="H165" s="22">
        <f>'Div 91 history'!D166</f>
        <v>3905.46</v>
      </c>
      <c r="I165" s="22">
        <f>'Div 91 history'!E166</f>
        <v>6741.32</v>
      </c>
      <c r="J165" s="22">
        <f>'Div 91 history'!F166</f>
        <v>7147.0199999999995</v>
      </c>
      <c r="K165" s="22">
        <f>'Div 91 history'!G166</f>
        <v>4591.24</v>
      </c>
      <c r="L165" s="1">
        <f t="shared" si="132"/>
        <v>12892.669567594117</v>
      </c>
      <c r="M165" s="1">
        <f t="shared" si="132"/>
        <v>11333.912728171821</v>
      </c>
      <c r="N165" s="1">
        <f t="shared" si="132"/>
        <v>18020.776744500759</v>
      </c>
      <c r="O165" s="1">
        <f t="shared" si="132"/>
        <v>12404.41413630364</v>
      </c>
      <c r="P165" s="1">
        <f t="shared" si="132"/>
        <v>16739.202225490655</v>
      </c>
      <c r="Q165" s="1">
        <f t="shared" si="132"/>
        <v>13866.528638623931</v>
      </c>
      <c r="R165" s="1">
        <f t="shared" si="132"/>
        <v>17952.97846047772</v>
      </c>
      <c r="S165" s="1">
        <f t="shared" si="132"/>
        <v>14944.013207754691</v>
      </c>
      <c r="T165" s="1">
        <f t="shared" si="132"/>
        <v>15023.040684789314</v>
      </c>
      <c r="U165" s="1">
        <f t="shared" si="132"/>
        <v>13917.272361535533</v>
      </c>
      <c r="V165" s="1">
        <f t="shared" si="133"/>
        <v>13116.091150424692</v>
      </c>
      <c r="W165" s="1">
        <f t="shared" si="133"/>
        <v>13285.674703962677</v>
      </c>
      <c r="X165" s="1">
        <f t="shared" si="133"/>
        <v>12800.623976940695</v>
      </c>
      <c r="Y165" s="1">
        <f t="shared" si="133"/>
        <v>14900.129058242748</v>
      </c>
      <c r="Z165" s="1">
        <f t="shared" si="133"/>
        <v>13956.869327134107</v>
      </c>
      <c r="AA165" s="1">
        <f t="shared" si="133"/>
        <v>12404.41413630364</v>
      </c>
      <c r="AB165" s="1">
        <f t="shared" si="133"/>
        <v>16739.202225490655</v>
      </c>
      <c r="AC165" s="1">
        <f t="shared" si="133"/>
        <v>13866.528638623931</v>
      </c>
      <c r="AD165" s="1">
        <f t="shared" si="133"/>
        <v>17952.97846047772</v>
      </c>
      <c r="AE165" s="1">
        <f t="shared" si="133"/>
        <v>14944.013207754691</v>
      </c>
      <c r="AF165" s="1">
        <f t="shared" si="133"/>
        <v>15023.040684789314</v>
      </c>
    </row>
    <row r="166" spans="1:38">
      <c r="A166" s="77" t="s">
        <v>982</v>
      </c>
      <c r="B166" s="5" t="str">
        <f t="shared" si="134"/>
        <v>9210-05377</v>
      </c>
      <c r="C166" s="5" t="str">
        <f t="shared" si="135"/>
        <v>9210</v>
      </c>
      <c r="D166" s="1">
        <f>SUM($F166:K166)</f>
        <v>21.84</v>
      </c>
      <c r="E166" s="2">
        <f t="shared" si="131"/>
        <v>1.4873842033259654E-4</v>
      </c>
      <c r="F166" s="22">
        <f>'Div 91 history'!B167</f>
        <v>0</v>
      </c>
      <c r="G166" s="22">
        <f>'Div 91 history'!C167</f>
        <v>0</v>
      </c>
      <c r="H166" s="22">
        <f>'Div 91 history'!D167</f>
        <v>0</v>
      </c>
      <c r="I166" s="22">
        <f>'Div 91 history'!E167</f>
        <v>0</v>
      </c>
      <c r="J166" s="22">
        <f>'Div 91 history'!F167</f>
        <v>21.84</v>
      </c>
      <c r="K166" s="22">
        <f>'Div 91 history'!G167</f>
        <v>0</v>
      </c>
      <c r="L166" s="1">
        <f t="shared" si="132"/>
        <v>5.8155487821156484</v>
      </c>
      <c r="M166" s="1">
        <f t="shared" si="132"/>
        <v>5.1124340089036036</v>
      </c>
      <c r="N166" s="1">
        <f t="shared" si="132"/>
        <v>8.1287048969809366</v>
      </c>
      <c r="O166" s="1">
        <f t="shared" si="132"/>
        <v>5.5953094233144469</v>
      </c>
      <c r="P166" s="1">
        <f t="shared" si="132"/>
        <v>7.5506198778819433</v>
      </c>
      <c r="Q166" s="1">
        <f t="shared" si="132"/>
        <v>6.2548313453417359</v>
      </c>
      <c r="R166" s="1">
        <f t="shared" si="132"/>
        <v>8.0981228498717197</v>
      </c>
      <c r="S166" s="1">
        <f t="shared" si="132"/>
        <v>6.7408566825230176</v>
      </c>
      <c r="T166" s="1">
        <f t="shared" si="132"/>
        <v>6.776503927293609</v>
      </c>
      <c r="U166" s="1">
        <f t="shared" si="132"/>
        <v>6.2777205223606147</v>
      </c>
      <c r="V166" s="1">
        <f t="shared" si="133"/>
        <v>5.9163284621591483</v>
      </c>
      <c r="W166" s="1">
        <f t="shared" si="133"/>
        <v>5.992823203847367</v>
      </c>
      <c r="X166" s="1">
        <f t="shared" si="133"/>
        <v>5.7740294040056952</v>
      </c>
      <c r="Y166" s="1">
        <f t="shared" si="133"/>
        <v>6.7210616811146338</v>
      </c>
      <c r="Z166" s="1">
        <f t="shared" si="133"/>
        <v>6.2955816863232021</v>
      </c>
      <c r="AA166" s="1">
        <f t="shared" si="133"/>
        <v>5.5953094233144469</v>
      </c>
      <c r="AB166" s="1">
        <f t="shared" si="133"/>
        <v>7.5506198778819433</v>
      </c>
      <c r="AC166" s="1">
        <f t="shared" si="133"/>
        <v>6.2548313453417359</v>
      </c>
      <c r="AD166" s="1">
        <f t="shared" si="133"/>
        <v>8.0981228498717197</v>
      </c>
      <c r="AE166" s="1">
        <f t="shared" si="133"/>
        <v>6.7408566825230176</v>
      </c>
      <c r="AF166" s="1">
        <f t="shared" si="133"/>
        <v>6.776503927293609</v>
      </c>
    </row>
    <row r="167" spans="1:38">
      <c r="A167" s="77" t="s">
        <v>232</v>
      </c>
      <c r="B167" s="5" t="str">
        <f t="shared" si="134"/>
        <v>8700-05377</v>
      </c>
      <c r="C167" s="5" t="str">
        <f t="shared" si="135"/>
        <v>8700</v>
      </c>
      <c r="D167" s="1">
        <f>SUM($F167:K167)</f>
        <v>2846.09</v>
      </c>
      <c r="E167" s="2">
        <f t="shared" si="131"/>
        <v>1.9382918073461528E-2</v>
      </c>
      <c r="F167" s="22">
        <f>'Div 91 history'!B168</f>
        <v>1034.93</v>
      </c>
      <c r="G167" s="22">
        <f>'Div 91 history'!C168</f>
        <v>308.49</v>
      </c>
      <c r="H167" s="22">
        <f>'Div 91 history'!D168</f>
        <v>1145.4100000000001</v>
      </c>
      <c r="I167" s="22">
        <f>'Div 91 history'!E168</f>
        <v>156.88</v>
      </c>
      <c r="J167" s="22">
        <f>'Div 91 history'!F168</f>
        <v>74.819999999999993</v>
      </c>
      <c r="K167" s="22">
        <f>'Div 91 history'!G168</f>
        <v>125.56</v>
      </c>
      <c r="L167" s="1">
        <f t="shared" si="132"/>
        <v>757.85600885034467</v>
      </c>
      <c r="M167" s="1">
        <f t="shared" si="132"/>
        <v>666.22927236265832</v>
      </c>
      <c r="N167" s="1">
        <f t="shared" si="132"/>
        <v>1059.2960494619265</v>
      </c>
      <c r="O167" s="1">
        <f t="shared" si="132"/>
        <v>729.15541193228103</v>
      </c>
      <c r="P167" s="1">
        <f t="shared" si="132"/>
        <v>983.96262491946084</v>
      </c>
      <c r="Q167" s="1">
        <f t="shared" si="132"/>
        <v>815.10132525932522</v>
      </c>
      <c r="R167" s="1">
        <f t="shared" si="132"/>
        <v>1055.3107354300093</v>
      </c>
      <c r="S167" s="1">
        <f t="shared" si="132"/>
        <v>878.43794851474081</v>
      </c>
      <c r="T167" s="1">
        <f t="shared" si="132"/>
        <v>883.08333619189887</v>
      </c>
      <c r="U167" s="1">
        <f t="shared" si="132"/>
        <v>818.0841392621486</v>
      </c>
      <c r="V167" s="1">
        <f t="shared" si="133"/>
        <v>770.98916084553719</v>
      </c>
      <c r="W167" s="1">
        <f t="shared" si="133"/>
        <v>780.95760953470494</v>
      </c>
      <c r="X167" s="1">
        <f t="shared" si="133"/>
        <v>752.44539132081366</v>
      </c>
      <c r="Y167" s="1">
        <f t="shared" si="133"/>
        <v>875.85835348001604</v>
      </c>
      <c r="Z167" s="1">
        <f t="shared" si="133"/>
        <v>820.41172534924931</v>
      </c>
      <c r="AA167" s="1">
        <f t="shared" si="133"/>
        <v>729.15541193228103</v>
      </c>
      <c r="AB167" s="1">
        <f t="shared" si="133"/>
        <v>983.96262491946084</v>
      </c>
      <c r="AC167" s="1">
        <f t="shared" si="133"/>
        <v>815.10132525932522</v>
      </c>
      <c r="AD167" s="1">
        <f t="shared" si="133"/>
        <v>1055.3107354300093</v>
      </c>
      <c r="AE167" s="1">
        <f t="shared" si="133"/>
        <v>878.43794851474081</v>
      </c>
      <c r="AF167" s="1">
        <f t="shared" si="133"/>
        <v>883.08333619189887</v>
      </c>
    </row>
    <row r="168" spans="1:38">
      <c r="A168" s="77" t="s">
        <v>234</v>
      </c>
      <c r="B168" s="5" t="str">
        <f t="shared" si="134"/>
        <v>9110-05399</v>
      </c>
      <c r="C168" s="5" t="str">
        <f t="shared" si="135"/>
        <v>9110</v>
      </c>
      <c r="D168" s="1">
        <f>SUM($F168:K168)</f>
        <v>0</v>
      </c>
      <c r="E168" s="2">
        <f t="shared" si="131"/>
        <v>0</v>
      </c>
      <c r="F168" s="22">
        <f>'Div 91 history'!B169</f>
        <v>0</v>
      </c>
      <c r="G168" s="22">
        <f>'Div 91 history'!C169</f>
        <v>0</v>
      </c>
      <c r="H168" s="22">
        <f>'Div 91 history'!D169</f>
        <v>0</v>
      </c>
      <c r="I168" s="22">
        <f>'Div 91 history'!E169</f>
        <v>0</v>
      </c>
      <c r="J168" s="22">
        <f>'Div 91 history'!F169</f>
        <v>0</v>
      </c>
      <c r="K168" s="22">
        <f>'Div 91 history'!G169</f>
        <v>0</v>
      </c>
      <c r="L168" s="1">
        <f t="shared" si="132"/>
        <v>0</v>
      </c>
      <c r="M168" s="1">
        <f t="shared" si="132"/>
        <v>0</v>
      </c>
      <c r="N168" s="1">
        <f t="shared" si="132"/>
        <v>0</v>
      </c>
      <c r="O168" s="1">
        <f t="shared" si="132"/>
        <v>0</v>
      </c>
      <c r="P168" s="1">
        <f t="shared" si="132"/>
        <v>0</v>
      </c>
      <c r="Q168" s="1">
        <f t="shared" si="132"/>
        <v>0</v>
      </c>
      <c r="R168" s="1">
        <f t="shared" si="132"/>
        <v>0</v>
      </c>
      <c r="S168" s="1">
        <f t="shared" si="132"/>
        <v>0</v>
      </c>
      <c r="T168" s="1">
        <f t="shared" si="132"/>
        <v>0</v>
      </c>
      <c r="U168" s="1">
        <f t="shared" si="132"/>
        <v>0</v>
      </c>
      <c r="V168" s="1">
        <f t="shared" si="133"/>
        <v>0</v>
      </c>
      <c r="W168" s="1">
        <f t="shared" si="133"/>
        <v>0</v>
      </c>
      <c r="X168" s="1">
        <f t="shared" si="133"/>
        <v>0</v>
      </c>
      <c r="Y168" s="1">
        <f t="shared" si="133"/>
        <v>0</v>
      </c>
      <c r="Z168" s="1">
        <f t="shared" si="133"/>
        <v>0</v>
      </c>
      <c r="AA168" s="1">
        <f t="shared" si="133"/>
        <v>0</v>
      </c>
      <c r="AB168" s="1">
        <f t="shared" si="133"/>
        <v>0</v>
      </c>
      <c r="AC168" s="1">
        <f t="shared" si="133"/>
        <v>0</v>
      </c>
      <c r="AD168" s="1">
        <f t="shared" si="133"/>
        <v>0</v>
      </c>
      <c r="AE168" s="1">
        <f t="shared" si="133"/>
        <v>0</v>
      </c>
      <c r="AF168" s="1">
        <f t="shared" si="133"/>
        <v>0</v>
      </c>
    </row>
    <row r="169" spans="1:38">
      <c r="A169" s="77" t="s">
        <v>983</v>
      </c>
      <c r="B169" s="5" t="str">
        <f t="shared" si="134"/>
        <v>9210-05399</v>
      </c>
      <c r="C169" s="5" t="str">
        <f t="shared" si="135"/>
        <v>9210</v>
      </c>
      <c r="D169" s="1">
        <f>SUM($F169:K169)</f>
        <v>-12.28</v>
      </c>
      <c r="E169" s="2">
        <f t="shared" si="131"/>
        <v>-8.3631309600928823E-5</v>
      </c>
      <c r="F169" s="22">
        <f>'Div 91 history'!B170</f>
        <v>0</v>
      </c>
      <c r="G169" s="22">
        <f>'Div 91 history'!C170</f>
        <v>0</v>
      </c>
      <c r="H169" s="22">
        <f>'Div 91 history'!D170</f>
        <v>0</v>
      </c>
      <c r="I169" s="22">
        <f>'Div 91 history'!E170</f>
        <v>0</v>
      </c>
      <c r="J169" s="22">
        <f>'Div 91 history'!F170</f>
        <v>-12.28</v>
      </c>
      <c r="K169" s="22">
        <f>'Div 91 history'!G170</f>
        <v>0</v>
      </c>
      <c r="L169" s="1">
        <f t="shared" si="132"/>
        <v>-3.2699147914093483</v>
      </c>
      <c r="M169" s="1">
        <f t="shared" si="132"/>
        <v>-2.8745737009769345</v>
      </c>
      <c r="N169" s="1">
        <f t="shared" si="132"/>
        <v>-4.5705355373134564</v>
      </c>
      <c r="O169" s="1">
        <f t="shared" si="132"/>
        <v>-3.1460805731822989</v>
      </c>
      <c r="P169" s="1">
        <f t="shared" si="132"/>
        <v>-4.2454950595416783</v>
      </c>
      <c r="Q169" s="1">
        <f t="shared" si="132"/>
        <v>-3.5169106648716353</v>
      </c>
      <c r="R169" s="1">
        <f t="shared" si="132"/>
        <v>-4.5533401371989335</v>
      </c>
      <c r="S169" s="1">
        <f t="shared" si="132"/>
        <v>-3.7901886474992059</v>
      </c>
      <c r="T169" s="1">
        <f t="shared" si="132"/>
        <v>-3.8102320616834029</v>
      </c>
      <c r="U169" s="1">
        <f t="shared" si="132"/>
        <v>-3.5297805867485508</v>
      </c>
      <c r="V169" s="1">
        <f t="shared" si="133"/>
        <v>-3.3265802891627443</v>
      </c>
      <c r="W169" s="1">
        <f t="shared" si="133"/>
        <v>-3.36959106882993</v>
      </c>
      <c r="X169" s="1">
        <f t="shared" si="133"/>
        <v>-3.2465696465746308</v>
      </c>
      <c r="Y169" s="1">
        <f t="shared" si="133"/>
        <v>-3.7790584910296565</v>
      </c>
      <c r="Z169" s="1">
        <f t="shared" si="133"/>
        <v>-3.5398234023831923</v>
      </c>
      <c r="AA169" s="1">
        <f t="shared" si="133"/>
        <v>-3.1460805731822989</v>
      </c>
      <c r="AB169" s="1">
        <f t="shared" si="133"/>
        <v>-4.2454950595416783</v>
      </c>
      <c r="AC169" s="1">
        <f t="shared" si="133"/>
        <v>-3.5169106648716353</v>
      </c>
      <c r="AD169" s="1">
        <f t="shared" si="133"/>
        <v>-4.5533401371989335</v>
      </c>
      <c r="AE169" s="1">
        <f t="shared" si="133"/>
        <v>-3.7901886474992059</v>
      </c>
      <c r="AF169" s="1">
        <f t="shared" si="133"/>
        <v>-3.8102320616834029</v>
      </c>
    </row>
    <row r="170" spans="1:38">
      <c r="A170" s="77" t="s">
        <v>237</v>
      </c>
      <c r="B170" s="5" t="str">
        <f t="shared" si="53"/>
        <v>8700-05399</v>
      </c>
      <c r="C170" s="5" t="str">
        <f t="shared" si="130"/>
        <v>8700</v>
      </c>
      <c r="D170" s="1">
        <f>SUM($F170:K170)</f>
        <v>-89807.64</v>
      </c>
      <c r="E170" s="2">
        <f>D170/$D$172</f>
        <v>-0.61162300858051788</v>
      </c>
      <c r="F170" s="22">
        <f>'Div 91 history'!B171</f>
        <v>-26859.119999999999</v>
      </c>
      <c r="G170" s="22">
        <f>'Div 91 history'!C171</f>
        <v>-9122.9600000000009</v>
      </c>
      <c r="H170" s="22">
        <f>'Div 91 history'!D171</f>
        <v>-13068.050000000001</v>
      </c>
      <c r="I170" s="22">
        <f>'Div 91 history'!E171</f>
        <v>-12422.42</v>
      </c>
      <c r="J170" s="22">
        <f>'Div 91 history'!F171</f>
        <v>-16753.260000000002</v>
      </c>
      <c r="K170" s="22">
        <f>'Div 91 history'!G171</f>
        <v>-11581.829999999998</v>
      </c>
      <c r="L170" s="1">
        <f t="shared" ref="L170:U171" si="136">$E170*L$172</f>
        <v>-23913.951988401128</v>
      </c>
      <c r="M170" s="1">
        <f t="shared" si="136"/>
        <v>-21022.693818469394</v>
      </c>
      <c r="N170" s="1">
        <f t="shared" si="136"/>
        <v>-33425.815158163969</v>
      </c>
      <c r="O170" s="1">
        <f t="shared" si="136"/>
        <v>-23008.312013627816</v>
      </c>
      <c r="P170" s="1">
        <f t="shared" si="136"/>
        <v>-31048.68826784183</v>
      </c>
      <c r="Q170" s="1">
        <f t="shared" si="136"/>
        <v>-25720.313265712743</v>
      </c>
      <c r="R170" s="1">
        <f t="shared" si="136"/>
        <v>-33300.059596018931</v>
      </c>
      <c r="S170" s="1">
        <f t="shared" si="136"/>
        <v>-27718.884168297689</v>
      </c>
      <c r="T170" s="1">
        <f t="shared" si="136"/>
        <v>-27865.468185026126</v>
      </c>
      <c r="U170" s="1">
        <f t="shared" si="136"/>
        <v>-25814.435196555587</v>
      </c>
      <c r="V170" s="1">
        <f t="shared" ref="V170:AF171" si="137">$E170*V$172</f>
        <v>-24328.365231288572</v>
      </c>
      <c r="W170" s="1">
        <f t="shared" si="137"/>
        <v>-24642.91707302065</v>
      </c>
      <c r="X170" s="1">
        <f t="shared" si="137"/>
        <v>-23743.221339943131</v>
      </c>
      <c r="Y170" s="1">
        <f t="shared" si="137"/>
        <v>-27637.48570857774</v>
      </c>
      <c r="Z170" s="1">
        <f t="shared" si="137"/>
        <v>-25887.881578567172</v>
      </c>
      <c r="AA170" s="1">
        <f t="shared" si="137"/>
        <v>-23008.312013627816</v>
      </c>
      <c r="AB170" s="1">
        <f t="shared" si="137"/>
        <v>-31048.68826784183</v>
      </c>
      <c r="AC170" s="1">
        <f t="shared" si="137"/>
        <v>-25720.313265712743</v>
      </c>
      <c r="AD170" s="1">
        <f t="shared" si="137"/>
        <v>-33300.059596018931</v>
      </c>
      <c r="AE170" s="1">
        <f t="shared" si="137"/>
        <v>-27718.884168297689</v>
      </c>
      <c r="AF170" s="1">
        <f t="shared" si="137"/>
        <v>-27865.468185026126</v>
      </c>
    </row>
    <row r="171" spans="1:38">
      <c r="A171" s="77" t="s">
        <v>238</v>
      </c>
      <c r="B171" s="5" t="str">
        <f t="shared" si="53"/>
        <v>8740-05399</v>
      </c>
      <c r="C171" s="5" t="str">
        <f t="shared" si="130"/>
        <v>8740</v>
      </c>
      <c r="D171" s="1">
        <f>SUM($F171:K171)</f>
        <v>-97.91</v>
      </c>
      <c r="E171" s="2">
        <f>D171/$D$172</f>
        <v>-6.668030556210864E-4</v>
      </c>
      <c r="F171" s="22">
        <f>'Div 91 history'!B172</f>
        <v>-3.89</v>
      </c>
      <c r="G171" s="22">
        <f>'Div 91 history'!C172</f>
        <v>-28.25</v>
      </c>
      <c r="H171" s="22">
        <f>'Div 91 history'!D172</f>
        <v>-16.61</v>
      </c>
      <c r="I171" s="22">
        <f>'Div 91 history'!E172</f>
        <v>-15.75</v>
      </c>
      <c r="J171" s="22">
        <f>'Div 91 history'!F172</f>
        <v>-16.48</v>
      </c>
      <c r="K171" s="22">
        <f>'Div 91 history'!G172</f>
        <v>-16.93</v>
      </c>
      <c r="L171" s="1">
        <f t="shared" si="136"/>
        <v>-26.07144602824831</v>
      </c>
      <c r="M171" s="1">
        <f t="shared" si="136"/>
        <v>-22.919341291746875</v>
      </c>
      <c r="N171" s="1">
        <f t="shared" si="136"/>
        <v>-36.441460460778544</v>
      </c>
      <c r="O171" s="1">
        <f t="shared" si="136"/>
        <v>-25.084100074941279</v>
      </c>
      <c r="P171" s="1">
        <f t="shared" si="136"/>
        <v>-33.849871439717077</v>
      </c>
      <c r="Q171" s="1">
        <f t="shared" si="136"/>
        <v>-28.040775504689073</v>
      </c>
      <c r="R171" s="1">
        <f t="shared" si="136"/>
        <v>-36.304359351233522</v>
      </c>
      <c r="S171" s="1">
        <f t="shared" si="136"/>
        <v>-30.219655576274207</v>
      </c>
      <c r="T171" s="1">
        <f t="shared" si="136"/>
        <v>-30.379464263796578</v>
      </c>
      <c r="U171" s="1">
        <f t="shared" si="136"/>
        <v>-28.143389026754935</v>
      </c>
      <c r="V171" s="1">
        <f t="shared" si="137"/>
        <v>-26.523247240384716</v>
      </c>
      <c r="W171" s="1">
        <f t="shared" si="137"/>
        <v>-26.866177650581307</v>
      </c>
      <c r="X171" s="1">
        <f t="shared" si="137"/>
        <v>-25.885312222811244</v>
      </c>
      <c r="Y171" s="1">
        <f t="shared" si="137"/>
        <v>-30.130913424813816</v>
      </c>
      <c r="Z171" s="1">
        <f t="shared" si="137"/>
        <v>-28.22346167160736</v>
      </c>
      <c r="AA171" s="1">
        <f t="shared" si="137"/>
        <v>-25.084100074941279</v>
      </c>
      <c r="AB171" s="1">
        <f t="shared" si="137"/>
        <v>-33.849871439717077</v>
      </c>
      <c r="AC171" s="1">
        <f t="shared" si="137"/>
        <v>-28.040775504689073</v>
      </c>
      <c r="AD171" s="1">
        <f t="shared" si="137"/>
        <v>-36.304359351233522</v>
      </c>
      <c r="AE171" s="1">
        <f t="shared" si="137"/>
        <v>-30.219655576274207</v>
      </c>
      <c r="AF171" s="1">
        <f t="shared" si="137"/>
        <v>-30.379464263796578</v>
      </c>
    </row>
    <row r="172" spans="1:38">
      <c r="A172" s="9" t="s">
        <v>33</v>
      </c>
      <c r="B172" s="5"/>
      <c r="C172" s="5"/>
      <c r="D172" s="31">
        <f t="shared" ref="D172:K172" si="138">SUM(D155:D171)</f>
        <v>146834.96</v>
      </c>
      <c r="E172" s="32">
        <f t="shared" si="138"/>
        <v>1</v>
      </c>
      <c r="F172" s="31">
        <f t="shared" si="138"/>
        <v>36058.179999999993</v>
      </c>
      <c r="G172" s="31">
        <f t="shared" si="138"/>
        <v>22561.619999999995</v>
      </c>
      <c r="H172" s="31">
        <f t="shared" si="138"/>
        <v>18109.5</v>
      </c>
      <c r="I172" s="31">
        <f t="shared" si="138"/>
        <v>24316.53</v>
      </c>
      <c r="J172" s="31">
        <f t="shared" si="138"/>
        <v>25838.329999999991</v>
      </c>
      <c r="K172" s="31">
        <f t="shared" si="138"/>
        <v>19950.800000000003</v>
      </c>
      <c r="L172" s="33">
        <f>'Div 91 history'!H173</f>
        <v>39099.17</v>
      </c>
      <c r="M172" s="33">
        <f>'Div 91 history'!I173</f>
        <v>34371.98000000001</v>
      </c>
      <c r="N172" s="33">
        <f>'Div 91 history'!J173</f>
        <v>54651.009999999995</v>
      </c>
      <c r="O172" s="31">
        <f>'Div 091 FY18 Budget'!C79</f>
        <v>37618.453999999998</v>
      </c>
      <c r="P172" s="31">
        <f>'Div 091 FY18 Budget'!D79</f>
        <v>50764.421600000001</v>
      </c>
      <c r="Q172" s="31">
        <f>'Div 091 FY18 Budget'!E79</f>
        <v>42052.56</v>
      </c>
      <c r="R172" s="31">
        <f>'Div 091 FY18 Budget'!F79</f>
        <v>54445.400399999999</v>
      </c>
      <c r="S172" s="31">
        <f>'Div 091 FY18 Budget'!G79</f>
        <v>45320.211600000002</v>
      </c>
      <c r="T172" s="31">
        <f>'Div 091 FY18 Budget'!H79</f>
        <v>45559.875599999999</v>
      </c>
      <c r="U172" s="31">
        <f>'Div 091 FY18 Budget'!I79</f>
        <v>42206.448799999998</v>
      </c>
      <c r="V172" s="31">
        <f>'Div 091 FY18 Budget'!J79</f>
        <v>39776.733200000002</v>
      </c>
      <c r="W172" s="31">
        <f>'Div 091 FY18 Budget'!K79</f>
        <v>40291.0236</v>
      </c>
      <c r="X172" s="31">
        <f>'Div 091 FY18 Budget'!L79</f>
        <v>38820.026400000002</v>
      </c>
      <c r="Y172" s="31">
        <f>'Div 091 FY18 Budget'!M79</f>
        <v>45187.125599999999</v>
      </c>
      <c r="Z172" s="31">
        <f>'Div 091 FY18 Budget'!N79</f>
        <v>42326.533199999998</v>
      </c>
      <c r="AA172" s="37">
        <f t="shared" ref="AA172" si="139">O172*(1+AA$3)</f>
        <v>37618.453999999998</v>
      </c>
      <c r="AB172" s="37">
        <f t="shared" ref="AB172" si="140">P172*(1+AB$3)</f>
        <v>50764.421600000001</v>
      </c>
      <c r="AC172" s="37">
        <f t="shared" ref="AC172" si="141">Q172*(1+AC$3)</f>
        <v>42052.56</v>
      </c>
      <c r="AD172" s="37">
        <f t="shared" ref="AD172" si="142">R172*(1+AD$3)</f>
        <v>54445.400399999999</v>
      </c>
      <c r="AE172" s="37">
        <f t="shared" ref="AE172" si="143">S172*(1+AE$3)</f>
        <v>45320.211600000002</v>
      </c>
      <c r="AF172" s="37">
        <f t="shared" ref="AF172" si="144">T172*(1+AF$3)</f>
        <v>45559.875599999999</v>
      </c>
      <c r="AH172" s="15">
        <f>SUM(F172:Q172)</f>
        <v>405392.55559999991</v>
      </c>
      <c r="AI172" s="15">
        <f>SUM(U172:AF172)</f>
        <v>524368.81400000001</v>
      </c>
      <c r="AK172" s="15">
        <f>AH172*$AK$6</f>
        <v>203713.00731073506</v>
      </c>
      <c r="AL172" s="15">
        <f>AI172*$AL$6</f>
        <v>263502.46421124798</v>
      </c>
    </row>
    <row r="173" spans="1:38">
      <c r="B173" s="5"/>
      <c r="C173" s="5"/>
      <c r="F173" s="1">
        <f>F172-'Div 91 history'!B173</f>
        <v>0</v>
      </c>
      <c r="G173" s="1">
        <f>G172-'Div 91 history'!C173</f>
        <v>0</v>
      </c>
      <c r="H173" s="1">
        <f>H172-'Div 91 history'!D173</f>
        <v>0</v>
      </c>
      <c r="I173" s="1">
        <f>I172-'Div 91 history'!E173</f>
        <v>0</v>
      </c>
      <c r="J173" s="1">
        <f>J172-'Div 91 history'!F173</f>
        <v>0</v>
      </c>
      <c r="K173" s="1">
        <f>K172-'Div 91 history'!G173</f>
        <v>0</v>
      </c>
      <c r="L173" s="1">
        <f>L172-'Div 91 history'!H173</f>
        <v>0</v>
      </c>
      <c r="M173" s="1">
        <f>M172-'Div 91 history'!I173</f>
        <v>0</v>
      </c>
      <c r="N173" s="1">
        <f>N172-'Div 91 history'!J173</f>
        <v>0</v>
      </c>
      <c r="O173" s="1">
        <f t="shared" ref="O173:AF173" si="145">O172-SUM(O155:O171)</f>
        <v>0</v>
      </c>
      <c r="P173" s="1">
        <f t="shared" si="145"/>
        <v>0</v>
      </c>
      <c r="Q173" s="1">
        <f t="shared" si="145"/>
        <v>0</v>
      </c>
      <c r="R173" s="1">
        <f t="shared" si="145"/>
        <v>0</v>
      </c>
      <c r="S173" s="1">
        <f t="shared" si="145"/>
        <v>0</v>
      </c>
      <c r="T173" s="1">
        <f t="shared" si="145"/>
        <v>0</v>
      </c>
      <c r="U173" s="1">
        <f t="shared" si="145"/>
        <v>0</v>
      </c>
      <c r="V173" s="1">
        <f t="shared" si="145"/>
        <v>0</v>
      </c>
      <c r="W173" s="1">
        <f t="shared" si="145"/>
        <v>0</v>
      </c>
      <c r="X173" s="1">
        <f t="shared" si="145"/>
        <v>0</v>
      </c>
      <c r="Y173" s="1">
        <f t="shared" si="145"/>
        <v>0</v>
      </c>
      <c r="Z173" s="1">
        <f t="shared" si="145"/>
        <v>0</v>
      </c>
      <c r="AA173" s="1">
        <f t="shared" si="145"/>
        <v>0</v>
      </c>
      <c r="AB173" s="1">
        <f t="shared" si="145"/>
        <v>0</v>
      </c>
      <c r="AC173" s="1">
        <f t="shared" si="145"/>
        <v>0</v>
      </c>
      <c r="AD173" s="1">
        <f t="shared" si="145"/>
        <v>0</v>
      </c>
      <c r="AE173" s="1">
        <f t="shared" si="145"/>
        <v>0</v>
      </c>
      <c r="AF173" s="1">
        <f t="shared" si="145"/>
        <v>0</v>
      </c>
    </row>
    <row r="174" spans="1:38">
      <c r="A174" s="77" t="s">
        <v>344</v>
      </c>
      <c r="B174" s="5" t="str">
        <f t="shared" ref="B174:B226" si="146">RIGHT(A174,10)</f>
        <v>8700-04002</v>
      </c>
      <c r="C174" s="5" t="str">
        <f t="shared" ref="C174:C184" si="147">LEFT(B174,4)</f>
        <v>8700</v>
      </c>
      <c r="D174" s="1">
        <f>SUM($F174:K174)</f>
        <v>139812.83999999997</v>
      </c>
      <c r="E174" s="2">
        <f t="shared" ref="E174:E182" si="148">D174/$D$185</f>
        <v>0.96462211087540517</v>
      </c>
      <c r="F174" s="22">
        <f>'Div 91 history'!B175</f>
        <v>61030.45</v>
      </c>
      <c r="G174" s="22">
        <f>'Div 91 history'!C175</f>
        <v>190.6</v>
      </c>
      <c r="H174" s="22">
        <f>'Div 91 history'!D175</f>
        <v>1324.93</v>
      </c>
      <c r="I174" s="22">
        <f>'Div 91 history'!E175</f>
        <v>71281.440000000002</v>
      </c>
      <c r="J174" s="22">
        <f>'Div 91 history'!F175</f>
        <v>2426.61</v>
      </c>
      <c r="K174" s="22">
        <f>'Div 91 history'!G175</f>
        <v>3558.8100000000004</v>
      </c>
      <c r="L174" s="1">
        <f t="shared" ref="L174:U182" si="149">$E174*L$185</f>
        <v>12426.580357593559</v>
      </c>
      <c r="M174" s="1">
        <f t="shared" si="149"/>
        <v>43404.898552417319</v>
      </c>
      <c r="N174" s="1">
        <f t="shared" si="149"/>
        <v>34694.64063162457</v>
      </c>
      <c r="O174" s="1">
        <f t="shared" si="149"/>
        <v>24037.462367672477</v>
      </c>
      <c r="P174" s="1">
        <f t="shared" si="149"/>
        <v>23747.188282067851</v>
      </c>
      <c r="Q174" s="1">
        <f t="shared" si="149"/>
        <v>21548.660151845063</v>
      </c>
      <c r="R174" s="1">
        <f t="shared" si="149"/>
        <v>22291.766441179039</v>
      </c>
      <c r="S174" s="1">
        <f t="shared" si="149"/>
        <v>29624.148492576256</v>
      </c>
      <c r="T174" s="1">
        <f t="shared" si="149"/>
        <v>22938.661321174302</v>
      </c>
      <c r="U174" s="1">
        <f t="shared" si="149"/>
        <v>30081.437250457853</v>
      </c>
      <c r="V174" s="1">
        <f t="shared" ref="V174:AF182" si="150">$E174*V$185</f>
        <v>46877.572492115927</v>
      </c>
      <c r="W174" s="1">
        <f t="shared" si="150"/>
        <v>22278.608995586699</v>
      </c>
      <c r="X174" s="1">
        <f t="shared" si="150"/>
        <v>23622.559105342745</v>
      </c>
      <c r="Y174" s="1">
        <f t="shared" si="150"/>
        <v>28361.072300596003</v>
      </c>
      <c r="Z174" s="1">
        <f t="shared" si="150"/>
        <v>28135.922554638484</v>
      </c>
      <c r="AA174" s="1">
        <f t="shared" si="150"/>
        <v>24037.462367672477</v>
      </c>
      <c r="AB174" s="1">
        <f t="shared" si="150"/>
        <v>23747.188282067851</v>
      </c>
      <c r="AC174" s="1">
        <f t="shared" si="150"/>
        <v>21548.660151845063</v>
      </c>
      <c r="AD174" s="1">
        <f t="shared" si="150"/>
        <v>22291.766441179039</v>
      </c>
      <c r="AE174" s="1">
        <f t="shared" si="150"/>
        <v>29624.148492576256</v>
      </c>
      <c r="AF174" s="1">
        <f t="shared" si="150"/>
        <v>22938.661321174302</v>
      </c>
    </row>
    <row r="175" spans="1:38">
      <c r="A175" s="77" t="s">
        <v>345</v>
      </c>
      <c r="B175" s="5" t="str">
        <f t="shared" si="146"/>
        <v>9130-04021</v>
      </c>
      <c r="C175" s="5" t="str">
        <f t="shared" si="147"/>
        <v>9130</v>
      </c>
      <c r="D175" s="1">
        <f>SUM($F175:K175)</f>
        <v>206.34</v>
      </c>
      <c r="E175" s="2">
        <f t="shared" si="148"/>
        <v>1.4236183626484603E-3</v>
      </c>
      <c r="F175" s="22">
        <f>'Div 91 history'!B176</f>
        <v>0</v>
      </c>
      <c r="G175" s="22">
        <f>'Div 91 history'!C176</f>
        <v>0</v>
      </c>
      <c r="H175" s="22">
        <f>'Div 91 history'!D176</f>
        <v>0</v>
      </c>
      <c r="I175" s="22">
        <f>'Div 91 history'!E176</f>
        <v>206.34</v>
      </c>
      <c r="J175" s="22">
        <f>'Div 91 history'!F176</f>
        <v>0</v>
      </c>
      <c r="K175" s="22">
        <f>'Div 91 history'!G176</f>
        <v>0</v>
      </c>
      <c r="L175" s="1">
        <f t="shared" si="149"/>
        <v>18.339521541697138</v>
      </c>
      <c r="M175" s="1">
        <f t="shared" si="149"/>
        <v>64.058256504236596</v>
      </c>
      <c r="N175" s="1">
        <f t="shared" si="149"/>
        <v>51.203395538846188</v>
      </c>
      <c r="O175" s="1">
        <f t="shared" si="149"/>
        <v>35.475210895834323</v>
      </c>
      <c r="P175" s="1">
        <f t="shared" si="149"/>
        <v>35.046815658146144</v>
      </c>
      <c r="Q175" s="1">
        <f t="shared" si="149"/>
        <v>31.802161630732279</v>
      </c>
      <c r="R175" s="1">
        <f t="shared" si="149"/>
        <v>32.898860272582148</v>
      </c>
      <c r="S175" s="1">
        <f t="shared" si="149"/>
        <v>43.720210532581888</v>
      </c>
      <c r="T175" s="1">
        <f t="shared" si="149"/>
        <v>33.853567218941457</v>
      </c>
      <c r="U175" s="1">
        <f t="shared" si="149"/>
        <v>44.395091053579016</v>
      </c>
      <c r="V175" s="1">
        <f t="shared" si="150"/>
        <v>69.18333329058477</v>
      </c>
      <c r="W175" s="1">
        <f t="shared" si="150"/>
        <v>32.87944211811562</v>
      </c>
      <c r="X175" s="1">
        <f t="shared" si="150"/>
        <v>34.862884165691959</v>
      </c>
      <c r="Y175" s="1">
        <f t="shared" si="150"/>
        <v>41.856124648529999</v>
      </c>
      <c r="Z175" s="1">
        <f t="shared" si="150"/>
        <v>41.523841872635636</v>
      </c>
      <c r="AA175" s="1">
        <f t="shared" si="150"/>
        <v>35.475210895834323</v>
      </c>
      <c r="AB175" s="1">
        <f t="shared" si="150"/>
        <v>35.046815658146144</v>
      </c>
      <c r="AC175" s="1">
        <f t="shared" si="150"/>
        <v>31.802161630732279</v>
      </c>
      <c r="AD175" s="1">
        <f t="shared" si="150"/>
        <v>32.898860272582148</v>
      </c>
      <c r="AE175" s="1">
        <f t="shared" si="150"/>
        <v>43.720210532581888</v>
      </c>
      <c r="AF175" s="1">
        <f t="shared" si="150"/>
        <v>33.853567218941457</v>
      </c>
    </row>
    <row r="176" spans="1:38">
      <c r="A176" s="77" t="s">
        <v>241</v>
      </c>
      <c r="B176" s="5" t="str">
        <f t="shared" si="146"/>
        <v>9120-04040</v>
      </c>
      <c r="C176" s="5" t="str">
        <f t="shared" si="147"/>
        <v>9120</v>
      </c>
      <c r="D176" s="1">
        <f>SUM($F176:K176)</f>
        <v>0</v>
      </c>
      <c r="E176" s="2">
        <f t="shared" si="148"/>
        <v>0</v>
      </c>
      <c r="F176" s="22">
        <f>'Div 91 history'!B177</f>
        <v>0</v>
      </c>
      <c r="G176" s="22">
        <f>'Div 91 history'!C177</f>
        <v>0</v>
      </c>
      <c r="H176" s="22">
        <f>'Div 91 history'!D177</f>
        <v>0</v>
      </c>
      <c r="I176" s="22">
        <f>'Div 91 history'!E177</f>
        <v>0</v>
      </c>
      <c r="J176" s="22">
        <f>'Div 91 history'!F177</f>
        <v>0</v>
      </c>
      <c r="K176" s="22">
        <f>'Div 91 history'!G177</f>
        <v>0</v>
      </c>
      <c r="L176" s="1">
        <f t="shared" si="149"/>
        <v>0</v>
      </c>
      <c r="M176" s="1">
        <f t="shared" si="149"/>
        <v>0</v>
      </c>
      <c r="N176" s="1">
        <f t="shared" si="149"/>
        <v>0</v>
      </c>
      <c r="O176" s="1">
        <f t="shared" si="149"/>
        <v>0</v>
      </c>
      <c r="P176" s="1">
        <f t="shared" si="149"/>
        <v>0</v>
      </c>
      <c r="Q176" s="1">
        <f t="shared" si="149"/>
        <v>0</v>
      </c>
      <c r="R176" s="1">
        <f t="shared" si="149"/>
        <v>0</v>
      </c>
      <c r="S176" s="1">
        <f t="shared" si="149"/>
        <v>0</v>
      </c>
      <c r="T176" s="1">
        <f t="shared" si="149"/>
        <v>0</v>
      </c>
      <c r="U176" s="1">
        <f t="shared" si="149"/>
        <v>0</v>
      </c>
      <c r="V176" s="1">
        <f t="shared" si="150"/>
        <v>0</v>
      </c>
      <c r="W176" s="1">
        <f t="shared" si="150"/>
        <v>0</v>
      </c>
      <c r="X176" s="1">
        <f t="shared" si="150"/>
        <v>0</v>
      </c>
      <c r="Y176" s="1">
        <f t="shared" si="150"/>
        <v>0</v>
      </c>
      <c r="Z176" s="1">
        <f t="shared" si="150"/>
        <v>0</v>
      </c>
      <c r="AA176" s="1">
        <f t="shared" si="150"/>
        <v>0</v>
      </c>
      <c r="AB176" s="1">
        <f t="shared" si="150"/>
        <v>0</v>
      </c>
      <c r="AC176" s="1">
        <f t="shared" si="150"/>
        <v>0</v>
      </c>
      <c r="AD176" s="1">
        <f t="shared" si="150"/>
        <v>0</v>
      </c>
      <c r="AE176" s="1">
        <f t="shared" si="150"/>
        <v>0</v>
      </c>
      <c r="AF176" s="1">
        <f t="shared" si="150"/>
        <v>0</v>
      </c>
    </row>
    <row r="177" spans="1:38">
      <c r="A177" s="77" t="s">
        <v>346</v>
      </c>
      <c r="B177" s="5" t="str">
        <f t="shared" si="146"/>
        <v>8700-04040</v>
      </c>
      <c r="C177" s="5" t="str">
        <f t="shared" si="147"/>
        <v>8700</v>
      </c>
      <c r="D177" s="1">
        <f>SUM($F177:K177)</f>
        <v>2934.84</v>
      </c>
      <c r="E177" s="2">
        <f t="shared" si="148"/>
        <v>2.0248580573011571E-2</v>
      </c>
      <c r="F177" s="22">
        <f>'Div 91 history'!B178</f>
        <v>1865</v>
      </c>
      <c r="G177" s="22">
        <f>'Div 91 history'!C178</f>
        <v>369.84</v>
      </c>
      <c r="H177" s="22">
        <f>'Div 91 history'!D178</f>
        <v>0</v>
      </c>
      <c r="I177" s="22">
        <f>'Div 91 history'!E178</f>
        <v>0</v>
      </c>
      <c r="J177" s="22">
        <f>'Div 91 history'!F178</f>
        <v>700</v>
      </c>
      <c r="K177" s="22">
        <f>'Div 91 history'!G178</f>
        <v>0</v>
      </c>
      <c r="L177" s="1">
        <f t="shared" si="149"/>
        <v>260.84889697312417</v>
      </c>
      <c r="M177" s="1">
        <f t="shared" si="149"/>
        <v>911.12112784188116</v>
      </c>
      <c r="N177" s="1">
        <f t="shared" si="149"/>
        <v>728.28231735595307</v>
      </c>
      <c r="O177" s="1">
        <f t="shared" si="149"/>
        <v>504.57530263414947</v>
      </c>
      <c r="P177" s="1">
        <f t="shared" si="149"/>
        <v>498.48209976811881</v>
      </c>
      <c r="Q177" s="1">
        <f t="shared" si="149"/>
        <v>452.33234486933378</v>
      </c>
      <c r="R177" s="1">
        <f t="shared" si="149"/>
        <v>467.93104139955898</v>
      </c>
      <c r="S177" s="1">
        <f t="shared" si="149"/>
        <v>621.84657690919175</v>
      </c>
      <c r="T177" s="1">
        <f t="shared" si="149"/>
        <v>481.51014450343195</v>
      </c>
      <c r="U177" s="1">
        <f t="shared" si="149"/>
        <v>631.44561901563372</v>
      </c>
      <c r="V177" s="1">
        <f t="shared" si="150"/>
        <v>984.01673875419135</v>
      </c>
      <c r="W177" s="1">
        <f t="shared" si="150"/>
        <v>467.65485076054313</v>
      </c>
      <c r="X177" s="1">
        <f t="shared" si="150"/>
        <v>495.86598315808573</v>
      </c>
      <c r="Y177" s="1">
        <f t="shared" si="150"/>
        <v>595.33308550689048</v>
      </c>
      <c r="Z177" s="1">
        <f t="shared" si="150"/>
        <v>590.60692101136942</v>
      </c>
      <c r="AA177" s="1">
        <f t="shared" si="150"/>
        <v>504.57530263414947</v>
      </c>
      <c r="AB177" s="1">
        <f t="shared" si="150"/>
        <v>498.48209976811881</v>
      </c>
      <c r="AC177" s="1">
        <f t="shared" si="150"/>
        <v>452.33234486933378</v>
      </c>
      <c r="AD177" s="1">
        <f t="shared" si="150"/>
        <v>467.93104139955898</v>
      </c>
      <c r="AE177" s="1">
        <f t="shared" si="150"/>
        <v>621.84657690919175</v>
      </c>
      <c r="AF177" s="1">
        <f t="shared" si="150"/>
        <v>481.51014450343195</v>
      </c>
    </row>
    <row r="178" spans="1:38">
      <c r="A178" s="77" t="s">
        <v>985</v>
      </c>
      <c r="B178" s="5" t="str">
        <f t="shared" ref="B178:B183" si="151">RIGHT(A178,10)</f>
        <v>9110-04044</v>
      </c>
      <c r="C178" s="5" t="str">
        <f t="shared" ref="C178:C183" si="152">LEFT(B178,4)</f>
        <v>9110</v>
      </c>
      <c r="D178" s="1">
        <f>SUM($F178:K178)</f>
        <v>500</v>
      </c>
      <c r="E178" s="2">
        <f t="shared" si="148"/>
        <v>3.4496907110799172E-3</v>
      </c>
      <c r="F178" s="22">
        <f>'Div 91 history'!B179</f>
        <v>0</v>
      </c>
      <c r="G178" s="22">
        <f>'Div 91 history'!C179</f>
        <v>500</v>
      </c>
      <c r="H178" s="22">
        <f>'Div 91 history'!D179</f>
        <v>0</v>
      </c>
      <c r="I178" s="22">
        <f>'Div 91 history'!E179</f>
        <v>0</v>
      </c>
      <c r="J178" s="22">
        <f>'Div 91 history'!F179</f>
        <v>0</v>
      </c>
      <c r="K178" s="22">
        <f>'Div 91 history'!G179</f>
        <v>0</v>
      </c>
      <c r="L178" s="1">
        <f t="shared" si="149"/>
        <v>44.440054138066152</v>
      </c>
      <c r="M178" s="1">
        <f t="shared" si="149"/>
        <v>155.22500849141369</v>
      </c>
      <c r="N178" s="1">
        <f t="shared" si="149"/>
        <v>124.07530178066827</v>
      </c>
      <c r="O178" s="1">
        <f t="shared" si="149"/>
        <v>85.96300013529688</v>
      </c>
      <c r="P178" s="1">
        <f t="shared" si="149"/>
        <v>84.924919206518709</v>
      </c>
      <c r="Q178" s="1">
        <f t="shared" si="149"/>
        <v>77.06252212545381</v>
      </c>
      <c r="R178" s="1">
        <f t="shared" si="149"/>
        <v>79.720025861641332</v>
      </c>
      <c r="S178" s="1">
        <f t="shared" si="149"/>
        <v>105.94215986377311</v>
      </c>
      <c r="T178" s="1">
        <f t="shared" si="149"/>
        <v>82.033457446305746</v>
      </c>
      <c r="U178" s="1">
        <f t="shared" si="149"/>
        <v>107.57752024226765</v>
      </c>
      <c r="V178" s="1">
        <f t="shared" si="150"/>
        <v>167.64401786029072</v>
      </c>
      <c r="W178" s="1">
        <f t="shared" si="150"/>
        <v>79.672972080342205</v>
      </c>
      <c r="X178" s="1">
        <f t="shared" si="150"/>
        <v>84.479219166647184</v>
      </c>
      <c r="Y178" s="1">
        <f t="shared" si="150"/>
        <v>101.42513484668507</v>
      </c>
      <c r="Z178" s="1">
        <f t="shared" si="150"/>
        <v>100.61995219694589</v>
      </c>
      <c r="AA178" s="1">
        <f t="shared" si="150"/>
        <v>85.96300013529688</v>
      </c>
      <c r="AB178" s="1">
        <f t="shared" si="150"/>
        <v>84.924919206518709</v>
      </c>
      <c r="AC178" s="1">
        <f t="shared" si="150"/>
        <v>77.06252212545381</v>
      </c>
      <c r="AD178" s="1">
        <f t="shared" si="150"/>
        <v>79.720025861641332</v>
      </c>
      <c r="AE178" s="1">
        <f t="shared" si="150"/>
        <v>105.94215986377311</v>
      </c>
      <c r="AF178" s="1">
        <f t="shared" si="150"/>
        <v>82.033457446305746</v>
      </c>
    </row>
    <row r="179" spans="1:38">
      <c r="A179" s="77" t="s">
        <v>243</v>
      </c>
      <c r="B179" s="5" t="str">
        <f t="shared" si="151"/>
        <v>9130-04044</v>
      </c>
      <c r="C179" s="5" t="str">
        <f t="shared" si="152"/>
        <v>9130</v>
      </c>
      <c r="D179" s="1">
        <f>SUM($F179:K179)</f>
        <v>0</v>
      </c>
      <c r="E179" s="2">
        <f t="shared" si="148"/>
        <v>0</v>
      </c>
      <c r="F179" s="22">
        <f>'Div 91 history'!B180</f>
        <v>0</v>
      </c>
      <c r="G179" s="22">
        <f>'Div 91 history'!C180</f>
        <v>0</v>
      </c>
      <c r="H179" s="22">
        <f>'Div 91 history'!D180</f>
        <v>0</v>
      </c>
      <c r="I179" s="22">
        <f>'Div 91 history'!E180</f>
        <v>0</v>
      </c>
      <c r="J179" s="22">
        <f>'Div 91 history'!F180</f>
        <v>0</v>
      </c>
      <c r="K179" s="22">
        <f>'Div 91 history'!G180</f>
        <v>0</v>
      </c>
      <c r="L179" s="1">
        <f t="shared" si="149"/>
        <v>0</v>
      </c>
      <c r="M179" s="1">
        <f t="shared" si="149"/>
        <v>0</v>
      </c>
      <c r="N179" s="1">
        <f t="shared" si="149"/>
        <v>0</v>
      </c>
      <c r="O179" s="1">
        <f t="shared" si="149"/>
        <v>0</v>
      </c>
      <c r="P179" s="1">
        <f t="shared" si="149"/>
        <v>0</v>
      </c>
      <c r="Q179" s="1">
        <f t="shared" si="149"/>
        <v>0</v>
      </c>
      <c r="R179" s="1">
        <f t="shared" si="149"/>
        <v>0</v>
      </c>
      <c r="S179" s="1">
        <f t="shared" si="149"/>
        <v>0</v>
      </c>
      <c r="T179" s="1">
        <f t="shared" si="149"/>
        <v>0</v>
      </c>
      <c r="U179" s="1">
        <f t="shared" si="149"/>
        <v>0</v>
      </c>
      <c r="V179" s="1">
        <f t="shared" si="150"/>
        <v>0</v>
      </c>
      <c r="W179" s="1">
        <f t="shared" si="150"/>
        <v>0</v>
      </c>
      <c r="X179" s="1">
        <f t="shared" si="150"/>
        <v>0</v>
      </c>
      <c r="Y179" s="1">
        <f t="shared" si="150"/>
        <v>0</v>
      </c>
      <c r="Z179" s="1">
        <f t="shared" si="150"/>
        <v>0</v>
      </c>
      <c r="AA179" s="1">
        <f t="shared" si="150"/>
        <v>0</v>
      </c>
      <c r="AB179" s="1">
        <f t="shared" si="150"/>
        <v>0</v>
      </c>
      <c r="AC179" s="1">
        <f t="shared" si="150"/>
        <v>0</v>
      </c>
      <c r="AD179" s="1">
        <f t="shared" si="150"/>
        <v>0</v>
      </c>
      <c r="AE179" s="1">
        <f t="shared" si="150"/>
        <v>0</v>
      </c>
      <c r="AF179" s="1">
        <f t="shared" si="150"/>
        <v>0</v>
      </c>
    </row>
    <row r="180" spans="1:38">
      <c r="A180" s="77" t="s">
        <v>725</v>
      </c>
      <c r="B180" s="5" t="str">
        <f t="shared" si="151"/>
        <v>9010-04044</v>
      </c>
      <c r="C180" s="5" t="str">
        <f t="shared" si="152"/>
        <v>9010</v>
      </c>
      <c r="D180" s="1">
        <f>SUM($F180:K180)</f>
        <v>0</v>
      </c>
      <c r="E180" s="2">
        <f t="shared" si="148"/>
        <v>0</v>
      </c>
      <c r="F180" s="22">
        <f>'Div 91 history'!B181</f>
        <v>0</v>
      </c>
      <c r="G180" s="22">
        <f>'Div 91 history'!C181</f>
        <v>0</v>
      </c>
      <c r="H180" s="22">
        <f>'Div 91 history'!D181</f>
        <v>0</v>
      </c>
      <c r="I180" s="22">
        <f>'Div 91 history'!E181</f>
        <v>0</v>
      </c>
      <c r="J180" s="22">
        <f>'Div 91 history'!F181</f>
        <v>0</v>
      </c>
      <c r="K180" s="22">
        <f>'Div 91 history'!G181</f>
        <v>0</v>
      </c>
      <c r="L180" s="1">
        <f t="shared" si="149"/>
        <v>0</v>
      </c>
      <c r="M180" s="1">
        <f t="shared" si="149"/>
        <v>0</v>
      </c>
      <c r="N180" s="1">
        <f t="shared" si="149"/>
        <v>0</v>
      </c>
      <c r="O180" s="1">
        <f t="shared" si="149"/>
        <v>0</v>
      </c>
      <c r="P180" s="1">
        <f t="shared" si="149"/>
        <v>0</v>
      </c>
      <c r="Q180" s="1">
        <f t="shared" si="149"/>
        <v>0</v>
      </c>
      <c r="R180" s="1">
        <f t="shared" si="149"/>
        <v>0</v>
      </c>
      <c r="S180" s="1">
        <f t="shared" si="149"/>
        <v>0</v>
      </c>
      <c r="T180" s="1">
        <f t="shared" si="149"/>
        <v>0</v>
      </c>
      <c r="U180" s="1">
        <f t="shared" si="149"/>
        <v>0</v>
      </c>
      <c r="V180" s="1">
        <f t="shared" si="150"/>
        <v>0</v>
      </c>
      <c r="W180" s="1">
        <f t="shared" si="150"/>
        <v>0</v>
      </c>
      <c r="X180" s="1">
        <f t="shared" si="150"/>
        <v>0</v>
      </c>
      <c r="Y180" s="1">
        <f t="shared" si="150"/>
        <v>0</v>
      </c>
      <c r="Z180" s="1">
        <f t="shared" si="150"/>
        <v>0</v>
      </c>
      <c r="AA180" s="1">
        <f t="shared" si="150"/>
        <v>0</v>
      </c>
      <c r="AB180" s="1">
        <f t="shared" si="150"/>
        <v>0</v>
      </c>
      <c r="AC180" s="1">
        <f t="shared" si="150"/>
        <v>0</v>
      </c>
      <c r="AD180" s="1">
        <f t="shared" si="150"/>
        <v>0</v>
      </c>
      <c r="AE180" s="1">
        <f t="shared" si="150"/>
        <v>0</v>
      </c>
      <c r="AF180" s="1">
        <f t="shared" si="150"/>
        <v>0</v>
      </c>
    </row>
    <row r="181" spans="1:38">
      <c r="A181" s="77" t="s">
        <v>984</v>
      </c>
      <c r="B181" s="5" t="str">
        <f t="shared" si="151"/>
        <v>9120-04046</v>
      </c>
      <c r="C181" s="5" t="str">
        <f t="shared" si="152"/>
        <v>9120</v>
      </c>
      <c r="D181" s="1">
        <f>SUM($F181:K181)</f>
        <v>395</v>
      </c>
      <c r="E181" s="2">
        <f t="shared" si="148"/>
        <v>2.7252556617531347E-3</v>
      </c>
      <c r="F181" s="22">
        <f>'Div 91 history'!B182</f>
        <v>395</v>
      </c>
      <c r="G181" s="22">
        <f>'Div 91 history'!C182</f>
        <v>0</v>
      </c>
      <c r="H181" s="22">
        <f>'Div 91 history'!D182</f>
        <v>0</v>
      </c>
      <c r="I181" s="22">
        <f>'Div 91 history'!E182</f>
        <v>0</v>
      </c>
      <c r="J181" s="22">
        <f>'Div 91 history'!F182</f>
        <v>0</v>
      </c>
      <c r="K181" s="22">
        <f>'Div 91 history'!G182</f>
        <v>0</v>
      </c>
      <c r="L181" s="1">
        <f t="shared" si="149"/>
        <v>35.107642769072257</v>
      </c>
      <c r="M181" s="1">
        <f t="shared" si="149"/>
        <v>122.62775670821682</v>
      </c>
      <c r="N181" s="1">
        <f t="shared" si="149"/>
        <v>98.019488406727945</v>
      </c>
      <c r="O181" s="1">
        <f t="shared" si="149"/>
        <v>67.910770106884542</v>
      </c>
      <c r="P181" s="1">
        <f t="shared" si="149"/>
        <v>67.090686173149791</v>
      </c>
      <c r="Q181" s="1">
        <f t="shared" si="149"/>
        <v>60.87939247910851</v>
      </c>
      <c r="R181" s="1">
        <f t="shared" si="149"/>
        <v>62.978820430696658</v>
      </c>
      <c r="S181" s="1">
        <f t="shared" si="149"/>
        <v>83.694306292380759</v>
      </c>
      <c r="T181" s="1">
        <f t="shared" si="149"/>
        <v>64.806431382581536</v>
      </c>
      <c r="U181" s="1">
        <f t="shared" si="149"/>
        <v>84.986240991391455</v>
      </c>
      <c r="V181" s="1">
        <f t="shared" si="150"/>
        <v>132.43877410962966</v>
      </c>
      <c r="W181" s="1">
        <f t="shared" si="150"/>
        <v>62.941647943470343</v>
      </c>
      <c r="X181" s="1">
        <f t="shared" si="150"/>
        <v>66.738583141651276</v>
      </c>
      <c r="Y181" s="1">
        <f t="shared" si="150"/>
        <v>80.125856528881215</v>
      </c>
      <c r="Z181" s="1">
        <f t="shared" si="150"/>
        <v>79.489762235587264</v>
      </c>
      <c r="AA181" s="1">
        <f t="shared" si="150"/>
        <v>67.910770106884542</v>
      </c>
      <c r="AB181" s="1">
        <f t="shared" si="150"/>
        <v>67.090686173149791</v>
      </c>
      <c r="AC181" s="1">
        <f t="shared" si="150"/>
        <v>60.87939247910851</v>
      </c>
      <c r="AD181" s="1">
        <f t="shared" si="150"/>
        <v>62.978820430696658</v>
      </c>
      <c r="AE181" s="1">
        <f t="shared" si="150"/>
        <v>83.694306292380759</v>
      </c>
      <c r="AF181" s="1">
        <f t="shared" si="150"/>
        <v>64.806431382581536</v>
      </c>
    </row>
    <row r="182" spans="1:38">
      <c r="A182" s="77" t="s">
        <v>347</v>
      </c>
      <c r="B182" s="5" t="str">
        <f t="shared" si="151"/>
        <v>9100-04046</v>
      </c>
      <c r="C182" s="5" t="str">
        <f t="shared" si="152"/>
        <v>9100</v>
      </c>
      <c r="D182" s="1">
        <f>SUM($F182:K182)</f>
        <v>604.01</v>
      </c>
      <c r="E182" s="2">
        <f t="shared" si="148"/>
        <v>4.167295372798762E-3</v>
      </c>
      <c r="F182" s="22">
        <f>'Div 91 history'!B183</f>
        <v>204.4</v>
      </c>
      <c r="G182" s="22">
        <f>'Div 91 history'!C183</f>
        <v>150.75</v>
      </c>
      <c r="H182" s="22">
        <f>'Div 91 history'!D183</f>
        <v>130.11000000000001</v>
      </c>
      <c r="I182" s="22">
        <f>'Div 91 history'!E183</f>
        <v>108.7</v>
      </c>
      <c r="J182" s="22">
        <f>'Div 91 history'!F183</f>
        <v>10.050000000000001</v>
      </c>
      <c r="K182" s="22">
        <f>'Div 91 history'!G183</f>
        <v>0</v>
      </c>
      <c r="L182" s="1">
        <f t="shared" si="149"/>
        <v>53.684474199866678</v>
      </c>
      <c r="M182" s="1">
        <f t="shared" si="149"/>
        <v>187.51491475779758</v>
      </c>
      <c r="N182" s="1">
        <f t="shared" si="149"/>
        <v>149.8854460570829</v>
      </c>
      <c r="O182" s="1">
        <f t="shared" si="149"/>
        <v>103.84502342344136</v>
      </c>
      <c r="P182" s="1">
        <f t="shared" si="149"/>
        <v>102.59100089985874</v>
      </c>
      <c r="Q182" s="1">
        <f t="shared" si="149"/>
        <v>93.093067977990714</v>
      </c>
      <c r="R182" s="1">
        <f t="shared" si="149"/>
        <v>96.303385641379975</v>
      </c>
      <c r="S182" s="1">
        <f t="shared" si="149"/>
        <v>127.9802479586352</v>
      </c>
      <c r="T182" s="1">
        <f t="shared" si="149"/>
        <v>99.098057264286282</v>
      </c>
      <c r="U182" s="1">
        <f t="shared" si="149"/>
        <v>129.95579600306419</v>
      </c>
      <c r="V182" s="1">
        <f t="shared" si="150"/>
        <v>202.5173264555884</v>
      </c>
      <c r="W182" s="1">
        <f t="shared" si="150"/>
        <v>96.246543732494999</v>
      </c>
      <c r="X182" s="1">
        <f t="shared" si="150"/>
        <v>102.05258633769314</v>
      </c>
      <c r="Y182" s="1">
        <f t="shared" si="150"/>
        <v>122.52359139749251</v>
      </c>
      <c r="Z182" s="1">
        <f t="shared" si="150"/>
        <v>121.55091465295459</v>
      </c>
      <c r="AA182" s="1">
        <f t="shared" si="150"/>
        <v>103.84502342344136</v>
      </c>
      <c r="AB182" s="1">
        <f t="shared" si="150"/>
        <v>102.59100089985874</v>
      </c>
      <c r="AC182" s="1">
        <f t="shared" si="150"/>
        <v>93.093067977990714</v>
      </c>
      <c r="AD182" s="1">
        <f t="shared" si="150"/>
        <v>96.303385641379975</v>
      </c>
      <c r="AE182" s="1">
        <f t="shared" si="150"/>
        <v>127.9802479586352</v>
      </c>
      <c r="AF182" s="1">
        <f t="shared" si="150"/>
        <v>99.098057264286282</v>
      </c>
    </row>
    <row r="183" spans="1:38">
      <c r="A183" s="77" t="s">
        <v>941</v>
      </c>
      <c r="B183" s="5" t="str">
        <f t="shared" si="151"/>
        <v>9210-04046</v>
      </c>
      <c r="C183" s="5" t="str">
        <f t="shared" si="152"/>
        <v>9210</v>
      </c>
      <c r="D183" s="1">
        <f>SUM($F183:K183)</f>
        <v>395</v>
      </c>
      <c r="E183" s="2">
        <f t="shared" ref="E183" si="153">D183/$D$185</f>
        <v>2.7252556617531347E-3</v>
      </c>
      <c r="F183" s="22">
        <f>'Div 91 history'!B184</f>
        <v>0</v>
      </c>
      <c r="G183" s="22">
        <f>'Div 91 history'!C184</f>
        <v>395</v>
      </c>
      <c r="H183" s="22">
        <f>'Div 91 history'!D184</f>
        <v>0</v>
      </c>
      <c r="I183" s="22">
        <f>'Div 91 history'!E184</f>
        <v>0</v>
      </c>
      <c r="J183" s="22">
        <f>'Div 91 history'!F184</f>
        <v>0</v>
      </c>
      <c r="K183" s="22">
        <f>'Div 91 history'!G184</f>
        <v>0</v>
      </c>
      <c r="L183" s="1">
        <f t="shared" ref="L183:U183" si="154">$E183*L$185</f>
        <v>35.107642769072257</v>
      </c>
      <c r="M183" s="1">
        <f t="shared" si="154"/>
        <v>122.62775670821682</v>
      </c>
      <c r="N183" s="1">
        <f t="shared" si="154"/>
        <v>98.019488406727945</v>
      </c>
      <c r="O183" s="1">
        <f t="shared" si="154"/>
        <v>67.910770106884542</v>
      </c>
      <c r="P183" s="1">
        <f t="shared" si="154"/>
        <v>67.090686173149791</v>
      </c>
      <c r="Q183" s="1">
        <f t="shared" si="154"/>
        <v>60.87939247910851</v>
      </c>
      <c r="R183" s="1">
        <f t="shared" si="154"/>
        <v>62.978820430696658</v>
      </c>
      <c r="S183" s="1">
        <f t="shared" si="154"/>
        <v>83.694306292380759</v>
      </c>
      <c r="T183" s="1">
        <f t="shared" si="154"/>
        <v>64.806431382581536</v>
      </c>
      <c r="U183" s="1">
        <f t="shared" si="154"/>
        <v>84.986240991391455</v>
      </c>
      <c r="V183" s="1">
        <f t="shared" ref="V183:AF183" si="155">$E183*V$185</f>
        <v>132.43877410962966</v>
      </c>
      <c r="W183" s="1">
        <f t="shared" si="155"/>
        <v>62.941647943470343</v>
      </c>
      <c r="X183" s="1">
        <f t="shared" si="155"/>
        <v>66.738583141651276</v>
      </c>
      <c r="Y183" s="1">
        <f t="shared" si="155"/>
        <v>80.125856528881215</v>
      </c>
      <c r="Z183" s="1">
        <f t="shared" si="155"/>
        <v>79.489762235587264</v>
      </c>
      <c r="AA183" s="1">
        <f t="shared" si="155"/>
        <v>67.910770106884542</v>
      </c>
      <c r="AB183" s="1">
        <f t="shared" si="155"/>
        <v>67.090686173149791</v>
      </c>
      <c r="AC183" s="1">
        <f t="shared" si="155"/>
        <v>60.87939247910851</v>
      </c>
      <c r="AD183" s="1">
        <f t="shared" si="155"/>
        <v>62.978820430696658</v>
      </c>
      <c r="AE183" s="1">
        <f t="shared" si="155"/>
        <v>83.694306292380759</v>
      </c>
      <c r="AF183" s="1">
        <f t="shared" si="155"/>
        <v>64.806431382581536</v>
      </c>
    </row>
    <row r="184" spans="1:38">
      <c r="A184" s="77" t="s">
        <v>521</v>
      </c>
      <c r="B184" s="5" t="str">
        <f t="shared" si="146"/>
        <v>9130-04046</v>
      </c>
      <c r="C184" s="5" t="str">
        <f t="shared" si="147"/>
        <v>9130</v>
      </c>
      <c r="D184" s="1">
        <f>SUM($F184:K184)</f>
        <v>92.5</v>
      </c>
      <c r="E184" s="2">
        <f>D184/$D$185</f>
        <v>6.3819278154978473E-4</v>
      </c>
      <c r="F184" s="22">
        <f>'Div 91 history'!B185</f>
        <v>92.5</v>
      </c>
      <c r="G184" s="22">
        <f>'Div 91 history'!C185</f>
        <v>0</v>
      </c>
      <c r="H184" s="22">
        <f>'Div 91 history'!D185</f>
        <v>0</v>
      </c>
      <c r="I184" s="22">
        <f>'Div 91 history'!E185</f>
        <v>0</v>
      </c>
      <c r="J184" s="22">
        <f>'Div 91 history'!F185</f>
        <v>0</v>
      </c>
      <c r="K184" s="22">
        <f>'Div 91 history'!G185</f>
        <v>0</v>
      </c>
      <c r="L184" s="1">
        <f t="shared" ref="L184:AF184" si="156">$E184*L$185</f>
        <v>8.2214100155422383</v>
      </c>
      <c r="M184" s="1">
        <f t="shared" si="156"/>
        <v>28.716626570911533</v>
      </c>
      <c r="N184" s="1">
        <f t="shared" si="156"/>
        <v>22.953930829423633</v>
      </c>
      <c r="O184" s="1">
        <f t="shared" si="156"/>
        <v>15.903155025029925</v>
      </c>
      <c r="P184" s="1">
        <f t="shared" si="156"/>
        <v>15.711110053205962</v>
      </c>
      <c r="Q184" s="1">
        <f t="shared" si="156"/>
        <v>14.256566593208955</v>
      </c>
      <c r="R184" s="1">
        <f t="shared" si="156"/>
        <v>14.748204784403647</v>
      </c>
      <c r="S184" s="1">
        <f t="shared" si="156"/>
        <v>19.599299574798025</v>
      </c>
      <c r="T184" s="1">
        <f t="shared" si="156"/>
        <v>15.176189627566565</v>
      </c>
      <c r="U184" s="1">
        <f t="shared" si="156"/>
        <v>19.901841244819519</v>
      </c>
      <c r="V184" s="1">
        <f t="shared" si="156"/>
        <v>31.014143304153784</v>
      </c>
      <c r="W184" s="1">
        <f t="shared" si="156"/>
        <v>14.73949983486331</v>
      </c>
      <c r="X184" s="1">
        <f t="shared" si="156"/>
        <v>15.62865554582973</v>
      </c>
      <c r="Y184" s="1">
        <f t="shared" si="156"/>
        <v>18.76364994663674</v>
      </c>
      <c r="Z184" s="1">
        <f t="shared" si="156"/>
        <v>18.614691156434994</v>
      </c>
      <c r="AA184" s="1">
        <f t="shared" si="156"/>
        <v>15.903155025029925</v>
      </c>
      <c r="AB184" s="1">
        <f t="shared" si="156"/>
        <v>15.711110053205962</v>
      </c>
      <c r="AC184" s="1">
        <f t="shared" si="156"/>
        <v>14.256566593208955</v>
      </c>
      <c r="AD184" s="1">
        <f t="shared" si="156"/>
        <v>14.748204784403647</v>
      </c>
      <c r="AE184" s="1">
        <f t="shared" si="156"/>
        <v>19.599299574798025</v>
      </c>
      <c r="AF184" s="1">
        <f t="shared" si="156"/>
        <v>15.176189627566565</v>
      </c>
    </row>
    <row r="185" spans="1:38">
      <c r="A185" s="9" t="s">
        <v>28</v>
      </c>
      <c r="B185" s="5"/>
      <c r="C185" s="5"/>
      <c r="D185" s="31">
        <f t="shared" ref="D185:K185" si="157">SUM(D174:D184)</f>
        <v>144940.52999999997</v>
      </c>
      <c r="E185" s="32">
        <f t="shared" si="157"/>
        <v>1.0000000000000002</v>
      </c>
      <c r="F185" s="31">
        <f t="shared" si="157"/>
        <v>63587.35</v>
      </c>
      <c r="G185" s="31">
        <f t="shared" si="157"/>
        <v>1606.19</v>
      </c>
      <c r="H185" s="31">
        <f t="shared" si="157"/>
        <v>1455.04</v>
      </c>
      <c r="I185" s="31">
        <f t="shared" si="157"/>
        <v>71596.479999999996</v>
      </c>
      <c r="J185" s="31">
        <f t="shared" si="157"/>
        <v>3136.6600000000003</v>
      </c>
      <c r="K185" s="31">
        <f t="shared" si="157"/>
        <v>3558.8100000000004</v>
      </c>
      <c r="L185" s="33">
        <f>'Div 91 history'!H186</f>
        <v>12882.33</v>
      </c>
      <c r="M185" s="33">
        <f>'Div 91 history'!I186</f>
        <v>44996.789999999994</v>
      </c>
      <c r="N185" s="33">
        <f>'Div 91 history'!J186</f>
        <v>35967.08</v>
      </c>
      <c r="O185" s="31">
        <f>'Div 091 FY18 Budget'!C42</f>
        <v>24919.045600000001</v>
      </c>
      <c r="P185" s="31">
        <f>'Div 091 FY18 Budget'!D42</f>
        <v>24618.125599999999</v>
      </c>
      <c r="Q185" s="31">
        <f>'Div 091 FY18 Budget'!E42</f>
        <v>22338.9656</v>
      </c>
      <c r="R185" s="31">
        <f>'Div 091 FY18 Budget'!F42</f>
        <v>23109.3256</v>
      </c>
      <c r="S185" s="31">
        <f>'Div 091 FY18 Budget'!G42</f>
        <v>30710.625599999999</v>
      </c>
      <c r="T185" s="31">
        <f>'Div 091 FY18 Budget'!H42</f>
        <v>23779.945599999999</v>
      </c>
      <c r="U185" s="31">
        <f>'Div 091 FY18 Budget'!I42</f>
        <v>31184.685600000001</v>
      </c>
      <c r="V185" s="31">
        <f>'Div 091 FY18 Budget'!J42</f>
        <v>48596.825599999996</v>
      </c>
      <c r="W185" s="31">
        <f>'Div 091 FY18 Budget'!K42</f>
        <v>23095.685600000001</v>
      </c>
      <c r="X185" s="31">
        <f>'Div 091 FY18 Budget'!L42</f>
        <v>24488.925599999999</v>
      </c>
      <c r="Y185" s="31">
        <f>'Div 091 FY18 Budget'!M42</f>
        <v>29401.225600000002</v>
      </c>
      <c r="Z185" s="31">
        <f>'Div 091 FY18 Budget'!N42</f>
        <v>29167.8184</v>
      </c>
      <c r="AA185" s="37">
        <f t="shared" ref="AA185" si="158">O185*(1+AA$3)</f>
        <v>24919.045600000001</v>
      </c>
      <c r="AB185" s="37">
        <f t="shared" ref="AB185" si="159">P185*(1+AB$3)</f>
        <v>24618.125599999999</v>
      </c>
      <c r="AC185" s="37">
        <f t="shared" ref="AC185" si="160">Q185*(1+AC$3)</f>
        <v>22338.9656</v>
      </c>
      <c r="AD185" s="37">
        <f t="shared" ref="AD185" si="161">R185*(1+AD$3)</f>
        <v>23109.3256</v>
      </c>
      <c r="AE185" s="37">
        <f t="shared" ref="AE185" si="162">S185*(1+AE$3)</f>
        <v>30710.625599999999</v>
      </c>
      <c r="AF185" s="37">
        <f t="shared" ref="AF185" si="163">T185*(1+AF$3)</f>
        <v>23779.945599999999</v>
      </c>
      <c r="AH185" s="15">
        <f>SUM(F185:Q185)</f>
        <v>310662.86679999996</v>
      </c>
      <c r="AI185" s="15">
        <f>SUM(U185:AF185)</f>
        <v>335411.19999999995</v>
      </c>
      <c r="AK185" s="15">
        <f>AH185*$AK$6</f>
        <v>156110.5796872268</v>
      </c>
      <c r="AL185" s="15">
        <f>AI185*$AL$6</f>
        <v>168548.69199763608</v>
      </c>
    </row>
    <row r="186" spans="1:38">
      <c r="B186" s="5"/>
      <c r="C186" s="5"/>
      <c r="F186" s="1">
        <f>F185-'Div 91 history'!B186</f>
        <v>0</v>
      </c>
      <c r="G186" s="1">
        <f>G185-'Div 91 history'!C186</f>
        <v>0</v>
      </c>
      <c r="H186" s="1">
        <f>H185-'Div 91 history'!D186</f>
        <v>0</v>
      </c>
      <c r="I186" s="1">
        <f>I185-'Div 91 history'!E186</f>
        <v>0</v>
      </c>
      <c r="J186" s="1">
        <f>J185-'Div 91 history'!F186</f>
        <v>0</v>
      </c>
      <c r="K186" s="1">
        <f>K185-'Div 91 history'!G186</f>
        <v>0</v>
      </c>
      <c r="L186" s="1">
        <f>L185-'Div 91 history'!H186</f>
        <v>0</v>
      </c>
      <c r="M186" s="1">
        <f>M185-'Div 91 history'!I186</f>
        <v>0</v>
      </c>
      <c r="N186" s="1">
        <f>N185-'Div 91 history'!J186</f>
        <v>0</v>
      </c>
      <c r="O186" s="1">
        <f t="shared" ref="O186:AF186" si="164">O185-SUM(O174:O184)</f>
        <v>0</v>
      </c>
      <c r="P186" s="1">
        <f t="shared" si="164"/>
        <v>0</v>
      </c>
      <c r="Q186" s="1">
        <f t="shared" si="164"/>
        <v>0</v>
      </c>
      <c r="R186" s="1">
        <f t="shared" si="164"/>
        <v>0</v>
      </c>
      <c r="S186" s="1">
        <f t="shared" si="164"/>
        <v>0</v>
      </c>
      <c r="T186" s="1">
        <f t="shared" si="164"/>
        <v>0</v>
      </c>
      <c r="U186" s="1">
        <f t="shared" si="164"/>
        <v>0</v>
      </c>
      <c r="V186" s="1">
        <f t="shared" si="164"/>
        <v>0</v>
      </c>
      <c r="W186" s="1">
        <f t="shared" si="164"/>
        <v>0</v>
      </c>
      <c r="X186" s="1">
        <f t="shared" si="164"/>
        <v>0</v>
      </c>
      <c r="Y186" s="1">
        <f t="shared" si="164"/>
        <v>0</v>
      </c>
      <c r="Z186" s="1">
        <f t="shared" si="164"/>
        <v>0</v>
      </c>
      <c r="AA186" s="1">
        <f t="shared" si="164"/>
        <v>0</v>
      </c>
      <c r="AB186" s="1">
        <f t="shared" si="164"/>
        <v>0</v>
      </c>
      <c r="AC186" s="1">
        <f t="shared" si="164"/>
        <v>0</v>
      </c>
      <c r="AD186" s="1">
        <f t="shared" si="164"/>
        <v>0</v>
      </c>
      <c r="AE186" s="1">
        <f t="shared" si="164"/>
        <v>0</v>
      </c>
      <c r="AF186" s="1">
        <f t="shared" si="164"/>
        <v>0</v>
      </c>
    </row>
    <row r="187" spans="1:38">
      <c r="A187" s="8" t="s">
        <v>680</v>
      </c>
      <c r="B187" s="5" t="str">
        <f t="shared" ref="B187" si="165">RIGHT(A187,10)</f>
        <v>8700-04145</v>
      </c>
      <c r="C187" s="5" t="str">
        <f t="shared" ref="C187" si="166">LEFT(B187,4)</f>
        <v>8700</v>
      </c>
      <c r="D187" s="1">
        <f>SUM($F187:K187)</f>
        <v>0</v>
      </c>
      <c r="E187" s="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f>Y188</f>
        <v>0</v>
      </c>
      <c r="Z187" s="1">
        <f t="shared" ref="Z187:AF187" si="167">Z188</f>
        <v>0</v>
      </c>
      <c r="AA187" s="1">
        <f t="shared" si="167"/>
        <v>0</v>
      </c>
      <c r="AB187" s="1">
        <f t="shared" si="167"/>
        <v>0</v>
      </c>
      <c r="AC187" s="1">
        <f t="shared" si="167"/>
        <v>0</v>
      </c>
      <c r="AD187" s="1">
        <f t="shared" si="167"/>
        <v>0</v>
      </c>
      <c r="AE187" s="1">
        <f t="shared" si="167"/>
        <v>0</v>
      </c>
      <c r="AF187" s="1">
        <f t="shared" si="167"/>
        <v>0</v>
      </c>
    </row>
    <row r="188" spans="1:38">
      <c r="A188" s="51" t="s">
        <v>32</v>
      </c>
      <c r="B188" s="5"/>
      <c r="C188" s="5"/>
      <c r="D188" s="31">
        <f>SUM(D187)</f>
        <v>0</v>
      </c>
      <c r="E188" s="32">
        <f>SUM(E187)</f>
        <v>0</v>
      </c>
      <c r="F188" s="31">
        <f>SUM(F187:F187)</f>
        <v>0</v>
      </c>
      <c r="G188" s="31">
        <f t="shared" ref="G188:N188" si="168">SUM(G187:G187)</f>
        <v>0</v>
      </c>
      <c r="H188" s="31">
        <f t="shared" si="168"/>
        <v>0</v>
      </c>
      <c r="I188" s="31">
        <f t="shared" si="168"/>
        <v>0</v>
      </c>
      <c r="J188" s="31">
        <f t="shared" si="168"/>
        <v>0</v>
      </c>
      <c r="K188" s="31">
        <f t="shared" si="168"/>
        <v>0</v>
      </c>
      <c r="L188" s="31">
        <f t="shared" si="168"/>
        <v>0</v>
      </c>
      <c r="M188" s="31">
        <f t="shared" si="168"/>
        <v>0</v>
      </c>
      <c r="N188" s="31">
        <f t="shared" si="168"/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7">
        <f t="shared" ref="AA188" si="169">O188*(1+AA$3)</f>
        <v>0</v>
      </c>
      <c r="AB188" s="37">
        <f t="shared" ref="AB188" si="170">P188*(1+AB$3)</f>
        <v>0</v>
      </c>
      <c r="AC188" s="37">
        <f t="shared" ref="AC188" si="171">Q188*(1+AC$3)</f>
        <v>0</v>
      </c>
      <c r="AD188" s="37">
        <f t="shared" ref="AD188" si="172">R188*(1+AD$3)</f>
        <v>0</v>
      </c>
      <c r="AE188" s="37">
        <f t="shared" ref="AE188" si="173">S188*(1+AE$3)</f>
        <v>0</v>
      </c>
      <c r="AF188" s="37">
        <f t="shared" ref="AF188" si="174">T188*(1+AF$3)</f>
        <v>0</v>
      </c>
      <c r="AH188" s="15">
        <f>SUM(F188:Q188)</f>
        <v>0</v>
      </c>
      <c r="AI188" s="15">
        <f>SUM(U188:AF188)</f>
        <v>0</v>
      </c>
      <c r="AK188" s="15">
        <f>AH188*$AK$6</f>
        <v>0</v>
      </c>
      <c r="AL188" s="15">
        <f>AI188*$AL$6</f>
        <v>0</v>
      </c>
    </row>
    <row r="189" spans="1:38">
      <c r="B189" s="5"/>
      <c r="C189" s="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8">
      <c r="A190" s="77" t="s">
        <v>434</v>
      </c>
      <c r="B190" s="5" t="str">
        <f t="shared" si="146"/>
        <v>9302-05415</v>
      </c>
      <c r="C190" s="5" t="str">
        <f t="shared" ref="C190:C194" si="175">LEFT(B190,4)</f>
        <v>9302</v>
      </c>
      <c r="D190" s="1">
        <f>SUM($F190:K190)</f>
        <v>0</v>
      </c>
      <c r="E190" s="2">
        <f>D190/$D$197</f>
        <v>0</v>
      </c>
      <c r="F190" s="22">
        <f>'Div 91 history'!B188</f>
        <v>0</v>
      </c>
      <c r="G190" s="22">
        <f>'Div 91 history'!C188</f>
        <v>0</v>
      </c>
      <c r="H190" s="22">
        <f>'Div 91 history'!D188</f>
        <v>0</v>
      </c>
      <c r="I190" s="22">
        <f>'Div 91 history'!E188</f>
        <v>0</v>
      </c>
      <c r="J190" s="22">
        <f>'Div 91 history'!F188</f>
        <v>0</v>
      </c>
      <c r="K190" s="22">
        <f>'Div 91 history'!G188</f>
        <v>0</v>
      </c>
      <c r="L190" s="1">
        <f t="shared" ref="L190:W196" si="176">$E190*L$197</f>
        <v>0</v>
      </c>
      <c r="M190" s="1">
        <f t="shared" si="176"/>
        <v>0</v>
      </c>
      <c r="N190" s="1">
        <f t="shared" si="176"/>
        <v>0</v>
      </c>
      <c r="O190" s="1">
        <f t="shared" si="176"/>
        <v>0</v>
      </c>
      <c r="P190" s="1">
        <f t="shared" si="176"/>
        <v>0</v>
      </c>
      <c r="Q190" s="1">
        <f t="shared" si="176"/>
        <v>0</v>
      </c>
      <c r="R190" s="1">
        <f t="shared" si="176"/>
        <v>0</v>
      </c>
      <c r="S190" s="1">
        <f t="shared" si="176"/>
        <v>0</v>
      </c>
      <c r="T190" s="1">
        <f t="shared" si="176"/>
        <v>0</v>
      </c>
      <c r="U190" s="1">
        <f t="shared" si="176"/>
        <v>0</v>
      </c>
      <c r="V190" s="1">
        <f t="shared" si="176"/>
        <v>0</v>
      </c>
      <c r="W190" s="1">
        <f t="shared" si="176"/>
        <v>0</v>
      </c>
      <c r="X190" s="1">
        <f t="shared" ref="X190:AF196" si="177">$E190*X$197</f>
        <v>0</v>
      </c>
      <c r="Y190" s="1">
        <f t="shared" si="177"/>
        <v>0</v>
      </c>
      <c r="Z190" s="1">
        <f t="shared" si="177"/>
        <v>0</v>
      </c>
      <c r="AA190" s="1">
        <f t="shared" si="177"/>
        <v>0</v>
      </c>
      <c r="AB190" s="1">
        <f t="shared" si="177"/>
        <v>0</v>
      </c>
      <c r="AC190" s="1">
        <f t="shared" si="177"/>
        <v>0</v>
      </c>
      <c r="AD190" s="1">
        <f t="shared" si="177"/>
        <v>0</v>
      </c>
      <c r="AE190" s="1">
        <f t="shared" si="177"/>
        <v>0</v>
      </c>
      <c r="AF190" s="1">
        <f t="shared" si="177"/>
        <v>0</v>
      </c>
    </row>
    <row r="191" spans="1:38">
      <c r="A191" s="77" t="s">
        <v>348</v>
      </c>
      <c r="B191" s="5" t="str">
        <f t="shared" si="146"/>
        <v>8700-05415</v>
      </c>
      <c r="C191" s="5" t="str">
        <f t="shared" si="175"/>
        <v>8700</v>
      </c>
      <c r="D191" s="1">
        <f>SUM($F191:K191)</f>
        <v>2545.25</v>
      </c>
      <c r="E191" s="2">
        <f>D191/$D$197</f>
        <v>0.24430686535646581</v>
      </c>
      <c r="F191" s="22">
        <f>'Div 91 history'!B189</f>
        <v>300</v>
      </c>
      <c r="G191" s="22">
        <f>'Div 91 history'!C189</f>
        <v>25</v>
      </c>
      <c r="H191" s="22">
        <f>'Div 91 history'!D189</f>
        <v>318</v>
      </c>
      <c r="I191" s="22">
        <f>'Div 91 history'!E189</f>
        <v>599</v>
      </c>
      <c r="J191" s="22">
        <f>'Div 91 history'!F189</f>
        <v>423.75</v>
      </c>
      <c r="K191" s="22">
        <f>'Div 91 history'!G189</f>
        <v>879.5</v>
      </c>
      <c r="L191" s="1">
        <f t="shared" si="176"/>
        <v>6694.4258755069222</v>
      </c>
      <c r="M191" s="1">
        <f t="shared" si="176"/>
        <v>7034.0124183524104</v>
      </c>
      <c r="N191" s="1">
        <f t="shared" si="176"/>
        <v>4361.7839250833867</v>
      </c>
      <c r="O191" s="1">
        <f t="shared" si="176"/>
        <v>1919.9073912989227</v>
      </c>
      <c r="P191" s="1">
        <f t="shared" si="176"/>
        <v>1968.7687643702156</v>
      </c>
      <c r="Q191" s="1">
        <f t="shared" si="176"/>
        <v>2491.8297630984089</v>
      </c>
      <c r="R191" s="1">
        <f t="shared" si="176"/>
        <v>2486.2390447915914</v>
      </c>
      <c r="S191" s="1">
        <f t="shared" si="176"/>
        <v>2009.8406573464831</v>
      </c>
      <c r="T191" s="1">
        <f t="shared" si="176"/>
        <v>2101.4557318551579</v>
      </c>
      <c r="U191" s="1">
        <f t="shared" si="176"/>
        <v>2645.0385072732943</v>
      </c>
      <c r="V191" s="1">
        <f t="shared" si="176"/>
        <v>7870.0294366520293</v>
      </c>
      <c r="W191" s="1">
        <f t="shared" si="176"/>
        <v>1954.8716126412785</v>
      </c>
      <c r="X191" s="1">
        <f t="shared" si="177"/>
        <v>3202.0581602860361</v>
      </c>
      <c r="Y191" s="1">
        <f t="shared" si="177"/>
        <v>4495.6630123485229</v>
      </c>
      <c r="Z191" s="1">
        <f t="shared" si="177"/>
        <v>3498.8910016941422</v>
      </c>
      <c r="AA191" s="1">
        <f t="shared" si="177"/>
        <v>1919.9073912989227</v>
      </c>
      <c r="AB191" s="1">
        <f t="shared" si="177"/>
        <v>1968.7687643702156</v>
      </c>
      <c r="AC191" s="1">
        <f t="shared" si="177"/>
        <v>2491.8297630984089</v>
      </c>
      <c r="AD191" s="1">
        <f t="shared" si="177"/>
        <v>2486.2390447915914</v>
      </c>
      <c r="AE191" s="1">
        <f t="shared" si="177"/>
        <v>2009.8406573464831</v>
      </c>
      <c r="AF191" s="1">
        <f t="shared" si="177"/>
        <v>2101.4557318551579</v>
      </c>
    </row>
    <row r="192" spans="1:38">
      <c r="A192" s="77" t="s">
        <v>731</v>
      </c>
      <c r="B192" s="5" t="str">
        <f t="shared" si="146"/>
        <v>9030-05417</v>
      </c>
      <c r="C192" s="5" t="str">
        <f t="shared" si="175"/>
        <v>9030</v>
      </c>
      <c r="D192" s="1">
        <f>SUM($F192:K192)</f>
        <v>0</v>
      </c>
      <c r="E192" s="2">
        <f>D192/$D$197</f>
        <v>0</v>
      </c>
      <c r="F192" s="22">
        <f>'Div 91 history'!B190</f>
        <v>0</v>
      </c>
      <c r="G192" s="22">
        <f>'Div 91 history'!C190</f>
        <v>0</v>
      </c>
      <c r="H192" s="22">
        <f>'Div 91 history'!D190</f>
        <v>0</v>
      </c>
      <c r="I192" s="22">
        <f>'Div 91 history'!E190</f>
        <v>0</v>
      </c>
      <c r="J192" s="22">
        <f>'Div 91 history'!F190</f>
        <v>0</v>
      </c>
      <c r="K192" s="22">
        <f>'Div 91 history'!G190</f>
        <v>0</v>
      </c>
      <c r="L192" s="1">
        <f t="shared" si="176"/>
        <v>0</v>
      </c>
      <c r="M192" s="1">
        <f t="shared" si="176"/>
        <v>0</v>
      </c>
      <c r="N192" s="1">
        <f t="shared" si="176"/>
        <v>0</v>
      </c>
      <c r="O192" s="1">
        <f t="shared" si="176"/>
        <v>0</v>
      </c>
      <c r="P192" s="1">
        <f t="shared" si="176"/>
        <v>0</v>
      </c>
      <c r="Q192" s="1">
        <f t="shared" si="176"/>
        <v>0</v>
      </c>
      <c r="R192" s="1">
        <f t="shared" si="176"/>
        <v>0</v>
      </c>
      <c r="S192" s="1">
        <f t="shared" si="176"/>
        <v>0</v>
      </c>
      <c r="T192" s="1">
        <f t="shared" si="176"/>
        <v>0</v>
      </c>
      <c r="U192" s="1">
        <f t="shared" si="176"/>
        <v>0</v>
      </c>
      <c r="V192" s="1">
        <f t="shared" si="176"/>
        <v>0</v>
      </c>
      <c r="W192" s="1">
        <f t="shared" si="176"/>
        <v>0</v>
      </c>
      <c r="X192" s="1">
        <f t="shared" si="177"/>
        <v>0</v>
      </c>
      <c r="Y192" s="1">
        <f t="shared" si="177"/>
        <v>0</v>
      </c>
      <c r="Z192" s="1">
        <f t="shared" si="177"/>
        <v>0</v>
      </c>
      <c r="AA192" s="1">
        <f t="shared" si="177"/>
        <v>0</v>
      </c>
      <c r="AB192" s="1">
        <f t="shared" si="177"/>
        <v>0</v>
      </c>
      <c r="AC192" s="1">
        <f t="shared" si="177"/>
        <v>0</v>
      </c>
      <c r="AD192" s="1">
        <f t="shared" si="177"/>
        <v>0</v>
      </c>
      <c r="AE192" s="1">
        <f t="shared" si="177"/>
        <v>0</v>
      </c>
      <c r="AF192" s="1">
        <f t="shared" si="177"/>
        <v>0</v>
      </c>
    </row>
    <row r="193" spans="1:38">
      <c r="A193" s="77" t="s">
        <v>349</v>
      </c>
      <c r="B193" s="5" t="str">
        <f t="shared" si="146"/>
        <v>8700-05417</v>
      </c>
      <c r="C193" s="5" t="str">
        <f t="shared" si="175"/>
        <v>8700</v>
      </c>
      <c r="D193" s="1">
        <f>SUM($F193:K193)</f>
        <v>0</v>
      </c>
      <c r="E193" s="2">
        <f>D193/$D$197</f>
        <v>0</v>
      </c>
      <c r="F193" s="22">
        <f>'Div 91 history'!B191</f>
        <v>0</v>
      </c>
      <c r="G193" s="22">
        <f>'Div 91 history'!C191</f>
        <v>0</v>
      </c>
      <c r="H193" s="22">
        <f>'Div 91 history'!D191</f>
        <v>0</v>
      </c>
      <c r="I193" s="22">
        <f>'Div 91 history'!E191</f>
        <v>0</v>
      </c>
      <c r="J193" s="22">
        <f>'Div 91 history'!F191</f>
        <v>0</v>
      </c>
      <c r="K193" s="22">
        <f>'Div 91 history'!G191</f>
        <v>0</v>
      </c>
      <c r="L193" s="1">
        <f t="shared" si="176"/>
        <v>0</v>
      </c>
      <c r="M193" s="1">
        <f t="shared" si="176"/>
        <v>0</v>
      </c>
      <c r="N193" s="1">
        <f t="shared" si="176"/>
        <v>0</v>
      </c>
      <c r="O193" s="1">
        <f t="shared" si="176"/>
        <v>0</v>
      </c>
      <c r="P193" s="1">
        <f t="shared" si="176"/>
        <v>0</v>
      </c>
      <c r="Q193" s="1">
        <f t="shared" si="176"/>
        <v>0</v>
      </c>
      <c r="R193" s="1">
        <f t="shared" si="176"/>
        <v>0</v>
      </c>
      <c r="S193" s="1">
        <f t="shared" si="176"/>
        <v>0</v>
      </c>
      <c r="T193" s="1">
        <f t="shared" si="176"/>
        <v>0</v>
      </c>
      <c r="U193" s="1">
        <f t="shared" si="176"/>
        <v>0</v>
      </c>
      <c r="V193" s="1">
        <f t="shared" si="176"/>
        <v>0</v>
      </c>
      <c r="W193" s="1">
        <f t="shared" si="176"/>
        <v>0</v>
      </c>
      <c r="X193" s="1">
        <f t="shared" si="177"/>
        <v>0</v>
      </c>
      <c r="Y193" s="1">
        <f t="shared" si="177"/>
        <v>0</v>
      </c>
      <c r="Z193" s="1">
        <f t="shared" si="177"/>
        <v>0</v>
      </c>
      <c r="AA193" s="1">
        <f t="shared" si="177"/>
        <v>0</v>
      </c>
      <c r="AB193" s="1">
        <f t="shared" si="177"/>
        <v>0</v>
      </c>
      <c r="AC193" s="1">
        <f t="shared" si="177"/>
        <v>0</v>
      </c>
      <c r="AD193" s="1">
        <f t="shared" si="177"/>
        <v>0</v>
      </c>
      <c r="AE193" s="1">
        <f t="shared" si="177"/>
        <v>0</v>
      </c>
      <c r="AF193" s="1">
        <f t="shared" si="177"/>
        <v>0</v>
      </c>
    </row>
    <row r="194" spans="1:38">
      <c r="A194" s="77" t="s">
        <v>350</v>
      </c>
      <c r="B194" s="5" t="str">
        <f t="shared" si="146"/>
        <v>8700-07510</v>
      </c>
      <c r="C194" s="5" t="str">
        <f t="shared" si="175"/>
        <v>8700</v>
      </c>
      <c r="D194" s="1">
        <f>SUM($F194:K194)</f>
        <v>373</v>
      </c>
      <c r="E194" s="2">
        <f>D194/$D$197</f>
        <v>3.5802558011182303E-2</v>
      </c>
      <c r="F194" s="22">
        <f>'Div 91 history'!B192</f>
        <v>0</v>
      </c>
      <c r="G194" s="22">
        <f>'Div 91 history'!C192</f>
        <v>0</v>
      </c>
      <c r="H194" s="22">
        <f>'Div 91 history'!D192</f>
        <v>0</v>
      </c>
      <c r="I194" s="22">
        <f>'Div 91 history'!E192</f>
        <v>0</v>
      </c>
      <c r="J194" s="22">
        <f>'Div 91 history'!F192</f>
        <v>0</v>
      </c>
      <c r="K194" s="22">
        <f>'Div 91 history'!G192</f>
        <v>373</v>
      </c>
      <c r="L194" s="1">
        <f t="shared" si="176"/>
        <v>981.0513118805942</v>
      </c>
      <c r="M194" s="1">
        <f t="shared" si="176"/>
        <v>1030.8168675161376</v>
      </c>
      <c r="N194" s="1">
        <f t="shared" si="176"/>
        <v>639.20848798982558</v>
      </c>
      <c r="O194" s="1">
        <f t="shared" si="176"/>
        <v>281.35761004007395</v>
      </c>
      <c r="P194" s="1">
        <f t="shared" si="176"/>
        <v>288.5181216423104</v>
      </c>
      <c r="Q194" s="1">
        <f t="shared" si="176"/>
        <v>365.17139834425166</v>
      </c>
      <c r="R194" s="1">
        <f t="shared" si="176"/>
        <v>364.35209260672377</v>
      </c>
      <c r="S194" s="1">
        <f t="shared" si="176"/>
        <v>294.5371044849183</v>
      </c>
      <c r="T194" s="1">
        <f t="shared" si="176"/>
        <v>307.96306373911165</v>
      </c>
      <c r="U194" s="1">
        <f t="shared" si="176"/>
        <v>387.62375531399226</v>
      </c>
      <c r="V194" s="1">
        <f t="shared" si="176"/>
        <v>1153.3330634991482</v>
      </c>
      <c r="W194" s="1">
        <f t="shared" si="176"/>
        <v>286.48152893240228</v>
      </c>
      <c r="X194" s="1">
        <f t="shared" si="177"/>
        <v>469.25358757948794</v>
      </c>
      <c r="Y194" s="1">
        <f t="shared" si="177"/>
        <v>658.82813224869824</v>
      </c>
      <c r="Z194" s="1">
        <f t="shared" si="177"/>
        <v>512.75369556307442</v>
      </c>
      <c r="AA194" s="1">
        <f t="shared" si="177"/>
        <v>281.35761004007395</v>
      </c>
      <c r="AB194" s="1">
        <f t="shared" si="177"/>
        <v>288.5181216423104</v>
      </c>
      <c r="AC194" s="1">
        <f t="shared" si="177"/>
        <v>365.17139834425166</v>
      </c>
      <c r="AD194" s="1">
        <f t="shared" si="177"/>
        <v>364.35209260672377</v>
      </c>
      <c r="AE194" s="1">
        <f t="shared" si="177"/>
        <v>294.5371044849183</v>
      </c>
      <c r="AF194" s="1">
        <f t="shared" si="177"/>
        <v>307.96306373911165</v>
      </c>
    </row>
    <row r="195" spans="1:38">
      <c r="A195" s="77" t="s">
        <v>247</v>
      </c>
      <c r="B195" s="5" t="str">
        <f t="shared" ref="B195:B196" si="178">RIGHT(A195,10)</f>
        <v>9302-07510</v>
      </c>
      <c r="C195" s="5" t="str">
        <f t="shared" ref="C195:C196" si="179">LEFT(B195,4)</f>
        <v>9302</v>
      </c>
      <c r="D195" s="1">
        <f>SUM($F195:K195)</f>
        <v>7500</v>
      </c>
      <c r="E195" s="2">
        <f t="shared" ref="E195:E196" si="180">D195/$D$197</f>
        <v>0.7198905766323519</v>
      </c>
      <c r="F195" s="22">
        <f>'Div 91 history'!B193</f>
        <v>0</v>
      </c>
      <c r="G195" s="22">
        <f>'Div 91 history'!C193</f>
        <v>0</v>
      </c>
      <c r="H195" s="22">
        <f>'Div 91 history'!D193</f>
        <v>0</v>
      </c>
      <c r="I195" s="22">
        <f>'Div 91 history'!E193</f>
        <v>0</v>
      </c>
      <c r="J195" s="22">
        <f>'Div 91 history'!F193</f>
        <v>7500</v>
      </c>
      <c r="K195" s="22">
        <f>'Div 91 history'!G193</f>
        <v>0</v>
      </c>
      <c r="L195" s="1">
        <f t="shared" si="176"/>
        <v>19726.232812612481</v>
      </c>
      <c r="M195" s="1">
        <f t="shared" si="176"/>
        <v>20726.88071413145</v>
      </c>
      <c r="N195" s="1">
        <f t="shared" si="176"/>
        <v>12852.717586926787</v>
      </c>
      <c r="O195" s="1">
        <f t="shared" si="176"/>
        <v>5657.3245986610036</v>
      </c>
      <c r="P195" s="1">
        <f t="shared" si="176"/>
        <v>5801.3027139874739</v>
      </c>
      <c r="Q195" s="1">
        <f t="shared" si="176"/>
        <v>7342.588438557339</v>
      </c>
      <c r="R195" s="1">
        <f t="shared" si="176"/>
        <v>7326.114462601684</v>
      </c>
      <c r="S195" s="1">
        <f t="shared" si="176"/>
        <v>5922.3278381685977</v>
      </c>
      <c r="T195" s="1">
        <f t="shared" si="176"/>
        <v>6192.2868044057295</v>
      </c>
      <c r="U195" s="1">
        <f t="shared" si="176"/>
        <v>7794.0433374127133</v>
      </c>
      <c r="V195" s="1">
        <f t="shared" si="176"/>
        <v>23190.343099848826</v>
      </c>
      <c r="W195" s="1">
        <f t="shared" si="176"/>
        <v>5760.3524584263196</v>
      </c>
      <c r="X195" s="1">
        <f t="shared" si="177"/>
        <v>9435.3938521344753</v>
      </c>
      <c r="Y195" s="1">
        <f t="shared" si="177"/>
        <v>13247.21445540278</v>
      </c>
      <c r="Z195" s="1">
        <f t="shared" si="177"/>
        <v>10310.060902742784</v>
      </c>
      <c r="AA195" s="1">
        <f t="shared" si="177"/>
        <v>5657.3245986610036</v>
      </c>
      <c r="AB195" s="1">
        <f t="shared" si="177"/>
        <v>5801.3027139874739</v>
      </c>
      <c r="AC195" s="1">
        <f t="shared" si="177"/>
        <v>7342.588438557339</v>
      </c>
      <c r="AD195" s="1">
        <f t="shared" si="177"/>
        <v>7326.114462601684</v>
      </c>
      <c r="AE195" s="1">
        <f t="shared" si="177"/>
        <v>5922.3278381685977</v>
      </c>
      <c r="AF195" s="1">
        <f t="shared" si="177"/>
        <v>6192.2868044057295</v>
      </c>
    </row>
    <row r="196" spans="1:38">
      <c r="A196" s="77" t="s">
        <v>733</v>
      </c>
      <c r="B196" s="5" t="str">
        <f t="shared" si="178"/>
        <v>8700-07520</v>
      </c>
      <c r="C196" s="5" t="str">
        <f t="shared" si="179"/>
        <v>8700</v>
      </c>
      <c r="D196" s="1">
        <f>SUM($F196:K196)</f>
        <v>0</v>
      </c>
      <c r="E196" s="2">
        <f t="shared" si="180"/>
        <v>0</v>
      </c>
      <c r="F196" s="22">
        <f>'Div 91 history'!B194</f>
        <v>0</v>
      </c>
      <c r="G196" s="22">
        <f>'Div 91 history'!C194</f>
        <v>0</v>
      </c>
      <c r="H196" s="22">
        <f>'Div 91 history'!D194</f>
        <v>0</v>
      </c>
      <c r="I196" s="22">
        <f>'Div 91 history'!E194</f>
        <v>0</v>
      </c>
      <c r="J196" s="22">
        <f>'Div 91 history'!F194</f>
        <v>0</v>
      </c>
      <c r="K196" s="22">
        <f>'Div 91 history'!G194</f>
        <v>0</v>
      </c>
      <c r="L196" s="1">
        <f t="shared" si="176"/>
        <v>0</v>
      </c>
      <c r="M196" s="1">
        <f t="shared" si="176"/>
        <v>0</v>
      </c>
      <c r="N196" s="1">
        <f t="shared" si="176"/>
        <v>0</v>
      </c>
      <c r="O196" s="1">
        <f t="shared" si="176"/>
        <v>0</v>
      </c>
      <c r="P196" s="1">
        <f t="shared" si="176"/>
        <v>0</v>
      </c>
      <c r="Q196" s="1">
        <f t="shared" si="176"/>
        <v>0</v>
      </c>
      <c r="R196" s="1">
        <f t="shared" si="176"/>
        <v>0</v>
      </c>
      <c r="S196" s="1">
        <f t="shared" si="176"/>
        <v>0</v>
      </c>
      <c r="T196" s="1">
        <f t="shared" si="176"/>
        <v>0</v>
      </c>
      <c r="U196" s="1">
        <f t="shared" si="176"/>
        <v>0</v>
      </c>
      <c r="V196" s="1">
        <f t="shared" si="176"/>
        <v>0</v>
      </c>
      <c r="W196" s="1">
        <f t="shared" si="176"/>
        <v>0</v>
      </c>
      <c r="X196" s="1">
        <f t="shared" si="177"/>
        <v>0</v>
      </c>
      <c r="Y196" s="1">
        <f t="shared" si="177"/>
        <v>0</v>
      </c>
      <c r="Z196" s="1">
        <f t="shared" si="177"/>
        <v>0</v>
      </c>
      <c r="AA196" s="1">
        <f t="shared" si="177"/>
        <v>0</v>
      </c>
      <c r="AB196" s="1">
        <f t="shared" si="177"/>
        <v>0</v>
      </c>
      <c r="AC196" s="1">
        <f t="shared" si="177"/>
        <v>0</v>
      </c>
      <c r="AD196" s="1">
        <f t="shared" si="177"/>
        <v>0</v>
      </c>
      <c r="AE196" s="1">
        <f t="shared" si="177"/>
        <v>0</v>
      </c>
      <c r="AF196" s="1">
        <f t="shared" si="177"/>
        <v>0</v>
      </c>
    </row>
    <row r="197" spans="1:38">
      <c r="A197" s="9" t="s">
        <v>35</v>
      </c>
      <c r="B197" s="5"/>
      <c r="C197" s="5"/>
      <c r="D197" s="31">
        <f>SUM(D190:D196)</f>
        <v>10418.25</v>
      </c>
      <c r="E197" s="32">
        <f t="shared" ref="E197:K197" si="181">SUM(E190:E196)</f>
        <v>1</v>
      </c>
      <c r="F197" s="31">
        <f t="shared" si="181"/>
        <v>300</v>
      </c>
      <c r="G197" s="31">
        <f t="shared" si="181"/>
        <v>25</v>
      </c>
      <c r="H197" s="31">
        <f t="shared" si="181"/>
        <v>318</v>
      </c>
      <c r="I197" s="31">
        <f t="shared" si="181"/>
        <v>599</v>
      </c>
      <c r="J197" s="31">
        <f t="shared" si="181"/>
        <v>7923.75</v>
      </c>
      <c r="K197" s="31">
        <f t="shared" si="181"/>
        <v>1252.5</v>
      </c>
      <c r="L197" s="33">
        <f>'Div 91 history'!H195</f>
        <v>27401.71</v>
      </c>
      <c r="M197" s="33">
        <f>'Div 91 history'!I195</f>
        <v>28791.71</v>
      </c>
      <c r="N197" s="33">
        <f>'Div 91 history'!J195</f>
        <v>17853.71</v>
      </c>
      <c r="O197" s="31">
        <f>'Div 091 FY18 Budget'!C89</f>
        <v>7858.5896000000002</v>
      </c>
      <c r="P197" s="31">
        <f>'Div 091 FY18 Budget'!D89</f>
        <v>8058.5896000000002</v>
      </c>
      <c r="Q197" s="31">
        <f>'Div 091 FY18 Budget'!E89</f>
        <v>10199.589599999999</v>
      </c>
      <c r="R197" s="31">
        <f>'Div 091 FY18 Budget'!F89</f>
        <v>10176.705599999999</v>
      </c>
      <c r="S197" s="31">
        <f>'Div 091 FY18 Budget'!G89</f>
        <v>8226.7055999999993</v>
      </c>
      <c r="T197" s="31">
        <f>'Div 091 FY18 Budget'!H89</f>
        <v>8601.7055999999993</v>
      </c>
      <c r="U197" s="31">
        <f>'Div 091 FY18 Budget'!I89</f>
        <v>10826.705599999999</v>
      </c>
      <c r="V197" s="31">
        <f>'Div 091 FY18 Budget'!J89</f>
        <v>32213.705600000001</v>
      </c>
      <c r="W197" s="31">
        <f>'Div 091 FY18 Budget'!K89</f>
        <v>8001.7056000000002</v>
      </c>
      <c r="X197" s="31">
        <f>'Div 091 FY18 Budget'!L89</f>
        <v>13106.705599999999</v>
      </c>
      <c r="Y197" s="31">
        <f>'Div 091 FY18 Budget'!M89</f>
        <v>18401.705600000001</v>
      </c>
      <c r="Z197" s="31">
        <f>'Div 091 FY18 Budget'!N89</f>
        <v>14321.705599999999</v>
      </c>
      <c r="AA197" s="37">
        <f t="shared" ref="AA197" si="182">O197*(1+AA$3)</f>
        <v>7858.5896000000002</v>
      </c>
      <c r="AB197" s="37">
        <f t="shared" ref="AB197" si="183">P197*(1+AB$3)</f>
        <v>8058.5896000000002</v>
      </c>
      <c r="AC197" s="37">
        <f t="shared" ref="AC197" si="184">Q197*(1+AC$3)</f>
        <v>10199.589599999999</v>
      </c>
      <c r="AD197" s="37">
        <f t="shared" ref="AD197" si="185">R197*(1+AD$3)</f>
        <v>10176.705599999999</v>
      </c>
      <c r="AE197" s="37">
        <f t="shared" ref="AE197" si="186">S197*(1+AE$3)</f>
        <v>8226.7055999999993</v>
      </c>
      <c r="AF197" s="37">
        <f t="shared" ref="AF197" si="187">T197*(1+AF$3)</f>
        <v>8601.7055999999993</v>
      </c>
      <c r="AH197" s="15">
        <f>SUM(F197:Q197)</f>
        <v>110582.14880000002</v>
      </c>
      <c r="AI197" s="15">
        <f>SUM(U197:AF197)</f>
        <v>149994.11919999999</v>
      </c>
      <c r="AK197" s="15">
        <f>AH197*$AK$6</f>
        <v>55568.415787976555</v>
      </c>
      <c r="AL197" s="15">
        <f>AI197*$AL$6</f>
        <v>75374.085893665775</v>
      </c>
    </row>
    <row r="198" spans="1:38">
      <c r="B198" s="5"/>
      <c r="C198" s="5"/>
      <c r="F198" s="1">
        <f>F197-'Div 91 history'!B195</f>
        <v>0</v>
      </c>
      <c r="G198" s="1">
        <f>G197-'Div 91 history'!C195</f>
        <v>0</v>
      </c>
      <c r="H198" s="1">
        <f>H197-'Div 91 history'!D195</f>
        <v>0</v>
      </c>
      <c r="I198" s="1">
        <f>I197-'Div 91 history'!E195</f>
        <v>0</v>
      </c>
      <c r="J198" s="1">
        <f>J197-'Div 91 history'!F195</f>
        <v>0</v>
      </c>
      <c r="K198" s="1">
        <f>K197-'Div 91 history'!G195</f>
        <v>0</v>
      </c>
      <c r="L198" s="1">
        <f>L197-'Div 91 history'!H195</f>
        <v>0</v>
      </c>
      <c r="M198" s="1">
        <f>M197-SUM(M190:M196)</f>
        <v>0</v>
      </c>
      <c r="N198" s="1">
        <f t="shared" ref="N198:AF198" si="188">N197-SUM(N190:N196)</f>
        <v>0</v>
      </c>
      <c r="O198" s="1">
        <f t="shared" si="188"/>
        <v>0</v>
      </c>
      <c r="P198" s="1">
        <f t="shared" si="188"/>
        <v>0</v>
      </c>
      <c r="Q198" s="1">
        <f t="shared" si="188"/>
        <v>0</v>
      </c>
      <c r="R198" s="1">
        <f t="shared" si="188"/>
        <v>0</v>
      </c>
      <c r="S198" s="1">
        <f t="shared" si="188"/>
        <v>0</v>
      </c>
      <c r="T198" s="1">
        <f t="shared" si="188"/>
        <v>0</v>
      </c>
      <c r="U198" s="1">
        <f t="shared" si="188"/>
        <v>0</v>
      </c>
      <c r="V198" s="1">
        <f t="shared" si="188"/>
        <v>0</v>
      </c>
      <c r="W198" s="1">
        <f t="shared" si="188"/>
        <v>0</v>
      </c>
      <c r="X198" s="1">
        <f t="shared" si="188"/>
        <v>0</v>
      </c>
      <c r="Y198" s="1">
        <f t="shared" si="188"/>
        <v>0</v>
      </c>
      <c r="Z198" s="1">
        <f t="shared" si="188"/>
        <v>0</v>
      </c>
      <c r="AA198" s="1">
        <f t="shared" si="188"/>
        <v>0</v>
      </c>
      <c r="AB198" s="1">
        <f t="shared" si="188"/>
        <v>0</v>
      </c>
      <c r="AC198" s="1">
        <f t="shared" si="188"/>
        <v>0</v>
      </c>
      <c r="AD198" s="1">
        <f t="shared" si="188"/>
        <v>0</v>
      </c>
      <c r="AE198" s="1">
        <f t="shared" si="188"/>
        <v>0</v>
      </c>
      <c r="AF198" s="1">
        <f t="shared" si="188"/>
        <v>0</v>
      </c>
    </row>
    <row r="199" spans="1:38">
      <c r="A199" s="77" t="s">
        <v>248</v>
      </c>
      <c r="B199" s="5" t="str">
        <f t="shared" si="146"/>
        <v>8700-05111</v>
      </c>
      <c r="C199" s="5" t="str">
        <f t="shared" ref="C199:C203" si="189">LEFT(B199,4)</f>
        <v>8700</v>
      </c>
      <c r="D199" s="1">
        <f>SUM($F199:K199)</f>
        <v>7234.619999999999</v>
      </c>
      <c r="E199" s="2">
        <f>D199/$D$204</f>
        <v>0.98777605592457829</v>
      </c>
      <c r="F199" s="22">
        <f>'Div 91 history'!B197</f>
        <v>2692.4599999999996</v>
      </c>
      <c r="G199" s="22">
        <f>'Div 91 history'!C197</f>
        <v>1564.3600000000001</v>
      </c>
      <c r="H199" s="22">
        <f>'Div 91 history'!D197</f>
        <v>744.45000000000016</v>
      </c>
      <c r="I199" s="22">
        <f>'Div 91 history'!E197</f>
        <v>407.65999999999997</v>
      </c>
      <c r="J199" s="22">
        <f>'Div 91 history'!F197</f>
        <v>751.85</v>
      </c>
      <c r="K199" s="22">
        <f>'Div 91 history'!G197</f>
        <v>1073.8399999999997</v>
      </c>
      <c r="L199" s="1">
        <f t="shared" ref="L199:U202" si="190">$E199*L$204</f>
        <v>769.47754756524648</v>
      </c>
      <c r="M199" s="1">
        <f t="shared" si="190"/>
        <v>832.18157159533871</v>
      </c>
      <c r="N199" s="1">
        <f t="shared" si="190"/>
        <v>917.64395595393319</v>
      </c>
      <c r="O199" s="1">
        <f t="shared" si="190"/>
        <v>1520.187350067926</v>
      </c>
      <c r="P199" s="1">
        <f t="shared" si="190"/>
        <v>1128.0402558658684</v>
      </c>
      <c r="Q199" s="1">
        <f t="shared" si="190"/>
        <v>1695.0237119665765</v>
      </c>
      <c r="R199" s="1">
        <f t="shared" si="190"/>
        <v>3757.5001167370956</v>
      </c>
      <c r="S199" s="1">
        <f t="shared" si="190"/>
        <v>1358.1920768962952</v>
      </c>
      <c r="T199" s="1">
        <f t="shared" si="190"/>
        <v>1152.7346572639829</v>
      </c>
      <c r="U199" s="1">
        <f t="shared" si="190"/>
        <v>786.26974051596437</v>
      </c>
      <c r="V199" s="1">
        <f t="shared" ref="V199:AF202" si="191">$E199*V$204</f>
        <v>2034.8186752046313</v>
      </c>
      <c r="W199" s="1">
        <f t="shared" si="191"/>
        <v>2048.6475399875753</v>
      </c>
      <c r="X199" s="1">
        <f t="shared" si="191"/>
        <v>1391.7764627977308</v>
      </c>
      <c r="Y199" s="1">
        <f t="shared" si="191"/>
        <v>1059.8837080070725</v>
      </c>
      <c r="Z199" s="1">
        <f t="shared" si="191"/>
        <v>965.057206638313</v>
      </c>
      <c r="AA199" s="1">
        <f t="shared" si="191"/>
        <v>1520.187350067926</v>
      </c>
      <c r="AB199" s="1">
        <f t="shared" si="191"/>
        <v>1128.0402558658684</v>
      </c>
      <c r="AC199" s="1">
        <f t="shared" si="191"/>
        <v>1695.0237119665765</v>
      </c>
      <c r="AD199" s="1">
        <f t="shared" si="191"/>
        <v>3757.5001167370956</v>
      </c>
      <c r="AE199" s="1">
        <f t="shared" si="191"/>
        <v>1358.1920768962952</v>
      </c>
      <c r="AF199" s="1">
        <f t="shared" si="191"/>
        <v>1152.7346572639829</v>
      </c>
    </row>
    <row r="200" spans="1:38">
      <c r="A200" s="77" t="s">
        <v>525</v>
      </c>
      <c r="B200" s="5" t="str">
        <f t="shared" si="146"/>
        <v>9110-05111</v>
      </c>
      <c r="C200" s="5" t="str">
        <f t="shared" si="189"/>
        <v>9110</v>
      </c>
      <c r="D200" s="1">
        <f>SUM($F200:K200)</f>
        <v>10.91</v>
      </c>
      <c r="E200" s="2">
        <f>D200/$D$204</f>
        <v>1.489592648976332E-3</v>
      </c>
      <c r="F200" s="22">
        <f>'Div 91 history'!B198</f>
        <v>10.91</v>
      </c>
      <c r="G200" s="22">
        <f>'Div 91 history'!C198</f>
        <v>0</v>
      </c>
      <c r="H200" s="22">
        <f>'Div 91 history'!D198</f>
        <v>0</v>
      </c>
      <c r="I200" s="22">
        <f>'Div 91 history'!E198</f>
        <v>0</v>
      </c>
      <c r="J200" s="22">
        <f>'Div 91 history'!F198</f>
        <v>0</v>
      </c>
      <c r="K200" s="22">
        <f>'Div 91 history'!G198</f>
        <v>0</v>
      </c>
      <c r="L200" s="1">
        <f t="shared" si="190"/>
        <v>1.1603926735525627</v>
      </c>
      <c r="M200" s="1">
        <f t="shared" si="190"/>
        <v>1.2549520149095801</v>
      </c>
      <c r="N200" s="1">
        <f t="shared" si="190"/>
        <v>1.3838315708990123</v>
      </c>
      <c r="O200" s="1">
        <f t="shared" si="190"/>
        <v>2.2924830867745749</v>
      </c>
      <c r="P200" s="1">
        <f t="shared" si="190"/>
        <v>1.701114805130971</v>
      </c>
      <c r="Q200" s="1">
        <f t="shared" si="190"/>
        <v>2.5561409856433857</v>
      </c>
      <c r="R200" s="1">
        <f t="shared" si="190"/>
        <v>5.6664104367059664</v>
      </c>
      <c r="S200" s="1">
        <f t="shared" si="190"/>
        <v>2.0481898923424566</v>
      </c>
      <c r="T200" s="1">
        <f t="shared" si="190"/>
        <v>1.7383546213553793</v>
      </c>
      <c r="U200" s="1">
        <f t="shared" si="190"/>
        <v>1.1857157485851602</v>
      </c>
      <c r="V200" s="1">
        <f t="shared" si="191"/>
        <v>3.0685608568912439</v>
      </c>
      <c r="W200" s="1">
        <f t="shared" si="191"/>
        <v>3.0894151539769124</v>
      </c>
      <c r="X200" s="1">
        <f t="shared" si="191"/>
        <v>2.0988360424076515</v>
      </c>
      <c r="Y200" s="1">
        <f t="shared" si="191"/>
        <v>1.5983329123516041</v>
      </c>
      <c r="Z200" s="1">
        <f t="shared" si="191"/>
        <v>1.4553320180498763</v>
      </c>
      <c r="AA200" s="1">
        <f t="shared" si="191"/>
        <v>2.2924830867745749</v>
      </c>
      <c r="AB200" s="1">
        <f t="shared" si="191"/>
        <v>1.701114805130971</v>
      </c>
      <c r="AC200" s="1">
        <f t="shared" si="191"/>
        <v>2.5561409856433857</v>
      </c>
      <c r="AD200" s="1">
        <f t="shared" si="191"/>
        <v>5.6664104367059664</v>
      </c>
      <c r="AE200" s="1">
        <f t="shared" si="191"/>
        <v>2.0481898923424566</v>
      </c>
      <c r="AF200" s="1">
        <f t="shared" si="191"/>
        <v>1.7383546213553793</v>
      </c>
    </row>
    <row r="201" spans="1:38">
      <c r="A201" s="77" t="s">
        <v>987</v>
      </c>
      <c r="B201" s="5" t="str">
        <f t="shared" ref="B201:B202" si="192">RIGHT(A201,10)</f>
        <v>8800-05111</v>
      </c>
      <c r="C201" s="5" t="str">
        <f t="shared" ref="C201:C202" si="193">LEFT(B201,4)</f>
        <v>8800</v>
      </c>
      <c r="D201" s="1">
        <f>SUM($F201:K201)</f>
        <v>7.22</v>
      </c>
      <c r="E201" s="2">
        <f t="shared" ref="E201:E202" si="194">D201/$D$204</f>
        <v>9.857799198541811E-4</v>
      </c>
      <c r="F201" s="22">
        <f>'Div 91 history'!B199</f>
        <v>7.22</v>
      </c>
      <c r="G201" s="22">
        <f>'Div 91 history'!C199</f>
        <v>0</v>
      </c>
      <c r="H201" s="22">
        <f>'Div 91 history'!D199</f>
        <v>0</v>
      </c>
      <c r="I201" s="22">
        <f>'Div 91 history'!E199</f>
        <v>0</v>
      </c>
      <c r="J201" s="22">
        <f>'Div 91 history'!F199</f>
        <v>0</v>
      </c>
      <c r="K201" s="22">
        <f>'Div 91 history'!G199</f>
        <v>0</v>
      </c>
      <c r="L201" s="1">
        <f t="shared" si="190"/>
        <v>0.76792255756640704</v>
      </c>
      <c r="M201" s="1">
        <f t="shared" si="190"/>
        <v>0.83049986687875055</v>
      </c>
      <c r="N201" s="1">
        <f t="shared" si="190"/>
        <v>0.91578954554453429</v>
      </c>
      <c r="O201" s="1">
        <f t="shared" si="190"/>
        <v>1.5171152966555848</v>
      </c>
      <c r="P201" s="1">
        <f t="shared" si="190"/>
        <v>1.1257606684734749</v>
      </c>
      <c r="Q201" s="1">
        <f t="shared" si="190"/>
        <v>1.6915983424697747</v>
      </c>
      <c r="R201" s="1">
        <f t="shared" si="190"/>
        <v>3.7499068151253048</v>
      </c>
      <c r="S201" s="1">
        <f t="shared" si="190"/>
        <v>1.355447389799499</v>
      </c>
      <c r="T201" s="1">
        <f t="shared" si="190"/>
        <v>1.1504051664698294</v>
      </c>
      <c r="U201" s="1">
        <f t="shared" si="190"/>
        <v>0.78468081620392816</v>
      </c>
      <c r="V201" s="1">
        <f t="shared" si="191"/>
        <v>2.0307066348996132</v>
      </c>
      <c r="W201" s="1">
        <f t="shared" si="191"/>
        <v>2.0445075537775717</v>
      </c>
      <c r="X201" s="1">
        <f t="shared" si="191"/>
        <v>1.3889639070745412</v>
      </c>
      <c r="Y201" s="1">
        <f t="shared" si="191"/>
        <v>1.0577418540035364</v>
      </c>
      <c r="Z201" s="1">
        <f t="shared" si="191"/>
        <v>0.96310698169753495</v>
      </c>
      <c r="AA201" s="1">
        <f t="shared" si="191"/>
        <v>1.5171152966555848</v>
      </c>
      <c r="AB201" s="1">
        <f t="shared" si="191"/>
        <v>1.1257606684734749</v>
      </c>
      <c r="AC201" s="1">
        <f t="shared" si="191"/>
        <v>1.6915983424697747</v>
      </c>
      <c r="AD201" s="1">
        <f t="shared" si="191"/>
        <v>3.7499068151253048</v>
      </c>
      <c r="AE201" s="1">
        <f t="shared" si="191"/>
        <v>1.355447389799499</v>
      </c>
      <c r="AF201" s="1">
        <f t="shared" si="191"/>
        <v>1.1504051664698294</v>
      </c>
    </row>
    <row r="202" spans="1:38">
      <c r="A202" s="77" t="s">
        <v>986</v>
      </c>
      <c r="B202" s="5" t="str">
        <f t="shared" si="192"/>
        <v>9030-05111</v>
      </c>
      <c r="C202" s="5" t="str">
        <f t="shared" si="193"/>
        <v>9030</v>
      </c>
      <c r="D202" s="1">
        <f>SUM($F202:K202)</f>
        <v>48.74</v>
      </c>
      <c r="E202" s="2">
        <f t="shared" si="194"/>
        <v>6.6546971320904143E-3</v>
      </c>
      <c r="F202" s="22">
        <f>'Div 91 history'!B200</f>
        <v>0</v>
      </c>
      <c r="G202" s="22">
        <f>'Div 91 history'!C200</f>
        <v>0</v>
      </c>
      <c r="H202" s="22">
        <f>'Div 91 history'!D200</f>
        <v>13</v>
      </c>
      <c r="I202" s="22">
        <f>'Div 91 history'!E200</f>
        <v>35.74</v>
      </c>
      <c r="J202" s="22">
        <f>'Div 91 history'!F200</f>
        <v>0</v>
      </c>
      <c r="K202" s="22">
        <f>'Div 91 history'!G200</f>
        <v>0</v>
      </c>
      <c r="L202" s="1">
        <f t="shared" si="190"/>
        <v>5.184009065898433</v>
      </c>
      <c r="M202" s="1">
        <f t="shared" si="190"/>
        <v>5.6064492398435322</v>
      </c>
      <c r="N202" s="1">
        <f t="shared" si="190"/>
        <v>6.182213635711995</v>
      </c>
      <c r="O202" s="1">
        <f t="shared" si="190"/>
        <v>10.241578886287147</v>
      </c>
      <c r="P202" s="1">
        <f t="shared" si="190"/>
        <v>7.5996641248472532</v>
      </c>
      <c r="Q202" s="1">
        <f t="shared" si="190"/>
        <v>11.419460278667151</v>
      </c>
      <c r="R202" s="1">
        <f t="shared" si="190"/>
        <v>25.314467890471935</v>
      </c>
      <c r="S202" s="1">
        <f t="shared" si="190"/>
        <v>9.1502085566243192</v>
      </c>
      <c r="T202" s="1">
        <f t="shared" si="190"/>
        <v>7.7660315531495137</v>
      </c>
      <c r="U202" s="1">
        <f t="shared" si="190"/>
        <v>5.29713891714397</v>
      </c>
      <c r="V202" s="1">
        <f t="shared" si="191"/>
        <v>13.708676092106254</v>
      </c>
      <c r="W202" s="1">
        <f t="shared" si="191"/>
        <v>13.801841851955519</v>
      </c>
      <c r="X202" s="1">
        <f t="shared" si="191"/>
        <v>9.3764682591153932</v>
      </c>
      <c r="Y202" s="1">
        <f t="shared" si="191"/>
        <v>7.1404900227330144</v>
      </c>
      <c r="Z202" s="1">
        <f t="shared" si="191"/>
        <v>6.5016390980523351</v>
      </c>
      <c r="AA202" s="1">
        <f t="shared" si="191"/>
        <v>10.241578886287147</v>
      </c>
      <c r="AB202" s="1">
        <f t="shared" si="191"/>
        <v>7.5996641248472532</v>
      </c>
      <c r="AC202" s="1">
        <f t="shared" si="191"/>
        <v>11.419460278667151</v>
      </c>
      <c r="AD202" s="1">
        <f t="shared" si="191"/>
        <v>25.314467890471935</v>
      </c>
      <c r="AE202" s="1">
        <f t="shared" si="191"/>
        <v>9.1502085566243192</v>
      </c>
      <c r="AF202" s="1">
        <f t="shared" si="191"/>
        <v>7.7660315531495137</v>
      </c>
    </row>
    <row r="203" spans="1:38">
      <c r="A203" s="77" t="s">
        <v>253</v>
      </c>
      <c r="B203" s="5" t="str">
        <f t="shared" si="146"/>
        <v>9210-05111</v>
      </c>
      <c r="C203" s="5" t="str">
        <f t="shared" si="189"/>
        <v>9210</v>
      </c>
      <c r="D203" s="1">
        <f>SUM($F203:K203)</f>
        <v>22.66</v>
      </c>
      <c r="E203" s="2">
        <f>D203/$D$204</f>
        <v>3.0938743745007958E-3</v>
      </c>
      <c r="F203" s="22">
        <f>'Div 91 history'!B201</f>
        <v>0</v>
      </c>
      <c r="G203" s="22">
        <f>'Div 91 history'!C201</f>
        <v>15.08</v>
      </c>
      <c r="H203" s="22">
        <f>'Div 91 history'!D201</f>
        <v>7.58</v>
      </c>
      <c r="I203" s="22">
        <f>'Div 91 history'!E201</f>
        <v>0</v>
      </c>
      <c r="J203" s="22">
        <f>'Div 91 history'!F201</f>
        <v>0</v>
      </c>
      <c r="K203" s="22">
        <f>'Div 91 history'!G201</f>
        <v>0</v>
      </c>
      <c r="L203" s="1">
        <f t="shared" ref="L203:AF203" si="195">$E203*L$204</f>
        <v>2.4101281377361201</v>
      </c>
      <c r="M203" s="1">
        <f t="shared" si="195"/>
        <v>2.6065272830294304</v>
      </c>
      <c r="N203" s="1">
        <f t="shared" si="195"/>
        <v>2.8742092939112394</v>
      </c>
      <c r="O203" s="1">
        <f t="shared" si="195"/>
        <v>4.7614726623567245</v>
      </c>
      <c r="P203" s="1">
        <f t="shared" si="195"/>
        <v>3.5332045356799089</v>
      </c>
      <c r="Q203" s="1">
        <f t="shared" si="195"/>
        <v>5.3090884266433651</v>
      </c>
      <c r="R203" s="1">
        <f t="shared" si="195"/>
        <v>11.769098120601027</v>
      </c>
      <c r="S203" s="1">
        <f t="shared" si="195"/>
        <v>4.2540772649385943</v>
      </c>
      <c r="T203" s="1">
        <f t="shared" si="195"/>
        <v>3.6105513950424286</v>
      </c>
      <c r="U203" s="1">
        <f t="shared" si="195"/>
        <v>2.4627240021026333</v>
      </c>
      <c r="V203" s="1">
        <f t="shared" si="195"/>
        <v>6.3733812114716395</v>
      </c>
      <c r="W203" s="1">
        <f t="shared" si="195"/>
        <v>6.4166954527146505</v>
      </c>
      <c r="X203" s="1">
        <f t="shared" si="195"/>
        <v>4.3592689936716216</v>
      </c>
      <c r="Y203" s="1">
        <f t="shared" si="195"/>
        <v>3.3197272038393537</v>
      </c>
      <c r="Z203" s="1">
        <f t="shared" si="195"/>
        <v>3.0227152638872776</v>
      </c>
      <c r="AA203" s="1">
        <f t="shared" si="195"/>
        <v>4.7614726623567245</v>
      </c>
      <c r="AB203" s="1">
        <f t="shared" si="195"/>
        <v>3.5332045356799089</v>
      </c>
      <c r="AC203" s="1">
        <f t="shared" si="195"/>
        <v>5.3090884266433651</v>
      </c>
      <c r="AD203" s="1">
        <f t="shared" si="195"/>
        <v>11.769098120601027</v>
      </c>
      <c r="AE203" s="1">
        <f t="shared" si="195"/>
        <v>4.2540772649385943</v>
      </c>
      <c r="AF203" s="1">
        <f t="shared" si="195"/>
        <v>3.6105513950424286</v>
      </c>
    </row>
    <row r="204" spans="1:38">
      <c r="A204" s="9" t="s">
        <v>26</v>
      </c>
      <c r="B204" s="5"/>
      <c r="C204" s="5"/>
      <c r="D204" s="31">
        <f t="shared" ref="D204:K204" si="196">SUM(D199:D203)</f>
        <v>7324.1499999999987</v>
      </c>
      <c r="E204" s="32">
        <f t="shared" si="196"/>
        <v>1</v>
      </c>
      <c r="F204" s="31">
        <f t="shared" si="196"/>
        <v>2710.5899999999992</v>
      </c>
      <c r="G204" s="31">
        <f t="shared" si="196"/>
        <v>1579.44</v>
      </c>
      <c r="H204" s="31">
        <f t="shared" si="196"/>
        <v>765.0300000000002</v>
      </c>
      <c r="I204" s="31">
        <f t="shared" si="196"/>
        <v>443.4</v>
      </c>
      <c r="J204" s="31">
        <f t="shared" si="196"/>
        <v>751.85</v>
      </c>
      <c r="K204" s="31">
        <f t="shared" si="196"/>
        <v>1073.8399999999997</v>
      </c>
      <c r="L204" s="33">
        <f>'Div 91 history'!H202</f>
        <v>779</v>
      </c>
      <c r="M204" s="33">
        <f>'Div 91 history'!I202</f>
        <v>842.48</v>
      </c>
      <c r="N204" s="33">
        <f>'Div 91 history'!J202</f>
        <v>929</v>
      </c>
      <c r="O204" s="31">
        <f>'Div 091 FY18 Budget'!C31</f>
        <v>1539</v>
      </c>
      <c r="P204" s="31">
        <f>'Div 091 FY18 Budget'!D31</f>
        <v>1142</v>
      </c>
      <c r="Q204" s="31">
        <f>'Div 091 FY18 Budget'!E31</f>
        <v>1716</v>
      </c>
      <c r="R204" s="31">
        <f>'Div 091 FY18 Budget'!F31</f>
        <v>3804</v>
      </c>
      <c r="S204" s="31">
        <f>'Div 091 FY18 Budget'!G31</f>
        <v>1375</v>
      </c>
      <c r="T204" s="31">
        <f>'Div 091 FY18 Budget'!H31</f>
        <v>1167</v>
      </c>
      <c r="U204" s="31">
        <f>'Div 091 FY18 Budget'!I31</f>
        <v>796</v>
      </c>
      <c r="V204" s="31">
        <f>'Div 091 FY18 Budget'!J31</f>
        <v>2060</v>
      </c>
      <c r="W204" s="31">
        <f>'Div 091 FY18 Budget'!K31</f>
        <v>2074</v>
      </c>
      <c r="X204" s="31">
        <f>'Div 091 FY18 Budget'!L31</f>
        <v>1409</v>
      </c>
      <c r="Y204" s="31">
        <f>'Div 091 FY18 Budget'!M31</f>
        <v>1073</v>
      </c>
      <c r="Z204" s="31">
        <f>'Div 091 FY18 Budget'!N31</f>
        <v>977</v>
      </c>
      <c r="AA204" s="37">
        <f t="shared" ref="AA204" si="197">O204*(1+AA$3)</f>
        <v>1539</v>
      </c>
      <c r="AB204" s="37">
        <f t="shared" ref="AB204" si="198">P204*(1+AB$3)</f>
        <v>1142</v>
      </c>
      <c r="AC204" s="37">
        <f t="shared" ref="AC204" si="199">Q204*(1+AC$3)</f>
        <v>1716</v>
      </c>
      <c r="AD204" s="37">
        <f t="shared" ref="AD204" si="200">R204*(1+AD$3)</f>
        <v>3804</v>
      </c>
      <c r="AE204" s="37">
        <f t="shared" ref="AE204" si="201">S204*(1+AE$3)</f>
        <v>1375</v>
      </c>
      <c r="AF204" s="37">
        <f t="shared" ref="AF204" si="202">T204*(1+AF$3)</f>
        <v>1167</v>
      </c>
      <c r="AH204" s="15">
        <f>SUM(F204:Q204)</f>
        <v>14271.63</v>
      </c>
      <c r="AI204" s="15">
        <f>SUM(U204:AF204)</f>
        <v>19132</v>
      </c>
      <c r="AK204" s="15">
        <f>AH204*$AK$6</f>
        <v>7171.6084234036844</v>
      </c>
      <c r="AL204" s="15">
        <f>AI204*$AL$6</f>
        <v>9614.0903324002702</v>
      </c>
    </row>
    <row r="205" spans="1:38">
      <c r="B205" s="5"/>
      <c r="C205" s="5"/>
      <c r="F205" s="1">
        <f>F204-'Div 91 history'!B202</f>
        <v>0</v>
      </c>
      <c r="G205" s="1">
        <f>G204-'Div 91 history'!C202</f>
        <v>0</v>
      </c>
      <c r="H205" s="1">
        <f>H204-'Div 91 history'!D202</f>
        <v>0</v>
      </c>
      <c r="I205" s="1">
        <f>I204-'Div 91 history'!E202</f>
        <v>0</v>
      </c>
      <c r="J205" s="1">
        <f>J204-'Div 91 history'!F202</f>
        <v>0</v>
      </c>
      <c r="K205" s="1">
        <f>K204-'Div 91 history'!G202</f>
        <v>0</v>
      </c>
      <c r="L205" s="1">
        <f>L204-'Div 91 history'!H202</f>
        <v>0</v>
      </c>
      <c r="M205" s="1">
        <f>M204-'Div 91 history'!I202</f>
        <v>0</v>
      </c>
      <c r="N205" s="1">
        <f>N204-'Div 91 history'!J202</f>
        <v>0</v>
      </c>
      <c r="O205" s="1">
        <f t="shared" ref="O205:AF205" si="203">O204-SUM(O199:O203)</f>
        <v>0</v>
      </c>
      <c r="P205" s="1">
        <f t="shared" si="203"/>
        <v>0</v>
      </c>
      <c r="Q205" s="1">
        <f t="shared" si="203"/>
        <v>0</v>
      </c>
      <c r="R205" s="1">
        <f t="shared" si="203"/>
        <v>0</v>
      </c>
      <c r="S205" s="1">
        <f t="shared" si="203"/>
        <v>0</v>
      </c>
      <c r="T205" s="1">
        <f t="shared" si="203"/>
        <v>0</v>
      </c>
      <c r="U205" s="1">
        <f t="shared" si="203"/>
        <v>0</v>
      </c>
      <c r="V205" s="1">
        <f t="shared" si="203"/>
        <v>0</v>
      </c>
      <c r="W205" s="1">
        <f t="shared" si="203"/>
        <v>0</v>
      </c>
      <c r="X205" s="1">
        <f t="shared" si="203"/>
        <v>0</v>
      </c>
      <c r="Y205" s="1">
        <f t="shared" si="203"/>
        <v>0</v>
      </c>
      <c r="Z205" s="1">
        <f t="shared" si="203"/>
        <v>0</v>
      </c>
      <c r="AA205" s="1">
        <f t="shared" si="203"/>
        <v>0</v>
      </c>
      <c r="AB205" s="1">
        <f t="shared" si="203"/>
        <v>0</v>
      </c>
      <c r="AC205" s="1">
        <f t="shared" si="203"/>
        <v>0</v>
      </c>
      <c r="AD205" s="1">
        <f t="shared" si="203"/>
        <v>0</v>
      </c>
      <c r="AE205" s="1">
        <f t="shared" si="203"/>
        <v>0</v>
      </c>
      <c r="AF205" s="1">
        <f t="shared" si="203"/>
        <v>0</v>
      </c>
    </row>
    <row r="206" spans="1:38">
      <c r="A206" s="77" t="s">
        <v>255</v>
      </c>
      <c r="B206" s="5" t="str">
        <f t="shared" si="146"/>
        <v>9030-05411</v>
      </c>
      <c r="C206" s="5" t="str">
        <f t="shared" ref="C206:C226" si="204">LEFT(B206,4)</f>
        <v>9030</v>
      </c>
      <c r="D206" s="1">
        <f>SUM($F206:K206)</f>
        <v>0</v>
      </c>
      <c r="E206" s="2">
        <f>D206/$D$228</f>
        <v>0</v>
      </c>
      <c r="F206" s="22">
        <f>'Div 91 history'!B204</f>
        <v>0</v>
      </c>
      <c r="G206" s="22">
        <f>'Div 91 history'!C204</f>
        <v>0</v>
      </c>
      <c r="H206" s="22">
        <f>'Div 91 history'!D204</f>
        <v>0</v>
      </c>
      <c r="I206" s="22">
        <f>'Div 91 history'!E204</f>
        <v>0</v>
      </c>
      <c r="J206" s="22">
        <f>'Div 91 history'!F204</f>
        <v>0</v>
      </c>
      <c r="K206" s="22">
        <f>'Div 91 history'!G204</f>
        <v>0</v>
      </c>
      <c r="L206" s="1">
        <f t="shared" ref="L206:AF209" si="205">$E206*L$228</f>
        <v>0</v>
      </c>
      <c r="M206" s="1">
        <f t="shared" si="205"/>
        <v>0</v>
      </c>
      <c r="N206" s="1">
        <f t="shared" si="205"/>
        <v>0</v>
      </c>
      <c r="O206" s="1">
        <f t="shared" si="205"/>
        <v>0</v>
      </c>
      <c r="P206" s="1">
        <f t="shared" si="205"/>
        <v>0</v>
      </c>
      <c r="Q206" s="1">
        <f t="shared" si="205"/>
        <v>0</v>
      </c>
      <c r="R206" s="1">
        <f t="shared" si="205"/>
        <v>0</v>
      </c>
      <c r="S206" s="1">
        <f t="shared" si="205"/>
        <v>0</v>
      </c>
      <c r="T206" s="1">
        <f t="shared" si="205"/>
        <v>0</v>
      </c>
      <c r="U206" s="1">
        <f t="shared" si="205"/>
        <v>0</v>
      </c>
      <c r="V206" s="1">
        <f t="shared" si="205"/>
        <v>0</v>
      </c>
      <c r="W206" s="1">
        <f t="shared" si="205"/>
        <v>0</v>
      </c>
      <c r="X206" s="1">
        <f t="shared" si="205"/>
        <v>0</v>
      </c>
      <c r="Y206" s="1">
        <f t="shared" si="205"/>
        <v>0</v>
      </c>
      <c r="Z206" s="1">
        <f t="shared" si="205"/>
        <v>0</v>
      </c>
      <c r="AA206" s="1">
        <f t="shared" si="205"/>
        <v>0</v>
      </c>
      <c r="AB206" s="1">
        <f t="shared" si="205"/>
        <v>0</v>
      </c>
      <c r="AC206" s="1">
        <f t="shared" si="205"/>
        <v>0</v>
      </c>
      <c r="AD206" s="1">
        <f t="shared" si="205"/>
        <v>0</v>
      </c>
      <c r="AE206" s="1">
        <f t="shared" si="205"/>
        <v>0</v>
      </c>
      <c r="AF206" s="1">
        <f t="shared" si="205"/>
        <v>0</v>
      </c>
    </row>
    <row r="207" spans="1:38">
      <c r="A207" s="77" t="s">
        <v>988</v>
      </c>
      <c r="B207" s="5" t="str">
        <f t="shared" ref="B207:B222" si="206">RIGHT(A207,10)</f>
        <v>9010-05411</v>
      </c>
      <c r="C207" s="5" t="str">
        <f t="shared" ref="C207:C222" si="207">LEFT(B207,4)</f>
        <v>9010</v>
      </c>
      <c r="D207" s="1">
        <f>SUM($F207:K207)</f>
        <v>347.20000000000005</v>
      </c>
      <c r="E207" s="2">
        <f t="shared" ref="E207:E222" si="208">D207/$D$228</f>
        <v>1.7426285232452943E-3</v>
      </c>
      <c r="F207" s="22">
        <f>'Div 91 history'!B205</f>
        <v>21.71</v>
      </c>
      <c r="G207" s="22">
        <f>'Div 91 history'!C205</f>
        <v>27.27</v>
      </c>
      <c r="H207" s="22">
        <f>'Div 91 history'!D205</f>
        <v>89.7</v>
      </c>
      <c r="I207" s="22">
        <f>'Div 91 history'!E205</f>
        <v>128.06</v>
      </c>
      <c r="J207" s="22">
        <f>'Div 91 history'!F205</f>
        <v>72.099999999999994</v>
      </c>
      <c r="K207" s="22">
        <f>'Div 91 history'!G205</f>
        <v>8.36</v>
      </c>
      <c r="L207" s="1">
        <f t="shared" si="205"/>
        <v>73.951822083249169</v>
      </c>
      <c r="M207" s="1">
        <f t="shared" si="205"/>
        <v>87.278922240472198</v>
      </c>
      <c r="N207" s="1">
        <f t="shared" si="205"/>
        <v>85.754087430062086</v>
      </c>
      <c r="O207" s="1">
        <f t="shared" si="205"/>
        <v>70.078429385776147</v>
      </c>
      <c r="P207" s="1">
        <f t="shared" si="205"/>
        <v>127.21224814889638</v>
      </c>
      <c r="Q207" s="1">
        <f t="shared" si="205"/>
        <v>75.81089304441771</v>
      </c>
      <c r="R207" s="1">
        <f t="shared" si="205"/>
        <v>77.910342184082694</v>
      </c>
      <c r="S207" s="1">
        <f t="shared" si="205"/>
        <v>65.171605695162967</v>
      </c>
      <c r="T207" s="1">
        <f t="shared" si="205"/>
        <v>92.107571615532578</v>
      </c>
      <c r="U207" s="1">
        <f t="shared" si="205"/>
        <v>77.523025568506213</v>
      </c>
      <c r="V207" s="1">
        <f t="shared" si="205"/>
        <v>65.546532221939202</v>
      </c>
      <c r="W207" s="1">
        <f t="shared" si="205"/>
        <v>98.673743612265156</v>
      </c>
      <c r="X207" s="1">
        <f t="shared" si="205"/>
        <v>81.364075080587781</v>
      </c>
      <c r="Y207" s="1">
        <f t="shared" si="205"/>
        <v>75.844543201201574</v>
      </c>
      <c r="Z207" s="1">
        <f t="shared" si="205"/>
        <v>105.8157497782189</v>
      </c>
      <c r="AA207" s="1">
        <f t="shared" si="205"/>
        <v>70.078429385776147</v>
      </c>
      <c r="AB207" s="1">
        <f t="shared" si="205"/>
        <v>127.21224814889638</v>
      </c>
      <c r="AC207" s="1">
        <f t="shared" si="205"/>
        <v>75.81089304441771</v>
      </c>
      <c r="AD207" s="1">
        <f t="shared" si="205"/>
        <v>77.910342184082694</v>
      </c>
      <c r="AE207" s="1">
        <f t="shared" si="205"/>
        <v>65.171605695162967</v>
      </c>
      <c r="AF207" s="1">
        <f t="shared" si="205"/>
        <v>92.107571615532578</v>
      </c>
    </row>
    <row r="208" spans="1:38">
      <c r="A208" s="77" t="s">
        <v>990</v>
      </c>
      <c r="B208" s="5" t="str">
        <f t="shared" si="206"/>
        <v>8500-05411</v>
      </c>
      <c r="C208" s="5" t="str">
        <f t="shared" si="207"/>
        <v>8500</v>
      </c>
      <c r="D208" s="1">
        <f>SUM($F208:K208)</f>
        <v>50.78</v>
      </c>
      <c r="E208" s="2">
        <f t="shared" si="208"/>
        <v>2.5486945970736182E-4</v>
      </c>
      <c r="F208" s="22">
        <f>'Div 91 history'!B206</f>
        <v>4.38</v>
      </c>
      <c r="G208" s="22">
        <f>'Div 91 history'!C206</f>
        <v>29.66</v>
      </c>
      <c r="H208" s="22">
        <f>'Div 91 history'!D206</f>
        <v>0</v>
      </c>
      <c r="I208" s="22">
        <f>'Div 91 history'!E206</f>
        <v>0</v>
      </c>
      <c r="J208" s="22">
        <f>'Div 91 history'!F206</f>
        <v>16.739999999999998</v>
      </c>
      <c r="K208" s="22">
        <f>'Div 91 history'!G206</f>
        <v>0</v>
      </c>
      <c r="L208" s="1">
        <f t="shared" si="205"/>
        <v>10.815879969433732</v>
      </c>
      <c r="M208" s="1">
        <f t="shared" si="205"/>
        <v>12.765045136437722</v>
      </c>
      <c r="N208" s="1">
        <f t="shared" si="205"/>
        <v>12.542029261804585</v>
      </c>
      <c r="O208" s="1">
        <f t="shared" si="205"/>
        <v>10.249373975258386</v>
      </c>
      <c r="P208" s="1">
        <f t="shared" si="205"/>
        <v>18.605524081223955</v>
      </c>
      <c r="Q208" s="1">
        <f t="shared" si="205"/>
        <v>11.087779806438739</v>
      </c>
      <c r="R208" s="1">
        <f t="shared" si="205"/>
        <v>11.394836336715779</v>
      </c>
      <c r="S208" s="1">
        <f t="shared" si="205"/>
        <v>9.5317227453927842</v>
      </c>
      <c r="T208" s="1">
        <f t="shared" si="205"/>
        <v>13.471262922340852</v>
      </c>
      <c r="U208" s="1">
        <f t="shared" si="205"/>
        <v>11.338189050601223</v>
      </c>
      <c r="V208" s="1">
        <f t="shared" si="205"/>
        <v>9.5865579096488247</v>
      </c>
      <c r="W208" s="1">
        <f t="shared" si="205"/>
        <v>14.431603400434399</v>
      </c>
      <c r="X208" s="1">
        <f t="shared" si="205"/>
        <v>11.899964667604397</v>
      </c>
      <c r="Y208" s="1">
        <f t="shared" si="205"/>
        <v>11.092701335705687</v>
      </c>
      <c r="Z208" s="1">
        <f t="shared" si="205"/>
        <v>15.476162942793648</v>
      </c>
      <c r="AA208" s="1">
        <f t="shared" si="205"/>
        <v>10.249373975258386</v>
      </c>
      <c r="AB208" s="1">
        <f t="shared" si="205"/>
        <v>18.605524081223955</v>
      </c>
      <c r="AC208" s="1">
        <f t="shared" si="205"/>
        <v>11.087779806438739</v>
      </c>
      <c r="AD208" s="1">
        <f t="shared" si="205"/>
        <v>11.394836336715779</v>
      </c>
      <c r="AE208" s="1">
        <f t="shared" si="205"/>
        <v>9.5317227453927842</v>
      </c>
      <c r="AF208" s="1">
        <f t="shared" si="205"/>
        <v>13.471262922340852</v>
      </c>
    </row>
    <row r="209" spans="1:32">
      <c r="A209" s="77" t="s">
        <v>989</v>
      </c>
      <c r="B209" s="5" t="str">
        <f t="shared" si="206"/>
        <v>8750-05411</v>
      </c>
      <c r="C209" s="5" t="str">
        <f t="shared" si="207"/>
        <v>8750</v>
      </c>
      <c r="D209" s="1">
        <f>SUM($F209:K209)</f>
        <v>1299.83</v>
      </c>
      <c r="E209" s="2">
        <f t="shared" si="208"/>
        <v>6.5239655338995691E-3</v>
      </c>
      <c r="F209" s="22">
        <f>'Div 91 history'!B207</f>
        <v>0</v>
      </c>
      <c r="G209" s="22">
        <f>'Div 91 history'!C207</f>
        <v>69.42</v>
      </c>
      <c r="H209" s="22">
        <f>'Div 91 history'!D207</f>
        <v>470.72</v>
      </c>
      <c r="I209" s="22">
        <f>'Div 91 history'!E207</f>
        <v>178.75</v>
      </c>
      <c r="J209" s="22">
        <f>'Div 91 history'!F207</f>
        <v>431.39</v>
      </c>
      <c r="K209" s="22">
        <f>'Div 91 history'!G207</f>
        <v>149.55000000000001</v>
      </c>
      <c r="L209" s="1">
        <f t="shared" si="205"/>
        <v>276.85713392416397</v>
      </c>
      <c r="M209" s="1">
        <f t="shared" si="205"/>
        <v>326.75046513776772</v>
      </c>
      <c r="N209" s="1">
        <f t="shared" si="205"/>
        <v>321.04186481629489</v>
      </c>
      <c r="O209" s="1">
        <f t="shared" si="205"/>
        <v>262.35612001299938</v>
      </c>
      <c r="P209" s="1">
        <f t="shared" si="205"/>
        <v>476.25085400743069</v>
      </c>
      <c r="Q209" s="1">
        <f t="shared" si="205"/>
        <v>283.81703083503874</v>
      </c>
      <c r="R209" s="1">
        <f t="shared" si="205"/>
        <v>291.67684355165954</v>
      </c>
      <c r="S209" s="1">
        <f t="shared" si="205"/>
        <v>243.98619882126633</v>
      </c>
      <c r="T209" s="1">
        <f t="shared" si="205"/>
        <v>344.82772123565002</v>
      </c>
      <c r="U209" s="1">
        <f t="shared" si="205"/>
        <v>290.22682697209507</v>
      </c>
      <c r="V209" s="1">
        <f t="shared" si="205"/>
        <v>245.38983000588482</v>
      </c>
      <c r="W209" s="1">
        <f t="shared" si="205"/>
        <v>369.4098276484176</v>
      </c>
      <c r="X209" s="1">
        <f t="shared" si="205"/>
        <v>304.60675608295048</v>
      </c>
      <c r="Y209" s="1">
        <f t="shared" si="205"/>
        <v>283.94300860949829</v>
      </c>
      <c r="Z209" s="1">
        <f t="shared" si="205"/>
        <v>396.14771323220691</v>
      </c>
      <c r="AA209" s="1">
        <f t="shared" si="205"/>
        <v>262.35612001299938</v>
      </c>
      <c r="AB209" s="1">
        <f t="shared" si="205"/>
        <v>476.25085400743069</v>
      </c>
      <c r="AC209" s="1">
        <f t="shared" si="205"/>
        <v>283.81703083503874</v>
      </c>
      <c r="AD209" s="1">
        <f t="shared" si="205"/>
        <v>291.67684355165954</v>
      </c>
      <c r="AE209" s="1">
        <f t="shared" si="205"/>
        <v>243.98619882126633</v>
      </c>
      <c r="AF209" s="1">
        <f t="shared" si="205"/>
        <v>344.82772123565002</v>
      </c>
    </row>
    <row r="210" spans="1:32">
      <c r="A210" s="77" t="s">
        <v>257</v>
      </c>
      <c r="B210" s="5" t="str">
        <f t="shared" si="206"/>
        <v>9110-05411</v>
      </c>
      <c r="C210" s="5" t="str">
        <f t="shared" si="207"/>
        <v>9110</v>
      </c>
      <c r="D210" s="1">
        <f>SUM($F210:K210)</f>
        <v>4029.9900000000007</v>
      </c>
      <c r="E210" s="2">
        <f t="shared" si="208"/>
        <v>2.0226888025326337E-2</v>
      </c>
      <c r="F210" s="22">
        <f>'Div 91 history'!B208</f>
        <v>223.49</v>
      </c>
      <c r="G210" s="22">
        <f>'Div 91 history'!C208</f>
        <v>240.48</v>
      </c>
      <c r="H210" s="22">
        <f>'Div 91 history'!D208</f>
        <v>0</v>
      </c>
      <c r="I210" s="22">
        <f>'Div 91 history'!E208</f>
        <v>2467.13</v>
      </c>
      <c r="J210" s="22">
        <f>'Div 91 history'!F208</f>
        <v>0</v>
      </c>
      <c r="K210" s="22">
        <f>'Div 91 history'!G208</f>
        <v>1098.8900000000001</v>
      </c>
      <c r="L210" s="1">
        <f t="shared" ref="L210:U222" si="209">$E210*L$228</f>
        <v>858.36723351749231</v>
      </c>
      <c r="M210" s="1">
        <f t="shared" si="209"/>
        <v>1013.0564050687805</v>
      </c>
      <c r="N210" s="1">
        <f t="shared" si="209"/>
        <v>995.35747350885936</v>
      </c>
      <c r="O210" s="1">
        <f t="shared" si="209"/>
        <v>813.40832269695863</v>
      </c>
      <c r="P210" s="1">
        <f t="shared" si="209"/>
        <v>1476.567073495308</v>
      </c>
      <c r="Q210" s="1">
        <f t="shared" si="209"/>
        <v>879.94568220067094</v>
      </c>
      <c r="R210" s="1">
        <f t="shared" si="209"/>
        <v>904.31422781806293</v>
      </c>
      <c r="S210" s="1">
        <f t="shared" si="209"/>
        <v>756.45426047076569</v>
      </c>
      <c r="T210" s="1">
        <f t="shared" si="209"/>
        <v>1069.1030890981572</v>
      </c>
      <c r="U210" s="1">
        <f t="shared" si="209"/>
        <v>899.81859968555409</v>
      </c>
      <c r="V210" s="1">
        <f t="shared" ref="V210:AF222" si="210">$E210*V$228</f>
        <v>760.8060754294147</v>
      </c>
      <c r="W210" s="1">
        <f t="shared" si="210"/>
        <v>1145.3173963709462</v>
      </c>
      <c r="X210" s="1">
        <f t="shared" si="210"/>
        <v>944.40209946433754</v>
      </c>
      <c r="Y210" s="1">
        <f t="shared" si="210"/>
        <v>880.33626340843989</v>
      </c>
      <c r="Z210" s="1">
        <f t="shared" si="210"/>
        <v>1228.2154765228238</v>
      </c>
      <c r="AA210" s="1">
        <f t="shared" si="210"/>
        <v>813.40832269695863</v>
      </c>
      <c r="AB210" s="1">
        <f t="shared" si="210"/>
        <v>1476.567073495308</v>
      </c>
      <c r="AC210" s="1">
        <f t="shared" si="210"/>
        <v>879.94568220067094</v>
      </c>
      <c r="AD210" s="1">
        <f t="shared" si="210"/>
        <v>904.31422781806293</v>
      </c>
      <c r="AE210" s="1">
        <f t="shared" si="210"/>
        <v>756.45426047076569</v>
      </c>
      <c r="AF210" s="1">
        <f t="shared" si="210"/>
        <v>1069.1030890981572</v>
      </c>
    </row>
    <row r="211" spans="1:32">
      <c r="A211" s="77" t="s">
        <v>258</v>
      </c>
      <c r="B211" s="5" t="str">
        <f t="shared" si="206"/>
        <v>9210-05411</v>
      </c>
      <c r="C211" s="5" t="str">
        <f t="shared" si="207"/>
        <v>9210</v>
      </c>
      <c r="D211" s="1">
        <f>SUM($F211:K211)</f>
        <v>5.07</v>
      </c>
      <c r="E211" s="2">
        <f t="shared" si="208"/>
        <v>2.5446793239785835E-5</v>
      </c>
      <c r="F211" s="22">
        <f>'Div 91 history'!B209</f>
        <v>0</v>
      </c>
      <c r="G211" s="22">
        <f>'Div 91 history'!C209</f>
        <v>5.07</v>
      </c>
      <c r="H211" s="22">
        <f>'Div 91 history'!D209</f>
        <v>0</v>
      </c>
      <c r="I211" s="22">
        <f>'Div 91 history'!E209</f>
        <v>0</v>
      </c>
      <c r="J211" s="22">
        <f>'Div 91 history'!F209</f>
        <v>0</v>
      </c>
      <c r="K211" s="22">
        <f>'Div 91 history'!G209</f>
        <v>0</v>
      </c>
      <c r="L211" s="1">
        <f t="shared" si="209"/>
        <v>1.0798840379091972</v>
      </c>
      <c r="M211" s="1">
        <f t="shared" si="209"/>
        <v>1.2744934785691071</v>
      </c>
      <c r="N211" s="1">
        <f t="shared" si="209"/>
        <v>1.2522270255484296</v>
      </c>
      <c r="O211" s="1">
        <f t="shared" si="209"/>
        <v>1.0233226871713279</v>
      </c>
      <c r="P211" s="1">
        <f t="shared" si="209"/>
        <v>1.8576212503309464</v>
      </c>
      <c r="Q211" s="1">
        <f t="shared" si="209"/>
        <v>1.1070311858732655</v>
      </c>
      <c r="R211" s="1">
        <f t="shared" si="209"/>
        <v>1.1376884644968297</v>
      </c>
      <c r="S211" s="1">
        <f t="shared" si="209"/>
        <v>0.95167062463846852</v>
      </c>
      <c r="T211" s="1">
        <f t="shared" si="209"/>
        <v>1.3450039979572297</v>
      </c>
      <c r="U211" s="1">
        <f t="shared" si="209"/>
        <v>1.1320326602313551</v>
      </c>
      <c r="V211" s="1">
        <f t="shared" si="210"/>
        <v>0.9571455022040084</v>
      </c>
      <c r="W211" s="1">
        <f t="shared" si="210"/>
        <v>1.4408867514809456</v>
      </c>
      <c r="X211" s="1">
        <f t="shared" si="210"/>
        <v>1.1881217184866937</v>
      </c>
      <c r="Y211" s="1">
        <f t="shared" si="210"/>
        <v>1.1075225634507257</v>
      </c>
      <c r="Z211" s="1">
        <f t="shared" si="210"/>
        <v>1.5451781433628162</v>
      </c>
      <c r="AA211" s="1">
        <f t="shared" si="210"/>
        <v>1.0233226871713279</v>
      </c>
      <c r="AB211" s="1">
        <f t="shared" si="210"/>
        <v>1.8576212503309464</v>
      </c>
      <c r="AC211" s="1">
        <f t="shared" si="210"/>
        <v>1.1070311858732655</v>
      </c>
      <c r="AD211" s="1">
        <f t="shared" si="210"/>
        <v>1.1376884644968297</v>
      </c>
      <c r="AE211" s="1">
        <f t="shared" si="210"/>
        <v>0.95167062463846852</v>
      </c>
      <c r="AF211" s="1">
        <f t="shared" si="210"/>
        <v>1.3450039979572297</v>
      </c>
    </row>
    <row r="212" spans="1:32">
      <c r="A212" s="77" t="s">
        <v>260</v>
      </c>
      <c r="B212" s="5" t="str">
        <f t="shared" si="206"/>
        <v>8700-05411</v>
      </c>
      <c r="C212" s="5" t="str">
        <f t="shared" si="207"/>
        <v>8700</v>
      </c>
      <c r="D212" s="1">
        <f>SUM($F212:K212)</f>
        <v>45913.35</v>
      </c>
      <c r="E212" s="2">
        <f t="shared" si="208"/>
        <v>0.23044329869742028</v>
      </c>
      <c r="F212" s="22">
        <f>'Div 91 history'!B210</f>
        <v>5307.6499999999987</v>
      </c>
      <c r="G212" s="22">
        <f>'Div 91 history'!C210</f>
        <v>7800.99</v>
      </c>
      <c r="H212" s="22">
        <f>'Div 91 history'!D210</f>
        <v>12280.439999999999</v>
      </c>
      <c r="I212" s="22">
        <f>'Div 91 history'!E210</f>
        <v>6962.07</v>
      </c>
      <c r="J212" s="22">
        <f>'Div 91 history'!F210</f>
        <v>5480.1500000000005</v>
      </c>
      <c r="K212" s="22">
        <f>'Div 91 history'!G210</f>
        <v>8082.05</v>
      </c>
      <c r="L212" s="1">
        <f t="shared" si="209"/>
        <v>9779.3084402245022</v>
      </c>
      <c r="M212" s="1">
        <f t="shared" si="209"/>
        <v>11541.669655672764</v>
      </c>
      <c r="N212" s="1">
        <f t="shared" si="209"/>
        <v>11340.027160446545</v>
      </c>
      <c r="O212" s="1">
        <f t="shared" si="209"/>
        <v>9267.0952069107861</v>
      </c>
      <c r="P212" s="1">
        <f t="shared" si="209"/>
        <v>16822.409198004407</v>
      </c>
      <c r="Q212" s="1">
        <f t="shared" si="209"/>
        <v>10025.149960140885</v>
      </c>
      <c r="R212" s="1">
        <f t="shared" si="209"/>
        <v>10302.778828679588</v>
      </c>
      <c r="S212" s="1">
        <f t="shared" si="209"/>
        <v>8618.2221841705359</v>
      </c>
      <c r="T212" s="1">
        <f t="shared" si="209"/>
        <v>12180.204992033445</v>
      </c>
      <c r="U212" s="1">
        <f t="shared" si="209"/>
        <v>10251.5605011111</v>
      </c>
      <c r="V212" s="1">
        <f t="shared" si="210"/>
        <v>8667.8020598852872</v>
      </c>
      <c r="W212" s="1">
        <f t="shared" si="210"/>
        <v>13048.508428226365</v>
      </c>
      <c r="X212" s="1">
        <f t="shared" si="210"/>
        <v>10759.496706800992</v>
      </c>
      <c r="Y212" s="1">
        <f t="shared" si="210"/>
        <v>10029.599820238731</v>
      </c>
      <c r="Z212" s="1">
        <f t="shared" si="210"/>
        <v>13992.959548040859</v>
      </c>
      <c r="AA212" s="1">
        <f t="shared" si="210"/>
        <v>9267.0952069107861</v>
      </c>
      <c r="AB212" s="1">
        <f t="shared" si="210"/>
        <v>16822.409198004407</v>
      </c>
      <c r="AC212" s="1">
        <f t="shared" si="210"/>
        <v>10025.149960140885</v>
      </c>
      <c r="AD212" s="1">
        <f t="shared" si="210"/>
        <v>10302.778828679588</v>
      </c>
      <c r="AE212" s="1">
        <f t="shared" si="210"/>
        <v>8618.2221841705359</v>
      </c>
      <c r="AF212" s="1">
        <f t="shared" si="210"/>
        <v>12180.204992033445</v>
      </c>
    </row>
    <row r="213" spans="1:32">
      <c r="A213" s="77" t="s">
        <v>264</v>
      </c>
      <c r="B213" s="5" t="str">
        <f t="shared" si="206"/>
        <v>8800-05411</v>
      </c>
      <c r="C213" s="5" t="str">
        <f t="shared" si="207"/>
        <v>8800</v>
      </c>
      <c r="D213" s="1">
        <f>SUM($F213:K213)</f>
        <v>0</v>
      </c>
      <c r="E213" s="2">
        <f t="shared" si="208"/>
        <v>0</v>
      </c>
      <c r="F213" s="22">
        <f>'Div 91 history'!B211</f>
        <v>0</v>
      </c>
      <c r="G213" s="22">
        <f>'Div 91 history'!C211</f>
        <v>0</v>
      </c>
      <c r="H213" s="22">
        <f>'Div 91 history'!D211</f>
        <v>0</v>
      </c>
      <c r="I213" s="22">
        <f>'Div 91 history'!E211</f>
        <v>0</v>
      </c>
      <c r="J213" s="22">
        <f>'Div 91 history'!F211</f>
        <v>0</v>
      </c>
      <c r="K213" s="22">
        <f>'Div 91 history'!G211</f>
        <v>0</v>
      </c>
      <c r="L213" s="1">
        <f t="shared" si="209"/>
        <v>0</v>
      </c>
      <c r="M213" s="1">
        <f t="shared" si="209"/>
        <v>0</v>
      </c>
      <c r="N213" s="1">
        <f t="shared" si="209"/>
        <v>0</v>
      </c>
      <c r="O213" s="1">
        <f t="shared" si="209"/>
        <v>0</v>
      </c>
      <c r="P213" s="1">
        <f t="shared" si="209"/>
        <v>0</v>
      </c>
      <c r="Q213" s="1">
        <f t="shared" si="209"/>
        <v>0</v>
      </c>
      <c r="R213" s="1">
        <f t="shared" si="209"/>
        <v>0</v>
      </c>
      <c r="S213" s="1">
        <f t="shared" si="209"/>
        <v>0</v>
      </c>
      <c r="T213" s="1">
        <f t="shared" si="209"/>
        <v>0</v>
      </c>
      <c r="U213" s="1">
        <f t="shared" si="209"/>
        <v>0</v>
      </c>
      <c r="V213" s="1">
        <f t="shared" si="210"/>
        <v>0</v>
      </c>
      <c r="W213" s="1">
        <f t="shared" si="210"/>
        <v>0</v>
      </c>
      <c r="X213" s="1">
        <f t="shared" si="210"/>
        <v>0</v>
      </c>
      <c r="Y213" s="1">
        <f t="shared" si="210"/>
        <v>0</v>
      </c>
      <c r="Z213" s="1">
        <f t="shared" si="210"/>
        <v>0</v>
      </c>
      <c r="AA213" s="1">
        <f t="shared" si="210"/>
        <v>0</v>
      </c>
      <c r="AB213" s="1">
        <f t="shared" si="210"/>
        <v>0</v>
      </c>
      <c r="AC213" s="1">
        <f t="shared" si="210"/>
        <v>0</v>
      </c>
      <c r="AD213" s="1">
        <f t="shared" si="210"/>
        <v>0</v>
      </c>
      <c r="AE213" s="1">
        <f t="shared" si="210"/>
        <v>0</v>
      </c>
      <c r="AF213" s="1">
        <f t="shared" si="210"/>
        <v>0</v>
      </c>
    </row>
    <row r="214" spans="1:32">
      <c r="A214" s="77" t="s">
        <v>265</v>
      </c>
      <c r="B214" s="5" t="str">
        <f t="shared" si="206"/>
        <v>8700-05412</v>
      </c>
      <c r="C214" s="5" t="str">
        <f t="shared" si="207"/>
        <v>8700</v>
      </c>
      <c r="D214" s="1">
        <f>SUM($F214:K214)</f>
        <v>1904.13</v>
      </c>
      <c r="E214" s="2">
        <f t="shared" si="208"/>
        <v>9.5570024480618136E-3</v>
      </c>
      <c r="F214" s="22">
        <f>'Div 91 history'!B212</f>
        <v>101.53999999999999</v>
      </c>
      <c r="G214" s="22">
        <f>'Div 91 history'!C212</f>
        <v>233.68</v>
      </c>
      <c r="H214" s="22">
        <f>'Div 91 history'!D212</f>
        <v>33.549999999999997</v>
      </c>
      <c r="I214" s="22">
        <f>'Div 91 history'!E212</f>
        <v>190.15</v>
      </c>
      <c r="J214" s="22">
        <f>'Div 91 history'!F212</f>
        <v>425.96</v>
      </c>
      <c r="K214" s="22">
        <f>'Div 91 history'!G212</f>
        <v>919.25</v>
      </c>
      <c r="L214" s="1">
        <f t="shared" si="209"/>
        <v>405.5699394682523</v>
      </c>
      <c r="M214" s="1">
        <f t="shared" si="209"/>
        <v>478.65902709029461</v>
      </c>
      <c r="N214" s="1">
        <f t="shared" si="209"/>
        <v>470.29645880819152</v>
      </c>
      <c r="O214" s="1">
        <f t="shared" si="209"/>
        <v>384.32730341687187</v>
      </c>
      <c r="P214" s="1">
        <f t="shared" si="209"/>
        <v>697.66318567902658</v>
      </c>
      <c r="Q214" s="1">
        <f t="shared" si="209"/>
        <v>415.7655408198936</v>
      </c>
      <c r="R214" s="1">
        <f t="shared" si="209"/>
        <v>427.2794350892205</v>
      </c>
      <c r="S214" s="1">
        <f t="shared" si="209"/>
        <v>357.41707820371732</v>
      </c>
      <c r="T214" s="1">
        <f t="shared" si="209"/>
        <v>505.1405251736291</v>
      </c>
      <c r="U214" s="1">
        <f t="shared" si="209"/>
        <v>425.15529572511434</v>
      </c>
      <c r="V214" s="1">
        <f t="shared" si="210"/>
        <v>359.47326728041782</v>
      </c>
      <c r="W214" s="1">
        <f t="shared" si="210"/>
        <v>541.15102368785256</v>
      </c>
      <c r="X214" s="1">
        <f t="shared" si="210"/>
        <v>446.22055381105872</v>
      </c>
      <c r="Y214" s="1">
        <f t="shared" si="210"/>
        <v>415.95008653716565</v>
      </c>
      <c r="Z214" s="1">
        <f t="shared" si="210"/>
        <v>580.31953809101356</v>
      </c>
      <c r="AA214" s="1">
        <f t="shared" si="210"/>
        <v>384.32730341687187</v>
      </c>
      <c r="AB214" s="1">
        <f t="shared" si="210"/>
        <v>697.66318567902658</v>
      </c>
      <c r="AC214" s="1">
        <f t="shared" si="210"/>
        <v>415.7655408198936</v>
      </c>
      <c r="AD214" s="1">
        <f t="shared" si="210"/>
        <v>427.2794350892205</v>
      </c>
      <c r="AE214" s="1">
        <f t="shared" si="210"/>
        <v>357.41707820371732</v>
      </c>
      <c r="AF214" s="1">
        <f t="shared" si="210"/>
        <v>505.1405251736291</v>
      </c>
    </row>
    <row r="215" spans="1:32">
      <c r="A215" s="77" t="s">
        <v>267</v>
      </c>
      <c r="B215" s="5" t="str">
        <f t="shared" si="206"/>
        <v>9110-05412</v>
      </c>
      <c r="C215" s="5" t="str">
        <f t="shared" si="207"/>
        <v>9110</v>
      </c>
      <c r="D215" s="1">
        <f>SUM($F215:K215)</f>
        <v>50</v>
      </c>
      <c r="E215" s="2">
        <f t="shared" si="208"/>
        <v>2.5095456843970249E-4</v>
      </c>
      <c r="F215" s="22">
        <f>'Div 91 history'!B213</f>
        <v>0</v>
      </c>
      <c r="G215" s="22">
        <f>'Div 91 history'!C213</f>
        <v>0</v>
      </c>
      <c r="H215" s="22">
        <f>'Div 91 history'!D213</f>
        <v>0</v>
      </c>
      <c r="I215" s="22">
        <f>'Div 91 history'!E213</f>
        <v>0</v>
      </c>
      <c r="J215" s="22">
        <f>'Div 91 history'!F213</f>
        <v>0</v>
      </c>
      <c r="K215" s="22">
        <f>'Div 91 history'!G213</f>
        <v>50</v>
      </c>
      <c r="L215" s="1">
        <f t="shared" si="209"/>
        <v>10.64974396360155</v>
      </c>
      <c r="M215" s="1">
        <f t="shared" si="209"/>
        <v>12.568969216657861</v>
      </c>
      <c r="N215" s="1">
        <f t="shared" si="209"/>
        <v>12.349378950181752</v>
      </c>
      <c r="O215" s="1">
        <f t="shared" si="209"/>
        <v>10.091939715693568</v>
      </c>
      <c r="P215" s="1">
        <f t="shared" si="209"/>
        <v>18.319736196557656</v>
      </c>
      <c r="Q215" s="1">
        <f t="shared" si="209"/>
        <v>10.917467316304393</v>
      </c>
      <c r="R215" s="1">
        <f t="shared" si="209"/>
        <v>11.219807342177807</v>
      </c>
      <c r="S215" s="1">
        <f t="shared" si="209"/>
        <v>9.3853118800637905</v>
      </c>
      <c r="T215" s="1">
        <f t="shared" si="209"/>
        <v>13.264339230347433</v>
      </c>
      <c r="U215" s="1">
        <f t="shared" si="209"/>
        <v>11.1640301797964</v>
      </c>
      <c r="V215" s="1">
        <f t="shared" si="210"/>
        <v>9.4393047554635938</v>
      </c>
      <c r="W215" s="1">
        <f t="shared" si="210"/>
        <v>14.209928515591178</v>
      </c>
      <c r="X215" s="1">
        <f t="shared" si="210"/>
        <v>11.717176710914138</v>
      </c>
      <c r="Y215" s="1">
        <f t="shared" si="210"/>
        <v>10.922313249020963</v>
      </c>
      <c r="Z215" s="1">
        <f t="shared" si="210"/>
        <v>15.238443228430139</v>
      </c>
      <c r="AA215" s="1">
        <f t="shared" si="210"/>
        <v>10.091939715693568</v>
      </c>
      <c r="AB215" s="1">
        <f t="shared" si="210"/>
        <v>18.319736196557656</v>
      </c>
      <c r="AC215" s="1">
        <f t="shared" si="210"/>
        <v>10.917467316304393</v>
      </c>
      <c r="AD215" s="1">
        <f t="shared" si="210"/>
        <v>11.219807342177807</v>
      </c>
      <c r="AE215" s="1">
        <f t="shared" si="210"/>
        <v>9.3853118800637905</v>
      </c>
      <c r="AF215" s="1">
        <f t="shared" si="210"/>
        <v>13.264339230347433</v>
      </c>
    </row>
    <row r="216" spans="1:32">
      <c r="A216" s="77" t="s">
        <v>388</v>
      </c>
      <c r="B216" s="5" t="str">
        <f t="shared" si="206"/>
        <v>9210-05412</v>
      </c>
      <c r="C216" s="5" t="str">
        <f t="shared" si="207"/>
        <v>9210</v>
      </c>
      <c r="D216" s="1">
        <f>SUM($F216:K216)</f>
        <v>0</v>
      </c>
      <c r="E216" s="2">
        <f t="shared" si="208"/>
        <v>0</v>
      </c>
      <c r="F216" s="22">
        <f>'Div 91 history'!B214</f>
        <v>0</v>
      </c>
      <c r="G216" s="22">
        <f>'Div 91 history'!C214</f>
        <v>0</v>
      </c>
      <c r="H216" s="22">
        <f>'Div 91 history'!D214</f>
        <v>0</v>
      </c>
      <c r="I216" s="22">
        <f>'Div 91 history'!E214</f>
        <v>0</v>
      </c>
      <c r="J216" s="22">
        <f>'Div 91 history'!F214</f>
        <v>0</v>
      </c>
      <c r="K216" s="22">
        <f>'Div 91 history'!G214</f>
        <v>0</v>
      </c>
      <c r="L216" s="1">
        <f t="shared" si="209"/>
        <v>0</v>
      </c>
      <c r="M216" s="1">
        <f t="shared" si="209"/>
        <v>0</v>
      </c>
      <c r="N216" s="1">
        <f t="shared" si="209"/>
        <v>0</v>
      </c>
      <c r="O216" s="1">
        <f t="shared" si="209"/>
        <v>0</v>
      </c>
      <c r="P216" s="1">
        <f t="shared" si="209"/>
        <v>0</v>
      </c>
      <c r="Q216" s="1">
        <f t="shared" si="209"/>
        <v>0</v>
      </c>
      <c r="R216" s="1">
        <f t="shared" si="209"/>
        <v>0</v>
      </c>
      <c r="S216" s="1">
        <f t="shared" si="209"/>
        <v>0</v>
      </c>
      <c r="T216" s="1">
        <f t="shared" si="209"/>
        <v>0</v>
      </c>
      <c r="U216" s="1">
        <f t="shared" si="209"/>
        <v>0</v>
      </c>
      <c r="V216" s="1">
        <f t="shared" si="210"/>
        <v>0</v>
      </c>
      <c r="W216" s="1">
        <f t="shared" si="210"/>
        <v>0</v>
      </c>
      <c r="X216" s="1">
        <f t="shared" si="210"/>
        <v>0</v>
      </c>
      <c r="Y216" s="1">
        <f t="shared" si="210"/>
        <v>0</v>
      </c>
      <c r="Z216" s="1">
        <f t="shared" si="210"/>
        <v>0</v>
      </c>
      <c r="AA216" s="1">
        <f t="shared" si="210"/>
        <v>0</v>
      </c>
      <c r="AB216" s="1">
        <f t="shared" si="210"/>
        <v>0</v>
      </c>
      <c r="AC216" s="1">
        <f t="shared" si="210"/>
        <v>0</v>
      </c>
      <c r="AD216" s="1">
        <f t="shared" si="210"/>
        <v>0</v>
      </c>
      <c r="AE216" s="1">
        <f t="shared" si="210"/>
        <v>0</v>
      </c>
      <c r="AF216" s="1">
        <f t="shared" si="210"/>
        <v>0</v>
      </c>
    </row>
    <row r="217" spans="1:32">
      <c r="A217" s="77" t="s">
        <v>269</v>
      </c>
      <c r="B217" s="5" t="str">
        <f t="shared" si="206"/>
        <v>8700-05413</v>
      </c>
      <c r="C217" s="5" t="str">
        <f t="shared" si="207"/>
        <v>8700</v>
      </c>
      <c r="D217" s="1">
        <f>SUM($F217:K217)</f>
        <v>59207.16</v>
      </c>
      <c r="E217" s="2">
        <f t="shared" si="208"/>
        <v>0.29716614572680833</v>
      </c>
      <c r="F217" s="22">
        <f>'Div 91 history'!B215</f>
        <v>6646.53</v>
      </c>
      <c r="G217" s="22">
        <f>'Div 91 history'!C215</f>
        <v>6793.34</v>
      </c>
      <c r="H217" s="22">
        <f>'Div 91 history'!D215</f>
        <v>10279.73</v>
      </c>
      <c r="I217" s="22">
        <f>'Div 91 history'!E215</f>
        <v>11385.34</v>
      </c>
      <c r="J217" s="22">
        <f>'Div 91 history'!F215</f>
        <v>11605.1</v>
      </c>
      <c r="K217" s="22">
        <f>'Div 91 history'!G215</f>
        <v>12497.119999999999</v>
      </c>
      <c r="L217" s="1">
        <f t="shared" si="209"/>
        <v>12610.821896239822</v>
      </c>
      <c r="M217" s="1">
        <f t="shared" si="209"/>
        <v>14883.459428914734</v>
      </c>
      <c r="N217" s="1">
        <f t="shared" si="209"/>
        <v>14623.433108080861</v>
      </c>
      <c r="O217" s="1">
        <f t="shared" si="209"/>
        <v>11950.301789148472</v>
      </c>
      <c r="P217" s="1">
        <f t="shared" si="209"/>
        <v>21693.191042947612</v>
      </c>
      <c r="Q217" s="1">
        <f t="shared" si="209"/>
        <v>12927.844683824096</v>
      </c>
      <c r="R217" s="1">
        <f t="shared" si="209"/>
        <v>13285.858569549924</v>
      </c>
      <c r="S217" s="1">
        <f t="shared" si="209"/>
        <v>11113.553242656753</v>
      </c>
      <c r="T217" s="1">
        <f t="shared" si="209"/>
        <v>15706.877102109147</v>
      </c>
      <c r="U217" s="1">
        <f t="shared" si="209"/>
        <v>13219.810422000684</v>
      </c>
      <c r="V217" s="1">
        <f t="shared" si="210"/>
        <v>11177.488538909878</v>
      </c>
      <c r="W217" s="1">
        <f t="shared" si="210"/>
        <v>16826.59022422339</v>
      </c>
      <c r="X217" s="1">
        <f t="shared" si="210"/>
        <v>13874.815125427343</v>
      </c>
      <c r="Y217" s="1">
        <f t="shared" si="210"/>
        <v>12933.58296209808</v>
      </c>
      <c r="Z217" s="1">
        <f t="shared" si="210"/>
        <v>18044.498927531597</v>
      </c>
      <c r="AA217" s="1">
        <f t="shared" si="210"/>
        <v>11950.301789148472</v>
      </c>
      <c r="AB217" s="1">
        <f t="shared" si="210"/>
        <v>21693.191042947612</v>
      </c>
      <c r="AC217" s="1">
        <f t="shared" si="210"/>
        <v>12927.844683824096</v>
      </c>
      <c r="AD217" s="1">
        <f t="shared" si="210"/>
        <v>13285.858569549924</v>
      </c>
      <c r="AE217" s="1">
        <f t="shared" si="210"/>
        <v>11113.553242656753</v>
      </c>
      <c r="AF217" s="1">
        <f t="shared" si="210"/>
        <v>15706.877102109147</v>
      </c>
    </row>
    <row r="218" spans="1:32">
      <c r="A218" s="77" t="s">
        <v>273</v>
      </c>
      <c r="B218" s="5" t="str">
        <f t="shared" si="206"/>
        <v>9030-05413</v>
      </c>
      <c r="C218" s="5" t="str">
        <f t="shared" si="207"/>
        <v>9030</v>
      </c>
      <c r="D218" s="1">
        <f>SUM($F218:K218)</f>
        <v>0</v>
      </c>
      <c r="E218" s="2">
        <f t="shared" si="208"/>
        <v>0</v>
      </c>
      <c r="F218" s="22">
        <f>'Div 91 history'!B216</f>
        <v>0</v>
      </c>
      <c r="G218" s="22">
        <f>'Div 91 history'!C216</f>
        <v>0</v>
      </c>
      <c r="H218" s="22">
        <f>'Div 91 history'!D216</f>
        <v>0</v>
      </c>
      <c r="I218" s="22">
        <f>'Div 91 history'!E216</f>
        <v>0</v>
      </c>
      <c r="J218" s="22">
        <f>'Div 91 history'!F216</f>
        <v>0</v>
      </c>
      <c r="K218" s="22">
        <f>'Div 91 history'!G216</f>
        <v>0</v>
      </c>
      <c r="L218" s="1">
        <f t="shared" si="209"/>
        <v>0</v>
      </c>
      <c r="M218" s="1">
        <f t="shared" si="209"/>
        <v>0</v>
      </c>
      <c r="N218" s="1">
        <f t="shared" si="209"/>
        <v>0</v>
      </c>
      <c r="O218" s="1">
        <f t="shared" si="209"/>
        <v>0</v>
      </c>
      <c r="P218" s="1">
        <f t="shared" si="209"/>
        <v>0</v>
      </c>
      <c r="Q218" s="1">
        <f t="shared" si="209"/>
        <v>0</v>
      </c>
      <c r="R218" s="1">
        <f t="shared" si="209"/>
        <v>0</v>
      </c>
      <c r="S218" s="1">
        <f t="shared" si="209"/>
        <v>0</v>
      </c>
      <c r="T218" s="1">
        <f t="shared" si="209"/>
        <v>0</v>
      </c>
      <c r="U218" s="1">
        <f t="shared" si="209"/>
        <v>0</v>
      </c>
      <c r="V218" s="1">
        <f t="shared" si="210"/>
        <v>0</v>
      </c>
      <c r="W218" s="1">
        <f t="shared" si="210"/>
        <v>0</v>
      </c>
      <c r="X218" s="1">
        <f t="shared" si="210"/>
        <v>0</v>
      </c>
      <c r="Y218" s="1">
        <f t="shared" si="210"/>
        <v>0</v>
      </c>
      <c r="Z218" s="1">
        <f t="shared" si="210"/>
        <v>0</v>
      </c>
      <c r="AA218" s="1">
        <f t="shared" si="210"/>
        <v>0</v>
      </c>
      <c r="AB218" s="1">
        <f t="shared" si="210"/>
        <v>0</v>
      </c>
      <c r="AC218" s="1">
        <f t="shared" si="210"/>
        <v>0</v>
      </c>
      <c r="AD218" s="1">
        <f t="shared" si="210"/>
        <v>0</v>
      </c>
      <c r="AE218" s="1">
        <f t="shared" si="210"/>
        <v>0</v>
      </c>
      <c r="AF218" s="1">
        <f t="shared" si="210"/>
        <v>0</v>
      </c>
    </row>
    <row r="219" spans="1:32">
      <c r="A219" s="77" t="s">
        <v>991</v>
      </c>
      <c r="B219" s="5" t="str">
        <f t="shared" si="206"/>
        <v>9010-05413</v>
      </c>
      <c r="C219" s="5" t="str">
        <f t="shared" si="207"/>
        <v>9010</v>
      </c>
      <c r="D219" s="1">
        <f>SUM($F219:K219)</f>
        <v>99.11</v>
      </c>
      <c r="E219" s="2">
        <f t="shared" si="208"/>
        <v>4.974421455611783E-4</v>
      </c>
      <c r="F219" s="22">
        <f>'Div 91 history'!B217</f>
        <v>0</v>
      </c>
      <c r="G219" s="22">
        <f>'Div 91 history'!C217</f>
        <v>99.11</v>
      </c>
      <c r="H219" s="22">
        <f>'Div 91 history'!D217</f>
        <v>0</v>
      </c>
      <c r="I219" s="22">
        <f>'Div 91 history'!E217</f>
        <v>0</v>
      </c>
      <c r="J219" s="22">
        <f>'Div 91 history'!F217</f>
        <v>0</v>
      </c>
      <c r="K219" s="22">
        <f>'Div 91 history'!G217</f>
        <v>0</v>
      </c>
      <c r="L219" s="1">
        <f t="shared" si="209"/>
        <v>21.109922484650991</v>
      </c>
      <c r="M219" s="1">
        <f t="shared" si="209"/>
        <v>24.914210781259214</v>
      </c>
      <c r="N219" s="1">
        <f t="shared" si="209"/>
        <v>24.478938955050268</v>
      </c>
      <c r="O219" s="1">
        <f t="shared" si="209"/>
        <v>20.004242904447793</v>
      </c>
      <c r="P219" s="1">
        <f t="shared" si="209"/>
        <v>36.313381088816584</v>
      </c>
      <c r="Q219" s="1">
        <f t="shared" si="209"/>
        <v>21.640603714378567</v>
      </c>
      <c r="R219" s="1">
        <f t="shared" si="209"/>
        <v>22.239902113664851</v>
      </c>
      <c r="S219" s="1">
        <f t="shared" si="209"/>
        <v>18.603565208662449</v>
      </c>
      <c r="T219" s="1">
        <f t="shared" si="209"/>
        <v>26.292573222394683</v>
      </c>
      <c r="U219" s="1">
        <f t="shared" si="209"/>
        <v>22.129340622392426</v>
      </c>
      <c r="V219" s="1">
        <f t="shared" si="210"/>
        <v>18.710589886279937</v>
      </c>
      <c r="W219" s="1">
        <f t="shared" si="210"/>
        <v>28.166920303604837</v>
      </c>
      <c r="X219" s="1">
        <f t="shared" si="210"/>
        <v>23.225787676374008</v>
      </c>
      <c r="Y219" s="1">
        <f t="shared" si="210"/>
        <v>21.650209322209353</v>
      </c>
      <c r="Z219" s="1">
        <f t="shared" si="210"/>
        <v>30.205642167394224</v>
      </c>
      <c r="AA219" s="1">
        <f t="shared" si="210"/>
        <v>20.004242904447793</v>
      </c>
      <c r="AB219" s="1">
        <f t="shared" si="210"/>
        <v>36.313381088816584</v>
      </c>
      <c r="AC219" s="1">
        <f t="shared" si="210"/>
        <v>21.640603714378567</v>
      </c>
      <c r="AD219" s="1">
        <f t="shared" si="210"/>
        <v>22.239902113664851</v>
      </c>
      <c r="AE219" s="1">
        <f t="shared" si="210"/>
        <v>18.603565208662449</v>
      </c>
      <c r="AF219" s="1">
        <f t="shared" si="210"/>
        <v>26.292573222394683</v>
      </c>
    </row>
    <row r="220" spans="1:32">
      <c r="A220" s="77" t="s">
        <v>275</v>
      </c>
      <c r="B220" s="5" t="str">
        <f t="shared" si="206"/>
        <v>9110-05413</v>
      </c>
      <c r="C220" s="5" t="str">
        <f t="shared" si="207"/>
        <v>9110</v>
      </c>
      <c r="D220" s="1">
        <f>SUM($F220:K220)</f>
        <v>5931</v>
      </c>
      <c r="E220" s="2">
        <f t="shared" si="208"/>
        <v>2.9768230908317508E-2</v>
      </c>
      <c r="F220" s="22">
        <f>'Div 91 history'!B218</f>
        <v>0</v>
      </c>
      <c r="G220" s="22">
        <f>'Div 91 history'!C218</f>
        <v>548.41</v>
      </c>
      <c r="H220" s="22">
        <f>'Div 91 history'!D218</f>
        <v>0</v>
      </c>
      <c r="I220" s="22">
        <f>'Div 91 history'!E218</f>
        <v>3471.11</v>
      </c>
      <c r="J220" s="22">
        <f>'Div 91 history'!F218</f>
        <v>0</v>
      </c>
      <c r="K220" s="22">
        <f>'Div 91 history'!G218</f>
        <v>1911.48</v>
      </c>
      <c r="L220" s="1">
        <f t="shared" si="209"/>
        <v>1263.2726289624156</v>
      </c>
      <c r="M220" s="1">
        <f t="shared" si="209"/>
        <v>1490.9311284799553</v>
      </c>
      <c r="N220" s="1">
        <f t="shared" si="209"/>
        <v>1464.8833310705593</v>
      </c>
      <c r="O220" s="1">
        <f t="shared" si="209"/>
        <v>1197.105889075571</v>
      </c>
      <c r="P220" s="1">
        <f t="shared" si="209"/>
        <v>2173.0871076356689</v>
      </c>
      <c r="Q220" s="1">
        <f t="shared" si="209"/>
        <v>1295.029973060027</v>
      </c>
      <c r="R220" s="1">
        <f t="shared" si="209"/>
        <v>1330.8935469291314</v>
      </c>
      <c r="S220" s="1">
        <f t="shared" si="209"/>
        <v>1113.2856952131667</v>
      </c>
      <c r="T220" s="1">
        <f t="shared" si="209"/>
        <v>1573.4159195038123</v>
      </c>
      <c r="U220" s="1">
        <f t="shared" si="209"/>
        <v>1324.2772599274488</v>
      </c>
      <c r="V220" s="1">
        <f t="shared" si="210"/>
        <v>1119.6903300930915</v>
      </c>
      <c r="W220" s="1">
        <f t="shared" si="210"/>
        <v>1685.5817205194255</v>
      </c>
      <c r="X220" s="1">
        <f t="shared" si="210"/>
        <v>1389.8915014486349</v>
      </c>
      <c r="Y220" s="1">
        <f t="shared" si="210"/>
        <v>1295.6047975988665</v>
      </c>
      <c r="Z220" s="1">
        <f t="shared" si="210"/>
        <v>1807.5841357563829</v>
      </c>
      <c r="AA220" s="1">
        <f t="shared" si="210"/>
        <v>1197.105889075571</v>
      </c>
      <c r="AB220" s="1">
        <f t="shared" si="210"/>
        <v>2173.0871076356689</v>
      </c>
      <c r="AC220" s="1">
        <f t="shared" si="210"/>
        <v>1295.029973060027</v>
      </c>
      <c r="AD220" s="1">
        <f t="shared" si="210"/>
        <v>1330.8935469291314</v>
      </c>
      <c r="AE220" s="1">
        <f t="shared" si="210"/>
        <v>1113.2856952131667</v>
      </c>
      <c r="AF220" s="1">
        <f t="shared" si="210"/>
        <v>1573.4159195038123</v>
      </c>
    </row>
    <row r="221" spans="1:32">
      <c r="A221" s="77" t="s">
        <v>268</v>
      </c>
      <c r="B221" s="5" t="str">
        <f t="shared" si="206"/>
        <v>9210-05413</v>
      </c>
      <c r="C221" s="5" t="str">
        <f t="shared" si="207"/>
        <v>9210</v>
      </c>
      <c r="D221" s="1">
        <f>SUM($F221:K221)</f>
        <v>916.69</v>
      </c>
      <c r="E221" s="2">
        <f t="shared" si="208"/>
        <v>4.6009508668598178E-3</v>
      </c>
      <c r="F221" s="22">
        <f>'Div 91 history'!B219</f>
        <v>0</v>
      </c>
      <c r="G221" s="22">
        <f>'Div 91 history'!C219</f>
        <v>916.69</v>
      </c>
      <c r="H221" s="22">
        <f>'Div 91 history'!D219</f>
        <v>0</v>
      </c>
      <c r="I221" s="22">
        <f>'Div 91 history'!E219</f>
        <v>0</v>
      </c>
      <c r="J221" s="22">
        <f>'Div 91 history'!F219</f>
        <v>0</v>
      </c>
      <c r="K221" s="22">
        <f>'Div 91 history'!G219</f>
        <v>0</v>
      </c>
      <c r="L221" s="1">
        <f t="shared" si="209"/>
        <v>195.25027587987807</v>
      </c>
      <c r="M221" s="1">
        <f t="shared" si="209"/>
        <v>230.43696782436191</v>
      </c>
      <c r="N221" s="1">
        <f t="shared" si="209"/>
        <v>226.41104379684219</v>
      </c>
      <c r="O221" s="1">
        <f t="shared" si="209"/>
        <v>185.02360435958275</v>
      </c>
      <c r="P221" s="1">
        <f t="shared" si="209"/>
        <v>335.87037948044878</v>
      </c>
      <c r="Q221" s="1">
        <f t="shared" si="209"/>
        <v>200.15866228366147</v>
      </c>
      <c r="R221" s="1">
        <f t="shared" si="209"/>
        <v>205.7017038500195</v>
      </c>
      <c r="S221" s="1">
        <f t="shared" si="209"/>
        <v>172.06843094671353</v>
      </c>
      <c r="T221" s="1">
        <f t="shared" si="209"/>
        <v>243.18574258134379</v>
      </c>
      <c r="U221" s="1">
        <f t="shared" si="209"/>
        <v>204.67909651035126</v>
      </c>
      <c r="V221" s="1">
        <f t="shared" si="210"/>
        <v>173.05832552571843</v>
      </c>
      <c r="W221" s="1">
        <f t="shared" si="210"/>
        <v>260.52198741914555</v>
      </c>
      <c r="X221" s="1">
        <f t="shared" si="210"/>
        <v>214.82037438255765</v>
      </c>
      <c r="Y221" s="1">
        <f t="shared" si="210"/>
        <v>200.24750664490054</v>
      </c>
      <c r="Z221" s="1">
        <f t="shared" si="210"/>
        <v>279.37857046139248</v>
      </c>
      <c r="AA221" s="1">
        <f t="shared" si="210"/>
        <v>185.02360435958275</v>
      </c>
      <c r="AB221" s="1">
        <f t="shared" si="210"/>
        <v>335.87037948044878</v>
      </c>
      <c r="AC221" s="1">
        <f t="shared" si="210"/>
        <v>200.15866228366147</v>
      </c>
      <c r="AD221" s="1">
        <f t="shared" si="210"/>
        <v>205.7017038500195</v>
      </c>
      <c r="AE221" s="1">
        <f t="shared" si="210"/>
        <v>172.06843094671353</v>
      </c>
      <c r="AF221" s="1">
        <f t="shared" si="210"/>
        <v>243.18574258134379</v>
      </c>
    </row>
    <row r="222" spans="1:32">
      <c r="A222" s="77" t="s">
        <v>992</v>
      </c>
      <c r="B222" s="5" t="str">
        <f t="shared" si="206"/>
        <v>8750-05414</v>
      </c>
      <c r="C222" s="5" t="str">
        <f t="shared" si="207"/>
        <v>8750</v>
      </c>
      <c r="D222" s="1">
        <f>SUM($F222:K222)</f>
        <v>4492.96</v>
      </c>
      <c r="E222" s="2">
        <f t="shared" si="208"/>
        <v>2.2550576756336912E-2</v>
      </c>
      <c r="F222" s="22">
        <f>'Div 91 history'!B220</f>
        <v>0</v>
      </c>
      <c r="G222" s="22">
        <f>'Div 91 history'!C220</f>
        <v>0</v>
      </c>
      <c r="H222" s="22">
        <f>'Div 91 history'!D220</f>
        <v>1177.8900000000001</v>
      </c>
      <c r="I222" s="22">
        <f>'Div 91 history'!E220</f>
        <v>741.77</v>
      </c>
      <c r="J222" s="22">
        <f>'Div 91 history'!F220</f>
        <v>2002.3</v>
      </c>
      <c r="K222" s="22">
        <f>'Div 91 history'!G220</f>
        <v>571</v>
      </c>
      <c r="L222" s="1">
        <f t="shared" si="209"/>
        <v>956.97747277406427</v>
      </c>
      <c r="M222" s="1">
        <f t="shared" si="209"/>
        <v>1129.4375186335019</v>
      </c>
      <c r="N222" s="1">
        <f t="shared" si="209"/>
        <v>1109.705312960172</v>
      </c>
      <c r="O222" s="1">
        <f t="shared" si="209"/>
        <v>906.85362930045142</v>
      </c>
      <c r="P222" s="1">
        <f t="shared" si="209"/>
        <v>1646.1968388337136</v>
      </c>
      <c r="Q222" s="1">
        <f t="shared" si="209"/>
        <v>981.03487906925955</v>
      </c>
      <c r="R222" s="1">
        <f t="shared" si="209"/>
        <v>1008.202911922224</v>
      </c>
      <c r="S222" s="1">
        <f t="shared" si="209"/>
        <v>843.35661729302819</v>
      </c>
      <c r="T222" s="1">
        <f t="shared" si="209"/>
        <v>1191.9229117676359</v>
      </c>
      <c r="U222" s="1">
        <f t="shared" si="209"/>
        <v>1003.1908207323606</v>
      </c>
      <c r="V222" s="1">
        <f t="shared" si="210"/>
        <v>848.20837388215409</v>
      </c>
      <c r="W222" s="1">
        <f t="shared" si="210"/>
        <v>1276.8928084682109</v>
      </c>
      <c r="X222" s="1">
        <f t="shared" si="210"/>
        <v>1052.8961255013758</v>
      </c>
      <c r="Y222" s="1">
        <f t="shared" si="210"/>
        <v>981.47033070642442</v>
      </c>
      <c r="Z222" s="1">
        <f t="shared" si="210"/>
        <v>1369.3143177521495</v>
      </c>
      <c r="AA222" s="1">
        <f t="shared" si="210"/>
        <v>906.85362930045142</v>
      </c>
      <c r="AB222" s="1">
        <f t="shared" si="210"/>
        <v>1646.1968388337136</v>
      </c>
      <c r="AC222" s="1">
        <f t="shared" si="210"/>
        <v>981.03487906925955</v>
      </c>
      <c r="AD222" s="1">
        <f t="shared" si="210"/>
        <v>1008.202911922224</v>
      </c>
      <c r="AE222" s="1">
        <f t="shared" si="210"/>
        <v>843.35661729302819</v>
      </c>
      <c r="AF222" s="1">
        <f t="shared" si="210"/>
        <v>1191.9229117676359</v>
      </c>
    </row>
    <row r="223" spans="1:32">
      <c r="A223" s="77" t="s">
        <v>277</v>
      </c>
      <c r="B223" s="5" t="str">
        <f t="shared" si="146"/>
        <v>9110-05414</v>
      </c>
      <c r="C223" s="5" t="str">
        <f t="shared" si="204"/>
        <v>9110</v>
      </c>
      <c r="D223" s="1">
        <f>SUM($F223:K223)</f>
        <v>4577.63</v>
      </c>
      <c r="E223" s="2">
        <f>D223/$D$228</f>
        <v>2.2975543222532705E-2</v>
      </c>
      <c r="F223" s="22">
        <f>'Div 91 history'!B221</f>
        <v>0</v>
      </c>
      <c r="G223" s="22">
        <f>'Div 91 history'!C221</f>
        <v>408.6</v>
      </c>
      <c r="H223" s="22">
        <f>'Div 91 history'!D221</f>
        <v>0</v>
      </c>
      <c r="I223" s="22">
        <f>'Div 91 history'!E221</f>
        <v>3330.92</v>
      </c>
      <c r="J223" s="22">
        <f>'Div 91 history'!F221</f>
        <v>0</v>
      </c>
      <c r="K223" s="22">
        <f>'Div 91 history'!G221</f>
        <v>838.11</v>
      </c>
      <c r="L223" s="1">
        <f t="shared" ref="L223:U227" si="211">$E223*L$228</f>
        <v>975.01174920202709</v>
      </c>
      <c r="M223" s="1">
        <f t="shared" si="211"/>
        <v>1150.7218111049904</v>
      </c>
      <c r="N223" s="1">
        <f t="shared" si="211"/>
        <v>1130.6177512744098</v>
      </c>
      <c r="O223" s="1">
        <f t="shared" si="211"/>
        <v>923.94332001500686</v>
      </c>
      <c r="P223" s="1">
        <f t="shared" si="211"/>
        <v>1677.2194801089643</v>
      </c>
      <c r="Q223" s="1">
        <f t="shared" si="211"/>
        <v>999.52251822268943</v>
      </c>
      <c r="R223" s="1">
        <f t="shared" si="211"/>
        <v>1027.2025336754677</v>
      </c>
      <c r="S223" s="1">
        <f t="shared" si="211"/>
        <v>859.24970443072823</v>
      </c>
      <c r="T223" s="1">
        <f t="shared" si="211"/>
        <v>1214.3847438203063</v>
      </c>
      <c r="U223" s="1">
        <f t="shared" si="211"/>
        <v>1022.0959894388278</v>
      </c>
      <c r="V223" s="1">
        <f t="shared" ref="V223:AF227" si="212">$E223*V$228</f>
        <v>864.19289255505612</v>
      </c>
      <c r="W223" s="1">
        <f t="shared" si="212"/>
        <v>1300.9559014165129</v>
      </c>
      <c r="X223" s="1">
        <f t="shared" si="212"/>
        <v>1072.7379925436378</v>
      </c>
      <c r="Y223" s="1">
        <f t="shared" si="212"/>
        <v>999.96617596231647</v>
      </c>
      <c r="Z223" s="1">
        <f t="shared" si="212"/>
        <v>1395.1190975151731</v>
      </c>
      <c r="AA223" s="1">
        <f t="shared" si="212"/>
        <v>923.94332001500686</v>
      </c>
      <c r="AB223" s="1">
        <f t="shared" si="212"/>
        <v>1677.2194801089643</v>
      </c>
      <c r="AC223" s="1">
        <f t="shared" si="212"/>
        <v>999.52251822268943</v>
      </c>
      <c r="AD223" s="1">
        <f t="shared" si="212"/>
        <v>1027.2025336754677</v>
      </c>
      <c r="AE223" s="1">
        <f t="shared" si="212"/>
        <v>859.24970443072823</v>
      </c>
      <c r="AF223" s="1">
        <f t="shared" si="212"/>
        <v>1214.3847438203063</v>
      </c>
    </row>
    <row r="224" spans="1:32">
      <c r="A224" s="77" t="s">
        <v>280</v>
      </c>
      <c r="B224" s="5" t="str">
        <f t="shared" si="146"/>
        <v>8700-05414</v>
      </c>
      <c r="C224" s="5" t="str">
        <f t="shared" si="204"/>
        <v>8700</v>
      </c>
      <c r="D224" s="1">
        <f>SUM($F224:K224)</f>
        <v>67144.28</v>
      </c>
      <c r="E224" s="2">
        <f>D224/$D$228</f>
        <v>0.33700327621189091</v>
      </c>
      <c r="F224" s="22">
        <f>'Div 91 history'!B222</f>
        <v>8923.4199999999983</v>
      </c>
      <c r="G224" s="22">
        <f>'Div 91 history'!C222</f>
        <v>12012.179999999998</v>
      </c>
      <c r="H224" s="22">
        <f>'Div 91 history'!D222</f>
        <v>9971.61</v>
      </c>
      <c r="I224" s="22">
        <f>'Div 91 history'!E222</f>
        <v>8798.7400000000016</v>
      </c>
      <c r="J224" s="22">
        <f>'Div 91 history'!F222</f>
        <v>11087.25</v>
      </c>
      <c r="K224" s="22">
        <f>'Div 91 history'!G222</f>
        <v>16351.080000000002</v>
      </c>
      <c r="L224" s="1">
        <f t="shared" si="211"/>
        <v>14301.387812407444</v>
      </c>
      <c r="M224" s="1">
        <f t="shared" si="211"/>
        <v>16878.68776789312</v>
      </c>
      <c r="N224" s="1">
        <f t="shared" si="211"/>
        <v>16583.80316114219</v>
      </c>
      <c r="O224" s="1">
        <f t="shared" si="211"/>
        <v>13552.320520272986</v>
      </c>
      <c r="P224" s="1">
        <f t="shared" si="211"/>
        <v>24601.309934156045</v>
      </c>
      <c r="Q224" s="1">
        <f t="shared" si="211"/>
        <v>14660.909647535813</v>
      </c>
      <c r="R224" s="1">
        <f t="shared" si="211"/>
        <v>15066.917714584848</v>
      </c>
      <c r="S224" s="1">
        <f t="shared" si="211"/>
        <v>12603.40017524659</v>
      </c>
      <c r="T224" s="1">
        <f t="shared" si="211"/>
        <v>17812.49014594865</v>
      </c>
      <c r="U224" s="1">
        <f t="shared" si="211"/>
        <v>14992.015366413994</v>
      </c>
      <c r="V224" s="1">
        <f t="shared" si="212"/>
        <v>12675.906430123579</v>
      </c>
      <c r="W224" s="1">
        <f t="shared" si="212"/>
        <v>19082.308380616767</v>
      </c>
      <c r="X224" s="1">
        <f t="shared" si="212"/>
        <v>15734.827877741958</v>
      </c>
      <c r="Y224" s="1">
        <f t="shared" si="212"/>
        <v>14667.417180799463</v>
      </c>
      <c r="Z224" s="1">
        <f t="shared" si="212"/>
        <v>20463.485977876342</v>
      </c>
      <c r="AA224" s="1">
        <f t="shared" si="212"/>
        <v>13552.320520272986</v>
      </c>
      <c r="AB224" s="1">
        <f t="shared" si="212"/>
        <v>24601.309934156045</v>
      </c>
      <c r="AC224" s="1">
        <f t="shared" si="212"/>
        <v>14660.909647535813</v>
      </c>
      <c r="AD224" s="1">
        <f t="shared" si="212"/>
        <v>15066.917714584848</v>
      </c>
      <c r="AE224" s="1">
        <f t="shared" si="212"/>
        <v>12603.40017524659</v>
      </c>
      <c r="AF224" s="1">
        <f t="shared" si="212"/>
        <v>17812.49014594865</v>
      </c>
    </row>
    <row r="225" spans="1:38">
      <c r="A225" s="77" t="s">
        <v>352</v>
      </c>
      <c r="B225" s="5" t="str">
        <f t="shared" si="146"/>
        <v>8800-05414</v>
      </c>
      <c r="C225" s="5" t="str">
        <f t="shared" si="204"/>
        <v>8800</v>
      </c>
      <c r="D225" s="1">
        <f>SUM($F225:K225)</f>
        <v>201.67</v>
      </c>
      <c r="E225" s="2">
        <f>D225/$D$228</f>
        <v>1.0122001563446959E-3</v>
      </c>
      <c r="F225" s="22">
        <f>'Div 91 history'!B223</f>
        <v>0</v>
      </c>
      <c r="G225" s="22">
        <f>'Div 91 history'!C223</f>
        <v>0</v>
      </c>
      <c r="H225" s="22">
        <f>'Div 91 history'!D223</f>
        <v>201.67</v>
      </c>
      <c r="I225" s="22">
        <f>'Div 91 history'!E223</f>
        <v>0</v>
      </c>
      <c r="J225" s="22">
        <f>'Div 91 history'!F223</f>
        <v>0</v>
      </c>
      <c r="K225" s="22">
        <f>'Div 91 history'!G223</f>
        <v>0</v>
      </c>
      <c r="L225" s="1">
        <f t="shared" si="211"/>
        <v>42.954677302790479</v>
      </c>
      <c r="M225" s="1">
        <f t="shared" si="211"/>
        <v>50.695680438467811</v>
      </c>
      <c r="N225" s="1">
        <f t="shared" si="211"/>
        <v>49.80998505766307</v>
      </c>
      <c r="O225" s="1">
        <f t="shared" si="211"/>
        <v>40.70482964927843</v>
      </c>
      <c r="P225" s="1">
        <f t="shared" si="211"/>
        <v>73.89082397519563</v>
      </c>
      <c r="Q225" s="1">
        <f t="shared" si="211"/>
        <v>44.034512673582128</v>
      </c>
      <c r="R225" s="1">
        <f t="shared" si="211"/>
        <v>45.253970933939961</v>
      </c>
      <c r="S225" s="1">
        <f t="shared" si="211"/>
        <v>37.85471693704929</v>
      </c>
      <c r="T225" s="1">
        <f t="shared" si="211"/>
        <v>53.500385851683326</v>
      </c>
      <c r="U225" s="1">
        <f t="shared" si="211"/>
        <v>45.028999327190789</v>
      </c>
      <c r="V225" s="1">
        <f t="shared" si="212"/>
        <v>38.072491800686848</v>
      </c>
      <c r="W225" s="1">
        <f t="shared" si="212"/>
        <v>57.314325674785451</v>
      </c>
      <c r="X225" s="1">
        <f t="shared" si="212"/>
        <v>47.260060545801082</v>
      </c>
      <c r="Y225" s="1">
        <f t="shared" si="212"/>
        <v>44.054058258601145</v>
      </c>
      <c r="Z225" s="1">
        <f t="shared" si="212"/>
        <v>61.46273691755011</v>
      </c>
      <c r="AA225" s="1">
        <f t="shared" si="212"/>
        <v>40.70482964927843</v>
      </c>
      <c r="AB225" s="1">
        <f t="shared" si="212"/>
        <v>73.89082397519563</v>
      </c>
      <c r="AC225" s="1">
        <f t="shared" si="212"/>
        <v>44.034512673582128</v>
      </c>
      <c r="AD225" s="1">
        <f t="shared" si="212"/>
        <v>45.253970933939961</v>
      </c>
      <c r="AE225" s="1">
        <f t="shared" si="212"/>
        <v>37.85471693704929</v>
      </c>
      <c r="AF225" s="1">
        <f t="shared" si="212"/>
        <v>53.500385851683326</v>
      </c>
    </row>
    <row r="226" spans="1:38">
      <c r="A226" s="77" t="s">
        <v>353</v>
      </c>
      <c r="B226" s="5" t="str">
        <f t="shared" si="146"/>
        <v>9030-05414</v>
      </c>
      <c r="C226" s="5" t="str">
        <f t="shared" si="204"/>
        <v>9030</v>
      </c>
      <c r="D226" s="1">
        <f>SUM($F226:K226)</f>
        <v>0</v>
      </c>
      <c r="E226" s="2">
        <f>D226/$D$228</f>
        <v>0</v>
      </c>
      <c r="F226" s="22">
        <f>'Div 91 history'!B224</f>
        <v>0</v>
      </c>
      <c r="G226" s="22">
        <f>'Div 91 history'!C224</f>
        <v>0</v>
      </c>
      <c r="H226" s="22">
        <f>'Div 91 history'!D224</f>
        <v>0</v>
      </c>
      <c r="I226" s="22">
        <f>'Div 91 history'!E224</f>
        <v>0</v>
      </c>
      <c r="J226" s="22">
        <f>'Div 91 history'!F224</f>
        <v>0</v>
      </c>
      <c r="K226" s="22">
        <f>'Div 91 history'!G224</f>
        <v>0</v>
      </c>
      <c r="L226" s="1">
        <f t="shared" si="211"/>
        <v>0</v>
      </c>
      <c r="M226" s="1">
        <f t="shared" si="211"/>
        <v>0</v>
      </c>
      <c r="N226" s="1">
        <f t="shared" si="211"/>
        <v>0</v>
      </c>
      <c r="O226" s="1">
        <f t="shared" si="211"/>
        <v>0</v>
      </c>
      <c r="P226" s="1">
        <f t="shared" si="211"/>
        <v>0</v>
      </c>
      <c r="Q226" s="1">
        <f t="shared" si="211"/>
        <v>0</v>
      </c>
      <c r="R226" s="1">
        <f t="shared" si="211"/>
        <v>0</v>
      </c>
      <c r="S226" s="1">
        <f t="shared" si="211"/>
        <v>0</v>
      </c>
      <c r="T226" s="1">
        <f t="shared" si="211"/>
        <v>0</v>
      </c>
      <c r="U226" s="1">
        <f t="shared" si="211"/>
        <v>0</v>
      </c>
      <c r="V226" s="1">
        <f t="shared" si="212"/>
        <v>0</v>
      </c>
      <c r="W226" s="1">
        <f t="shared" si="212"/>
        <v>0</v>
      </c>
      <c r="X226" s="1">
        <f t="shared" si="212"/>
        <v>0</v>
      </c>
      <c r="Y226" s="1">
        <f t="shared" si="212"/>
        <v>0</v>
      </c>
      <c r="Z226" s="1">
        <f t="shared" si="212"/>
        <v>0</v>
      </c>
      <c r="AA226" s="1">
        <f t="shared" si="212"/>
        <v>0</v>
      </c>
      <c r="AB226" s="1">
        <f t="shared" si="212"/>
        <v>0</v>
      </c>
      <c r="AC226" s="1">
        <f t="shared" si="212"/>
        <v>0</v>
      </c>
      <c r="AD226" s="1">
        <f t="shared" si="212"/>
        <v>0</v>
      </c>
      <c r="AE226" s="1">
        <f t="shared" si="212"/>
        <v>0</v>
      </c>
      <c r="AF226" s="1">
        <f t="shared" si="212"/>
        <v>0</v>
      </c>
    </row>
    <row r="227" spans="1:38">
      <c r="A227" s="77" t="s">
        <v>285</v>
      </c>
      <c r="B227" s="5" t="str">
        <f t="shared" ref="B227" si="213">RIGHT(A227,10)</f>
        <v>8700-05419</v>
      </c>
      <c r="C227" s="5" t="str">
        <f t="shared" ref="C227" si="214">LEFT(B227,4)</f>
        <v>8700</v>
      </c>
      <c r="D227" s="1">
        <f>SUM($F227:K227)</f>
        <v>3068.4</v>
      </c>
      <c r="E227" s="2">
        <f>D227/$D$228</f>
        <v>1.5400579956007663E-2</v>
      </c>
      <c r="F227" s="22">
        <f>'Div 91 history'!B225</f>
        <v>60</v>
      </c>
      <c r="G227" s="22">
        <f>'Div 91 history'!C225</f>
        <v>25</v>
      </c>
      <c r="H227" s="22">
        <f>'Div 91 history'!D225</f>
        <v>25</v>
      </c>
      <c r="I227" s="22">
        <f>'Div 91 history'!E225</f>
        <v>159</v>
      </c>
      <c r="J227" s="22">
        <f>'Div 91 history'!F225</f>
        <v>429.4</v>
      </c>
      <c r="K227" s="22">
        <f>'Div 91 history'!G225</f>
        <v>2370</v>
      </c>
      <c r="L227" s="1">
        <f t="shared" si="211"/>
        <v>653.55348755829982</v>
      </c>
      <c r="M227" s="1">
        <f t="shared" si="211"/>
        <v>771.33250288785962</v>
      </c>
      <c r="N227" s="1">
        <f t="shared" si="211"/>
        <v>757.85668741475376</v>
      </c>
      <c r="O227" s="1">
        <f t="shared" si="211"/>
        <v>619.32215647268288</v>
      </c>
      <c r="P227" s="1">
        <f t="shared" si="211"/>
        <v>1124.2455709103504</v>
      </c>
      <c r="Q227" s="1">
        <f t="shared" si="211"/>
        <v>669.98313426696791</v>
      </c>
      <c r="R227" s="1">
        <f t="shared" si="211"/>
        <v>688.53713697476769</v>
      </c>
      <c r="S227" s="1">
        <f t="shared" si="211"/>
        <v>575.9578194557547</v>
      </c>
      <c r="T227" s="1">
        <f t="shared" si="211"/>
        <v>814.00596988796133</v>
      </c>
      <c r="U227" s="1">
        <f t="shared" si="211"/>
        <v>685.11420407374544</v>
      </c>
      <c r="V227" s="1">
        <f t="shared" si="212"/>
        <v>579.27125423328982</v>
      </c>
      <c r="W227" s="1">
        <f t="shared" si="212"/>
        <v>872.03489314479953</v>
      </c>
      <c r="X227" s="1">
        <f t="shared" si="212"/>
        <v>719.05970039537885</v>
      </c>
      <c r="Y227" s="1">
        <f t="shared" si="212"/>
        <v>670.28051946591847</v>
      </c>
      <c r="Z227" s="1">
        <f t="shared" si="212"/>
        <v>935.15278404230082</v>
      </c>
      <c r="AA227" s="1">
        <f t="shared" si="212"/>
        <v>619.32215647268288</v>
      </c>
      <c r="AB227" s="1">
        <f t="shared" si="212"/>
        <v>1124.2455709103504</v>
      </c>
      <c r="AC227" s="1">
        <f t="shared" si="212"/>
        <v>669.98313426696791</v>
      </c>
      <c r="AD227" s="1">
        <f t="shared" si="212"/>
        <v>688.53713697476769</v>
      </c>
      <c r="AE227" s="1">
        <f t="shared" si="212"/>
        <v>575.9578194557547</v>
      </c>
      <c r="AF227" s="1">
        <f t="shared" si="212"/>
        <v>814.00596988796133</v>
      </c>
    </row>
    <row r="228" spans="1:38">
      <c r="A228" s="9" t="s">
        <v>34</v>
      </c>
      <c r="B228" s="5"/>
      <c r="C228" s="5"/>
      <c r="D228" s="31">
        <f t="shared" ref="D228:K228" si="215">SUM(D206:D227)</f>
        <v>199239.25000000003</v>
      </c>
      <c r="E228" s="32">
        <f t="shared" si="215"/>
        <v>0.99999999999999978</v>
      </c>
      <c r="F228" s="31">
        <f t="shared" si="215"/>
        <v>21288.719999999998</v>
      </c>
      <c r="G228" s="31">
        <f t="shared" si="215"/>
        <v>29209.899999999994</v>
      </c>
      <c r="H228" s="31">
        <f t="shared" si="215"/>
        <v>34530.31</v>
      </c>
      <c r="I228" s="31">
        <f t="shared" si="215"/>
        <v>37813.040000000008</v>
      </c>
      <c r="J228" s="31">
        <f t="shared" si="215"/>
        <v>31550.390000000003</v>
      </c>
      <c r="K228" s="31">
        <f t="shared" si="215"/>
        <v>44846.89</v>
      </c>
      <c r="L228" s="33">
        <f>'Div 91 history'!H226</f>
        <v>42436.94</v>
      </c>
      <c r="M228" s="33">
        <f>'Div 91 history'!I226</f>
        <v>50084.639999999999</v>
      </c>
      <c r="N228" s="33">
        <f>'Div 91 history'!J226</f>
        <v>49209.619999999995</v>
      </c>
      <c r="O228" s="31">
        <f>'Div 091 FY18 Budget'!C85</f>
        <v>40214.21</v>
      </c>
      <c r="P228" s="31">
        <f>'Div 091 FY18 Budget'!D85</f>
        <v>73000.210000000006</v>
      </c>
      <c r="Q228" s="31">
        <f>'Div 091 FY18 Budget'!E85</f>
        <v>43503.76</v>
      </c>
      <c r="R228" s="31">
        <f>'Div 091 FY18 Budget'!F85</f>
        <v>44708.52</v>
      </c>
      <c r="S228" s="31">
        <f>'Div 091 FY18 Budget'!G85</f>
        <v>37398.449999999997</v>
      </c>
      <c r="T228" s="31">
        <f>'Div 091 FY18 Budget'!H85</f>
        <v>52855.54</v>
      </c>
      <c r="U228" s="31">
        <f>'Div 091 FY18 Budget'!I85</f>
        <v>44486.26</v>
      </c>
      <c r="V228" s="31">
        <f>'Div 091 FY18 Budget'!J85</f>
        <v>37613.599999999999</v>
      </c>
      <c r="W228" s="31">
        <f>'Div 091 FY18 Budget'!K85</f>
        <v>56623.51</v>
      </c>
      <c r="X228" s="31">
        <f>'Div 091 FY18 Budget'!L85</f>
        <v>46690.43</v>
      </c>
      <c r="Y228" s="31">
        <f>'Div 091 FY18 Budget'!M85</f>
        <v>43523.07</v>
      </c>
      <c r="Z228" s="31">
        <f>'Div 091 FY18 Budget'!N85</f>
        <v>60721.919999999998</v>
      </c>
      <c r="AA228" s="37">
        <f t="shared" ref="AA228" si="216">O228*(1+AA$3)</f>
        <v>40214.21</v>
      </c>
      <c r="AB228" s="37">
        <f t="shared" ref="AB228" si="217">P228*(1+AB$3)</f>
        <v>73000.210000000006</v>
      </c>
      <c r="AC228" s="37">
        <f t="shared" ref="AC228" si="218">Q228*(1+AC$3)</f>
        <v>43503.76</v>
      </c>
      <c r="AD228" s="37">
        <f t="shared" ref="AD228" si="219">R228*(1+AD$3)</f>
        <v>44708.52</v>
      </c>
      <c r="AE228" s="37">
        <f t="shared" ref="AE228" si="220">S228*(1+AE$3)</f>
        <v>37398.449999999997</v>
      </c>
      <c r="AF228" s="37">
        <f t="shared" ref="AF228" si="221">T228*(1+AF$3)</f>
        <v>52855.54</v>
      </c>
      <c r="AH228" s="15">
        <f>SUM(F228:Q228)</f>
        <v>497688.63000000006</v>
      </c>
      <c r="AI228" s="15">
        <f>SUM(U228:AF228)</f>
        <v>581339.4800000001</v>
      </c>
      <c r="AK228" s="15">
        <f>AH228*$AK$6</f>
        <v>250092.52419942504</v>
      </c>
      <c r="AL228" s="15">
        <f>AI228*$AL$6</f>
        <v>292130.99908585625</v>
      </c>
    </row>
    <row r="229" spans="1:38">
      <c r="B229" s="5"/>
      <c r="C229" s="5"/>
      <c r="F229" s="1">
        <f>F228-'Div 91 history'!B226</f>
        <v>0</v>
      </c>
      <c r="G229" s="1">
        <f>G228-'Div 91 history'!C226</f>
        <v>0</v>
      </c>
      <c r="H229" s="1">
        <f>H228-'Div 91 history'!D226</f>
        <v>0</v>
      </c>
      <c r="I229" s="1">
        <f>I228-'Div 91 history'!E226</f>
        <v>0</v>
      </c>
      <c r="J229" s="1">
        <f>J228-'Div 91 history'!F226</f>
        <v>0</v>
      </c>
      <c r="K229" s="1">
        <f>K228-'Div 91 history'!G226</f>
        <v>0</v>
      </c>
      <c r="L229" s="1">
        <f>L228-'Div 91 history'!H226</f>
        <v>0</v>
      </c>
      <c r="M229" s="1">
        <f>M228-'Div 91 history'!I226</f>
        <v>0</v>
      </c>
      <c r="N229" s="1">
        <f>N228-'Div 91 history'!J226</f>
        <v>0</v>
      </c>
      <c r="O229" s="1">
        <f t="shared" ref="O229:AF229" si="222">O228-SUM(O206:O227)</f>
        <v>0</v>
      </c>
      <c r="P229" s="1">
        <f t="shared" si="222"/>
        <v>0</v>
      </c>
      <c r="Q229" s="1">
        <f t="shared" si="222"/>
        <v>0</v>
      </c>
      <c r="R229" s="1">
        <f t="shared" si="222"/>
        <v>0</v>
      </c>
      <c r="S229" s="1">
        <f t="shared" si="222"/>
        <v>0</v>
      </c>
      <c r="T229" s="1">
        <f t="shared" si="222"/>
        <v>0</v>
      </c>
      <c r="U229" s="1">
        <f t="shared" si="222"/>
        <v>0</v>
      </c>
      <c r="V229" s="1">
        <f t="shared" si="222"/>
        <v>0</v>
      </c>
      <c r="W229" s="1">
        <f t="shared" si="222"/>
        <v>0</v>
      </c>
      <c r="X229" s="1">
        <f t="shared" si="222"/>
        <v>0</v>
      </c>
      <c r="Y229" s="1">
        <f t="shared" si="222"/>
        <v>0</v>
      </c>
      <c r="Z229" s="1">
        <f t="shared" si="222"/>
        <v>0</v>
      </c>
      <c r="AA229" s="1">
        <f t="shared" si="222"/>
        <v>0</v>
      </c>
      <c r="AB229" s="1">
        <f t="shared" si="222"/>
        <v>0</v>
      </c>
      <c r="AC229" s="1">
        <f t="shared" si="222"/>
        <v>0</v>
      </c>
      <c r="AD229" s="1">
        <f t="shared" si="222"/>
        <v>0</v>
      </c>
      <c r="AE229" s="1">
        <f t="shared" si="222"/>
        <v>0</v>
      </c>
      <c r="AF229" s="1">
        <f t="shared" si="222"/>
        <v>0</v>
      </c>
    </row>
    <row r="230" spans="1:38">
      <c r="A230" s="77" t="s">
        <v>287</v>
      </c>
      <c r="B230" s="5" t="str">
        <f t="shared" ref="B230:B263" si="223">RIGHT(A230,10)</f>
        <v>8700-05420</v>
      </c>
      <c r="C230" s="5" t="str">
        <f t="shared" ref="C230:C234" si="224">LEFT(B230,4)</f>
        <v>8700</v>
      </c>
      <c r="D230" s="1">
        <f>SUM($F230:K230)</f>
        <v>9347.7000000000007</v>
      </c>
      <c r="E230" s="2">
        <f>D230/$D$242</f>
        <v>0.29545491181108485</v>
      </c>
      <c r="F230" s="22">
        <f>'Div 91 history'!B228</f>
        <v>1795</v>
      </c>
      <c r="G230" s="22">
        <f>'Div 91 history'!C228</f>
        <v>356.5</v>
      </c>
      <c r="H230" s="22">
        <f>'Div 91 history'!D228</f>
        <v>350</v>
      </c>
      <c r="I230" s="22">
        <f>'Div 91 history'!E228</f>
        <v>1695</v>
      </c>
      <c r="J230" s="22">
        <f>'Div 91 history'!F228</f>
        <v>1920</v>
      </c>
      <c r="K230" s="22">
        <f>'Div 91 history'!G228</f>
        <v>3231.2</v>
      </c>
      <c r="L230" s="1">
        <f t="shared" ref="L230:U238" si="225">$E230*L$242</f>
        <v>2230.6845841736908</v>
      </c>
      <c r="M230" s="1">
        <f t="shared" si="225"/>
        <v>1214.3196875435588</v>
      </c>
      <c r="N230" s="1">
        <f t="shared" si="225"/>
        <v>2388.7529619926208</v>
      </c>
      <c r="O230" s="1">
        <f t="shared" si="225"/>
        <v>568.75070523633838</v>
      </c>
      <c r="P230" s="1">
        <f t="shared" si="225"/>
        <v>1096.1377228191247</v>
      </c>
      <c r="Q230" s="1">
        <f t="shared" si="225"/>
        <v>1780.4112985735974</v>
      </c>
      <c r="R230" s="1">
        <f t="shared" si="225"/>
        <v>1748.5021680980001</v>
      </c>
      <c r="S230" s="1">
        <f t="shared" si="225"/>
        <v>1645.0929489641205</v>
      </c>
      <c r="T230" s="1">
        <f t="shared" si="225"/>
        <v>2100.093513153191</v>
      </c>
      <c r="U230" s="1">
        <f t="shared" si="225"/>
        <v>2723.2079221627691</v>
      </c>
      <c r="V230" s="1">
        <f t="shared" ref="V230:AF238" si="226">$E230*V$242</f>
        <v>1276.6606739356976</v>
      </c>
      <c r="W230" s="1">
        <f t="shared" si="226"/>
        <v>2653.185108063542</v>
      </c>
      <c r="X230" s="1">
        <f t="shared" si="226"/>
        <v>1870.8205015877893</v>
      </c>
      <c r="Y230" s="1">
        <f t="shared" si="226"/>
        <v>1418.4790316050185</v>
      </c>
      <c r="Z230" s="1">
        <f t="shared" si="226"/>
        <v>4597.2784277804803</v>
      </c>
      <c r="AA230" s="1">
        <f t="shared" si="226"/>
        <v>568.75070523633838</v>
      </c>
      <c r="AB230" s="1">
        <f t="shared" si="226"/>
        <v>1096.1377228191247</v>
      </c>
      <c r="AC230" s="1">
        <f t="shared" si="226"/>
        <v>1780.4112985735974</v>
      </c>
      <c r="AD230" s="1">
        <f t="shared" si="226"/>
        <v>1748.5021680980001</v>
      </c>
      <c r="AE230" s="1">
        <f t="shared" si="226"/>
        <v>1645.0929489641205</v>
      </c>
      <c r="AF230" s="1">
        <f t="shared" si="226"/>
        <v>2100.093513153191</v>
      </c>
    </row>
    <row r="231" spans="1:38">
      <c r="A231" s="77" t="s">
        <v>741</v>
      </c>
      <c r="B231" s="5" t="str">
        <f t="shared" si="223"/>
        <v>9110-05420</v>
      </c>
      <c r="C231" s="5" t="str">
        <f t="shared" si="224"/>
        <v>9110</v>
      </c>
      <c r="D231" s="1">
        <f>SUM($F231:K231)</f>
        <v>0</v>
      </c>
      <c r="E231" s="2">
        <f>D231/$D$242</f>
        <v>0</v>
      </c>
      <c r="F231" s="22">
        <f>'Div 91 history'!B229</f>
        <v>0</v>
      </c>
      <c r="G231" s="22">
        <f>'Div 91 history'!C229</f>
        <v>0</v>
      </c>
      <c r="H231" s="22">
        <f>'Div 91 history'!D229</f>
        <v>0</v>
      </c>
      <c r="I231" s="22">
        <f>'Div 91 history'!E229</f>
        <v>0</v>
      </c>
      <c r="J231" s="22">
        <f>'Div 91 history'!F229</f>
        <v>0</v>
      </c>
      <c r="K231" s="22">
        <f>'Div 91 history'!G229</f>
        <v>0</v>
      </c>
      <c r="L231" s="1">
        <f t="shared" si="225"/>
        <v>0</v>
      </c>
      <c r="M231" s="1">
        <f t="shared" si="225"/>
        <v>0</v>
      </c>
      <c r="N231" s="1">
        <f t="shared" si="225"/>
        <v>0</v>
      </c>
      <c r="O231" s="1">
        <f t="shared" si="225"/>
        <v>0</v>
      </c>
      <c r="P231" s="1">
        <f t="shared" si="225"/>
        <v>0</v>
      </c>
      <c r="Q231" s="1">
        <f t="shared" si="225"/>
        <v>0</v>
      </c>
      <c r="R231" s="1">
        <f t="shared" si="225"/>
        <v>0</v>
      </c>
      <c r="S231" s="1">
        <f t="shared" si="225"/>
        <v>0</v>
      </c>
      <c r="T231" s="1">
        <f t="shared" si="225"/>
        <v>0</v>
      </c>
      <c r="U231" s="1">
        <f t="shared" si="225"/>
        <v>0</v>
      </c>
      <c r="V231" s="1">
        <f t="shared" si="226"/>
        <v>0</v>
      </c>
      <c r="W231" s="1">
        <f t="shared" si="226"/>
        <v>0</v>
      </c>
      <c r="X231" s="1">
        <f t="shared" si="226"/>
        <v>0</v>
      </c>
      <c r="Y231" s="1">
        <f t="shared" si="226"/>
        <v>0</v>
      </c>
      <c r="Z231" s="1">
        <f t="shared" si="226"/>
        <v>0</v>
      </c>
      <c r="AA231" s="1">
        <f t="shared" si="226"/>
        <v>0</v>
      </c>
      <c r="AB231" s="1">
        <f t="shared" si="226"/>
        <v>0</v>
      </c>
      <c r="AC231" s="1">
        <f t="shared" si="226"/>
        <v>0</v>
      </c>
      <c r="AD231" s="1">
        <f t="shared" si="226"/>
        <v>0</v>
      </c>
      <c r="AE231" s="1">
        <f t="shared" si="226"/>
        <v>0</v>
      </c>
      <c r="AF231" s="1">
        <f t="shared" si="226"/>
        <v>0</v>
      </c>
    </row>
    <row r="232" spans="1:38">
      <c r="A232" s="77" t="s">
        <v>288</v>
      </c>
      <c r="B232" s="5" t="str">
        <f t="shared" si="223"/>
        <v>8700-05421</v>
      </c>
      <c r="C232" s="5" t="str">
        <f t="shared" si="224"/>
        <v>8700</v>
      </c>
      <c r="D232" s="1">
        <f>SUM($F232:K232)</f>
        <v>3157.25</v>
      </c>
      <c r="E232" s="2">
        <f>D232/$D$242</f>
        <v>9.9791929599318291E-2</v>
      </c>
      <c r="F232" s="22">
        <f>'Div 91 history'!B230</f>
        <v>183.75</v>
      </c>
      <c r="G232" s="22">
        <f>'Div 91 history'!C230</f>
        <v>2623.5</v>
      </c>
      <c r="H232" s="22">
        <f>'Div 91 history'!D230</f>
        <v>0</v>
      </c>
      <c r="I232" s="22">
        <f>'Div 91 history'!E230</f>
        <v>0</v>
      </c>
      <c r="J232" s="22">
        <f>'Div 91 history'!F230</f>
        <v>350</v>
      </c>
      <c r="K232" s="22">
        <f>'Div 91 history'!G230</f>
        <v>0</v>
      </c>
      <c r="L232" s="1">
        <f t="shared" si="225"/>
        <v>753.42906847485312</v>
      </c>
      <c r="M232" s="1">
        <f t="shared" si="225"/>
        <v>410.1448306531982</v>
      </c>
      <c r="N232" s="1">
        <f t="shared" si="225"/>
        <v>806.81775081048841</v>
      </c>
      <c r="O232" s="1">
        <f t="shared" si="225"/>
        <v>192.09946447868771</v>
      </c>
      <c r="P232" s="1">
        <f t="shared" si="225"/>
        <v>370.22805881347085</v>
      </c>
      <c r="Q232" s="1">
        <f t="shared" si="225"/>
        <v>601.34616776549205</v>
      </c>
      <c r="R232" s="1">
        <f t="shared" si="225"/>
        <v>590.56863936876562</v>
      </c>
      <c r="S232" s="1">
        <f t="shared" si="225"/>
        <v>555.64146400900427</v>
      </c>
      <c r="T232" s="1">
        <f t="shared" si="225"/>
        <v>709.32103559195446</v>
      </c>
      <c r="U232" s="1">
        <f t="shared" si="225"/>
        <v>919.78221511691663</v>
      </c>
      <c r="V232" s="1">
        <f t="shared" si="226"/>
        <v>431.20092779865433</v>
      </c>
      <c r="W232" s="1">
        <f t="shared" si="226"/>
        <v>896.13152780187829</v>
      </c>
      <c r="X232" s="1">
        <f t="shared" si="226"/>
        <v>631.88249822288344</v>
      </c>
      <c r="Y232" s="1">
        <f t="shared" si="226"/>
        <v>479.1010540063271</v>
      </c>
      <c r="Z232" s="1">
        <f t="shared" si="226"/>
        <v>1552.7624245653926</v>
      </c>
      <c r="AA232" s="1">
        <f t="shared" si="226"/>
        <v>192.09946447868771</v>
      </c>
      <c r="AB232" s="1">
        <f t="shared" si="226"/>
        <v>370.22805881347085</v>
      </c>
      <c r="AC232" s="1">
        <f t="shared" si="226"/>
        <v>601.34616776549205</v>
      </c>
      <c r="AD232" s="1">
        <f t="shared" si="226"/>
        <v>590.56863936876562</v>
      </c>
      <c r="AE232" s="1">
        <f t="shared" si="226"/>
        <v>555.64146400900427</v>
      </c>
      <c r="AF232" s="1">
        <f t="shared" si="226"/>
        <v>709.32103559195446</v>
      </c>
    </row>
    <row r="233" spans="1:38">
      <c r="A233" s="77" t="s">
        <v>289</v>
      </c>
      <c r="B233" s="5" t="str">
        <f t="shared" si="223"/>
        <v>8740-05421</v>
      </c>
      <c r="C233" s="5" t="str">
        <f t="shared" si="224"/>
        <v>8740</v>
      </c>
      <c r="D233" s="1">
        <f>SUM($F233:K233)</f>
        <v>0</v>
      </c>
      <c r="E233" s="2">
        <f>D233/$D$242</f>
        <v>0</v>
      </c>
      <c r="F233" s="22">
        <f>'Div 91 history'!B231</f>
        <v>0</v>
      </c>
      <c r="G233" s="22">
        <f>'Div 91 history'!C231</f>
        <v>0</v>
      </c>
      <c r="H233" s="22">
        <f>'Div 91 history'!D231</f>
        <v>0</v>
      </c>
      <c r="I233" s="22">
        <f>'Div 91 history'!E231</f>
        <v>0</v>
      </c>
      <c r="J233" s="22">
        <f>'Div 91 history'!F231</f>
        <v>0</v>
      </c>
      <c r="K233" s="22">
        <f>'Div 91 history'!G231</f>
        <v>0</v>
      </c>
      <c r="L233" s="1">
        <f t="shared" si="225"/>
        <v>0</v>
      </c>
      <c r="M233" s="1">
        <f t="shared" si="225"/>
        <v>0</v>
      </c>
      <c r="N233" s="1">
        <f t="shared" si="225"/>
        <v>0</v>
      </c>
      <c r="O233" s="1">
        <f t="shared" si="225"/>
        <v>0</v>
      </c>
      <c r="P233" s="1">
        <f t="shared" si="225"/>
        <v>0</v>
      </c>
      <c r="Q233" s="1">
        <f t="shared" si="225"/>
        <v>0</v>
      </c>
      <c r="R233" s="1">
        <f t="shared" si="225"/>
        <v>0</v>
      </c>
      <c r="S233" s="1">
        <f t="shared" si="225"/>
        <v>0</v>
      </c>
      <c r="T233" s="1">
        <f t="shared" si="225"/>
        <v>0</v>
      </c>
      <c r="U233" s="1">
        <f t="shared" si="225"/>
        <v>0</v>
      </c>
      <c r="V233" s="1">
        <f t="shared" si="226"/>
        <v>0</v>
      </c>
      <c r="W233" s="1">
        <f t="shared" si="226"/>
        <v>0</v>
      </c>
      <c r="X233" s="1">
        <f t="shared" si="226"/>
        <v>0</v>
      </c>
      <c r="Y233" s="1">
        <f t="shared" si="226"/>
        <v>0</v>
      </c>
      <c r="Z233" s="1">
        <f t="shared" si="226"/>
        <v>0</v>
      </c>
      <c r="AA233" s="1">
        <f t="shared" si="226"/>
        <v>0</v>
      </c>
      <c r="AB233" s="1">
        <f t="shared" si="226"/>
        <v>0</v>
      </c>
      <c r="AC233" s="1">
        <f t="shared" si="226"/>
        <v>0</v>
      </c>
      <c r="AD233" s="1">
        <f t="shared" si="226"/>
        <v>0</v>
      </c>
      <c r="AE233" s="1">
        <f t="shared" si="226"/>
        <v>0</v>
      </c>
      <c r="AF233" s="1">
        <f t="shared" si="226"/>
        <v>0</v>
      </c>
    </row>
    <row r="234" spans="1:38">
      <c r="A234" s="77" t="s">
        <v>442</v>
      </c>
      <c r="B234" s="5" t="str">
        <f t="shared" si="223"/>
        <v>9302-05421</v>
      </c>
      <c r="C234" s="5" t="str">
        <f t="shared" si="224"/>
        <v>9302</v>
      </c>
      <c r="D234" s="1">
        <f>SUM($F234:K234)</f>
        <v>0</v>
      </c>
      <c r="E234" s="2">
        <f>D234/$D$242</f>
        <v>0</v>
      </c>
      <c r="F234" s="22">
        <f>'Div 91 history'!B232</f>
        <v>0</v>
      </c>
      <c r="G234" s="22">
        <f>'Div 91 history'!C232</f>
        <v>0</v>
      </c>
      <c r="H234" s="22">
        <f>'Div 91 history'!D232</f>
        <v>0</v>
      </c>
      <c r="I234" s="22">
        <f>'Div 91 history'!E232</f>
        <v>0</v>
      </c>
      <c r="J234" s="22">
        <f>'Div 91 history'!F232</f>
        <v>0</v>
      </c>
      <c r="K234" s="22">
        <f>'Div 91 history'!G232</f>
        <v>0</v>
      </c>
      <c r="L234" s="1">
        <f t="shared" si="225"/>
        <v>0</v>
      </c>
      <c r="M234" s="1">
        <f t="shared" si="225"/>
        <v>0</v>
      </c>
      <c r="N234" s="1">
        <f t="shared" si="225"/>
        <v>0</v>
      </c>
      <c r="O234" s="1">
        <f t="shared" si="225"/>
        <v>0</v>
      </c>
      <c r="P234" s="1">
        <f t="shared" si="225"/>
        <v>0</v>
      </c>
      <c r="Q234" s="1">
        <f t="shared" si="225"/>
        <v>0</v>
      </c>
      <c r="R234" s="1">
        <f t="shared" si="225"/>
        <v>0</v>
      </c>
      <c r="S234" s="1">
        <f t="shared" si="225"/>
        <v>0</v>
      </c>
      <c r="T234" s="1">
        <f t="shared" si="225"/>
        <v>0</v>
      </c>
      <c r="U234" s="1">
        <f t="shared" si="225"/>
        <v>0</v>
      </c>
      <c r="V234" s="1">
        <f t="shared" si="226"/>
        <v>0</v>
      </c>
      <c r="W234" s="1">
        <f t="shared" si="226"/>
        <v>0</v>
      </c>
      <c r="X234" s="1">
        <f t="shared" si="226"/>
        <v>0</v>
      </c>
      <c r="Y234" s="1">
        <f t="shared" si="226"/>
        <v>0</v>
      </c>
      <c r="Z234" s="1">
        <f t="shared" si="226"/>
        <v>0</v>
      </c>
      <c r="AA234" s="1">
        <f t="shared" si="226"/>
        <v>0</v>
      </c>
      <c r="AB234" s="1">
        <f t="shared" si="226"/>
        <v>0</v>
      </c>
      <c r="AC234" s="1">
        <f t="shared" si="226"/>
        <v>0</v>
      </c>
      <c r="AD234" s="1">
        <f t="shared" si="226"/>
        <v>0</v>
      </c>
      <c r="AE234" s="1">
        <f t="shared" si="226"/>
        <v>0</v>
      </c>
      <c r="AF234" s="1">
        <f t="shared" si="226"/>
        <v>0</v>
      </c>
    </row>
    <row r="235" spans="1:38">
      <c r="A235" s="111" t="s">
        <v>993</v>
      </c>
      <c r="B235" s="5" t="str">
        <f t="shared" ref="B235:B238" si="227">RIGHT(A235,10)</f>
        <v>8700-05422</v>
      </c>
      <c r="C235" s="5" t="str">
        <f t="shared" ref="C235:C238" si="228">LEFT(B235,4)</f>
        <v>8700</v>
      </c>
      <c r="D235" s="1">
        <f>SUM($F235:K235)</f>
        <v>1475.19</v>
      </c>
      <c r="E235" s="2">
        <f t="shared" ref="E235:E238" si="229">D235/$D$242</f>
        <v>4.6626670876749814E-2</v>
      </c>
      <c r="F235" s="22">
        <f>'Div 91 history'!B233</f>
        <v>0</v>
      </c>
      <c r="G235" s="22">
        <f>'Div 91 history'!C233</f>
        <v>0</v>
      </c>
      <c r="H235" s="22">
        <f>'Div 91 history'!D233</f>
        <v>0</v>
      </c>
      <c r="I235" s="22">
        <f>'Div 91 history'!E233</f>
        <v>1370.68</v>
      </c>
      <c r="J235" s="22">
        <f>'Div 91 history'!F233</f>
        <v>104.50999999999999</v>
      </c>
      <c r="K235" s="22">
        <f>'Div 91 history'!G233</f>
        <v>0</v>
      </c>
      <c r="L235" s="1">
        <f t="shared" si="225"/>
        <v>352.0313651194611</v>
      </c>
      <c r="M235" s="1">
        <f t="shared" si="225"/>
        <v>191.63561730344173</v>
      </c>
      <c r="N235" s="1">
        <f t="shared" si="225"/>
        <v>376.97663403852226</v>
      </c>
      <c r="O235" s="1">
        <f t="shared" si="225"/>
        <v>89.756341437743387</v>
      </c>
      <c r="P235" s="1">
        <f t="shared" si="225"/>
        <v>172.9849489527418</v>
      </c>
      <c r="Q235" s="1">
        <f t="shared" si="225"/>
        <v>280.97231870329438</v>
      </c>
      <c r="R235" s="1">
        <f t="shared" si="225"/>
        <v>275.93663824860539</v>
      </c>
      <c r="S235" s="1">
        <f t="shared" si="225"/>
        <v>259.61730344174299</v>
      </c>
      <c r="T235" s="1">
        <f t="shared" si="225"/>
        <v>331.42237659193768</v>
      </c>
      <c r="U235" s="1">
        <f t="shared" si="225"/>
        <v>429.75802547100301</v>
      </c>
      <c r="V235" s="1">
        <f t="shared" si="226"/>
        <v>201.47384485843594</v>
      </c>
      <c r="W235" s="1">
        <f t="shared" si="226"/>
        <v>418.70750447321331</v>
      </c>
      <c r="X235" s="1">
        <f t="shared" si="226"/>
        <v>295.24007999157982</v>
      </c>
      <c r="Y235" s="1">
        <f t="shared" si="226"/>
        <v>223.85464687927586</v>
      </c>
      <c r="Z235" s="1">
        <f t="shared" si="226"/>
        <v>725.51099884222708</v>
      </c>
      <c r="AA235" s="1">
        <f t="shared" si="226"/>
        <v>89.756341437743387</v>
      </c>
      <c r="AB235" s="1">
        <f t="shared" si="226"/>
        <v>172.9849489527418</v>
      </c>
      <c r="AC235" s="1">
        <f t="shared" si="226"/>
        <v>280.97231870329438</v>
      </c>
      <c r="AD235" s="1">
        <f t="shared" si="226"/>
        <v>275.93663824860539</v>
      </c>
      <c r="AE235" s="1">
        <f t="shared" si="226"/>
        <v>259.61730344174299</v>
      </c>
      <c r="AF235" s="1">
        <f t="shared" si="226"/>
        <v>331.42237659193768</v>
      </c>
    </row>
    <row r="236" spans="1:38">
      <c r="A236" s="111" t="s">
        <v>968</v>
      </c>
      <c r="B236" s="5" t="str">
        <f t="shared" si="227"/>
        <v>8700-05424</v>
      </c>
      <c r="C236" s="5" t="str">
        <f t="shared" si="228"/>
        <v>8700</v>
      </c>
      <c r="D236" s="1">
        <f>SUM($F236:K236)</f>
        <v>239.6</v>
      </c>
      <c r="E236" s="2">
        <f t="shared" si="229"/>
        <v>7.5730925115200451E-3</v>
      </c>
      <c r="F236" s="22">
        <f>'Div 91 history'!B234</f>
        <v>10</v>
      </c>
      <c r="G236" s="22">
        <f>'Div 91 history'!C234</f>
        <v>229.6</v>
      </c>
      <c r="H236" s="22">
        <f>'Div 91 history'!D234</f>
        <v>0</v>
      </c>
      <c r="I236" s="22">
        <f>'Div 91 history'!E234</f>
        <v>0</v>
      </c>
      <c r="J236" s="22">
        <f>'Div 91 history'!F234</f>
        <v>0</v>
      </c>
      <c r="K236" s="22">
        <f>'Div 91 history'!G234</f>
        <v>0</v>
      </c>
      <c r="L236" s="1">
        <f t="shared" si="225"/>
        <v>57.176848461976341</v>
      </c>
      <c r="M236" s="1">
        <f t="shared" si="225"/>
        <v>31.125410222347384</v>
      </c>
      <c r="N236" s="1">
        <f t="shared" si="225"/>
        <v>61.228452955639561</v>
      </c>
      <c r="O236" s="1">
        <f t="shared" si="225"/>
        <v>14.578203084676087</v>
      </c>
      <c r="P236" s="1">
        <f t="shared" si="225"/>
        <v>28.096173217739366</v>
      </c>
      <c r="Q236" s="1">
        <f t="shared" si="225"/>
        <v>45.635455474419793</v>
      </c>
      <c r="R236" s="1">
        <f t="shared" si="225"/>
        <v>44.817561483175623</v>
      </c>
      <c r="S236" s="1">
        <f t="shared" si="225"/>
        <v>42.166979104143614</v>
      </c>
      <c r="T236" s="1">
        <f t="shared" si="225"/>
        <v>53.829541571884484</v>
      </c>
      <c r="U236" s="1">
        <f t="shared" si="225"/>
        <v>69.801193678680249</v>
      </c>
      <c r="V236" s="1">
        <f t="shared" si="226"/>
        <v>32.723332742278117</v>
      </c>
      <c r="W236" s="1">
        <f t="shared" si="226"/>
        <v>68.00637075345</v>
      </c>
      <c r="X236" s="1">
        <f t="shared" si="226"/>
        <v>47.952821782944923</v>
      </c>
      <c r="Y236" s="1">
        <f t="shared" si="226"/>
        <v>36.358417147807735</v>
      </c>
      <c r="Z236" s="1">
        <f t="shared" si="226"/>
        <v>117.8373194792519</v>
      </c>
      <c r="AA236" s="1">
        <f t="shared" si="226"/>
        <v>14.578203084676087</v>
      </c>
      <c r="AB236" s="1">
        <f t="shared" si="226"/>
        <v>28.096173217739366</v>
      </c>
      <c r="AC236" s="1">
        <f t="shared" si="226"/>
        <v>45.635455474419793</v>
      </c>
      <c r="AD236" s="1">
        <f t="shared" si="226"/>
        <v>44.817561483175623</v>
      </c>
      <c r="AE236" s="1">
        <f t="shared" si="226"/>
        <v>42.166979104143614</v>
      </c>
      <c r="AF236" s="1">
        <f t="shared" si="226"/>
        <v>53.829541571884484</v>
      </c>
    </row>
    <row r="237" spans="1:38">
      <c r="A237" s="111" t="s">
        <v>745</v>
      </c>
      <c r="B237" s="5" t="str">
        <f t="shared" si="227"/>
        <v>8700-05425</v>
      </c>
      <c r="C237" s="5" t="str">
        <f t="shared" si="228"/>
        <v>8700</v>
      </c>
      <c r="D237" s="1">
        <f>SUM($F237:K237)</f>
        <v>1345</v>
      </c>
      <c r="E237" s="2">
        <f t="shared" si="229"/>
        <v>4.2511725492464361E-2</v>
      </c>
      <c r="F237" s="22">
        <f>'Div 91 history'!B235</f>
        <v>0</v>
      </c>
      <c r="G237" s="22">
        <f>'Div 91 history'!C235</f>
        <v>0</v>
      </c>
      <c r="H237" s="22">
        <f>'Div 91 history'!D235</f>
        <v>1345</v>
      </c>
      <c r="I237" s="22">
        <f>'Div 91 history'!E235</f>
        <v>0</v>
      </c>
      <c r="J237" s="22">
        <f>'Div 91 history'!F235</f>
        <v>0</v>
      </c>
      <c r="K237" s="22">
        <f>'Div 91 history'!G235</f>
        <v>0</v>
      </c>
      <c r="L237" s="1">
        <f t="shared" si="225"/>
        <v>320.96352746810595</v>
      </c>
      <c r="M237" s="1">
        <f t="shared" si="225"/>
        <v>174.72319177402852</v>
      </c>
      <c r="N237" s="1">
        <f t="shared" si="225"/>
        <v>343.70730060657434</v>
      </c>
      <c r="O237" s="1">
        <f t="shared" si="225"/>
        <v>81.835071572993897</v>
      </c>
      <c r="P237" s="1">
        <f t="shared" si="225"/>
        <v>157.71850157704279</v>
      </c>
      <c r="Q237" s="1">
        <f t="shared" si="225"/>
        <v>256.17565781759026</v>
      </c>
      <c r="R237" s="1">
        <f t="shared" si="225"/>
        <v>251.58439146440409</v>
      </c>
      <c r="S237" s="1">
        <f t="shared" si="225"/>
        <v>236.70528754204156</v>
      </c>
      <c r="T237" s="1">
        <f t="shared" si="225"/>
        <v>302.17334480043667</v>
      </c>
      <c r="U237" s="1">
        <f t="shared" si="225"/>
        <v>391.83057386404403</v>
      </c>
      <c r="V237" s="1">
        <f t="shared" si="226"/>
        <v>183.69316585293851</v>
      </c>
      <c r="W237" s="1">
        <f t="shared" si="226"/>
        <v>381.75529492232994</v>
      </c>
      <c r="X237" s="1">
        <f t="shared" si="226"/>
        <v>269.18424581828435</v>
      </c>
      <c r="Y237" s="1">
        <f t="shared" si="226"/>
        <v>204.09879408932139</v>
      </c>
      <c r="Z237" s="1">
        <f t="shared" si="226"/>
        <v>661.48244866274547</v>
      </c>
      <c r="AA237" s="1">
        <f t="shared" si="226"/>
        <v>81.835071572993897</v>
      </c>
      <c r="AB237" s="1">
        <f t="shared" si="226"/>
        <v>157.71850157704279</v>
      </c>
      <c r="AC237" s="1">
        <f t="shared" si="226"/>
        <v>256.17565781759026</v>
      </c>
      <c r="AD237" s="1">
        <f t="shared" si="226"/>
        <v>251.58439146440409</v>
      </c>
      <c r="AE237" s="1">
        <f t="shared" si="226"/>
        <v>236.70528754204156</v>
      </c>
      <c r="AF237" s="1">
        <f t="shared" si="226"/>
        <v>302.17334480043667</v>
      </c>
    </row>
    <row r="238" spans="1:38">
      <c r="A238" s="111" t="s">
        <v>885</v>
      </c>
      <c r="B238" s="5" t="str">
        <f t="shared" si="227"/>
        <v>8740-05426</v>
      </c>
      <c r="C238" s="5" t="str">
        <f t="shared" si="228"/>
        <v>8740</v>
      </c>
      <c r="D238" s="1">
        <f>SUM($F238:K238)</f>
        <v>4411.1899999999996</v>
      </c>
      <c r="E238" s="2">
        <f t="shared" si="229"/>
        <v>0.13942550065063483</v>
      </c>
      <c r="F238" s="22">
        <f>'Div 91 history'!B236</f>
        <v>4411.1899999999996</v>
      </c>
      <c r="G238" s="22">
        <f>'Div 91 history'!C236</f>
        <v>0</v>
      </c>
      <c r="H238" s="22">
        <f>'Div 91 history'!D236</f>
        <v>0</v>
      </c>
      <c r="I238" s="22">
        <f>'Div 91 history'!E236</f>
        <v>0</v>
      </c>
      <c r="J238" s="22">
        <f>'Div 91 history'!F236</f>
        <v>0</v>
      </c>
      <c r="K238" s="22">
        <f>'Div 91 history'!G236</f>
        <v>0</v>
      </c>
      <c r="L238" s="1">
        <f t="shared" si="225"/>
        <v>1052.6625299122929</v>
      </c>
      <c r="M238" s="1">
        <f t="shared" si="225"/>
        <v>573.03880767410919</v>
      </c>
      <c r="N238" s="1">
        <f t="shared" si="225"/>
        <v>1127.2551727603827</v>
      </c>
      <c r="O238" s="1">
        <f t="shared" si="225"/>
        <v>268.39408875247204</v>
      </c>
      <c r="P238" s="1">
        <f t="shared" si="225"/>
        <v>517.26860741385519</v>
      </c>
      <c r="Q238" s="1">
        <f t="shared" si="225"/>
        <v>840.17806692072554</v>
      </c>
      <c r="R238" s="1">
        <f t="shared" si="225"/>
        <v>825.12011285045696</v>
      </c>
      <c r="S238" s="1">
        <f t="shared" si="225"/>
        <v>776.32118762273478</v>
      </c>
      <c r="T238" s="1">
        <f t="shared" si="225"/>
        <v>991.0364586247124</v>
      </c>
      <c r="U238" s="1">
        <f t="shared" si="225"/>
        <v>1285.0848394969012</v>
      </c>
      <c r="V238" s="1">
        <f t="shared" si="226"/>
        <v>602.45758831139312</v>
      </c>
      <c r="W238" s="1">
        <f t="shared" si="226"/>
        <v>1252.0409958427008</v>
      </c>
      <c r="X238" s="1">
        <f t="shared" si="226"/>
        <v>882.84227011981977</v>
      </c>
      <c r="Y238" s="1">
        <f t="shared" si="226"/>
        <v>669.38182862369786</v>
      </c>
      <c r="Z238" s="1">
        <f t="shared" si="226"/>
        <v>2169.4607901238778</v>
      </c>
      <c r="AA238" s="1">
        <f t="shared" si="226"/>
        <v>268.39408875247204</v>
      </c>
      <c r="AB238" s="1">
        <f t="shared" si="226"/>
        <v>517.26860741385519</v>
      </c>
      <c r="AC238" s="1">
        <f t="shared" si="226"/>
        <v>840.17806692072554</v>
      </c>
      <c r="AD238" s="1">
        <f t="shared" si="226"/>
        <v>825.12011285045696</v>
      </c>
      <c r="AE238" s="1">
        <f t="shared" si="226"/>
        <v>776.32118762273478</v>
      </c>
      <c r="AF238" s="1">
        <f t="shared" si="226"/>
        <v>991.0364586247124</v>
      </c>
    </row>
    <row r="239" spans="1:38">
      <c r="A239" s="77" t="s">
        <v>291</v>
      </c>
      <c r="B239" s="5" t="str">
        <f t="shared" ref="B239:B240" si="230">RIGHT(A239,10)</f>
        <v>8700-05426</v>
      </c>
      <c r="C239" s="5" t="str">
        <f t="shared" ref="C239:C240" si="231">LEFT(B239,4)</f>
        <v>8700</v>
      </c>
      <c r="D239" s="1">
        <f>SUM($F239:K239)</f>
        <v>11662.400000000001</v>
      </c>
      <c r="E239" s="2">
        <f t="shared" ref="E239:E240" si="232">D239/$D$242</f>
        <v>0.3686161690582278</v>
      </c>
      <c r="F239" s="22">
        <f>'Div 91 history'!B237</f>
        <v>1123.9100000000001</v>
      </c>
      <c r="G239" s="22">
        <f>'Div 91 history'!C237</f>
        <v>2387.79</v>
      </c>
      <c r="H239" s="22">
        <f>'Div 91 history'!D237</f>
        <v>1913.43</v>
      </c>
      <c r="I239" s="22">
        <f>'Div 91 history'!E237</f>
        <v>781.57</v>
      </c>
      <c r="J239" s="22">
        <f>'Div 91 history'!F237</f>
        <v>3196.5</v>
      </c>
      <c r="K239" s="22">
        <f>'Div 91 history'!G237</f>
        <v>2259.1999999999998</v>
      </c>
      <c r="L239" s="1">
        <f t="shared" ref="L239:AB241" si="233">$E239*L$242</f>
        <v>2783.0520763896197</v>
      </c>
      <c r="M239" s="1">
        <f t="shared" si="233"/>
        <v>1515.0124548293163</v>
      </c>
      <c r="N239" s="1">
        <f t="shared" si="233"/>
        <v>2980.2617268357717</v>
      </c>
      <c r="O239" s="1">
        <f t="shared" si="233"/>
        <v>709.58612543708853</v>
      </c>
      <c r="P239" s="1">
        <f t="shared" si="233"/>
        <v>1367.5659872060251</v>
      </c>
      <c r="Q239" s="1">
        <f t="shared" si="233"/>
        <v>2221.2810347448808</v>
      </c>
      <c r="R239" s="1">
        <f t="shared" si="233"/>
        <v>2181.4704884865923</v>
      </c>
      <c r="S239" s="1">
        <f t="shared" si="233"/>
        <v>2052.4548293162125</v>
      </c>
      <c r="T239" s="1">
        <f t="shared" si="233"/>
        <v>2620.1237296658833</v>
      </c>
      <c r="U239" s="1">
        <f t="shared" si="233"/>
        <v>3397.5352302096858</v>
      </c>
      <c r="V239" s="1">
        <f t="shared" si="233"/>
        <v>1592.7904665006024</v>
      </c>
      <c r="W239" s="1">
        <f t="shared" si="233"/>
        <v>3310.1731981428857</v>
      </c>
      <c r="X239" s="1">
        <f t="shared" si="233"/>
        <v>2334.0775824766984</v>
      </c>
      <c r="Y239" s="1">
        <f t="shared" si="233"/>
        <v>1769.7262276485517</v>
      </c>
      <c r="Z239" s="1">
        <f t="shared" si="233"/>
        <v>5735.6675905460243</v>
      </c>
      <c r="AA239" s="1">
        <f t="shared" si="233"/>
        <v>709.58612543708853</v>
      </c>
      <c r="AB239" s="1">
        <f t="shared" si="233"/>
        <v>1367.5659872060251</v>
      </c>
      <c r="AC239" s="1">
        <f t="shared" ref="AC239:AF241" si="234">$E239*AC$242</f>
        <v>2221.2810347448808</v>
      </c>
      <c r="AD239" s="1">
        <f t="shared" si="234"/>
        <v>2181.4704884865923</v>
      </c>
      <c r="AE239" s="1">
        <f t="shared" si="234"/>
        <v>2052.4548293162125</v>
      </c>
      <c r="AF239" s="1">
        <f t="shared" si="234"/>
        <v>2620.1237296658833</v>
      </c>
    </row>
    <row r="240" spans="1:38">
      <c r="A240" s="111" t="s">
        <v>677</v>
      </c>
      <c r="B240" s="5" t="str">
        <f t="shared" si="230"/>
        <v>8700-05427</v>
      </c>
      <c r="C240" s="5" t="str">
        <f t="shared" si="231"/>
        <v>8700</v>
      </c>
      <c r="D240" s="1">
        <f>SUM($F240:K240)</f>
        <v>0</v>
      </c>
      <c r="E240" s="2">
        <f t="shared" si="232"/>
        <v>0</v>
      </c>
      <c r="F240" s="22">
        <f>'Div 91 history'!B238</f>
        <v>0</v>
      </c>
      <c r="G240" s="22">
        <f>'Div 91 history'!C238</f>
        <v>0</v>
      </c>
      <c r="H240" s="22">
        <f>'Div 91 history'!D238</f>
        <v>0</v>
      </c>
      <c r="I240" s="22">
        <f>'Div 91 history'!E238</f>
        <v>0</v>
      </c>
      <c r="J240" s="22">
        <f>'Div 91 history'!F238</f>
        <v>0</v>
      </c>
      <c r="K240" s="22">
        <f>'Div 91 history'!G238</f>
        <v>0</v>
      </c>
      <c r="L240" s="1">
        <f t="shared" si="233"/>
        <v>0</v>
      </c>
      <c r="M240" s="1">
        <f t="shared" si="233"/>
        <v>0</v>
      </c>
      <c r="N240" s="1">
        <f t="shared" si="233"/>
        <v>0</v>
      </c>
      <c r="O240" s="1">
        <f t="shared" si="233"/>
        <v>0</v>
      </c>
      <c r="P240" s="1">
        <f t="shared" si="233"/>
        <v>0</v>
      </c>
      <c r="Q240" s="1">
        <f t="shared" si="233"/>
        <v>0</v>
      </c>
      <c r="R240" s="1">
        <f t="shared" si="233"/>
        <v>0</v>
      </c>
      <c r="S240" s="1">
        <f t="shared" si="233"/>
        <v>0</v>
      </c>
      <c r="T240" s="1">
        <f t="shared" si="233"/>
        <v>0</v>
      </c>
      <c r="U240" s="1">
        <f t="shared" si="233"/>
        <v>0</v>
      </c>
      <c r="V240" s="1">
        <f t="shared" si="233"/>
        <v>0</v>
      </c>
      <c r="W240" s="1">
        <f t="shared" si="233"/>
        <v>0</v>
      </c>
      <c r="X240" s="1">
        <f t="shared" si="233"/>
        <v>0</v>
      </c>
      <c r="Y240" s="1">
        <f t="shared" si="233"/>
        <v>0</v>
      </c>
      <c r="Z240" s="1">
        <f t="shared" si="233"/>
        <v>0</v>
      </c>
      <c r="AA240" s="1">
        <f t="shared" si="233"/>
        <v>0</v>
      </c>
      <c r="AB240" s="1">
        <f t="shared" si="233"/>
        <v>0</v>
      </c>
      <c r="AC240" s="1">
        <f t="shared" si="234"/>
        <v>0</v>
      </c>
      <c r="AD240" s="1">
        <f t="shared" si="234"/>
        <v>0</v>
      </c>
      <c r="AE240" s="1">
        <f t="shared" si="234"/>
        <v>0</v>
      </c>
      <c r="AF240" s="1">
        <f t="shared" si="234"/>
        <v>0</v>
      </c>
    </row>
    <row r="241" spans="1:38">
      <c r="A241" s="111" t="s">
        <v>748</v>
      </c>
      <c r="B241" s="5" t="str">
        <f t="shared" ref="B241" si="235">RIGHT(A241,10)</f>
        <v>8700-05429</v>
      </c>
      <c r="C241" s="5" t="str">
        <f t="shared" ref="C241" si="236">LEFT(B241,4)</f>
        <v>8700</v>
      </c>
      <c r="D241" s="1">
        <f>SUM($F241:K241)</f>
        <v>0</v>
      </c>
      <c r="E241" s="2">
        <f>D241/$D$242</f>
        <v>0</v>
      </c>
      <c r="F241" s="22">
        <f>'Div 91 history'!B239</f>
        <v>0</v>
      </c>
      <c r="G241" s="22">
        <f>'Div 91 history'!C239</f>
        <v>0</v>
      </c>
      <c r="H241" s="22">
        <f>'Div 91 history'!D239</f>
        <v>0</v>
      </c>
      <c r="I241" s="22">
        <f>'Div 91 history'!E239</f>
        <v>0</v>
      </c>
      <c r="J241" s="22">
        <f>'Div 91 history'!F239</f>
        <v>0</v>
      </c>
      <c r="K241" s="22">
        <f>'Div 91 history'!G239</f>
        <v>0</v>
      </c>
      <c r="L241" s="1">
        <f t="shared" si="233"/>
        <v>0</v>
      </c>
      <c r="M241" s="1">
        <f t="shared" si="233"/>
        <v>0</v>
      </c>
      <c r="N241" s="1">
        <f t="shared" si="233"/>
        <v>0</v>
      </c>
      <c r="O241" s="1">
        <f t="shared" si="233"/>
        <v>0</v>
      </c>
      <c r="P241" s="1">
        <f t="shared" si="233"/>
        <v>0</v>
      </c>
      <c r="Q241" s="1">
        <f t="shared" si="233"/>
        <v>0</v>
      </c>
      <c r="R241" s="1">
        <f t="shared" si="233"/>
        <v>0</v>
      </c>
      <c r="S241" s="1">
        <f t="shared" si="233"/>
        <v>0</v>
      </c>
      <c r="T241" s="1">
        <f t="shared" si="233"/>
        <v>0</v>
      </c>
      <c r="U241" s="1">
        <f t="shared" si="233"/>
        <v>0</v>
      </c>
      <c r="V241" s="1">
        <f t="shared" si="233"/>
        <v>0</v>
      </c>
      <c r="W241" s="1">
        <f t="shared" si="233"/>
        <v>0</v>
      </c>
      <c r="X241" s="1">
        <f t="shared" si="233"/>
        <v>0</v>
      </c>
      <c r="Y241" s="1">
        <f t="shared" si="233"/>
        <v>0</v>
      </c>
      <c r="Z241" s="1">
        <f t="shared" si="233"/>
        <v>0</v>
      </c>
      <c r="AA241" s="1">
        <f t="shared" si="233"/>
        <v>0</v>
      </c>
      <c r="AB241" s="1">
        <f t="shared" si="233"/>
        <v>0</v>
      </c>
      <c r="AC241" s="1">
        <f t="shared" si="234"/>
        <v>0</v>
      </c>
      <c r="AD241" s="1">
        <f t="shared" si="234"/>
        <v>0</v>
      </c>
      <c r="AE241" s="1">
        <f t="shared" si="234"/>
        <v>0</v>
      </c>
      <c r="AF241" s="1">
        <f t="shared" si="234"/>
        <v>0</v>
      </c>
    </row>
    <row r="242" spans="1:38">
      <c r="A242" s="9" t="s">
        <v>36</v>
      </c>
      <c r="B242" s="5"/>
      <c r="C242" s="5"/>
      <c r="D242" s="31">
        <f>SUM(D230:D241)</f>
        <v>31638.33</v>
      </c>
      <c r="E242" s="32">
        <f t="shared" ref="E242:K242" si="237">SUM(E230:E241)</f>
        <v>1</v>
      </c>
      <c r="F242" s="31">
        <f t="shared" si="237"/>
        <v>7523.8499999999995</v>
      </c>
      <c r="G242" s="31">
        <f t="shared" si="237"/>
        <v>5597.3899999999994</v>
      </c>
      <c r="H242" s="31">
        <f t="shared" si="237"/>
        <v>3608.4300000000003</v>
      </c>
      <c r="I242" s="31">
        <f t="shared" si="237"/>
        <v>3847.2500000000005</v>
      </c>
      <c r="J242" s="31">
        <f t="shared" si="237"/>
        <v>5571.01</v>
      </c>
      <c r="K242" s="31">
        <f t="shared" si="237"/>
        <v>5490.4</v>
      </c>
      <c r="L242" s="33">
        <f>'Div 91 history'!H240</f>
        <v>7550</v>
      </c>
      <c r="M242" s="33">
        <f>'Div 91 history'!I240</f>
        <v>4110</v>
      </c>
      <c r="N242" s="33">
        <f>'Div 91 history'!J240</f>
        <v>8085</v>
      </c>
      <c r="O242" s="31">
        <f>'Div 091 FY18 Budget'!C95</f>
        <v>1925</v>
      </c>
      <c r="P242" s="31">
        <f>'Div 091 FY18 Budget'!D95</f>
        <v>3710</v>
      </c>
      <c r="Q242" s="31">
        <f>'Div 091 FY18 Budget'!E95</f>
        <v>6026</v>
      </c>
      <c r="R242" s="31">
        <f>'Div 091 FY18 Budget'!F95</f>
        <v>5918</v>
      </c>
      <c r="S242" s="31">
        <f>'Div 091 FY18 Budget'!G95</f>
        <v>5568</v>
      </c>
      <c r="T242" s="31">
        <f>'Div 091 FY18 Budget'!H95</f>
        <v>7108</v>
      </c>
      <c r="U242" s="31">
        <f>'Div 091 FY18 Budget'!I95</f>
        <v>9217</v>
      </c>
      <c r="V242" s="31">
        <f>'Div 091 FY18 Budget'!J95</f>
        <v>4321</v>
      </c>
      <c r="W242" s="31">
        <f>'Div 091 FY18 Budget'!K95</f>
        <v>8980</v>
      </c>
      <c r="X242" s="31">
        <f>'Div 091 FY18 Budget'!L95</f>
        <v>6332</v>
      </c>
      <c r="Y242" s="31">
        <f>'Div 091 FY18 Budget'!M95</f>
        <v>4801</v>
      </c>
      <c r="Z242" s="31">
        <f>'Div 091 FY18 Budget'!N95</f>
        <v>15560</v>
      </c>
      <c r="AA242" s="37">
        <f t="shared" ref="AA242" si="238">O242*(1+AA$3)</f>
        <v>1925</v>
      </c>
      <c r="AB242" s="37">
        <f t="shared" ref="AB242" si="239">P242*(1+AB$3)</f>
        <v>3710</v>
      </c>
      <c r="AC242" s="37">
        <f t="shared" ref="AC242" si="240">Q242*(1+AC$3)</f>
        <v>6026</v>
      </c>
      <c r="AD242" s="37">
        <f t="shared" ref="AD242" si="241">R242*(1+AD$3)</f>
        <v>5918</v>
      </c>
      <c r="AE242" s="37">
        <f t="shared" ref="AE242" si="242">S242*(1+AE$3)</f>
        <v>5568</v>
      </c>
      <c r="AF242" s="37">
        <f t="shared" ref="AF242" si="243">T242*(1+AF$3)</f>
        <v>7108</v>
      </c>
      <c r="AH242" s="15">
        <f>SUM(F242:Q242)</f>
        <v>63044.33</v>
      </c>
      <c r="AI242" s="15">
        <f>SUM(U242:AF242)</f>
        <v>79466</v>
      </c>
      <c r="AK242" s="15">
        <f>AH242*$AK$6</f>
        <v>31680.280954301761</v>
      </c>
      <c r="AL242" s="15">
        <f>AI242*$AL$6</f>
        <v>39932.746307470203</v>
      </c>
    </row>
    <row r="243" spans="1:38">
      <c r="B243" s="5"/>
      <c r="C243" s="5"/>
      <c r="F243" s="1">
        <f>F242-'Div 91 history'!B240</f>
        <v>0</v>
      </c>
      <c r="G243" s="1">
        <f>G242-'Div 91 history'!C240</f>
        <v>0</v>
      </c>
      <c r="H243" s="1">
        <f>H242-'Div 91 history'!D240</f>
        <v>0</v>
      </c>
      <c r="I243" s="1">
        <f>I242-'Div 91 history'!E240</f>
        <v>0</v>
      </c>
      <c r="J243" s="1">
        <f>J242-'Div 91 history'!F240</f>
        <v>0</v>
      </c>
      <c r="K243" s="1">
        <f>K242-'Div 91 history'!G240</f>
        <v>0</v>
      </c>
      <c r="L243" s="1">
        <f>L242-'Div 91 history'!H240</f>
        <v>0</v>
      </c>
      <c r="M243" s="1">
        <f>M242-'Div 91 history'!I240</f>
        <v>0</v>
      </c>
      <c r="N243" s="1">
        <f>N242-'Div 91 history'!J240</f>
        <v>0</v>
      </c>
      <c r="O243" s="1">
        <f t="shared" ref="O243:AF243" si="244">O242-SUM(O230:O241)</f>
        <v>0</v>
      </c>
      <c r="P243" s="1">
        <f t="shared" si="244"/>
        <v>0</v>
      </c>
      <c r="Q243" s="1">
        <f t="shared" si="244"/>
        <v>0</v>
      </c>
      <c r="R243" s="1">
        <f t="shared" si="244"/>
        <v>0</v>
      </c>
      <c r="S243" s="1">
        <f t="shared" si="244"/>
        <v>0</v>
      </c>
      <c r="T243" s="1">
        <f t="shared" si="244"/>
        <v>0</v>
      </c>
      <c r="U243" s="1">
        <f t="shared" si="244"/>
        <v>0</v>
      </c>
      <c r="V243" s="1">
        <f t="shared" si="244"/>
        <v>0</v>
      </c>
      <c r="W243" s="1">
        <f t="shared" si="244"/>
        <v>0</v>
      </c>
      <c r="X243" s="1">
        <f t="shared" si="244"/>
        <v>0</v>
      </c>
      <c r="Y243" s="1">
        <f t="shared" si="244"/>
        <v>0</v>
      </c>
      <c r="Z243" s="1">
        <f t="shared" si="244"/>
        <v>0</v>
      </c>
      <c r="AA243" s="1">
        <f t="shared" si="244"/>
        <v>0</v>
      </c>
      <c r="AB243" s="1">
        <f t="shared" si="244"/>
        <v>0</v>
      </c>
      <c r="AC243" s="1">
        <f t="shared" si="244"/>
        <v>0</v>
      </c>
      <c r="AD243" s="1">
        <f t="shared" si="244"/>
        <v>0</v>
      </c>
      <c r="AE243" s="1">
        <f t="shared" si="244"/>
        <v>0</v>
      </c>
      <c r="AF243" s="1">
        <f t="shared" si="244"/>
        <v>0</v>
      </c>
    </row>
    <row r="244" spans="1:38">
      <c r="A244" s="77" t="s">
        <v>298</v>
      </c>
      <c r="B244" s="5" t="str">
        <f t="shared" si="223"/>
        <v>8700-06111</v>
      </c>
      <c r="C244" s="5" t="str">
        <f t="shared" ref="C244:C255" si="245">LEFT(B244,4)</f>
        <v>8700</v>
      </c>
      <c r="D244" s="1">
        <f>SUM($F244:K244)</f>
        <v>17019.52</v>
      </c>
      <c r="E244" s="2">
        <f t="shared" ref="E244:E253" si="246">D244/$D$257</f>
        <v>4.4488421783881286E-2</v>
      </c>
      <c r="F244" s="22">
        <f>'Div 91 history'!B242</f>
        <v>1336.67</v>
      </c>
      <c r="G244" s="22">
        <f>'Div 91 history'!C242</f>
        <v>2330.5700000000002</v>
      </c>
      <c r="H244" s="22">
        <f>'Div 91 history'!D242</f>
        <v>0</v>
      </c>
      <c r="I244" s="22">
        <f>'Div 91 history'!E242</f>
        <v>288.95999999999998</v>
      </c>
      <c r="J244" s="22">
        <f>'Div 91 history'!F242</f>
        <v>4816.2</v>
      </c>
      <c r="K244" s="22">
        <f>'Div 91 history'!G242</f>
        <v>8247.1200000000008</v>
      </c>
      <c r="L244" s="1">
        <f t="shared" ref="L244:U253" si="247">$E244*L$257</f>
        <v>12842.940289665959</v>
      </c>
      <c r="M244" s="1">
        <f t="shared" si="247"/>
        <v>13036.569027332816</v>
      </c>
      <c r="N244" s="1">
        <f t="shared" si="247"/>
        <v>13529.949628874021</v>
      </c>
      <c r="O244" s="1">
        <f t="shared" si="247"/>
        <v>13610.231966707293</v>
      </c>
      <c r="P244" s="1">
        <f t="shared" si="247"/>
        <v>13926.466790852568</v>
      </c>
      <c r="Q244" s="1">
        <f t="shared" si="247"/>
        <v>14200.293026932357</v>
      </c>
      <c r="R244" s="1">
        <f t="shared" si="247"/>
        <v>14962.346325773906</v>
      </c>
      <c r="S244" s="1">
        <f t="shared" si="247"/>
        <v>14405.490311357788</v>
      </c>
      <c r="T244" s="1">
        <f t="shared" si="247"/>
        <v>14911.874211260092</v>
      </c>
      <c r="U244" s="1">
        <f t="shared" si="247"/>
        <v>16909.560058832605</v>
      </c>
      <c r="V244" s="1">
        <f t="shared" ref="V244:AF253" si="248">$E244*V$257</f>
        <v>14149.949928841719</v>
      </c>
      <c r="W244" s="1">
        <f t="shared" si="248"/>
        <v>13589.133332676289</v>
      </c>
      <c r="X244" s="1">
        <f t="shared" si="248"/>
        <v>13688.815202735797</v>
      </c>
      <c r="Y244" s="1">
        <f t="shared" si="248"/>
        <v>13742.340335194529</v>
      </c>
      <c r="Z244" s="1">
        <f t="shared" si="248"/>
        <v>17526.412313586454</v>
      </c>
      <c r="AA244" s="1">
        <f t="shared" si="248"/>
        <v>13610.231966707293</v>
      </c>
      <c r="AB244" s="1">
        <f t="shared" si="248"/>
        <v>13926.466790852568</v>
      </c>
      <c r="AC244" s="1">
        <f t="shared" si="248"/>
        <v>14200.293026932357</v>
      </c>
      <c r="AD244" s="1">
        <f t="shared" si="248"/>
        <v>14962.346325773906</v>
      </c>
      <c r="AE244" s="1">
        <f t="shared" si="248"/>
        <v>14405.490311357788</v>
      </c>
      <c r="AF244" s="1">
        <f t="shared" si="248"/>
        <v>14911.874211260092</v>
      </c>
    </row>
    <row r="245" spans="1:38">
      <c r="A245" s="77" t="s">
        <v>299</v>
      </c>
      <c r="B245" s="5" t="str">
        <f t="shared" si="223"/>
        <v>8740-06111</v>
      </c>
      <c r="C245" s="5" t="str">
        <f t="shared" si="245"/>
        <v>8740</v>
      </c>
      <c r="D245" s="1">
        <f>SUM($F245:K245)</f>
        <v>609</v>
      </c>
      <c r="E245" s="2">
        <f t="shared" si="246"/>
        <v>1.5919044054346833E-3</v>
      </c>
      <c r="F245" s="22">
        <f>'Div 91 history'!B243</f>
        <v>0</v>
      </c>
      <c r="G245" s="22">
        <f>'Div 91 history'!C243</f>
        <v>0</v>
      </c>
      <c r="H245" s="22">
        <f>'Div 91 history'!D243</f>
        <v>0</v>
      </c>
      <c r="I245" s="22">
        <f>'Div 91 history'!E243</f>
        <v>609</v>
      </c>
      <c r="J245" s="22">
        <f>'Div 91 history'!F243</f>
        <v>0</v>
      </c>
      <c r="K245" s="22">
        <f>'Div 91 history'!G243</f>
        <v>0</v>
      </c>
      <c r="L245" s="1">
        <f t="shared" si="247"/>
        <v>459.55177563213118</v>
      </c>
      <c r="M245" s="1">
        <f t="shared" si="247"/>
        <v>466.48028485208073</v>
      </c>
      <c r="N245" s="1">
        <f t="shared" si="247"/>
        <v>484.13464797974785</v>
      </c>
      <c r="O245" s="1">
        <f t="shared" si="247"/>
        <v>487.00734613694988</v>
      </c>
      <c r="P245" s="1">
        <f t="shared" si="247"/>
        <v>498.32300062688097</v>
      </c>
      <c r="Q245" s="1">
        <f t="shared" si="247"/>
        <v>508.12117224233145</v>
      </c>
      <c r="R245" s="1">
        <f t="shared" si="247"/>
        <v>535.38930077912346</v>
      </c>
      <c r="S245" s="1">
        <f t="shared" si="247"/>
        <v>515.46363232434828</v>
      </c>
      <c r="T245" s="1">
        <f t="shared" si="247"/>
        <v>533.5832852311579</v>
      </c>
      <c r="U245" s="1">
        <f t="shared" si="247"/>
        <v>605.06536470059416</v>
      </c>
      <c r="V245" s="1">
        <f t="shared" si="248"/>
        <v>506.31977321714163</v>
      </c>
      <c r="W245" s="1">
        <f t="shared" si="248"/>
        <v>486.25238547267247</v>
      </c>
      <c r="X245" s="1">
        <f t="shared" si="248"/>
        <v>489.81924628109959</v>
      </c>
      <c r="Y245" s="1">
        <f t="shared" si="248"/>
        <v>491.7345062688882</v>
      </c>
      <c r="Z245" s="1">
        <f t="shared" si="248"/>
        <v>627.13784519035494</v>
      </c>
      <c r="AA245" s="1">
        <f t="shared" si="248"/>
        <v>487.00734613694988</v>
      </c>
      <c r="AB245" s="1">
        <f t="shared" si="248"/>
        <v>498.32300062688097</v>
      </c>
      <c r="AC245" s="1">
        <f t="shared" si="248"/>
        <v>508.12117224233145</v>
      </c>
      <c r="AD245" s="1">
        <f t="shared" si="248"/>
        <v>535.38930077912346</v>
      </c>
      <c r="AE245" s="1">
        <f t="shared" si="248"/>
        <v>515.46363232434828</v>
      </c>
      <c r="AF245" s="1">
        <f t="shared" si="248"/>
        <v>533.5832852311579</v>
      </c>
    </row>
    <row r="246" spans="1:38">
      <c r="A246" s="77" t="s">
        <v>534</v>
      </c>
      <c r="B246" s="5" t="str">
        <f t="shared" si="223"/>
        <v>8770-06111</v>
      </c>
      <c r="C246" s="5" t="str">
        <f t="shared" si="245"/>
        <v>8770</v>
      </c>
      <c r="D246" s="1">
        <f>SUM($F246:K246)</f>
        <v>0</v>
      </c>
      <c r="E246" s="2">
        <f t="shared" si="246"/>
        <v>0</v>
      </c>
      <c r="F246" s="22">
        <f>'Div 91 history'!B244</f>
        <v>0</v>
      </c>
      <c r="G246" s="22">
        <f>'Div 91 history'!C244</f>
        <v>0</v>
      </c>
      <c r="H246" s="22">
        <f>'Div 91 history'!D244</f>
        <v>0</v>
      </c>
      <c r="I246" s="22">
        <f>'Div 91 history'!E244</f>
        <v>0</v>
      </c>
      <c r="J246" s="22">
        <f>'Div 91 history'!F244</f>
        <v>0</v>
      </c>
      <c r="K246" s="22">
        <f>'Div 91 history'!G244</f>
        <v>0</v>
      </c>
      <c r="L246" s="1">
        <f t="shared" si="247"/>
        <v>0</v>
      </c>
      <c r="M246" s="1">
        <f t="shared" si="247"/>
        <v>0</v>
      </c>
      <c r="N246" s="1">
        <f t="shared" si="247"/>
        <v>0</v>
      </c>
      <c r="O246" s="1">
        <f t="shared" si="247"/>
        <v>0</v>
      </c>
      <c r="P246" s="1">
        <f t="shared" si="247"/>
        <v>0</v>
      </c>
      <c r="Q246" s="1">
        <f t="shared" si="247"/>
        <v>0</v>
      </c>
      <c r="R246" s="1">
        <f t="shared" si="247"/>
        <v>0</v>
      </c>
      <c r="S246" s="1">
        <f t="shared" si="247"/>
        <v>0</v>
      </c>
      <c r="T246" s="1">
        <f t="shared" si="247"/>
        <v>0</v>
      </c>
      <c r="U246" s="1">
        <f t="shared" si="247"/>
        <v>0</v>
      </c>
      <c r="V246" s="1">
        <f t="shared" si="248"/>
        <v>0</v>
      </c>
      <c r="W246" s="1">
        <f t="shared" si="248"/>
        <v>0</v>
      </c>
      <c r="X246" s="1">
        <f t="shared" si="248"/>
        <v>0</v>
      </c>
      <c r="Y246" s="1">
        <f t="shared" si="248"/>
        <v>0</v>
      </c>
      <c r="Z246" s="1">
        <f t="shared" si="248"/>
        <v>0</v>
      </c>
      <c r="AA246" s="1">
        <f t="shared" si="248"/>
        <v>0</v>
      </c>
      <c r="AB246" s="1">
        <f t="shared" si="248"/>
        <v>0</v>
      </c>
      <c r="AC246" s="1">
        <f t="shared" si="248"/>
        <v>0</v>
      </c>
      <c r="AD246" s="1">
        <f t="shared" si="248"/>
        <v>0</v>
      </c>
      <c r="AE246" s="1">
        <f t="shared" si="248"/>
        <v>0</v>
      </c>
      <c r="AF246" s="1">
        <f t="shared" si="248"/>
        <v>0</v>
      </c>
    </row>
    <row r="247" spans="1:38">
      <c r="A247" s="77" t="s">
        <v>554</v>
      </c>
      <c r="B247" s="5" t="str">
        <f t="shared" si="223"/>
        <v>9030-06111</v>
      </c>
      <c r="C247" s="5" t="str">
        <f t="shared" si="245"/>
        <v>9030</v>
      </c>
      <c r="D247" s="1">
        <f>SUM($F247:K247)</f>
        <v>0</v>
      </c>
      <c r="E247" s="2">
        <f t="shared" si="246"/>
        <v>0</v>
      </c>
      <c r="F247" s="22">
        <f>'Div 91 history'!B245</f>
        <v>0</v>
      </c>
      <c r="G247" s="22">
        <f>'Div 91 history'!C245</f>
        <v>0</v>
      </c>
      <c r="H247" s="22">
        <f>'Div 91 history'!D245</f>
        <v>0</v>
      </c>
      <c r="I247" s="22">
        <f>'Div 91 history'!E245</f>
        <v>0</v>
      </c>
      <c r="J247" s="22">
        <f>'Div 91 history'!F245</f>
        <v>0</v>
      </c>
      <c r="K247" s="22">
        <f>'Div 91 history'!G245</f>
        <v>0</v>
      </c>
      <c r="L247" s="1">
        <f t="shared" si="247"/>
        <v>0</v>
      </c>
      <c r="M247" s="1">
        <f t="shared" si="247"/>
        <v>0</v>
      </c>
      <c r="N247" s="1">
        <f t="shared" si="247"/>
        <v>0</v>
      </c>
      <c r="O247" s="1">
        <f t="shared" si="247"/>
        <v>0</v>
      </c>
      <c r="P247" s="1">
        <f t="shared" si="247"/>
        <v>0</v>
      </c>
      <c r="Q247" s="1">
        <f t="shared" si="247"/>
        <v>0</v>
      </c>
      <c r="R247" s="1">
        <f t="shared" si="247"/>
        <v>0</v>
      </c>
      <c r="S247" s="1">
        <f t="shared" si="247"/>
        <v>0</v>
      </c>
      <c r="T247" s="1">
        <f t="shared" si="247"/>
        <v>0</v>
      </c>
      <c r="U247" s="1">
        <f t="shared" si="247"/>
        <v>0</v>
      </c>
      <c r="V247" s="1">
        <f t="shared" si="248"/>
        <v>0</v>
      </c>
      <c r="W247" s="1">
        <f t="shared" si="248"/>
        <v>0</v>
      </c>
      <c r="X247" s="1">
        <f t="shared" si="248"/>
        <v>0</v>
      </c>
      <c r="Y247" s="1">
        <f t="shared" si="248"/>
        <v>0</v>
      </c>
      <c r="Z247" s="1">
        <f t="shared" si="248"/>
        <v>0</v>
      </c>
      <c r="AA247" s="1">
        <f t="shared" si="248"/>
        <v>0</v>
      </c>
      <c r="AB247" s="1">
        <f t="shared" si="248"/>
        <v>0</v>
      </c>
      <c r="AC247" s="1">
        <f t="shared" si="248"/>
        <v>0</v>
      </c>
      <c r="AD247" s="1">
        <f t="shared" si="248"/>
        <v>0</v>
      </c>
      <c r="AE247" s="1">
        <f t="shared" si="248"/>
        <v>0</v>
      </c>
      <c r="AF247" s="1">
        <f t="shared" si="248"/>
        <v>0</v>
      </c>
      <c r="AG247" s="40"/>
    </row>
    <row r="248" spans="1:38">
      <c r="A248" s="77" t="s">
        <v>394</v>
      </c>
      <c r="B248" s="5" t="str">
        <f t="shared" si="223"/>
        <v>9210-06111</v>
      </c>
      <c r="C248" s="5" t="str">
        <f t="shared" si="245"/>
        <v>9210</v>
      </c>
      <c r="D248" s="1">
        <f>SUM($F248:K248)</f>
        <v>0</v>
      </c>
      <c r="E248" s="2">
        <f t="shared" si="246"/>
        <v>0</v>
      </c>
      <c r="F248" s="22">
        <f>'Div 91 history'!B246</f>
        <v>0</v>
      </c>
      <c r="G248" s="22">
        <f>'Div 91 history'!C246</f>
        <v>0</v>
      </c>
      <c r="H248" s="22">
        <f>'Div 91 history'!D246</f>
        <v>0</v>
      </c>
      <c r="I248" s="22">
        <f>'Div 91 history'!E246</f>
        <v>0</v>
      </c>
      <c r="J248" s="22">
        <f>'Div 91 history'!F246</f>
        <v>0</v>
      </c>
      <c r="K248" s="22">
        <f>'Div 91 history'!G246</f>
        <v>0</v>
      </c>
      <c r="L248" s="1">
        <f t="shared" si="247"/>
        <v>0</v>
      </c>
      <c r="M248" s="1">
        <f t="shared" si="247"/>
        <v>0</v>
      </c>
      <c r="N248" s="1">
        <f t="shared" si="247"/>
        <v>0</v>
      </c>
      <c r="O248" s="1">
        <f t="shared" si="247"/>
        <v>0</v>
      </c>
      <c r="P248" s="1">
        <f t="shared" si="247"/>
        <v>0</v>
      </c>
      <c r="Q248" s="1">
        <f t="shared" si="247"/>
        <v>0</v>
      </c>
      <c r="R248" s="1">
        <f t="shared" si="247"/>
        <v>0</v>
      </c>
      <c r="S248" s="1">
        <f t="shared" si="247"/>
        <v>0</v>
      </c>
      <c r="T248" s="1">
        <f t="shared" si="247"/>
        <v>0</v>
      </c>
      <c r="U248" s="1">
        <f t="shared" si="247"/>
        <v>0</v>
      </c>
      <c r="V248" s="1">
        <f t="shared" si="248"/>
        <v>0</v>
      </c>
      <c r="W248" s="1">
        <f t="shared" si="248"/>
        <v>0</v>
      </c>
      <c r="X248" s="1">
        <f t="shared" si="248"/>
        <v>0</v>
      </c>
      <c r="Y248" s="1">
        <f t="shared" si="248"/>
        <v>0</v>
      </c>
      <c r="Z248" s="1">
        <f t="shared" si="248"/>
        <v>0</v>
      </c>
      <c r="AA248" s="1">
        <f t="shared" si="248"/>
        <v>0</v>
      </c>
      <c r="AB248" s="1">
        <f t="shared" si="248"/>
        <v>0</v>
      </c>
      <c r="AC248" s="1">
        <f t="shared" si="248"/>
        <v>0</v>
      </c>
      <c r="AD248" s="1">
        <f t="shared" si="248"/>
        <v>0</v>
      </c>
      <c r="AE248" s="1">
        <f t="shared" si="248"/>
        <v>0</v>
      </c>
      <c r="AF248" s="1">
        <f t="shared" si="248"/>
        <v>0</v>
      </c>
    </row>
    <row r="249" spans="1:38">
      <c r="A249" s="77" t="s">
        <v>354</v>
      </c>
      <c r="B249" s="5" t="str">
        <f t="shared" si="223"/>
        <v>9230-06111</v>
      </c>
      <c r="C249" s="5" t="str">
        <f t="shared" si="245"/>
        <v>9230</v>
      </c>
      <c r="D249" s="1">
        <f>SUM($F249:K249)</f>
        <v>8373.82</v>
      </c>
      <c r="E249" s="2">
        <f t="shared" si="246"/>
        <v>2.1888868552244763E-2</v>
      </c>
      <c r="F249" s="22">
        <f>'Div 91 history'!B247</f>
        <v>481.7</v>
      </c>
      <c r="G249" s="22">
        <f>'Div 91 history'!C247</f>
        <v>631.55999999999995</v>
      </c>
      <c r="H249" s="22">
        <f>'Div 91 history'!D247</f>
        <v>4090.81</v>
      </c>
      <c r="I249" s="22">
        <f>'Div 91 history'!E247</f>
        <v>799.3</v>
      </c>
      <c r="J249" s="22">
        <f>'Div 91 history'!F247</f>
        <v>1393.02</v>
      </c>
      <c r="K249" s="22">
        <f>'Div 91 history'!G247</f>
        <v>977.43</v>
      </c>
      <c r="L249" s="1">
        <f t="shared" si="247"/>
        <v>6318.8897369849801</v>
      </c>
      <c r="M249" s="1">
        <f t="shared" si="247"/>
        <v>6414.1575351396559</v>
      </c>
      <c r="N249" s="1">
        <f t="shared" si="247"/>
        <v>6656.907057382221</v>
      </c>
      <c r="O249" s="1">
        <f t="shared" si="247"/>
        <v>6696.4069872389391</v>
      </c>
      <c r="P249" s="1">
        <f t="shared" si="247"/>
        <v>6851.9985371254334</v>
      </c>
      <c r="Q249" s="1">
        <f t="shared" si="247"/>
        <v>6986.7245230644994</v>
      </c>
      <c r="R249" s="1">
        <f t="shared" si="247"/>
        <v>7361.664424713038</v>
      </c>
      <c r="S249" s="1">
        <f t="shared" si="247"/>
        <v>7087.684193153159</v>
      </c>
      <c r="T249" s="1">
        <f t="shared" si="247"/>
        <v>7336.8315033405161</v>
      </c>
      <c r="U249" s="1">
        <f t="shared" si="247"/>
        <v>8319.7183123762388</v>
      </c>
      <c r="V249" s="1">
        <f t="shared" si="248"/>
        <v>6961.9550794107799</v>
      </c>
      <c r="W249" s="1">
        <f t="shared" si="248"/>
        <v>6686.0261913280374</v>
      </c>
      <c r="X249" s="1">
        <f t="shared" si="248"/>
        <v>6735.0709374279104</v>
      </c>
      <c r="Y249" s="1">
        <f t="shared" si="248"/>
        <v>6761.40598240483</v>
      </c>
      <c r="Z249" s="1">
        <f t="shared" si="248"/>
        <v>8623.2174561771735</v>
      </c>
      <c r="AA249" s="1">
        <f t="shared" si="248"/>
        <v>6696.4069872389391</v>
      </c>
      <c r="AB249" s="1">
        <f t="shared" si="248"/>
        <v>6851.9985371254334</v>
      </c>
      <c r="AC249" s="1">
        <f t="shared" si="248"/>
        <v>6986.7245230644994</v>
      </c>
      <c r="AD249" s="1">
        <f t="shared" si="248"/>
        <v>7361.664424713038</v>
      </c>
      <c r="AE249" s="1">
        <f t="shared" si="248"/>
        <v>7087.684193153159</v>
      </c>
      <c r="AF249" s="1">
        <f t="shared" si="248"/>
        <v>7336.8315033405161</v>
      </c>
    </row>
    <row r="250" spans="1:38">
      <c r="A250" s="77" t="s">
        <v>995</v>
      </c>
      <c r="B250" s="5" t="str">
        <f t="shared" ref="B250:B253" si="249">RIGHT(A250,10)</f>
        <v>8500-06111</v>
      </c>
      <c r="C250" s="5" t="str">
        <f t="shared" ref="C250:C253" si="250">LEFT(B250,4)</f>
        <v>8500</v>
      </c>
      <c r="D250" s="1">
        <f>SUM($F250:K250)</f>
        <v>8361</v>
      </c>
      <c r="E250" s="2">
        <f t="shared" si="246"/>
        <v>2.1855357526829863E-2</v>
      </c>
      <c r="F250" s="22">
        <f>'Div 91 history'!B248</f>
        <v>0</v>
      </c>
      <c r="G250" s="22">
        <f>'Div 91 history'!C248</f>
        <v>0</v>
      </c>
      <c r="H250" s="22">
        <f>'Div 91 history'!D248</f>
        <v>0</v>
      </c>
      <c r="I250" s="22">
        <f>'Div 91 history'!E248</f>
        <v>0</v>
      </c>
      <c r="J250" s="22">
        <f>'Div 91 history'!F248</f>
        <v>8361</v>
      </c>
      <c r="K250" s="22">
        <f>'Div 91 history'!G248</f>
        <v>0</v>
      </c>
      <c r="L250" s="1">
        <f t="shared" si="247"/>
        <v>6309.2157570775835</v>
      </c>
      <c r="M250" s="1">
        <f t="shared" si="247"/>
        <v>6404.3377038559056</v>
      </c>
      <c r="N250" s="1">
        <f t="shared" si="247"/>
        <v>6646.7155858106271</v>
      </c>
      <c r="O250" s="1">
        <f t="shared" si="247"/>
        <v>6686.1550427767452</v>
      </c>
      <c r="P250" s="1">
        <f t="shared" si="247"/>
        <v>6841.5083879168333</v>
      </c>
      <c r="Q250" s="1">
        <f t="shared" si="247"/>
        <v>6976.0281134944717</v>
      </c>
      <c r="R250" s="1">
        <f t="shared" si="247"/>
        <v>7350.3939964109222</v>
      </c>
      <c r="S250" s="1">
        <f t="shared" si="247"/>
        <v>7076.8332181672831</v>
      </c>
      <c r="T250" s="1">
        <f t="shared" si="247"/>
        <v>7325.5990932967334</v>
      </c>
      <c r="U250" s="1">
        <f t="shared" si="247"/>
        <v>8306.9811400027374</v>
      </c>
      <c r="V250" s="1">
        <f t="shared" si="248"/>
        <v>6951.2965909171116</v>
      </c>
      <c r="W250" s="1">
        <f t="shared" si="248"/>
        <v>6675.7901394696464</v>
      </c>
      <c r="X250" s="1">
        <f t="shared" si="248"/>
        <v>6724.7597999281998</v>
      </c>
      <c r="Y250" s="1">
        <f t="shared" si="248"/>
        <v>6751.0545269526665</v>
      </c>
      <c r="Z250" s="1">
        <f t="shared" si="248"/>
        <v>8610.0156381552661</v>
      </c>
      <c r="AA250" s="1">
        <f t="shared" si="248"/>
        <v>6686.1550427767452</v>
      </c>
      <c r="AB250" s="1">
        <f t="shared" si="248"/>
        <v>6841.5083879168333</v>
      </c>
      <c r="AC250" s="1">
        <f t="shared" si="248"/>
        <v>6976.0281134944717</v>
      </c>
      <c r="AD250" s="1">
        <f t="shared" si="248"/>
        <v>7350.3939964109222</v>
      </c>
      <c r="AE250" s="1">
        <f t="shared" si="248"/>
        <v>7076.8332181672831</v>
      </c>
      <c r="AF250" s="1">
        <f t="shared" si="248"/>
        <v>7325.5990932967334</v>
      </c>
    </row>
    <row r="251" spans="1:38">
      <c r="A251" s="77" t="s">
        <v>996</v>
      </c>
      <c r="B251" s="5" t="str">
        <f t="shared" si="249"/>
        <v>8650-06111</v>
      </c>
      <c r="C251" s="5" t="str">
        <f t="shared" si="250"/>
        <v>8650</v>
      </c>
      <c r="D251" s="1">
        <f>SUM($F251:K251)</f>
        <v>5332.5</v>
      </c>
      <c r="E251" s="2">
        <f t="shared" si="246"/>
        <v>1.3938965914582017E-2</v>
      </c>
      <c r="F251" s="22">
        <f>'Div 91 history'!B249</f>
        <v>0</v>
      </c>
      <c r="G251" s="22">
        <f>'Div 91 history'!C249</f>
        <v>0</v>
      </c>
      <c r="H251" s="22">
        <f>'Div 91 history'!D249</f>
        <v>0</v>
      </c>
      <c r="I251" s="22">
        <f>'Div 91 history'!E249</f>
        <v>5332.5</v>
      </c>
      <c r="J251" s="22">
        <f>'Div 91 history'!F249</f>
        <v>0</v>
      </c>
      <c r="K251" s="22">
        <f>'Div 91 history'!G249</f>
        <v>0</v>
      </c>
      <c r="L251" s="1">
        <f t="shared" si="247"/>
        <v>4023.9077890941535</v>
      </c>
      <c r="M251" s="1">
        <f t="shared" si="247"/>
        <v>4084.5749080028245</v>
      </c>
      <c r="N251" s="1">
        <f t="shared" si="247"/>
        <v>4239.1592945024722</v>
      </c>
      <c r="O251" s="1">
        <f t="shared" si="247"/>
        <v>4264.3130924060515</v>
      </c>
      <c r="P251" s="1">
        <f t="shared" si="247"/>
        <v>4363.3947468683791</v>
      </c>
      <c r="Q251" s="1">
        <f t="shared" si="247"/>
        <v>4449.1890820726312</v>
      </c>
      <c r="R251" s="1">
        <f t="shared" si="247"/>
        <v>4687.9531139649853</v>
      </c>
      <c r="S251" s="1">
        <f t="shared" si="247"/>
        <v>4513.4808199829013</v>
      </c>
      <c r="T251" s="1">
        <f t="shared" si="247"/>
        <v>4672.1393571348917</v>
      </c>
      <c r="U251" s="1">
        <f t="shared" si="247"/>
        <v>5298.0477130803256</v>
      </c>
      <c r="V251" s="1">
        <f t="shared" si="248"/>
        <v>4433.4157482436904</v>
      </c>
      <c r="W251" s="1">
        <f t="shared" si="248"/>
        <v>4257.702537821061</v>
      </c>
      <c r="X251" s="1">
        <f t="shared" si="248"/>
        <v>4288.9345333234214</v>
      </c>
      <c r="Y251" s="1">
        <f t="shared" si="248"/>
        <v>4305.7048516894029</v>
      </c>
      <c r="Z251" s="1">
        <f t="shared" si="248"/>
        <v>5491.3178316544627</v>
      </c>
      <c r="AA251" s="1">
        <f t="shared" si="248"/>
        <v>4264.3130924060515</v>
      </c>
      <c r="AB251" s="1">
        <f t="shared" si="248"/>
        <v>4363.3947468683791</v>
      </c>
      <c r="AC251" s="1">
        <f t="shared" si="248"/>
        <v>4449.1890820726312</v>
      </c>
      <c r="AD251" s="1">
        <f t="shared" si="248"/>
        <v>4687.9531139649853</v>
      </c>
      <c r="AE251" s="1">
        <f t="shared" si="248"/>
        <v>4513.4808199829013</v>
      </c>
      <c r="AF251" s="1">
        <f t="shared" si="248"/>
        <v>4672.1393571348917</v>
      </c>
    </row>
    <row r="252" spans="1:38">
      <c r="A252" s="77" t="s">
        <v>994</v>
      </c>
      <c r="B252" s="5" t="str">
        <f t="shared" si="249"/>
        <v>9030-06113</v>
      </c>
      <c r="C252" s="5" t="str">
        <f t="shared" si="250"/>
        <v>9030</v>
      </c>
      <c r="D252" s="1">
        <f>SUM($F252:K252)</f>
        <v>79545.61</v>
      </c>
      <c r="E252" s="2">
        <f t="shared" si="246"/>
        <v>0.20792940392773268</v>
      </c>
      <c r="F252" s="22">
        <f>'Div 91 history'!B250</f>
        <v>0</v>
      </c>
      <c r="G252" s="22">
        <f>'Div 91 history'!C250</f>
        <v>0</v>
      </c>
      <c r="H252" s="22">
        <f>'Div 91 history'!D250</f>
        <v>0</v>
      </c>
      <c r="I252" s="22">
        <f>'Div 91 history'!E250</f>
        <v>0</v>
      </c>
      <c r="J252" s="22">
        <f>'Div 91 history'!F250</f>
        <v>0</v>
      </c>
      <c r="K252" s="22">
        <f>'Div 91 history'!G250</f>
        <v>79545.61</v>
      </c>
      <c r="L252" s="1">
        <f t="shared" si="247"/>
        <v>60025.166369853876</v>
      </c>
      <c r="M252" s="1">
        <f t="shared" si="247"/>
        <v>60930.145831744696</v>
      </c>
      <c r="N252" s="1">
        <f t="shared" si="247"/>
        <v>63236.101634949613</v>
      </c>
      <c r="O252" s="1">
        <f t="shared" si="247"/>
        <v>63611.32417560726</v>
      </c>
      <c r="P252" s="1">
        <f t="shared" si="247"/>
        <v>65089.338361076567</v>
      </c>
      <c r="Q252" s="1">
        <f t="shared" si="247"/>
        <v>66369.143842251768</v>
      </c>
      <c r="R252" s="1">
        <f t="shared" si="247"/>
        <v>69930.818584480876</v>
      </c>
      <c r="S252" s="1">
        <f t="shared" si="247"/>
        <v>67328.192226692947</v>
      </c>
      <c r="T252" s="1">
        <f t="shared" si="247"/>
        <v>69694.922675724869</v>
      </c>
      <c r="U252" s="1">
        <f t="shared" si="247"/>
        <v>79031.680664993808</v>
      </c>
      <c r="V252" s="1">
        <f t="shared" si="248"/>
        <v>66133.850928767148</v>
      </c>
      <c r="W252" s="1">
        <f t="shared" si="248"/>
        <v>63512.713655794534</v>
      </c>
      <c r="X252" s="1">
        <f t="shared" si="248"/>
        <v>63978.605476470111</v>
      </c>
      <c r="Y252" s="1">
        <f t="shared" si="248"/>
        <v>64228.770540570666</v>
      </c>
      <c r="Z252" s="1">
        <f t="shared" si="248"/>
        <v>81914.716666260021</v>
      </c>
      <c r="AA252" s="1">
        <f t="shared" si="248"/>
        <v>63611.32417560726</v>
      </c>
      <c r="AB252" s="1">
        <f t="shared" si="248"/>
        <v>65089.338361076567</v>
      </c>
      <c r="AC252" s="1">
        <f t="shared" si="248"/>
        <v>66369.143842251768</v>
      </c>
      <c r="AD252" s="1">
        <f t="shared" si="248"/>
        <v>69930.818584480876</v>
      </c>
      <c r="AE252" s="1">
        <f t="shared" si="248"/>
        <v>67328.192226692947</v>
      </c>
      <c r="AF252" s="1">
        <f t="shared" si="248"/>
        <v>69694.922675724869</v>
      </c>
    </row>
    <row r="253" spans="1:38">
      <c r="A253" s="77" t="s">
        <v>997</v>
      </c>
      <c r="B253" s="5" t="str">
        <f t="shared" si="249"/>
        <v>9020-06112</v>
      </c>
      <c r="C253" s="5" t="str">
        <f t="shared" si="250"/>
        <v>9020</v>
      </c>
      <c r="D253" s="1">
        <f>SUM($F253:K253)</f>
        <v>-90</v>
      </c>
      <c r="E253" s="2">
        <f t="shared" si="246"/>
        <v>-2.3525680868492858E-4</v>
      </c>
      <c r="F253" s="22">
        <f>'Div 91 history'!B251</f>
        <v>0</v>
      </c>
      <c r="G253" s="22">
        <f>'Div 91 history'!C251</f>
        <v>0</v>
      </c>
      <c r="H253" s="22">
        <f>'Div 91 history'!D251</f>
        <v>0</v>
      </c>
      <c r="I253" s="22">
        <f>'Div 91 history'!E251</f>
        <v>0</v>
      </c>
      <c r="J253" s="22">
        <f>'Div 91 history'!F251</f>
        <v>-90</v>
      </c>
      <c r="K253" s="22">
        <f>'Div 91 history'!G251</f>
        <v>0</v>
      </c>
      <c r="L253" s="1">
        <f t="shared" si="247"/>
        <v>-67.914055512137608</v>
      </c>
      <c r="M253" s="1">
        <f t="shared" si="247"/>
        <v>-68.937973130849372</v>
      </c>
      <c r="N253" s="1">
        <f t="shared" si="247"/>
        <v>-71.546992312278007</v>
      </c>
      <c r="O253" s="1">
        <f t="shared" si="247"/>
        <v>-71.971528985756137</v>
      </c>
      <c r="P253" s="1">
        <f t="shared" si="247"/>
        <v>-73.643793196090783</v>
      </c>
      <c r="Q253" s="1">
        <f t="shared" si="247"/>
        <v>-75.091798853546521</v>
      </c>
      <c r="R253" s="1">
        <f t="shared" si="247"/>
        <v>-79.121571543712832</v>
      </c>
      <c r="S253" s="1">
        <f t="shared" si="247"/>
        <v>-76.176891476504665</v>
      </c>
      <c r="T253" s="1">
        <f t="shared" si="247"/>
        <v>-78.85467269425979</v>
      </c>
      <c r="U253" s="1">
        <f t="shared" si="247"/>
        <v>-89.418526803043477</v>
      </c>
      <c r="V253" s="1">
        <f t="shared" si="248"/>
        <v>-74.825582248838657</v>
      </c>
      <c r="W253" s="1">
        <f t="shared" si="248"/>
        <v>-71.859958444237321</v>
      </c>
      <c r="X253" s="1">
        <f t="shared" si="248"/>
        <v>-72.387080731196988</v>
      </c>
      <c r="Y253" s="1">
        <f t="shared" si="248"/>
        <v>-72.670124079146035</v>
      </c>
      <c r="Z253" s="1">
        <f t="shared" si="248"/>
        <v>-92.680469732564774</v>
      </c>
      <c r="AA253" s="1">
        <f t="shared" si="248"/>
        <v>-71.971528985756137</v>
      </c>
      <c r="AB253" s="1">
        <f t="shared" si="248"/>
        <v>-73.643793196090783</v>
      </c>
      <c r="AC253" s="1">
        <f t="shared" si="248"/>
        <v>-75.091798853546521</v>
      </c>
      <c r="AD253" s="1">
        <f t="shared" si="248"/>
        <v>-79.121571543712832</v>
      </c>
      <c r="AE253" s="1">
        <f t="shared" si="248"/>
        <v>-76.176891476504665</v>
      </c>
      <c r="AF253" s="1">
        <f t="shared" si="248"/>
        <v>-78.85467269425979</v>
      </c>
    </row>
    <row r="254" spans="1:38">
      <c r="A254" s="77" t="s">
        <v>301</v>
      </c>
      <c r="B254" s="5" t="str">
        <f t="shared" si="223"/>
        <v>9030-06112</v>
      </c>
      <c r="C254" s="5" t="str">
        <f t="shared" si="245"/>
        <v>9030</v>
      </c>
      <c r="D254" s="1">
        <f>SUM($F254:K254)</f>
        <v>415645.42</v>
      </c>
      <c r="E254" s="2">
        <f>D254/$D$257</f>
        <v>1.0864823894856308</v>
      </c>
      <c r="F254" s="22">
        <f>'Div 91 history'!B252</f>
        <v>75141.759999999995</v>
      </c>
      <c r="G254" s="22">
        <f>'Div 91 history'!C252</f>
        <v>84441.2</v>
      </c>
      <c r="H254" s="22">
        <f>'Div 91 history'!D252</f>
        <v>85100.08</v>
      </c>
      <c r="I254" s="22">
        <f>'Div 91 history'!E252</f>
        <v>87981.79</v>
      </c>
      <c r="J254" s="22">
        <f>'Div 91 history'!F252</f>
        <v>76662.66</v>
      </c>
      <c r="K254" s="22">
        <f>'Div 91 history'!G252</f>
        <v>6317.93</v>
      </c>
      <c r="L254" s="1">
        <f t="shared" ref="L254:AF254" si="251">$E254*L$257</f>
        <v>313646.29030273057</v>
      </c>
      <c r="M254" s="1">
        <f t="shared" si="251"/>
        <v>318375.03106578439</v>
      </c>
      <c r="N254" s="1">
        <f t="shared" si="251"/>
        <v>330424.21854859515</v>
      </c>
      <c r="O254" s="1">
        <f t="shared" si="251"/>
        <v>332384.848814742</v>
      </c>
      <c r="P254" s="1">
        <f t="shared" si="251"/>
        <v>340107.83725980326</v>
      </c>
      <c r="Q254" s="1">
        <f t="shared" si="251"/>
        <v>346795.13636708731</v>
      </c>
      <c r="R254" s="1">
        <f t="shared" si="251"/>
        <v>365405.76483718405</v>
      </c>
      <c r="S254" s="1">
        <f t="shared" si="251"/>
        <v>351806.4005782911</v>
      </c>
      <c r="T254" s="1">
        <f t="shared" si="251"/>
        <v>364173.1505663126</v>
      </c>
      <c r="U254" s="1">
        <f t="shared" si="251"/>
        <v>412960.01254258066</v>
      </c>
      <c r="V254" s="1">
        <f t="shared" si="251"/>
        <v>345565.67289514543</v>
      </c>
      <c r="W254" s="1">
        <f t="shared" si="251"/>
        <v>331869.58454152849</v>
      </c>
      <c r="X254" s="1">
        <f t="shared" si="251"/>
        <v>334303.98414546973</v>
      </c>
      <c r="Y254" s="1">
        <f t="shared" si="251"/>
        <v>335611.15827031963</v>
      </c>
      <c r="Z254" s="1">
        <f t="shared" si="251"/>
        <v>428024.58630876854</v>
      </c>
      <c r="AA254" s="1">
        <f t="shared" si="251"/>
        <v>332384.848814742</v>
      </c>
      <c r="AB254" s="1">
        <f t="shared" si="251"/>
        <v>340107.83725980326</v>
      </c>
      <c r="AC254" s="1">
        <f t="shared" si="251"/>
        <v>346795.13636708731</v>
      </c>
      <c r="AD254" s="1">
        <f t="shared" si="251"/>
        <v>365405.76483718405</v>
      </c>
      <c r="AE254" s="1">
        <f t="shared" si="251"/>
        <v>351806.4005782911</v>
      </c>
      <c r="AF254" s="1">
        <f t="shared" si="251"/>
        <v>364173.1505663126</v>
      </c>
    </row>
    <row r="255" spans="1:38">
      <c r="A255" s="77" t="s">
        <v>355</v>
      </c>
      <c r="B255" s="5" t="str">
        <f t="shared" si="223"/>
        <v>9030-06116</v>
      </c>
      <c r="C255" s="5" t="str">
        <f t="shared" si="245"/>
        <v>9030</v>
      </c>
      <c r="D255" s="1">
        <f>SUM($F255:K255)</f>
        <v>-189721.44</v>
      </c>
      <c r="E255" s="2">
        <f>D255/$D$257</f>
        <v>-0.49592511681676837</v>
      </c>
      <c r="F255" s="22">
        <f>'Div 91 history'!B253</f>
        <v>106875.53</v>
      </c>
      <c r="G255" s="22">
        <f>'Div 91 history'!C253</f>
        <v>83392.44</v>
      </c>
      <c r="H255" s="22">
        <f>'Div 91 history'!D253</f>
        <v>-387157.86</v>
      </c>
      <c r="I255" s="22">
        <f>'Div 91 history'!E253</f>
        <v>2286.11</v>
      </c>
      <c r="J255" s="22">
        <f>'Div 91 history'!F253</f>
        <v>4259.54</v>
      </c>
      <c r="K255" s="22">
        <f>'Div 91 history'!G253</f>
        <v>622.79999999999995</v>
      </c>
      <c r="L255" s="1">
        <f t="shared" ref="L255:AE256" si="252">$E255*L$257</f>
        <v>-143163.91564447427</v>
      </c>
      <c r="M255" s="1">
        <f t="shared" si="252"/>
        <v>-145322.35036740056</v>
      </c>
      <c r="N255" s="1">
        <f t="shared" si="252"/>
        <v>-150822.20454615905</v>
      </c>
      <c r="O255" s="1">
        <f t="shared" si="252"/>
        <v>-151717.13464643771</v>
      </c>
      <c r="P255" s="1">
        <f t="shared" si="252"/>
        <v>-155242.29435805051</v>
      </c>
      <c r="Q255" s="1">
        <f t="shared" si="252"/>
        <v>-158294.71345205771</v>
      </c>
      <c r="R255" s="1">
        <f t="shared" si="252"/>
        <v>-166789.53875929135</v>
      </c>
      <c r="S255" s="1">
        <f t="shared" si="252"/>
        <v>-160582.10606273546</v>
      </c>
      <c r="T255" s="1">
        <f t="shared" si="252"/>
        <v>-166226.91171426274</v>
      </c>
      <c r="U255" s="1">
        <f t="shared" si="252"/>
        <v>-188495.68519724449</v>
      </c>
      <c r="V255" s="1">
        <f t="shared" si="252"/>
        <v>-157733.52458986788</v>
      </c>
      <c r="W255" s="1">
        <f t="shared" si="252"/>
        <v>-151481.94215978737</v>
      </c>
      <c r="X255" s="1">
        <f t="shared" si="252"/>
        <v>-152593.12437465493</v>
      </c>
      <c r="Y255" s="1">
        <f t="shared" si="252"/>
        <v>-153189.78428082512</v>
      </c>
      <c r="Z255" s="1">
        <f t="shared" si="252"/>
        <v>-195371.91308376225</v>
      </c>
      <c r="AA255" s="1">
        <f t="shared" si="252"/>
        <v>-151717.13464643771</v>
      </c>
      <c r="AB255" s="1">
        <f t="shared" si="252"/>
        <v>-155242.29435805051</v>
      </c>
      <c r="AC255" s="1">
        <f t="shared" si="252"/>
        <v>-158294.71345205771</v>
      </c>
      <c r="AD255" s="1">
        <f t="shared" si="252"/>
        <v>-166789.53875929135</v>
      </c>
      <c r="AE255" s="1">
        <f t="shared" si="252"/>
        <v>-160582.10606273546</v>
      </c>
      <c r="AF255" s="1">
        <f t="shared" ref="AF255:AF256" si="253">$E255*AF$257</f>
        <v>-166226.91171426274</v>
      </c>
    </row>
    <row r="256" spans="1:38">
      <c r="A256" s="77" t="s">
        <v>302</v>
      </c>
      <c r="B256" s="5" t="str">
        <f t="shared" ref="B256" si="254">RIGHT(A256,10)</f>
        <v>9230-06121</v>
      </c>
      <c r="C256" s="5" t="str">
        <f t="shared" ref="C256" si="255">LEFT(B256,4)</f>
        <v>9230</v>
      </c>
      <c r="D256" s="1">
        <f>SUM($F256:K256)</f>
        <v>37485.230000000003</v>
      </c>
      <c r="E256" s="2">
        <f>D256/$D$257</f>
        <v>9.7985062029117179E-2</v>
      </c>
      <c r="F256" s="22">
        <f>'Div 91 history'!B254</f>
        <v>6287.6</v>
      </c>
      <c r="G256" s="22">
        <f>'Div 91 history'!C254</f>
        <v>3432.81</v>
      </c>
      <c r="H256" s="22">
        <f>'Div 91 history'!D254</f>
        <v>1578.25</v>
      </c>
      <c r="I256" s="22">
        <f>'Div 91 history'!E254</f>
        <v>6666.86</v>
      </c>
      <c r="J256" s="22">
        <f>'Div 91 history'!F254</f>
        <v>7528.77</v>
      </c>
      <c r="K256" s="22">
        <f>'Div 91 history'!G254</f>
        <v>11990.94</v>
      </c>
      <c r="L256" s="1">
        <f t="shared" si="252"/>
        <v>28286.377678947181</v>
      </c>
      <c r="M256" s="1">
        <f t="shared" si="252"/>
        <v>28712.841983818988</v>
      </c>
      <c r="N256" s="1">
        <f t="shared" si="252"/>
        <v>29799.505140377481</v>
      </c>
      <c r="O256" s="1">
        <f t="shared" si="252"/>
        <v>29976.325749808177</v>
      </c>
      <c r="P256" s="1">
        <f t="shared" si="252"/>
        <v>30672.82806697665</v>
      </c>
      <c r="Q256" s="1">
        <f t="shared" si="252"/>
        <v>31275.926123765868</v>
      </c>
      <c r="R256" s="1">
        <f t="shared" si="252"/>
        <v>32954.336747528119</v>
      </c>
      <c r="S256" s="1">
        <f t="shared" si="252"/>
        <v>31727.869974242418</v>
      </c>
      <c r="T256" s="1">
        <f t="shared" si="252"/>
        <v>32843.172694656088</v>
      </c>
      <c r="U256" s="1">
        <f t="shared" si="252"/>
        <v>37243.044927480551</v>
      </c>
      <c r="V256" s="1">
        <f t="shared" si="252"/>
        <v>31165.046227573719</v>
      </c>
      <c r="W256" s="1">
        <f t="shared" si="252"/>
        <v>29929.85633414087</v>
      </c>
      <c r="X256" s="1">
        <f t="shared" si="252"/>
        <v>30149.404113749861</v>
      </c>
      <c r="Y256" s="1">
        <f t="shared" si="252"/>
        <v>30267.292391503641</v>
      </c>
      <c r="Z256" s="1">
        <f t="shared" si="252"/>
        <v>38601.652493702546</v>
      </c>
      <c r="AA256" s="1">
        <f t="shared" si="252"/>
        <v>29976.325749808177</v>
      </c>
      <c r="AB256" s="1">
        <f t="shared" si="252"/>
        <v>30672.82806697665</v>
      </c>
      <c r="AC256" s="1">
        <f t="shared" si="252"/>
        <v>31275.926123765868</v>
      </c>
      <c r="AD256" s="1">
        <f t="shared" si="252"/>
        <v>32954.336747528119</v>
      </c>
      <c r="AE256" s="1">
        <f t="shared" si="252"/>
        <v>31727.869974242418</v>
      </c>
      <c r="AF256" s="1">
        <f t="shared" si="253"/>
        <v>32843.172694656088</v>
      </c>
    </row>
    <row r="257" spans="1:38">
      <c r="A257" s="9" t="s">
        <v>37</v>
      </c>
      <c r="B257" s="5"/>
      <c r="C257" s="5"/>
      <c r="D257" s="31">
        <f>SUM(D244:D256)</f>
        <v>382560.66</v>
      </c>
      <c r="E257" s="32">
        <f t="shared" ref="E257:K257" si="256">SUM(E244:E256)</f>
        <v>1</v>
      </c>
      <c r="F257" s="31">
        <f t="shared" si="256"/>
        <v>190123.25999999998</v>
      </c>
      <c r="G257" s="31">
        <f t="shared" si="256"/>
        <v>174228.58000000002</v>
      </c>
      <c r="H257" s="31">
        <f t="shared" si="256"/>
        <v>-296388.71999999997</v>
      </c>
      <c r="I257" s="31">
        <f t="shared" si="256"/>
        <v>103964.51999999999</v>
      </c>
      <c r="J257" s="31">
        <f t="shared" si="256"/>
        <v>102931.19</v>
      </c>
      <c r="K257" s="31">
        <f t="shared" si="256"/>
        <v>107701.83</v>
      </c>
      <c r="L257" s="33">
        <f>'Div 91 history'!H255</f>
        <v>288680.51</v>
      </c>
      <c r="M257" s="33">
        <f>'Div 91 history'!I255</f>
        <v>293032.84999999998</v>
      </c>
      <c r="N257" s="33">
        <f>'Div 91 history'!J255</f>
        <v>304122.94</v>
      </c>
      <c r="O257" s="31">
        <f>'Div 091 FY18 Budget'!C100</f>
        <v>305927.50699999998</v>
      </c>
      <c r="P257" s="31">
        <f>'Div 091 FY18 Budget'!D100</f>
        <v>313035.75699999998</v>
      </c>
      <c r="Q257" s="31">
        <f>'Div 091 FY18 Budget'!E100</f>
        <v>319190.75699999998</v>
      </c>
      <c r="R257" s="31">
        <f>'Div 091 FY18 Budget'!F100</f>
        <v>336320.00699999998</v>
      </c>
      <c r="S257" s="31">
        <f>'Div 091 FY18 Budget'!G100</f>
        <v>323803.13199999998</v>
      </c>
      <c r="T257" s="31">
        <f>'Div 091 FY18 Budget'!H100</f>
        <v>335185.50699999998</v>
      </c>
      <c r="U257" s="31">
        <f>'Div 091 FY18 Budget'!I100</f>
        <v>380089.00699999998</v>
      </c>
      <c r="V257" s="31">
        <f>'Div 091 FY18 Budget'!J100</f>
        <v>318059.15700000001</v>
      </c>
      <c r="W257" s="31">
        <f>'Div 091 FY18 Budget'!K100</f>
        <v>305453.25699999998</v>
      </c>
      <c r="X257" s="31">
        <f>'Div 091 FY18 Budget'!L100</f>
        <v>307693.88199999998</v>
      </c>
      <c r="Y257" s="31">
        <f>'Div 091 FY18 Budget'!M100</f>
        <v>308897.00699999998</v>
      </c>
      <c r="Z257" s="31">
        <f>'Div 091 FY18 Budget'!N100</f>
        <v>393954.46299999999</v>
      </c>
      <c r="AA257" s="37">
        <f t="shared" ref="AA257" si="257">O257*(1+AA$3)</f>
        <v>305927.50699999998</v>
      </c>
      <c r="AB257" s="37">
        <f t="shared" ref="AB257" si="258">P257*(1+AB$3)</f>
        <v>313035.75699999998</v>
      </c>
      <c r="AC257" s="37">
        <f t="shared" ref="AC257" si="259">Q257*(1+AC$3)</f>
        <v>319190.75699999998</v>
      </c>
      <c r="AD257" s="37">
        <f t="shared" ref="AD257" si="260">R257*(1+AD$3)</f>
        <v>336320.00699999998</v>
      </c>
      <c r="AE257" s="37">
        <f t="shared" ref="AE257" si="261">S257*(1+AE$3)</f>
        <v>323803.13199999998</v>
      </c>
      <c r="AF257" s="37">
        <f t="shared" ref="AF257" si="262">T257*(1+AF$3)</f>
        <v>335185.50699999998</v>
      </c>
      <c r="AH257" s="15">
        <f>SUM(F257:Q257)</f>
        <v>2206550.9809999997</v>
      </c>
      <c r="AI257" s="15">
        <f>SUM(U257:AF257)</f>
        <v>3947609.4400000004</v>
      </c>
      <c r="AK257" s="15">
        <f>AH257*$AK$6</f>
        <v>1108809.5474735023</v>
      </c>
      <c r="AL257" s="15">
        <f>AI257*$AL$6</f>
        <v>1983727.459397661</v>
      </c>
    </row>
    <row r="258" spans="1:38">
      <c r="A258" s="9"/>
      <c r="B258" s="5"/>
      <c r="C258" s="5"/>
      <c r="D258" s="45"/>
      <c r="E258" s="46"/>
      <c r="F258" s="1">
        <f>F257-'Div 91 history'!B255</f>
        <v>0</v>
      </c>
      <c r="G258" s="1">
        <f>G257-'Div 91 history'!C255</f>
        <v>0</v>
      </c>
      <c r="H258" s="1">
        <f>H257-'Div 91 history'!D255</f>
        <v>0</v>
      </c>
      <c r="I258" s="1">
        <f>I257-'Div 91 history'!E255</f>
        <v>0</v>
      </c>
      <c r="J258" s="1">
        <f>J257-'Div 91 history'!F255</f>
        <v>0</v>
      </c>
      <c r="K258" s="1">
        <f>K257-'Div 91 history'!G255</f>
        <v>0</v>
      </c>
      <c r="L258" s="1">
        <f>L257-'Div 91 history'!H255</f>
        <v>0</v>
      </c>
      <c r="M258" s="1">
        <f>M257-'Div 91 history'!I255</f>
        <v>0</v>
      </c>
      <c r="N258" s="1">
        <f>N257-'Div 91 history'!J255</f>
        <v>0</v>
      </c>
      <c r="O258" s="1">
        <f t="shared" ref="O258:AF258" si="263">O257-SUM(O244:O256)</f>
        <v>0</v>
      </c>
      <c r="P258" s="1">
        <f t="shared" si="263"/>
        <v>0</v>
      </c>
      <c r="Q258" s="1">
        <f t="shared" si="263"/>
        <v>0</v>
      </c>
      <c r="R258" s="1">
        <f t="shared" si="263"/>
        <v>0</v>
      </c>
      <c r="S258" s="1">
        <f t="shared" si="263"/>
        <v>0</v>
      </c>
      <c r="T258" s="1">
        <f t="shared" si="263"/>
        <v>0</v>
      </c>
      <c r="U258" s="1">
        <f t="shared" si="263"/>
        <v>0</v>
      </c>
      <c r="V258" s="1">
        <f t="shared" si="263"/>
        <v>0</v>
      </c>
      <c r="W258" s="1">
        <f t="shared" si="263"/>
        <v>0</v>
      </c>
      <c r="X258" s="1">
        <f t="shared" si="263"/>
        <v>0</v>
      </c>
      <c r="Y258" s="1">
        <f t="shared" si="263"/>
        <v>0</v>
      </c>
      <c r="Z258" s="1">
        <f t="shared" si="263"/>
        <v>0</v>
      </c>
      <c r="AA258" s="1">
        <f t="shared" si="263"/>
        <v>0</v>
      </c>
      <c r="AB258" s="1">
        <f t="shared" si="263"/>
        <v>0</v>
      </c>
      <c r="AC258" s="1">
        <f t="shared" si="263"/>
        <v>0</v>
      </c>
      <c r="AD258" s="1">
        <f t="shared" si="263"/>
        <v>0</v>
      </c>
      <c r="AE258" s="1">
        <f t="shared" si="263"/>
        <v>0</v>
      </c>
      <c r="AF258" s="1">
        <f t="shared" si="263"/>
        <v>0</v>
      </c>
      <c r="AG258" s="47"/>
    </row>
    <row r="259" spans="1:38">
      <c r="A259" s="53" t="s">
        <v>303</v>
      </c>
      <c r="B259" s="5" t="str">
        <f t="shared" ref="B259" si="264">RIGHT(A259,10)</f>
        <v>9040-09927</v>
      </c>
      <c r="C259" s="5" t="str">
        <f t="shared" ref="C259" si="265">LEFT(B259,4)</f>
        <v>9040</v>
      </c>
      <c r="D259" s="1">
        <f>SUM($F259:K259)</f>
        <v>0</v>
      </c>
      <c r="E259" s="2">
        <f>IF(D260=0,0,D259/$D$260)</f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1">
        <f t="shared" ref="M259:T259" si="266">$E259*M$260</f>
        <v>0</v>
      </c>
      <c r="N259" s="1">
        <f t="shared" si="266"/>
        <v>0</v>
      </c>
      <c r="O259" s="1">
        <f t="shared" si="266"/>
        <v>0</v>
      </c>
      <c r="P259" s="1">
        <f t="shared" si="266"/>
        <v>0</v>
      </c>
      <c r="Q259" s="1">
        <f t="shared" si="266"/>
        <v>0</v>
      </c>
      <c r="R259" s="1">
        <f t="shared" si="266"/>
        <v>0</v>
      </c>
      <c r="S259" s="1">
        <f t="shared" si="266"/>
        <v>0</v>
      </c>
      <c r="T259" s="1">
        <f t="shared" si="266"/>
        <v>0</v>
      </c>
      <c r="U259" s="1">
        <f>$E259*U$260</f>
        <v>0</v>
      </c>
      <c r="V259" s="1">
        <f t="shared" ref="V259:AF259" si="267">$E259*V$260</f>
        <v>0</v>
      </c>
      <c r="W259" s="1">
        <f t="shared" si="267"/>
        <v>0</v>
      </c>
      <c r="X259" s="1">
        <f t="shared" si="267"/>
        <v>0</v>
      </c>
      <c r="Y259" s="1">
        <f t="shared" si="267"/>
        <v>0</v>
      </c>
      <c r="Z259" s="1">
        <f t="shared" si="267"/>
        <v>0</v>
      </c>
      <c r="AA259" s="1">
        <f t="shared" si="267"/>
        <v>0</v>
      </c>
      <c r="AB259" s="1">
        <f t="shared" si="267"/>
        <v>0</v>
      </c>
      <c r="AC259" s="1">
        <f t="shared" si="267"/>
        <v>0</v>
      </c>
      <c r="AD259" s="1">
        <f t="shared" si="267"/>
        <v>0</v>
      </c>
      <c r="AE259" s="1">
        <f t="shared" si="267"/>
        <v>0</v>
      </c>
      <c r="AF259" s="1">
        <f t="shared" si="267"/>
        <v>0</v>
      </c>
      <c r="AG259" s="47"/>
    </row>
    <row r="260" spans="1:38">
      <c r="A260" s="8" t="s">
        <v>38</v>
      </c>
      <c r="B260" s="5"/>
      <c r="C260" s="5"/>
      <c r="D260" s="31">
        <f>SUM(D259)</f>
        <v>0</v>
      </c>
      <c r="E260" s="36">
        <f>SUM(E259)</f>
        <v>0</v>
      </c>
      <c r="F260" s="31">
        <f>SUM(F259)</f>
        <v>0</v>
      </c>
      <c r="G260" s="31">
        <f t="shared" ref="G260:L260" si="268">SUM(G259)</f>
        <v>0</v>
      </c>
      <c r="H260" s="31">
        <f t="shared" si="268"/>
        <v>0</v>
      </c>
      <c r="I260" s="31">
        <f t="shared" si="268"/>
        <v>0</v>
      </c>
      <c r="J260" s="31">
        <f t="shared" si="268"/>
        <v>0</v>
      </c>
      <c r="K260" s="31">
        <f t="shared" si="268"/>
        <v>0</v>
      </c>
      <c r="L260" s="31">
        <f t="shared" si="268"/>
        <v>0</v>
      </c>
      <c r="M260" s="49">
        <v>0</v>
      </c>
      <c r="N260" s="49">
        <v>0</v>
      </c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37">
        <f t="shared" ref="AA260:AD260" si="269">O260</f>
        <v>0</v>
      </c>
      <c r="AB260" s="37">
        <f t="shared" si="269"/>
        <v>0</v>
      </c>
      <c r="AC260" s="37">
        <f t="shared" si="269"/>
        <v>0</v>
      </c>
      <c r="AD260" s="37">
        <f t="shared" si="269"/>
        <v>0</v>
      </c>
      <c r="AE260" s="37">
        <f>S260</f>
        <v>0</v>
      </c>
      <c r="AF260" s="37">
        <f t="shared" ref="AF260" si="270">T260</f>
        <v>0</v>
      </c>
      <c r="AH260" s="15">
        <f>SUM(F260:Q260)</f>
        <v>0</v>
      </c>
      <c r="AI260" s="15">
        <f>SUM(U260:AF260)</f>
        <v>0</v>
      </c>
      <c r="AK260" s="15">
        <f>AH260*$AK$6</f>
        <v>0</v>
      </c>
      <c r="AL260" s="15">
        <f>AI260*$AL$6</f>
        <v>0</v>
      </c>
    </row>
    <row r="261" spans="1:38">
      <c r="A261" s="9"/>
      <c r="B261" s="5"/>
      <c r="C261" s="5"/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f>M260-SUM(M259)</f>
        <v>0</v>
      </c>
      <c r="N261" s="1">
        <f>N260-SUM(N259)</f>
        <v>0</v>
      </c>
      <c r="O261" s="1">
        <f t="shared" ref="O261:AF261" si="271">O260-SUM(O259)</f>
        <v>0</v>
      </c>
      <c r="P261" s="1">
        <f t="shared" si="271"/>
        <v>0</v>
      </c>
      <c r="Q261" s="1">
        <f t="shared" si="271"/>
        <v>0</v>
      </c>
      <c r="R261" s="1">
        <f t="shared" si="271"/>
        <v>0</v>
      </c>
      <c r="S261" s="1">
        <f t="shared" si="271"/>
        <v>0</v>
      </c>
      <c r="T261" s="1">
        <f t="shared" si="271"/>
        <v>0</v>
      </c>
      <c r="U261" s="1">
        <f t="shared" si="271"/>
        <v>0</v>
      </c>
      <c r="V261" s="1">
        <f t="shared" si="271"/>
        <v>0</v>
      </c>
      <c r="W261" s="1">
        <f t="shared" si="271"/>
        <v>0</v>
      </c>
      <c r="X261" s="1">
        <f t="shared" si="271"/>
        <v>0</v>
      </c>
      <c r="Y261" s="1">
        <f t="shared" si="271"/>
        <v>0</v>
      </c>
      <c r="Z261" s="1">
        <f t="shared" si="271"/>
        <v>0</v>
      </c>
      <c r="AA261" s="1">
        <f t="shared" si="271"/>
        <v>0</v>
      </c>
      <c r="AB261" s="1">
        <f t="shared" si="271"/>
        <v>0</v>
      </c>
      <c r="AC261" s="1">
        <f t="shared" si="271"/>
        <v>0</v>
      </c>
      <c r="AD261" s="1">
        <f t="shared" si="271"/>
        <v>0</v>
      </c>
      <c r="AE261" s="1">
        <f t="shared" si="271"/>
        <v>0</v>
      </c>
      <c r="AF261" s="1">
        <f t="shared" si="271"/>
        <v>0</v>
      </c>
    </row>
    <row r="262" spans="1:38">
      <c r="A262" s="5" t="s">
        <v>356</v>
      </c>
      <c r="B262" s="5" t="str">
        <f t="shared" si="223"/>
        <v>9200-04863</v>
      </c>
      <c r="C262" s="5" t="str">
        <f t="shared" ref="C262:C263" si="272">LEFT(B262,4)</f>
        <v>9200</v>
      </c>
      <c r="D262" s="1">
        <f>SUM($F262:K262)</f>
        <v>-73365.819999999992</v>
      </c>
      <c r="E262" s="2">
        <f>D262/$D$267</f>
        <v>1.1182922459078339</v>
      </c>
      <c r="F262" s="22">
        <f>'Div 91 history'!B257</f>
        <v>-4731.29</v>
      </c>
      <c r="G262" s="22">
        <f>'Div 91 history'!C257</f>
        <v>-25367.87</v>
      </c>
      <c r="H262" s="22">
        <f>'Div 91 history'!D257</f>
        <v>-6325.79</v>
      </c>
      <c r="I262" s="22">
        <f>'Div 91 history'!E257</f>
        <v>-4895.53</v>
      </c>
      <c r="J262" s="22">
        <f>'Div 91 history'!F257</f>
        <v>-26382.78</v>
      </c>
      <c r="K262" s="22">
        <f>'Div 91 history'!G257</f>
        <v>-5662.56</v>
      </c>
      <c r="L262" s="1">
        <f t="shared" ref="L262:U264" si="273">$E262*L$267</f>
        <v>270.62672350969581</v>
      </c>
      <c r="M262" s="1">
        <f t="shared" si="273"/>
        <v>-64.86095026265437</v>
      </c>
      <c r="N262" s="1">
        <f t="shared" si="273"/>
        <v>-69.334119246285709</v>
      </c>
      <c r="O262" s="1">
        <f t="shared" si="273"/>
        <v>9231.9994590432507</v>
      </c>
      <c r="P262" s="1">
        <f t="shared" si="273"/>
        <v>8908.3813391689655</v>
      </c>
      <c r="Q262" s="1">
        <f t="shared" si="273"/>
        <v>8869.8966534767424</v>
      </c>
      <c r="R262" s="1">
        <f t="shared" si="273"/>
        <v>9563.8415000939422</v>
      </c>
      <c r="S262" s="1">
        <f t="shared" si="273"/>
        <v>9215.157642332204</v>
      </c>
      <c r="T262" s="1">
        <f t="shared" si="273"/>
        <v>9504.7422151406536</v>
      </c>
      <c r="U262" s="1">
        <f t="shared" si="273"/>
        <v>10841.401934126989</v>
      </c>
      <c r="V262" s="1">
        <f t="shared" ref="V262:AF264" si="274">$E262*V$267</f>
        <v>9041.2160061607592</v>
      </c>
      <c r="W262" s="1">
        <f t="shared" si="274"/>
        <v>8689.2180893282748</v>
      </c>
      <c r="X262" s="1">
        <f t="shared" si="274"/>
        <v>8865.1823806848934</v>
      </c>
      <c r="Y262" s="1">
        <f t="shared" si="274"/>
        <v>8791.1542297364103</v>
      </c>
      <c r="Z262" s="1">
        <f t="shared" si="274"/>
        <v>11357.636835191708</v>
      </c>
      <c r="AA262" s="1">
        <f t="shared" si="274"/>
        <v>9231.9994590432507</v>
      </c>
      <c r="AB262" s="1">
        <f t="shared" si="274"/>
        <v>8908.3813391689655</v>
      </c>
      <c r="AC262" s="1">
        <f t="shared" si="274"/>
        <v>8869.8966534767424</v>
      </c>
      <c r="AD262" s="1">
        <f t="shared" si="274"/>
        <v>9563.8415000939422</v>
      </c>
      <c r="AE262" s="1">
        <f t="shared" si="274"/>
        <v>9215.157642332204</v>
      </c>
      <c r="AF262" s="1">
        <f t="shared" si="274"/>
        <v>9504.7422151406536</v>
      </c>
    </row>
    <row r="263" spans="1:38">
      <c r="A263" s="5" t="s">
        <v>311</v>
      </c>
      <c r="B263" s="5" t="str">
        <f t="shared" si="223"/>
        <v>8700-07590</v>
      </c>
      <c r="C263" s="5" t="str">
        <f t="shared" si="272"/>
        <v>8700</v>
      </c>
      <c r="D263" s="1">
        <f>SUM($F263:K263)</f>
        <v>4755.4799999999996</v>
      </c>
      <c r="E263" s="2">
        <f>D263/$D$267</f>
        <v>-7.2486294156731093E-2</v>
      </c>
      <c r="F263" s="22">
        <f>'Div 91 history'!B258</f>
        <v>0</v>
      </c>
      <c r="G263" s="22">
        <f>'Div 91 history'!C258</f>
        <v>0</v>
      </c>
      <c r="H263" s="22">
        <f>'Div 91 history'!D258</f>
        <v>0</v>
      </c>
      <c r="I263" s="22">
        <f>'Div 91 history'!E258</f>
        <v>714.18</v>
      </c>
      <c r="J263" s="22">
        <f>'Div 91 history'!F258</f>
        <v>149.47</v>
      </c>
      <c r="K263" s="22">
        <f>'Div 91 history'!G258</f>
        <v>3891.83</v>
      </c>
      <c r="L263" s="1">
        <f t="shared" si="273"/>
        <v>-17.541683185928925</v>
      </c>
      <c r="M263" s="1">
        <f t="shared" si="273"/>
        <v>4.2042050610904038</v>
      </c>
      <c r="N263" s="1">
        <f t="shared" si="273"/>
        <v>4.4941502377173279</v>
      </c>
      <c r="O263" s="1">
        <f t="shared" si="273"/>
        <v>-598.40657117293847</v>
      </c>
      <c r="P263" s="1">
        <f t="shared" si="273"/>
        <v>-577.43005245209861</v>
      </c>
      <c r="Q263" s="1">
        <f t="shared" si="273"/>
        <v>-574.93552362224773</v>
      </c>
      <c r="R263" s="1">
        <f t="shared" si="273"/>
        <v>-619.91615410100678</v>
      </c>
      <c r="S263" s="1">
        <f t="shared" si="273"/>
        <v>-597.31490583704976</v>
      </c>
      <c r="T263" s="1">
        <f t="shared" si="273"/>
        <v>-616.08541292467078</v>
      </c>
      <c r="U263" s="1">
        <f t="shared" si="273"/>
        <v>-702.72601150920423</v>
      </c>
      <c r="V263" s="1">
        <f t="shared" si="274"/>
        <v>-586.04022817406474</v>
      </c>
      <c r="W263" s="1">
        <f t="shared" si="274"/>
        <v>-563.22416677737419</v>
      </c>
      <c r="X263" s="1">
        <f t="shared" si="274"/>
        <v>-574.62995040060059</v>
      </c>
      <c r="Y263" s="1">
        <f t="shared" si="274"/>
        <v>-569.83153894316035</v>
      </c>
      <c r="Z263" s="1">
        <f t="shared" si="274"/>
        <v>-736.18770725955835</v>
      </c>
      <c r="AA263" s="1">
        <f t="shared" si="274"/>
        <v>-598.40657117293847</v>
      </c>
      <c r="AB263" s="1">
        <f t="shared" si="274"/>
        <v>-577.43005245209861</v>
      </c>
      <c r="AC263" s="1">
        <f t="shared" si="274"/>
        <v>-574.93552362224773</v>
      </c>
      <c r="AD263" s="1">
        <f t="shared" si="274"/>
        <v>-619.91615410100678</v>
      </c>
      <c r="AE263" s="1">
        <f t="shared" si="274"/>
        <v>-597.31490583704976</v>
      </c>
      <c r="AF263" s="1">
        <f t="shared" si="274"/>
        <v>-616.08541292467078</v>
      </c>
    </row>
    <row r="264" spans="1:38">
      <c r="A264" s="5" t="s">
        <v>998</v>
      </c>
      <c r="B264" s="5" t="str">
        <f t="shared" ref="B264" si="275">RIGHT(A264,10)</f>
        <v>8750-07590</v>
      </c>
      <c r="C264" s="5" t="str">
        <f t="shared" ref="C264" si="276">LEFT(B264,4)</f>
        <v>8750</v>
      </c>
      <c r="D264" s="1">
        <f>SUM($F264:K264)</f>
        <v>54.25</v>
      </c>
      <c r="E264" s="2">
        <f>D264/$D$267</f>
        <v>-8.2691578095221989E-4</v>
      </c>
      <c r="F264" s="22">
        <f>'Div 91 history'!B259</f>
        <v>0</v>
      </c>
      <c r="G264" s="22">
        <f>'Div 91 history'!C259</f>
        <v>0</v>
      </c>
      <c r="H264" s="22">
        <f>'Div 91 history'!D259</f>
        <v>0</v>
      </c>
      <c r="I264" s="22">
        <f>'Div 91 history'!E259</f>
        <v>0</v>
      </c>
      <c r="J264" s="22">
        <f>'Div 91 history'!F259</f>
        <v>54.25</v>
      </c>
      <c r="K264" s="22">
        <f>'Div 91 history'!G259</f>
        <v>0</v>
      </c>
      <c r="L264" s="1">
        <f t="shared" si="273"/>
        <v>-0.20011361899043723</v>
      </c>
      <c r="M264" s="1">
        <f t="shared" si="273"/>
        <v>4.7961115295228757E-2</v>
      </c>
      <c r="N264" s="1">
        <f t="shared" si="273"/>
        <v>5.1268778419037632E-2</v>
      </c>
      <c r="O264" s="1">
        <f t="shared" si="273"/>
        <v>-6.8265572531336307</v>
      </c>
      <c r="P264" s="1">
        <f t="shared" si="273"/>
        <v>-6.5872594029469909</v>
      </c>
      <c r="Q264" s="1">
        <f t="shared" si="273"/>
        <v>-6.5588020886444571</v>
      </c>
      <c r="R264" s="1">
        <f t="shared" si="273"/>
        <v>-7.0719362419733924</v>
      </c>
      <c r="S264" s="1">
        <f t="shared" si="273"/>
        <v>-6.8141036533977548</v>
      </c>
      <c r="T264" s="1">
        <f t="shared" si="273"/>
        <v>-7.0282355621647854</v>
      </c>
      <c r="U264" s="1">
        <f t="shared" si="273"/>
        <v>-8.0166221126730299</v>
      </c>
      <c r="V264" s="1">
        <f t="shared" si="274"/>
        <v>-6.6854833536137299</v>
      </c>
      <c r="W264" s="1">
        <f t="shared" si="274"/>
        <v>-6.4252002001212407</v>
      </c>
      <c r="X264" s="1">
        <f t="shared" si="274"/>
        <v>-6.5553161424782758</v>
      </c>
      <c r="Y264" s="1">
        <f t="shared" si="274"/>
        <v>-6.5005763850686913</v>
      </c>
      <c r="Z264" s="1">
        <f t="shared" si="274"/>
        <v>-8.3983495081108632</v>
      </c>
      <c r="AA264" s="1">
        <f t="shared" si="274"/>
        <v>-6.8265572531336307</v>
      </c>
      <c r="AB264" s="1">
        <f t="shared" si="274"/>
        <v>-6.5872594029469909</v>
      </c>
      <c r="AC264" s="1">
        <f t="shared" si="274"/>
        <v>-6.5588020886444571</v>
      </c>
      <c r="AD264" s="1">
        <f t="shared" si="274"/>
        <v>-7.0719362419733924</v>
      </c>
      <c r="AE264" s="1">
        <f t="shared" si="274"/>
        <v>-6.8141036533977548</v>
      </c>
      <c r="AF264" s="1">
        <f t="shared" si="274"/>
        <v>-7.0282355621647854</v>
      </c>
    </row>
    <row r="265" spans="1:38">
      <c r="A265" s="5" t="s">
        <v>312</v>
      </c>
      <c r="B265" s="5" t="str">
        <f t="shared" ref="B265:B266" si="277">RIGHT(A265,10)</f>
        <v>8740-07590</v>
      </c>
      <c r="C265" s="5" t="str">
        <f t="shared" ref="C265:C266" si="278">LEFT(B265,4)</f>
        <v>8740</v>
      </c>
      <c r="D265" s="1">
        <f>SUM($F265:K265)</f>
        <v>2950.8599999999997</v>
      </c>
      <c r="E265" s="2">
        <f t="shared" ref="E265:E266" si="279">D265/$D$267</f>
        <v>-4.4979035970150551E-2</v>
      </c>
      <c r="F265" s="22">
        <f>'Div 91 history'!B260</f>
        <v>-1175.26</v>
      </c>
      <c r="G265" s="22">
        <f>'Div 91 history'!C260</f>
        <v>1665.62</v>
      </c>
      <c r="H265" s="22">
        <f>'Div 91 history'!D260</f>
        <v>-1665.62</v>
      </c>
      <c r="I265" s="22">
        <f>'Div 91 history'!E260</f>
        <v>0</v>
      </c>
      <c r="J265" s="22">
        <f>'Div 91 history'!F260</f>
        <v>1694.31</v>
      </c>
      <c r="K265" s="22">
        <f>'Div 91 history'!G260</f>
        <v>2431.81</v>
      </c>
      <c r="L265" s="1">
        <f t="shared" ref="L265:U266" si="280">$E265*L$267</f>
        <v>-10.884926704776433</v>
      </c>
      <c r="M265" s="1">
        <f t="shared" si="280"/>
        <v>2.6087840862687321</v>
      </c>
      <c r="N265" s="1">
        <f t="shared" si="280"/>
        <v>2.7887002301493342</v>
      </c>
      <c r="O265" s="1">
        <f t="shared" si="280"/>
        <v>-371.32193061717794</v>
      </c>
      <c r="P265" s="1">
        <f t="shared" si="280"/>
        <v>-358.30562731391996</v>
      </c>
      <c r="Q265" s="1">
        <f t="shared" si="280"/>
        <v>-356.75772776585035</v>
      </c>
      <c r="R265" s="1">
        <f t="shared" si="280"/>
        <v>-384.66900975096041</v>
      </c>
      <c r="S265" s="1">
        <f t="shared" si="280"/>
        <v>-370.64453284175664</v>
      </c>
      <c r="T265" s="1">
        <f t="shared" si="280"/>
        <v>-382.2919666538171</v>
      </c>
      <c r="U265" s="1">
        <f t="shared" si="280"/>
        <v>-436.05400050511213</v>
      </c>
      <c r="V265" s="1">
        <f t="shared" ref="V265:AF266" si="281">$E265*V$267</f>
        <v>-363.64839463308033</v>
      </c>
      <c r="W265" s="1">
        <f t="shared" si="281"/>
        <v>-349.49062235077906</v>
      </c>
      <c r="X265" s="1">
        <f t="shared" si="281"/>
        <v>-356.56811414181459</v>
      </c>
      <c r="Y265" s="1">
        <f t="shared" si="281"/>
        <v>-353.59061440818056</v>
      </c>
      <c r="Z265" s="1">
        <f t="shared" si="281"/>
        <v>-456.81757842403726</v>
      </c>
      <c r="AA265" s="1">
        <f t="shared" si="281"/>
        <v>-371.32193061717794</v>
      </c>
      <c r="AB265" s="1">
        <f t="shared" si="281"/>
        <v>-358.30562731391996</v>
      </c>
      <c r="AC265" s="1">
        <f t="shared" si="281"/>
        <v>-356.75772776585035</v>
      </c>
      <c r="AD265" s="1">
        <f t="shared" si="281"/>
        <v>-384.66900975096041</v>
      </c>
      <c r="AE265" s="1">
        <f t="shared" si="281"/>
        <v>-370.64453284175664</v>
      </c>
      <c r="AF265" s="1">
        <f t="shared" si="281"/>
        <v>-382.2919666538171</v>
      </c>
    </row>
    <row r="266" spans="1:38">
      <c r="A266" s="5" t="s">
        <v>312</v>
      </c>
      <c r="B266" s="5" t="str">
        <f t="shared" si="277"/>
        <v>8740-07590</v>
      </c>
      <c r="C266" s="5" t="str">
        <f t="shared" si="278"/>
        <v>8740</v>
      </c>
      <c r="D266" s="1">
        <f>SUM($F266:K266)</f>
        <v>0</v>
      </c>
      <c r="E266" s="2">
        <f t="shared" si="279"/>
        <v>0</v>
      </c>
      <c r="F266" s="22">
        <f>'Div 91 history'!B261</f>
        <v>0</v>
      </c>
      <c r="G266" s="22">
        <f>'Div 91 history'!C261</f>
        <v>0</v>
      </c>
      <c r="H266" s="22">
        <f>'Div 91 history'!D261</f>
        <v>0</v>
      </c>
      <c r="I266" s="22">
        <f>'Div 91 history'!E261</f>
        <v>0</v>
      </c>
      <c r="J266" s="22">
        <f>'Div 91 history'!F261</f>
        <v>0</v>
      </c>
      <c r="K266" s="22">
        <f>'Div 91 history'!G261</f>
        <v>0</v>
      </c>
      <c r="L266" s="1">
        <f t="shared" si="280"/>
        <v>0</v>
      </c>
      <c r="M266" s="1">
        <f t="shared" si="280"/>
        <v>0</v>
      </c>
      <c r="N266" s="1">
        <f t="shared" si="280"/>
        <v>0</v>
      </c>
      <c r="O266" s="1">
        <f t="shared" si="280"/>
        <v>0</v>
      </c>
      <c r="P266" s="1">
        <f t="shared" si="280"/>
        <v>0</v>
      </c>
      <c r="Q266" s="1">
        <f t="shared" si="280"/>
        <v>0</v>
      </c>
      <c r="R266" s="1">
        <f t="shared" si="280"/>
        <v>0</v>
      </c>
      <c r="S266" s="1">
        <f t="shared" si="280"/>
        <v>0</v>
      </c>
      <c r="T266" s="1">
        <f t="shared" si="280"/>
        <v>0</v>
      </c>
      <c r="U266" s="1">
        <f t="shared" si="280"/>
        <v>0</v>
      </c>
      <c r="V266" s="1">
        <f t="shared" si="281"/>
        <v>0</v>
      </c>
      <c r="W266" s="1">
        <f t="shared" si="281"/>
        <v>0</v>
      </c>
      <c r="X266" s="1">
        <f t="shared" si="281"/>
        <v>0</v>
      </c>
      <c r="Y266" s="1">
        <f t="shared" si="281"/>
        <v>0</v>
      </c>
      <c r="Z266" s="1">
        <f t="shared" si="281"/>
        <v>0</v>
      </c>
      <c r="AA266" s="1">
        <f t="shared" si="281"/>
        <v>0</v>
      </c>
      <c r="AB266" s="1">
        <f t="shared" si="281"/>
        <v>0</v>
      </c>
      <c r="AC266" s="1">
        <f t="shared" si="281"/>
        <v>0</v>
      </c>
      <c r="AD266" s="1">
        <f t="shared" si="281"/>
        <v>0</v>
      </c>
      <c r="AE266" s="1">
        <f t="shared" si="281"/>
        <v>0</v>
      </c>
      <c r="AF266" s="1">
        <f t="shared" si="281"/>
        <v>0</v>
      </c>
    </row>
    <row r="267" spans="1:38">
      <c r="A267" s="9" t="s">
        <v>39</v>
      </c>
      <c r="B267" s="9"/>
      <c r="C267" s="9"/>
      <c r="D267" s="31">
        <f t="shared" ref="D267:K267" si="282">SUM(D262:D266)</f>
        <v>-65605.23</v>
      </c>
      <c r="E267" s="36">
        <f t="shared" si="282"/>
        <v>1.0000000000000002</v>
      </c>
      <c r="F267" s="31">
        <f t="shared" si="282"/>
        <v>-5906.55</v>
      </c>
      <c r="G267" s="31">
        <f t="shared" si="282"/>
        <v>-23702.25</v>
      </c>
      <c r="H267" s="31">
        <f t="shared" si="282"/>
        <v>-7991.41</v>
      </c>
      <c r="I267" s="31">
        <f t="shared" si="282"/>
        <v>-4181.3499999999995</v>
      </c>
      <c r="J267" s="31">
        <f t="shared" si="282"/>
        <v>-24484.749999999996</v>
      </c>
      <c r="K267" s="31">
        <f t="shared" si="282"/>
        <v>661.07999999999947</v>
      </c>
      <c r="L267" s="33">
        <f>'Div 91 history'!H262</f>
        <v>242</v>
      </c>
      <c r="M267" s="33">
        <f>'Div 91 history'!I262</f>
        <v>-58</v>
      </c>
      <c r="N267" s="33">
        <f>'Div 91 history'!J262</f>
        <v>-62</v>
      </c>
      <c r="O267" s="31">
        <f>'Div 091 FY18 Budget'!C103</f>
        <v>8255.4444000000003</v>
      </c>
      <c r="P267" s="31">
        <f>'Div 091 FY18 Budget'!D103</f>
        <v>7966.0583999999999</v>
      </c>
      <c r="Q267" s="31">
        <f>'Div 091 FY18 Budget'!E103</f>
        <v>7931.6445999999996</v>
      </c>
      <c r="R267" s="31">
        <f>'Div 091 FY18 Budget'!F103</f>
        <v>8552.1844000000001</v>
      </c>
      <c r="S267" s="31">
        <f>'Div 091 FY18 Budget'!G103</f>
        <v>8240.3840999999993</v>
      </c>
      <c r="T267" s="31">
        <f>'Div 091 FY18 Budget'!H103</f>
        <v>8499.3366000000005</v>
      </c>
      <c r="U267" s="31">
        <f>'Div 091 FY18 Budget'!I103</f>
        <v>9694.6052999999993</v>
      </c>
      <c r="V267" s="31">
        <f>'Div 091 FY18 Budget'!J103</f>
        <v>8084.8419000000004</v>
      </c>
      <c r="W267" s="31">
        <f>'Div 091 FY18 Budget'!K103</f>
        <v>7770.0780999999997</v>
      </c>
      <c r="X267" s="31">
        <f>'Div 091 FY18 Budget'!L103</f>
        <v>7927.4290000000001</v>
      </c>
      <c r="Y267" s="31">
        <f>'Div 091 FY18 Budget'!M103</f>
        <v>7861.2314999999999</v>
      </c>
      <c r="Z267" s="31">
        <f>'Div 091 FY18 Budget'!N103</f>
        <v>10156.233200000001</v>
      </c>
      <c r="AA267" s="37">
        <f t="shared" ref="AA267" si="283">O267*(1+AA$3)</f>
        <v>8255.4444000000003</v>
      </c>
      <c r="AB267" s="37">
        <f t="shared" ref="AB267" si="284">P267*(1+AB$3)</f>
        <v>7966.0583999999999</v>
      </c>
      <c r="AC267" s="37">
        <f t="shared" ref="AC267" si="285">Q267*(1+AC$3)</f>
        <v>7931.6445999999996</v>
      </c>
      <c r="AD267" s="37">
        <f t="shared" ref="AD267" si="286">R267*(1+AD$3)</f>
        <v>8552.1844000000001</v>
      </c>
      <c r="AE267" s="37">
        <f t="shared" ref="AE267" si="287">S267*(1+AE$3)</f>
        <v>8240.3840999999993</v>
      </c>
      <c r="AF267" s="37">
        <f t="shared" ref="AF267" si="288">T267*(1+AF$3)</f>
        <v>8499.3366000000005</v>
      </c>
      <c r="AH267" s="15">
        <f>SUM(F267:Q267)</f>
        <v>-41330.082599999994</v>
      </c>
      <c r="AI267" s="15">
        <f>SUM(U267:AF267)</f>
        <v>100939.47149999999</v>
      </c>
      <c r="AK267" s="15">
        <f>AH267*$AK$6</f>
        <v>-20768.697655007174</v>
      </c>
      <c r="AL267" s="15">
        <f>AI267*$AL$6</f>
        <v>50723.457929424134</v>
      </c>
    </row>
    <row r="268" spans="1:38">
      <c r="F268" s="1">
        <f>F267-'Div 91 history'!B262</f>
        <v>0</v>
      </c>
      <c r="G268" s="1">
        <f>G267-'Div 91 history'!C262</f>
        <v>0</v>
      </c>
      <c r="H268" s="1">
        <f>H267-'Div 91 history'!D262</f>
        <v>0</v>
      </c>
      <c r="I268" s="1">
        <f>I267-'Div 91 history'!E262</f>
        <v>0</v>
      </c>
      <c r="J268" s="1">
        <f>J267-'Div 91 history'!F262</f>
        <v>0</v>
      </c>
      <c r="K268" s="1">
        <f>K267-'Div 91 history'!G262</f>
        <v>0</v>
      </c>
      <c r="L268" s="1">
        <f>L267-'Div 91 history'!H262</f>
        <v>0</v>
      </c>
      <c r="M268" s="1">
        <f>M267-'Div 91 history'!I262</f>
        <v>0</v>
      </c>
      <c r="N268" s="1">
        <f>N267-'Div 91 history'!J262</f>
        <v>0</v>
      </c>
      <c r="O268" s="1">
        <f t="shared" ref="O268:AF268" si="289">O267-SUM(O262:O266)</f>
        <v>0</v>
      </c>
      <c r="P268" s="1">
        <f t="shared" si="289"/>
        <v>0</v>
      </c>
      <c r="Q268" s="1">
        <f t="shared" si="289"/>
        <v>0</v>
      </c>
      <c r="R268" s="1">
        <f t="shared" si="289"/>
        <v>0</v>
      </c>
      <c r="S268" s="1">
        <f t="shared" si="289"/>
        <v>0</v>
      </c>
      <c r="T268" s="1">
        <f t="shared" si="289"/>
        <v>0</v>
      </c>
      <c r="U268" s="1">
        <f t="shared" si="289"/>
        <v>0</v>
      </c>
      <c r="V268" s="1">
        <f t="shared" si="289"/>
        <v>0</v>
      </c>
      <c r="W268" s="1">
        <f t="shared" si="289"/>
        <v>0</v>
      </c>
      <c r="X268" s="1">
        <f t="shared" si="289"/>
        <v>0</v>
      </c>
      <c r="Y268" s="1">
        <f t="shared" si="289"/>
        <v>0</v>
      </c>
      <c r="Z268" s="1">
        <f t="shared" si="289"/>
        <v>0</v>
      </c>
      <c r="AA268" s="1">
        <f t="shared" si="289"/>
        <v>0</v>
      </c>
      <c r="AB268" s="1">
        <f t="shared" si="289"/>
        <v>0</v>
      </c>
      <c r="AC268" s="1">
        <f t="shared" si="289"/>
        <v>0</v>
      </c>
      <c r="AD268" s="1">
        <f t="shared" si="289"/>
        <v>0</v>
      </c>
      <c r="AE268" s="1">
        <f t="shared" si="289"/>
        <v>0</v>
      </c>
      <c r="AF268" s="1">
        <f t="shared" si="289"/>
        <v>0</v>
      </c>
    </row>
    <row r="269" spans="1:38">
      <c r="A269" s="9" t="s">
        <v>124</v>
      </c>
      <c r="B269" s="9"/>
      <c r="C269" s="9"/>
      <c r="F269" s="50">
        <f t="shared" ref="F269:AF269" si="290">F31+F60+F84+F91+F119+F131+F149+F153+F172+F185+F188+F197+F204+F228+F242+F257+F260+F267</f>
        <v>831246.33999999973</v>
      </c>
      <c r="G269" s="50">
        <f t="shared" si="290"/>
        <v>694191.92000000016</v>
      </c>
      <c r="H269" s="50">
        <f t="shared" si="290"/>
        <v>477225.28000000055</v>
      </c>
      <c r="I269" s="50">
        <f t="shared" si="290"/>
        <v>708629.42</v>
      </c>
      <c r="J269" s="50">
        <f t="shared" si="290"/>
        <v>704519.55</v>
      </c>
      <c r="K269" s="50">
        <f t="shared" si="290"/>
        <v>482659.39000000007</v>
      </c>
      <c r="L269" s="50">
        <f t="shared" si="290"/>
        <v>1029942.3199999998</v>
      </c>
      <c r="M269" s="50">
        <f t="shared" si="290"/>
        <v>915016.72</v>
      </c>
      <c r="N269" s="50">
        <f t="shared" si="290"/>
        <v>914981.65999999992</v>
      </c>
      <c r="O269" s="16">
        <f t="shared" si="290"/>
        <v>873623.95510000002</v>
      </c>
      <c r="P269" s="16">
        <f t="shared" si="290"/>
        <v>946536.62389999977</v>
      </c>
      <c r="Q269" s="16">
        <f t="shared" si="290"/>
        <v>904541.7233999999</v>
      </c>
      <c r="R269" s="16">
        <f t="shared" si="290"/>
        <v>995619.77729999996</v>
      </c>
      <c r="S269" s="16">
        <f t="shared" si="290"/>
        <v>915103.4977999999</v>
      </c>
      <c r="T269" s="16">
        <f t="shared" si="290"/>
        <v>973162.23490000004</v>
      </c>
      <c r="U269" s="44">
        <f t="shared" si="290"/>
        <v>964767.74609999999</v>
      </c>
      <c r="V269" s="44">
        <f t="shared" si="290"/>
        <v>1027879.2407</v>
      </c>
      <c r="W269" s="44">
        <f t="shared" si="290"/>
        <v>904057.30799999996</v>
      </c>
      <c r="X269" s="44">
        <f t="shared" si="290"/>
        <v>1001650.8632</v>
      </c>
      <c r="Y269" s="44">
        <f t="shared" si="290"/>
        <v>857469.34969999979</v>
      </c>
      <c r="Z269" s="44">
        <f t="shared" si="290"/>
        <v>934151.79589999991</v>
      </c>
      <c r="AA269" s="44">
        <f t="shared" si="290"/>
        <v>892708.49933869147</v>
      </c>
      <c r="AB269" s="44">
        <f t="shared" si="290"/>
        <v>965621.16813869146</v>
      </c>
      <c r="AC269" s="44">
        <f t="shared" si="290"/>
        <v>921858.61508549622</v>
      </c>
      <c r="AD269" s="44">
        <f t="shared" si="290"/>
        <v>1016466.980780595</v>
      </c>
      <c r="AE269" s="44">
        <f t="shared" si="290"/>
        <v>930601.72984359285</v>
      </c>
      <c r="AF269" s="44">
        <f t="shared" si="290"/>
        <v>992136.77913869161</v>
      </c>
      <c r="AH269" s="15">
        <f>SUM(F269:Q269)</f>
        <v>9483114.9024</v>
      </c>
      <c r="AI269" s="15">
        <f>SUM(U269:AF269)</f>
        <v>11409370.075925758</v>
      </c>
      <c r="AK269" s="15">
        <f>SUM(AK8:AK267)</f>
        <v>4765341.2198996777</v>
      </c>
      <c r="AL269" s="15">
        <f>SUM(AL8:AL267)</f>
        <v>5733363.7124051219</v>
      </c>
    </row>
    <row r="270" spans="1:38">
      <c r="A270" s="9"/>
      <c r="B270" s="9"/>
      <c r="C270" s="9"/>
      <c r="F270" s="1">
        <f>F269-'Div 91 history'!B264</f>
        <v>0</v>
      </c>
      <c r="G270" s="1">
        <f>G269-'Div 91 history'!C264</f>
        <v>0</v>
      </c>
      <c r="H270" s="1">
        <f>H269-'Div 91 history'!D264</f>
        <v>0</v>
      </c>
      <c r="I270" s="1">
        <f>I269-'Div 91 history'!E264</f>
        <v>0</v>
      </c>
      <c r="J270" s="1">
        <f>J269-'Div 91 history'!F264</f>
        <v>0</v>
      </c>
      <c r="K270" s="50">
        <f>K269-'Div 91 history'!G264</f>
        <v>0</v>
      </c>
      <c r="L270" s="50">
        <f>L269-'Div 91 history'!H264</f>
        <v>0</v>
      </c>
      <c r="M270" s="50">
        <f>M269-'Div 91 history'!I264</f>
        <v>0</v>
      </c>
      <c r="N270" s="50">
        <f>N269-'Div 91 history'!J264</f>
        <v>0</v>
      </c>
      <c r="O270" s="1">
        <f>O269-'Div 091 FY18 Budget'!C104</f>
        <v>0</v>
      </c>
      <c r="P270" s="1">
        <f>P269-'Div 091 FY18 Budget'!D104</f>
        <v>0</v>
      </c>
      <c r="Q270" s="1">
        <f>Q269-'Div 091 FY18 Budget'!E104</f>
        <v>0</v>
      </c>
      <c r="R270" s="1">
        <f>R269-'Div 091 FY18 Budget'!F104</f>
        <v>0</v>
      </c>
      <c r="S270" s="1">
        <f>S269-'Div 091 FY18 Budget'!G104</f>
        <v>0</v>
      </c>
      <c r="T270" s="1">
        <f>T269-'Div 091 FY18 Budget'!H104</f>
        <v>0</v>
      </c>
      <c r="U270" s="1">
        <f>U269-'Div 091 FY18 Budget'!I104</f>
        <v>0</v>
      </c>
      <c r="V270" s="1">
        <f>V269-'Div 091 FY18 Budget'!J104</f>
        <v>0</v>
      </c>
      <c r="W270" s="1">
        <f>W269-'Div 091 FY18 Budget'!K104</f>
        <v>0</v>
      </c>
      <c r="X270" s="1">
        <f>X269-'Div 091 FY18 Budget'!L104</f>
        <v>0</v>
      </c>
      <c r="Y270" s="1">
        <f>Y269-'Div 091 FY18 Budget'!M104</f>
        <v>0</v>
      </c>
      <c r="Z270" s="1">
        <f>Z269-'Div 091 FY18 Budget'!N104</f>
        <v>0</v>
      </c>
      <c r="AA270" s="1"/>
      <c r="AB270" s="1"/>
      <c r="AC270" s="1"/>
      <c r="AD270" s="1"/>
      <c r="AE270" s="1"/>
      <c r="AF270" s="1"/>
      <c r="AH270" s="15">
        <f>SUM(AH8:AH267)</f>
        <v>9544887.9999954477</v>
      </c>
      <c r="AI270" s="15">
        <f>SUM(AI8:AI267)</f>
        <v>11464026.669799739</v>
      </c>
      <c r="AJ270" s="62" t="s">
        <v>580</v>
      </c>
      <c r="AK270" s="2">
        <f>AK269/AH269</f>
        <v>0.50250801228757214</v>
      </c>
      <c r="AL270" s="2">
        <f>AL269/AI269</f>
        <v>0.50251360717124571</v>
      </c>
    </row>
    <row r="271" spans="1:38">
      <c r="D271" s="22"/>
      <c r="F271" s="15">
        <f t="shared" ref="F271:AF271" si="291">F269-F362</f>
        <v>0</v>
      </c>
      <c r="G271" s="19">
        <f t="shared" si="291"/>
        <v>0</v>
      </c>
      <c r="H271" s="19">
        <f t="shared" si="291"/>
        <v>5.2386894822120667E-10</v>
      </c>
      <c r="I271" s="19">
        <f t="shared" si="291"/>
        <v>0</v>
      </c>
      <c r="J271" s="19">
        <f t="shared" si="291"/>
        <v>0</v>
      </c>
      <c r="K271" s="19">
        <f t="shared" si="291"/>
        <v>0</v>
      </c>
      <c r="L271" s="19">
        <f t="shared" si="291"/>
        <v>0</v>
      </c>
      <c r="M271" s="19">
        <f t="shared" ref="M271" si="292">M269-M362</f>
        <v>0</v>
      </c>
      <c r="N271" s="19">
        <f t="shared" si="291"/>
        <v>0</v>
      </c>
      <c r="O271" s="19">
        <f t="shared" si="291"/>
        <v>0</v>
      </c>
      <c r="P271" s="19">
        <f t="shared" si="291"/>
        <v>0</v>
      </c>
      <c r="Q271" s="19">
        <f t="shared" si="291"/>
        <v>0</v>
      </c>
      <c r="R271" s="19">
        <f t="shared" si="291"/>
        <v>0</v>
      </c>
      <c r="S271" s="19">
        <f t="shared" si="291"/>
        <v>0</v>
      </c>
      <c r="T271" s="19">
        <f t="shared" si="291"/>
        <v>0</v>
      </c>
      <c r="U271" s="15">
        <f t="shared" si="291"/>
        <v>0</v>
      </c>
      <c r="V271" s="15">
        <f t="shared" si="291"/>
        <v>0</v>
      </c>
      <c r="W271" s="15">
        <f t="shared" si="291"/>
        <v>0</v>
      </c>
      <c r="X271" s="15">
        <f t="shared" si="291"/>
        <v>0</v>
      </c>
      <c r="Y271" s="15">
        <f t="shared" si="291"/>
        <v>0</v>
      </c>
      <c r="Z271" s="15">
        <f t="shared" si="291"/>
        <v>0</v>
      </c>
      <c r="AA271" s="15">
        <f t="shared" si="291"/>
        <v>0</v>
      </c>
      <c r="AB271" s="15">
        <f t="shared" si="291"/>
        <v>0</v>
      </c>
      <c r="AC271" s="15">
        <f t="shared" si="291"/>
        <v>0</v>
      </c>
      <c r="AD271" s="15">
        <f t="shared" si="291"/>
        <v>0</v>
      </c>
      <c r="AE271" s="15">
        <f t="shared" si="291"/>
        <v>0</v>
      </c>
      <c r="AF271" s="15">
        <f t="shared" si="291"/>
        <v>0</v>
      </c>
    </row>
    <row r="272" spans="1:38">
      <c r="F272" s="15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</row>
    <row r="273" spans="1:32">
      <c r="A273" s="154" t="s">
        <v>596</v>
      </c>
      <c r="B273" s="53"/>
      <c r="C273" s="53"/>
      <c r="D273" s="50"/>
      <c r="E273" s="70"/>
      <c r="F273" s="50">
        <f t="shared" ref="F273:AF273" si="293">F73</f>
        <v>3685.96</v>
      </c>
      <c r="G273" s="50">
        <f t="shared" si="293"/>
        <v>3329.28</v>
      </c>
      <c r="H273" s="50">
        <f t="shared" si="293"/>
        <v>16551.490000000002</v>
      </c>
      <c r="I273" s="50">
        <f t="shared" si="293"/>
        <v>14649.07</v>
      </c>
      <c r="J273" s="50">
        <f t="shared" si="293"/>
        <v>115612.03999999998</v>
      </c>
      <c r="K273" s="50">
        <f t="shared" si="293"/>
        <v>2097.89</v>
      </c>
      <c r="L273" s="50">
        <f t="shared" si="293"/>
        <v>38259.236160414934</v>
      </c>
      <c r="M273" s="50">
        <f t="shared" si="293"/>
        <v>5355.0818255833674</v>
      </c>
      <c r="N273" s="50">
        <f t="shared" si="293"/>
        <v>5665.2052944408078</v>
      </c>
      <c r="O273" s="50">
        <f t="shared" si="293"/>
        <v>15672.356346045535</v>
      </c>
      <c r="P273" s="50">
        <f t="shared" si="293"/>
        <v>18414.119403756158</v>
      </c>
      <c r="Q273" s="50">
        <f t="shared" si="293"/>
        <v>20269.199160841439</v>
      </c>
      <c r="R273" s="50">
        <f t="shared" si="293"/>
        <v>22953.922294300013</v>
      </c>
      <c r="S273" s="50">
        <f t="shared" si="293"/>
        <v>20551.480412900371</v>
      </c>
      <c r="T273" s="50">
        <f t="shared" si="293"/>
        <v>19128.390335027627</v>
      </c>
      <c r="U273" s="50">
        <f t="shared" si="293"/>
        <v>16842.567534285641</v>
      </c>
      <c r="V273" s="50">
        <f t="shared" si="293"/>
        <v>31328.733779141083</v>
      </c>
      <c r="W273" s="50">
        <f t="shared" si="293"/>
        <v>16273.286627875803</v>
      </c>
      <c r="X273" s="50">
        <f t="shared" si="293"/>
        <v>36878.945433145862</v>
      </c>
      <c r="Y273" s="50">
        <f t="shared" si="293"/>
        <v>5527.9382387998867</v>
      </c>
      <c r="Z273" s="50">
        <f t="shared" si="293"/>
        <v>5817.5491598661711</v>
      </c>
      <c r="AA273" s="50">
        <f t="shared" si="293"/>
        <v>15672.356346045535</v>
      </c>
      <c r="AB273" s="50">
        <f t="shared" si="293"/>
        <v>18414.119403756158</v>
      </c>
      <c r="AC273" s="50">
        <f t="shared" si="293"/>
        <v>20269.199160841439</v>
      </c>
      <c r="AD273" s="50">
        <f t="shared" si="293"/>
        <v>22953.922294300013</v>
      </c>
      <c r="AE273" s="50">
        <f t="shared" si="293"/>
        <v>20551.480412900371</v>
      </c>
      <c r="AF273" s="50">
        <f t="shared" si="293"/>
        <v>19128.390335027627</v>
      </c>
    </row>
    <row r="274" spans="1:32">
      <c r="A274" s="154" t="s">
        <v>597</v>
      </c>
      <c r="B274" s="53"/>
      <c r="C274" s="53"/>
      <c r="D274" s="50"/>
      <c r="E274" s="70"/>
      <c r="F274" s="50">
        <f t="shared" ref="F274:AF274" si="294">F72</f>
        <v>5367.3899999999994</v>
      </c>
      <c r="G274" s="50">
        <f t="shared" si="294"/>
        <v>4847.9900000000007</v>
      </c>
      <c r="H274" s="50">
        <f t="shared" si="294"/>
        <v>24808.28</v>
      </c>
      <c r="I274" s="50">
        <f t="shared" si="294"/>
        <v>6012.9299999999994</v>
      </c>
      <c r="J274" s="50">
        <f t="shared" si="294"/>
        <v>43386.69</v>
      </c>
      <c r="K274" s="50">
        <f t="shared" si="294"/>
        <v>-2218.2200000000003</v>
      </c>
      <c r="L274" s="50">
        <f t="shared" si="294"/>
        <v>20170.518387959957</v>
      </c>
      <c r="M274" s="50">
        <f t="shared" si="294"/>
        <v>2823.2340023483634</v>
      </c>
      <c r="N274" s="50">
        <f t="shared" si="294"/>
        <v>2986.7331141680356</v>
      </c>
      <c r="O274" s="50">
        <f t="shared" si="294"/>
        <v>8262.5682994593262</v>
      </c>
      <c r="P274" s="50">
        <f t="shared" si="294"/>
        <v>9708.0436335487375</v>
      </c>
      <c r="Q274" s="50">
        <f t="shared" si="294"/>
        <v>10686.053758856349</v>
      </c>
      <c r="R274" s="50">
        <f t="shared" si="294"/>
        <v>12101.457273525479</v>
      </c>
      <c r="S274" s="50">
        <f t="shared" si="294"/>
        <v>10834.874272714964</v>
      </c>
      <c r="T274" s="50">
        <f t="shared" si="294"/>
        <v>10084.611918728013</v>
      </c>
      <c r="U274" s="50">
        <f t="shared" si="294"/>
        <v>8879.5112564809097</v>
      </c>
      <c r="V274" s="50">
        <f t="shared" si="294"/>
        <v>16516.712411981778</v>
      </c>
      <c r="W274" s="50">
        <f t="shared" si="294"/>
        <v>8579.3826563565108</v>
      </c>
      <c r="X274" s="50">
        <f t="shared" si="294"/>
        <v>19442.82013025356</v>
      </c>
      <c r="Y274" s="50">
        <f t="shared" si="294"/>
        <v>2914.365028766189</v>
      </c>
      <c r="Z274" s="50">
        <f t="shared" si="294"/>
        <v>3067.0497918447982</v>
      </c>
      <c r="AA274" s="50">
        <f t="shared" si="294"/>
        <v>8262.5682994593262</v>
      </c>
      <c r="AB274" s="50">
        <f t="shared" si="294"/>
        <v>9708.0436335487375</v>
      </c>
      <c r="AC274" s="50">
        <f t="shared" si="294"/>
        <v>10686.053758856349</v>
      </c>
      <c r="AD274" s="50">
        <f t="shared" si="294"/>
        <v>12101.457273525479</v>
      </c>
      <c r="AE274" s="50">
        <f t="shared" si="294"/>
        <v>10834.874272714964</v>
      </c>
      <c r="AF274" s="50">
        <f t="shared" si="294"/>
        <v>10084.611918728013</v>
      </c>
    </row>
    <row r="275" spans="1:32">
      <c r="A275" s="154" t="s">
        <v>598</v>
      </c>
      <c r="B275" s="53"/>
      <c r="C275" s="53"/>
      <c r="D275" s="50"/>
      <c r="E275" s="70"/>
      <c r="F275" s="50">
        <f t="shared" ref="F275:AF275" si="295">F69</f>
        <v>-3984.6499999999996</v>
      </c>
      <c r="G275" s="50">
        <f t="shared" si="295"/>
        <v>-3597.8900000000003</v>
      </c>
      <c r="H275" s="50">
        <f t="shared" si="295"/>
        <v>-17582.96</v>
      </c>
      <c r="I275" s="50">
        <f t="shared" si="295"/>
        <v>-7006.2300000000005</v>
      </c>
      <c r="J275" s="50">
        <f t="shared" si="295"/>
        <v>-84732.349999999991</v>
      </c>
      <c r="K275" s="50">
        <f t="shared" si="295"/>
        <v>127.84000000000002</v>
      </c>
      <c r="L275" s="50">
        <f t="shared" si="295"/>
        <v>-28653.191131991451</v>
      </c>
      <c r="M275" s="50">
        <f t="shared" si="295"/>
        <v>-4010.5396362996762</v>
      </c>
      <c r="N275" s="50">
        <f t="shared" si="295"/>
        <v>-4242.7979853799015</v>
      </c>
      <c r="O275" s="50">
        <f t="shared" si="295"/>
        <v>-11737.375518660947</v>
      </c>
      <c r="P275" s="50">
        <f t="shared" si="295"/>
        <v>-13790.742726564027</v>
      </c>
      <c r="Q275" s="50">
        <f t="shared" si="295"/>
        <v>-15180.053130514245</v>
      </c>
      <c r="R275" s="50">
        <f t="shared" si="295"/>
        <v>-17190.701873132351</v>
      </c>
      <c r="S275" s="50">
        <f t="shared" si="295"/>
        <v>-15391.459825470452</v>
      </c>
      <c r="T275" s="50">
        <f t="shared" si="295"/>
        <v>-14325.67608038049</v>
      </c>
      <c r="U275" s="50">
        <f t="shared" si="295"/>
        <v>-12613.772650607109</v>
      </c>
      <c r="V275" s="50">
        <f t="shared" si="295"/>
        <v>-23462.784074758452</v>
      </c>
      <c r="W275" s="50">
        <f t="shared" si="295"/>
        <v>-12187.42554449234</v>
      </c>
      <c r="X275" s="50">
        <f t="shared" si="295"/>
        <v>-27619.460770508791</v>
      </c>
      <c r="Y275" s="50">
        <f t="shared" si="295"/>
        <v>-4139.9956407404534</v>
      </c>
      <c r="Z275" s="50">
        <f t="shared" si="295"/>
        <v>-4356.8916874997503</v>
      </c>
      <c r="AA275" s="50">
        <f t="shared" si="295"/>
        <v>-11737.375518660947</v>
      </c>
      <c r="AB275" s="50">
        <f t="shared" si="295"/>
        <v>-13790.742726564027</v>
      </c>
      <c r="AC275" s="50">
        <f t="shared" si="295"/>
        <v>-15180.053130514245</v>
      </c>
      <c r="AD275" s="50">
        <f t="shared" si="295"/>
        <v>-17190.701873132351</v>
      </c>
      <c r="AE275" s="50">
        <f t="shared" si="295"/>
        <v>-15391.459825470452</v>
      </c>
      <c r="AF275" s="50">
        <f t="shared" si="295"/>
        <v>-14325.67608038049</v>
      </c>
    </row>
    <row r="276" spans="1:32">
      <c r="A276" s="154" t="s">
        <v>599</v>
      </c>
      <c r="B276" s="5"/>
      <c r="C276" s="5"/>
      <c r="E276" s="2"/>
      <c r="F276" s="1">
        <f>SUM(F273:F275)</f>
        <v>5068.6999999999989</v>
      </c>
      <c r="G276" s="1">
        <f t="shared" ref="G276:S276" si="296">SUM(G273:G275)</f>
        <v>4579.38</v>
      </c>
      <c r="H276" s="1">
        <f t="shared" si="296"/>
        <v>23776.810000000005</v>
      </c>
      <c r="I276" s="1">
        <f t="shared" si="296"/>
        <v>13655.77</v>
      </c>
      <c r="J276" s="1">
        <f t="shared" si="296"/>
        <v>74266.37999999999</v>
      </c>
      <c r="K276" s="50">
        <f t="shared" ref="K276" si="297">SUM(K273:K275)</f>
        <v>7.5099999999996356</v>
      </c>
      <c r="L276" s="1">
        <f t="shared" si="296"/>
        <v>29776.56341638344</v>
      </c>
      <c r="M276" s="1">
        <f t="shared" si="296"/>
        <v>4167.7761916320542</v>
      </c>
      <c r="N276" s="1">
        <f t="shared" si="296"/>
        <v>4409.1404232289415</v>
      </c>
      <c r="O276" s="1">
        <f t="shared" si="296"/>
        <v>12197.549126843916</v>
      </c>
      <c r="P276" s="1">
        <f t="shared" si="296"/>
        <v>14331.42031074087</v>
      </c>
      <c r="Q276" s="1">
        <f t="shared" si="296"/>
        <v>15775.199789183544</v>
      </c>
      <c r="R276" s="1">
        <f t="shared" si="296"/>
        <v>17864.677694693139</v>
      </c>
      <c r="S276" s="1">
        <f t="shared" si="296"/>
        <v>15994.894860144881</v>
      </c>
      <c r="T276" s="1">
        <f>SUM(T273:T275)</f>
        <v>14887.32617337515</v>
      </c>
      <c r="U276" s="1">
        <f t="shared" ref="U276:AC276" si="298">SUM(U273:U275)</f>
        <v>13108.306140159442</v>
      </c>
      <c r="V276" s="1">
        <f t="shared" si="298"/>
        <v>24382.662116364405</v>
      </c>
      <c r="W276" s="1">
        <f t="shared" si="298"/>
        <v>12665.243739739974</v>
      </c>
      <c r="X276" s="1">
        <f t="shared" si="298"/>
        <v>28702.304792890631</v>
      </c>
      <c r="Y276" s="1">
        <f t="shared" si="298"/>
        <v>4302.3076268256227</v>
      </c>
      <c r="Z276" s="1">
        <f t="shared" si="298"/>
        <v>4527.7072642112198</v>
      </c>
      <c r="AA276" s="1">
        <f t="shared" si="298"/>
        <v>12197.549126843916</v>
      </c>
      <c r="AB276" s="1">
        <f t="shared" si="298"/>
        <v>14331.42031074087</v>
      </c>
      <c r="AC276" s="1">
        <f t="shared" si="298"/>
        <v>15775.199789183544</v>
      </c>
      <c r="AD276" s="1">
        <f>SUM(AD273:AD275)</f>
        <v>17864.677694693139</v>
      </c>
      <c r="AE276" s="1">
        <f t="shared" ref="AE276:AF276" si="299">SUM(AE273:AE275)</f>
        <v>15994.894860144881</v>
      </c>
      <c r="AF276" s="1">
        <f t="shared" si="299"/>
        <v>14887.32617337515</v>
      </c>
    </row>
    <row r="277" spans="1:32">
      <c r="A277" s="154" t="s">
        <v>600</v>
      </c>
      <c r="B277" s="5"/>
      <c r="C277" s="5"/>
      <c r="E277" s="2"/>
      <c r="F277" s="1">
        <f>F273+F274</f>
        <v>9053.3499999999985</v>
      </c>
      <c r="G277" s="1">
        <f t="shared" ref="G277:S277" si="300">G273+G274</f>
        <v>8177.27</v>
      </c>
      <c r="H277" s="1">
        <f t="shared" si="300"/>
        <v>41359.770000000004</v>
      </c>
      <c r="I277" s="1">
        <f t="shared" si="300"/>
        <v>20662</v>
      </c>
      <c r="J277" s="1">
        <f t="shared" si="300"/>
        <v>158998.72999999998</v>
      </c>
      <c r="K277" s="50">
        <f t="shared" ref="K277" si="301">K273+K274</f>
        <v>-120.33000000000038</v>
      </c>
      <c r="L277" s="1">
        <f t="shared" si="300"/>
        <v>58429.754548374891</v>
      </c>
      <c r="M277" s="1">
        <f t="shared" si="300"/>
        <v>8178.3158279317304</v>
      </c>
      <c r="N277" s="1">
        <f t="shared" si="300"/>
        <v>8651.938408608843</v>
      </c>
      <c r="O277" s="1">
        <f t="shared" si="300"/>
        <v>23934.924645504863</v>
      </c>
      <c r="P277" s="1">
        <f t="shared" si="300"/>
        <v>28122.163037304897</v>
      </c>
      <c r="Q277" s="1">
        <f t="shared" si="300"/>
        <v>30955.252919697788</v>
      </c>
      <c r="R277" s="1">
        <f t="shared" si="300"/>
        <v>35055.37956782549</v>
      </c>
      <c r="S277" s="1">
        <f t="shared" si="300"/>
        <v>31386.354685615333</v>
      </c>
      <c r="T277" s="1">
        <f>T273+T274</f>
        <v>29213.00225375564</v>
      </c>
      <c r="U277" s="1">
        <f t="shared" ref="U277:AC277" si="302">U273+U274</f>
        <v>25722.078790766551</v>
      </c>
      <c r="V277" s="1">
        <f t="shared" si="302"/>
        <v>47845.446191122857</v>
      </c>
      <c r="W277" s="1">
        <f t="shared" si="302"/>
        <v>24852.669284232314</v>
      </c>
      <c r="X277" s="1">
        <f t="shared" si="302"/>
        <v>56321.765563399422</v>
      </c>
      <c r="Y277" s="1">
        <f t="shared" si="302"/>
        <v>8442.3032675660761</v>
      </c>
      <c r="Z277" s="1">
        <f t="shared" si="302"/>
        <v>8884.5989517109701</v>
      </c>
      <c r="AA277" s="1">
        <f t="shared" si="302"/>
        <v>23934.924645504863</v>
      </c>
      <c r="AB277" s="1">
        <f t="shared" si="302"/>
        <v>28122.163037304897</v>
      </c>
      <c r="AC277" s="1">
        <f t="shared" si="302"/>
        <v>30955.252919697788</v>
      </c>
      <c r="AD277" s="1">
        <f>AD273+AD274</f>
        <v>35055.37956782549</v>
      </c>
      <c r="AE277" s="1">
        <f t="shared" ref="AE277:AF277" si="303">AE273+AE274</f>
        <v>31386.354685615333</v>
      </c>
      <c r="AF277" s="1">
        <f t="shared" si="303"/>
        <v>29213.00225375564</v>
      </c>
    </row>
    <row r="278" spans="1:32">
      <c r="A278" s="154" t="s">
        <v>601</v>
      </c>
      <c r="B278" s="5"/>
      <c r="C278" s="5"/>
      <c r="E278" s="2"/>
      <c r="F278" s="2">
        <f>-F275/F277</f>
        <v>0.44012989666808422</v>
      </c>
      <c r="G278" s="2">
        <f t="shared" ref="G278:S278" si="304">-G275/G277</f>
        <v>0.43998669482602387</v>
      </c>
      <c r="H278" s="2">
        <f t="shared" si="304"/>
        <v>0.4251222867051726</v>
      </c>
      <c r="I278" s="2">
        <f t="shared" si="304"/>
        <v>0.33908769722195337</v>
      </c>
      <c r="J278" s="2">
        <f t="shared" si="304"/>
        <v>0.53291211822886886</v>
      </c>
      <c r="K278" s="70">
        <v>0</v>
      </c>
      <c r="L278" s="2">
        <f t="shared" si="304"/>
        <v>0.49038698439626394</v>
      </c>
      <c r="M278" s="2">
        <f t="shared" si="304"/>
        <v>0.49038698439626399</v>
      </c>
      <c r="N278" s="2">
        <f t="shared" si="304"/>
        <v>0.49038698439626394</v>
      </c>
      <c r="O278" s="2">
        <f t="shared" si="304"/>
        <v>0.49038698439626394</v>
      </c>
      <c r="P278" s="2">
        <f t="shared" si="304"/>
        <v>0.49038698439626394</v>
      </c>
      <c r="Q278" s="2">
        <f t="shared" si="304"/>
        <v>0.49038698439626399</v>
      </c>
      <c r="R278" s="2">
        <f t="shared" si="304"/>
        <v>0.49038698439626405</v>
      </c>
      <c r="S278" s="2">
        <f t="shared" si="304"/>
        <v>0.49038698439626394</v>
      </c>
      <c r="T278" s="2">
        <f>-T275/T277</f>
        <v>0.49038698439626394</v>
      </c>
      <c r="U278" s="2">
        <f t="shared" ref="U278:AC278" si="305">-U275/U277</f>
        <v>0.49038698439626394</v>
      </c>
      <c r="V278" s="2">
        <f t="shared" si="305"/>
        <v>0.49038698439626399</v>
      </c>
      <c r="W278" s="2">
        <f t="shared" si="305"/>
        <v>0.49038698439626394</v>
      </c>
      <c r="X278" s="2">
        <f t="shared" si="305"/>
        <v>0.49038698439626399</v>
      </c>
      <c r="Y278" s="2">
        <f t="shared" si="305"/>
        <v>0.49038698439626394</v>
      </c>
      <c r="Z278" s="2">
        <f t="shared" si="305"/>
        <v>0.49038698439626394</v>
      </c>
      <c r="AA278" s="2">
        <f t="shared" si="305"/>
        <v>0.49038698439626394</v>
      </c>
      <c r="AB278" s="2">
        <f t="shared" si="305"/>
        <v>0.49038698439626394</v>
      </c>
      <c r="AC278" s="2">
        <f t="shared" si="305"/>
        <v>0.49038698439626399</v>
      </c>
      <c r="AD278" s="2">
        <f>-AD275/AD277</f>
        <v>0.49038698439626405</v>
      </c>
      <c r="AE278" s="2">
        <f t="shared" ref="AE278:AF278" si="306">-AE275/AE277</f>
        <v>0.49038698439626394</v>
      </c>
      <c r="AF278" s="2">
        <f t="shared" si="306"/>
        <v>0.49038698439626394</v>
      </c>
    </row>
    <row r="279" spans="1:32">
      <c r="V279"/>
    </row>
    <row r="280" spans="1:32">
      <c r="A280" s="51" t="s">
        <v>578</v>
      </c>
      <c r="D280" s="20">
        <v>1</v>
      </c>
      <c r="E280" s="20">
        <v>2</v>
      </c>
      <c r="F280" s="20">
        <v>3</v>
      </c>
      <c r="G280" s="20">
        <v>4</v>
      </c>
      <c r="H280" s="20">
        <v>5</v>
      </c>
      <c r="I280" s="20">
        <v>6</v>
      </c>
      <c r="J280" s="20">
        <v>7</v>
      </c>
      <c r="K280" s="20">
        <v>8</v>
      </c>
      <c r="L280" s="20">
        <v>9</v>
      </c>
      <c r="M280" s="20">
        <v>10</v>
      </c>
      <c r="N280" s="20">
        <v>11</v>
      </c>
      <c r="O280" s="20">
        <v>12</v>
      </c>
      <c r="P280" s="20">
        <v>13</v>
      </c>
      <c r="Q280" s="20">
        <v>14</v>
      </c>
      <c r="R280" s="20">
        <v>15</v>
      </c>
      <c r="S280" s="20">
        <v>16</v>
      </c>
      <c r="T280" s="20">
        <v>17</v>
      </c>
      <c r="U280" s="20">
        <v>18</v>
      </c>
      <c r="V280" s="20">
        <v>19</v>
      </c>
      <c r="W280" s="20">
        <v>20</v>
      </c>
      <c r="X280" s="20">
        <v>21</v>
      </c>
      <c r="Y280" s="20">
        <v>22</v>
      </c>
      <c r="Z280" s="20">
        <v>23</v>
      </c>
      <c r="AA280" s="20">
        <v>24</v>
      </c>
      <c r="AB280" s="20">
        <v>25</v>
      </c>
      <c r="AC280" s="20">
        <v>26</v>
      </c>
      <c r="AD280" s="20">
        <v>27</v>
      </c>
      <c r="AE280" s="20">
        <v>28</v>
      </c>
      <c r="AF280" s="20">
        <v>29</v>
      </c>
    </row>
    <row r="281" spans="1:32">
      <c r="D281">
        <v>7590</v>
      </c>
      <c r="E281" s="2"/>
      <c r="F281" s="4">
        <f t="shared" ref="F281:O290" si="307">SUMIF($C$9:$C$269,$D281,F$9:F$269)</f>
        <v>0</v>
      </c>
      <c r="G281" s="4">
        <f t="shared" si="307"/>
        <v>0</v>
      </c>
      <c r="H281" s="4">
        <f t="shared" si="307"/>
        <v>0</v>
      </c>
      <c r="I281" s="4">
        <f t="shared" si="307"/>
        <v>0</v>
      </c>
      <c r="J281" s="4">
        <f t="shared" si="307"/>
        <v>0</v>
      </c>
      <c r="K281" s="4">
        <f t="shared" si="307"/>
        <v>0</v>
      </c>
      <c r="L281" s="4">
        <f t="shared" si="307"/>
        <v>0</v>
      </c>
      <c r="M281" s="4">
        <f t="shared" si="307"/>
        <v>0</v>
      </c>
      <c r="N281" s="4">
        <f t="shared" si="307"/>
        <v>0</v>
      </c>
      <c r="O281" s="4">
        <f t="shared" si="307"/>
        <v>0</v>
      </c>
      <c r="P281" s="4">
        <f t="shared" ref="P281:Y290" si="308">SUMIF($C$9:$C$269,$D281,P$9:P$269)</f>
        <v>0</v>
      </c>
      <c r="Q281" s="4">
        <f t="shared" si="308"/>
        <v>0</v>
      </c>
      <c r="R281" s="4">
        <f t="shared" si="308"/>
        <v>0</v>
      </c>
      <c r="S281" s="4">
        <f t="shared" si="308"/>
        <v>0</v>
      </c>
      <c r="T281" s="4">
        <f t="shared" si="308"/>
        <v>0</v>
      </c>
      <c r="U281" s="4">
        <f t="shared" si="308"/>
        <v>0</v>
      </c>
      <c r="V281" s="4">
        <f t="shared" si="308"/>
        <v>0</v>
      </c>
      <c r="W281" s="4">
        <f t="shared" si="308"/>
        <v>0</v>
      </c>
      <c r="X281" s="4">
        <f t="shared" si="308"/>
        <v>0</v>
      </c>
      <c r="Y281" s="4">
        <f t="shared" si="308"/>
        <v>0</v>
      </c>
      <c r="Z281" s="4">
        <f t="shared" ref="Z281:AF290" si="309">SUMIF($C$9:$C$269,$D281,Z$9:Z$269)</f>
        <v>0</v>
      </c>
      <c r="AA281" s="4">
        <f t="shared" si="309"/>
        <v>0</v>
      </c>
      <c r="AB281" s="4">
        <f t="shared" si="309"/>
        <v>0</v>
      </c>
      <c r="AC281" s="4">
        <f t="shared" si="309"/>
        <v>0</v>
      </c>
      <c r="AD281" s="4">
        <f t="shared" si="309"/>
        <v>0</v>
      </c>
      <c r="AE281" s="4">
        <f t="shared" si="309"/>
        <v>0</v>
      </c>
      <c r="AF281" s="4">
        <f t="shared" si="309"/>
        <v>0</v>
      </c>
    </row>
    <row r="282" spans="1:32">
      <c r="D282" s="13">
        <v>8140</v>
      </c>
      <c r="E282" s="2"/>
      <c r="F282" s="4">
        <f t="shared" si="307"/>
        <v>0</v>
      </c>
      <c r="G282" s="4">
        <f t="shared" si="307"/>
        <v>0</v>
      </c>
      <c r="H282" s="4">
        <f t="shared" si="307"/>
        <v>0</v>
      </c>
      <c r="I282" s="4">
        <f t="shared" si="307"/>
        <v>0</v>
      </c>
      <c r="J282" s="4">
        <f t="shared" si="307"/>
        <v>0</v>
      </c>
      <c r="K282" s="4">
        <f t="shared" si="307"/>
        <v>0</v>
      </c>
      <c r="L282" s="4">
        <f t="shared" si="307"/>
        <v>0</v>
      </c>
      <c r="M282" s="4">
        <f t="shared" si="307"/>
        <v>0</v>
      </c>
      <c r="N282" s="4">
        <f t="shared" si="307"/>
        <v>0</v>
      </c>
      <c r="O282" s="4">
        <f t="shared" si="307"/>
        <v>0</v>
      </c>
      <c r="P282" s="4">
        <f t="shared" si="308"/>
        <v>0</v>
      </c>
      <c r="Q282" s="4">
        <f t="shared" si="308"/>
        <v>0</v>
      </c>
      <c r="R282" s="4">
        <f t="shared" si="308"/>
        <v>0</v>
      </c>
      <c r="S282" s="4">
        <f t="shared" si="308"/>
        <v>0</v>
      </c>
      <c r="T282" s="4">
        <f t="shared" si="308"/>
        <v>0</v>
      </c>
      <c r="U282" s="4">
        <f t="shared" si="308"/>
        <v>0</v>
      </c>
      <c r="V282" s="4">
        <f t="shared" si="308"/>
        <v>0</v>
      </c>
      <c r="W282" s="4">
        <f t="shared" si="308"/>
        <v>0</v>
      </c>
      <c r="X282" s="4">
        <f t="shared" si="308"/>
        <v>0</v>
      </c>
      <c r="Y282" s="4">
        <f t="shared" si="308"/>
        <v>0</v>
      </c>
      <c r="Z282" s="4">
        <f t="shared" si="309"/>
        <v>0</v>
      </c>
      <c r="AA282" s="4">
        <f t="shared" si="309"/>
        <v>0</v>
      </c>
      <c r="AB282" s="4">
        <f t="shared" si="309"/>
        <v>0</v>
      </c>
      <c r="AC282" s="4">
        <f t="shared" si="309"/>
        <v>0</v>
      </c>
      <c r="AD282" s="4">
        <f t="shared" si="309"/>
        <v>0</v>
      </c>
      <c r="AE282" s="4">
        <f t="shared" si="309"/>
        <v>0</v>
      </c>
      <c r="AF282" s="4">
        <f t="shared" si="309"/>
        <v>0</v>
      </c>
    </row>
    <row r="283" spans="1:32">
      <c r="D283" s="14">
        <v>8150</v>
      </c>
      <c r="E283" s="2"/>
      <c r="F283" s="4">
        <f t="shared" si="307"/>
        <v>0</v>
      </c>
      <c r="G283" s="4">
        <f t="shared" si="307"/>
        <v>0</v>
      </c>
      <c r="H283" s="4">
        <f t="shared" si="307"/>
        <v>0</v>
      </c>
      <c r="I283" s="4">
        <f t="shared" si="307"/>
        <v>0</v>
      </c>
      <c r="J283" s="4">
        <f t="shared" si="307"/>
        <v>0</v>
      </c>
      <c r="K283" s="4">
        <f t="shared" si="307"/>
        <v>0</v>
      </c>
      <c r="L283" s="4">
        <f t="shared" si="307"/>
        <v>0</v>
      </c>
      <c r="M283" s="4">
        <f t="shared" si="307"/>
        <v>0</v>
      </c>
      <c r="N283" s="4">
        <f t="shared" si="307"/>
        <v>0</v>
      </c>
      <c r="O283" s="4">
        <f t="shared" si="307"/>
        <v>0</v>
      </c>
      <c r="P283" s="4">
        <f t="shared" si="308"/>
        <v>0</v>
      </c>
      <c r="Q283" s="4">
        <f t="shared" si="308"/>
        <v>0</v>
      </c>
      <c r="R283" s="4">
        <f t="shared" si="308"/>
        <v>0</v>
      </c>
      <c r="S283" s="4">
        <f t="shared" si="308"/>
        <v>0</v>
      </c>
      <c r="T283" s="4">
        <f t="shared" si="308"/>
        <v>0</v>
      </c>
      <c r="U283" s="4">
        <f t="shared" si="308"/>
        <v>0</v>
      </c>
      <c r="V283" s="4">
        <f t="shared" si="308"/>
        <v>0</v>
      </c>
      <c r="W283" s="4">
        <f t="shared" si="308"/>
        <v>0</v>
      </c>
      <c r="X283" s="4">
        <f t="shared" si="308"/>
        <v>0</v>
      </c>
      <c r="Y283" s="4">
        <f t="shared" si="308"/>
        <v>0</v>
      </c>
      <c r="Z283" s="4">
        <f t="shared" si="309"/>
        <v>0</v>
      </c>
      <c r="AA283" s="4">
        <f t="shared" si="309"/>
        <v>0</v>
      </c>
      <c r="AB283" s="4">
        <f t="shared" si="309"/>
        <v>0</v>
      </c>
      <c r="AC283" s="4">
        <f t="shared" si="309"/>
        <v>0</v>
      </c>
      <c r="AD283" s="4">
        <f t="shared" si="309"/>
        <v>0</v>
      </c>
      <c r="AE283" s="4">
        <f t="shared" si="309"/>
        <v>0</v>
      </c>
      <c r="AF283" s="4">
        <f t="shared" si="309"/>
        <v>0</v>
      </c>
    </row>
    <row r="284" spans="1:32">
      <c r="D284" s="13">
        <v>8160</v>
      </c>
      <c r="E284" s="2"/>
      <c r="F284" s="4">
        <f t="shared" si="307"/>
        <v>0</v>
      </c>
      <c r="G284" s="4">
        <f t="shared" si="307"/>
        <v>0</v>
      </c>
      <c r="H284" s="4">
        <f t="shared" si="307"/>
        <v>0</v>
      </c>
      <c r="I284" s="4">
        <f t="shared" si="307"/>
        <v>0</v>
      </c>
      <c r="J284" s="4">
        <f t="shared" si="307"/>
        <v>0</v>
      </c>
      <c r="K284" s="4">
        <f t="shared" si="307"/>
        <v>0</v>
      </c>
      <c r="L284" s="4">
        <f t="shared" si="307"/>
        <v>0</v>
      </c>
      <c r="M284" s="4">
        <f t="shared" si="307"/>
        <v>0</v>
      </c>
      <c r="N284" s="4">
        <f t="shared" si="307"/>
        <v>0</v>
      </c>
      <c r="O284" s="4">
        <f t="shared" si="307"/>
        <v>0</v>
      </c>
      <c r="P284" s="4">
        <f t="shared" si="308"/>
        <v>0</v>
      </c>
      <c r="Q284" s="4">
        <f t="shared" si="308"/>
        <v>0</v>
      </c>
      <c r="R284" s="4">
        <f t="shared" si="308"/>
        <v>0</v>
      </c>
      <c r="S284" s="4">
        <f t="shared" si="308"/>
        <v>0</v>
      </c>
      <c r="T284" s="4">
        <f t="shared" si="308"/>
        <v>0</v>
      </c>
      <c r="U284" s="4">
        <f t="shared" si="308"/>
        <v>0</v>
      </c>
      <c r="V284" s="4">
        <f t="shared" si="308"/>
        <v>0</v>
      </c>
      <c r="W284" s="4">
        <f t="shared" si="308"/>
        <v>0</v>
      </c>
      <c r="X284" s="4">
        <f t="shared" si="308"/>
        <v>0</v>
      </c>
      <c r="Y284" s="4">
        <f t="shared" si="308"/>
        <v>0</v>
      </c>
      <c r="Z284" s="4">
        <f t="shared" si="309"/>
        <v>0</v>
      </c>
      <c r="AA284" s="4">
        <f t="shared" si="309"/>
        <v>0</v>
      </c>
      <c r="AB284" s="4">
        <f t="shared" si="309"/>
        <v>0</v>
      </c>
      <c r="AC284" s="4">
        <f t="shared" si="309"/>
        <v>0</v>
      </c>
      <c r="AD284" s="4">
        <f t="shared" si="309"/>
        <v>0</v>
      </c>
      <c r="AE284" s="4">
        <f t="shared" si="309"/>
        <v>0</v>
      </c>
      <c r="AF284" s="4">
        <f t="shared" si="309"/>
        <v>0</v>
      </c>
    </row>
    <row r="285" spans="1:32">
      <c r="D285" s="13">
        <v>8170</v>
      </c>
      <c r="E285" s="2"/>
      <c r="F285" s="4">
        <f t="shared" si="307"/>
        <v>38.979999999999997</v>
      </c>
      <c r="G285" s="4">
        <f t="shared" si="307"/>
        <v>41.37</v>
      </c>
      <c r="H285" s="4">
        <f t="shared" si="307"/>
        <v>41.85</v>
      </c>
      <c r="I285" s="4">
        <f t="shared" si="307"/>
        <v>39.78</v>
      </c>
      <c r="J285" s="4">
        <f t="shared" si="307"/>
        <v>40.81</v>
      </c>
      <c r="K285" s="4">
        <f t="shared" si="307"/>
        <v>46.65</v>
      </c>
      <c r="L285" s="4">
        <f t="shared" si="307"/>
        <v>47.535253756182058</v>
      </c>
      <c r="M285" s="4">
        <f t="shared" si="307"/>
        <v>47.076993715176023</v>
      </c>
      <c r="N285" s="4">
        <f t="shared" si="307"/>
        <v>47.159209184374923</v>
      </c>
      <c r="O285" s="4">
        <f t="shared" si="307"/>
        <v>40.749447604237574</v>
      </c>
      <c r="P285" s="4">
        <f t="shared" si="308"/>
        <v>41.422094957848472</v>
      </c>
      <c r="Q285" s="4">
        <f t="shared" si="308"/>
        <v>40.995310145974692</v>
      </c>
      <c r="R285" s="4">
        <f t="shared" si="308"/>
        <v>41.746012449991156</v>
      </c>
      <c r="S285" s="4">
        <f t="shared" si="308"/>
        <v>40.154161781233356</v>
      </c>
      <c r="T285" s="4">
        <f t="shared" si="308"/>
        <v>40.366710023936811</v>
      </c>
      <c r="U285" s="4">
        <f t="shared" si="308"/>
        <v>40.036581902291019</v>
      </c>
      <c r="V285" s="4">
        <f t="shared" si="308"/>
        <v>39.818833011095883</v>
      </c>
      <c r="W285" s="4">
        <f t="shared" si="308"/>
        <v>39.855011435385833</v>
      </c>
      <c r="X285" s="4">
        <f t="shared" si="308"/>
        <v>41.475503356706511</v>
      </c>
      <c r="Y285" s="4">
        <f t="shared" si="308"/>
        <v>39.57764351582955</v>
      </c>
      <c r="Z285" s="4">
        <f t="shared" si="309"/>
        <v>40.203228769176604</v>
      </c>
      <c r="AA285" s="4">
        <f t="shared" si="309"/>
        <v>40.749447604237574</v>
      </c>
      <c r="AB285" s="4">
        <f t="shared" si="309"/>
        <v>41.422094957848472</v>
      </c>
      <c r="AC285" s="4">
        <f t="shared" si="309"/>
        <v>40.995310145974692</v>
      </c>
      <c r="AD285" s="4">
        <f t="shared" si="309"/>
        <v>41.746012449991156</v>
      </c>
      <c r="AE285" s="4">
        <f t="shared" si="309"/>
        <v>40.154161781233356</v>
      </c>
      <c r="AF285" s="4">
        <f t="shared" si="309"/>
        <v>40.366710023936811</v>
      </c>
    </row>
    <row r="286" spans="1:32">
      <c r="D286" s="13">
        <v>8180</v>
      </c>
      <c r="E286" s="2"/>
      <c r="F286" s="4">
        <f t="shared" si="307"/>
        <v>40.56</v>
      </c>
      <c r="G286" s="4">
        <f t="shared" si="307"/>
        <v>43.050000000000011</v>
      </c>
      <c r="H286" s="4">
        <f t="shared" si="307"/>
        <v>43.849999999999994</v>
      </c>
      <c r="I286" s="4">
        <f t="shared" si="307"/>
        <v>41.389999999999986</v>
      </c>
      <c r="J286" s="4">
        <f t="shared" si="307"/>
        <v>42.460000000000036</v>
      </c>
      <c r="K286" s="4">
        <f t="shared" si="307"/>
        <v>48.539999999999964</v>
      </c>
      <c r="L286" s="4">
        <f t="shared" si="307"/>
        <v>49.519065460807838</v>
      </c>
      <c r="M286" s="4">
        <f t="shared" si="307"/>
        <v>49.041680632170028</v>
      </c>
      <c r="N286" s="4">
        <f t="shared" si="307"/>
        <v>49.127327239255237</v>
      </c>
      <c r="O286" s="4">
        <f t="shared" si="307"/>
        <v>42.450063983166842</v>
      </c>
      <c r="P286" s="4">
        <f t="shared" si="308"/>
        <v>43.150783253675939</v>
      </c>
      <c r="Q286" s="4">
        <f t="shared" si="308"/>
        <v>42.706187225110341</v>
      </c>
      <c r="R286" s="4">
        <f t="shared" si="308"/>
        <v>43.488218950971003</v>
      </c>
      <c r="S286" s="4">
        <f t="shared" si="308"/>
        <v>41.829934809386998</v>
      </c>
      <c r="T286" s="4">
        <f t="shared" si="308"/>
        <v>42.051353430564376</v>
      </c>
      <c r="U286" s="4">
        <f t="shared" si="308"/>
        <v>41.70744791256547</v>
      </c>
      <c r="V286" s="4">
        <f t="shared" si="308"/>
        <v>41.480611601720938</v>
      </c>
      <c r="W286" s="4">
        <f t="shared" si="308"/>
        <v>41.518299877666038</v>
      </c>
      <c r="X286" s="4">
        <f t="shared" si="308"/>
        <v>43.206420571039899</v>
      </c>
      <c r="Y286" s="4">
        <f t="shared" si="308"/>
        <v>41.229356428753647</v>
      </c>
      <c r="Z286" s="4">
        <f t="shared" si="309"/>
        <v>41.881049533637537</v>
      </c>
      <c r="AA286" s="4">
        <f t="shared" si="309"/>
        <v>42.450063983166842</v>
      </c>
      <c r="AB286" s="4">
        <f t="shared" si="309"/>
        <v>43.150783253675939</v>
      </c>
      <c r="AC286" s="4">
        <f t="shared" si="309"/>
        <v>42.706187225110341</v>
      </c>
      <c r="AD286" s="4">
        <f t="shared" si="309"/>
        <v>43.488218950971003</v>
      </c>
      <c r="AE286" s="4">
        <f t="shared" si="309"/>
        <v>41.829934809386998</v>
      </c>
      <c r="AF286" s="4">
        <f t="shared" si="309"/>
        <v>42.051353430564376</v>
      </c>
    </row>
    <row r="287" spans="1:32">
      <c r="D287" s="13">
        <v>8190</v>
      </c>
      <c r="E287" s="2"/>
      <c r="F287" s="4">
        <f t="shared" si="307"/>
        <v>128.16</v>
      </c>
      <c r="G287" s="4">
        <f t="shared" si="307"/>
        <v>845.37</v>
      </c>
      <c r="H287" s="4">
        <f t="shared" si="307"/>
        <v>139.44999999999999</v>
      </c>
      <c r="I287" s="4">
        <f t="shared" si="307"/>
        <v>9.6199999999999992</v>
      </c>
      <c r="J287" s="4">
        <f t="shared" si="307"/>
        <v>12.11</v>
      </c>
      <c r="K287" s="4">
        <f t="shared" si="307"/>
        <v>1762.6</v>
      </c>
      <c r="L287" s="4">
        <f t="shared" si="307"/>
        <v>552.13424494998333</v>
      </c>
      <c r="M287" s="4">
        <f t="shared" si="307"/>
        <v>546.8114362608909</v>
      </c>
      <c r="N287" s="4">
        <f t="shared" si="307"/>
        <v>547.7663901618879</v>
      </c>
      <c r="O287" s="4">
        <f t="shared" si="307"/>
        <v>473.3153545471198</v>
      </c>
      <c r="P287" s="4">
        <f t="shared" si="308"/>
        <v>481.1283272222737</v>
      </c>
      <c r="Q287" s="4">
        <f t="shared" si="308"/>
        <v>476.17111144577422</v>
      </c>
      <c r="R287" s="4">
        <f t="shared" si="308"/>
        <v>484.89071252198471</v>
      </c>
      <c r="S287" s="4">
        <f t="shared" si="308"/>
        <v>466.40095602303239</v>
      </c>
      <c r="T287" s="4">
        <f t="shared" si="308"/>
        <v>468.86975873738112</v>
      </c>
      <c r="U287" s="4">
        <f t="shared" si="308"/>
        <v>465.03523537254159</v>
      </c>
      <c r="V287" s="4">
        <f t="shared" si="308"/>
        <v>462.50602578326732</v>
      </c>
      <c r="W287" s="4">
        <f t="shared" si="308"/>
        <v>462.92624752187987</v>
      </c>
      <c r="X287" s="4">
        <f t="shared" si="308"/>
        <v>481.74867956390045</v>
      </c>
      <c r="Y287" s="4">
        <f t="shared" si="308"/>
        <v>459.70454752585033</v>
      </c>
      <c r="Z287" s="4">
        <f t="shared" si="309"/>
        <v>466.97088175602573</v>
      </c>
      <c r="AA287" s="4">
        <f t="shared" si="309"/>
        <v>473.3153545471198</v>
      </c>
      <c r="AB287" s="4">
        <f t="shared" si="309"/>
        <v>481.1283272222737</v>
      </c>
      <c r="AC287" s="4">
        <f t="shared" si="309"/>
        <v>476.17111144577422</v>
      </c>
      <c r="AD287" s="4">
        <f t="shared" si="309"/>
        <v>484.89071252198471</v>
      </c>
      <c r="AE287" s="4">
        <f t="shared" si="309"/>
        <v>466.40095602303239</v>
      </c>
      <c r="AF287" s="4">
        <f t="shared" si="309"/>
        <v>468.86975873738112</v>
      </c>
    </row>
    <row r="288" spans="1:32">
      <c r="D288" s="13">
        <v>8200</v>
      </c>
      <c r="E288" s="2"/>
      <c r="F288" s="4">
        <f t="shared" si="307"/>
        <v>0</v>
      </c>
      <c r="G288" s="4">
        <f t="shared" si="307"/>
        <v>0</v>
      </c>
      <c r="H288" s="4">
        <f t="shared" si="307"/>
        <v>0</v>
      </c>
      <c r="I288" s="4">
        <f t="shared" si="307"/>
        <v>0</v>
      </c>
      <c r="J288" s="4">
        <f t="shared" si="307"/>
        <v>0</v>
      </c>
      <c r="K288" s="4">
        <f t="shared" si="307"/>
        <v>0</v>
      </c>
      <c r="L288" s="4">
        <f t="shared" si="307"/>
        <v>0</v>
      </c>
      <c r="M288" s="4">
        <f t="shared" si="307"/>
        <v>0</v>
      </c>
      <c r="N288" s="4">
        <f t="shared" si="307"/>
        <v>0</v>
      </c>
      <c r="O288" s="4">
        <f t="shared" si="307"/>
        <v>0</v>
      </c>
      <c r="P288" s="4">
        <f t="shared" si="308"/>
        <v>0</v>
      </c>
      <c r="Q288" s="4">
        <f t="shared" si="308"/>
        <v>0</v>
      </c>
      <c r="R288" s="4">
        <f t="shared" si="308"/>
        <v>0</v>
      </c>
      <c r="S288" s="4">
        <f t="shared" si="308"/>
        <v>0</v>
      </c>
      <c r="T288" s="4">
        <f t="shared" si="308"/>
        <v>0</v>
      </c>
      <c r="U288" s="4">
        <f t="shared" si="308"/>
        <v>0</v>
      </c>
      <c r="V288" s="4">
        <f t="shared" si="308"/>
        <v>0</v>
      </c>
      <c r="W288" s="4">
        <f t="shared" si="308"/>
        <v>0</v>
      </c>
      <c r="X288" s="4">
        <f t="shared" si="308"/>
        <v>0</v>
      </c>
      <c r="Y288" s="4">
        <f t="shared" si="308"/>
        <v>0</v>
      </c>
      <c r="Z288" s="4">
        <f t="shared" si="309"/>
        <v>0</v>
      </c>
      <c r="AA288" s="4">
        <f t="shared" si="309"/>
        <v>0</v>
      </c>
      <c r="AB288" s="4">
        <f t="shared" si="309"/>
        <v>0</v>
      </c>
      <c r="AC288" s="4">
        <f t="shared" si="309"/>
        <v>0</v>
      </c>
      <c r="AD288" s="4">
        <f t="shared" si="309"/>
        <v>0</v>
      </c>
      <c r="AE288" s="4">
        <f t="shared" si="309"/>
        <v>0</v>
      </c>
      <c r="AF288" s="4">
        <f t="shared" si="309"/>
        <v>0</v>
      </c>
    </row>
    <row r="289" spans="4:32">
      <c r="D289" s="13">
        <v>8210</v>
      </c>
      <c r="E289" s="2"/>
      <c r="F289" s="4">
        <f t="shared" si="307"/>
        <v>541.9799999999999</v>
      </c>
      <c r="G289" s="4">
        <f t="shared" si="307"/>
        <v>411.51</v>
      </c>
      <c r="H289" s="4">
        <f t="shared" si="307"/>
        <v>340.43</v>
      </c>
      <c r="I289" s="4">
        <f t="shared" si="307"/>
        <v>175.55</v>
      </c>
      <c r="J289" s="4">
        <f t="shared" si="307"/>
        <v>119.37</v>
      </c>
      <c r="K289" s="4">
        <f t="shared" si="307"/>
        <v>128.78</v>
      </c>
      <c r="L289" s="4">
        <f t="shared" si="307"/>
        <v>327.32321422664131</v>
      </c>
      <c r="M289" s="4">
        <f t="shared" si="307"/>
        <v>324.16767938205834</v>
      </c>
      <c r="N289" s="4">
        <f t="shared" si="307"/>
        <v>324.73380724529363</v>
      </c>
      <c r="O289" s="4">
        <f t="shared" si="307"/>
        <v>280.59680161157206</v>
      </c>
      <c r="P289" s="4">
        <f t="shared" si="308"/>
        <v>285.22858700088068</v>
      </c>
      <c r="Q289" s="4">
        <f t="shared" si="308"/>
        <v>282.28978757588612</v>
      </c>
      <c r="R289" s="4">
        <f t="shared" si="308"/>
        <v>287.45905189365698</v>
      </c>
      <c r="S289" s="4">
        <f t="shared" si="308"/>
        <v>276.49772032826343</v>
      </c>
      <c r="T289" s="4">
        <f t="shared" si="308"/>
        <v>277.96130721341541</v>
      </c>
      <c r="U289" s="4">
        <f t="shared" si="308"/>
        <v>275.68807651945593</v>
      </c>
      <c r="V289" s="4">
        <f t="shared" si="308"/>
        <v>274.18867846583748</v>
      </c>
      <c r="W289" s="4">
        <f t="shared" si="308"/>
        <v>274.43779963777826</v>
      </c>
      <c r="X289" s="4">
        <f t="shared" si="308"/>
        <v>285.59635213095828</v>
      </c>
      <c r="Y289" s="4">
        <f t="shared" si="308"/>
        <v>272.52787065289908</v>
      </c>
      <c r="Z289" s="4">
        <f t="shared" si="309"/>
        <v>276.83559091770809</v>
      </c>
      <c r="AA289" s="4">
        <f t="shared" si="309"/>
        <v>280.59680161157206</v>
      </c>
      <c r="AB289" s="4">
        <f t="shared" si="309"/>
        <v>285.22858700088068</v>
      </c>
      <c r="AC289" s="4">
        <f t="shared" si="309"/>
        <v>282.28978757588612</v>
      </c>
      <c r="AD289" s="4">
        <f t="shared" si="309"/>
        <v>287.45905189365698</v>
      </c>
      <c r="AE289" s="4">
        <f t="shared" si="309"/>
        <v>276.49772032826343</v>
      </c>
      <c r="AF289" s="4">
        <f t="shared" si="309"/>
        <v>277.96130721341541</v>
      </c>
    </row>
    <row r="290" spans="4:32">
      <c r="D290" s="13">
        <v>8240</v>
      </c>
      <c r="E290" s="2"/>
      <c r="F290" s="4">
        <f t="shared" si="307"/>
        <v>0</v>
      </c>
      <c r="G290" s="4">
        <f t="shared" si="307"/>
        <v>0</v>
      </c>
      <c r="H290" s="4">
        <f t="shared" si="307"/>
        <v>0</v>
      </c>
      <c r="I290" s="4">
        <f t="shared" si="307"/>
        <v>0</v>
      </c>
      <c r="J290" s="4">
        <f t="shared" si="307"/>
        <v>0</v>
      </c>
      <c r="K290" s="4">
        <f t="shared" si="307"/>
        <v>0</v>
      </c>
      <c r="L290" s="4">
        <f t="shared" si="307"/>
        <v>0</v>
      </c>
      <c r="M290" s="4">
        <f t="shared" si="307"/>
        <v>0</v>
      </c>
      <c r="N290" s="4">
        <f t="shared" si="307"/>
        <v>0</v>
      </c>
      <c r="O290" s="4">
        <f t="shared" si="307"/>
        <v>0</v>
      </c>
      <c r="P290" s="4">
        <f t="shared" si="308"/>
        <v>0</v>
      </c>
      <c r="Q290" s="4">
        <f t="shared" si="308"/>
        <v>0</v>
      </c>
      <c r="R290" s="4">
        <f t="shared" si="308"/>
        <v>0</v>
      </c>
      <c r="S290" s="4">
        <f t="shared" si="308"/>
        <v>0</v>
      </c>
      <c r="T290" s="4">
        <f t="shared" si="308"/>
        <v>0</v>
      </c>
      <c r="U290" s="4">
        <f t="shared" si="308"/>
        <v>0</v>
      </c>
      <c r="V290" s="4">
        <f t="shared" si="308"/>
        <v>0</v>
      </c>
      <c r="W290" s="4">
        <f t="shared" si="308"/>
        <v>0</v>
      </c>
      <c r="X290" s="4">
        <f t="shared" si="308"/>
        <v>0</v>
      </c>
      <c r="Y290" s="4">
        <f t="shared" si="308"/>
        <v>0</v>
      </c>
      <c r="Z290" s="4">
        <f t="shared" si="309"/>
        <v>0</v>
      </c>
      <c r="AA290" s="4">
        <f t="shared" si="309"/>
        <v>0</v>
      </c>
      <c r="AB290" s="4">
        <f t="shared" si="309"/>
        <v>0</v>
      </c>
      <c r="AC290" s="4">
        <f t="shared" si="309"/>
        <v>0</v>
      </c>
      <c r="AD290" s="4">
        <f t="shared" si="309"/>
        <v>0</v>
      </c>
      <c r="AE290" s="4">
        <f t="shared" si="309"/>
        <v>0</v>
      </c>
      <c r="AF290" s="4">
        <f t="shared" si="309"/>
        <v>0</v>
      </c>
    </row>
    <row r="291" spans="4:32">
      <c r="D291" s="13">
        <v>8250</v>
      </c>
      <c r="E291" s="2"/>
      <c r="F291" s="4">
        <f t="shared" ref="F291:O302" si="310">SUMIF($C$9:$C$269,$D291,F$9:F$269)</f>
        <v>2034.2599999999998</v>
      </c>
      <c r="G291" s="4">
        <f t="shared" si="310"/>
        <v>-180.12</v>
      </c>
      <c r="H291" s="4">
        <f t="shared" si="310"/>
        <v>1203.19</v>
      </c>
      <c r="I291" s="4">
        <f t="shared" si="310"/>
        <v>2816.67</v>
      </c>
      <c r="J291" s="4">
        <f t="shared" si="310"/>
        <v>1847.3300000000004</v>
      </c>
      <c r="K291" s="4">
        <f t="shared" si="310"/>
        <v>708.87</v>
      </c>
      <c r="L291" s="4">
        <f t="shared" si="310"/>
        <v>1606.5254017614097</v>
      </c>
      <c r="M291" s="4">
        <f t="shared" si="310"/>
        <v>1591.0378143749076</v>
      </c>
      <c r="N291" s="4">
        <f t="shared" si="310"/>
        <v>1593.8164098224725</v>
      </c>
      <c r="O291" s="4">
        <f t="shared" si="310"/>
        <v>1377.1888758548896</v>
      </c>
      <c r="P291" s="4">
        <f t="shared" ref="P291:Y302" si="311">SUMIF($C$9:$C$269,$D291,P$9:P$269)</f>
        <v>1399.9220049456953</v>
      </c>
      <c r="Q291" s="4">
        <f t="shared" si="311"/>
        <v>1385.4981702717923</v>
      </c>
      <c r="R291" s="4">
        <f t="shared" si="311"/>
        <v>1410.8692838194174</v>
      </c>
      <c r="S291" s="4">
        <f t="shared" si="311"/>
        <v>1357.070296055779</v>
      </c>
      <c r="T291" s="4">
        <f t="shared" si="311"/>
        <v>1364.2536836264917</v>
      </c>
      <c r="U291" s="4">
        <f t="shared" si="311"/>
        <v>1353.0965071868736</v>
      </c>
      <c r="V291" s="4">
        <f t="shared" si="311"/>
        <v>1345.7373558777283</v>
      </c>
      <c r="W291" s="4">
        <f t="shared" si="311"/>
        <v>1346.9600601450838</v>
      </c>
      <c r="X291" s="4">
        <f t="shared" si="311"/>
        <v>1401.7270221203787</v>
      </c>
      <c r="Y291" s="4">
        <f t="shared" si="311"/>
        <v>1337.585994095359</v>
      </c>
      <c r="Z291" s="4">
        <f t="shared" ref="Z291:AF302" si="312">SUMIF($C$9:$C$269,$D291,Z$9:Z$269)</f>
        <v>1358.7285887183798</v>
      </c>
      <c r="AA291" s="4">
        <f t="shared" si="312"/>
        <v>1377.1888758548896</v>
      </c>
      <c r="AB291" s="4">
        <f t="shared" si="312"/>
        <v>1399.9220049456953</v>
      </c>
      <c r="AC291" s="4">
        <f t="shared" si="312"/>
        <v>1385.4981702717923</v>
      </c>
      <c r="AD291" s="4">
        <f t="shared" si="312"/>
        <v>1410.8692838194174</v>
      </c>
      <c r="AE291" s="4">
        <f t="shared" si="312"/>
        <v>1357.070296055779</v>
      </c>
      <c r="AF291" s="4">
        <f t="shared" si="312"/>
        <v>1364.2536836264917</v>
      </c>
    </row>
    <row r="292" spans="4:32">
      <c r="D292" s="13">
        <v>8310</v>
      </c>
      <c r="E292" s="2"/>
      <c r="F292" s="4">
        <f t="shared" si="310"/>
        <v>0</v>
      </c>
      <c r="G292" s="4">
        <f t="shared" si="310"/>
        <v>0</v>
      </c>
      <c r="H292" s="4">
        <f t="shared" si="310"/>
        <v>0</v>
      </c>
      <c r="I292" s="4">
        <f t="shared" si="310"/>
        <v>0</v>
      </c>
      <c r="J292" s="4">
        <f t="shared" si="310"/>
        <v>0</v>
      </c>
      <c r="K292" s="4">
        <f t="shared" si="310"/>
        <v>0</v>
      </c>
      <c r="L292" s="4">
        <f t="shared" si="310"/>
        <v>0</v>
      </c>
      <c r="M292" s="4">
        <f t="shared" si="310"/>
        <v>0</v>
      </c>
      <c r="N292" s="4">
        <f t="shared" si="310"/>
        <v>0</v>
      </c>
      <c r="O292" s="4">
        <f t="shared" si="310"/>
        <v>0</v>
      </c>
      <c r="P292" s="4">
        <f t="shared" si="311"/>
        <v>0</v>
      </c>
      <c r="Q292" s="4">
        <f t="shared" si="311"/>
        <v>0</v>
      </c>
      <c r="R292" s="4">
        <f t="shared" si="311"/>
        <v>0</v>
      </c>
      <c r="S292" s="4">
        <f t="shared" si="311"/>
        <v>0</v>
      </c>
      <c r="T292" s="4">
        <f t="shared" si="311"/>
        <v>0</v>
      </c>
      <c r="U292" s="4">
        <f t="shared" si="311"/>
        <v>0</v>
      </c>
      <c r="V292" s="4">
        <f t="shared" si="311"/>
        <v>0</v>
      </c>
      <c r="W292" s="4">
        <f t="shared" si="311"/>
        <v>0</v>
      </c>
      <c r="X292" s="4">
        <f t="shared" si="311"/>
        <v>0</v>
      </c>
      <c r="Y292" s="4">
        <f t="shared" si="311"/>
        <v>0</v>
      </c>
      <c r="Z292" s="4">
        <f t="shared" si="312"/>
        <v>0</v>
      </c>
      <c r="AA292" s="4">
        <f t="shared" si="312"/>
        <v>0</v>
      </c>
      <c r="AB292" s="4">
        <f t="shared" si="312"/>
        <v>0</v>
      </c>
      <c r="AC292" s="4">
        <f t="shared" si="312"/>
        <v>0</v>
      </c>
      <c r="AD292" s="4">
        <f t="shared" si="312"/>
        <v>0</v>
      </c>
      <c r="AE292" s="4">
        <f t="shared" si="312"/>
        <v>0</v>
      </c>
      <c r="AF292" s="4">
        <f t="shared" si="312"/>
        <v>0</v>
      </c>
    </row>
    <row r="293" spans="4:32">
      <c r="D293" s="13">
        <v>8320</v>
      </c>
      <c r="E293" s="2"/>
      <c r="F293" s="4">
        <f t="shared" si="310"/>
        <v>0</v>
      </c>
      <c r="G293" s="4">
        <f t="shared" si="310"/>
        <v>0</v>
      </c>
      <c r="H293" s="4">
        <f t="shared" si="310"/>
        <v>0</v>
      </c>
      <c r="I293" s="4">
        <f t="shared" si="310"/>
        <v>0</v>
      </c>
      <c r="J293" s="4">
        <f t="shared" si="310"/>
        <v>0</v>
      </c>
      <c r="K293" s="4">
        <f t="shared" si="310"/>
        <v>0</v>
      </c>
      <c r="L293" s="4">
        <f t="shared" si="310"/>
        <v>0</v>
      </c>
      <c r="M293" s="4">
        <f t="shared" si="310"/>
        <v>0</v>
      </c>
      <c r="N293" s="4">
        <f t="shared" si="310"/>
        <v>0</v>
      </c>
      <c r="O293" s="4">
        <f t="shared" si="310"/>
        <v>0</v>
      </c>
      <c r="P293" s="4">
        <f t="shared" si="311"/>
        <v>0</v>
      </c>
      <c r="Q293" s="4">
        <f t="shared" si="311"/>
        <v>0</v>
      </c>
      <c r="R293" s="4">
        <f t="shared" si="311"/>
        <v>0</v>
      </c>
      <c r="S293" s="4">
        <f t="shared" si="311"/>
        <v>0</v>
      </c>
      <c r="T293" s="4">
        <f t="shared" si="311"/>
        <v>0</v>
      </c>
      <c r="U293" s="4">
        <f t="shared" si="311"/>
        <v>0</v>
      </c>
      <c r="V293" s="4">
        <f t="shared" si="311"/>
        <v>0</v>
      </c>
      <c r="W293" s="4">
        <f t="shared" si="311"/>
        <v>0</v>
      </c>
      <c r="X293" s="4">
        <f t="shared" si="311"/>
        <v>0</v>
      </c>
      <c r="Y293" s="4">
        <f t="shared" si="311"/>
        <v>0</v>
      </c>
      <c r="Z293" s="4">
        <f t="shared" si="312"/>
        <v>0</v>
      </c>
      <c r="AA293" s="4">
        <f t="shared" si="312"/>
        <v>0</v>
      </c>
      <c r="AB293" s="4">
        <f t="shared" si="312"/>
        <v>0</v>
      </c>
      <c r="AC293" s="4">
        <f t="shared" si="312"/>
        <v>0</v>
      </c>
      <c r="AD293" s="4">
        <f t="shared" si="312"/>
        <v>0</v>
      </c>
      <c r="AE293" s="4">
        <f t="shared" si="312"/>
        <v>0</v>
      </c>
      <c r="AF293" s="4">
        <f t="shared" si="312"/>
        <v>0</v>
      </c>
    </row>
    <row r="294" spans="4:32">
      <c r="D294" s="13">
        <v>8340</v>
      </c>
      <c r="E294" s="2"/>
      <c r="F294" s="4">
        <f t="shared" si="310"/>
        <v>0</v>
      </c>
      <c r="G294" s="4">
        <f t="shared" si="310"/>
        <v>0</v>
      </c>
      <c r="H294" s="4">
        <f t="shared" si="310"/>
        <v>0</v>
      </c>
      <c r="I294" s="4">
        <f t="shared" si="310"/>
        <v>0</v>
      </c>
      <c r="J294" s="4">
        <f t="shared" si="310"/>
        <v>0</v>
      </c>
      <c r="K294" s="4">
        <f t="shared" si="310"/>
        <v>0</v>
      </c>
      <c r="L294" s="4">
        <f t="shared" si="310"/>
        <v>0</v>
      </c>
      <c r="M294" s="4">
        <f t="shared" si="310"/>
        <v>0</v>
      </c>
      <c r="N294" s="4">
        <f t="shared" si="310"/>
        <v>0</v>
      </c>
      <c r="O294" s="4">
        <f t="shared" si="310"/>
        <v>0</v>
      </c>
      <c r="P294" s="4">
        <f t="shared" si="311"/>
        <v>0</v>
      </c>
      <c r="Q294" s="4">
        <f t="shared" si="311"/>
        <v>0</v>
      </c>
      <c r="R294" s="4">
        <f t="shared" si="311"/>
        <v>0</v>
      </c>
      <c r="S294" s="4">
        <f t="shared" si="311"/>
        <v>0</v>
      </c>
      <c r="T294" s="4">
        <f t="shared" si="311"/>
        <v>0</v>
      </c>
      <c r="U294" s="4">
        <f t="shared" si="311"/>
        <v>0</v>
      </c>
      <c r="V294" s="4">
        <f t="shared" si="311"/>
        <v>0</v>
      </c>
      <c r="W294" s="4">
        <f t="shared" si="311"/>
        <v>0</v>
      </c>
      <c r="X294" s="4">
        <f t="shared" si="311"/>
        <v>0</v>
      </c>
      <c r="Y294" s="4">
        <f t="shared" si="311"/>
        <v>0</v>
      </c>
      <c r="Z294" s="4">
        <f t="shared" si="312"/>
        <v>0</v>
      </c>
      <c r="AA294" s="4">
        <f t="shared" si="312"/>
        <v>0</v>
      </c>
      <c r="AB294" s="4">
        <f t="shared" si="312"/>
        <v>0</v>
      </c>
      <c r="AC294" s="4">
        <f t="shared" si="312"/>
        <v>0</v>
      </c>
      <c r="AD294" s="4">
        <f t="shared" si="312"/>
        <v>0</v>
      </c>
      <c r="AE294" s="4">
        <f t="shared" si="312"/>
        <v>0</v>
      </c>
      <c r="AF294" s="4">
        <f t="shared" si="312"/>
        <v>0</v>
      </c>
    </row>
    <row r="295" spans="4:32">
      <c r="D295" s="13">
        <v>8350</v>
      </c>
      <c r="E295" s="2"/>
      <c r="F295" s="4">
        <f t="shared" si="310"/>
        <v>0</v>
      </c>
      <c r="G295" s="4">
        <f t="shared" si="310"/>
        <v>0</v>
      </c>
      <c r="H295" s="4">
        <f t="shared" si="310"/>
        <v>0</v>
      </c>
      <c r="I295" s="4">
        <f t="shared" si="310"/>
        <v>0</v>
      </c>
      <c r="J295" s="4">
        <f t="shared" si="310"/>
        <v>0</v>
      </c>
      <c r="K295" s="4">
        <f t="shared" si="310"/>
        <v>0</v>
      </c>
      <c r="L295" s="4">
        <f t="shared" si="310"/>
        <v>0</v>
      </c>
      <c r="M295" s="4">
        <f t="shared" si="310"/>
        <v>0</v>
      </c>
      <c r="N295" s="4">
        <f t="shared" si="310"/>
        <v>0</v>
      </c>
      <c r="O295" s="4">
        <f t="shared" si="310"/>
        <v>0</v>
      </c>
      <c r="P295" s="4">
        <f t="shared" si="311"/>
        <v>0</v>
      </c>
      <c r="Q295" s="4">
        <f t="shared" si="311"/>
        <v>0</v>
      </c>
      <c r="R295" s="4">
        <f t="shared" si="311"/>
        <v>0</v>
      </c>
      <c r="S295" s="4">
        <f t="shared" si="311"/>
        <v>0</v>
      </c>
      <c r="T295" s="4">
        <f t="shared" si="311"/>
        <v>0</v>
      </c>
      <c r="U295" s="4">
        <f t="shared" si="311"/>
        <v>0</v>
      </c>
      <c r="V295" s="4">
        <f t="shared" si="311"/>
        <v>0</v>
      </c>
      <c r="W295" s="4">
        <f t="shared" si="311"/>
        <v>0</v>
      </c>
      <c r="X295" s="4">
        <f t="shared" si="311"/>
        <v>0</v>
      </c>
      <c r="Y295" s="4">
        <f t="shared" si="311"/>
        <v>0</v>
      </c>
      <c r="Z295" s="4">
        <f t="shared" si="312"/>
        <v>0</v>
      </c>
      <c r="AA295" s="4">
        <f t="shared" si="312"/>
        <v>0</v>
      </c>
      <c r="AB295" s="4">
        <f t="shared" si="312"/>
        <v>0</v>
      </c>
      <c r="AC295" s="4">
        <f t="shared" si="312"/>
        <v>0</v>
      </c>
      <c r="AD295" s="4">
        <f t="shared" si="312"/>
        <v>0</v>
      </c>
      <c r="AE295" s="4">
        <f t="shared" si="312"/>
        <v>0</v>
      </c>
      <c r="AF295" s="4">
        <f t="shared" si="312"/>
        <v>0</v>
      </c>
    </row>
    <row r="296" spans="4:32">
      <c r="D296" s="13">
        <v>8360</v>
      </c>
      <c r="E296" s="2"/>
      <c r="F296" s="4">
        <f t="shared" si="310"/>
        <v>0</v>
      </c>
      <c r="G296" s="4">
        <f t="shared" si="310"/>
        <v>0</v>
      </c>
      <c r="H296" s="4">
        <f t="shared" si="310"/>
        <v>0</v>
      </c>
      <c r="I296" s="4">
        <f t="shared" si="310"/>
        <v>0</v>
      </c>
      <c r="J296" s="4">
        <f t="shared" si="310"/>
        <v>0</v>
      </c>
      <c r="K296" s="4">
        <f t="shared" si="310"/>
        <v>0</v>
      </c>
      <c r="L296" s="4">
        <f t="shared" si="310"/>
        <v>0</v>
      </c>
      <c r="M296" s="4">
        <f t="shared" si="310"/>
        <v>0</v>
      </c>
      <c r="N296" s="4">
        <f t="shared" si="310"/>
        <v>0</v>
      </c>
      <c r="O296" s="4">
        <f t="shared" si="310"/>
        <v>0</v>
      </c>
      <c r="P296" s="4">
        <f t="shared" si="311"/>
        <v>0</v>
      </c>
      <c r="Q296" s="4">
        <f t="shared" si="311"/>
        <v>0</v>
      </c>
      <c r="R296" s="4">
        <f t="shared" si="311"/>
        <v>0</v>
      </c>
      <c r="S296" s="4">
        <f t="shared" si="311"/>
        <v>0</v>
      </c>
      <c r="T296" s="4">
        <f t="shared" si="311"/>
        <v>0</v>
      </c>
      <c r="U296" s="4">
        <f t="shared" si="311"/>
        <v>0</v>
      </c>
      <c r="V296" s="4">
        <f t="shared" si="311"/>
        <v>0</v>
      </c>
      <c r="W296" s="4">
        <f t="shared" si="311"/>
        <v>0</v>
      </c>
      <c r="X296" s="4">
        <f t="shared" si="311"/>
        <v>0</v>
      </c>
      <c r="Y296" s="4">
        <f t="shared" si="311"/>
        <v>0</v>
      </c>
      <c r="Z296" s="4">
        <f t="shared" si="312"/>
        <v>0</v>
      </c>
      <c r="AA296" s="4">
        <f t="shared" si="312"/>
        <v>0</v>
      </c>
      <c r="AB296" s="4">
        <f t="shared" si="312"/>
        <v>0</v>
      </c>
      <c r="AC296" s="4">
        <f t="shared" si="312"/>
        <v>0</v>
      </c>
      <c r="AD296" s="4">
        <f t="shared" si="312"/>
        <v>0</v>
      </c>
      <c r="AE296" s="4">
        <f t="shared" si="312"/>
        <v>0</v>
      </c>
      <c r="AF296" s="4">
        <f t="shared" si="312"/>
        <v>0</v>
      </c>
    </row>
    <row r="297" spans="4:32">
      <c r="D297">
        <v>8370</v>
      </c>
      <c r="E297" s="2"/>
      <c r="F297" s="4">
        <f t="shared" si="310"/>
        <v>0</v>
      </c>
      <c r="G297" s="4">
        <f t="shared" si="310"/>
        <v>0</v>
      </c>
      <c r="H297" s="4">
        <f t="shared" si="310"/>
        <v>0</v>
      </c>
      <c r="I297" s="4">
        <f t="shared" si="310"/>
        <v>0</v>
      </c>
      <c r="J297" s="4">
        <f t="shared" si="310"/>
        <v>0</v>
      </c>
      <c r="K297" s="4">
        <f t="shared" si="310"/>
        <v>0</v>
      </c>
      <c r="L297" s="4">
        <f t="shared" si="310"/>
        <v>0</v>
      </c>
      <c r="M297" s="4">
        <f t="shared" si="310"/>
        <v>0</v>
      </c>
      <c r="N297" s="4">
        <f t="shared" si="310"/>
        <v>0</v>
      </c>
      <c r="O297" s="4">
        <f t="shared" si="310"/>
        <v>0</v>
      </c>
      <c r="P297" s="4">
        <f t="shared" si="311"/>
        <v>0</v>
      </c>
      <c r="Q297" s="4">
        <f t="shared" si="311"/>
        <v>0</v>
      </c>
      <c r="R297" s="4">
        <f t="shared" si="311"/>
        <v>0</v>
      </c>
      <c r="S297" s="4">
        <f t="shared" si="311"/>
        <v>0</v>
      </c>
      <c r="T297" s="4">
        <f t="shared" si="311"/>
        <v>0</v>
      </c>
      <c r="U297" s="4">
        <f t="shared" si="311"/>
        <v>0</v>
      </c>
      <c r="V297" s="4">
        <f t="shared" si="311"/>
        <v>0</v>
      </c>
      <c r="W297" s="4">
        <f t="shared" si="311"/>
        <v>0</v>
      </c>
      <c r="X297" s="4">
        <f t="shared" si="311"/>
        <v>0</v>
      </c>
      <c r="Y297" s="4">
        <f t="shared" si="311"/>
        <v>0</v>
      </c>
      <c r="Z297" s="4">
        <f t="shared" si="312"/>
        <v>0</v>
      </c>
      <c r="AA297" s="4">
        <f t="shared" si="312"/>
        <v>0</v>
      </c>
      <c r="AB297" s="4">
        <f t="shared" si="312"/>
        <v>0</v>
      </c>
      <c r="AC297" s="4">
        <f t="shared" si="312"/>
        <v>0</v>
      </c>
      <c r="AD297" s="4">
        <f t="shared" si="312"/>
        <v>0</v>
      </c>
      <c r="AE297" s="4">
        <f t="shared" si="312"/>
        <v>0</v>
      </c>
      <c r="AF297" s="4">
        <f t="shared" si="312"/>
        <v>0</v>
      </c>
    </row>
    <row r="298" spans="4:32">
      <c r="D298" s="14">
        <v>8400</v>
      </c>
      <c r="E298" s="2"/>
      <c r="F298" s="4">
        <f t="shared" si="310"/>
        <v>0</v>
      </c>
      <c r="G298" s="4">
        <f t="shared" si="310"/>
        <v>0</v>
      </c>
      <c r="H298" s="4">
        <f t="shared" si="310"/>
        <v>0</v>
      </c>
      <c r="I298" s="4">
        <f t="shared" si="310"/>
        <v>0</v>
      </c>
      <c r="J298" s="4">
        <f t="shared" si="310"/>
        <v>0</v>
      </c>
      <c r="K298" s="4">
        <f t="shared" si="310"/>
        <v>0</v>
      </c>
      <c r="L298" s="4">
        <f t="shared" si="310"/>
        <v>0</v>
      </c>
      <c r="M298" s="4">
        <f t="shared" si="310"/>
        <v>0</v>
      </c>
      <c r="N298" s="4">
        <f t="shared" si="310"/>
        <v>0</v>
      </c>
      <c r="O298" s="4">
        <f t="shared" si="310"/>
        <v>0</v>
      </c>
      <c r="P298" s="4">
        <f t="shared" si="311"/>
        <v>0</v>
      </c>
      <c r="Q298" s="4">
        <f t="shared" si="311"/>
        <v>0</v>
      </c>
      <c r="R298" s="4">
        <f t="shared" si="311"/>
        <v>0</v>
      </c>
      <c r="S298" s="4">
        <f t="shared" si="311"/>
        <v>0</v>
      </c>
      <c r="T298" s="4">
        <f t="shared" si="311"/>
        <v>0</v>
      </c>
      <c r="U298" s="4">
        <f t="shared" si="311"/>
        <v>0</v>
      </c>
      <c r="V298" s="4">
        <f t="shared" si="311"/>
        <v>0</v>
      </c>
      <c r="W298" s="4">
        <f t="shared" si="311"/>
        <v>0</v>
      </c>
      <c r="X298" s="4">
        <f t="shared" si="311"/>
        <v>0</v>
      </c>
      <c r="Y298" s="4">
        <f t="shared" si="311"/>
        <v>0</v>
      </c>
      <c r="Z298" s="4">
        <f t="shared" si="312"/>
        <v>0</v>
      </c>
      <c r="AA298" s="4">
        <f t="shared" si="312"/>
        <v>0</v>
      </c>
      <c r="AB298" s="4">
        <f t="shared" si="312"/>
        <v>0</v>
      </c>
      <c r="AC298" s="4">
        <f t="shared" si="312"/>
        <v>0</v>
      </c>
      <c r="AD298" s="4">
        <f t="shared" si="312"/>
        <v>0</v>
      </c>
      <c r="AE298" s="4">
        <f t="shared" si="312"/>
        <v>0</v>
      </c>
      <c r="AF298" s="4">
        <f t="shared" si="312"/>
        <v>0</v>
      </c>
    </row>
    <row r="299" spans="4:32">
      <c r="D299" s="13">
        <v>8410</v>
      </c>
      <c r="E299" s="2"/>
      <c r="F299" s="4">
        <f t="shared" si="310"/>
        <v>0</v>
      </c>
      <c r="G299" s="4">
        <f t="shared" si="310"/>
        <v>0</v>
      </c>
      <c r="H299" s="4">
        <f t="shared" si="310"/>
        <v>0</v>
      </c>
      <c r="I299" s="4">
        <f t="shared" si="310"/>
        <v>0</v>
      </c>
      <c r="J299" s="4">
        <f t="shared" si="310"/>
        <v>0</v>
      </c>
      <c r="K299" s="4">
        <f t="shared" si="310"/>
        <v>0</v>
      </c>
      <c r="L299" s="4">
        <f t="shared" si="310"/>
        <v>0</v>
      </c>
      <c r="M299" s="4">
        <f t="shared" si="310"/>
        <v>0</v>
      </c>
      <c r="N299" s="4">
        <f t="shared" si="310"/>
        <v>0</v>
      </c>
      <c r="O299" s="4">
        <f t="shared" si="310"/>
        <v>0</v>
      </c>
      <c r="P299" s="4">
        <f t="shared" si="311"/>
        <v>0</v>
      </c>
      <c r="Q299" s="4">
        <f t="shared" si="311"/>
        <v>0</v>
      </c>
      <c r="R299" s="4">
        <f t="shared" si="311"/>
        <v>0</v>
      </c>
      <c r="S299" s="4">
        <f t="shared" si="311"/>
        <v>0</v>
      </c>
      <c r="T299" s="4">
        <f t="shared" si="311"/>
        <v>0</v>
      </c>
      <c r="U299" s="4">
        <f t="shared" si="311"/>
        <v>0</v>
      </c>
      <c r="V299" s="4">
        <f t="shared" si="311"/>
        <v>0</v>
      </c>
      <c r="W299" s="4">
        <f t="shared" si="311"/>
        <v>0</v>
      </c>
      <c r="X299" s="4">
        <f t="shared" si="311"/>
        <v>0</v>
      </c>
      <c r="Y299" s="4">
        <f t="shared" si="311"/>
        <v>0</v>
      </c>
      <c r="Z299" s="4">
        <f t="shared" si="312"/>
        <v>0</v>
      </c>
      <c r="AA299" s="4">
        <f t="shared" si="312"/>
        <v>0</v>
      </c>
      <c r="AB299" s="4">
        <f t="shared" si="312"/>
        <v>0</v>
      </c>
      <c r="AC299" s="4">
        <f t="shared" si="312"/>
        <v>0</v>
      </c>
      <c r="AD299" s="4">
        <f t="shared" si="312"/>
        <v>0</v>
      </c>
      <c r="AE299" s="4">
        <f t="shared" si="312"/>
        <v>0</v>
      </c>
      <c r="AF299" s="4">
        <f t="shared" si="312"/>
        <v>0</v>
      </c>
    </row>
    <row r="300" spans="4:32">
      <c r="D300" s="13">
        <v>8470</v>
      </c>
      <c r="E300" s="2"/>
      <c r="F300" s="4">
        <f t="shared" si="310"/>
        <v>0</v>
      </c>
      <c r="G300" s="4">
        <f t="shared" si="310"/>
        <v>0</v>
      </c>
      <c r="H300" s="4">
        <f t="shared" si="310"/>
        <v>0</v>
      </c>
      <c r="I300" s="4">
        <f t="shared" si="310"/>
        <v>0</v>
      </c>
      <c r="J300" s="4">
        <f t="shared" si="310"/>
        <v>0</v>
      </c>
      <c r="K300" s="4">
        <f t="shared" si="310"/>
        <v>0</v>
      </c>
      <c r="L300" s="4">
        <f t="shared" si="310"/>
        <v>0</v>
      </c>
      <c r="M300" s="4">
        <f t="shared" si="310"/>
        <v>0</v>
      </c>
      <c r="N300" s="4">
        <f t="shared" si="310"/>
        <v>0</v>
      </c>
      <c r="O300" s="4">
        <f t="shared" si="310"/>
        <v>0</v>
      </c>
      <c r="P300" s="4">
        <f t="shared" si="311"/>
        <v>0</v>
      </c>
      <c r="Q300" s="4">
        <f t="shared" si="311"/>
        <v>0</v>
      </c>
      <c r="R300" s="4">
        <f t="shared" si="311"/>
        <v>0</v>
      </c>
      <c r="S300" s="4">
        <f t="shared" si="311"/>
        <v>0</v>
      </c>
      <c r="T300" s="4">
        <f t="shared" si="311"/>
        <v>0</v>
      </c>
      <c r="U300" s="4">
        <f t="shared" si="311"/>
        <v>0</v>
      </c>
      <c r="V300" s="4">
        <f t="shared" si="311"/>
        <v>0</v>
      </c>
      <c r="W300" s="4">
        <f t="shared" si="311"/>
        <v>0</v>
      </c>
      <c r="X300" s="4">
        <f t="shared" si="311"/>
        <v>0</v>
      </c>
      <c r="Y300" s="4">
        <f t="shared" si="311"/>
        <v>0</v>
      </c>
      <c r="Z300" s="4">
        <f t="shared" si="312"/>
        <v>0</v>
      </c>
      <c r="AA300" s="4">
        <f t="shared" si="312"/>
        <v>0</v>
      </c>
      <c r="AB300" s="4">
        <f t="shared" si="312"/>
        <v>0</v>
      </c>
      <c r="AC300" s="4">
        <f t="shared" si="312"/>
        <v>0</v>
      </c>
      <c r="AD300" s="4">
        <f t="shared" si="312"/>
        <v>0</v>
      </c>
      <c r="AE300" s="4">
        <f t="shared" si="312"/>
        <v>0</v>
      </c>
      <c r="AF300" s="4">
        <f t="shared" si="312"/>
        <v>0</v>
      </c>
    </row>
    <row r="301" spans="4:32">
      <c r="D301" s="13">
        <v>8500</v>
      </c>
      <c r="E301" s="2"/>
      <c r="F301" s="4">
        <f t="shared" si="310"/>
        <v>4.38</v>
      </c>
      <c r="G301" s="4">
        <f t="shared" si="310"/>
        <v>29.66</v>
      </c>
      <c r="H301" s="4">
        <f t="shared" si="310"/>
        <v>0</v>
      </c>
      <c r="I301" s="4">
        <f t="shared" si="310"/>
        <v>0</v>
      </c>
      <c r="J301" s="4">
        <f t="shared" si="310"/>
        <v>8377.74</v>
      </c>
      <c r="K301" s="4">
        <f t="shared" si="310"/>
        <v>0</v>
      </c>
      <c r="L301" s="4">
        <f t="shared" si="310"/>
        <v>6320.0316370470173</v>
      </c>
      <c r="M301" s="4">
        <f t="shared" si="310"/>
        <v>6417.1027489923435</v>
      </c>
      <c r="N301" s="4">
        <f t="shared" si="310"/>
        <v>6659.2576150724317</v>
      </c>
      <c r="O301" s="4">
        <f t="shared" si="310"/>
        <v>6696.4044167520033</v>
      </c>
      <c r="P301" s="4">
        <f t="shared" si="311"/>
        <v>6860.1139119980571</v>
      </c>
      <c r="Q301" s="4">
        <f t="shared" si="311"/>
        <v>6987.1158933009101</v>
      </c>
      <c r="R301" s="4">
        <f t="shared" si="311"/>
        <v>7361.7888327476376</v>
      </c>
      <c r="S301" s="4">
        <f t="shared" si="311"/>
        <v>7086.3649409126756</v>
      </c>
      <c r="T301" s="4">
        <f t="shared" si="311"/>
        <v>7339.0703562190738</v>
      </c>
      <c r="U301" s="4">
        <f t="shared" si="311"/>
        <v>8318.3193290533382</v>
      </c>
      <c r="V301" s="4">
        <f t="shared" si="311"/>
        <v>6960.8831488267606</v>
      </c>
      <c r="W301" s="4">
        <f t="shared" si="311"/>
        <v>6690.2217428700806</v>
      </c>
      <c r="X301" s="4">
        <f t="shared" si="311"/>
        <v>6736.6597645958045</v>
      </c>
      <c r="Y301" s="4">
        <f t="shared" si="311"/>
        <v>6762.1472282883724</v>
      </c>
      <c r="Z301" s="4">
        <f t="shared" si="312"/>
        <v>8625.49180109806</v>
      </c>
      <c r="AA301" s="4">
        <f t="shared" si="312"/>
        <v>6696.4044167520033</v>
      </c>
      <c r="AB301" s="4">
        <f t="shared" si="312"/>
        <v>6860.1139119980571</v>
      </c>
      <c r="AC301" s="4">
        <f t="shared" si="312"/>
        <v>6987.1158933009101</v>
      </c>
      <c r="AD301" s="4">
        <f t="shared" si="312"/>
        <v>7361.7888327476376</v>
      </c>
      <c r="AE301" s="4">
        <f t="shared" si="312"/>
        <v>7086.3649409126756</v>
      </c>
      <c r="AF301" s="4">
        <f t="shared" si="312"/>
        <v>7339.0703562190738</v>
      </c>
    </row>
    <row r="302" spans="4:32">
      <c r="D302">
        <v>8520</v>
      </c>
      <c r="E302" s="2"/>
      <c r="F302" s="4">
        <f t="shared" si="310"/>
        <v>0</v>
      </c>
      <c r="G302" s="4">
        <f t="shared" si="310"/>
        <v>0</v>
      </c>
      <c r="H302" s="4">
        <f t="shared" si="310"/>
        <v>0</v>
      </c>
      <c r="I302" s="4">
        <f t="shared" si="310"/>
        <v>0</v>
      </c>
      <c r="J302" s="4">
        <f t="shared" si="310"/>
        <v>0</v>
      </c>
      <c r="K302" s="4">
        <f t="shared" si="310"/>
        <v>0</v>
      </c>
      <c r="L302" s="4">
        <f t="shared" si="310"/>
        <v>0</v>
      </c>
      <c r="M302" s="4">
        <f t="shared" si="310"/>
        <v>0</v>
      </c>
      <c r="N302" s="4">
        <f t="shared" si="310"/>
        <v>0</v>
      </c>
      <c r="O302" s="4">
        <f t="shared" si="310"/>
        <v>0</v>
      </c>
      <c r="P302" s="4">
        <f t="shared" si="311"/>
        <v>0</v>
      </c>
      <c r="Q302" s="4">
        <f t="shared" si="311"/>
        <v>0</v>
      </c>
      <c r="R302" s="4">
        <f t="shared" si="311"/>
        <v>0</v>
      </c>
      <c r="S302" s="4">
        <f t="shared" si="311"/>
        <v>0</v>
      </c>
      <c r="T302" s="4">
        <f t="shared" si="311"/>
        <v>0</v>
      </c>
      <c r="U302" s="4">
        <f t="shared" si="311"/>
        <v>0</v>
      </c>
      <c r="V302" s="4">
        <f t="shared" si="311"/>
        <v>0</v>
      </c>
      <c r="W302" s="4">
        <f t="shared" si="311"/>
        <v>0</v>
      </c>
      <c r="X302" s="4">
        <f t="shared" si="311"/>
        <v>0</v>
      </c>
      <c r="Y302" s="4">
        <f t="shared" si="311"/>
        <v>0</v>
      </c>
      <c r="Z302" s="4">
        <f t="shared" si="312"/>
        <v>0</v>
      </c>
      <c r="AA302" s="4">
        <f t="shared" si="312"/>
        <v>0</v>
      </c>
      <c r="AB302" s="4">
        <f t="shared" si="312"/>
        <v>0</v>
      </c>
      <c r="AC302" s="4">
        <f t="shared" si="312"/>
        <v>0</v>
      </c>
      <c r="AD302" s="4">
        <f t="shared" si="312"/>
        <v>0</v>
      </c>
      <c r="AE302" s="4">
        <f t="shared" si="312"/>
        <v>0</v>
      </c>
      <c r="AF302" s="4">
        <f t="shared" si="312"/>
        <v>0</v>
      </c>
    </row>
    <row r="303" spans="4:32">
      <c r="D303" s="13">
        <v>8560</v>
      </c>
      <c r="E303" s="2"/>
      <c r="F303" s="4">
        <f>SUMIF($C$9:$C$266,$D303,F$9:F$266)</f>
        <v>52.150000000000034</v>
      </c>
      <c r="G303" s="4">
        <f>SUMIF($C$9:$C$266,$D303,G$9:G$266)</f>
        <v>55.350000000000023</v>
      </c>
      <c r="H303" s="4">
        <f>SUMIF($C$9:$C$266,$D303,H$9:H$266)</f>
        <v>-5.589999999999975</v>
      </c>
      <c r="I303" s="4">
        <f>SUMIF($C$9:$C$266,$D303,I$9:I$266)</f>
        <v>115.19</v>
      </c>
      <c r="J303" s="4">
        <f t="shared" ref="J303:S312" si="313">SUMIF($C$9:$C$269,$D303,J$9:J$269)</f>
        <v>188.96999999999997</v>
      </c>
      <c r="K303" s="4">
        <f t="shared" si="313"/>
        <v>62.399999999999977</v>
      </c>
      <c r="L303" s="4">
        <f t="shared" si="313"/>
        <v>71.357679008849502</v>
      </c>
      <c r="M303" s="4">
        <f t="shared" si="313"/>
        <v>89.142879193792652</v>
      </c>
      <c r="N303" s="4">
        <f t="shared" si="313"/>
        <v>99.581167574902651</v>
      </c>
      <c r="O303" s="4">
        <f t="shared" si="313"/>
        <v>78.863754640246754</v>
      </c>
      <c r="P303" s="4">
        <f t="shared" si="313"/>
        <v>84.160059462032748</v>
      </c>
      <c r="Q303" s="4">
        <f t="shared" si="313"/>
        <v>65.919388769020557</v>
      </c>
      <c r="R303" s="4">
        <f t="shared" si="313"/>
        <v>89.901724253433798</v>
      </c>
      <c r="S303" s="4">
        <f t="shared" si="313"/>
        <v>58.524034990340432</v>
      </c>
      <c r="T303" s="4">
        <f t="shared" ref="T303:AF312" si="314">SUMIF($C$9:$C$269,$D303,T$9:T$269)</f>
        <v>92.00585076517433</v>
      </c>
      <c r="U303" s="4">
        <f t="shared" si="314"/>
        <v>74.620568826680255</v>
      </c>
      <c r="V303" s="4">
        <f t="shared" si="314"/>
        <v>72.977126069074529</v>
      </c>
      <c r="W303" s="4">
        <f t="shared" si="314"/>
        <v>77.25005234639994</v>
      </c>
      <c r="X303" s="4">
        <f t="shared" si="314"/>
        <v>80.161700345523485</v>
      </c>
      <c r="Y303" s="4">
        <f t="shared" si="314"/>
        <v>80.663095239926136</v>
      </c>
      <c r="Z303" s="4">
        <f t="shared" si="314"/>
        <v>75.376423215234894</v>
      </c>
      <c r="AA303" s="4">
        <f t="shared" si="314"/>
        <v>78.863754640246754</v>
      </c>
      <c r="AB303" s="4">
        <f t="shared" si="314"/>
        <v>84.160059462032748</v>
      </c>
      <c r="AC303" s="4">
        <f t="shared" si="314"/>
        <v>65.919388769020557</v>
      </c>
      <c r="AD303" s="4">
        <f t="shared" si="314"/>
        <v>89.901724253433798</v>
      </c>
      <c r="AE303" s="4">
        <f t="shared" si="314"/>
        <v>58.524034990340432</v>
      </c>
      <c r="AF303" s="4">
        <f t="shared" si="314"/>
        <v>92.00585076517433</v>
      </c>
    </row>
    <row r="304" spans="4:32">
      <c r="D304" s="13">
        <v>8570</v>
      </c>
      <c r="E304" s="2"/>
      <c r="F304" s="4">
        <f t="shared" ref="F304:I323" si="315">SUMIF($C$9:$C$269,$D304,F$9:F$269)</f>
        <v>77.97</v>
      </c>
      <c r="G304" s="4">
        <f t="shared" si="315"/>
        <v>82.74</v>
      </c>
      <c r="H304" s="4">
        <f t="shared" si="315"/>
        <v>83.69</v>
      </c>
      <c r="I304" s="4">
        <f t="shared" si="315"/>
        <v>79.56</v>
      </c>
      <c r="J304" s="4">
        <f t="shared" si="313"/>
        <v>81.62</v>
      </c>
      <c r="K304" s="4">
        <f t="shared" si="313"/>
        <v>93.29</v>
      </c>
      <c r="L304" s="4">
        <f t="shared" si="313"/>
        <v>95.068601833493204</v>
      </c>
      <c r="M304" s="4">
        <f t="shared" si="313"/>
        <v>94.152100123035055</v>
      </c>
      <c r="N304" s="4">
        <f t="shared" si="313"/>
        <v>94.316527765431047</v>
      </c>
      <c r="O304" s="4">
        <f t="shared" si="313"/>
        <v>81.497261571223532</v>
      </c>
      <c r="P304" s="4">
        <f t="shared" si="313"/>
        <v>82.842529312146681</v>
      </c>
      <c r="Q304" s="4">
        <f t="shared" si="313"/>
        <v>81.988976798117363</v>
      </c>
      <c r="R304" s="4">
        <f t="shared" si="313"/>
        <v>83.490351310644186</v>
      </c>
      <c r="S304" s="4">
        <f t="shared" si="313"/>
        <v>80.306713790105363</v>
      </c>
      <c r="T304" s="4">
        <f t="shared" si="314"/>
        <v>80.731801754495493</v>
      </c>
      <c r="U304" s="4">
        <f t="shared" si="314"/>
        <v>80.071558745974656</v>
      </c>
      <c r="V304" s="4">
        <f t="shared" si="314"/>
        <v>79.636069693094143</v>
      </c>
      <c r="W304" s="4">
        <f t="shared" si="314"/>
        <v>79.708425091288206</v>
      </c>
      <c r="X304" s="4">
        <f t="shared" si="314"/>
        <v>82.949343968730673</v>
      </c>
      <c r="Y304" s="4">
        <f t="shared" si="314"/>
        <v>79.153700371800383</v>
      </c>
      <c r="Z304" s="4">
        <f t="shared" si="314"/>
        <v>80.404845798906081</v>
      </c>
      <c r="AA304" s="4">
        <f t="shared" si="314"/>
        <v>81.497261571223532</v>
      </c>
      <c r="AB304" s="4">
        <f t="shared" si="314"/>
        <v>82.842529312146681</v>
      </c>
      <c r="AC304" s="4">
        <f t="shared" si="314"/>
        <v>81.988976798117363</v>
      </c>
      <c r="AD304" s="4">
        <f t="shared" si="314"/>
        <v>83.490351310644186</v>
      </c>
      <c r="AE304" s="4">
        <f t="shared" si="314"/>
        <v>80.306713790105363</v>
      </c>
      <c r="AF304" s="4">
        <f t="shared" si="314"/>
        <v>80.731801754495493</v>
      </c>
    </row>
    <row r="305" spans="4:32">
      <c r="D305" s="13">
        <v>8580</v>
      </c>
      <c r="E305" s="2"/>
      <c r="F305" s="4">
        <f t="shared" si="315"/>
        <v>0</v>
      </c>
      <c r="G305" s="4">
        <f t="shared" si="315"/>
        <v>0</v>
      </c>
      <c r="H305" s="4">
        <f t="shared" si="315"/>
        <v>0</v>
      </c>
      <c r="I305" s="4">
        <f t="shared" si="315"/>
        <v>0</v>
      </c>
      <c r="J305" s="4">
        <f t="shared" si="313"/>
        <v>0</v>
      </c>
      <c r="K305" s="4">
        <f t="shared" si="313"/>
        <v>0</v>
      </c>
      <c r="L305" s="4">
        <f t="shared" si="313"/>
        <v>0</v>
      </c>
      <c r="M305" s="4">
        <f t="shared" si="313"/>
        <v>0</v>
      </c>
      <c r="N305" s="4">
        <f t="shared" si="313"/>
        <v>0</v>
      </c>
      <c r="O305" s="4">
        <f t="shared" si="313"/>
        <v>0</v>
      </c>
      <c r="P305" s="4">
        <f t="shared" si="313"/>
        <v>0</v>
      </c>
      <c r="Q305" s="4">
        <f t="shared" si="313"/>
        <v>0</v>
      </c>
      <c r="R305" s="4">
        <f t="shared" si="313"/>
        <v>0</v>
      </c>
      <c r="S305" s="4">
        <f t="shared" si="313"/>
        <v>0</v>
      </c>
      <c r="T305" s="4">
        <f t="shared" si="314"/>
        <v>0</v>
      </c>
      <c r="U305" s="4">
        <f t="shared" si="314"/>
        <v>0</v>
      </c>
      <c r="V305" s="4">
        <f t="shared" si="314"/>
        <v>0</v>
      </c>
      <c r="W305" s="4">
        <f t="shared" si="314"/>
        <v>0</v>
      </c>
      <c r="X305" s="4">
        <f t="shared" si="314"/>
        <v>0</v>
      </c>
      <c r="Y305" s="4">
        <f t="shared" si="314"/>
        <v>0</v>
      </c>
      <c r="Z305" s="4">
        <f t="shared" si="314"/>
        <v>0</v>
      </c>
      <c r="AA305" s="4">
        <f t="shared" si="314"/>
        <v>0</v>
      </c>
      <c r="AB305" s="4">
        <f t="shared" si="314"/>
        <v>0</v>
      </c>
      <c r="AC305" s="4">
        <f t="shared" si="314"/>
        <v>0</v>
      </c>
      <c r="AD305" s="4">
        <f t="shared" si="314"/>
        <v>0</v>
      </c>
      <c r="AE305" s="4">
        <f t="shared" si="314"/>
        <v>0</v>
      </c>
      <c r="AF305" s="4">
        <f t="shared" si="314"/>
        <v>0</v>
      </c>
    </row>
    <row r="306" spans="4:32">
      <c r="D306" s="13">
        <v>8590</v>
      </c>
      <c r="E306" s="2"/>
      <c r="F306" s="4">
        <f t="shared" si="315"/>
        <v>0</v>
      </c>
      <c r="G306" s="4">
        <f t="shared" si="315"/>
        <v>0</v>
      </c>
      <c r="H306" s="4">
        <f t="shared" si="315"/>
        <v>0</v>
      </c>
      <c r="I306" s="4">
        <f t="shared" si="315"/>
        <v>0</v>
      </c>
      <c r="J306" s="4">
        <f t="shared" si="313"/>
        <v>0</v>
      </c>
      <c r="K306" s="4">
        <f t="shared" si="313"/>
        <v>0</v>
      </c>
      <c r="L306" s="4">
        <f t="shared" si="313"/>
        <v>0</v>
      </c>
      <c r="M306" s="4">
        <f t="shared" si="313"/>
        <v>0</v>
      </c>
      <c r="N306" s="4">
        <f t="shared" si="313"/>
        <v>0</v>
      </c>
      <c r="O306" s="4">
        <f t="shared" si="313"/>
        <v>0</v>
      </c>
      <c r="P306" s="4">
        <f t="shared" si="313"/>
        <v>0</v>
      </c>
      <c r="Q306" s="4">
        <f t="shared" si="313"/>
        <v>0</v>
      </c>
      <c r="R306" s="4">
        <f t="shared" si="313"/>
        <v>0</v>
      </c>
      <c r="S306" s="4">
        <f t="shared" si="313"/>
        <v>0</v>
      </c>
      <c r="T306" s="4">
        <f t="shared" si="314"/>
        <v>0</v>
      </c>
      <c r="U306" s="4">
        <f t="shared" si="314"/>
        <v>0</v>
      </c>
      <c r="V306" s="4">
        <f t="shared" si="314"/>
        <v>0</v>
      </c>
      <c r="W306" s="4">
        <f t="shared" si="314"/>
        <v>0</v>
      </c>
      <c r="X306" s="4">
        <f t="shared" si="314"/>
        <v>0</v>
      </c>
      <c r="Y306" s="4">
        <f t="shared" si="314"/>
        <v>0</v>
      </c>
      <c r="Z306" s="4">
        <f t="shared" si="314"/>
        <v>0</v>
      </c>
      <c r="AA306" s="4">
        <f t="shared" si="314"/>
        <v>0</v>
      </c>
      <c r="AB306" s="4">
        <f t="shared" si="314"/>
        <v>0</v>
      </c>
      <c r="AC306" s="4">
        <f t="shared" si="314"/>
        <v>0</v>
      </c>
      <c r="AD306" s="4">
        <f t="shared" si="314"/>
        <v>0</v>
      </c>
      <c r="AE306" s="4">
        <f t="shared" si="314"/>
        <v>0</v>
      </c>
      <c r="AF306" s="4">
        <f t="shared" si="314"/>
        <v>0</v>
      </c>
    </row>
    <row r="307" spans="4:32">
      <c r="D307" s="14">
        <v>8600</v>
      </c>
      <c r="E307" s="2"/>
      <c r="F307" s="4">
        <f t="shared" si="315"/>
        <v>0</v>
      </c>
      <c r="G307" s="4">
        <f t="shared" si="315"/>
        <v>0</v>
      </c>
      <c r="H307" s="4">
        <f t="shared" si="315"/>
        <v>0</v>
      </c>
      <c r="I307" s="4">
        <f t="shared" si="315"/>
        <v>0</v>
      </c>
      <c r="J307" s="4">
        <f t="shared" si="313"/>
        <v>0</v>
      </c>
      <c r="K307" s="4">
        <f t="shared" si="313"/>
        <v>0</v>
      </c>
      <c r="L307" s="4">
        <f t="shared" si="313"/>
        <v>0</v>
      </c>
      <c r="M307" s="4">
        <f t="shared" si="313"/>
        <v>0</v>
      </c>
      <c r="N307" s="4">
        <f t="shared" si="313"/>
        <v>0</v>
      </c>
      <c r="O307" s="4">
        <f t="shared" si="313"/>
        <v>0</v>
      </c>
      <c r="P307" s="4">
        <f t="shared" si="313"/>
        <v>0</v>
      </c>
      <c r="Q307" s="4">
        <f t="shared" si="313"/>
        <v>0</v>
      </c>
      <c r="R307" s="4">
        <f t="shared" si="313"/>
        <v>0</v>
      </c>
      <c r="S307" s="4">
        <f t="shared" si="313"/>
        <v>0</v>
      </c>
      <c r="T307" s="4">
        <f t="shared" si="314"/>
        <v>0</v>
      </c>
      <c r="U307" s="4">
        <f t="shared" si="314"/>
        <v>0</v>
      </c>
      <c r="V307" s="4">
        <f t="shared" si="314"/>
        <v>0</v>
      </c>
      <c r="W307" s="4">
        <f t="shared" si="314"/>
        <v>0</v>
      </c>
      <c r="X307" s="4">
        <f t="shared" si="314"/>
        <v>0</v>
      </c>
      <c r="Y307" s="4">
        <f t="shared" si="314"/>
        <v>0</v>
      </c>
      <c r="Z307" s="4">
        <f t="shared" si="314"/>
        <v>0</v>
      </c>
      <c r="AA307" s="4">
        <f t="shared" si="314"/>
        <v>0</v>
      </c>
      <c r="AB307" s="4">
        <f t="shared" si="314"/>
        <v>0</v>
      </c>
      <c r="AC307" s="4">
        <f t="shared" si="314"/>
        <v>0</v>
      </c>
      <c r="AD307" s="4">
        <f t="shared" si="314"/>
        <v>0</v>
      </c>
      <c r="AE307" s="4">
        <f t="shared" si="314"/>
        <v>0</v>
      </c>
      <c r="AF307" s="4">
        <f t="shared" si="314"/>
        <v>0</v>
      </c>
    </row>
    <row r="308" spans="4:32">
      <c r="D308" s="13">
        <v>8620</v>
      </c>
      <c r="E308" s="2"/>
      <c r="F308" s="4">
        <f t="shared" si="315"/>
        <v>0</v>
      </c>
      <c r="G308" s="4">
        <f t="shared" si="315"/>
        <v>0</v>
      </c>
      <c r="H308" s="4">
        <f t="shared" si="315"/>
        <v>0</v>
      </c>
      <c r="I308" s="4">
        <f t="shared" si="315"/>
        <v>0</v>
      </c>
      <c r="J308" s="4">
        <f t="shared" si="313"/>
        <v>0</v>
      </c>
      <c r="K308" s="4">
        <f t="shared" si="313"/>
        <v>0</v>
      </c>
      <c r="L308" s="4">
        <f t="shared" si="313"/>
        <v>0</v>
      </c>
      <c r="M308" s="4">
        <f t="shared" si="313"/>
        <v>0</v>
      </c>
      <c r="N308" s="4">
        <f t="shared" si="313"/>
        <v>0</v>
      </c>
      <c r="O308" s="4">
        <f t="shared" si="313"/>
        <v>0</v>
      </c>
      <c r="P308" s="4">
        <f t="shared" si="313"/>
        <v>0</v>
      </c>
      <c r="Q308" s="4">
        <f t="shared" si="313"/>
        <v>0</v>
      </c>
      <c r="R308" s="4">
        <f t="shared" si="313"/>
        <v>0</v>
      </c>
      <c r="S308" s="4">
        <f t="shared" si="313"/>
        <v>0</v>
      </c>
      <c r="T308" s="4">
        <f t="shared" si="314"/>
        <v>0</v>
      </c>
      <c r="U308" s="4">
        <f t="shared" si="314"/>
        <v>0</v>
      </c>
      <c r="V308" s="4">
        <f t="shared" si="314"/>
        <v>0</v>
      </c>
      <c r="W308" s="4">
        <f t="shared" si="314"/>
        <v>0</v>
      </c>
      <c r="X308" s="4">
        <f t="shared" si="314"/>
        <v>0</v>
      </c>
      <c r="Y308" s="4">
        <f t="shared" si="314"/>
        <v>0</v>
      </c>
      <c r="Z308" s="4">
        <f t="shared" si="314"/>
        <v>0</v>
      </c>
      <c r="AA308" s="4">
        <f t="shared" si="314"/>
        <v>0</v>
      </c>
      <c r="AB308" s="4">
        <f t="shared" si="314"/>
        <v>0</v>
      </c>
      <c r="AC308" s="4">
        <f t="shared" si="314"/>
        <v>0</v>
      </c>
      <c r="AD308" s="4">
        <f t="shared" si="314"/>
        <v>0</v>
      </c>
      <c r="AE308" s="4">
        <f t="shared" si="314"/>
        <v>0</v>
      </c>
      <c r="AF308" s="4">
        <f t="shared" si="314"/>
        <v>0</v>
      </c>
    </row>
    <row r="309" spans="4:32">
      <c r="D309" s="13">
        <v>8630</v>
      </c>
      <c r="E309" s="2"/>
      <c r="F309" s="4">
        <f t="shared" si="315"/>
        <v>0</v>
      </c>
      <c r="G309" s="4">
        <f t="shared" si="315"/>
        <v>0</v>
      </c>
      <c r="H309" s="4">
        <f t="shared" si="315"/>
        <v>0</v>
      </c>
      <c r="I309" s="4">
        <f t="shared" si="315"/>
        <v>0</v>
      </c>
      <c r="J309" s="4">
        <f t="shared" si="313"/>
        <v>0</v>
      </c>
      <c r="K309" s="4">
        <f t="shared" si="313"/>
        <v>0</v>
      </c>
      <c r="L309" s="4">
        <f t="shared" si="313"/>
        <v>0</v>
      </c>
      <c r="M309" s="4">
        <f t="shared" si="313"/>
        <v>0</v>
      </c>
      <c r="N309" s="4">
        <f t="shared" si="313"/>
        <v>0</v>
      </c>
      <c r="O309" s="4">
        <f t="shared" si="313"/>
        <v>0</v>
      </c>
      <c r="P309" s="4">
        <f t="shared" si="313"/>
        <v>0</v>
      </c>
      <c r="Q309" s="4">
        <f t="shared" si="313"/>
        <v>0</v>
      </c>
      <c r="R309" s="4">
        <f t="shared" si="313"/>
        <v>0</v>
      </c>
      <c r="S309" s="4">
        <f t="shared" si="313"/>
        <v>0</v>
      </c>
      <c r="T309" s="4">
        <f t="shared" si="314"/>
        <v>0</v>
      </c>
      <c r="U309" s="4">
        <f t="shared" si="314"/>
        <v>0</v>
      </c>
      <c r="V309" s="4">
        <f t="shared" si="314"/>
        <v>0</v>
      </c>
      <c r="W309" s="4">
        <f t="shared" si="314"/>
        <v>0</v>
      </c>
      <c r="X309" s="4">
        <f t="shared" si="314"/>
        <v>0</v>
      </c>
      <c r="Y309" s="4">
        <f t="shared" si="314"/>
        <v>0</v>
      </c>
      <c r="Z309" s="4">
        <f t="shared" si="314"/>
        <v>0</v>
      </c>
      <c r="AA309" s="4">
        <f t="shared" si="314"/>
        <v>0</v>
      </c>
      <c r="AB309" s="4">
        <f t="shared" si="314"/>
        <v>0</v>
      </c>
      <c r="AC309" s="4">
        <f t="shared" si="314"/>
        <v>0</v>
      </c>
      <c r="AD309" s="4">
        <f t="shared" si="314"/>
        <v>0</v>
      </c>
      <c r="AE309" s="4">
        <f t="shared" si="314"/>
        <v>0</v>
      </c>
      <c r="AF309" s="4">
        <f t="shared" si="314"/>
        <v>0</v>
      </c>
    </row>
    <row r="310" spans="4:32">
      <c r="D310" s="13">
        <v>8640</v>
      </c>
      <c r="E310" s="2"/>
      <c r="F310" s="4">
        <f t="shared" si="315"/>
        <v>0</v>
      </c>
      <c r="G310" s="4">
        <f t="shared" si="315"/>
        <v>0</v>
      </c>
      <c r="H310" s="4">
        <f t="shared" si="315"/>
        <v>0</v>
      </c>
      <c r="I310" s="4">
        <f t="shared" si="315"/>
        <v>0</v>
      </c>
      <c r="J310" s="4">
        <f t="shared" si="313"/>
        <v>0</v>
      </c>
      <c r="K310" s="4">
        <f t="shared" si="313"/>
        <v>0</v>
      </c>
      <c r="L310" s="4">
        <f t="shared" si="313"/>
        <v>0</v>
      </c>
      <c r="M310" s="4">
        <f t="shared" si="313"/>
        <v>0</v>
      </c>
      <c r="N310" s="4">
        <f t="shared" si="313"/>
        <v>0</v>
      </c>
      <c r="O310" s="4">
        <f t="shared" si="313"/>
        <v>0</v>
      </c>
      <c r="P310" s="4">
        <f t="shared" si="313"/>
        <v>0</v>
      </c>
      <c r="Q310" s="4">
        <f t="shared" si="313"/>
        <v>0</v>
      </c>
      <c r="R310" s="4">
        <f t="shared" si="313"/>
        <v>0</v>
      </c>
      <c r="S310" s="4">
        <f t="shared" si="313"/>
        <v>0</v>
      </c>
      <c r="T310" s="4">
        <f t="shared" si="314"/>
        <v>0</v>
      </c>
      <c r="U310" s="4">
        <f t="shared" si="314"/>
        <v>0</v>
      </c>
      <c r="V310" s="4">
        <f t="shared" si="314"/>
        <v>0</v>
      </c>
      <c r="W310" s="4">
        <f t="shared" si="314"/>
        <v>0</v>
      </c>
      <c r="X310" s="4">
        <f t="shared" si="314"/>
        <v>0</v>
      </c>
      <c r="Y310" s="4">
        <f t="shared" si="314"/>
        <v>0</v>
      </c>
      <c r="Z310" s="4">
        <f t="shared" si="314"/>
        <v>0</v>
      </c>
      <c r="AA310" s="4">
        <f t="shared" si="314"/>
        <v>0</v>
      </c>
      <c r="AB310" s="4">
        <f t="shared" si="314"/>
        <v>0</v>
      </c>
      <c r="AC310" s="4">
        <f t="shared" si="314"/>
        <v>0</v>
      </c>
      <c r="AD310" s="4">
        <f t="shared" si="314"/>
        <v>0</v>
      </c>
      <c r="AE310" s="4">
        <f t="shared" si="314"/>
        <v>0</v>
      </c>
      <c r="AF310" s="4">
        <f t="shared" si="314"/>
        <v>0</v>
      </c>
    </row>
    <row r="311" spans="4:32">
      <c r="D311" s="13">
        <v>8650</v>
      </c>
      <c r="E311" s="2"/>
      <c r="F311" s="4">
        <f t="shared" si="315"/>
        <v>0</v>
      </c>
      <c r="G311" s="4">
        <f t="shared" si="315"/>
        <v>0</v>
      </c>
      <c r="H311" s="4">
        <f t="shared" si="315"/>
        <v>0</v>
      </c>
      <c r="I311" s="4">
        <f t="shared" si="315"/>
        <v>5332.5</v>
      </c>
      <c r="J311" s="4">
        <f t="shared" si="313"/>
        <v>0</v>
      </c>
      <c r="K311" s="4">
        <f t="shared" si="313"/>
        <v>0</v>
      </c>
      <c r="L311" s="4">
        <f t="shared" si="313"/>
        <v>4023.9077890941535</v>
      </c>
      <c r="M311" s="4">
        <f t="shared" si="313"/>
        <v>4084.5749080028245</v>
      </c>
      <c r="N311" s="4">
        <f t="shared" si="313"/>
        <v>4239.1592945024722</v>
      </c>
      <c r="O311" s="4">
        <f t="shared" si="313"/>
        <v>4264.3130924060515</v>
      </c>
      <c r="P311" s="4">
        <f t="shared" si="313"/>
        <v>4363.3947468683791</v>
      </c>
      <c r="Q311" s="4">
        <f t="shared" si="313"/>
        <v>4449.1890820726312</v>
      </c>
      <c r="R311" s="4">
        <f t="shared" si="313"/>
        <v>4687.9531139649853</v>
      </c>
      <c r="S311" s="4">
        <f t="shared" si="313"/>
        <v>4513.4808199829013</v>
      </c>
      <c r="T311" s="4">
        <f t="shared" si="314"/>
        <v>4672.1393571348917</v>
      </c>
      <c r="U311" s="4">
        <f t="shared" si="314"/>
        <v>5298.0477130803256</v>
      </c>
      <c r="V311" s="4">
        <f t="shared" si="314"/>
        <v>4433.4157482436904</v>
      </c>
      <c r="W311" s="4">
        <f t="shared" si="314"/>
        <v>4257.702537821061</v>
      </c>
      <c r="X311" s="4">
        <f t="shared" si="314"/>
        <v>4288.9345333234214</v>
      </c>
      <c r="Y311" s="4">
        <f t="shared" si="314"/>
        <v>4305.7048516894029</v>
      </c>
      <c r="Z311" s="4">
        <f t="shared" si="314"/>
        <v>5491.3178316544627</v>
      </c>
      <c r="AA311" s="4">
        <f t="shared" si="314"/>
        <v>4264.3130924060515</v>
      </c>
      <c r="AB311" s="4">
        <f t="shared" si="314"/>
        <v>4363.3947468683791</v>
      </c>
      <c r="AC311" s="4">
        <f t="shared" si="314"/>
        <v>4449.1890820726312</v>
      </c>
      <c r="AD311" s="4">
        <f t="shared" si="314"/>
        <v>4687.9531139649853</v>
      </c>
      <c r="AE311" s="4">
        <f t="shared" si="314"/>
        <v>4513.4808199829013</v>
      </c>
      <c r="AF311" s="4">
        <f t="shared" si="314"/>
        <v>4672.1393571348917</v>
      </c>
    </row>
    <row r="312" spans="4:32">
      <c r="D312" s="13">
        <v>8670</v>
      </c>
      <c r="E312" s="2"/>
      <c r="F312" s="4">
        <f t="shared" si="315"/>
        <v>0</v>
      </c>
      <c r="G312" s="4">
        <f t="shared" si="315"/>
        <v>0</v>
      </c>
      <c r="H312" s="4">
        <f t="shared" si="315"/>
        <v>0</v>
      </c>
      <c r="I312" s="4">
        <f t="shared" si="315"/>
        <v>0</v>
      </c>
      <c r="J312" s="4">
        <f t="shared" si="313"/>
        <v>0</v>
      </c>
      <c r="K312" s="4">
        <f t="shared" si="313"/>
        <v>0</v>
      </c>
      <c r="L312" s="4">
        <f t="shared" si="313"/>
        <v>0</v>
      </c>
      <c r="M312" s="4">
        <f t="shared" si="313"/>
        <v>0</v>
      </c>
      <c r="N312" s="4">
        <f t="shared" si="313"/>
        <v>0</v>
      </c>
      <c r="O312" s="4">
        <f t="shared" si="313"/>
        <v>0</v>
      </c>
      <c r="P312" s="4">
        <f t="shared" si="313"/>
        <v>0</v>
      </c>
      <c r="Q312" s="4">
        <f t="shared" si="313"/>
        <v>0</v>
      </c>
      <c r="R312" s="4">
        <f t="shared" si="313"/>
        <v>0</v>
      </c>
      <c r="S312" s="4">
        <f t="shared" si="313"/>
        <v>0</v>
      </c>
      <c r="T312" s="4">
        <f t="shared" si="314"/>
        <v>0</v>
      </c>
      <c r="U312" s="4">
        <f t="shared" si="314"/>
        <v>0</v>
      </c>
      <c r="V312" s="4">
        <f t="shared" si="314"/>
        <v>0</v>
      </c>
      <c r="W312" s="4">
        <f t="shared" si="314"/>
        <v>0</v>
      </c>
      <c r="X312" s="4">
        <f t="shared" si="314"/>
        <v>0</v>
      </c>
      <c r="Y312" s="4">
        <f t="shared" si="314"/>
        <v>0</v>
      </c>
      <c r="Z312" s="4">
        <f t="shared" si="314"/>
        <v>0</v>
      </c>
      <c r="AA312" s="4">
        <f t="shared" si="314"/>
        <v>0</v>
      </c>
      <c r="AB312" s="4">
        <f t="shared" si="314"/>
        <v>0</v>
      </c>
      <c r="AC312" s="4">
        <f t="shared" si="314"/>
        <v>0</v>
      </c>
      <c r="AD312" s="4">
        <f t="shared" si="314"/>
        <v>0</v>
      </c>
      <c r="AE312" s="4">
        <f t="shared" si="314"/>
        <v>0</v>
      </c>
      <c r="AF312" s="4">
        <f t="shared" si="314"/>
        <v>0</v>
      </c>
    </row>
    <row r="313" spans="4:32">
      <c r="D313" s="13">
        <v>8700</v>
      </c>
      <c r="E313" s="2"/>
      <c r="F313" s="4">
        <f t="shared" si="315"/>
        <v>283962.53999999998</v>
      </c>
      <c r="G313" s="4">
        <f t="shared" si="315"/>
        <v>213337.95</v>
      </c>
      <c r="H313" s="4">
        <f t="shared" si="315"/>
        <v>226916.22999999998</v>
      </c>
      <c r="I313" s="4">
        <f t="shared" si="315"/>
        <v>265866.61</v>
      </c>
      <c r="J313" s="4">
        <f t="shared" ref="J313:S322" si="316">SUMIF($C$9:$C$269,$D313,J$9:J$269)</f>
        <v>222877.16999999998</v>
      </c>
      <c r="K313" s="4">
        <f t="shared" si="316"/>
        <v>228999.6099999999</v>
      </c>
      <c r="L313" s="4">
        <f t="shared" si="316"/>
        <v>277585.56687904592</v>
      </c>
      <c r="M313" s="4">
        <f t="shared" si="316"/>
        <v>309507.96918270743</v>
      </c>
      <c r="N313" s="4">
        <f t="shared" si="316"/>
        <v>315310.28808785614</v>
      </c>
      <c r="O313" s="4">
        <f t="shared" si="316"/>
        <v>259992.46693498504</v>
      </c>
      <c r="P313" s="4">
        <f t="shared" si="316"/>
        <v>304990.55807713856</v>
      </c>
      <c r="Q313" s="4">
        <f t="shared" si="316"/>
        <v>263558.44228247023</v>
      </c>
      <c r="R313" s="4">
        <f t="shared" si="316"/>
        <v>299462.41830087686</v>
      </c>
      <c r="S313" s="4">
        <f t="shared" si="316"/>
        <v>280786.30787739943</v>
      </c>
      <c r="T313" s="4">
        <f t="shared" ref="T313:AF322" si="317">SUMIF($C$9:$C$269,$D313,T$9:T$269)</f>
        <v>299453.43582413951</v>
      </c>
      <c r="U313" s="4">
        <f t="shared" si="317"/>
        <v>275736.39491261786</v>
      </c>
      <c r="V313" s="4">
        <f t="shared" si="317"/>
        <v>297424.92548677098</v>
      </c>
      <c r="W313" s="4">
        <f t="shared" si="317"/>
        <v>290308.89154495514</v>
      </c>
      <c r="X313" s="4">
        <f t="shared" si="317"/>
        <v>266473.99656340276</v>
      </c>
      <c r="Y313" s="4">
        <f t="shared" si="317"/>
        <v>279195.67115997849</v>
      </c>
      <c r="Z313" s="4">
        <f t="shared" si="317"/>
        <v>290705.14564415946</v>
      </c>
      <c r="AA313" s="4">
        <f t="shared" si="317"/>
        <v>263463.26119267487</v>
      </c>
      <c r="AB313" s="4">
        <f t="shared" si="317"/>
        <v>308461.35233482841</v>
      </c>
      <c r="AC313" s="4">
        <f t="shared" si="317"/>
        <v>266872.54038288497</v>
      </c>
      <c r="AD313" s="4">
        <f t="shared" si="317"/>
        <v>303089.90929767932</v>
      </c>
      <c r="AE313" s="4">
        <f t="shared" si="317"/>
        <v>283943.70923870167</v>
      </c>
      <c r="AF313" s="4">
        <f t="shared" si="317"/>
        <v>302924.23008182942</v>
      </c>
    </row>
    <row r="314" spans="4:32">
      <c r="D314" s="13">
        <v>8710</v>
      </c>
      <c r="E314" s="2"/>
      <c r="F314" s="4">
        <f t="shared" si="315"/>
        <v>0</v>
      </c>
      <c r="G314" s="4">
        <f t="shared" si="315"/>
        <v>0</v>
      </c>
      <c r="H314" s="4">
        <f t="shared" si="315"/>
        <v>0</v>
      </c>
      <c r="I314" s="4">
        <f t="shared" si="315"/>
        <v>0</v>
      </c>
      <c r="J314" s="4">
        <f t="shared" si="316"/>
        <v>0</v>
      </c>
      <c r="K314" s="4">
        <f t="shared" si="316"/>
        <v>0</v>
      </c>
      <c r="L314" s="4">
        <f t="shared" si="316"/>
        <v>0</v>
      </c>
      <c r="M314" s="4">
        <f t="shared" si="316"/>
        <v>0</v>
      </c>
      <c r="N314" s="4">
        <f t="shared" si="316"/>
        <v>0</v>
      </c>
      <c r="O314" s="4">
        <f t="shared" si="316"/>
        <v>0</v>
      </c>
      <c r="P314" s="4">
        <f t="shared" si="316"/>
        <v>0</v>
      </c>
      <c r="Q314" s="4">
        <f t="shared" si="316"/>
        <v>0</v>
      </c>
      <c r="R314" s="4">
        <f t="shared" si="316"/>
        <v>0</v>
      </c>
      <c r="S314" s="4">
        <f t="shared" si="316"/>
        <v>0</v>
      </c>
      <c r="T314" s="4">
        <f t="shared" si="317"/>
        <v>0</v>
      </c>
      <c r="U314" s="4">
        <f t="shared" si="317"/>
        <v>0</v>
      </c>
      <c r="V314" s="4">
        <f t="shared" si="317"/>
        <v>0</v>
      </c>
      <c r="W314" s="4">
        <f t="shared" si="317"/>
        <v>0</v>
      </c>
      <c r="X314" s="4">
        <f t="shared" si="317"/>
        <v>0</v>
      </c>
      <c r="Y314" s="4">
        <f t="shared" si="317"/>
        <v>0</v>
      </c>
      <c r="Z314" s="4">
        <f t="shared" si="317"/>
        <v>0</v>
      </c>
      <c r="AA314" s="4">
        <f t="shared" si="317"/>
        <v>0</v>
      </c>
      <c r="AB314" s="4">
        <f t="shared" si="317"/>
        <v>0</v>
      </c>
      <c r="AC314" s="4">
        <f t="shared" si="317"/>
        <v>0</v>
      </c>
      <c r="AD314" s="4">
        <f t="shared" si="317"/>
        <v>0</v>
      </c>
      <c r="AE314" s="4">
        <f t="shared" si="317"/>
        <v>0</v>
      </c>
      <c r="AF314" s="4">
        <f t="shared" si="317"/>
        <v>0</v>
      </c>
    </row>
    <row r="315" spans="4:32">
      <c r="D315" s="14">
        <v>8711</v>
      </c>
      <c r="E315" s="2"/>
      <c r="F315" s="4">
        <f t="shared" si="315"/>
        <v>11656.150000000001</v>
      </c>
      <c r="G315" s="4">
        <f t="shared" si="315"/>
        <v>3070.17</v>
      </c>
      <c r="H315" s="4">
        <f t="shared" si="315"/>
        <v>19229.599999999999</v>
      </c>
      <c r="I315" s="4">
        <f t="shared" si="315"/>
        <v>4460.67</v>
      </c>
      <c r="J315" s="4">
        <f t="shared" si="316"/>
        <v>0</v>
      </c>
      <c r="K315" s="4">
        <f t="shared" si="316"/>
        <v>6557.9699999999993</v>
      </c>
      <c r="L315" s="4">
        <f t="shared" si="316"/>
        <v>2573.9898582355681</v>
      </c>
      <c r="M315" s="4">
        <f t="shared" si="316"/>
        <v>8731.7947727328283</v>
      </c>
      <c r="N315" s="4">
        <f t="shared" si="316"/>
        <v>12188.447569604032</v>
      </c>
      <c r="O315" s="4">
        <f t="shared" si="316"/>
        <v>8127.9410753636785</v>
      </c>
      <c r="P315" s="4">
        <f t="shared" si="316"/>
        <v>9598.9980041400049</v>
      </c>
      <c r="Q315" s="4">
        <f t="shared" si="316"/>
        <v>3685.4852452222749</v>
      </c>
      <c r="R315" s="4">
        <f t="shared" si="316"/>
        <v>11375.430406451404</v>
      </c>
      <c r="S315" s="4">
        <f t="shared" si="316"/>
        <v>1587.4467325980484</v>
      </c>
      <c r="T315" s="4">
        <f t="shared" si="317"/>
        <v>12697.929211079232</v>
      </c>
      <c r="U315" s="4">
        <f t="shared" si="317"/>
        <v>7027.3723298555979</v>
      </c>
      <c r="V315" s="4">
        <f t="shared" si="317"/>
        <v>6574.9497540886368</v>
      </c>
      <c r="W315" s="4">
        <f t="shared" si="317"/>
        <v>7988.8037103075239</v>
      </c>
      <c r="X315" s="4">
        <f t="shared" si="317"/>
        <v>8236.8785602089156</v>
      </c>
      <c r="Y315" s="4">
        <f t="shared" si="317"/>
        <v>9255.4204016723652</v>
      </c>
      <c r="Z315" s="4">
        <f t="shared" si="317"/>
        <v>7205.6420788337955</v>
      </c>
      <c r="AA315" s="4">
        <f t="shared" si="317"/>
        <v>8127.9410753636785</v>
      </c>
      <c r="AB315" s="4">
        <f t="shared" si="317"/>
        <v>9598.9980041400049</v>
      </c>
      <c r="AC315" s="4">
        <f t="shared" si="317"/>
        <v>3685.4852452222749</v>
      </c>
      <c r="AD315" s="4">
        <f t="shared" si="317"/>
        <v>11375.430406451404</v>
      </c>
      <c r="AE315" s="4">
        <f t="shared" si="317"/>
        <v>1587.4467325980484</v>
      </c>
      <c r="AF315" s="4">
        <f t="shared" si="317"/>
        <v>12697.929211079232</v>
      </c>
    </row>
    <row r="316" spans="4:32">
      <c r="D316" s="13">
        <v>8720</v>
      </c>
      <c r="E316" s="2"/>
      <c r="F316" s="4">
        <f t="shared" si="315"/>
        <v>0</v>
      </c>
      <c r="G316" s="4">
        <f t="shared" si="315"/>
        <v>0</v>
      </c>
      <c r="H316" s="4">
        <f t="shared" si="315"/>
        <v>0</v>
      </c>
      <c r="I316" s="4">
        <f t="shared" si="315"/>
        <v>0</v>
      </c>
      <c r="J316" s="4">
        <f t="shared" si="316"/>
        <v>0</v>
      </c>
      <c r="K316" s="4">
        <f t="shared" si="316"/>
        <v>0</v>
      </c>
      <c r="L316" s="4">
        <f t="shared" si="316"/>
        <v>0</v>
      </c>
      <c r="M316" s="4">
        <f t="shared" si="316"/>
        <v>0</v>
      </c>
      <c r="N316" s="4">
        <f t="shared" si="316"/>
        <v>0</v>
      </c>
      <c r="O316" s="4">
        <f t="shared" si="316"/>
        <v>0</v>
      </c>
      <c r="P316" s="4">
        <f t="shared" si="316"/>
        <v>0</v>
      </c>
      <c r="Q316" s="4">
        <f t="shared" si="316"/>
        <v>0</v>
      </c>
      <c r="R316" s="4">
        <f t="shared" si="316"/>
        <v>0</v>
      </c>
      <c r="S316" s="4">
        <f t="shared" si="316"/>
        <v>0</v>
      </c>
      <c r="T316" s="4">
        <f t="shared" si="317"/>
        <v>0</v>
      </c>
      <c r="U316" s="4">
        <f t="shared" si="317"/>
        <v>0</v>
      </c>
      <c r="V316" s="4">
        <f t="shared" si="317"/>
        <v>0</v>
      </c>
      <c r="W316" s="4">
        <f t="shared" si="317"/>
        <v>0</v>
      </c>
      <c r="X316" s="4">
        <f t="shared" si="317"/>
        <v>0</v>
      </c>
      <c r="Y316" s="4">
        <f t="shared" si="317"/>
        <v>0</v>
      </c>
      <c r="Z316" s="4">
        <f t="shared" si="317"/>
        <v>0</v>
      </c>
      <c r="AA316" s="4">
        <f t="shared" si="317"/>
        <v>0</v>
      </c>
      <c r="AB316" s="4">
        <f t="shared" si="317"/>
        <v>0</v>
      </c>
      <c r="AC316" s="4">
        <f t="shared" si="317"/>
        <v>0</v>
      </c>
      <c r="AD316" s="4">
        <f t="shared" si="317"/>
        <v>0</v>
      </c>
      <c r="AE316" s="4">
        <f t="shared" si="317"/>
        <v>0</v>
      </c>
      <c r="AF316" s="4">
        <f t="shared" si="317"/>
        <v>0</v>
      </c>
    </row>
    <row r="317" spans="4:32">
      <c r="D317" s="13">
        <v>8740</v>
      </c>
      <c r="E317" s="2"/>
      <c r="F317" s="4">
        <f t="shared" si="315"/>
        <v>3328.4399999999996</v>
      </c>
      <c r="G317" s="4">
        <f t="shared" si="315"/>
        <v>2157.3299999999986</v>
      </c>
      <c r="H317" s="4">
        <f t="shared" si="315"/>
        <v>2696.0100000000011</v>
      </c>
      <c r="I317" s="4">
        <f t="shared" si="315"/>
        <v>-338.24999999999886</v>
      </c>
      <c r="J317" s="4">
        <f t="shared" si="316"/>
        <v>5079.2799999999952</v>
      </c>
      <c r="K317" s="4">
        <f t="shared" si="316"/>
        <v>2832.9099999999994</v>
      </c>
      <c r="L317" s="4">
        <f t="shared" si="316"/>
        <v>2306.8534449320514</v>
      </c>
      <c r="M317" s="4">
        <f t="shared" si="316"/>
        <v>2555.7007167880374</v>
      </c>
      <c r="N317" s="4">
        <f t="shared" si="316"/>
        <v>3556.0894908454443</v>
      </c>
      <c r="O317" s="4">
        <f t="shared" si="316"/>
        <v>1748.759481340657</v>
      </c>
      <c r="P317" s="4">
        <f t="shared" si="316"/>
        <v>2213.4161061606551</v>
      </c>
      <c r="Q317" s="4">
        <f t="shared" si="316"/>
        <v>1844.6534552949045</v>
      </c>
      <c r="R317" s="4">
        <f t="shared" si="316"/>
        <v>2751.948727615702</v>
      </c>
      <c r="S317" s="4">
        <f t="shared" si="316"/>
        <v>1532.5645370854688</v>
      </c>
      <c r="T317" s="4">
        <f t="shared" si="317"/>
        <v>2985.8063713916372</v>
      </c>
      <c r="U317" s="4">
        <f t="shared" si="317"/>
        <v>2675.929590510671</v>
      </c>
      <c r="V317" s="4">
        <f t="shared" si="317"/>
        <v>1924.6730834617138</v>
      </c>
      <c r="W317" s="4">
        <f t="shared" si="317"/>
        <v>2714.1373306586083</v>
      </c>
      <c r="X317" s="4">
        <f t="shared" si="317"/>
        <v>2405.9395027209712</v>
      </c>
      <c r="Y317" s="4">
        <f t="shared" si="317"/>
        <v>2285.1064785644153</v>
      </c>
      <c r="Z317" s="4">
        <f t="shared" si="317"/>
        <v>3601.1133828692673</v>
      </c>
      <c r="AA317" s="4">
        <f t="shared" si="317"/>
        <v>1748.759481340657</v>
      </c>
      <c r="AB317" s="4">
        <f t="shared" si="317"/>
        <v>2213.4161061606551</v>
      </c>
      <c r="AC317" s="4">
        <f t="shared" si="317"/>
        <v>1844.6534552949045</v>
      </c>
      <c r="AD317" s="4">
        <f t="shared" si="317"/>
        <v>2751.948727615702</v>
      </c>
      <c r="AE317" s="4">
        <f t="shared" si="317"/>
        <v>1532.5645370854688</v>
      </c>
      <c r="AF317" s="4">
        <f t="shared" si="317"/>
        <v>2985.8063713916372</v>
      </c>
    </row>
    <row r="318" spans="4:32">
      <c r="D318" s="13">
        <v>8750</v>
      </c>
      <c r="E318" s="2"/>
      <c r="F318" s="4">
        <f t="shared" si="315"/>
        <v>14203.79</v>
      </c>
      <c r="G318" s="4">
        <f t="shared" si="315"/>
        <v>17002.429999999997</v>
      </c>
      <c r="H318" s="4">
        <f t="shared" si="315"/>
        <v>17962.98</v>
      </c>
      <c r="I318" s="4">
        <f t="shared" si="315"/>
        <v>17197.18</v>
      </c>
      <c r="J318" s="4">
        <f t="shared" si="316"/>
        <v>24572.999999999996</v>
      </c>
      <c r="K318" s="4">
        <f t="shared" si="316"/>
        <v>16679.78</v>
      </c>
      <c r="L318" s="4">
        <f t="shared" si="316"/>
        <v>15439.551821733447</v>
      </c>
      <c r="M318" s="4">
        <f t="shared" si="316"/>
        <v>19027.780130014351</v>
      </c>
      <c r="N318" s="4">
        <f t="shared" si="316"/>
        <v>19050.116256029454</v>
      </c>
      <c r="O318" s="4">
        <f t="shared" si="316"/>
        <v>17435.631774128415</v>
      </c>
      <c r="P318" s="4">
        <f t="shared" si="316"/>
        <v>18735.165286343774</v>
      </c>
      <c r="Q318" s="4">
        <f t="shared" si="316"/>
        <v>15285.677649070971</v>
      </c>
      <c r="R318" s="4">
        <f t="shared" si="316"/>
        <v>18525.441973492827</v>
      </c>
      <c r="S318" s="4">
        <f t="shared" si="316"/>
        <v>13221.403812780294</v>
      </c>
      <c r="T318" s="4">
        <f t="shared" si="317"/>
        <v>23001.536385747575</v>
      </c>
      <c r="U318" s="4">
        <f t="shared" si="317"/>
        <v>17297.994164726439</v>
      </c>
      <c r="V318" s="4">
        <f t="shared" si="317"/>
        <v>16559.567156563859</v>
      </c>
      <c r="W318" s="4">
        <f t="shared" si="317"/>
        <v>18390.692609707501</v>
      </c>
      <c r="X318" s="4">
        <f t="shared" si="317"/>
        <v>17505.846634703768</v>
      </c>
      <c r="Y318" s="4">
        <f t="shared" si="317"/>
        <v>18749.835368179814</v>
      </c>
      <c r="Z318" s="4">
        <f t="shared" si="317"/>
        <v>16579.511711918367</v>
      </c>
      <c r="AA318" s="4">
        <f t="shared" si="317"/>
        <v>17611.488415407897</v>
      </c>
      <c r="AB318" s="4">
        <f t="shared" si="317"/>
        <v>18911.021927623256</v>
      </c>
      <c r="AC318" s="4">
        <f t="shared" si="317"/>
        <v>15453.594879980981</v>
      </c>
      <c r="AD318" s="4">
        <f t="shared" si="317"/>
        <v>18709.238054622059</v>
      </c>
      <c r="AE318" s="4">
        <f t="shared" si="317"/>
        <v>13381.381603840555</v>
      </c>
      <c r="AF318" s="4">
        <f t="shared" si="317"/>
        <v>23177.393027027058</v>
      </c>
    </row>
    <row r="319" spans="4:32">
      <c r="D319" s="13">
        <v>8760</v>
      </c>
      <c r="E319" s="2"/>
      <c r="F319" s="4">
        <f t="shared" si="315"/>
        <v>5809.56</v>
      </c>
      <c r="G319" s="4">
        <f t="shared" si="315"/>
        <v>-6411.82</v>
      </c>
      <c r="H319" s="4">
        <f t="shared" si="315"/>
        <v>0</v>
      </c>
      <c r="I319" s="4">
        <f t="shared" si="315"/>
        <v>0</v>
      </c>
      <c r="J319" s="4">
        <f t="shared" si="316"/>
        <v>0</v>
      </c>
      <c r="K319" s="4">
        <f t="shared" si="316"/>
        <v>0</v>
      </c>
      <c r="L319" s="4">
        <f t="shared" si="316"/>
        <v>-34.468622528401639</v>
      </c>
      <c r="M319" s="4">
        <f t="shared" si="316"/>
        <v>-116.92856405545864</v>
      </c>
      <c r="N319" s="4">
        <f t="shared" si="316"/>
        <v>-163.21703721547729</v>
      </c>
      <c r="O319" s="4">
        <f t="shared" si="316"/>
        <v>-108.84228310512705</v>
      </c>
      <c r="P319" s="4">
        <f t="shared" si="316"/>
        <v>-128.54139179957184</v>
      </c>
      <c r="Q319" s="4">
        <f t="shared" si="316"/>
        <v>-49.352797310025153</v>
      </c>
      <c r="R319" s="4">
        <f t="shared" si="316"/>
        <v>-152.32982193910101</v>
      </c>
      <c r="S319" s="4">
        <f t="shared" si="316"/>
        <v>-21.257699223171933</v>
      </c>
      <c r="T319" s="4">
        <f t="shared" si="317"/>
        <v>-170.0395700739389</v>
      </c>
      <c r="U319" s="4">
        <f t="shared" si="317"/>
        <v>-94.104428356360287</v>
      </c>
      <c r="V319" s="4">
        <f t="shared" si="317"/>
        <v>-88.045980636551377</v>
      </c>
      <c r="W319" s="4">
        <f t="shared" si="317"/>
        <v>-106.97907711759278</v>
      </c>
      <c r="X319" s="4">
        <f t="shared" si="317"/>
        <v>-110.30107869140721</v>
      </c>
      <c r="Y319" s="4">
        <f t="shared" si="317"/>
        <v>-123.94050083227478</v>
      </c>
      <c r="Z319" s="4">
        <f t="shared" si="317"/>
        <v>-96.491661027888583</v>
      </c>
      <c r="AA319" s="4">
        <f t="shared" si="317"/>
        <v>-108.84228310512705</v>
      </c>
      <c r="AB319" s="4">
        <f t="shared" si="317"/>
        <v>-128.54139179957184</v>
      </c>
      <c r="AC319" s="4">
        <f t="shared" si="317"/>
        <v>-49.352797310025153</v>
      </c>
      <c r="AD319" s="4">
        <f t="shared" si="317"/>
        <v>-152.32982193910101</v>
      </c>
      <c r="AE319" s="4">
        <f t="shared" si="317"/>
        <v>-21.257699223171933</v>
      </c>
      <c r="AF319" s="4">
        <f t="shared" si="317"/>
        <v>-170.0395700739389</v>
      </c>
    </row>
    <row r="320" spans="4:32">
      <c r="D320" s="13">
        <v>8770</v>
      </c>
      <c r="E320" s="2"/>
      <c r="F320" s="4">
        <f t="shared" si="315"/>
        <v>0</v>
      </c>
      <c r="G320" s="4">
        <f t="shared" si="315"/>
        <v>0</v>
      </c>
      <c r="H320" s="4">
        <f t="shared" si="315"/>
        <v>21.24</v>
      </c>
      <c r="I320" s="4">
        <f t="shared" si="315"/>
        <v>154.77000000000001</v>
      </c>
      <c r="J320" s="4">
        <f t="shared" si="316"/>
        <v>197.76</v>
      </c>
      <c r="K320" s="4">
        <f t="shared" si="316"/>
        <v>-19.96</v>
      </c>
      <c r="L320" s="4">
        <f t="shared" si="316"/>
        <v>20.249299865131</v>
      </c>
      <c r="M320" s="4">
        <f t="shared" si="316"/>
        <v>68.692085226416935</v>
      </c>
      <c r="N320" s="4">
        <f t="shared" si="316"/>
        <v>95.885198979191841</v>
      </c>
      <c r="O320" s="4">
        <f t="shared" si="316"/>
        <v>63.941633489564374</v>
      </c>
      <c r="P320" s="4">
        <f t="shared" si="316"/>
        <v>75.514279269097329</v>
      </c>
      <c r="Q320" s="4">
        <f t="shared" si="316"/>
        <v>28.993313878158961</v>
      </c>
      <c r="R320" s="4">
        <f t="shared" si="316"/>
        <v>89.489280875823368</v>
      </c>
      <c r="S320" s="4">
        <f t="shared" si="316"/>
        <v>12.4882717798799</v>
      </c>
      <c r="T320" s="4">
        <f t="shared" si="317"/>
        <v>99.893235957660124</v>
      </c>
      <c r="U320" s="4">
        <f t="shared" si="317"/>
        <v>55.283578183448789</v>
      </c>
      <c r="V320" s="4">
        <f t="shared" si="317"/>
        <v>51.72441870457655</v>
      </c>
      <c r="W320" s="4">
        <f t="shared" si="317"/>
        <v>62.847054884892806</v>
      </c>
      <c r="X320" s="4">
        <f t="shared" si="317"/>
        <v>64.798632902412294</v>
      </c>
      <c r="Y320" s="4">
        <f t="shared" si="317"/>
        <v>72.811391424745437</v>
      </c>
      <c r="Z320" s="4">
        <f t="shared" si="317"/>
        <v>56.686007020684244</v>
      </c>
      <c r="AA320" s="4">
        <f t="shared" si="317"/>
        <v>63.941633489564374</v>
      </c>
      <c r="AB320" s="4">
        <f t="shared" si="317"/>
        <v>75.514279269097329</v>
      </c>
      <c r="AC320" s="4">
        <f t="shared" si="317"/>
        <v>28.993313878158961</v>
      </c>
      <c r="AD320" s="4">
        <f t="shared" si="317"/>
        <v>89.489280875823368</v>
      </c>
      <c r="AE320" s="4">
        <f t="shared" si="317"/>
        <v>12.4882717798799</v>
      </c>
      <c r="AF320" s="4">
        <f t="shared" si="317"/>
        <v>99.893235957660124</v>
      </c>
    </row>
    <row r="321" spans="4:32">
      <c r="D321" s="13">
        <v>8780</v>
      </c>
      <c r="E321" s="2"/>
      <c r="F321" s="4">
        <f t="shared" si="315"/>
        <v>0</v>
      </c>
      <c r="G321" s="4">
        <f t="shared" si="315"/>
        <v>0</v>
      </c>
      <c r="H321" s="4">
        <f t="shared" si="315"/>
        <v>0</v>
      </c>
      <c r="I321" s="4">
        <f t="shared" si="315"/>
        <v>0</v>
      </c>
      <c r="J321" s="4">
        <f t="shared" si="316"/>
        <v>0</v>
      </c>
      <c r="K321" s="4">
        <f t="shared" si="316"/>
        <v>0</v>
      </c>
      <c r="L321" s="4">
        <f t="shared" si="316"/>
        <v>0</v>
      </c>
      <c r="M321" s="4">
        <f t="shared" si="316"/>
        <v>0</v>
      </c>
      <c r="N321" s="4">
        <f t="shared" si="316"/>
        <v>0</v>
      </c>
      <c r="O321" s="4">
        <f t="shared" si="316"/>
        <v>0</v>
      </c>
      <c r="P321" s="4">
        <f t="shared" si="316"/>
        <v>0</v>
      </c>
      <c r="Q321" s="4">
        <f t="shared" si="316"/>
        <v>0</v>
      </c>
      <c r="R321" s="4">
        <f t="shared" si="316"/>
        <v>0</v>
      </c>
      <c r="S321" s="4">
        <f t="shared" si="316"/>
        <v>0</v>
      </c>
      <c r="T321" s="4">
        <f t="shared" si="317"/>
        <v>0</v>
      </c>
      <c r="U321" s="4">
        <f t="shared" si="317"/>
        <v>0</v>
      </c>
      <c r="V321" s="4">
        <f t="shared" si="317"/>
        <v>0</v>
      </c>
      <c r="W321" s="4">
        <f t="shared" si="317"/>
        <v>0</v>
      </c>
      <c r="X321" s="4">
        <f t="shared" si="317"/>
        <v>0</v>
      </c>
      <c r="Y321" s="4">
        <f t="shared" si="317"/>
        <v>0</v>
      </c>
      <c r="Z321" s="4">
        <f t="shared" si="317"/>
        <v>0</v>
      </c>
      <c r="AA321" s="4">
        <f t="shared" si="317"/>
        <v>0</v>
      </c>
      <c r="AB321" s="4">
        <f t="shared" si="317"/>
        <v>0</v>
      </c>
      <c r="AC321" s="4">
        <f t="shared" si="317"/>
        <v>0</v>
      </c>
      <c r="AD321" s="4">
        <f t="shared" si="317"/>
        <v>0</v>
      </c>
      <c r="AE321" s="4">
        <f t="shared" si="317"/>
        <v>0</v>
      </c>
      <c r="AF321" s="4">
        <f t="shared" si="317"/>
        <v>0</v>
      </c>
    </row>
    <row r="322" spans="4:32">
      <c r="D322" s="13">
        <v>8790</v>
      </c>
      <c r="E322" s="2"/>
      <c r="F322" s="4">
        <f t="shared" si="315"/>
        <v>0</v>
      </c>
      <c r="G322" s="4">
        <f t="shared" si="315"/>
        <v>0</v>
      </c>
      <c r="H322" s="4">
        <f t="shared" si="315"/>
        <v>0</v>
      </c>
      <c r="I322" s="4">
        <f t="shared" si="315"/>
        <v>0</v>
      </c>
      <c r="J322" s="4">
        <f t="shared" si="316"/>
        <v>0</v>
      </c>
      <c r="K322" s="4">
        <f t="shared" si="316"/>
        <v>0</v>
      </c>
      <c r="L322" s="4">
        <f t="shared" si="316"/>
        <v>0</v>
      </c>
      <c r="M322" s="4">
        <f t="shared" si="316"/>
        <v>0</v>
      </c>
      <c r="N322" s="4">
        <f t="shared" si="316"/>
        <v>0</v>
      </c>
      <c r="O322" s="4">
        <f t="shared" si="316"/>
        <v>0</v>
      </c>
      <c r="P322" s="4">
        <f t="shared" si="316"/>
        <v>0</v>
      </c>
      <c r="Q322" s="4">
        <f t="shared" si="316"/>
        <v>0</v>
      </c>
      <c r="R322" s="4">
        <f t="shared" si="316"/>
        <v>0</v>
      </c>
      <c r="S322" s="4">
        <f t="shared" si="316"/>
        <v>0</v>
      </c>
      <c r="T322" s="4">
        <f t="shared" si="317"/>
        <v>0</v>
      </c>
      <c r="U322" s="4">
        <f t="shared" si="317"/>
        <v>0</v>
      </c>
      <c r="V322" s="4">
        <f t="shared" si="317"/>
        <v>0</v>
      </c>
      <c r="W322" s="4">
        <f t="shared" si="317"/>
        <v>0</v>
      </c>
      <c r="X322" s="4">
        <f t="shared" si="317"/>
        <v>0</v>
      </c>
      <c r="Y322" s="4">
        <f t="shared" si="317"/>
        <v>0</v>
      </c>
      <c r="Z322" s="4">
        <f t="shared" si="317"/>
        <v>0</v>
      </c>
      <c r="AA322" s="4">
        <f t="shared" si="317"/>
        <v>0</v>
      </c>
      <c r="AB322" s="4">
        <f t="shared" si="317"/>
        <v>0</v>
      </c>
      <c r="AC322" s="4">
        <f t="shared" si="317"/>
        <v>0</v>
      </c>
      <c r="AD322" s="4">
        <f t="shared" si="317"/>
        <v>0</v>
      </c>
      <c r="AE322" s="4">
        <f t="shared" si="317"/>
        <v>0</v>
      </c>
      <c r="AF322" s="4">
        <f t="shared" si="317"/>
        <v>0</v>
      </c>
    </row>
    <row r="323" spans="4:32">
      <c r="D323" s="13">
        <v>8800</v>
      </c>
      <c r="E323" s="2"/>
      <c r="F323" s="4">
        <f t="shared" si="315"/>
        <v>7.22</v>
      </c>
      <c r="G323" s="4">
        <f t="shared" si="315"/>
        <v>0</v>
      </c>
      <c r="H323" s="4">
        <f t="shared" si="315"/>
        <v>201.67</v>
      </c>
      <c r="I323" s="4">
        <f t="shared" si="315"/>
        <v>0</v>
      </c>
      <c r="J323" s="4">
        <f t="shared" ref="J323:S332" si="318">SUMIF($C$9:$C$269,$D323,J$9:J$269)</f>
        <v>0</v>
      </c>
      <c r="K323" s="4">
        <f t="shared" si="318"/>
        <v>0</v>
      </c>
      <c r="L323" s="4">
        <f t="shared" si="318"/>
        <v>43.722599860356887</v>
      </c>
      <c r="M323" s="4">
        <f t="shared" si="318"/>
        <v>51.526180305346564</v>
      </c>
      <c r="N323" s="4">
        <f t="shared" si="318"/>
        <v>50.725774603207604</v>
      </c>
      <c r="O323" s="4">
        <f t="shared" si="318"/>
        <v>42.221944945934013</v>
      </c>
      <c r="P323" s="4">
        <f t="shared" si="318"/>
        <v>75.016584643669106</v>
      </c>
      <c r="Q323" s="4">
        <f t="shared" si="318"/>
        <v>45.726111016051902</v>
      </c>
      <c r="R323" s="4">
        <f t="shared" si="318"/>
        <v>49.003877749065268</v>
      </c>
      <c r="S323" s="4">
        <f t="shared" si="318"/>
        <v>39.21016432684879</v>
      </c>
      <c r="T323" s="4">
        <f t="shared" ref="T323:AF332" si="319">SUMIF($C$9:$C$269,$D323,T$9:T$269)</f>
        <v>54.650791018153157</v>
      </c>
      <c r="U323" s="4">
        <f t="shared" si="319"/>
        <v>45.81368014339472</v>
      </c>
      <c r="V323" s="4">
        <f t="shared" si="319"/>
        <v>40.103198435586464</v>
      </c>
      <c r="W323" s="4">
        <f t="shared" si="319"/>
        <v>59.358833228563022</v>
      </c>
      <c r="X323" s="4">
        <f t="shared" si="319"/>
        <v>48.649024452875622</v>
      </c>
      <c r="Y323" s="4">
        <f t="shared" si="319"/>
        <v>45.111800112604683</v>
      </c>
      <c r="Z323" s="4">
        <f t="shared" si="319"/>
        <v>62.425843899247646</v>
      </c>
      <c r="AA323" s="4">
        <f t="shared" si="319"/>
        <v>42.221944945934013</v>
      </c>
      <c r="AB323" s="4">
        <f t="shared" si="319"/>
        <v>75.016584643669106</v>
      </c>
      <c r="AC323" s="4">
        <f t="shared" si="319"/>
        <v>45.726111016051902</v>
      </c>
      <c r="AD323" s="4">
        <f t="shared" si="319"/>
        <v>49.003877749065268</v>
      </c>
      <c r="AE323" s="4">
        <f t="shared" si="319"/>
        <v>39.21016432684879</v>
      </c>
      <c r="AF323" s="4">
        <f t="shared" si="319"/>
        <v>54.650791018153157</v>
      </c>
    </row>
    <row r="324" spans="4:32">
      <c r="D324" s="13">
        <v>8810</v>
      </c>
      <c r="E324" s="2"/>
      <c r="F324" s="4">
        <f t="shared" ref="F324:I343" si="320">SUMIF($C$9:$C$269,$D324,F$9:F$269)</f>
        <v>26101.8</v>
      </c>
      <c r="G324" s="4">
        <f t="shared" si="320"/>
        <v>39903.569999999985</v>
      </c>
      <c r="H324" s="4">
        <f t="shared" si="320"/>
        <v>7661.82</v>
      </c>
      <c r="I324" s="4">
        <f t="shared" si="320"/>
        <v>22113.65</v>
      </c>
      <c r="J324" s="4">
        <f t="shared" si="318"/>
        <v>23129.930000000004</v>
      </c>
      <c r="K324" s="4">
        <f t="shared" si="318"/>
        <v>22121.930000000008</v>
      </c>
      <c r="L324" s="4">
        <f t="shared" si="318"/>
        <v>26876.303649853653</v>
      </c>
      <c r="M324" s="4">
        <f t="shared" si="318"/>
        <v>26617.204664585886</v>
      </c>
      <c r="N324" s="4">
        <f t="shared" si="318"/>
        <v>26663.689068061231</v>
      </c>
      <c r="O324" s="4">
        <f t="shared" si="318"/>
        <v>23039.627241557715</v>
      </c>
      <c r="P324" s="4">
        <f t="shared" si="318"/>
        <v>23419.940232367524</v>
      </c>
      <c r="Q324" s="4">
        <f t="shared" si="318"/>
        <v>23178.637256351038</v>
      </c>
      <c r="R324" s="4">
        <f t="shared" si="318"/>
        <v>23603.082304585743</v>
      </c>
      <c r="S324" s="4">
        <f t="shared" si="318"/>
        <v>22703.054250497698</v>
      </c>
      <c r="T324" s="4">
        <f t="shared" si="319"/>
        <v>22823.228450901508</v>
      </c>
      <c r="U324" s="4">
        <f t="shared" si="319"/>
        <v>22636.574905593472</v>
      </c>
      <c r="V324" s="4">
        <f t="shared" si="319"/>
        <v>22513.460272626606</v>
      </c>
      <c r="W324" s="4">
        <f t="shared" si="319"/>
        <v>22533.915455674061</v>
      </c>
      <c r="X324" s="4">
        <f t="shared" si="319"/>
        <v>23450.137196341326</v>
      </c>
      <c r="Y324" s="4">
        <f t="shared" si="319"/>
        <v>22377.092385643569</v>
      </c>
      <c r="Z324" s="4">
        <f t="shared" si="319"/>
        <v>22730.796592505816</v>
      </c>
      <c r="AA324" s="4">
        <f t="shared" si="319"/>
        <v>23039.627241557715</v>
      </c>
      <c r="AB324" s="4">
        <f t="shared" si="319"/>
        <v>23419.940232367524</v>
      </c>
      <c r="AC324" s="4">
        <f t="shared" si="319"/>
        <v>23178.637256351038</v>
      </c>
      <c r="AD324" s="4">
        <f t="shared" si="319"/>
        <v>23603.082304585743</v>
      </c>
      <c r="AE324" s="4">
        <f t="shared" si="319"/>
        <v>22703.054250497698</v>
      </c>
      <c r="AF324" s="4">
        <f t="shared" si="319"/>
        <v>22823.228450901508</v>
      </c>
    </row>
    <row r="325" spans="4:32">
      <c r="D325" s="13">
        <v>8850</v>
      </c>
      <c r="E325" s="2"/>
      <c r="F325" s="4">
        <f t="shared" si="320"/>
        <v>0</v>
      </c>
      <c r="G325" s="4">
        <f t="shared" si="320"/>
        <v>0</v>
      </c>
      <c r="H325" s="4">
        <f t="shared" si="320"/>
        <v>0</v>
      </c>
      <c r="I325" s="4">
        <f t="shared" si="320"/>
        <v>0</v>
      </c>
      <c r="J325" s="4">
        <f t="shared" si="318"/>
        <v>0</v>
      </c>
      <c r="K325" s="4">
        <f t="shared" si="318"/>
        <v>0</v>
      </c>
      <c r="L325" s="4">
        <f t="shared" si="318"/>
        <v>0</v>
      </c>
      <c r="M325" s="4">
        <f t="shared" si="318"/>
        <v>0</v>
      </c>
      <c r="N325" s="4">
        <f t="shared" si="318"/>
        <v>0</v>
      </c>
      <c r="O325" s="4">
        <f t="shared" si="318"/>
        <v>0</v>
      </c>
      <c r="P325" s="4">
        <f t="shared" si="318"/>
        <v>0</v>
      </c>
      <c r="Q325" s="4">
        <f t="shared" si="318"/>
        <v>0</v>
      </c>
      <c r="R325" s="4">
        <f t="shared" si="318"/>
        <v>0</v>
      </c>
      <c r="S325" s="4">
        <f t="shared" si="318"/>
        <v>0</v>
      </c>
      <c r="T325" s="4">
        <f t="shared" si="319"/>
        <v>0</v>
      </c>
      <c r="U325" s="4">
        <f t="shared" si="319"/>
        <v>0</v>
      </c>
      <c r="V325" s="4">
        <f t="shared" si="319"/>
        <v>0</v>
      </c>
      <c r="W325" s="4">
        <f t="shared" si="319"/>
        <v>0</v>
      </c>
      <c r="X325" s="4">
        <f t="shared" si="319"/>
        <v>0</v>
      </c>
      <c r="Y325" s="4">
        <f t="shared" si="319"/>
        <v>0</v>
      </c>
      <c r="Z325" s="4">
        <f t="shared" si="319"/>
        <v>0</v>
      </c>
      <c r="AA325" s="4">
        <f t="shared" si="319"/>
        <v>0</v>
      </c>
      <c r="AB325" s="4">
        <f t="shared" si="319"/>
        <v>0</v>
      </c>
      <c r="AC325" s="4">
        <f t="shared" si="319"/>
        <v>0</v>
      </c>
      <c r="AD325" s="4">
        <f t="shared" si="319"/>
        <v>0</v>
      </c>
      <c r="AE325" s="4">
        <f t="shared" si="319"/>
        <v>0</v>
      </c>
      <c r="AF325" s="4">
        <f t="shared" si="319"/>
        <v>0</v>
      </c>
    </row>
    <row r="326" spans="4:32">
      <c r="D326" s="13">
        <v>8860</v>
      </c>
      <c r="E326" s="2"/>
      <c r="F326" s="4">
        <f t="shared" si="320"/>
        <v>0</v>
      </c>
      <c r="G326" s="4">
        <f t="shared" si="320"/>
        <v>0</v>
      </c>
      <c r="H326" s="4">
        <f t="shared" si="320"/>
        <v>0</v>
      </c>
      <c r="I326" s="4">
        <f t="shared" si="320"/>
        <v>0</v>
      </c>
      <c r="J326" s="4">
        <f t="shared" si="318"/>
        <v>0</v>
      </c>
      <c r="K326" s="4">
        <f t="shared" si="318"/>
        <v>0</v>
      </c>
      <c r="L326" s="4">
        <f t="shared" si="318"/>
        <v>0</v>
      </c>
      <c r="M326" s="4">
        <f t="shared" si="318"/>
        <v>0</v>
      </c>
      <c r="N326" s="4">
        <f t="shared" si="318"/>
        <v>0</v>
      </c>
      <c r="O326" s="4">
        <f t="shared" si="318"/>
        <v>0</v>
      </c>
      <c r="P326" s="4">
        <f t="shared" si="318"/>
        <v>0</v>
      </c>
      <c r="Q326" s="4">
        <f t="shared" si="318"/>
        <v>0</v>
      </c>
      <c r="R326" s="4">
        <f t="shared" si="318"/>
        <v>0</v>
      </c>
      <c r="S326" s="4">
        <f t="shared" si="318"/>
        <v>0</v>
      </c>
      <c r="T326" s="4">
        <f t="shared" si="319"/>
        <v>0</v>
      </c>
      <c r="U326" s="4">
        <f t="shared" si="319"/>
        <v>0</v>
      </c>
      <c r="V326" s="4">
        <f t="shared" si="319"/>
        <v>0</v>
      </c>
      <c r="W326" s="4">
        <f t="shared" si="319"/>
        <v>0</v>
      </c>
      <c r="X326" s="4">
        <f t="shared" si="319"/>
        <v>0</v>
      </c>
      <c r="Y326" s="4">
        <f t="shared" si="319"/>
        <v>0</v>
      </c>
      <c r="Z326" s="4">
        <f t="shared" si="319"/>
        <v>0</v>
      </c>
      <c r="AA326" s="4">
        <f t="shared" si="319"/>
        <v>0</v>
      </c>
      <c r="AB326" s="4">
        <f t="shared" si="319"/>
        <v>0</v>
      </c>
      <c r="AC326" s="4">
        <f t="shared" si="319"/>
        <v>0</v>
      </c>
      <c r="AD326" s="4">
        <f t="shared" si="319"/>
        <v>0</v>
      </c>
      <c r="AE326" s="4">
        <f t="shared" si="319"/>
        <v>0</v>
      </c>
      <c r="AF326" s="4">
        <f t="shared" si="319"/>
        <v>0</v>
      </c>
    </row>
    <row r="327" spans="4:32">
      <c r="D327" s="13">
        <v>8870</v>
      </c>
      <c r="E327" s="2"/>
      <c r="F327" s="4">
        <f t="shared" si="320"/>
        <v>0</v>
      </c>
      <c r="G327" s="4">
        <f t="shared" si="320"/>
        <v>0</v>
      </c>
      <c r="H327" s="4">
        <f t="shared" si="320"/>
        <v>0</v>
      </c>
      <c r="I327" s="4">
        <f t="shared" si="320"/>
        <v>0</v>
      </c>
      <c r="J327" s="4">
        <f t="shared" si="318"/>
        <v>0</v>
      </c>
      <c r="K327" s="4">
        <f t="shared" si="318"/>
        <v>0</v>
      </c>
      <c r="L327" s="4">
        <f t="shared" si="318"/>
        <v>0</v>
      </c>
      <c r="M327" s="4">
        <f t="shared" si="318"/>
        <v>0</v>
      </c>
      <c r="N327" s="4">
        <f t="shared" si="318"/>
        <v>0</v>
      </c>
      <c r="O327" s="4">
        <f t="shared" si="318"/>
        <v>0</v>
      </c>
      <c r="P327" s="4">
        <f t="shared" si="318"/>
        <v>0</v>
      </c>
      <c r="Q327" s="4">
        <f t="shared" si="318"/>
        <v>0</v>
      </c>
      <c r="R327" s="4">
        <f t="shared" si="318"/>
        <v>0</v>
      </c>
      <c r="S327" s="4">
        <f t="shared" si="318"/>
        <v>0</v>
      </c>
      <c r="T327" s="4">
        <f t="shared" si="319"/>
        <v>0</v>
      </c>
      <c r="U327" s="4">
        <f t="shared" si="319"/>
        <v>0</v>
      </c>
      <c r="V327" s="4">
        <f t="shared" si="319"/>
        <v>0</v>
      </c>
      <c r="W327" s="4">
        <f t="shared" si="319"/>
        <v>0</v>
      </c>
      <c r="X327" s="4">
        <f t="shared" si="319"/>
        <v>0</v>
      </c>
      <c r="Y327" s="4">
        <f t="shared" si="319"/>
        <v>0</v>
      </c>
      <c r="Z327" s="4">
        <f t="shared" si="319"/>
        <v>0</v>
      </c>
      <c r="AA327" s="4">
        <f t="shared" si="319"/>
        <v>0</v>
      </c>
      <c r="AB327" s="4">
        <f t="shared" si="319"/>
        <v>0</v>
      </c>
      <c r="AC327" s="4">
        <f t="shared" si="319"/>
        <v>0</v>
      </c>
      <c r="AD327" s="4">
        <f t="shared" si="319"/>
        <v>0</v>
      </c>
      <c r="AE327" s="4">
        <f t="shared" si="319"/>
        <v>0</v>
      </c>
      <c r="AF327" s="4">
        <f t="shared" si="319"/>
        <v>0</v>
      </c>
    </row>
    <row r="328" spans="4:32">
      <c r="D328" s="13">
        <v>8890</v>
      </c>
      <c r="E328" s="2"/>
      <c r="F328" s="4">
        <f t="shared" si="320"/>
        <v>0</v>
      </c>
      <c r="G328" s="4">
        <f t="shared" si="320"/>
        <v>0</v>
      </c>
      <c r="H328" s="4">
        <f t="shared" si="320"/>
        <v>0</v>
      </c>
      <c r="I328" s="4">
        <f t="shared" si="320"/>
        <v>0</v>
      </c>
      <c r="J328" s="4">
        <f t="shared" si="318"/>
        <v>0</v>
      </c>
      <c r="K328" s="4">
        <f t="shared" si="318"/>
        <v>0</v>
      </c>
      <c r="L328" s="4">
        <f t="shared" si="318"/>
        <v>0</v>
      </c>
      <c r="M328" s="4">
        <f t="shared" si="318"/>
        <v>0</v>
      </c>
      <c r="N328" s="4">
        <f t="shared" si="318"/>
        <v>0</v>
      </c>
      <c r="O328" s="4">
        <f t="shared" si="318"/>
        <v>0</v>
      </c>
      <c r="P328" s="4">
        <f t="shared" si="318"/>
        <v>0</v>
      </c>
      <c r="Q328" s="4">
        <f t="shared" si="318"/>
        <v>0</v>
      </c>
      <c r="R328" s="4">
        <f t="shared" si="318"/>
        <v>0</v>
      </c>
      <c r="S328" s="4">
        <f t="shared" si="318"/>
        <v>0</v>
      </c>
      <c r="T328" s="4">
        <f t="shared" si="319"/>
        <v>0</v>
      </c>
      <c r="U328" s="4">
        <f t="shared" si="319"/>
        <v>0</v>
      </c>
      <c r="V328" s="4">
        <f t="shared" si="319"/>
        <v>0</v>
      </c>
      <c r="W328" s="4">
        <f t="shared" si="319"/>
        <v>0</v>
      </c>
      <c r="X328" s="4">
        <f t="shared" si="319"/>
        <v>0</v>
      </c>
      <c r="Y328" s="4">
        <f t="shared" si="319"/>
        <v>0</v>
      </c>
      <c r="Z328" s="4">
        <f t="shared" si="319"/>
        <v>0</v>
      </c>
      <c r="AA328" s="4">
        <f t="shared" si="319"/>
        <v>0</v>
      </c>
      <c r="AB328" s="4">
        <f t="shared" si="319"/>
        <v>0</v>
      </c>
      <c r="AC328" s="4">
        <f t="shared" si="319"/>
        <v>0</v>
      </c>
      <c r="AD328" s="4">
        <f t="shared" si="319"/>
        <v>0</v>
      </c>
      <c r="AE328" s="4">
        <f t="shared" si="319"/>
        <v>0</v>
      </c>
      <c r="AF328" s="4">
        <f t="shared" si="319"/>
        <v>0</v>
      </c>
    </row>
    <row r="329" spans="4:32">
      <c r="D329" s="13">
        <v>8900</v>
      </c>
      <c r="E329" s="2"/>
      <c r="F329" s="4">
        <f t="shared" si="320"/>
        <v>0</v>
      </c>
      <c r="G329" s="4">
        <f t="shared" si="320"/>
        <v>0</v>
      </c>
      <c r="H329" s="4">
        <f t="shared" si="320"/>
        <v>0</v>
      </c>
      <c r="I329" s="4">
        <f t="shared" si="320"/>
        <v>0</v>
      </c>
      <c r="J329" s="4">
        <f t="shared" si="318"/>
        <v>0</v>
      </c>
      <c r="K329" s="4">
        <f t="shared" si="318"/>
        <v>0</v>
      </c>
      <c r="L329" s="4">
        <f t="shared" si="318"/>
        <v>0</v>
      </c>
      <c r="M329" s="4">
        <f t="shared" si="318"/>
        <v>0</v>
      </c>
      <c r="N329" s="4">
        <f t="shared" si="318"/>
        <v>0</v>
      </c>
      <c r="O329" s="4">
        <f t="shared" si="318"/>
        <v>0</v>
      </c>
      <c r="P329" s="4">
        <f t="shared" si="318"/>
        <v>0</v>
      </c>
      <c r="Q329" s="4">
        <f t="shared" si="318"/>
        <v>0</v>
      </c>
      <c r="R329" s="4">
        <f t="shared" si="318"/>
        <v>0</v>
      </c>
      <c r="S329" s="4">
        <f t="shared" si="318"/>
        <v>0</v>
      </c>
      <c r="T329" s="4">
        <f t="shared" si="319"/>
        <v>0</v>
      </c>
      <c r="U329" s="4">
        <f t="shared" si="319"/>
        <v>0</v>
      </c>
      <c r="V329" s="4">
        <f t="shared" si="319"/>
        <v>0</v>
      </c>
      <c r="W329" s="4">
        <f t="shared" si="319"/>
        <v>0</v>
      </c>
      <c r="X329" s="4">
        <f t="shared" si="319"/>
        <v>0</v>
      </c>
      <c r="Y329" s="4">
        <f t="shared" si="319"/>
        <v>0</v>
      </c>
      <c r="Z329" s="4">
        <f t="shared" si="319"/>
        <v>0</v>
      </c>
      <c r="AA329" s="4">
        <f t="shared" si="319"/>
        <v>0</v>
      </c>
      <c r="AB329" s="4">
        <f t="shared" si="319"/>
        <v>0</v>
      </c>
      <c r="AC329" s="4">
        <f t="shared" si="319"/>
        <v>0</v>
      </c>
      <c r="AD329" s="4">
        <f t="shared" si="319"/>
        <v>0</v>
      </c>
      <c r="AE329" s="4">
        <f t="shared" si="319"/>
        <v>0</v>
      </c>
      <c r="AF329" s="4">
        <f t="shared" si="319"/>
        <v>0</v>
      </c>
    </row>
    <row r="330" spans="4:32">
      <c r="D330" s="13">
        <v>8910</v>
      </c>
      <c r="E330" s="2"/>
      <c r="F330" s="4">
        <f t="shared" si="320"/>
        <v>0</v>
      </c>
      <c r="G330" s="4">
        <f t="shared" si="320"/>
        <v>0</v>
      </c>
      <c r="H330" s="4">
        <f t="shared" si="320"/>
        <v>0</v>
      </c>
      <c r="I330" s="4">
        <f t="shared" si="320"/>
        <v>0</v>
      </c>
      <c r="J330" s="4">
        <f t="shared" si="318"/>
        <v>0</v>
      </c>
      <c r="K330" s="4">
        <f t="shared" si="318"/>
        <v>0</v>
      </c>
      <c r="L330" s="4">
        <f t="shared" si="318"/>
        <v>0</v>
      </c>
      <c r="M330" s="4">
        <f t="shared" si="318"/>
        <v>0</v>
      </c>
      <c r="N330" s="4">
        <f t="shared" si="318"/>
        <v>0</v>
      </c>
      <c r="O330" s="4">
        <f t="shared" si="318"/>
        <v>0</v>
      </c>
      <c r="P330" s="4">
        <f t="shared" si="318"/>
        <v>0</v>
      </c>
      <c r="Q330" s="4">
        <f t="shared" si="318"/>
        <v>0</v>
      </c>
      <c r="R330" s="4">
        <f t="shared" si="318"/>
        <v>0</v>
      </c>
      <c r="S330" s="4">
        <f t="shared" si="318"/>
        <v>0</v>
      </c>
      <c r="T330" s="4">
        <f t="shared" si="319"/>
        <v>0</v>
      </c>
      <c r="U330" s="4">
        <f t="shared" si="319"/>
        <v>0</v>
      </c>
      <c r="V330" s="4">
        <f t="shared" si="319"/>
        <v>0</v>
      </c>
      <c r="W330" s="4">
        <f t="shared" si="319"/>
        <v>0</v>
      </c>
      <c r="X330" s="4">
        <f t="shared" si="319"/>
        <v>0</v>
      </c>
      <c r="Y330" s="4">
        <f t="shared" si="319"/>
        <v>0</v>
      </c>
      <c r="Z330" s="4">
        <f t="shared" si="319"/>
        <v>0</v>
      </c>
      <c r="AA330" s="4">
        <f t="shared" si="319"/>
        <v>0</v>
      </c>
      <c r="AB330" s="4">
        <f t="shared" si="319"/>
        <v>0</v>
      </c>
      <c r="AC330" s="4">
        <f t="shared" si="319"/>
        <v>0</v>
      </c>
      <c r="AD330" s="4">
        <f t="shared" si="319"/>
        <v>0</v>
      </c>
      <c r="AE330" s="4">
        <f t="shared" si="319"/>
        <v>0</v>
      </c>
      <c r="AF330" s="4">
        <f t="shared" si="319"/>
        <v>0</v>
      </c>
    </row>
    <row r="331" spans="4:32">
      <c r="D331" s="13">
        <v>8920</v>
      </c>
      <c r="E331" s="2"/>
      <c r="F331" s="4">
        <f t="shared" si="320"/>
        <v>0</v>
      </c>
      <c r="G331" s="4">
        <f t="shared" si="320"/>
        <v>0</v>
      </c>
      <c r="H331" s="4">
        <f t="shared" si="320"/>
        <v>0</v>
      </c>
      <c r="I331" s="4">
        <f t="shared" si="320"/>
        <v>0</v>
      </c>
      <c r="J331" s="4">
        <f t="shared" si="318"/>
        <v>0</v>
      </c>
      <c r="K331" s="4">
        <f t="shared" si="318"/>
        <v>0</v>
      </c>
      <c r="L331" s="4">
        <f t="shared" si="318"/>
        <v>0</v>
      </c>
      <c r="M331" s="4">
        <f t="shared" si="318"/>
        <v>0</v>
      </c>
      <c r="N331" s="4">
        <f t="shared" si="318"/>
        <v>0</v>
      </c>
      <c r="O331" s="4">
        <f t="shared" si="318"/>
        <v>0</v>
      </c>
      <c r="P331" s="4">
        <f t="shared" si="318"/>
        <v>0</v>
      </c>
      <c r="Q331" s="4">
        <f t="shared" si="318"/>
        <v>0</v>
      </c>
      <c r="R331" s="4">
        <f t="shared" si="318"/>
        <v>0</v>
      </c>
      <c r="S331" s="4">
        <f t="shared" si="318"/>
        <v>0</v>
      </c>
      <c r="T331" s="4">
        <f t="shared" si="319"/>
        <v>0</v>
      </c>
      <c r="U331" s="4">
        <f t="shared" si="319"/>
        <v>0</v>
      </c>
      <c r="V331" s="4">
        <f t="shared" si="319"/>
        <v>0</v>
      </c>
      <c r="W331" s="4">
        <f t="shared" si="319"/>
        <v>0</v>
      </c>
      <c r="X331" s="4">
        <f t="shared" si="319"/>
        <v>0</v>
      </c>
      <c r="Y331" s="4">
        <f t="shared" si="319"/>
        <v>0</v>
      </c>
      <c r="Z331" s="4">
        <f t="shared" si="319"/>
        <v>0</v>
      </c>
      <c r="AA331" s="4">
        <f t="shared" si="319"/>
        <v>0</v>
      </c>
      <c r="AB331" s="4">
        <f t="shared" si="319"/>
        <v>0</v>
      </c>
      <c r="AC331" s="4">
        <f t="shared" si="319"/>
        <v>0</v>
      </c>
      <c r="AD331" s="4">
        <f t="shared" si="319"/>
        <v>0</v>
      </c>
      <c r="AE331" s="4">
        <f t="shared" si="319"/>
        <v>0</v>
      </c>
      <c r="AF331" s="4">
        <f t="shared" si="319"/>
        <v>0</v>
      </c>
    </row>
    <row r="332" spans="4:32">
      <c r="D332" s="13">
        <v>8930</v>
      </c>
      <c r="E332" s="2"/>
      <c r="F332" s="4">
        <f t="shared" si="320"/>
        <v>0</v>
      </c>
      <c r="G332" s="4">
        <f t="shared" si="320"/>
        <v>0</v>
      </c>
      <c r="H332" s="4">
        <f t="shared" si="320"/>
        <v>0</v>
      </c>
      <c r="I332" s="4">
        <f t="shared" si="320"/>
        <v>0</v>
      </c>
      <c r="J332" s="4">
        <f t="shared" si="318"/>
        <v>0</v>
      </c>
      <c r="K332" s="4">
        <f t="shared" si="318"/>
        <v>0</v>
      </c>
      <c r="L332" s="4">
        <f t="shared" si="318"/>
        <v>0</v>
      </c>
      <c r="M332" s="4">
        <f t="shared" si="318"/>
        <v>0</v>
      </c>
      <c r="N332" s="4">
        <f t="shared" si="318"/>
        <v>0</v>
      </c>
      <c r="O332" s="4">
        <f t="shared" si="318"/>
        <v>0</v>
      </c>
      <c r="P332" s="4">
        <f t="shared" si="318"/>
        <v>0</v>
      </c>
      <c r="Q332" s="4">
        <f t="shared" si="318"/>
        <v>0</v>
      </c>
      <c r="R332" s="4">
        <f t="shared" si="318"/>
        <v>0</v>
      </c>
      <c r="S332" s="4">
        <f t="shared" si="318"/>
        <v>0</v>
      </c>
      <c r="T332" s="4">
        <f t="shared" si="319"/>
        <v>0</v>
      </c>
      <c r="U332" s="4">
        <f t="shared" si="319"/>
        <v>0</v>
      </c>
      <c r="V332" s="4">
        <f t="shared" si="319"/>
        <v>0</v>
      </c>
      <c r="W332" s="4">
        <f t="shared" si="319"/>
        <v>0</v>
      </c>
      <c r="X332" s="4">
        <f t="shared" si="319"/>
        <v>0</v>
      </c>
      <c r="Y332" s="4">
        <f t="shared" si="319"/>
        <v>0</v>
      </c>
      <c r="Z332" s="4">
        <f t="shared" si="319"/>
        <v>0</v>
      </c>
      <c r="AA332" s="4">
        <f t="shared" si="319"/>
        <v>0</v>
      </c>
      <c r="AB332" s="4">
        <f t="shared" si="319"/>
        <v>0</v>
      </c>
      <c r="AC332" s="4">
        <f t="shared" si="319"/>
        <v>0</v>
      </c>
      <c r="AD332" s="4">
        <f t="shared" si="319"/>
        <v>0</v>
      </c>
      <c r="AE332" s="4">
        <f t="shared" si="319"/>
        <v>0</v>
      </c>
      <c r="AF332" s="4">
        <f t="shared" si="319"/>
        <v>0</v>
      </c>
    </row>
    <row r="333" spans="4:32">
      <c r="D333" s="13">
        <v>8940</v>
      </c>
      <c r="E333" s="2"/>
      <c r="F333" s="4">
        <f t="shared" si="320"/>
        <v>0</v>
      </c>
      <c r="G333" s="4">
        <f t="shared" si="320"/>
        <v>0</v>
      </c>
      <c r="H333" s="4">
        <f t="shared" si="320"/>
        <v>0</v>
      </c>
      <c r="I333" s="4">
        <f t="shared" si="320"/>
        <v>0</v>
      </c>
      <c r="J333" s="4">
        <f t="shared" ref="J333:S342" si="321">SUMIF($C$9:$C$269,$D333,J$9:J$269)</f>
        <v>0</v>
      </c>
      <c r="K333" s="4">
        <f t="shared" si="321"/>
        <v>0</v>
      </c>
      <c r="L333" s="4">
        <f t="shared" si="321"/>
        <v>0</v>
      </c>
      <c r="M333" s="4">
        <f t="shared" si="321"/>
        <v>0</v>
      </c>
      <c r="N333" s="4">
        <f t="shared" si="321"/>
        <v>0</v>
      </c>
      <c r="O333" s="4">
        <f t="shared" si="321"/>
        <v>0</v>
      </c>
      <c r="P333" s="4">
        <f t="shared" si="321"/>
        <v>0</v>
      </c>
      <c r="Q333" s="4">
        <f t="shared" si="321"/>
        <v>0</v>
      </c>
      <c r="R333" s="4">
        <f t="shared" si="321"/>
        <v>0</v>
      </c>
      <c r="S333" s="4">
        <f t="shared" si="321"/>
        <v>0</v>
      </c>
      <c r="T333" s="4">
        <f t="shared" ref="T333:AF342" si="322">SUMIF($C$9:$C$269,$D333,T$9:T$269)</f>
        <v>0</v>
      </c>
      <c r="U333" s="4">
        <f t="shared" si="322"/>
        <v>0</v>
      </c>
      <c r="V333" s="4">
        <f t="shared" si="322"/>
        <v>0</v>
      </c>
      <c r="W333" s="4">
        <f t="shared" si="322"/>
        <v>0</v>
      </c>
      <c r="X333" s="4">
        <f t="shared" si="322"/>
        <v>0</v>
      </c>
      <c r="Y333" s="4">
        <f t="shared" si="322"/>
        <v>0</v>
      </c>
      <c r="Z333" s="4">
        <f t="shared" si="322"/>
        <v>0</v>
      </c>
      <c r="AA333" s="4">
        <f t="shared" si="322"/>
        <v>0</v>
      </c>
      <c r="AB333" s="4">
        <f t="shared" si="322"/>
        <v>0</v>
      </c>
      <c r="AC333" s="4">
        <f t="shared" si="322"/>
        <v>0</v>
      </c>
      <c r="AD333" s="4">
        <f t="shared" si="322"/>
        <v>0</v>
      </c>
      <c r="AE333" s="4">
        <f t="shared" si="322"/>
        <v>0</v>
      </c>
      <c r="AF333" s="4">
        <f t="shared" si="322"/>
        <v>0</v>
      </c>
    </row>
    <row r="334" spans="4:32">
      <c r="D334" s="14">
        <v>8950</v>
      </c>
      <c r="E334" s="2"/>
      <c r="F334" s="4">
        <f t="shared" si="320"/>
        <v>0</v>
      </c>
      <c r="G334" s="4">
        <f t="shared" si="320"/>
        <v>0</v>
      </c>
      <c r="H334" s="4">
        <f t="shared" si="320"/>
        <v>0</v>
      </c>
      <c r="I334" s="4">
        <f t="shared" si="320"/>
        <v>0</v>
      </c>
      <c r="J334" s="4">
        <f t="shared" si="321"/>
        <v>0</v>
      </c>
      <c r="K334" s="4">
        <f t="shared" si="321"/>
        <v>0</v>
      </c>
      <c r="L334" s="4">
        <f t="shared" si="321"/>
        <v>0</v>
      </c>
      <c r="M334" s="4">
        <f t="shared" si="321"/>
        <v>0</v>
      </c>
      <c r="N334" s="4">
        <f t="shared" si="321"/>
        <v>0</v>
      </c>
      <c r="O334" s="4">
        <f t="shared" si="321"/>
        <v>0</v>
      </c>
      <c r="P334" s="4">
        <f t="shared" si="321"/>
        <v>0</v>
      </c>
      <c r="Q334" s="4">
        <f t="shared" si="321"/>
        <v>0</v>
      </c>
      <c r="R334" s="4">
        <f t="shared" si="321"/>
        <v>0</v>
      </c>
      <c r="S334" s="4">
        <f t="shared" si="321"/>
        <v>0</v>
      </c>
      <c r="T334" s="4">
        <f t="shared" si="322"/>
        <v>0</v>
      </c>
      <c r="U334" s="4">
        <f t="shared" si="322"/>
        <v>0</v>
      </c>
      <c r="V334" s="4">
        <f t="shared" si="322"/>
        <v>0</v>
      </c>
      <c r="W334" s="4">
        <f t="shared" si="322"/>
        <v>0</v>
      </c>
      <c r="X334" s="4">
        <f t="shared" si="322"/>
        <v>0</v>
      </c>
      <c r="Y334" s="4">
        <f t="shared" si="322"/>
        <v>0</v>
      </c>
      <c r="Z334" s="4">
        <f t="shared" si="322"/>
        <v>0</v>
      </c>
      <c r="AA334" s="4">
        <f t="shared" si="322"/>
        <v>0</v>
      </c>
      <c r="AB334" s="4">
        <f t="shared" si="322"/>
        <v>0</v>
      </c>
      <c r="AC334" s="4">
        <f t="shared" si="322"/>
        <v>0</v>
      </c>
      <c r="AD334" s="4">
        <f t="shared" si="322"/>
        <v>0</v>
      </c>
      <c r="AE334" s="4">
        <f t="shared" si="322"/>
        <v>0</v>
      </c>
      <c r="AF334" s="4">
        <f t="shared" si="322"/>
        <v>0</v>
      </c>
    </row>
    <row r="335" spans="4:32">
      <c r="D335" s="13">
        <v>9010</v>
      </c>
      <c r="E335" s="2"/>
      <c r="F335" s="4">
        <f t="shared" si="320"/>
        <v>2224.7800000000002</v>
      </c>
      <c r="G335" s="4">
        <f t="shared" si="320"/>
        <v>2129.21</v>
      </c>
      <c r="H335" s="4">
        <f t="shared" si="320"/>
        <v>2392.91</v>
      </c>
      <c r="I335" s="4">
        <f t="shared" si="320"/>
        <v>2130.86</v>
      </c>
      <c r="J335" s="4">
        <f t="shared" si="321"/>
        <v>2375.35</v>
      </c>
      <c r="K335" s="4">
        <f t="shared" si="321"/>
        <v>1986.12</v>
      </c>
      <c r="L335" s="4">
        <f t="shared" si="321"/>
        <v>2027.0635994460692</v>
      </c>
      <c r="M335" s="4">
        <f t="shared" si="321"/>
        <v>2227.4906203635287</v>
      </c>
      <c r="N335" s="4">
        <f t="shared" si="321"/>
        <v>2042.2348812632815</v>
      </c>
      <c r="O335" s="4">
        <f t="shared" si="321"/>
        <v>1876.7858203186709</v>
      </c>
      <c r="P335" s="4">
        <f t="shared" si="321"/>
        <v>1950.2287772661598</v>
      </c>
      <c r="Q335" s="4">
        <f t="shared" si="321"/>
        <v>1803.4902502132636</v>
      </c>
      <c r="R335" s="4">
        <f t="shared" si="321"/>
        <v>1967.5180864197648</v>
      </c>
      <c r="S335" s="4">
        <f t="shared" si="321"/>
        <v>1709.1492302647221</v>
      </c>
      <c r="T335" s="4">
        <f t="shared" si="322"/>
        <v>1905.103292866374</v>
      </c>
      <c r="U335" s="4">
        <f t="shared" si="322"/>
        <v>1805.6911196453659</v>
      </c>
      <c r="V335" s="4">
        <f t="shared" si="322"/>
        <v>1951.6249642302364</v>
      </c>
      <c r="W335" s="4">
        <f t="shared" si="322"/>
        <v>1832.8794173703373</v>
      </c>
      <c r="X335" s="4">
        <f t="shared" si="322"/>
        <v>1891.2930107854086</v>
      </c>
      <c r="Y335" s="4">
        <f t="shared" si="322"/>
        <v>1964.8625946454281</v>
      </c>
      <c r="Z335" s="4">
        <f t="shared" si="322"/>
        <v>1761.3954513065096</v>
      </c>
      <c r="AA335" s="4">
        <f t="shared" si="322"/>
        <v>1930.3869147595242</v>
      </c>
      <c r="AB335" s="4">
        <f t="shared" si="322"/>
        <v>2003.8298717070131</v>
      </c>
      <c r="AC335" s="4">
        <f t="shared" si="322"/>
        <v>1854.6714128168976</v>
      </c>
      <c r="AD335" s="4">
        <f t="shared" si="322"/>
        <v>2023.5391216834253</v>
      </c>
      <c r="AE335" s="4">
        <f t="shared" si="322"/>
        <v>1757.9104520455489</v>
      </c>
      <c r="AF335" s="4">
        <f t="shared" si="322"/>
        <v>1958.7043873072273</v>
      </c>
    </row>
    <row r="336" spans="4:32">
      <c r="D336" s="13">
        <v>9020</v>
      </c>
      <c r="E336" s="2"/>
      <c r="F336" s="4">
        <f t="shared" si="320"/>
        <v>0</v>
      </c>
      <c r="G336" s="4">
        <f t="shared" si="320"/>
        <v>0</v>
      </c>
      <c r="H336" s="4">
        <f t="shared" si="320"/>
        <v>0</v>
      </c>
      <c r="I336" s="4">
        <f t="shared" si="320"/>
        <v>0</v>
      </c>
      <c r="J336" s="4">
        <f t="shared" si="321"/>
        <v>-90</v>
      </c>
      <c r="K336" s="4">
        <f t="shared" si="321"/>
        <v>0</v>
      </c>
      <c r="L336" s="4">
        <f t="shared" si="321"/>
        <v>-67.914055512137608</v>
      </c>
      <c r="M336" s="4">
        <f t="shared" si="321"/>
        <v>-68.937973130849372</v>
      </c>
      <c r="N336" s="4">
        <f t="shared" si="321"/>
        <v>-71.546992312278007</v>
      </c>
      <c r="O336" s="4">
        <f t="shared" si="321"/>
        <v>-71.971528985756137</v>
      </c>
      <c r="P336" s="4">
        <f t="shared" si="321"/>
        <v>-73.643793196090783</v>
      </c>
      <c r="Q336" s="4">
        <f t="shared" si="321"/>
        <v>-75.091798853546521</v>
      </c>
      <c r="R336" s="4">
        <f t="shared" si="321"/>
        <v>-79.121571543712832</v>
      </c>
      <c r="S336" s="4">
        <f t="shared" si="321"/>
        <v>-76.176891476504665</v>
      </c>
      <c r="T336" s="4">
        <f t="shared" si="322"/>
        <v>-78.85467269425979</v>
      </c>
      <c r="U336" s="4">
        <f t="shared" si="322"/>
        <v>-89.418526803043477</v>
      </c>
      <c r="V336" s="4">
        <f t="shared" si="322"/>
        <v>-74.825582248838657</v>
      </c>
      <c r="W336" s="4">
        <f t="shared" si="322"/>
        <v>-71.859958444237321</v>
      </c>
      <c r="X336" s="4">
        <f t="shared" si="322"/>
        <v>-72.387080731196988</v>
      </c>
      <c r="Y336" s="4">
        <f t="shared" si="322"/>
        <v>-72.670124079146035</v>
      </c>
      <c r="Z336" s="4">
        <f t="shared" si="322"/>
        <v>-92.680469732564774</v>
      </c>
      <c r="AA336" s="4">
        <f t="shared" si="322"/>
        <v>-71.971528985756137</v>
      </c>
      <c r="AB336" s="4">
        <f t="shared" si="322"/>
        <v>-73.643793196090783</v>
      </c>
      <c r="AC336" s="4">
        <f t="shared" si="322"/>
        <v>-75.091798853546521</v>
      </c>
      <c r="AD336" s="4">
        <f t="shared" si="322"/>
        <v>-79.121571543712832</v>
      </c>
      <c r="AE336" s="4">
        <f t="shared" si="322"/>
        <v>-76.176891476504665</v>
      </c>
      <c r="AF336" s="4">
        <f t="shared" si="322"/>
        <v>-78.85467269425979</v>
      </c>
    </row>
    <row r="337" spans="4:32">
      <c r="D337" s="13">
        <v>9030</v>
      </c>
      <c r="E337" s="2"/>
      <c r="F337" s="4">
        <f t="shared" si="320"/>
        <v>258815.49000000002</v>
      </c>
      <c r="G337" s="4">
        <f t="shared" si="320"/>
        <v>236243.71000000002</v>
      </c>
      <c r="H337" s="4">
        <f t="shared" si="320"/>
        <v>-219998.26999999996</v>
      </c>
      <c r="I337" s="4">
        <f t="shared" si="320"/>
        <v>155498.62</v>
      </c>
      <c r="J337" s="4">
        <f t="shared" si="321"/>
        <v>160887.69</v>
      </c>
      <c r="K337" s="4">
        <f t="shared" si="321"/>
        <v>154332.60999999999</v>
      </c>
      <c r="L337" s="4">
        <f t="shared" si="321"/>
        <v>297001.53863653279</v>
      </c>
      <c r="M337" s="4">
        <f t="shared" si="321"/>
        <v>306785.26802791713</v>
      </c>
      <c r="N337" s="4">
        <f t="shared" si="321"/>
        <v>309333.1114503782</v>
      </c>
      <c r="O337" s="4">
        <f t="shared" si="321"/>
        <v>305777.71600617748</v>
      </c>
      <c r="P337" s="4">
        <f t="shared" si="321"/>
        <v>311450.9170103338</v>
      </c>
      <c r="Q337" s="4">
        <f t="shared" si="321"/>
        <v>313593.40017580951</v>
      </c>
      <c r="R337" s="4">
        <f t="shared" si="321"/>
        <v>332836.82764658082</v>
      </c>
      <c r="S337" s="4">
        <f t="shared" si="321"/>
        <v>314498.01847611752</v>
      </c>
      <c r="T337" s="4">
        <f t="shared" si="322"/>
        <v>329137.36364270753</v>
      </c>
      <c r="U337" s="4">
        <f t="shared" si="322"/>
        <v>362213.71910749667</v>
      </c>
      <c r="V337" s="4">
        <f t="shared" si="322"/>
        <v>318244.17642645363</v>
      </c>
      <c r="W337" s="4">
        <f t="shared" si="322"/>
        <v>302626.57183763711</v>
      </c>
      <c r="X337" s="4">
        <f t="shared" si="322"/>
        <v>307187.27779892366</v>
      </c>
      <c r="Y337" s="4">
        <f t="shared" si="322"/>
        <v>310921.75353640475</v>
      </c>
      <c r="Z337" s="4">
        <f t="shared" si="322"/>
        <v>370510.27305567672</v>
      </c>
      <c r="AA337" s="4">
        <f t="shared" si="322"/>
        <v>307622.36908867885</v>
      </c>
      <c r="AB337" s="4">
        <f t="shared" si="322"/>
        <v>313295.57009283517</v>
      </c>
      <c r="AC337" s="4">
        <f t="shared" si="322"/>
        <v>315354.77259455703</v>
      </c>
      <c r="AD337" s="4">
        <f t="shared" si="322"/>
        <v>334764.76170207036</v>
      </c>
      <c r="AE337" s="4">
        <f t="shared" si="322"/>
        <v>316176.10992187692</v>
      </c>
      <c r="AF337" s="4">
        <f t="shared" si="322"/>
        <v>330982.0167252089</v>
      </c>
    </row>
    <row r="338" spans="4:32">
      <c r="D338" s="13">
        <v>9040</v>
      </c>
      <c r="E338" s="2"/>
      <c r="F338" s="4">
        <f t="shared" si="320"/>
        <v>0</v>
      </c>
      <c r="G338" s="4">
        <f t="shared" si="320"/>
        <v>0</v>
      </c>
      <c r="H338" s="4">
        <f t="shared" si="320"/>
        <v>0</v>
      </c>
      <c r="I338" s="4">
        <f t="shared" si="320"/>
        <v>0</v>
      </c>
      <c r="J338" s="4">
        <f t="shared" si="321"/>
        <v>0</v>
      </c>
      <c r="K338" s="4">
        <f t="shared" si="321"/>
        <v>0</v>
      </c>
      <c r="L338" s="4">
        <f t="shared" si="321"/>
        <v>0</v>
      </c>
      <c r="M338" s="4">
        <f t="shared" si="321"/>
        <v>0</v>
      </c>
      <c r="N338" s="4">
        <f t="shared" si="321"/>
        <v>0</v>
      </c>
      <c r="O338" s="4">
        <f t="shared" si="321"/>
        <v>0</v>
      </c>
      <c r="P338" s="4">
        <f t="shared" si="321"/>
        <v>0</v>
      </c>
      <c r="Q338" s="4">
        <f t="shared" si="321"/>
        <v>0</v>
      </c>
      <c r="R338" s="4">
        <f t="shared" si="321"/>
        <v>0</v>
      </c>
      <c r="S338" s="4">
        <f t="shared" si="321"/>
        <v>0</v>
      </c>
      <c r="T338" s="4">
        <f t="shared" si="322"/>
        <v>0</v>
      </c>
      <c r="U338" s="4">
        <f t="shared" si="322"/>
        <v>0</v>
      </c>
      <c r="V338" s="4">
        <f t="shared" si="322"/>
        <v>0</v>
      </c>
      <c r="W338" s="4">
        <f t="shared" si="322"/>
        <v>0</v>
      </c>
      <c r="X338" s="4">
        <f t="shared" si="322"/>
        <v>0</v>
      </c>
      <c r="Y338" s="4">
        <f t="shared" si="322"/>
        <v>0</v>
      </c>
      <c r="Z338" s="4">
        <f t="shared" si="322"/>
        <v>0</v>
      </c>
      <c r="AA338" s="4">
        <f t="shared" si="322"/>
        <v>0</v>
      </c>
      <c r="AB338" s="4">
        <f t="shared" si="322"/>
        <v>0</v>
      </c>
      <c r="AC338" s="4">
        <f t="shared" si="322"/>
        <v>0</v>
      </c>
      <c r="AD338" s="4">
        <f t="shared" si="322"/>
        <v>0</v>
      </c>
      <c r="AE338" s="4">
        <f t="shared" si="322"/>
        <v>0</v>
      </c>
      <c r="AF338" s="4">
        <f t="shared" si="322"/>
        <v>0</v>
      </c>
    </row>
    <row r="339" spans="4:32">
      <c r="D339" s="14">
        <v>9070</v>
      </c>
      <c r="E339" s="2"/>
      <c r="F339" s="4">
        <f t="shared" si="320"/>
        <v>0</v>
      </c>
      <c r="G339" s="4">
        <f t="shared" si="320"/>
        <v>0</v>
      </c>
      <c r="H339" s="4">
        <f t="shared" si="320"/>
        <v>0</v>
      </c>
      <c r="I339" s="4">
        <f t="shared" si="320"/>
        <v>0</v>
      </c>
      <c r="J339" s="4">
        <f t="shared" si="321"/>
        <v>0</v>
      </c>
      <c r="K339" s="4">
        <f t="shared" si="321"/>
        <v>0</v>
      </c>
      <c r="L339" s="4">
        <f t="shared" si="321"/>
        <v>0</v>
      </c>
      <c r="M339" s="4">
        <f t="shared" si="321"/>
        <v>0</v>
      </c>
      <c r="N339" s="4">
        <f t="shared" si="321"/>
        <v>0</v>
      </c>
      <c r="O339" s="4">
        <f t="shared" si="321"/>
        <v>0</v>
      </c>
      <c r="P339" s="4">
        <f t="shared" si="321"/>
        <v>0</v>
      </c>
      <c r="Q339" s="4">
        <f t="shared" si="321"/>
        <v>0</v>
      </c>
      <c r="R339" s="4">
        <f t="shared" si="321"/>
        <v>0</v>
      </c>
      <c r="S339" s="4">
        <f t="shared" si="321"/>
        <v>0</v>
      </c>
      <c r="T339" s="4">
        <f t="shared" si="322"/>
        <v>0</v>
      </c>
      <c r="U339" s="4">
        <f t="shared" si="322"/>
        <v>0</v>
      </c>
      <c r="V339" s="4">
        <f t="shared" si="322"/>
        <v>0</v>
      </c>
      <c r="W339" s="4">
        <f t="shared" si="322"/>
        <v>0</v>
      </c>
      <c r="X339" s="4">
        <f t="shared" si="322"/>
        <v>0</v>
      </c>
      <c r="Y339" s="4">
        <f t="shared" si="322"/>
        <v>0</v>
      </c>
      <c r="Z339" s="4">
        <f t="shared" si="322"/>
        <v>0</v>
      </c>
      <c r="AA339" s="4">
        <f t="shared" si="322"/>
        <v>0</v>
      </c>
      <c r="AB339" s="4">
        <f t="shared" si="322"/>
        <v>0</v>
      </c>
      <c r="AC339" s="4">
        <f t="shared" si="322"/>
        <v>0</v>
      </c>
      <c r="AD339" s="4">
        <f t="shared" si="322"/>
        <v>0</v>
      </c>
      <c r="AE339" s="4">
        <f t="shared" si="322"/>
        <v>0</v>
      </c>
      <c r="AF339" s="4">
        <f t="shared" si="322"/>
        <v>0</v>
      </c>
    </row>
    <row r="340" spans="4:32">
      <c r="D340" s="14">
        <v>9080</v>
      </c>
      <c r="E340" s="2"/>
      <c r="F340" s="4">
        <f t="shared" si="320"/>
        <v>0</v>
      </c>
      <c r="G340" s="4">
        <f t="shared" si="320"/>
        <v>0</v>
      </c>
      <c r="H340" s="4">
        <f t="shared" si="320"/>
        <v>0</v>
      </c>
      <c r="I340" s="4">
        <f t="shared" si="320"/>
        <v>0</v>
      </c>
      <c r="J340" s="4">
        <f t="shared" si="321"/>
        <v>0</v>
      </c>
      <c r="K340" s="4">
        <f t="shared" si="321"/>
        <v>0</v>
      </c>
      <c r="L340" s="4">
        <f t="shared" si="321"/>
        <v>0</v>
      </c>
      <c r="M340" s="4">
        <f t="shared" si="321"/>
        <v>0</v>
      </c>
      <c r="N340" s="4">
        <f t="shared" si="321"/>
        <v>0</v>
      </c>
      <c r="O340" s="4">
        <f t="shared" si="321"/>
        <v>0</v>
      </c>
      <c r="P340" s="4">
        <f t="shared" si="321"/>
        <v>0</v>
      </c>
      <c r="Q340" s="4">
        <f t="shared" si="321"/>
        <v>0</v>
      </c>
      <c r="R340" s="4">
        <f t="shared" si="321"/>
        <v>0</v>
      </c>
      <c r="S340" s="4">
        <f t="shared" si="321"/>
        <v>0</v>
      </c>
      <c r="T340" s="4">
        <f t="shared" si="322"/>
        <v>0</v>
      </c>
      <c r="U340" s="4">
        <f t="shared" si="322"/>
        <v>0</v>
      </c>
      <c r="V340" s="4">
        <f t="shared" si="322"/>
        <v>0</v>
      </c>
      <c r="W340" s="4">
        <f t="shared" si="322"/>
        <v>0</v>
      </c>
      <c r="X340" s="4">
        <f t="shared" si="322"/>
        <v>0</v>
      </c>
      <c r="Y340" s="4">
        <f t="shared" si="322"/>
        <v>0</v>
      </c>
      <c r="Z340" s="4">
        <f t="shared" si="322"/>
        <v>0</v>
      </c>
      <c r="AA340" s="4">
        <f t="shared" si="322"/>
        <v>0</v>
      </c>
      <c r="AB340" s="4">
        <f t="shared" si="322"/>
        <v>0</v>
      </c>
      <c r="AC340" s="4">
        <f t="shared" si="322"/>
        <v>0</v>
      </c>
      <c r="AD340" s="4">
        <f t="shared" si="322"/>
        <v>0</v>
      </c>
      <c r="AE340" s="4">
        <f t="shared" si="322"/>
        <v>0</v>
      </c>
      <c r="AF340" s="4">
        <f t="shared" si="322"/>
        <v>0</v>
      </c>
    </row>
    <row r="341" spans="4:32">
      <c r="D341" s="13">
        <v>9090</v>
      </c>
      <c r="E341" s="2"/>
      <c r="F341" s="4">
        <f t="shared" si="320"/>
        <v>0</v>
      </c>
      <c r="G341" s="4">
        <f t="shared" si="320"/>
        <v>0</v>
      </c>
      <c r="H341" s="4">
        <f t="shared" si="320"/>
        <v>0</v>
      </c>
      <c r="I341" s="4">
        <f t="shared" si="320"/>
        <v>0</v>
      </c>
      <c r="J341" s="4">
        <f t="shared" si="321"/>
        <v>0</v>
      </c>
      <c r="K341" s="4">
        <f t="shared" si="321"/>
        <v>0</v>
      </c>
      <c r="L341" s="4">
        <f t="shared" si="321"/>
        <v>0</v>
      </c>
      <c r="M341" s="4">
        <f t="shared" si="321"/>
        <v>0</v>
      </c>
      <c r="N341" s="4">
        <f t="shared" si="321"/>
        <v>0</v>
      </c>
      <c r="O341" s="4">
        <f t="shared" si="321"/>
        <v>0</v>
      </c>
      <c r="P341" s="4">
        <f t="shared" si="321"/>
        <v>0</v>
      </c>
      <c r="Q341" s="4">
        <f t="shared" si="321"/>
        <v>0</v>
      </c>
      <c r="R341" s="4">
        <f t="shared" si="321"/>
        <v>0</v>
      </c>
      <c r="S341" s="4">
        <f t="shared" si="321"/>
        <v>0</v>
      </c>
      <c r="T341" s="4">
        <f t="shared" si="322"/>
        <v>0</v>
      </c>
      <c r="U341" s="4">
        <f t="shared" si="322"/>
        <v>0</v>
      </c>
      <c r="V341" s="4">
        <f t="shared" si="322"/>
        <v>0</v>
      </c>
      <c r="W341" s="4">
        <f t="shared" si="322"/>
        <v>0</v>
      </c>
      <c r="X341" s="4">
        <f t="shared" si="322"/>
        <v>0</v>
      </c>
      <c r="Y341" s="4">
        <f t="shared" si="322"/>
        <v>0</v>
      </c>
      <c r="Z341" s="4">
        <f t="shared" si="322"/>
        <v>0</v>
      </c>
      <c r="AA341" s="4">
        <f t="shared" si="322"/>
        <v>0</v>
      </c>
      <c r="AB341" s="4">
        <f t="shared" si="322"/>
        <v>0</v>
      </c>
      <c r="AC341" s="4">
        <f t="shared" si="322"/>
        <v>0</v>
      </c>
      <c r="AD341" s="4">
        <f t="shared" si="322"/>
        <v>0</v>
      </c>
      <c r="AE341" s="4">
        <f t="shared" si="322"/>
        <v>0</v>
      </c>
      <c r="AF341" s="4">
        <f t="shared" si="322"/>
        <v>0</v>
      </c>
    </row>
    <row r="342" spans="4:32">
      <c r="D342" s="13">
        <v>9100</v>
      </c>
      <c r="E342" s="2"/>
      <c r="F342" s="4">
        <f t="shared" si="320"/>
        <v>204.4</v>
      </c>
      <c r="G342" s="4">
        <f t="shared" si="320"/>
        <v>150.75</v>
      </c>
      <c r="H342" s="4">
        <f t="shared" si="320"/>
        <v>130.11000000000001</v>
      </c>
      <c r="I342" s="4">
        <f t="shared" si="320"/>
        <v>108.7</v>
      </c>
      <c r="J342" s="4">
        <f t="shared" si="321"/>
        <v>10.050000000000001</v>
      </c>
      <c r="K342" s="4">
        <f t="shared" si="321"/>
        <v>0</v>
      </c>
      <c r="L342" s="4">
        <f t="shared" si="321"/>
        <v>53.684474199866678</v>
      </c>
      <c r="M342" s="4">
        <f t="shared" si="321"/>
        <v>187.51491475779758</v>
      </c>
      <c r="N342" s="4">
        <f t="shared" si="321"/>
        <v>149.8854460570829</v>
      </c>
      <c r="O342" s="4">
        <f t="shared" si="321"/>
        <v>103.84502342344136</v>
      </c>
      <c r="P342" s="4">
        <f t="shared" si="321"/>
        <v>102.59100089985874</v>
      </c>
      <c r="Q342" s="4">
        <f t="shared" si="321"/>
        <v>93.093067977990714</v>
      </c>
      <c r="R342" s="4">
        <f t="shared" si="321"/>
        <v>96.303385641379975</v>
      </c>
      <c r="S342" s="4">
        <f t="shared" si="321"/>
        <v>127.9802479586352</v>
      </c>
      <c r="T342" s="4">
        <f t="shared" si="322"/>
        <v>99.098057264286282</v>
      </c>
      <c r="U342" s="4">
        <f t="shared" si="322"/>
        <v>129.95579600306419</v>
      </c>
      <c r="V342" s="4">
        <f t="shared" si="322"/>
        <v>202.5173264555884</v>
      </c>
      <c r="W342" s="4">
        <f t="shared" si="322"/>
        <v>96.246543732494999</v>
      </c>
      <c r="X342" s="4">
        <f t="shared" si="322"/>
        <v>102.05258633769314</v>
      </c>
      <c r="Y342" s="4">
        <f t="shared" si="322"/>
        <v>122.52359139749251</v>
      </c>
      <c r="Z342" s="4">
        <f t="shared" si="322"/>
        <v>121.55091465295459</v>
      </c>
      <c r="AA342" s="4">
        <f t="shared" si="322"/>
        <v>103.84502342344136</v>
      </c>
      <c r="AB342" s="4">
        <f t="shared" si="322"/>
        <v>102.59100089985874</v>
      </c>
      <c r="AC342" s="4">
        <f t="shared" si="322"/>
        <v>93.093067977990714</v>
      </c>
      <c r="AD342" s="4">
        <f t="shared" si="322"/>
        <v>96.303385641379975</v>
      </c>
      <c r="AE342" s="4">
        <f t="shared" si="322"/>
        <v>127.9802479586352</v>
      </c>
      <c r="AF342" s="4">
        <f t="shared" si="322"/>
        <v>99.098057264286282</v>
      </c>
    </row>
    <row r="343" spans="4:32">
      <c r="D343" s="13">
        <v>9110</v>
      </c>
      <c r="E343" s="2"/>
      <c r="F343" s="4">
        <f t="shared" si="320"/>
        <v>9137.0199999999986</v>
      </c>
      <c r="G343" s="4">
        <f t="shared" si="320"/>
        <v>9790.74</v>
      </c>
      <c r="H343" s="4">
        <f t="shared" si="320"/>
        <v>8775.6</v>
      </c>
      <c r="I343" s="4">
        <f t="shared" si="320"/>
        <v>15140.27</v>
      </c>
      <c r="J343" s="4">
        <f t="shared" ref="J343:S352" si="323">SUMIF($C$9:$C$269,$D343,J$9:J$269)</f>
        <v>7192.99</v>
      </c>
      <c r="K343" s="4">
        <f t="shared" si="323"/>
        <v>12703.89</v>
      </c>
      <c r="L343" s="4">
        <f t="shared" si="323"/>
        <v>10347.698747033826</v>
      </c>
      <c r="M343" s="4">
        <f t="shared" si="323"/>
        <v>11701.150244974573</v>
      </c>
      <c r="N343" s="4">
        <f t="shared" si="323"/>
        <v>10923.464012732249</v>
      </c>
      <c r="O343" s="4">
        <f t="shared" si="323"/>
        <v>9686.5078576716405</v>
      </c>
      <c r="P343" s="4">
        <f t="shared" si="323"/>
        <v>12085.522334394489</v>
      </c>
      <c r="Q343" s="4">
        <f t="shared" si="323"/>
        <v>9618.3420813806097</v>
      </c>
      <c r="R343" s="4">
        <f t="shared" si="323"/>
        <v>10313.115695900418</v>
      </c>
      <c r="S343" s="4">
        <f t="shared" si="323"/>
        <v>8899.2768583297675</v>
      </c>
      <c r="T343" s="4">
        <f t="shared" ref="T343:AF352" si="324">SUMIF($C$9:$C$269,$D343,T$9:T$269)</f>
        <v>10607.642806666625</v>
      </c>
      <c r="U343" s="4">
        <f t="shared" si="324"/>
        <v>9719.4268926922996</v>
      </c>
      <c r="V343" s="4">
        <f t="shared" si="324"/>
        <v>9878.9403253874407</v>
      </c>
      <c r="W343" s="4">
        <f t="shared" si="324"/>
        <v>10582.135111526617</v>
      </c>
      <c r="X343" s="4">
        <f t="shared" si="324"/>
        <v>10159.029728322921</v>
      </c>
      <c r="Y343" s="4">
        <f t="shared" si="324"/>
        <v>10243.952161814912</v>
      </c>
      <c r="Z343" s="4">
        <f t="shared" si="324"/>
        <v>10601.143973816734</v>
      </c>
      <c r="AA343" s="4">
        <f t="shared" si="324"/>
        <v>9886.1189447600318</v>
      </c>
      <c r="AB343" s="4">
        <f t="shared" si="324"/>
        <v>12285.133421482878</v>
      </c>
      <c r="AC343" s="4">
        <f t="shared" si="324"/>
        <v>9808.9413147047053</v>
      </c>
      <c r="AD343" s="4">
        <f t="shared" si="324"/>
        <v>10521.738670215535</v>
      </c>
      <c r="AE343" s="4">
        <f t="shared" si="324"/>
        <v>9080.8642044271346</v>
      </c>
      <c r="AF343" s="4">
        <f t="shared" si="324"/>
        <v>10807.253893755014</v>
      </c>
    </row>
    <row r="344" spans="4:32">
      <c r="D344" s="14">
        <v>9120</v>
      </c>
      <c r="E344" s="2"/>
      <c r="F344" s="4">
        <f t="shared" ref="F344:I360" si="325">SUMIF($C$9:$C$269,$D344,F$9:F$269)</f>
        <v>395</v>
      </c>
      <c r="G344" s="4">
        <f t="shared" si="325"/>
        <v>0</v>
      </c>
      <c r="H344" s="4">
        <f t="shared" si="325"/>
        <v>0</v>
      </c>
      <c r="I344" s="4">
        <f t="shared" si="325"/>
        <v>0</v>
      </c>
      <c r="J344" s="4">
        <f t="shared" si="323"/>
        <v>0</v>
      </c>
      <c r="K344" s="4">
        <f t="shared" si="323"/>
        <v>0</v>
      </c>
      <c r="L344" s="4">
        <f t="shared" si="323"/>
        <v>35.107642769072257</v>
      </c>
      <c r="M344" s="4">
        <f t="shared" si="323"/>
        <v>122.62775670821682</v>
      </c>
      <c r="N344" s="4">
        <f t="shared" si="323"/>
        <v>98.019488406727945</v>
      </c>
      <c r="O344" s="4">
        <f t="shared" si="323"/>
        <v>67.910770106884542</v>
      </c>
      <c r="P344" s="4">
        <f t="shared" si="323"/>
        <v>67.090686173149791</v>
      </c>
      <c r="Q344" s="4">
        <f t="shared" si="323"/>
        <v>60.87939247910851</v>
      </c>
      <c r="R344" s="4">
        <f t="shared" si="323"/>
        <v>62.978820430696658</v>
      </c>
      <c r="S344" s="4">
        <f t="shared" si="323"/>
        <v>83.694306292380759</v>
      </c>
      <c r="T344" s="4">
        <f t="shared" si="324"/>
        <v>64.806431382581536</v>
      </c>
      <c r="U344" s="4">
        <f t="shared" si="324"/>
        <v>84.986240991391455</v>
      </c>
      <c r="V344" s="4">
        <f t="shared" si="324"/>
        <v>132.43877410962966</v>
      </c>
      <c r="W344" s="4">
        <f t="shared" si="324"/>
        <v>62.941647943470343</v>
      </c>
      <c r="X344" s="4">
        <f t="shared" si="324"/>
        <v>66.738583141651276</v>
      </c>
      <c r="Y344" s="4">
        <f t="shared" si="324"/>
        <v>80.125856528881215</v>
      </c>
      <c r="Z344" s="4">
        <f t="shared" si="324"/>
        <v>79.489762235587264</v>
      </c>
      <c r="AA344" s="4">
        <f t="shared" si="324"/>
        <v>67.910770106884542</v>
      </c>
      <c r="AB344" s="4">
        <f t="shared" si="324"/>
        <v>67.090686173149791</v>
      </c>
      <c r="AC344" s="4">
        <f t="shared" si="324"/>
        <v>60.87939247910851</v>
      </c>
      <c r="AD344" s="4">
        <f t="shared" si="324"/>
        <v>62.978820430696658</v>
      </c>
      <c r="AE344" s="4">
        <f t="shared" si="324"/>
        <v>83.694306292380759</v>
      </c>
      <c r="AF344" s="4">
        <f t="shared" si="324"/>
        <v>64.806431382581536</v>
      </c>
    </row>
    <row r="345" spans="4:32">
      <c r="D345" s="14">
        <v>9130</v>
      </c>
      <c r="E345" s="2"/>
      <c r="F345" s="4">
        <f t="shared" si="325"/>
        <v>92.5</v>
      </c>
      <c r="G345" s="4">
        <f t="shared" si="325"/>
        <v>0</v>
      </c>
      <c r="H345" s="4">
        <f t="shared" si="325"/>
        <v>0</v>
      </c>
      <c r="I345" s="4">
        <f t="shared" si="325"/>
        <v>206.34</v>
      </c>
      <c r="J345" s="4">
        <f t="shared" si="323"/>
        <v>0</v>
      </c>
      <c r="K345" s="4">
        <f t="shared" si="323"/>
        <v>0</v>
      </c>
      <c r="L345" s="4">
        <f t="shared" si="323"/>
        <v>26.560931557239378</v>
      </c>
      <c r="M345" s="4">
        <f t="shared" si="323"/>
        <v>92.774883075148125</v>
      </c>
      <c r="N345" s="4">
        <f t="shared" si="323"/>
        <v>74.157326368269821</v>
      </c>
      <c r="O345" s="4">
        <f t="shared" si="323"/>
        <v>51.378365920864248</v>
      </c>
      <c r="P345" s="4">
        <f t="shared" si="323"/>
        <v>50.757925711352108</v>
      </c>
      <c r="Q345" s="4">
        <f t="shared" si="323"/>
        <v>46.05872822394123</v>
      </c>
      <c r="R345" s="4">
        <f t="shared" si="323"/>
        <v>47.647065056985795</v>
      </c>
      <c r="S345" s="4">
        <f t="shared" si="323"/>
        <v>63.319510107379912</v>
      </c>
      <c r="T345" s="4">
        <f t="shared" si="324"/>
        <v>49.029756846508022</v>
      </c>
      <c r="U345" s="4">
        <f t="shared" si="324"/>
        <v>64.296932298398531</v>
      </c>
      <c r="V345" s="4">
        <f t="shared" si="324"/>
        <v>100.19747659473856</v>
      </c>
      <c r="W345" s="4">
        <f t="shared" si="324"/>
        <v>47.618941952978929</v>
      </c>
      <c r="X345" s="4">
        <f t="shared" si="324"/>
        <v>50.491539711521689</v>
      </c>
      <c r="Y345" s="4">
        <f t="shared" si="324"/>
        <v>60.619774595166739</v>
      </c>
      <c r="Z345" s="4">
        <f t="shared" si="324"/>
        <v>60.138533029070629</v>
      </c>
      <c r="AA345" s="4">
        <f t="shared" si="324"/>
        <v>51.378365920864248</v>
      </c>
      <c r="AB345" s="4">
        <f t="shared" si="324"/>
        <v>50.757925711352108</v>
      </c>
      <c r="AC345" s="4">
        <f t="shared" si="324"/>
        <v>46.05872822394123</v>
      </c>
      <c r="AD345" s="4">
        <f t="shared" si="324"/>
        <v>47.647065056985795</v>
      </c>
      <c r="AE345" s="4">
        <f t="shared" si="324"/>
        <v>63.319510107379912</v>
      </c>
      <c r="AF345" s="4">
        <f t="shared" si="324"/>
        <v>49.029756846508022</v>
      </c>
    </row>
    <row r="346" spans="4:32">
      <c r="D346" s="13">
        <v>9160</v>
      </c>
      <c r="E346" s="2"/>
      <c r="F346" s="4">
        <f t="shared" si="325"/>
        <v>0</v>
      </c>
      <c r="G346" s="4">
        <f t="shared" si="325"/>
        <v>0</v>
      </c>
      <c r="H346" s="4">
        <f t="shared" si="325"/>
        <v>0</v>
      </c>
      <c r="I346" s="4">
        <f t="shared" si="325"/>
        <v>0</v>
      </c>
      <c r="J346" s="4">
        <f t="shared" si="323"/>
        <v>0</v>
      </c>
      <c r="K346" s="4">
        <f t="shared" si="323"/>
        <v>0</v>
      </c>
      <c r="L346" s="4">
        <f t="shared" si="323"/>
        <v>0</v>
      </c>
      <c r="M346" s="4">
        <f t="shared" si="323"/>
        <v>0</v>
      </c>
      <c r="N346" s="4">
        <f t="shared" si="323"/>
        <v>0</v>
      </c>
      <c r="O346" s="4">
        <f t="shared" si="323"/>
        <v>0</v>
      </c>
      <c r="P346" s="4">
        <f t="shared" si="323"/>
        <v>0</v>
      </c>
      <c r="Q346" s="4">
        <f t="shared" si="323"/>
        <v>0</v>
      </c>
      <c r="R346" s="4">
        <f t="shared" si="323"/>
        <v>0</v>
      </c>
      <c r="S346" s="4">
        <f t="shared" si="323"/>
        <v>0</v>
      </c>
      <c r="T346" s="4">
        <f t="shared" si="324"/>
        <v>0</v>
      </c>
      <c r="U346" s="4">
        <f t="shared" si="324"/>
        <v>0</v>
      </c>
      <c r="V346" s="4">
        <f t="shared" si="324"/>
        <v>0</v>
      </c>
      <c r="W346" s="4">
        <f t="shared" si="324"/>
        <v>0</v>
      </c>
      <c r="X346" s="4">
        <f t="shared" si="324"/>
        <v>0</v>
      </c>
      <c r="Y346" s="4">
        <f t="shared" si="324"/>
        <v>0</v>
      </c>
      <c r="Z346" s="4">
        <f t="shared" si="324"/>
        <v>0</v>
      </c>
      <c r="AA346" s="4">
        <f t="shared" si="324"/>
        <v>0</v>
      </c>
      <c r="AB346" s="4">
        <f t="shared" si="324"/>
        <v>0</v>
      </c>
      <c r="AC346" s="4">
        <f t="shared" si="324"/>
        <v>0</v>
      </c>
      <c r="AD346" s="4">
        <f t="shared" si="324"/>
        <v>0</v>
      </c>
      <c r="AE346" s="4">
        <f t="shared" si="324"/>
        <v>0</v>
      </c>
      <c r="AF346" s="4">
        <f t="shared" si="324"/>
        <v>0</v>
      </c>
    </row>
    <row r="347" spans="4:32">
      <c r="D347" s="13">
        <v>9200</v>
      </c>
      <c r="E347" s="2"/>
      <c r="F347" s="4">
        <f t="shared" si="325"/>
        <v>-4731.29</v>
      </c>
      <c r="G347" s="4">
        <f t="shared" si="325"/>
        <v>-25367.87</v>
      </c>
      <c r="H347" s="4">
        <f t="shared" si="325"/>
        <v>-6325.79</v>
      </c>
      <c r="I347" s="4">
        <f t="shared" si="325"/>
        <v>-4895.53</v>
      </c>
      <c r="J347" s="4">
        <f t="shared" si="323"/>
        <v>-26382.78</v>
      </c>
      <c r="K347" s="4">
        <f t="shared" si="323"/>
        <v>-5662.56</v>
      </c>
      <c r="L347" s="4">
        <f t="shared" si="323"/>
        <v>270.62672350969581</v>
      </c>
      <c r="M347" s="4">
        <f t="shared" si="323"/>
        <v>-64.86095026265437</v>
      </c>
      <c r="N347" s="4">
        <f t="shared" si="323"/>
        <v>-69.334119246285709</v>
      </c>
      <c r="O347" s="4">
        <f t="shared" si="323"/>
        <v>9231.9994590432507</v>
      </c>
      <c r="P347" s="4">
        <f t="shared" si="323"/>
        <v>8908.3813391689655</v>
      </c>
      <c r="Q347" s="4">
        <f t="shared" si="323"/>
        <v>8869.8966534767424</v>
      </c>
      <c r="R347" s="4">
        <f t="shared" si="323"/>
        <v>9563.8415000939422</v>
      </c>
      <c r="S347" s="4">
        <f t="shared" si="323"/>
        <v>9215.157642332204</v>
      </c>
      <c r="T347" s="4">
        <f t="shared" si="324"/>
        <v>9504.7422151406536</v>
      </c>
      <c r="U347" s="4">
        <f t="shared" si="324"/>
        <v>10841.401934126989</v>
      </c>
      <c r="V347" s="4">
        <f t="shared" si="324"/>
        <v>9041.2160061607592</v>
      </c>
      <c r="W347" s="4">
        <f t="shared" si="324"/>
        <v>8689.2180893282748</v>
      </c>
      <c r="X347" s="4">
        <f t="shared" si="324"/>
        <v>8865.1823806848934</v>
      </c>
      <c r="Y347" s="4">
        <f t="shared" si="324"/>
        <v>8791.1542297364103</v>
      </c>
      <c r="Z347" s="4">
        <f t="shared" si="324"/>
        <v>11357.636835191708</v>
      </c>
      <c r="AA347" s="4">
        <f t="shared" si="324"/>
        <v>9231.9994590432507</v>
      </c>
      <c r="AB347" s="4">
        <f t="shared" si="324"/>
        <v>8908.3813391689655</v>
      </c>
      <c r="AC347" s="4">
        <f t="shared" si="324"/>
        <v>8869.8966534767424</v>
      </c>
      <c r="AD347" s="4">
        <f t="shared" si="324"/>
        <v>9563.8415000939422</v>
      </c>
      <c r="AE347" s="4">
        <f t="shared" si="324"/>
        <v>9215.157642332204</v>
      </c>
      <c r="AF347" s="4">
        <f t="shared" si="324"/>
        <v>9504.7422151406536</v>
      </c>
    </row>
    <row r="348" spans="4:32">
      <c r="D348" s="13">
        <v>9210</v>
      </c>
      <c r="E348" s="2"/>
      <c r="F348" s="4">
        <f t="shared" si="325"/>
        <v>0</v>
      </c>
      <c r="G348" s="4">
        <f t="shared" si="325"/>
        <v>1331.8400000000001</v>
      </c>
      <c r="H348" s="4">
        <f t="shared" si="325"/>
        <v>7.58</v>
      </c>
      <c r="I348" s="4">
        <f t="shared" si="325"/>
        <v>0</v>
      </c>
      <c r="J348" s="4">
        <f t="shared" si="323"/>
        <v>9.56</v>
      </c>
      <c r="K348" s="4">
        <f t="shared" si="323"/>
        <v>0</v>
      </c>
      <c r="L348" s="4">
        <f t="shared" si="323"/>
        <v>236.39356481530194</v>
      </c>
      <c r="M348" s="4">
        <f t="shared" si="323"/>
        <v>359.18360560210397</v>
      </c>
      <c r="N348" s="4">
        <f t="shared" si="323"/>
        <v>332.1151378826973</v>
      </c>
      <c r="O348" s="4">
        <f t="shared" si="323"/>
        <v>261.16839866612747</v>
      </c>
      <c r="P348" s="4">
        <f t="shared" si="323"/>
        <v>411.65701625794969</v>
      </c>
      <c r="Q348" s="4">
        <f t="shared" si="323"/>
        <v>270.19209505575674</v>
      </c>
      <c r="R348" s="4">
        <f t="shared" si="323"/>
        <v>285.13209357848677</v>
      </c>
      <c r="S348" s="4">
        <f t="shared" si="323"/>
        <v>263.91915316369517</v>
      </c>
      <c r="T348" s="4">
        <f t="shared" si="324"/>
        <v>315.91400122253521</v>
      </c>
      <c r="U348" s="4">
        <f t="shared" si="324"/>
        <v>296.00803409968876</v>
      </c>
      <c r="V348" s="4">
        <f t="shared" si="324"/>
        <v>315.41737452202017</v>
      </c>
      <c r="W348" s="4">
        <f t="shared" si="324"/>
        <v>333.94444970182894</v>
      </c>
      <c r="X348" s="4">
        <f t="shared" si="324"/>
        <v>289.63380799379831</v>
      </c>
      <c r="Y348" s="4">
        <f t="shared" si="324"/>
        <v>287.74261613115681</v>
      </c>
      <c r="Z348" s="4">
        <f t="shared" si="324"/>
        <v>366.19198438816989</v>
      </c>
      <c r="AA348" s="4">
        <f t="shared" si="324"/>
        <v>261.16839866612747</v>
      </c>
      <c r="AB348" s="4">
        <f t="shared" si="324"/>
        <v>411.65701625794969</v>
      </c>
      <c r="AC348" s="4">
        <f t="shared" si="324"/>
        <v>270.19209505575674</v>
      </c>
      <c r="AD348" s="4">
        <f t="shared" si="324"/>
        <v>285.13209357848677</v>
      </c>
      <c r="AE348" s="4">
        <f t="shared" si="324"/>
        <v>263.91915316369517</v>
      </c>
      <c r="AF348" s="4">
        <f t="shared" si="324"/>
        <v>315.91400122253521</v>
      </c>
    </row>
    <row r="349" spans="4:32">
      <c r="D349" s="13">
        <v>9220</v>
      </c>
      <c r="E349" s="2"/>
      <c r="F349" s="4">
        <f t="shared" si="325"/>
        <v>0</v>
      </c>
      <c r="G349" s="4">
        <f t="shared" si="325"/>
        <v>0</v>
      </c>
      <c r="H349" s="4">
        <f t="shared" si="325"/>
        <v>0</v>
      </c>
      <c r="I349" s="4">
        <f t="shared" si="325"/>
        <v>0</v>
      </c>
      <c r="J349" s="4">
        <f t="shared" si="323"/>
        <v>0</v>
      </c>
      <c r="K349" s="4">
        <f t="shared" si="323"/>
        <v>0</v>
      </c>
      <c r="L349" s="4">
        <f t="shared" si="323"/>
        <v>0</v>
      </c>
      <c r="M349" s="4">
        <f t="shared" si="323"/>
        <v>0</v>
      </c>
      <c r="N349" s="4">
        <f t="shared" si="323"/>
        <v>0</v>
      </c>
      <c r="O349" s="4">
        <f t="shared" si="323"/>
        <v>0</v>
      </c>
      <c r="P349" s="4">
        <f t="shared" si="323"/>
        <v>0</v>
      </c>
      <c r="Q349" s="4">
        <f t="shared" si="323"/>
        <v>0</v>
      </c>
      <c r="R349" s="4">
        <f t="shared" si="323"/>
        <v>0</v>
      </c>
      <c r="S349" s="4">
        <f t="shared" si="323"/>
        <v>0</v>
      </c>
      <c r="T349" s="4">
        <f t="shared" si="324"/>
        <v>0</v>
      </c>
      <c r="U349" s="4">
        <f t="shared" si="324"/>
        <v>0</v>
      </c>
      <c r="V349" s="4">
        <f t="shared" si="324"/>
        <v>0</v>
      </c>
      <c r="W349" s="4">
        <f t="shared" si="324"/>
        <v>0</v>
      </c>
      <c r="X349" s="4">
        <f t="shared" si="324"/>
        <v>0</v>
      </c>
      <c r="Y349" s="4">
        <f t="shared" si="324"/>
        <v>0</v>
      </c>
      <c r="Z349" s="4">
        <f t="shared" si="324"/>
        <v>0</v>
      </c>
      <c r="AA349" s="4">
        <f t="shared" si="324"/>
        <v>0</v>
      </c>
      <c r="AB349" s="4">
        <f t="shared" si="324"/>
        <v>0</v>
      </c>
      <c r="AC349" s="4">
        <f t="shared" si="324"/>
        <v>0</v>
      </c>
      <c r="AD349" s="4">
        <f t="shared" si="324"/>
        <v>0</v>
      </c>
      <c r="AE349" s="4">
        <f t="shared" si="324"/>
        <v>0</v>
      </c>
      <c r="AF349" s="4">
        <f t="shared" si="324"/>
        <v>0</v>
      </c>
    </row>
    <row r="350" spans="4:32">
      <c r="D350" s="13">
        <v>9230</v>
      </c>
      <c r="E350" s="2"/>
      <c r="F350" s="4">
        <f t="shared" si="325"/>
        <v>6769.3</v>
      </c>
      <c r="G350" s="4">
        <f t="shared" si="325"/>
        <v>4064.37</v>
      </c>
      <c r="H350" s="4">
        <f t="shared" si="325"/>
        <v>5669.0599999999995</v>
      </c>
      <c r="I350" s="4">
        <f t="shared" si="325"/>
        <v>7466.16</v>
      </c>
      <c r="J350" s="4">
        <f t="shared" si="323"/>
        <v>8921.7900000000009</v>
      </c>
      <c r="K350" s="4">
        <f t="shared" si="323"/>
        <v>12968.37</v>
      </c>
      <c r="L350" s="4">
        <f t="shared" si="323"/>
        <v>34605.267415932161</v>
      </c>
      <c r="M350" s="4">
        <f t="shared" si="323"/>
        <v>35126.999518958641</v>
      </c>
      <c r="N350" s="4">
        <f t="shared" si="323"/>
        <v>36456.412197759702</v>
      </c>
      <c r="O350" s="4">
        <f t="shared" si="323"/>
        <v>36672.732737047118</v>
      </c>
      <c r="P350" s="4">
        <f t="shared" si="323"/>
        <v>37524.826604102083</v>
      </c>
      <c r="Q350" s="4">
        <f t="shared" si="323"/>
        <v>38262.650646830371</v>
      </c>
      <c r="R350" s="4">
        <f t="shared" si="323"/>
        <v>40316.001172241158</v>
      </c>
      <c r="S350" s="4">
        <f t="shared" si="323"/>
        <v>38815.554167395574</v>
      </c>
      <c r="T350" s="4">
        <f t="shared" si="324"/>
        <v>40180.004197996604</v>
      </c>
      <c r="U350" s="4">
        <f t="shared" si="324"/>
        <v>45562.763239856788</v>
      </c>
      <c r="V350" s="4">
        <f t="shared" si="324"/>
        <v>38127.001306984501</v>
      </c>
      <c r="W350" s="4">
        <f t="shared" si="324"/>
        <v>36615.882525468907</v>
      </c>
      <c r="X350" s="4">
        <f t="shared" si="324"/>
        <v>36884.475051177767</v>
      </c>
      <c r="Y350" s="4">
        <f t="shared" si="324"/>
        <v>37028.698373908468</v>
      </c>
      <c r="Z350" s="4">
        <f t="shared" si="324"/>
        <v>47224.869949879721</v>
      </c>
      <c r="AA350" s="4">
        <f t="shared" si="324"/>
        <v>36672.732737047118</v>
      </c>
      <c r="AB350" s="4">
        <f t="shared" si="324"/>
        <v>37524.826604102083</v>
      </c>
      <c r="AC350" s="4">
        <f t="shared" si="324"/>
        <v>38262.650646830371</v>
      </c>
      <c r="AD350" s="4">
        <f t="shared" si="324"/>
        <v>40316.001172241158</v>
      </c>
      <c r="AE350" s="4">
        <f t="shared" si="324"/>
        <v>38815.554167395574</v>
      </c>
      <c r="AF350" s="4">
        <f t="shared" si="324"/>
        <v>40180.004197996604</v>
      </c>
    </row>
    <row r="351" spans="4:32">
      <c r="D351" s="13">
        <v>9240</v>
      </c>
      <c r="E351" s="2"/>
      <c r="F351" s="4">
        <f t="shared" si="325"/>
        <v>-1252.8800000000001</v>
      </c>
      <c r="G351" s="4">
        <f t="shared" si="325"/>
        <v>-958.93999999999994</v>
      </c>
      <c r="H351" s="4">
        <f t="shared" si="325"/>
        <v>-970.97</v>
      </c>
      <c r="I351" s="4">
        <f t="shared" si="325"/>
        <v>-1169.99</v>
      </c>
      <c r="J351" s="4">
        <f t="shared" si="323"/>
        <v>-1134.3499999999999</v>
      </c>
      <c r="K351" s="4">
        <f t="shared" si="323"/>
        <v>-1172.28</v>
      </c>
      <c r="L351" s="4">
        <f t="shared" si="323"/>
        <v>-16584.03179757113</v>
      </c>
      <c r="M351" s="4">
        <f t="shared" si="323"/>
        <v>-16374.171145973101</v>
      </c>
      <c r="N351" s="4">
        <f t="shared" si="323"/>
        <v>-16514.841932087937</v>
      </c>
      <c r="O351" s="4">
        <f t="shared" si="323"/>
        <v>-15235.058526163692</v>
      </c>
      <c r="P351" s="4">
        <f t="shared" si="323"/>
        <v>-15471.953628513438</v>
      </c>
      <c r="Q351" s="4">
        <f t="shared" si="323"/>
        <v>-15767.957953693192</v>
      </c>
      <c r="R351" s="4">
        <f t="shared" si="323"/>
        <v>-15445.835599821106</v>
      </c>
      <c r="S351" s="4">
        <f t="shared" si="323"/>
        <v>-15445.835599821106</v>
      </c>
      <c r="T351" s="4">
        <f t="shared" si="324"/>
        <v>-15717.554740427289</v>
      </c>
      <c r="U351" s="4">
        <f t="shared" si="324"/>
        <v>-15824.776121374758</v>
      </c>
      <c r="V351" s="4">
        <f t="shared" si="324"/>
        <v>-15663.944049953556</v>
      </c>
      <c r="W351" s="4">
        <f t="shared" si="324"/>
        <v>-16093.745995802801</v>
      </c>
      <c r="X351" s="4">
        <f t="shared" si="324"/>
        <v>-15715.263685278842</v>
      </c>
      <c r="Y351" s="4">
        <f t="shared" si="324"/>
        <v>-15830.732864760728</v>
      </c>
      <c r="Z351" s="4">
        <f t="shared" si="324"/>
        <v>-17130.677555991333</v>
      </c>
      <c r="AA351" s="4">
        <f t="shared" si="324"/>
        <v>-15235.058526163692</v>
      </c>
      <c r="AB351" s="4">
        <f t="shared" si="324"/>
        <v>-15471.953628513438</v>
      </c>
      <c r="AC351" s="4">
        <f t="shared" si="324"/>
        <v>-15767.957953693192</v>
      </c>
      <c r="AD351" s="4">
        <f t="shared" si="324"/>
        <v>-15445.835599821106</v>
      </c>
      <c r="AE351" s="4">
        <f t="shared" si="324"/>
        <v>-15445.835599821106</v>
      </c>
      <c r="AF351" s="4">
        <f t="shared" si="324"/>
        <v>-15717.554740427289</v>
      </c>
    </row>
    <row r="352" spans="4:32">
      <c r="D352" s="13">
        <v>9250</v>
      </c>
      <c r="E352" s="2"/>
      <c r="F352" s="4">
        <f t="shared" si="325"/>
        <v>21554.92</v>
      </c>
      <c r="G352" s="4">
        <f t="shared" si="325"/>
        <v>27630.63</v>
      </c>
      <c r="H352" s="4">
        <f t="shared" si="325"/>
        <v>21837.949999999997</v>
      </c>
      <c r="I352" s="4">
        <f t="shared" si="325"/>
        <v>21426.63</v>
      </c>
      <c r="J352" s="4">
        <f t="shared" si="323"/>
        <v>21366.969999999998</v>
      </c>
      <c r="K352" s="4">
        <f t="shared" si="323"/>
        <v>5987.1699999999983</v>
      </c>
      <c r="L352" s="4">
        <f t="shared" si="323"/>
        <v>58529.840846592459</v>
      </c>
      <c r="M352" s="4">
        <f t="shared" si="323"/>
        <v>59766.208232222314</v>
      </c>
      <c r="N352" s="4">
        <f t="shared" si="323"/>
        <v>58373.698811667135</v>
      </c>
      <c r="O352" s="4">
        <f t="shared" si="323"/>
        <v>50209.154273451823</v>
      </c>
      <c r="P352" s="4">
        <f t="shared" si="323"/>
        <v>50712.129979235004</v>
      </c>
      <c r="Q352" s="4">
        <f t="shared" si="323"/>
        <v>50738.335097487332</v>
      </c>
      <c r="R352" s="4">
        <f t="shared" si="323"/>
        <v>51260.076279917375</v>
      </c>
      <c r="S352" s="4">
        <f t="shared" si="323"/>
        <v>49463.622770730086</v>
      </c>
      <c r="T352" s="4">
        <f t="shared" si="324"/>
        <v>51258.375446208411</v>
      </c>
      <c r="U352" s="4">
        <f t="shared" si="324"/>
        <v>50882.855319189133</v>
      </c>
      <c r="V352" s="4">
        <f t="shared" si="324"/>
        <v>51747.724004912685</v>
      </c>
      <c r="W352" s="4">
        <f t="shared" si="324"/>
        <v>51453.932184362697</v>
      </c>
      <c r="X352" s="4">
        <f t="shared" si="324"/>
        <v>51253.51107768053</v>
      </c>
      <c r="Y352" s="4">
        <f t="shared" si="324"/>
        <v>52101.850033742623</v>
      </c>
      <c r="Z352" s="4">
        <f t="shared" si="324"/>
        <v>53053.72260581499</v>
      </c>
      <c r="AA352" s="4">
        <f t="shared" si="324"/>
        <v>53214.924643656508</v>
      </c>
      <c r="AB352" s="4">
        <f t="shared" si="324"/>
        <v>53717.900349439697</v>
      </c>
      <c r="AC352" s="4">
        <f t="shared" si="324"/>
        <v>53404.254827317258</v>
      </c>
      <c r="AD352" s="4">
        <f t="shared" si="324"/>
        <v>54604.571982393863</v>
      </c>
      <c r="AE352" s="4">
        <f t="shared" si="324"/>
        <v>51778.199178124734</v>
      </c>
      <c r="AF352" s="4">
        <f t="shared" si="324"/>
        <v>54239.360655628851</v>
      </c>
    </row>
    <row r="353" spans="4:32">
      <c r="D353" s="13">
        <v>9260</v>
      </c>
      <c r="E353" s="2"/>
      <c r="F353" s="4">
        <f t="shared" si="325"/>
        <v>190049.16000000003</v>
      </c>
      <c r="G353" s="4">
        <f t="shared" si="325"/>
        <v>168788.92</v>
      </c>
      <c r="H353" s="4">
        <f t="shared" si="325"/>
        <v>389170.68</v>
      </c>
      <c r="I353" s="4">
        <f t="shared" si="325"/>
        <v>194652.47000000003</v>
      </c>
      <c r="J353" s="4">
        <f t="shared" ref="J353:S360" si="326">SUMIF($C$9:$C$269,$D353,J$9:J$269)</f>
        <v>237294.73</v>
      </c>
      <c r="K353" s="4">
        <f t="shared" si="326"/>
        <v>21492.700000000015</v>
      </c>
      <c r="L353" s="4">
        <f t="shared" si="326"/>
        <v>285829.07863994618</v>
      </c>
      <c r="M353" s="4">
        <f t="shared" si="326"/>
        <v>114741.74414167361</v>
      </c>
      <c r="N353" s="4">
        <f t="shared" si="326"/>
        <v>110594.62454687276</v>
      </c>
      <c r="O353" s="4">
        <f t="shared" si="326"/>
        <v>145657.33497298477</v>
      </c>
      <c r="P353" s="4">
        <f t="shared" si="326"/>
        <v>160395.38571089462</v>
      </c>
      <c r="Q353" s="4">
        <f t="shared" si="326"/>
        <v>168295.710101456</v>
      </c>
      <c r="R353" s="4">
        <f t="shared" si="326"/>
        <v>186873.10591128099</v>
      </c>
      <c r="S353" s="4">
        <f t="shared" si="326"/>
        <v>167781.64256451873</v>
      </c>
      <c r="T353" s="4">
        <f t="shared" ref="T353:AF360" si="327">SUMIF($C$9:$C$269,$D353,T$9:T$269)</f>
        <v>164320.38678134698</v>
      </c>
      <c r="U353" s="4">
        <f t="shared" si="327"/>
        <v>149958.91104249071</v>
      </c>
      <c r="V353" s="4">
        <f t="shared" si="327"/>
        <v>231974.41225895478</v>
      </c>
      <c r="W353" s="4">
        <f t="shared" si="327"/>
        <v>146898.94310775067</v>
      </c>
      <c r="X353" s="4">
        <f t="shared" si="327"/>
        <v>259735.03019309763</v>
      </c>
      <c r="Y353" s="4">
        <f t="shared" si="327"/>
        <v>93286.852691979992</v>
      </c>
      <c r="Z353" s="4">
        <f t="shared" si="327"/>
        <v>88626.640115348666</v>
      </c>
      <c r="AA353" s="4">
        <f t="shared" si="327"/>
        <v>155991.59267847161</v>
      </c>
      <c r="AB353" s="4">
        <f t="shared" si="327"/>
        <v>170729.64341638141</v>
      </c>
      <c r="AC353" s="4">
        <f t="shared" si="327"/>
        <v>177461.5139111224</v>
      </c>
      <c r="AD353" s="4">
        <f t="shared" si="327"/>
        <v>198371.94854639939</v>
      </c>
      <c r="AE353" s="4">
        <f t="shared" si="327"/>
        <v>175739.47903471699</v>
      </c>
      <c r="AF353" s="4">
        <f t="shared" si="327"/>
        <v>174569.42964761809</v>
      </c>
    </row>
    <row r="354" spans="4:32">
      <c r="D354" s="13">
        <v>9270</v>
      </c>
      <c r="E354" s="2"/>
      <c r="F354" s="4">
        <f t="shared" si="325"/>
        <v>0</v>
      </c>
      <c r="G354" s="4">
        <f t="shared" si="325"/>
        <v>0</v>
      </c>
      <c r="H354" s="4">
        <f t="shared" si="325"/>
        <v>0</v>
      </c>
      <c r="I354" s="4">
        <f t="shared" si="325"/>
        <v>0</v>
      </c>
      <c r="J354" s="4">
        <f t="shared" si="326"/>
        <v>0</v>
      </c>
      <c r="K354" s="4">
        <f t="shared" si="326"/>
        <v>0</v>
      </c>
      <c r="L354" s="4">
        <f t="shared" si="326"/>
        <v>0</v>
      </c>
      <c r="M354" s="4">
        <f t="shared" si="326"/>
        <v>0</v>
      </c>
      <c r="N354" s="4">
        <f t="shared" si="326"/>
        <v>0</v>
      </c>
      <c r="O354" s="4">
        <f t="shared" si="326"/>
        <v>0</v>
      </c>
      <c r="P354" s="4">
        <f t="shared" si="326"/>
        <v>0</v>
      </c>
      <c r="Q354" s="4">
        <f t="shared" si="326"/>
        <v>0</v>
      </c>
      <c r="R354" s="4">
        <f t="shared" si="326"/>
        <v>0</v>
      </c>
      <c r="S354" s="4">
        <f t="shared" si="326"/>
        <v>0</v>
      </c>
      <c r="T354" s="4">
        <f t="shared" si="327"/>
        <v>0</v>
      </c>
      <c r="U354" s="4">
        <f t="shared" si="327"/>
        <v>0</v>
      </c>
      <c r="V354" s="4">
        <f t="shared" si="327"/>
        <v>0</v>
      </c>
      <c r="W354" s="4">
        <f t="shared" si="327"/>
        <v>0</v>
      </c>
      <c r="X354" s="4">
        <f t="shared" si="327"/>
        <v>0</v>
      </c>
      <c r="Y354" s="4">
        <f t="shared" si="327"/>
        <v>0</v>
      </c>
      <c r="Z354" s="4">
        <f t="shared" si="327"/>
        <v>0</v>
      </c>
      <c r="AA354" s="4">
        <f t="shared" si="327"/>
        <v>0</v>
      </c>
      <c r="AB354" s="4">
        <f t="shared" si="327"/>
        <v>0</v>
      </c>
      <c r="AC354" s="4">
        <f t="shared" si="327"/>
        <v>0</v>
      </c>
      <c r="AD354" s="4">
        <f t="shared" si="327"/>
        <v>0</v>
      </c>
      <c r="AE354" s="4">
        <f t="shared" si="327"/>
        <v>0</v>
      </c>
      <c r="AF354" s="4">
        <f t="shared" si="327"/>
        <v>0</v>
      </c>
    </row>
    <row r="355" spans="4:32">
      <c r="D355" s="13">
        <v>9280</v>
      </c>
      <c r="E355" s="2"/>
      <c r="F355" s="4">
        <f t="shared" si="325"/>
        <v>0</v>
      </c>
      <c r="G355" s="4">
        <f t="shared" si="325"/>
        <v>0</v>
      </c>
      <c r="H355" s="4">
        <f t="shared" si="325"/>
        <v>0</v>
      </c>
      <c r="I355" s="4">
        <f t="shared" si="325"/>
        <v>0</v>
      </c>
      <c r="J355" s="4">
        <f t="shared" si="326"/>
        <v>0</v>
      </c>
      <c r="K355" s="4">
        <f t="shared" si="326"/>
        <v>0</v>
      </c>
      <c r="L355" s="4">
        <f t="shared" si="326"/>
        <v>0</v>
      </c>
      <c r="M355" s="4">
        <f t="shared" si="326"/>
        <v>0</v>
      </c>
      <c r="N355" s="4">
        <f t="shared" si="326"/>
        <v>0</v>
      </c>
      <c r="O355" s="4">
        <f t="shared" si="326"/>
        <v>0</v>
      </c>
      <c r="P355" s="4">
        <f t="shared" si="326"/>
        <v>0</v>
      </c>
      <c r="Q355" s="4">
        <f t="shared" si="326"/>
        <v>0</v>
      </c>
      <c r="R355" s="4">
        <f t="shared" si="326"/>
        <v>0</v>
      </c>
      <c r="S355" s="4">
        <f t="shared" si="326"/>
        <v>0</v>
      </c>
      <c r="T355" s="4">
        <f t="shared" si="327"/>
        <v>0</v>
      </c>
      <c r="U355" s="4">
        <f t="shared" si="327"/>
        <v>0</v>
      </c>
      <c r="V355" s="4">
        <f t="shared" si="327"/>
        <v>0</v>
      </c>
      <c r="W355" s="4">
        <f t="shared" si="327"/>
        <v>0</v>
      </c>
      <c r="X355" s="4">
        <f t="shared" si="327"/>
        <v>0</v>
      </c>
      <c r="Y355" s="4">
        <f t="shared" si="327"/>
        <v>0</v>
      </c>
      <c r="Z355" s="4">
        <f t="shared" si="327"/>
        <v>0</v>
      </c>
      <c r="AA355" s="4">
        <f t="shared" si="327"/>
        <v>0</v>
      </c>
      <c r="AB355" s="4">
        <f t="shared" si="327"/>
        <v>0</v>
      </c>
      <c r="AC355" s="4">
        <f t="shared" si="327"/>
        <v>0</v>
      </c>
      <c r="AD355" s="4">
        <f t="shared" si="327"/>
        <v>0</v>
      </c>
      <c r="AE355" s="4">
        <f t="shared" si="327"/>
        <v>0</v>
      </c>
      <c r="AF355" s="4">
        <f t="shared" si="327"/>
        <v>0</v>
      </c>
    </row>
    <row r="356" spans="4:32">
      <c r="D356" s="14">
        <v>9290</v>
      </c>
      <c r="E356" s="2"/>
      <c r="F356" s="4">
        <f t="shared" si="325"/>
        <v>0</v>
      </c>
      <c r="G356" s="4">
        <f t="shared" si="325"/>
        <v>0</v>
      </c>
      <c r="H356" s="4">
        <f t="shared" si="325"/>
        <v>0</v>
      </c>
      <c r="I356" s="4">
        <f t="shared" si="325"/>
        <v>0</v>
      </c>
      <c r="J356" s="4">
        <f t="shared" si="326"/>
        <v>0</v>
      </c>
      <c r="K356" s="4">
        <f t="shared" si="326"/>
        <v>0</v>
      </c>
      <c r="L356" s="4">
        <f t="shared" si="326"/>
        <v>0</v>
      </c>
      <c r="M356" s="4">
        <f t="shared" si="326"/>
        <v>0</v>
      </c>
      <c r="N356" s="4">
        <f t="shared" si="326"/>
        <v>0</v>
      </c>
      <c r="O356" s="4">
        <f t="shared" si="326"/>
        <v>0</v>
      </c>
      <c r="P356" s="4">
        <f t="shared" si="326"/>
        <v>0</v>
      </c>
      <c r="Q356" s="4">
        <f t="shared" si="326"/>
        <v>0</v>
      </c>
      <c r="R356" s="4">
        <f t="shared" si="326"/>
        <v>0</v>
      </c>
      <c r="S356" s="4">
        <f t="shared" si="326"/>
        <v>0</v>
      </c>
      <c r="T356" s="4">
        <f t="shared" si="327"/>
        <v>0</v>
      </c>
      <c r="U356" s="4">
        <f t="shared" si="327"/>
        <v>0</v>
      </c>
      <c r="V356" s="4">
        <f t="shared" si="327"/>
        <v>0</v>
      </c>
      <c r="W356" s="4">
        <f t="shared" si="327"/>
        <v>0</v>
      </c>
      <c r="X356" s="4">
        <f t="shared" si="327"/>
        <v>0</v>
      </c>
      <c r="Y356" s="4">
        <f t="shared" si="327"/>
        <v>0</v>
      </c>
      <c r="Z356" s="4">
        <f t="shared" si="327"/>
        <v>0</v>
      </c>
      <c r="AA356" s="4">
        <f t="shared" si="327"/>
        <v>0</v>
      </c>
      <c r="AB356" s="4">
        <f t="shared" si="327"/>
        <v>0</v>
      </c>
      <c r="AC356" s="4">
        <f t="shared" si="327"/>
        <v>0</v>
      </c>
      <c r="AD356" s="4">
        <f t="shared" si="327"/>
        <v>0</v>
      </c>
      <c r="AE356" s="4">
        <f t="shared" si="327"/>
        <v>0</v>
      </c>
      <c r="AF356" s="4">
        <f t="shared" si="327"/>
        <v>0</v>
      </c>
    </row>
    <row r="357" spans="4:32">
      <c r="D357" s="13">
        <v>9301</v>
      </c>
      <c r="E357" s="2"/>
      <c r="F357" s="4">
        <f t="shared" si="325"/>
        <v>0</v>
      </c>
      <c r="G357" s="4">
        <f t="shared" si="325"/>
        <v>0</v>
      </c>
      <c r="H357" s="4">
        <f t="shared" si="325"/>
        <v>0</v>
      </c>
      <c r="I357" s="4">
        <f t="shared" si="325"/>
        <v>0</v>
      </c>
      <c r="J357" s="4">
        <f t="shared" si="326"/>
        <v>0</v>
      </c>
      <c r="K357" s="4">
        <f t="shared" si="326"/>
        <v>0</v>
      </c>
      <c r="L357" s="4">
        <f t="shared" si="326"/>
        <v>0</v>
      </c>
      <c r="M357" s="4">
        <f t="shared" si="326"/>
        <v>0</v>
      </c>
      <c r="N357" s="4">
        <f t="shared" si="326"/>
        <v>0</v>
      </c>
      <c r="O357" s="4">
        <f t="shared" si="326"/>
        <v>0</v>
      </c>
      <c r="P357" s="4">
        <f t="shared" si="326"/>
        <v>0</v>
      </c>
      <c r="Q357" s="4">
        <f t="shared" si="326"/>
        <v>0</v>
      </c>
      <c r="R357" s="4">
        <f t="shared" si="326"/>
        <v>0</v>
      </c>
      <c r="S357" s="4">
        <f t="shared" si="326"/>
        <v>0</v>
      </c>
      <c r="T357" s="4">
        <f t="shared" si="327"/>
        <v>0</v>
      </c>
      <c r="U357" s="4">
        <f t="shared" si="327"/>
        <v>0</v>
      </c>
      <c r="V357" s="4">
        <f t="shared" si="327"/>
        <v>0</v>
      </c>
      <c r="W357" s="4">
        <f t="shared" si="327"/>
        <v>0</v>
      </c>
      <c r="X357" s="4">
        <f t="shared" si="327"/>
        <v>0</v>
      </c>
      <c r="Y357" s="4">
        <f t="shared" si="327"/>
        <v>0</v>
      </c>
      <c r="Z357" s="4">
        <f t="shared" si="327"/>
        <v>0</v>
      </c>
      <c r="AA357" s="4">
        <f t="shared" si="327"/>
        <v>0</v>
      </c>
      <c r="AB357" s="4">
        <f t="shared" si="327"/>
        <v>0</v>
      </c>
      <c r="AC357" s="4">
        <f t="shared" si="327"/>
        <v>0</v>
      </c>
      <c r="AD357" s="4">
        <f t="shared" si="327"/>
        <v>0</v>
      </c>
      <c r="AE357" s="4">
        <f t="shared" si="327"/>
        <v>0</v>
      </c>
      <c r="AF357" s="4">
        <f t="shared" si="327"/>
        <v>0</v>
      </c>
    </row>
    <row r="358" spans="4:32">
      <c r="D358" s="13">
        <v>9302</v>
      </c>
      <c r="E358" s="2"/>
      <c r="F358" s="4">
        <f t="shared" si="325"/>
        <v>0</v>
      </c>
      <c r="G358" s="4">
        <f t="shared" si="325"/>
        <v>0</v>
      </c>
      <c r="H358" s="4">
        <f t="shared" si="325"/>
        <v>0</v>
      </c>
      <c r="I358" s="4">
        <f t="shared" si="325"/>
        <v>0</v>
      </c>
      <c r="J358" s="4">
        <f t="shared" si="326"/>
        <v>7500</v>
      </c>
      <c r="K358" s="4">
        <f t="shared" si="326"/>
        <v>0</v>
      </c>
      <c r="L358" s="4">
        <f t="shared" si="326"/>
        <v>19726.232812612481</v>
      </c>
      <c r="M358" s="4">
        <f t="shared" si="326"/>
        <v>20726.88071413145</v>
      </c>
      <c r="N358" s="4">
        <f t="shared" si="326"/>
        <v>12852.717586926787</v>
      </c>
      <c r="O358" s="4">
        <f t="shared" si="326"/>
        <v>5657.3245986610036</v>
      </c>
      <c r="P358" s="4">
        <f t="shared" si="326"/>
        <v>5801.3027139874739</v>
      </c>
      <c r="Q358" s="4">
        <f t="shared" si="326"/>
        <v>7342.588438557339</v>
      </c>
      <c r="R358" s="4">
        <f t="shared" si="326"/>
        <v>7326.114462601684</v>
      </c>
      <c r="S358" s="4">
        <f t="shared" si="326"/>
        <v>5922.3278381685977</v>
      </c>
      <c r="T358" s="4">
        <f t="shared" si="327"/>
        <v>6192.2868044057295</v>
      </c>
      <c r="U358" s="4">
        <f t="shared" si="327"/>
        <v>7794.0433374127133</v>
      </c>
      <c r="V358" s="4">
        <f t="shared" si="327"/>
        <v>23190.343099848826</v>
      </c>
      <c r="W358" s="4">
        <f t="shared" si="327"/>
        <v>5760.3524584263196</v>
      </c>
      <c r="X358" s="4">
        <f t="shared" si="327"/>
        <v>9435.3938521344753</v>
      </c>
      <c r="Y358" s="4">
        <f t="shared" si="327"/>
        <v>13247.21445540278</v>
      </c>
      <c r="Z358" s="4">
        <f t="shared" si="327"/>
        <v>10310.060902742784</v>
      </c>
      <c r="AA358" s="4">
        <f t="shared" si="327"/>
        <v>5657.3245986610036</v>
      </c>
      <c r="AB358" s="4">
        <f t="shared" si="327"/>
        <v>5801.3027139874739</v>
      </c>
      <c r="AC358" s="4">
        <f t="shared" si="327"/>
        <v>7342.588438557339</v>
      </c>
      <c r="AD358" s="4">
        <f t="shared" si="327"/>
        <v>7326.114462601684</v>
      </c>
      <c r="AE358" s="4">
        <f t="shared" si="327"/>
        <v>5922.3278381685977</v>
      </c>
      <c r="AF358" s="4">
        <f t="shared" si="327"/>
        <v>6192.2868044057295</v>
      </c>
    </row>
    <row r="359" spans="4:32">
      <c r="D359" s="13">
        <v>9310</v>
      </c>
      <c r="E359" s="2"/>
      <c r="F359" s="4">
        <f t="shared" si="325"/>
        <v>0</v>
      </c>
      <c r="G359" s="4">
        <f t="shared" si="325"/>
        <v>0</v>
      </c>
      <c r="H359" s="4">
        <f t="shared" si="325"/>
        <v>0</v>
      </c>
      <c r="I359" s="4">
        <f t="shared" si="325"/>
        <v>0</v>
      </c>
      <c r="J359" s="4">
        <f t="shared" si="326"/>
        <v>0</v>
      </c>
      <c r="K359" s="4">
        <f t="shared" si="326"/>
        <v>0</v>
      </c>
      <c r="L359" s="4">
        <f t="shared" si="326"/>
        <v>0</v>
      </c>
      <c r="M359" s="4">
        <f t="shared" si="326"/>
        <v>0</v>
      </c>
      <c r="N359" s="4">
        <f t="shared" si="326"/>
        <v>0</v>
      </c>
      <c r="O359" s="4">
        <f t="shared" si="326"/>
        <v>0</v>
      </c>
      <c r="P359" s="4">
        <f t="shared" si="326"/>
        <v>0</v>
      </c>
      <c r="Q359" s="4">
        <f t="shared" si="326"/>
        <v>0</v>
      </c>
      <c r="R359" s="4">
        <f t="shared" si="326"/>
        <v>0</v>
      </c>
      <c r="S359" s="4">
        <f t="shared" si="326"/>
        <v>0</v>
      </c>
      <c r="T359" s="4">
        <f t="shared" si="327"/>
        <v>0</v>
      </c>
      <c r="U359" s="4">
        <f t="shared" si="327"/>
        <v>0</v>
      </c>
      <c r="V359" s="4">
        <f t="shared" si="327"/>
        <v>0</v>
      </c>
      <c r="W359" s="4">
        <f t="shared" si="327"/>
        <v>0</v>
      </c>
      <c r="X359" s="4">
        <f t="shared" si="327"/>
        <v>0</v>
      </c>
      <c r="Y359" s="4">
        <f t="shared" si="327"/>
        <v>0</v>
      </c>
      <c r="Z359" s="4">
        <f t="shared" si="327"/>
        <v>0</v>
      </c>
      <c r="AA359" s="4">
        <f t="shared" si="327"/>
        <v>0</v>
      </c>
      <c r="AB359" s="4">
        <f t="shared" si="327"/>
        <v>0</v>
      </c>
      <c r="AC359" s="4">
        <f t="shared" si="327"/>
        <v>0</v>
      </c>
      <c r="AD359" s="4">
        <f t="shared" si="327"/>
        <v>0</v>
      </c>
      <c r="AE359" s="4">
        <f t="shared" si="327"/>
        <v>0</v>
      </c>
      <c r="AF359" s="4">
        <f t="shared" si="327"/>
        <v>0</v>
      </c>
    </row>
    <row r="360" spans="4:32">
      <c r="D360" s="13">
        <v>9320</v>
      </c>
      <c r="E360" s="2"/>
      <c r="F360" s="4">
        <f t="shared" si="325"/>
        <v>0</v>
      </c>
      <c r="G360" s="4">
        <f t="shared" si="325"/>
        <v>0</v>
      </c>
      <c r="H360" s="4">
        <f t="shared" si="325"/>
        <v>0</v>
      </c>
      <c r="I360" s="4">
        <f t="shared" si="325"/>
        <v>0</v>
      </c>
      <c r="J360" s="4">
        <f t="shared" si="326"/>
        <v>0</v>
      </c>
      <c r="K360" s="4">
        <f t="shared" si="326"/>
        <v>0</v>
      </c>
      <c r="L360" s="4">
        <f t="shared" si="326"/>
        <v>0</v>
      </c>
      <c r="M360" s="4">
        <f t="shared" si="326"/>
        <v>0</v>
      </c>
      <c r="N360" s="4">
        <f t="shared" si="326"/>
        <v>0</v>
      </c>
      <c r="O360" s="4">
        <f t="shared" si="326"/>
        <v>0</v>
      </c>
      <c r="P360" s="4">
        <f t="shared" si="326"/>
        <v>0</v>
      </c>
      <c r="Q360" s="4">
        <f t="shared" si="326"/>
        <v>0</v>
      </c>
      <c r="R360" s="4">
        <f t="shared" si="326"/>
        <v>0</v>
      </c>
      <c r="S360" s="4">
        <f t="shared" si="326"/>
        <v>0</v>
      </c>
      <c r="T360" s="4">
        <f t="shared" si="327"/>
        <v>0</v>
      </c>
      <c r="U360" s="4">
        <f t="shared" si="327"/>
        <v>0</v>
      </c>
      <c r="V360" s="4">
        <f t="shared" si="327"/>
        <v>0</v>
      </c>
      <c r="W360" s="4">
        <f t="shared" si="327"/>
        <v>0</v>
      </c>
      <c r="X360" s="4">
        <f t="shared" si="327"/>
        <v>0</v>
      </c>
      <c r="Y360" s="4">
        <f t="shared" si="327"/>
        <v>0</v>
      </c>
      <c r="Z360" s="4">
        <f t="shared" si="327"/>
        <v>0</v>
      </c>
      <c r="AA360" s="4">
        <f t="shared" si="327"/>
        <v>0</v>
      </c>
      <c r="AB360" s="4">
        <f t="shared" si="327"/>
        <v>0</v>
      </c>
      <c r="AC360" s="4">
        <f t="shared" si="327"/>
        <v>0</v>
      </c>
      <c r="AD360" s="4">
        <f t="shared" si="327"/>
        <v>0</v>
      </c>
      <c r="AE360" s="4">
        <f t="shared" si="327"/>
        <v>0</v>
      </c>
      <c r="AF360" s="4">
        <f t="shared" si="327"/>
        <v>0</v>
      </c>
    </row>
    <row r="361" spans="4:32">
      <c r="E361" s="2"/>
      <c r="V361"/>
    </row>
    <row r="362" spans="4:32">
      <c r="E362" s="2"/>
      <c r="F362" s="4">
        <f t="shared" ref="F362:AF362" si="328">SUM(F281:F360)</f>
        <v>831246.34000000008</v>
      </c>
      <c r="G362" s="4">
        <f t="shared" si="328"/>
        <v>694191.92</v>
      </c>
      <c r="H362" s="4">
        <f t="shared" si="328"/>
        <v>477225.28</v>
      </c>
      <c r="I362" s="4">
        <f t="shared" si="328"/>
        <v>708629.42</v>
      </c>
      <c r="J362" s="4">
        <f t="shared" si="328"/>
        <v>704519.54999999993</v>
      </c>
      <c r="K362" s="4">
        <f t="shared" si="328"/>
        <v>482659.3899999999</v>
      </c>
      <c r="L362" s="4">
        <f t="shared" si="328"/>
        <v>1029942.3200000002</v>
      </c>
      <c r="M362" s="4">
        <f t="shared" si="328"/>
        <v>915016.71999999986</v>
      </c>
      <c r="N362" s="4">
        <f t="shared" si="328"/>
        <v>914981.66000000015</v>
      </c>
      <c r="O362" s="4">
        <f t="shared" si="328"/>
        <v>873623.95509999979</v>
      </c>
      <c r="P362" s="4">
        <f t="shared" si="328"/>
        <v>946536.62390000012</v>
      </c>
      <c r="Q362" s="4">
        <f t="shared" si="328"/>
        <v>904541.72340000002</v>
      </c>
      <c r="R362" s="4">
        <f t="shared" si="328"/>
        <v>995619.77730000007</v>
      </c>
      <c r="S362" s="4">
        <f t="shared" si="328"/>
        <v>915103.49780000001</v>
      </c>
      <c r="T362" s="4">
        <f t="shared" si="328"/>
        <v>973162.23489999992</v>
      </c>
      <c r="U362" s="4">
        <f t="shared" si="328"/>
        <v>964767.74610000011</v>
      </c>
      <c r="V362" s="4">
        <f t="shared" si="328"/>
        <v>1027879.2406999997</v>
      </c>
      <c r="W362" s="4">
        <f t="shared" si="328"/>
        <v>904057.30799999973</v>
      </c>
      <c r="X362" s="4">
        <f t="shared" si="328"/>
        <v>1001650.8632</v>
      </c>
      <c r="Y362" s="4">
        <f t="shared" si="328"/>
        <v>857469.34970000002</v>
      </c>
      <c r="Z362" s="4">
        <f t="shared" si="328"/>
        <v>934151.79590000014</v>
      </c>
      <c r="AA362" s="4">
        <f t="shared" si="328"/>
        <v>892708.49933869124</v>
      </c>
      <c r="AB362" s="4">
        <f t="shared" si="328"/>
        <v>965621.16813869157</v>
      </c>
      <c r="AC362" s="4">
        <f t="shared" si="328"/>
        <v>921858.61508549622</v>
      </c>
      <c r="AD362" s="4">
        <f t="shared" si="328"/>
        <v>1016466.980780595</v>
      </c>
      <c r="AE362" s="4">
        <f t="shared" si="328"/>
        <v>930601.72984359309</v>
      </c>
      <c r="AF362" s="4">
        <f t="shared" si="328"/>
        <v>992136.77913869149</v>
      </c>
    </row>
    <row r="367" spans="4:32" ht="15">
      <c r="D367" s="65" t="s">
        <v>588</v>
      </c>
    </row>
    <row r="369" spans="34:37">
      <c r="AH369" s="66"/>
      <c r="AI369" s="66"/>
      <c r="AK369" s="67"/>
    </row>
    <row r="370" spans="34:37">
      <c r="AH370" s="66"/>
      <c r="AI370" s="66"/>
      <c r="AK370" s="67"/>
    </row>
    <row r="371" spans="34:37">
      <c r="AH371" s="66"/>
      <c r="AI371" s="66"/>
      <c r="AK371" s="67"/>
    </row>
    <row r="372" spans="34:37">
      <c r="AH372" s="67"/>
      <c r="AI372" s="58"/>
      <c r="AK372" s="67"/>
    </row>
  </sheetData>
  <mergeCells count="2">
    <mergeCell ref="F4:Q4"/>
    <mergeCell ref="U4:AF4"/>
  </mergeCells>
  <pageMargins left="0.75" right="0.75" top="1" bottom="1" header="0.5" footer="0.5"/>
  <pageSetup orientation="portrait" r:id="rId1"/>
  <headerFooter alignWithMargins="0"/>
  <ignoredErrors>
    <ignoredError sqref="D25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047"/>
  <sheetViews>
    <sheetView zoomScale="85" zoomScaleNormal="85" workbookViewId="0">
      <pane xSplit="1" ySplit="8" topLeftCell="B9" activePane="bottomRight" state="frozen"/>
      <selection activeCell="O90" sqref="O90"/>
      <selection pane="topRight" activeCell="O90" sqref="O90"/>
      <selection pane="bottomLeft" activeCell="O90" sqref="O90"/>
      <selection pane="bottomRight" activeCell="A268" sqref="A268"/>
    </sheetView>
  </sheetViews>
  <sheetFormatPr defaultRowHeight="12.75"/>
  <cols>
    <col min="1" max="1" width="83.7109375" customWidth="1"/>
    <col min="2" max="2" width="14" style="1" bestFit="1" customWidth="1"/>
    <col min="3" max="3" width="14.28515625" style="1" bestFit="1" customWidth="1"/>
    <col min="4" max="5" width="14" bestFit="1" customWidth="1"/>
    <col min="6" max="6" width="14.28515625" bestFit="1" customWidth="1"/>
    <col min="7" max="9" width="14" bestFit="1" customWidth="1"/>
    <col min="10" max="10" width="14.28515625" bestFit="1" customWidth="1"/>
    <col min="11" max="13" width="11.85546875" bestFit="1" customWidth="1"/>
    <col min="14" max="14" width="14.28515625" customWidth="1"/>
    <col min="15" max="15" width="15.42578125" bestFit="1" customWidth="1"/>
    <col min="16" max="17" width="7" bestFit="1" customWidth="1"/>
    <col min="18" max="18" width="11.28515625" bestFit="1" customWidth="1"/>
    <col min="19" max="19" width="10.5703125" bestFit="1" customWidth="1"/>
    <col min="20" max="21" width="5" customWidth="1"/>
    <col min="22" max="22" width="5.140625" bestFit="1" customWidth="1"/>
    <col min="23" max="26" width="5" customWidth="1"/>
  </cols>
  <sheetData>
    <row r="1" spans="1:15">
      <c r="A1" s="5" t="s">
        <v>0</v>
      </c>
    </row>
    <row r="2" spans="1:15">
      <c r="A2" s="5" t="s">
        <v>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5">
      <c r="A3" s="5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>
      <c r="A4" s="5" t="s">
        <v>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>
      <c r="A5" s="5" t="s">
        <v>43</v>
      </c>
      <c r="D5" s="4"/>
      <c r="E5" s="4"/>
      <c r="F5" s="4"/>
      <c r="G5" s="4"/>
      <c r="H5" s="4"/>
      <c r="I5" s="4"/>
      <c r="J5" s="4"/>
      <c r="K5" s="4"/>
      <c r="L5" s="4"/>
      <c r="M5" s="4"/>
    </row>
    <row r="6" spans="1:15">
      <c r="D6" s="4"/>
      <c r="E6" s="4"/>
      <c r="F6" s="4"/>
      <c r="G6" s="4"/>
      <c r="H6" s="4"/>
      <c r="I6" s="4"/>
      <c r="J6" s="4"/>
      <c r="K6" s="4"/>
      <c r="L6" s="4"/>
      <c r="M6" s="4"/>
      <c r="N6" s="2"/>
    </row>
    <row r="7" spans="1:15">
      <c r="B7" s="7" t="s">
        <v>847</v>
      </c>
      <c r="C7" s="7" t="s">
        <v>847</v>
      </c>
      <c r="D7" s="7" t="s">
        <v>847</v>
      </c>
      <c r="E7" s="7" t="s">
        <v>847</v>
      </c>
      <c r="F7" s="7" t="s">
        <v>847</v>
      </c>
      <c r="G7" s="7" t="s">
        <v>847</v>
      </c>
      <c r="H7" s="156" t="s">
        <v>846</v>
      </c>
      <c r="I7" s="156" t="s">
        <v>846</v>
      </c>
      <c r="J7" s="156" t="s">
        <v>846</v>
      </c>
      <c r="K7" s="7"/>
      <c r="L7" s="7"/>
      <c r="M7" s="7"/>
      <c r="N7" s="2"/>
    </row>
    <row r="8" spans="1:15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  <c r="K8" s="7"/>
      <c r="L8" s="7"/>
      <c r="M8" s="7"/>
      <c r="O8" s="52"/>
    </row>
    <row r="9" spans="1:15"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15">
      <c r="A10" s="5" t="s">
        <v>48</v>
      </c>
      <c r="B10" s="161">
        <v>106737.95</v>
      </c>
      <c r="C10" s="161">
        <v>88727.72</v>
      </c>
      <c r="D10" s="161">
        <v>5519.16</v>
      </c>
      <c r="E10" s="161">
        <v>3679.46</v>
      </c>
      <c r="F10" s="161">
        <v>3679.44</v>
      </c>
      <c r="G10" s="161">
        <v>3679.45</v>
      </c>
      <c r="H10" s="162" t="s">
        <v>40</v>
      </c>
      <c r="I10" s="162" t="s">
        <v>40</v>
      </c>
      <c r="J10" s="162" t="s">
        <v>40</v>
      </c>
      <c r="K10" s="98"/>
      <c r="L10" s="98"/>
      <c r="M10" s="98"/>
    </row>
    <row r="11" spans="1:15" ht="15">
      <c r="A11" s="5" t="s">
        <v>50</v>
      </c>
      <c r="B11" s="161">
        <v>3483681.5200000014</v>
      </c>
      <c r="C11" s="161">
        <v>8123974.1800000006</v>
      </c>
      <c r="D11" s="161">
        <v>4756633.66</v>
      </c>
      <c r="E11" s="161">
        <v>3280505.1000000006</v>
      </c>
      <c r="F11" s="161">
        <v>3240985.0999999996</v>
      </c>
      <c r="G11" s="161">
        <v>3321828.12</v>
      </c>
      <c r="H11" s="162" t="s">
        <v>40</v>
      </c>
      <c r="I11" s="162" t="s">
        <v>40</v>
      </c>
      <c r="J11" s="162" t="s">
        <v>40</v>
      </c>
      <c r="K11" s="98"/>
      <c r="L11" s="98"/>
      <c r="M11" s="98"/>
    </row>
    <row r="12" spans="1:15" ht="15">
      <c r="A12" s="5" t="s">
        <v>59</v>
      </c>
      <c r="B12" s="161">
        <v>0</v>
      </c>
      <c r="C12" s="161">
        <v>0</v>
      </c>
      <c r="D12" s="161">
        <v>0</v>
      </c>
      <c r="E12" s="161">
        <v>0</v>
      </c>
      <c r="F12" s="161">
        <v>0</v>
      </c>
      <c r="G12" s="161">
        <v>306.86</v>
      </c>
      <c r="H12" s="162" t="s">
        <v>40</v>
      </c>
      <c r="I12" s="162" t="s">
        <v>40</v>
      </c>
      <c r="J12" s="162" t="s">
        <v>40</v>
      </c>
      <c r="K12" s="98"/>
      <c r="L12" s="98"/>
      <c r="M12" s="98"/>
    </row>
    <row r="13" spans="1:15" ht="15">
      <c r="A13" s="5" t="s">
        <v>359</v>
      </c>
      <c r="B13" s="161">
        <v>50220.99</v>
      </c>
      <c r="C13" s="161">
        <v>108529.70999999999</v>
      </c>
      <c r="D13" s="161">
        <v>198318.00999999998</v>
      </c>
      <c r="E13" s="161">
        <v>106278</v>
      </c>
      <c r="F13" s="161">
        <v>126422.73999999999</v>
      </c>
      <c r="G13" s="161">
        <v>120249.76000000001</v>
      </c>
      <c r="H13" s="162" t="s">
        <v>40</v>
      </c>
      <c r="I13" s="162" t="s">
        <v>40</v>
      </c>
      <c r="J13" s="162" t="s">
        <v>40</v>
      </c>
      <c r="K13" s="98"/>
      <c r="L13" s="98"/>
      <c r="M13" s="98"/>
    </row>
    <row r="14" spans="1:15" ht="15">
      <c r="A14" s="5" t="s">
        <v>395</v>
      </c>
      <c r="B14" s="161">
        <v>0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2" t="s">
        <v>40</v>
      </c>
      <c r="I14" s="162" t="s">
        <v>40</v>
      </c>
      <c r="J14" s="162" t="s">
        <v>40</v>
      </c>
      <c r="K14" s="98"/>
      <c r="L14" s="98"/>
      <c r="M14" s="98"/>
    </row>
    <row r="15" spans="1:15" ht="15">
      <c r="A15" s="5" t="s">
        <v>67</v>
      </c>
      <c r="B15" s="161">
        <v>0</v>
      </c>
      <c r="C15" s="161">
        <v>-787.68</v>
      </c>
      <c r="D15" s="161">
        <v>-1746.55</v>
      </c>
      <c r="E15" s="161">
        <v>-4003.93</v>
      </c>
      <c r="F15" s="161">
        <v>-17.440000000000001</v>
      </c>
      <c r="G15" s="161">
        <v>-1263.49</v>
      </c>
      <c r="H15" s="162" t="s">
        <v>40</v>
      </c>
      <c r="I15" s="162" t="s">
        <v>40</v>
      </c>
      <c r="J15" s="162" t="s">
        <v>40</v>
      </c>
      <c r="K15" s="98"/>
      <c r="L15" s="98"/>
      <c r="M15" s="98"/>
    </row>
    <row r="16" spans="1:15" ht="15">
      <c r="A16" s="5" t="s">
        <v>360</v>
      </c>
      <c r="B16" s="161">
        <v>-37259.879999999997</v>
      </c>
      <c r="C16" s="161">
        <v>-95409.299999999988</v>
      </c>
      <c r="D16" s="161">
        <v>-142826.35999999999</v>
      </c>
      <c r="E16" s="161">
        <v>-90006.930000000008</v>
      </c>
      <c r="F16" s="161">
        <v>-116869.53</v>
      </c>
      <c r="G16" s="161">
        <v>-94841.56</v>
      </c>
      <c r="H16" s="162" t="s">
        <v>40</v>
      </c>
      <c r="I16" s="162" t="s">
        <v>40</v>
      </c>
      <c r="J16" s="162" t="s">
        <v>40</v>
      </c>
      <c r="K16" s="98"/>
      <c r="L16" s="98"/>
      <c r="M16" s="98"/>
    </row>
    <row r="17" spans="1:13" ht="15">
      <c r="A17" s="5" t="s">
        <v>68</v>
      </c>
      <c r="B17" s="161">
        <v>0</v>
      </c>
      <c r="C17" s="161">
        <v>0</v>
      </c>
      <c r="D17" s="161">
        <v>0</v>
      </c>
      <c r="E17" s="161">
        <v>0</v>
      </c>
      <c r="F17" s="161">
        <v>0</v>
      </c>
      <c r="G17" s="161">
        <v>0</v>
      </c>
      <c r="H17" s="162" t="s">
        <v>40</v>
      </c>
      <c r="I17" s="162" t="s">
        <v>40</v>
      </c>
      <c r="J17" s="162" t="s">
        <v>40</v>
      </c>
      <c r="K17" s="98"/>
      <c r="L17" s="98"/>
      <c r="M17" s="98"/>
    </row>
    <row r="18" spans="1:13" ht="15">
      <c r="A18" s="5" t="s">
        <v>682</v>
      </c>
      <c r="B18" s="161">
        <v>0</v>
      </c>
      <c r="C18" s="161">
        <v>0</v>
      </c>
      <c r="D18" s="161">
        <v>0</v>
      </c>
      <c r="E18" s="161">
        <v>0</v>
      </c>
      <c r="F18" s="161">
        <v>0</v>
      </c>
      <c r="G18" s="161">
        <v>0</v>
      </c>
      <c r="H18" s="162" t="s">
        <v>40</v>
      </c>
      <c r="I18" s="162" t="s">
        <v>40</v>
      </c>
      <c r="J18" s="162" t="s">
        <v>40</v>
      </c>
      <c r="K18" s="98"/>
      <c r="L18" s="98"/>
      <c r="M18" s="98"/>
    </row>
    <row r="19" spans="1:13" ht="15">
      <c r="A19" s="5" t="s">
        <v>361</v>
      </c>
      <c r="B19" s="161">
        <v>0</v>
      </c>
      <c r="C19" s="161">
        <v>0</v>
      </c>
      <c r="D19" s="161">
        <v>0</v>
      </c>
      <c r="E19" s="161">
        <v>0</v>
      </c>
      <c r="F19" s="161">
        <v>0</v>
      </c>
      <c r="G19" s="161">
        <v>0</v>
      </c>
      <c r="H19" s="162" t="s">
        <v>40</v>
      </c>
      <c r="I19" s="162" t="s">
        <v>40</v>
      </c>
      <c r="J19" s="162" t="s">
        <v>40</v>
      </c>
      <c r="K19" s="98"/>
      <c r="L19" s="98"/>
      <c r="M19" s="98"/>
    </row>
    <row r="20" spans="1:13" ht="15">
      <c r="A20" s="5" t="s">
        <v>93</v>
      </c>
      <c r="B20" s="161">
        <v>15084.44</v>
      </c>
      <c r="C20" s="161">
        <v>-10806.13</v>
      </c>
      <c r="D20" s="161">
        <v>-52316.78</v>
      </c>
      <c r="E20" s="161">
        <v>0.01</v>
      </c>
      <c r="F20" s="161">
        <v>551.91</v>
      </c>
      <c r="G20" s="161">
        <v>367.95</v>
      </c>
      <c r="H20" s="162" t="s">
        <v>40</v>
      </c>
      <c r="I20" s="162" t="s">
        <v>40</v>
      </c>
      <c r="J20" s="162" t="s">
        <v>40</v>
      </c>
      <c r="K20" s="98"/>
      <c r="L20" s="98"/>
      <c r="M20" s="98"/>
    </row>
    <row r="21" spans="1:13" ht="15">
      <c r="A21" s="5" t="s">
        <v>96</v>
      </c>
      <c r="B21" s="161">
        <v>342379.25999999995</v>
      </c>
      <c r="C21" s="161">
        <v>31329.719999999998</v>
      </c>
      <c r="D21" s="161">
        <v>-1201612.1500000006</v>
      </c>
      <c r="E21" s="161">
        <v>10637.919999999998</v>
      </c>
      <c r="F21" s="161">
        <v>476267.58999999991</v>
      </c>
      <c r="G21" s="161">
        <v>364520.20000000007</v>
      </c>
      <c r="H21" s="162" t="s">
        <v>40</v>
      </c>
      <c r="I21" s="162" t="s">
        <v>40</v>
      </c>
      <c r="J21" s="162" t="s">
        <v>40</v>
      </c>
      <c r="K21" s="98"/>
      <c r="L21" s="98"/>
      <c r="M21" s="98"/>
    </row>
    <row r="22" spans="1:13" ht="15">
      <c r="A22" s="5" t="s">
        <v>77</v>
      </c>
      <c r="B22" s="161">
        <v>0</v>
      </c>
      <c r="C22" s="161">
        <v>0</v>
      </c>
      <c r="D22" s="161">
        <v>0</v>
      </c>
      <c r="E22" s="161">
        <v>0</v>
      </c>
      <c r="F22" s="161">
        <v>0</v>
      </c>
      <c r="G22" s="161">
        <v>0</v>
      </c>
      <c r="H22" s="162" t="s">
        <v>40</v>
      </c>
      <c r="I22" s="162" t="s">
        <v>40</v>
      </c>
      <c r="J22" s="162" t="s">
        <v>40</v>
      </c>
      <c r="K22" s="98"/>
      <c r="L22" s="98"/>
      <c r="M22" s="98"/>
    </row>
    <row r="23" spans="1:13" ht="15">
      <c r="A23" s="5" t="s">
        <v>81</v>
      </c>
      <c r="B23" s="161">
        <v>0</v>
      </c>
      <c r="C23" s="161">
        <v>0</v>
      </c>
      <c r="D23" s="161">
        <v>0</v>
      </c>
      <c r="E23" s="161">
        <v>0</v>
      </c>
      <c r="F23" s="161">
        <v>0</v>
      </c>
      <c r="G23" s="161">
        <v>153.43</v>
      </c>
      <c r="H23" s="162" t="s">
        <v>40</v>
      </c>
      <c r="I23" s="162" t="s">
        <v>40</v>
      </c>
      <c r="J23" s="162" t="s">
        <v>40</v>
      </c>
      <c r="K23" s="98"/>
      <c r="L23" s="98"/>
      <c r="M23" s="98"/>
    </row>
    <row r="24" spans="1:13" ht="15">
      <c r="A24" s="5" t="s">
        <v>82</v>
      </c>
      <c r="B24" s="161">
        <v>0</v>
      </c>
      <c r="C24" s="161">
        <v>0</v>
      </c>
      <c r="D24" s="161">
        <v>0</v>
      </c>
      <c r="E24" s="161">
        <v>0</v>
      </c>
      <c r="F24" s="161">
        <v>0</v>
      </c>
      <c r="G24" s="161">
        <v>0</v>
      </c>
      <c r="H24" s="162" t="s">
        <v>40</v>
      </c>
      <c r="I24" s="162" t="s">
        <v>40</v>
      </c>
      <c r="J24" s="162" t="s">
        <v>40</v>
      </c>
      <c r="K24" s="98"/>
      <c r="L24" s="98"/>
      <c r="M24" s="98"/>
    </row>
    <row r="25" spans="1:13" ht="15">
      <c r="A25" s="5" t="s">
        <v>86</v>
      </c>
      <c r="B25" s="161">
        <v>0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2" t="s">
        <v>40</v>
      </c>
      <c r="I25" s="162" t="s">
        <v>40</v>
      </c>
      <c r="J25" s="162" t="s">
        <v>40</v>
      </c>
      <c r="K25" s="98"/>
      <c r="L25" s="98"/>
      <c r="M25" s="98"/>
    </row>
    <row r="26" spans="1:13" ht="15">
      <c r="A26" s="5" t="s">
        <v>357</v>
      </c>
      <c r="B26" s="161">
        <v>0</v>
      </c>
      <c r="C26" s="161">
        <v>0</v>
      </c>
      <c r="D26" s="161">
        <v>0</v>
      </c>
      <c r="E26" s="161">
        <v>0</v>
      </c>
      <c r="F26" s="161">
        <v>0</v>
      </c>
      <c r="G26" s="161">
        <v>0</v>
      </c>
      <c r="H26" s="162" t="s">
        <v>40</v>
      </c>
      <c r="I26" s="162" t="s">
        <v>40</v>
      </c>
      <c r="J26" s="162" t="s">
        <v>40</v>
      </c>
      <c r="K26" s="98"/>
      <c r="L26" s="98"/>
      <c r="M26" s="98"/>
    </row>
    <row r="27" spans="1:13" ht="15">
      <c r="A27" s="5" t="s">
        <v>362</v>
      </c>
      <c r="B27" s="161">
        <v>17919.939999999999</v>
      </c>
      <c r="C27" s="161">
        <v>57749.119999999995</v>
      </c>
      <c r="D27" s="161">
        <v>79958.41</v>
      </c>
      <c r="E27" s="161">
        <v>58701.33</v>
      </c>
      <c r="F27" s="161">
        <v>79010.89</v>
      </c>
      <c r="G27" s="161">
        <v>56231.710000000006</v>
      </c>
      <c r="H27" s="162" t="s">
        <v>40</v>
      </c>
      <c r="I27" s="162" t="s">
        <v>40</v>
      </c>
      <c r="J27" s="162" t="s">
        <v>40</v>
      </c>
      <c r="K27" s="98"/>
      <c r="L27" s="98"/>
      <c r="M27" s="98"/>
    </row>
    <row r="28" spans="1:13" ht="15">
      <c r="A28" s="5" t="s">
        <v>396</v>
      </c>
      <c r="B28" s="161">
        <v>0</v>
      </c>
      <c r="C28" s="161">
        <v>0</v>
      </c>
      <c r="D28" s="161">
        <v>0</v>
      </c>
      <c r="E28" s="161">
        <v>0</v>
      </c>
      <c r="F28" s="161">
        <v>0</v>
      </c>
      <c r="G28" s="161">
        <v>0</v>
      </c>
      <c r="H28" s="162" t="s">
        <v>40</v>
      </c>
      <c r="I28" s="162" t="s">
        <v>40</v>
      </c>
      <c r="J28" s="162" t="s">
        <v>40</v>
      </c>
      <c r="K28" s="98"/>
      <c r="L28" s="98"/>
      <c r="M28" s="98"/>
    </row>
    <row r="29" spans="1:13" ht="15">
      <c r="A29" s="5" t="s">
        <v>97</v>
      </c>
      <c r="B29" s="161">
        <v>0</v>
      </c>
      <c r="C29" s="161">
        <v>787.68</v>
      </c>
      <c r="D29" s="161">
        <v>1746.55</v>
      </c>
      <c r="E29" s="161">
        <v>4003.93</v>
      </c>
      <c r="F29" s="161">
        <v>17.440000000000001</v>
      </c>
      <c r="G29" s="161">
        <v>1263.49</v>
      </c>
      <c r="H29" s="162" t="s">
        <v>40</v>
      </c>
      <c r="I29" s="162" t="s">
        <v>40</v>
      </c>
      <c r="J29" s="162" t="s">
        <v>40</v>
      </c>
      <c r="K29" s="98"/>
      <c r="L29" s="98"/>
      <c r="M29" s="98"/>
    </row>
    <row r="30" spans="1:13" ht="15">
      <c r="A30" s="5" t="s">
        <v>363</v>
      </c>
      <c r="B30" s="161">
        <v>-30881.049999999996</v>
      </c>
      <c r="C30" s="161">
        <v>-70869.53</v>
      </c>
      <c r="D30" s="161">
        <v>-135450.06</v>
      </c>
      <c r="E30" s="161">
        <v>-74972.399999999994</v>
      </c>
      <c r="F30" s="161">
        <v>-88564.1</v>
      </c>
      <c r="G30" s="161">
        <v>-81639.91</v>
      </c>
      <c r="H30" s="162" t="s">
        <v>40</v>
      </c>
      <c r="I30" s="162" t="s">
        <v>40</v>
      </c>
      <c r="J30" s="162" t="s">
        <v>40</v>
      </c>
      <c r="K30" s="98"/>
      <c r="L30" s="98"/>
      <c r="M30" s="98"/>
    </row>
    <row r="31" spans="1:13" ht="15">
      <c r="A31" s="5" t="s">
        <v>102</v>
      </c>
      <c r="B31" s="161">
        <v>0</v>
      </c>
      <c r="C31" s="161">
        <v>0</v>
      </c>
      <c r="D31" s="161">
        <v>0</v>
      </c>
      <c r="E31" s="161">
        <v>0</v>
      </c>
      <c r="F31" s="161">
        <v>0</v>
      </c>
      <c r="G31" s="161">
        <v>0</v>
      </c>
      <c r="H31" s="162" t="s">
        <v>40</v>
      </c>
      <c r="I31" s="162" t="s">
        <v>40</v>
      </c>
      <c r="J31" s="162" t="s">
        <v>40</v>
      </c>
      <c r="K31" s="98"/>
      <c r="L31" s="98"/>
      <c r="M31" s="98"/>
    </row>
    <row r="32" spans="1:13" ht="15">
      <c r="A32" s="5" t="s">
        <v>364</v>
      </c>
      <c r="B32" s="161">
        <v>0</v>
      </c>
      <c r="C32" s="161">
        <v>0</v>
      </c>
      <c r="D32" s="161">
        <v>0</v>
      </c>
      <c r="E32" s="161">
        <v>0</v>
      </c>
      <c r="F32" s="161">
        <v>0</v>
      </c>
      <c r="G32" s="161">
        <v>0</v>
      </c>
      <c r="H32" s="162" t="s">
        <v>40</v>
      </c>
      <c r="I32" s="162" t="s">
        <v>40</v>
      </c>
      <c r="J32" s="162" t="s">
        <v>40</v>
      </c>
      <c r="K32" s="98"/>
      <c r="L32" s="98"/>
      <c r="M32" s="98"/>
    </row>
    <row r="33" spans="1:16" ht="15">
      <c r="A33" s="5" t="s">
        <v>683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2" t="s">
        <v>40</v>
      </c>
      <c r="I33" s="162" t="s">
        <v>40</v>
      </c>
      <c r="J33" s="162" t="s">
        <v>40</v>
      </c>
      <c r="K33" s="98"/>
      <c r="L33" s="98"/>
      <c r="M33" s="98"/>
    </row>
    <row r="34" spans="1:16" s="51" customFormat="1" ht="15">
      <c r="A34" s="9" t="s">
        <v>756</v>
      </c>
      <c r="B34" s="165">
        <v>3947883.1700000023</v>
      </c>
      <c r="C34" s="165">
        <v>8233225.4900000002</v>
      </c>
      <c r="D34" s="165">
        <v>3508223.8899999992</v>
      </c>
      <c r="E34" s="165">
        <v>3294822.4900000007</v>
      </c>
      <c r="F34" s="165">
        <v>3721484.0399999991</v>
      </c>
      <c r="G34" s="165">
        <v>3690856.0100000007</v>
      </c>
      <c r="H34" s="165">
        <v>3690909.1399999997</v>
      </c>
      <c r="I34" s="165">
        <v>4041948.09</v>
      </c>
      <c r="J34" s="165">
        <v>3690909.1399999997</v>
      </c>
      <c r="K34" s="106">
        <f>B34-SUM(B10:B33)</f>
        <v>0</v>
      </c>
      <c r="L34" s="106">
        <f t="shared" ref="L34:O34" si="0">C34-SUM(C10:C33)</f>
        <v>0</v>
      </c>
      <c r="M34" s="106">
        <f t="shared" si="0"/>
        <v>0</v>
      </c>
      <c r="N34" s="106">
        <f t="shared" si="0"/>
        <v>0</v>
      </c>
      <c r="O34" s="106">
        <f t="shared" si="0"/>
        <v>0</v>
      </c>
      <c r="P34" s="106">
        <f>G34-SUM(G10:G33)</f>
        <v>0</v>
      </c>
    </row>
    <row r="35" spans="1:16">
      <c r="A35" s="5"/>
      <c r="B35" s="6"/>
      <c r="C35" s="6"/>
      <c r="D35" s="6"/>
      <c r="E35" s="6"/>
      <c r="F35" s="1"/>
      <c r="G35" s="1"/>
      <c r="H35" s="162"/>
      <c r="I35" s="6"/>
      <c r="J35" s="6"/>
      <c r="K35" s="98"/>
      <c r="L35" s="98"/>
      <c r="M35" s="98"/>
    </row>
    <row r="36" spans="1:16" ht="15">
      <c r="A36" s="5" t="s">
        <v>120</v>
      </c>
      <c r="B36" s="161">
        <v>236545.22999999998</v>
      </c>
      <c r="C36" s="161">
        <v>205993.52</v>
      </c>
      <c r="D36" s="161">
        <v>210493.45999999996</v>
      </c>
      <c r="E36" s="161">
        <v>197689.35000000003</v>
      </c>
      <c r="F36" s="161">
        <v>223289.07</v>
      </c>
      <c r="G36" s="161">
        <v>221451.34000000005</v>
      </c>
      <c r="H36" s="161">
        <v>0</v>
      </c>
      <c r="I36" s="161">
        <v>0</v>
      </c>
      <c r="J36" s="161">
        <v>0</v>
      </c>
      <c r="K36" s="98"/>
      <c r="L36" s="98"/>
      <c r="M36" s="98"/>
    </row>
    <row r="37" spans="1:16" ht="15">
      <c r="A37" s="5" t="s">
        <v>465</v>
      </c>
      <c r="B37" s="161">
        <v>161639.58000000002</v>
      </c>
      <c r="C37" s="161">
        <v>140762.23999999999</v>
      </c>
      <c r="D37" s="161">
        <v>143837.18</v>
      </c>
      <c r="E37" s="161">
        <v>135087.69999999998</v>
      </c>
      <c r="F37" s="161">
        <v>152580.81000000006</v>
      </c>
      <c r="G37" s="161">
        <v>151325.09999999998</v>
      </c>
      <c r="H37" s="161">
        <v>0</v>
      </c>
      <c r="I37" s="161">
        <v>0</v>
      </c>
      <c r="J37" s="161">
        <v>0</v>
      </c>
      <c r="K37" s="98"/>
      <c r="L37" s="98"/>
      <c r="M37" s="98"/>
    </row>
    <row r="38" spans="1:16" ht="15">
      <c r="A38" s="5" t="s">
        <v>330</v>
      </c>
      <c r="B38" s="161">
        <v>10409.17</v>
      </c>
      <c r="C38" s="161">
        <v>128279.14</v>
      </c>
      <c r="D38" s="161">
        <v>29370.080000000002</v>
      </c>
      <c r="E38" s="161">
        <v>70600.740000000005</v>
      </c>
      <c r="F38" s="161">
        <v>13038.61</v>
      </c>
      <c r="G38" s="161">
        <v>25885.99</v>
      </c>
      <c r="H38" s="161">
        <v>0</v>
      </c>
      <c r="I38" s="161">
        <v>0</v>
      </c>
      <c r="J38" s="161">
        <v>0</v>
      </c>
      <c r="K38" s="98"/>
      <c r="L38" s="98"/>
      <c r="M38" s="98"/>
    </row>
    <row r="39" spans="1:16" ht="15">
      <c r="A39" s="5" t="s">
        <v>466</v>
      </c>
      <c r="B39" s="161">
        <v>-17839.05</v>
      </c>
      <c r="C39" s="161">
        <v>-15017.93</v>
      </c>
      <c r="D39" s="161">
        <v>-30878.080000000002</v>
      </c>
      <c r="E39" s="161">
        <v>-2197.0700000000002</v>
      </c>
      <c r="F39" s="161">
        <v>-38910.769999999997</v>
      </c>
      <c r="G39" s="161">
        <v>-29493.98</v>
      </c>
      <c r="H39" s="161">
        <v>0</v>
      </c>
      <c r="I39" s="161">
        <v>0</v>
      </c>
      <c r="J39" s="161">
        <v>0</v>
      </c>
      <c r="K39" s="98"/>
      <c r="L39" s="98"/>
      <c r="M39" s="98"/>
    </row>
    <row r="40" spans="1:16" ht="15">
      <c r="A40" s="5" t="s">
        <v>467</v>
      </c>
      <c r="B40" s="161">
        <v>175.39</v>
      </c>
      <c r="C40" s="161">
        <v>5471.83</v>
      </c>
      <c r="D40" s="161">
        <v>-5834.55</v>
      </c>
      <c r="E40" s="161">
        <v>2172.9299999999998</v>
      </c>
      <c r="F40" s="161">
        <v>667.99</v>
      </c>
      <c r="G40" s="161">
        <v>-5323.56</v>
      </c>
      <c r="H40" s="161">
        <v>0</v>
      </c>
      <c r="I40" s="161">
        <v>0</v>
      </c>
      <c r="J40" s="161">
        <v>0</v>
      </c>
      <c r="K40" s="98"/>
      <c r="L40" s="98"/>
      <c r="M40" s="98"/>
    </row>
    <row r="41" spans="1:16" ht="15">
      <c r="A41" s="5" t="s">
        <v>468</v>
      </c>
      <c r="B41" s="161">
        <v>12563.38</v>
      </c>
      <c r="C41" s="161">
        <v>10969.95</v>
      </c>
      <c r="D41" s="161">
        <v>11737.65</v>
      </c>
      <c r="E41" s="161">
        <v>10427.01</v>
      </c>
      <c r="F41" s="161">
        <v>11886.04</v>
      </c>
      <c r="G41" s="161">
        <v>11655.03</v>
      </c>
      <c r="H41" s="161">
        <v>0</v>
      </c>
      <c r="I41" s="161">
        <v>0</v>
      </c>
      <c r="J41" s="161">
        <v>0</v>
      </c>
      <c r="K41" s="98"/>
      <c r="L41" s="98"/>
      <c r="M41" s="98"/>
    </row>
    <row r="42" spans="1:16" ht="15">
      <c r="A42" s="5" t="s">
        <v>121</v>
      </c>
      <c r="B42" s="161">
        <v>713578.09999999986</v>
      </c>
      <c r="C42" s="161">
        <v>621413.82999999973</v>
      </c>
      <c r="D42" s="161">
        <v>634988.54</v>
      </c>
      <c r="E42" s="161">
        <v>596362.84999999986</v>
      </c>
      <c r="F42" s="161">
        <v>673588.62999999989</v>
      </c>
      <c r="G42" s="161">
        <v>668044.90000000014</v>
      </c>
      <c r="H42" s="161">
        <v>0</v>
      </c>
      <c r="I42" s="161">
        <v>0</v>
      </c>
      <c r="J42" s="161">
        <v>0</v>
      </c>
      <c r="K42" s="98"/>
      <c r="L42" s="98"/>
      <c r="M42" s="98"/>
    </row>
    <row r="43" spans="1:16" ht="15">
      <c r="A43" s="5" t="s">
        <v>331</v>
      </c>
      <c r="B43" s="161">
        <v>-17901.47</v>
      </c>
      <c r="C43" s="161">
        <v>9902.91</v>
      </c>
      <c r="D43" s="161">
        <v>-105976.13</v>
      </c>
      <c r="E43" s="161">
        <v>46391.58</v>
      </c>
      <c r="F43" s="161">
        <v>59215.23</v>
      </c>
      <c r="G43" s="161">
        <v>285661.01</v>
      </c>
      <c r="H43" s="161">
        <v>0</v>
      </c>
      <c r="I43" s="161">
        <v>0</v>
      </c>
      <c r="J43" s="161">
        <v>0</v>
      </c>
      <c r="K43" s="98"/>
      <c r="L43" s="98"/>
      <c r="M43" s="98"/>
    </row>
    <row r="44" spans="1:16" ht="15">
      <c r="A44" s="217" t="s">
        <v>851</v>
      </c>
      <c r="B44" s="160">
        <v>3932.61</v>
      </c>
      <c r="C44" s="160">
        <v>0</v>
      </c>
      <c r="D44" s="160">
        <v>0</v>
      </c>
      <c r="E44" s="160">
        <v>0</v>
      </c>
      <c r="F44" s="160">
        <v>0</v>
      </c>
      <c r="G44" s="160">
        <v>0</v>
      </c>
      <c r="H44" s="161"/>
      <c r="I44" s="161"/>
      <c r="J44" s="161"/>
      <c r="K44" s="98"/>
      <c r="L44" s="98"/>
      <c r="M44" s="98"/>
    </row>
    <row r="45" spans="1:16" ht="15">
      <c r="A45" s="53" t="s">
        <v>469</v>
      </c>
      <c r="B45" s="161">
        <v>141927.35</v>
      </c>
      <c r="C45" s="161">
        <v>123596.13</v>
      </c>
      <c r="D45" s="161">
        <v>126296.07000000005</v>
      </c>
      <c r="E45" s="161">
        <v>118613.59000000003</v>
      </c>
      <c r="F45" s="161">
        <v>133973.44</v>
      </c>
      <c r="G45" s="161">
        <v>132870.85000000006</v>
      </c>
      <c r="H45" s="161">
        <v>0</v>
      </c>
      <c r="I45" s="161">
        <v>0</v>
      </c>
      <c r="J45" s="161">
        <v>0</v>
      </c>
      <c r="K45" s="98"/>
      <c r="L45" s="98"/>
      <c r="M45" s="98"/>
    </row>
    <row r="46" spans="1:16" ht="15">
      <c r="A46" s="53" t="s">
        <v>470</v>
      </c>
      <c r="B46" s="161">
        <v>2666.53</v>
      </c>
      <c r="C46" s="161">
        <v>-4376.08</v>
      </c>
      <c r="D46" s="161">
        <v>11179.26</v>
      </c>
      <c r="E46" s="161">
        <v>28077.42</v>
      </c>
      <c r="F46" s="161">
        <v>11325.2</v>
      </c>
      <c r="G46" s="161">
        <v>-21933.99</v>
      </c>
      <c r="H46" s="161">
        <v>0</v>
      </c>
      <c r="I46" s="161">
        <v>0</v>
      </c>
      <c r="J46" s="161">
        <v>0</v>
      </c>
      <c r="K46" s="98"/>
      <c r="L46" s="98"/>
      <c r="M46" s="98"/>
    </row>
    <row r="47" spans="1:16" ht="15">
      <c r="A47" s="217" t="s">
        <v>852</v>
      </c>
      <c r="B47" s="160">
        <v>781.75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1"/>
      <c r="I47" s="161"/>
      <c r="J47" s="161"/>
      <c r="K47" s="98"/>
      <c r="L47" s="98"/>
      <c r="M47" s="98"/>
    </row>
    <row r="48" spans="1:16" ht="15">
      <c r="A48" s="53" t="s">
        <v>471</v>
      </c>
      <c r="B48" s="161">
        <v>3942.4600000000005</v>
      </c>
      <c r="C48" s="161">
        <v>3433.2699999999995</v>
      </c>
      <c r="D48" s="161">
        <v>3508.2599999999989</v>
      </c>
      <c r="E48" s="161">
        <v>3294.83</v>
      </c>
      <c r="F48" s="161">
        <v>3721.4599999999996</v>
      </c>
      <c r="G48" s="161">
        <v>3690.8999999999996</v>
      </c>
      <c r="H48" s="161">
        <v>0</v>
      </c>
      <c r="I48" s="161">
        <v>0</v>
      </c>
      <c r="J48" s="161">
        <v>0</v>
      </c>
      <c r="K48" s="98"/>
      <c r="L48" s="98"/>
      <c r="M48" s="98"/>
    </row>
    <row r="49" spans="1:16" ht="15.75" customHeight="1">
      <c r="A49" s="53" t="s">
        <v>472</v>
      </c>
      <c r="B49" s="161">
        <v>102662.51</v>
      </c>
      <c r="C49" s="161">
        <v>-5690.43</v>
      </c>
      <c r="D49" s="161">
        <v>-5394.68</v>
      </c>
      <c r="E49" s="161">
        <v>-5073.5200000000004</v>
      </c>
      <c r="F49" s="161">
        <v>-5541.07</v>
      </c>
      <c r="G49" s="161">
        <v>-3295.45</v>
      </c>
      <c r="H49" s="161">
        <v>0</v>
      </c>
      <c r="I49" s="161">
        <v>0</v>
      </c>
      <c r="J49" s="161">
        <v>0</v>
      </c>
      <c r="K49" s="98"/>
      <c r="L49" s="98"/>
      <c r="M49" s="98"/>
    </row>
    <row r="50" spans="1:16" ht="15.75" customHeight="1">
      <c r="A50" s="217" t="s">
        <v>853</v>
      </c>
      <c r="B50" s="160">
        <v>13.26</v>
      </c>
      <c r="C50" s="160">
        <v>0</v>
      </c>
      <c r="D50" s="160">
        <v>0</v>
      </c>
      <c r="E50" s="160">
        <v>0</v>
      </c>
      <c r="F50" s="160">
        <v>0</v>
      </c>
      <c r="G50" s="160">
        <v>0</v>
      </c>
      <c r="H50" s="161"/>
      <c r="I50" s="161"/>
      <c r="J50" s="161"/>
      <c r="K50" s="98"/>
      <c r="L50" s="98"/>
      <c r="M50" s="98"/>
    </row>
    <row r="51" spans="1:16" ht="15">
      <c r="A51" s="53" t="s">
        <v>122</v>
      </c>
      <c r="B51" s="161">
        <v>39764.549999999996</v>
      </c>
      <c r="C51" s="161">
        <v>34332.289999999994</v>
      </c>
      <c r="D51" s="161">
        <v>35082.229999999989</v>
      </c>
      <c r="E51" s="161">
        <v>32948.249999999993</v>
      </c>
      <c r="F51" s="161">
        <v>37214.819999999992</v>
      </c>
      <c r="G51" s="161">
        <v>36908.58</v>
      </c>
      <c r="H51" s="161">
        <v>0</v>
      </c>
      <c r="I51" s="161">
        <v>0</v>
      </c>
      <c r="J51" s="161">
        <v>0</v>
      </c>
      <c r="K51" s="98"/>
      <c r="L51" s="98"/>
      <c r="M51" s="98"/>
    </row>
    <row r="52" spans="1:16" ht="15">
      <c r="A52" s="53" t="s">
        <v>332</v>
      </c>
      <c r="B52" s="161">
        <v>-59240.14</v>
      </c>
      <c r="C52" s="161">
        <v>8415.57</v>
      </c>
      <c r="D52" s="161">
        <v>37239.69</v>
      </c>
      <c r="E52" s="161">
        <v>11192.41</v>
      </c>
      <c r="F52" s="161">
        <v>1464.2</v>
      </c>
      <c r="G52" s="161">
        <v>4180.29</v>
      </c>
      <c r="H52" s="161">
        <v>0</v>
      </c>
      <c r="I52" s="161">
        <v>0</v>
      </c>
      <c r="J52" s="161">
        <v>0</v>
      </c>
      <c r="K52" s="98"/>
      <c r="L52" s="98"/>
      <c r="M52" s="98"/>
    </row>
    <row r="53" spans="1:16" ht="15">
      <c r="A53" s="217" t="s">
        <v>859</v>
      </c>
      <c r="B53" s="160">
        <v>386.56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1"/>
      <c r="I53" s="161"/>
      <c r="J53" s="161"/>
      <c r="K53" s="98"/>
      <c r="L53" s="98"/>
      <c r="M53" s="98"/>
    </row>
    <row r="54" spans="1:16" ht="15">
      <c r="A54" s="53" t="s">
        <v>473</v>
      </c>
      <c r="B54" s="161">
        <v>15769.789999999999</v>
      </c>
      <c r="C54" s="161">
        <v>13732.9</v>
      </c>
      <c r="D54" s="161">
        <v>14032.879999999996</v>
      </c>
      <c r="E54" s="161">
        <v>13179.300000000001</v>
      </c>
      <c r="F54" s="161">
        <v>14885.989999999996</v>
      </c>
      <c r="G54" s="161">
        <v>14763.390000000001</v>
      </c>
      <c r="H54" s="161">
        <v>0</v>
      </c>
      <c r="I54" s="161">
        <v>0</v>
      </c>
      <c r="J54" s="161">
        <v>0</v>
      </c>
      <c r="K54" s="98"/>
      <c r="L54" s="98"/>
      <c r="M54" s="98"/>
    </row>
    <row r="55" spans="1:16" ht="15">
      <c r="A55" s="53" t="s">
        <v>474</v>
      </c>
      <c r="B55" s="161">
        <v>-2402.71</v>
      </c>
      <c r="C55" s="161">
        <v>-5171.79</v>
      </c>
      <c r="D55" s="161">
        <v>2564.88</v>
      </c>
      <c r="E55" s="161">
        <v>5719.54</v>
      </c>
      <c r="F55" s="161">
        <v>2117.62</v>
      </c>
      <c r="G55" s="161">
        <v>-25060.02</v>
      </c>
      <c r="H55" s="161">
        <v>0</v>
      </c>
      <c r="I55" s="161">
        <v>0</v>
      </c>
      <c r="J55" s="161">
        <v>0</v>
      </c>
      <c r="K55" s="98"/>
      <c r="L55" s="98"/>
      <c r="M55" s="98"/>
    </row>
    <row r="56" spans="1:16" ht="15">
      <c r="A56" s="217" t="s">
        <v>854</v>
      </c>
      <c r="B56" s="160">
        <v>211.12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1"/>
      <c r="I56" s="161"/>
      <c r="J56" s="161"/>
      <c r="K56" s="98"/>
      <c r="L56" s="98"/>
      <c r="M56" s="98"/>
    </row>
    <row r="57" spans="1:16" ht="15">
      <c r="A57" s="53" t="s">
        <v>123</v>
      </c>
      <c r="B57" s="161">
        <v>19712.260000000013</v>
      </c>
      <c r="C57" s="161">
        <v>17166.100000000002</v>
      </c>
      <c r="D57" s="161">
        <v>17541.100000000002</v>
      </c>
      <c r="E57" s="161">
        <v>16474.069999999996</v>
      </c>
      <c r="F57" s="161">
        <v>18607.409999999996</v>
      </c>
      <c r="G57" s="161">
        <v>18454.3</v>
      </c>
      <c r="H57" s="161">
        <v>0</v>
      </c>
      <c r="I57" s="161">
        <v>0</v>
      </c>
      <c r="J57" s="161">
        <v>0</v>
      </c>
      <c r="K57" s="98"/>
      <c r="L57" s="98"/>
      <c r="M57" s="98"/>
    </row>
    <row r="58" spans="1:16" ht="15">
      <c r="A58" s="53" t="s">
        <v>333</v>
      </c>
      <c r="B58" s="161">
        <v>1389.2</v>
      </c>
      <c r="C58" s="161">
        <v>-3535.71</v>
      </c>
      <c r="D58" s="161">
        <v>7793.24</v>
      </c>
      <c r="E58" s="161">
        <v>11667.61</v>
      </c>
      <c r="F58" s="161">
        <v>7148.94</v>
      </c>
      <c r="G58" s="161">
        <v>-32211.119999999999</v>
      </c>
      <c r="H58" s="161">
        <v>0</v>
      </c>
      <c r="I58" s="161">
        <v>0</v>
      </c>
      <c r="J58" s="161">
        <v>0</v>
      </c>
      <c r="K58" s="98"/>
      <c r="L58" s="98"/>
      <c r="M58" s="98"/>
    </row>
    <row r="59" spans="1:16" ht="15">
      <c r="A59" s="217" t="s">
        <v>855</v>
      </c>
      <c r="B59" s="160">
        <v>151.28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73"/>
      <c r="I59" s="173"/>
      <c r="J59" s="173"/>
      <c r="K59" s="98"/>
      <c r="L59" s="98"/>
      <c r="M59" s="98"/>
    </row>
    <row r="60" spans="1:16" ht="15">
      <c r="A60" s="217" t="s">
        <v>856</v>
      </c>
      <c r="B60" s="160">
        <v>1531.1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73"/>
      <c r="I60" s="173"/>
      <c r="J60" s="173"/>
      <c r="K60" s="98"/>
      <c r="L60" s="98"/>
      <c r="M60" s="98"/>
    </row>
    <row r="61" spans="1:16" ht="15">
      <c r="A61" s="217" t="s">
        <v>857</v>
      </c>
      <c r="B61" s="160">
        <v>645.89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73"/>
      <c r="I61" s="173"/>
      <c r="J61" s="173"/>
      <c r="K61" s="98"/>
      <c r="L61" s="98"/>
      <c r="M61" s="98"/>
    </row>
    <row r="62" spans="1:16" ht="15">
      <c r="A62" s="217" t="s">
        <v>858</v>
      </c>
      <c r="B62" s="160">
        <v>85.64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73"/>
      <c r="I62" s="173"/>
      <c r="J62" s="173"/>
      <c r="K62" s="98"/>
      <c r="L62" s="98"/>
      <c r="M62" s="98"/>
    </row>
    <row r="63" spans="1:16" s="51" customFormat="1" ht="15">
      <c r="A63" s="8" t="s">
        <v>757</v>
      </c>
      <c r="B63" s="165">
        <v>1373101.34</v>
      </c>
      <c r="C63" s="165">
        <v>1289677.7399999998</v>
      </c>
      <c r="D63" s="165">
        <v>1137581.0799999998</v>
      </c>
      <c r="E63" s="165">
        <v>1292628.5900000001</v>
      </c>
      <c r="F63" s="165">
        <v>1320273.6199999996</v>
      </c>
      <c r="G63" s="165">
        <v>1457573.5600000003</v>
      </c>
      <c r="H63" s="165">
        <v>1314572.56</v>
      </c>
      <c r="I63" s="165">
        <v>1438343.3999999997</v>
      </c>
      <c r="J63" s="165">
        <v>1314568.56</v>
      </c>
      <c r="K63" s="106">
        <f>B63-SUM(B36:B62)</f>
        <v>0</v>
      </c>
      <c r="L63" s="106">
        <f t="shared" ref="L63:P63" si="1">C63-SUM(C36:C62)</f>
        <v>0</v>
      </c>
      <c r="M63" s="106">
        <f t="shared" si="1"/>
        <v>0</v>
      </c>
      <c r="N63" s="106">
        <f t="shared" si="1"/>
        <v>0</v>
      </c>
      <c r="O63" s="106">
        <f t="shared" si="1"/>
        <v>0</v>
      </c>
      <c r="P63" s="106">
        <f t="shared" si="1"/>
        <v>0</v>
      </c>
    </row>
    <row r="64" spans="1:16" ht="15">
      <c r="A64" s="53"/>
      <c r="B64" s="161"/>
      <c r="C64" s="161"/>
      <c r="D64" s="161"/>
      <c r="E64" s="161"/>
      <c r="F64" s="161"/>
      <c r="G64" s="161"/>
      <c r="H64" s="161"/>
      <c r="I64" s="161"/>
      <c r="J64" s="161"/>
      <c r="K64" s="98"/>
      <c r="L64" s="98"/>
      <c r="M64" s="98"/>
    </row>
    <row r="65" spans="1:13" ht="15">
      <c r="A65" s="217" t="s">
        <v>864</v>
      </c>
      <c r="B65" s="160">
        <v>0</v>
      </c>
      <c r="C65" s="160">
        <v>0</v>
      </c>
      <c r="D65" s="160">
        <v>0</v>
      </c>
      <c r="E65" s="160">
        <v>0</v>
      </c>
      <c r="F65" s="160">
        <v>0</v>
      </c>
      <c r="G65" s="160">
        <v>2050.2399999999998</v>
      </c>
      <c r="H65" s="161"/>
      <c r="I65" s="161"/>
      <c r="J65" s="161"/>
      <c r="K65" s="98"/>
      <c r="L65" s="98"/>
      <c r="M65" s="98"/>
    </row>
    <row r="66" spans="1:13" ht="15">
      <c r="A66" s="53" t="s">
        <v>318</v>
      </c>
      <c r="B66" s="161">
        <v>8615.93</v>
      </c>
      <c r="C66" s="161">
        <v>10668.560000000001</v>
      </c>
      <c r="D66" s="161">
        <v>5145.13</v>
      </c>
      <c r="E66" s="161">
        <v>4348.24</v>
      </c>
      <c r="F66" s="161">
        <v>1238.05</v>
      </c>
      <c r="G66" s="161">
        <v>4018.47</v>
      </c>
      <c r="H66" s="161">
        <v>0</v>
      </c>
      <c r="I66" s="161">
        <v>0</v>
      </c>
      <c r="J66" s="161">
        <v>0</v>
      </c>
      <c r="K66" s="98"/>
      <c r="L66" s="98"/>
      <c r="M66" s="98"/>
    </row>
    <row r="67" spans="1:13" ht="15">
      <c r="A67" s="53" t="s">
        <v>475</v>
      </c>
      <c r="B67" s="161">
        <v>429.89</v>
      </c>
      <c r="C67" s="161">
        <v>150</v>
      </c>
      <c r="D67" s="161">
        <v>0</v>
      </c>
      <c r="E67" s="161">
        <v>0</v>
      </c>
      <c r="F67" s="161">
        <v>0</v>
      </c>
      <c r="G67" s="161">
        <v>309.99</v>
      </c>
      <c r="H67" s="161">
        <v>0</v>
      </c>
      <c r="I67" s="161">
        <v>0</v>
      </c>
      <c r="J67" s="161">
        <v>0</v>
      </c>
      <c r="K67" s="98"/>
      <c r="L67" s="98"/>
      <c r="M67" s="98"/>
    </row>
    <row r="68" spans="1:13" ht="15">
      <c r="A68" s="217" t="s">
        <v>863</v>
      </c>
      <c r="B68" s="160">
        <v>0</v>
      </c>
      <c r="C68" s="160">
        <v>98.53</v>
      </c>
      <c r="D68" s="160">
        <v>0</v>
      </c>
      <c r="E68" s="160">
        <v>0</v>
      </c>
      <c r="F68" s="160">
        <v>0</v>
      </c>
      <c r="G68" s="160">
        <v>0</v>
      </c>
      <c r="H68" s="161"/>
      <c r="I68" s="161"/>
      <c r="J68" s="161"/>
      <c r="K68" s="98"/>
      <c r="L68" s="98"/>
      <c r="M68" s="98"/>
    </row>
    <row r="69" spans="1:13" ht="15">
      <c r="A69" s="53" t="s">
        <v>397</v>
      </c>
      <c r="B69" s="161">
        <v>25677.19</v>
      </c>
      <c r="C69" s="161">
        <v>9100.17</v>
      </c>
      <c r="D69" s="161">
        <v>10289.84</v>
      </c>
      <c r="E69" s="161">
        <v>7545.3</v>
      </c>
      <c r="F69" s="161">
        <v>37247.839999999997</v>
      </c>
      <c r="G69" s="161">
        <v>22234.57</v>
      </c>
      <c r="H69" s="161">
        <v>0</v>
      </c>
      <c r="I69" s="161">
        <v>0</v>
      </c>
      <c r="J69" s="161">
        <v>0</v>
      </c>
      <c r="K69" s="98"/>
      <c r="L69" s="98"/>
      <c r="M69" s="98"/>
    </row>
    <row r="70" spans="1:13" ht="15">
      <c r="A70" s="53" t="s">
        <v>323</v>
      </c>
      <c r="B70" s="161">
        <v>1247000</v>
      </c>
      <c r="C70" s="161">
        <v>1098000</v>
      </c>
      <c r="D70" s="161">
        <v>4154361.53</v>
      </c>
      <c r="E70" s="161">
        <v>1311555.92</v>
      </c>
      <c r="F70" s="161">
        <v>1189607.78</v>
      </c>
      <c r="G70" s="161">
        <v>-984058.84</v>
      </c>
      <c r="H70" s="161">
        <v>0</v>
      </c>
      <c r="I70" s="161">
        <v>0</v>
      </c>
      <c r="J70" s="161">
        <v>0</v>
      </c>
      <c r="K70" s="98"/>
      <c r="L70" s="98"/>
      <c r="M70" s="98"/>
    </row>
    <row r="71" spans="1:13" ht="15">
      <c r="A71" s="53" t="s">
        <v>398</v>
      </c>
      <c r="B71" s="161">
        <v>27</v>
      </c>
      <c r="C71" s="161">
        <v>27</v>
      </c>
      <c r="D71" s="161">
        <v>27</v>
      </c>
      <c r="E71" s="161">
        <v>27</v>
      </c>
      <c r="F71" s="161">
        <v>50.15</v>
      </c>
      <c r="G71" s="161">
        <v>27</v>
      </c>
      <c r="H71" s="161">
        <v>0</v>
      </c>
      <c r="I71" s="161">
        <v>0</v>
      </c>
      <c r="J71" s="161">
        <v>0</v>
      </c>
      <c r="K71" s="98"/>
      <c r="L71" s="98"/>
      <c r="M71" s="98"/>
    </row>
    <row r="72" spans="1:13" ht="15">
      <c r="A72" s="53" t="s">
        <v>324</v>
      </c>
      <c r="B72" s="161">
        <v>0</v>
      </c>
      <c r="C72" s="161">
        <v>0</v>
      </c>
      <c r="D72" s="161">
        <v>0</v>
      </c>
      <c r="E72" s="161">
        <v>0</v>
      </c>
      <c r="F72" s="161">
        <v>0</v>
      </c>
      <c r="G72" s="161">
        <v>0</v>
      </c>
      <c r="H72" s="161">
        <v>0</v>
      </c>
      <c r="I72" s="161">
        <v>0</v>
      </c>
      <c r="J72" s="161">
        <v>0</v>
      </c>
      <c r="K72" s="98"/>
      <c r="L72" s="98"/>
      <c r="M72" s="98"/>
    </row>
    <row r="73" spans="1:13" ht="15">
      <c r="A73" s="53" t="s">
        <v>325</v>
      </c>
      <c r="B73" s="161">
        <v>257744.80000000002</v>
      </c>
      <c r="C73" s="161">
        <v>-252996.86999999997</v>
      </c>
      <c r="D73" s="161">
        <v>1200736.7000000004</v>
      </c>
      <c r="E73" s="161">
        <v>266556.84000000008</v>
      </c>
      <c r="F73" s="161">
        <v>1387017.4499999997</v>
      </c>
      <c r="G73" s="161">
        <v>-184552.89</v>
      </c>
      <c r="H73" s="161">
        <v>0</v>
      </c>
      <c r="I73" s="161">
        <v>0</v>
      </c>
      <c r="J73" s="161">
        <v>0</v>
      </c>
      <c r="K73" s="98"/>
      <c r="L73" s="98"/>
      <c r="M73" s="98"/>
    </row>
    <row r="74" spans="1:13" ht="15">
      <c r="A74" s="53" t="s">
        <v>326</v>
      </c>
      <c r="B74" s="161">
        <v>106845.41000000003</v>
      </c>
      <c r="C74" s="161">
        <v>-377425.87999999995</v>
      </c>
      <c r="D74" s="161">
        <v>107705.39000000001</v>
      </c>
      <c r="E74" s="161">
        <v>111130.23000000001</v>
      </c>
      <c r="F74" s="161">
        <v>2695047.23</v>
      </c>
      <c r="G74" s="161">
        <v>99777.799999999988</v>
      </c>
      <c r="H74" s="161">
        <v>0</v>
      </c>
      <c r="I74" s="161">
        <v>0</v>
      </c>
      <c r="J74" s="161">
        <v>0</v>
      </c>
      <c r="K74" s="98"/>
      <c r="L74" s="98"/>
      <c r="M74" s="98"/>
    </row>
    <row r="75" spans="1:13" ht="15">
      <c r="A75" s="53" t="s">
        <v>317</v>
      </c>
      <c r="B75" s="161">
        <v>7982.8599999999988</v>
      </c>
      <c r="C75" s="161">
        <v>12333.500000000002</v>
      </c>
      <c r="D75" s="161">
        <v>10674.72</v>
      </c>
      <c r="E75" s="161">
        <v>10330.359999999999</v>
      </c>
      <c r="F75" s="161">
        <v>26202.15</v>
      </c>
      <c r="G75" s="161">
        <v>9460.369999999999</v>
      </c>
      <c r="H75" s="161">
        <v>0</v>
      </c>
      <c r="I75" s="161">
        <v>0</v>
      </c>
      <c r="J75" s="161">
        <v>0</v>
      </c>
      <c r="K75" s="98"/>
      <c r="L75" s="98"/>
      <c r="M75" s="98"/>
    </row>
    <row r="76" spans="1:13" ht="15">
      <c r="A76" s="53" t="s">
        <v>399</v>
      </c>
      <c r="B76" s="161">
        <v>651998.28</v>
      </c>
      <c r="C76" s="161">
        <v>-7339.91</v>
      </c>
      <c r="D76" s="161">
        <v>-599729.39</v>
      </c>
      <c r="E76" s="161">
        <v>-41552.93</v>
      </c>
      <c r="F76" s="161">
        <v>-10515.92</v>
      </c>
      <c r="G76" s="161">
        <v>-74960.570000000007</v>
      </c>
      <c r="H76" s="161">
        <v>0</v>
      </c>
      <c r="I76" s="161">
        <v>0</v>
      </c>
      <c r="J76" s="161">
        <v>0</v>
      </c>
      <c r="K76" s="98"/>
      <c r="L76" s="98"/>
      <c r="M76" s="98"/>
    </row>
    <row r="77" spans="1:13" ht="15">
      <c r="A77" s="53" t="s">
        <v>327</v>
      </c>
      <c r="B77" s="161">
        <v>-9746.9</v>
      </c>
      <c r="C77" s="161">
        <v>-9746.9</v>
      </c>
      <c r="D77" s="161">
        <v>-9746.9</v>
      </c>
      <c r="E77" s="161">
        <v>-18421.87</v>
      </c>
      <c r="F77" s="161">
        <v>-18421.87</v>
      </c>
      <c r="G77" s="161">
        <v>-18421.87</v>
      </c>
      <c r="H77" s="161">
        <v>0</v>
      </c>
      <c r="I77" s="161">
        <v>0</v>
      </c>
      <c r="J77" s="161">
        <v>0</v>
      </c>
      <c r="K77" s="98"/>
      <c r="L77" s="98"/>
      <c r="M77" s="98"/>
    </row>
    <row r="78" spans="1:13" ht="15">
      <c r="A78" s="53" t="s">
        <v>400</v>
      </c>
      <c r="B78" s="161">
        <v>83001.45</v>
      </c>
      <c r="C78" s="161">
        <v>83001.45</v>
      </c>
      <c r="D78" s="161">
        <v>83001.45</v>
      </c>
      <c r="E78" s="161">
        <v>83865.61</v>
      </c>
      <c r="F78" s="161">
        <v>83865.61</v>
      </c>
      <c r="G78" s="161">
        <v>83865.61</v>
      </c>
      <c r="H78" s="161">
        <v>0</v>
      </c>
      <c r="I78" s="161">
        <v>0</v>
      </c>
      <c r="J78" s="161">
        <v>0</v>
      </c>
      <c r="K78" s="98"/>
      <c r="L78" s="98"/>
      <c r="M78" s="98"/>
    </row>
    <row r="79" spans="1:13" ht="15">
      <c r="A79" s="53" t="s">
        <v>328</v>
      </c>
      <c r="B79" s="161">
        <v>854055.35</v>
      </c>
      <c r="C79" s="161">
        <v>831783.42</v>
      </c>
      <c r="D79" s="161">
        <v>836048.42</v>
      </c>
      <c r="E79" s="161">
        <v>834273.94</v>
      </c>
      <c r="F79" s="161">
        <v>860523.4</v>
      </c>
      <c r="G79" s="161">
        <v>836139.49</v>
      </c>
      <c r="H79" s="161">
        <v>0</v>
      </c>
      <c r="I79" s="161">
        <v>0</v>
      </c>
      <c r="J79" s="161">
        <v>0</v>
      </c>
      <c r="K79" s="98"/>
      <c r="L79" s="98"/>
      <c r="M79" s="98"/>
    </row>
    <row r="80" spans="1:13" ht="15">
      <c r="A80" s="53" t="s">
        <v>401</v>
      </c>
      <c r="B80" s="161">
        <v>22347.69</v>
      </c>
      <c r="C80" s="161">
        <v>11683.87</v>
      </c>
      <c r="D80" s="161">
        <v>46150.6</v>
      </c>
      <c r="E80" s="161">
        <v>14381.36</v>
      </c>
      <c r="F80" s="161">
        <v>57739.799999999996</v>
      </c>
      <c r="G80" s="161">
        <v>29874.719999999998</v>
      </c>
      <c r="H80" s="161">
        <v>0</v>
      </c>
      <c r="I80" s="161">
        <v>0</v>
      </c>
      <c r="J80" s="161">
        <v>0</v>
      </c>
      <c r="K80" s="98"/>
      <c r="L80" s="98"/>
      <c r="M80" s="98"/>
    </row>
    <row r="81" spans="1:16" ht="15">
      <c r="A81" s="217" t="s">
        <v>860</v>
      </c>
      <c r="B81" s="160">
        <v>0</v>
      </c>
      <c r="C81" s="160">
        <v>0</v>
      </c>
      <c r="D81" s="160">
        <v>0</v>
      </c>
      <c r="E81" s="160">
        <v>179.25</v>
      </c>
      <c r="F81" s="160">
        <v>0</v>
      </c>
      <c r="G81" s="160">
        <v>0</v>
      </c>
      <c r="H81" s="161"/>
      <c r="I81" s="161"/>
      <c r="J81" s="161"/>
      <c r="K81" s="98"/>
      <c r="L81" s="98"/>
      <c r="M81" s="98"/>
    </row>
    <row r="82" spans="1:16" ht="15">
      <c r="A82" s="217" t="s">
        <v>861</v>
      </c>
      <c r="B82" s="160">
        <v>6.39</v>
      </c>
      <c r="C82" s="160">
        <v>0</v>
      </c>
      <c r="D82" s="160">
        <v>0</v>
      </c>
      <c r="E82" s="160">
        <v>12.97</v>
      </c>
      <c r="F82" s="160">
        <v>0</v>
      </c>
      <c r="G82" s="160">
        <v>0</v>
      </c>
      <c r="H82" s="161"/>
      <c r="I82" s="161"/>
      <c r="J82" s="161"/>
      <c r="K82" s="98"/>
      <c r="L82" s="98"/>
      <c r="M82" s="98"/>
    </row>
    <row r="83" spans="1:16" ht="15">
      <c r="A83" s="53" t="s">
        <v>112</v>
      </c>
      <c r="B83" s="161">
        <v>8494.1200000000008</v>
      </c>
      <c r="C83" s="161">
        <v>19360.580000000005</v>
      </c>
      <c r="D83" s="161">
        <v>8797.52</v>
      </c>
      <c r="E83" s="161">
        <v>20150.010000000002</v>
      </c>
      <c r="F83" s="161">
        <v>14290.77</v>
      </c>
      <c r="G83" s="161">
        <v>16037.359999999999</v>
      </c>
      <c r="H83" s="161">
        <v>0</v>
      </c>
      <c r="I83" s="161">
        <v>0</v>
      </c>
      <c r="J83" s="161">
        <v>0</v>
      </c>
      <c r="K83" s="98"/>
      <c r="L83" s="98"/>
      <c r="M83" s="98"/>
    </row>
    <row r="84" spans="1:16" ht="15">
      <c r="A84" s="53" t="s">
        <v>114</v>
      </c>
      <c r="B84" s="161">
        <v>0</v>
      </c>
      <c r="C84" s="161">
        <v>4362</v>
      </c>
      <c r="D84" s="161">
        <v>8393.19</v>
      </c>
      <c r="E84" s="161">
        <v>12259.48</v>
      </c>
      <c r="F84" s="161">
        <v>2686</v>
      </c>
      <c r="G84" s="161">
        <v>8157</v>
      </c>
      <c r="H84" s="161">
        <v>0</v>
      </c>
      <c r="I84" s="161">
        <v>0</v>
      </c>
      <c r="J84" s="161">
        <v>0</v>
      </c>
      <c r="K84" s="98"/>
      <c r="L84" s="98"/>
      <c r="M84" s="98"/>
    </row>
    <row r="85" spans="1:16" ht="15">
      <c r="A85" s="53" t="s">
        <v>476</v>
      </c>
      <c r="B85" s="161">
        <v>0</v>
      </c>
      <c r="C85" s="161">
        <v>0</v>
      </c>
      <c r="D85" s="161">
        <v>0</v>
      </c>
      <c r="E85" s="161"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  <c r="K85" s="98"/>
      <c r="L85" s="98"/>
      <c r="M85" s="98"/>
    </row>
    <row r="86" spans="1:16" ht="15">
      <c r="A86" s="217" t="s">
        <v>862</v>
      </c>
      <c r="B86" s="160">
        <v>125</v>
      </c>
      <c r="C86" s="160">
        <v>0</v>
      </c>
      <c r="D86" s="160">
        <v>0</v>
      </c>
      <c r="E86" s="160">
        <v>0</v>
      </c>
      <c r="F86" s="160">
        <v>0</v>
      </c>
      <c r="G86" s="160">
        <v>0</v>
      </c>
      <c r="H86" s="173"/>
      <c r="I86" s="173"/>
      <c r="J86" s="173"/>
      <c r="K86" s="98"/>
      <c r="L86" s="98"/>
      <c r="M86" s="98"/>
    </row>
    <row r="87" spans="1:16" s="51" customFormat="1" ht="15">
      <c r="A87" s="8" t="s">
        <v>758</v>
      </c>
      <c r="B87" s="165">
        <v>3264604.4600000004</v>
      </c>
      <c r="C87" s="165">
        <v>1433059.5200000003</v>
      </c>
      <c r="D87" s="165">
        <v>5861855.1999999993</v>
      </c>
      <c r="E87" s="165">
        <v>2616641.71</v>
      </c>
      <c r="F87" s="165">
        <v>6326578.4400000004</v>
      </c>
      <c r="G87" s="165">
        <v>-150041.54999999999</v>
      </c>
      <c r="H87" s="165">
        <v>3657159.27</v>
      </c>
      <c r="I87" s="165">
        <v>1511650.08</v>
      </c>
      <c r="J87" s="165">
        <v>1468240.2799999998</v>
      </c>
      <c r="K87" s="106">
        <f>B87-SUM(B65:B86)</f>
        <v>0</v>
      </c>
      <c r="L87" s="106">
        <f t="shared" ref="L87:P87" si="2">C87-SUM(C65:C86)</f>
        <v>0</v>
      </c>
      <c r="M87" s="106">
        <f t="shared" si="2"/>
        <v>0</v>
      </c>
      <c r="N87" s="106">
        <f t="shared" si="2"/>
        <v>0</v>
      </c>
      <c r="O87" s="106">
        <f t="shared" si="2"/>
        <v>0</v>
      </c>
      <c r="P87" s="106">
        <f t="shared" si="2"/>
        <v>0</v>
      </c>
    </row>
    <row r="88" spans="1:16" ht="15">
      <c r="A88" s="53"/>
      <c r="B88" s="161"/>
      <c r="C88" s="161"/>
      <c r="D88" s="161"/>
      <c r="E88" s="161"/>
      <c r="F88" s="161"/>
      <c r="G88" s="161"/>
      <c r="H88" s="161"/>
      <c r="I88" s="161"/>
      <c r="J88" s="161"/>
      <c r="K88" s="98"/>
      <c r="L88" s="98"/>
      <c r="M88" s="98"/>
    </row>
    <row r="89" spans="1:16" ht="15">
      <c r="A89" s="53" t="s">
        <v>125</v>
      </c>
      <c r="B89" s="161">
        <v>13327.54</v>
      </c>
      <c r="C89" s="161">
        <v>13327.54</v>
      </c>
      <c r="D89" s="161">
        <v>11426.37</v>
      </c>
      <c r="E89" s="161">
        <v>11426.37</v>
      </c>
      <c r="F89" s="161">
        <v>11426.37</v>
      </c>
      <c r="G89" s="161">
        <v>11426.37</v>
      </c>
      <c r="H89" s="161">
        <v>0</v>
      </c>
      <c r="I89" s="161">
        <v>0</v>
      </c>
      <c r="J89" s="161">
        <v>0</v>
      </c>
      <c r="K89" s="98"/>
      <c r="L89" s="98"/>
      <c r="M89" s="98"/>
    </row>
    <row r="90" spans="1:16" ht="15">
      <c r="A90" s="53" t="s">
        <v>402</v>
      </c>
      <c r="B90" s="161">
        <v>7865.78</v>
      </c>
      <c r="C90" s="161">
        <v>7815.21</v>
      </c>
      <c r="D90" s="161">
        <v>7815.21</v>
      </c>
      <c r="E90" s="161">
        <v>7845.89</v>
      </c>
      <c r="F90" s="161">
        <v>7840.75</v>
      </c>
      <c r="G90" s="161">
        <v>7840.75</v>
      </c>
      <c r="H90" s="161">
        <v>0</v>
      </c>
      <c r="I90" s="161">
        <v>0</v>
      </c>
      <c r="J90" s="161">
        <v>0</v>
      </c>
      <c r="K90" s="98"/>
      <c r="L90" s="98"/>
      <c r="M90" s="98"/>
    </row>
    <row r="91" spans="1:16" ht="15">
      <c r="A91" s="53" t="s">
        <v>126</v>
      </c>
      <c r="B91" s="161">
        <v>0</v>
      </c>
      <c r="C91" s="161">
        <v>0</v>
      </c>
      <c r="D91" s="161">
        <v>0</v>
      </c>
      <c r="E91" s="161">
        <v>0</v>
      </c>
      <c r="F91" s="161">
        <v>0</v>
      </c>
      <c r="G91" s="161">
        <v>0</v>
      </c>
      <c r="H91" s="161">
        <v>0</v>
      </c>
      <c r="I91" s="161">
        <v>0</v>
      </c>
      <c r="J91" s="161">
        <v>0</v>
      </c>
      <c r="K91" s="98"/>
      <c r="L91" s="98"/>
      <c r="M91" s="98"/>
    </row>
    <row r="92" spans="1:16" ht="15">
      <c r="A92" s="53" t="s">
        <v>334</v>
      </c>
      <c r="B92" s="161">
        <v>0</v>
      </c>
      <c r="C92" s="161">
        <v>0</v>
      </c>
      <c r="D92" s="161">
        <v>-2000000</v>
      </c>
      <c r="E92" s="161">
        <v>0</v>
      </c>
      <c r="F92" s="161">
        <v>0</v>
      </c>
      <c r="G92" s="161">
        <v>-1000000</v>
      </c>
      <c r="H92" s="161">
        <v>0</v>
      </c>
      <c r="I92" s="161">
        <v>0</v>
      </c>
      <c r="J92" s="161">
        <v>0</v>
      </c>
      <c r="K92" s="98"/>
      <c r="L92" s="98"/>
      <c r="M92" s="98"/>
    </row>
    <row r="93" spans="1:16" ht="15">
      <c r="A93" s="53" t="s">
        <v>403</v>
      </c>
      <c r="B93" s="161">
        <v>143941.99</v>
      </c>
      <c r="C93" s="161">
        <v>143941.99</v>
      </c>
      <c r="D93" s="161">
        <v>143941.99</v>
      </c>
      <c r="E93" s="161">
        <v>143941.99</v>
      </c>
      <c r="F93" s="161">
        <v>143941.99</v>
      </c>
      <c r="G93" s="161">
        <v>143941.99</v>
      </c>
      <c r="H93" s="161">
        <v>0</v>
      </c>
      <c r="I93" s="161">
        <v>0</v>
      </c>
      <c r="J93" s="161">
        <v>0</v>
      </c>
      <c r="K93" s="98"/>
      <c r="L93" s="98"/>
      <c r="M93" s="98"/>
    </row>
    <row r="94" spans="1:16" ht="15">
      <c r="A94" s="53" t="s">
        <v>404</v>
      </c>
      <c r="B94" s="161">
        <v>1497452.15</v>
      </c>
      <c r="C94" s="161">
        <v>1497452.15</v>
      </c>
      <c r="D94" s="161">
        <v>1376763.15</v>
      </c>
      <c r="E94" s="161">
        <v>1447868.82</v>
      </c>
      <c r="F94" s="161">
        <v>1490368.82</v>
      </c>
      <c r="G94" s="161">
        <v>1490368.82</v>
      </c>
      <c r="H94" s="161">
        <v>0</v>
      </c>
      <c r="I94" s="161">
        <v>0</v>
      </c>
      <c r="J94" s="161">
        <v>0</v>
      </c>
      <c r="K94" s="98"/>
      <c r="L94" s="98"/>
      <c r="M94" s="98"/>
    </row>
    <row r="95" spans="1:16" s="51" customFormat="1" ht="15">
      <c r="A95" s="8" t="s">
        <v>759</v>
      </c>
      <c r="B95" s="165">
        <v>1662587.46</v>
      </c>
      <c r="C95" s="165">
        <v>1662536.89</v>
      </c>
      <c r="D95" s="165">
        <v>-460053.28</v>
      </c>
      <c r="E95" s="165">
        <v>1611083.07</v>
      </c>
      <c r="F95" s="165">
        <v>1653577.9300000002</v>
      </c>
      <c r="G95" s="165">
        <v>653577.93000000005</v>
      </c>
      <c r="H95" s="165">
        <v>1717040</v>
      </c>
      <c r="I95" s="165">
        <v>1717040</v>
      </c>
      <c r="J95" s="165">
        <v>1717040</v>
      </c>
      <c r="K95" s="106">
        <f>B95-SUM(B89:B94)</f>
        <v>0</v>
      </c>
      <c r="L95" s="106">
        <f t="shared" ref="L95:P95" si="3">C95-SUM(C89:C94)</f>
        <v>0</v>
      </c>
      <c r="M95" s="106">
        <f t="shared" si="3"/>
        <v>0</v>
      </c>
      <c r="N95" s="106">
        <f t="shared" si="3"/>
        <v>0</v>
      </c>
      <c r="O95" s="106">
        <f t="shared" si="3"/>
        <v>0</v>
      </c>
      <c r="P95" s="106">
        <f t="shared" si="3"/>
        <v>0</v>
      </c>
    </row>
    <row r="96" spans="1:16" ht="15">
      <c r="A96" s="53"/>
      <c r="B96" s="161"/>
      <c r="C96" s="161"/>
      <c r="D96" s="161"/>
      <c r="E96" s="161"/>
      <c r="F96" s="161"/>
      <c r="G96" s="161"/>
      <c r="H96" s="161"/>
      <c r="I96" s="161"/>
      <c r="J96" s="161"/>
      <c r="K96" s="98"/>
      <c r="L96" s="98"/>
      <c r="M96" s="98"/>
    </row>
    <row r="97" spans="1:16" ht="15">
      <c r="A97" s="53" t="s">
        <v>405</v>
      </c>
      <c r="B97" s="161">
        <v>0</v>
      </c>
      <c r="C97" s="161">
        <v>0</v>
      </c>
      <c r="D97" s="161">
        <v>0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98"/>
      <c r="L97" s="98"/>
      <c r="M97" s="98"/>
    </row>
    <row r="98" spans="1:16" ht="15">
      <c r="A98" s="53" t="s">
        <v>133</v>
      </c>
      <c r="B98" s="161">
        <v>374954.33</v>
      </c>
      <c r="C98" s="161">
        <v>374097.99</v>
      </c>
      <c r="D98" s="161">
        <v>360705.61</v>
      </c>
      <c r="E98" s="161">
        <v>360714.61</v>
      </c>
      <c r="F98" s="161">
        <v>359581.1999999999</v>
      </c>
      <c r="G98" s="161">
        <v>293142.21999999986</v>
      </c>
      <c r="H98" s="161">
        <v>0</v>
      </c>
      <c r="I98" s="161">
        <v>0</v>
      </c>
      <c r="J98" s="161">
        <v>0</v>
      </c>
      <c r="K98" s="98"/>
      <c r="L98" s="98"/>
      <c r="M98" s="98"/>
    </row>
    <row r="99" spans="1:16" ht="15">
      <c r="A99" s="53" t="s">
        <v>365</v>
      </c>
      <c r="B99" s="161">
        <v>17390.939999999999</v>
      </c>
      <c r="C99" s="161">
        <v>17858.41</v>
      </c>
      <c r="D99" s="161">
        <v>30120.79</v>
      </c>
      <c r="E99" s="161">
        <v>11449.06</v>
      </c>
      <c r="F99" s="161">
        <v>16959.39</v>
      </c>
      <c r="G99" s="161">
        <v>25172.170000000002</v>
      </c>
      <c r="H99" s="161">
        <v>0</v>
      </c>
      <c r="I99" s="161">
        <v>0</v>
      </c>
      <c r="J99" s="161">
        <v>0</v>
      </c>
      <c r="K99" s="98"/>
      <c r="L99" s="98"/>
      <c r="M99" s="98"/>
    </row>
    <row r="100" spans="1:16" ht="15">
      <c r="A100" s="53" t="s">
        <v>336</v>
      </c>
      <c r="B100" s="161">
        <v>28310.020000000004</v>
      </c>
      <c r="C100" s="161">
        <v>63389.829999999994</v>
      </c>
      <c r="D100" s="161">
        <v>55303.619999999995</v>
      </c>
      <c r="E100" s="161">
        <v>102595.48999999999</v>
      </c>
      <c r="F100" s="161">
        <v>69604.3</v>
      </c>
      <c r="G100" s="161">
        <v>-94595.97</v>
      </c>
      <c r="H100" s="161">
        <v>0</v>
      </c>
      <c r="I100" s="161">
        <v>0</v>
      </c>
      <c r="J100" s="161">
        <v>0</v>
      </c>
      <c r="K100" s="98"/>
      <c r="L100" s="98"/>
      <c r="M100" s="98"/>
    </row>
    <row r="101" spans="1:16" ht="15">
      <c r="A101" s="53" t="s">
        <v>477</v>
      </c>
      <c r="B101" s="161">
        <v>2766.55</v>
      </c>
      <c r="C101" s="161">
        <v>2637.41</v>
      </c>
      <c r="D101" s="161">
        <v>1736.11</v>
      </c>
      <c r="E101" s="161">
        <v>920.13</v>
      </c>
      <c r="F101" s="161">
        <v>5571.32</v>
      </c>
      <c r="G101" s="161">
        <v>6067.6</v>
      </c>
      <c r="H101" s="161">
        <v>0</v>
      </c>
      <c r="I101" s="161">
        <v>0</v>
      </c>
      <c r="J101" s="161">
        <v>0</v>
      </c>
      <c r="K101" s="98"/>
      <c r="L101" s="98"/>
      <c r="M101" s="98"/>
    </row>
    <row r="102" spans="1:16" ht="15">
      <c r="A102" s="53" t="s">
        <v>366</v>
      </c>
      <c r="B102" s="161">
        <v>4408.66</v>
      </c>
      <c r="C102" s="161">
        <v>4307.8</v>
      </c>
      <c r="D102" s="161">
        <v>3879.21</v>
      </c>
      <c r="E102" s="161">
        <v>3898.3100000000004</v>
      </c>
      <c r="F102" s="161">
        <v>4290.1499999999996</v>
      </c>
      <c r="G102" s="161">
        <v>4184.07</v>
      </c>
      <c r="H102" s="161">
        <v>0</v>
      </c>
      <c r="I102" s="161">
        <v>0</v>
      </c>
      <c r="J102" s="161">
        <v>0</v>
      </c>
      <c r="K102" s="98"/>
      <c r="L102" s="98"/>
      <c r="M102" s="98"/>
    </row>
    <row r="103" spans="1:16" ht="15">
      <c r="A103" s="53" t="s">
        <v>367</v>
      </c>
      <c r="B103" s="161">
        <v>17013.96</v>
      </c>
      <c r="C103" s="161">
        <v>4391.1000000000004</v>
      </c>
      <c r="D103" s="161">
        <v>13490.83</v>
      </c>
      <c r="E103" s="161">
        <v>3168.39</v>
      </c>
      <c r="F103" s="161">
        <v>15675.88</v>
      </c>
      <c r="G103" s="161">
        <v>5641.1399999999994</v>
      </c>
      <c r="H103" s="161">
        <v>0</v>
      </c>
      <c r="I103" s="161">
        <v>0</v>
      </c>
      <c r="J103" s="161">
        <v>0</v>
      </c>
      <c r="K103" s="98"/>
      <c r="L103" s="98"/>
      <c r="M103" s="98"/>
    </row>
    <row r="104" spans="1:16" ht="15">
      <c r="A104" s="53" t="s">
        <v>691</v>
      </c>
      <c r="B104" s="161">
        <v>0</v>
      </c>
      <c r="C104" s="161">
        <v>0</v>
      </c>
      <c r="D104" s="161">
        <v>0</v>
      </c>
      <c r="E104" s="161">
        <v>0</v>
      </c>
      <c r="F104" s="161">
        <v>0</v>
      </c>
      <c r="G104" s="161">
        <v>0</v>
      </c>
      <c r="H104" s="161">
        <v>0</v>
      </c>
      <c r="I104" s="161">
        <v>0</v>
      </c>
      <c r="J104" s="161">
        <v>0</v>
      </c>
      <c r="K104" s="98"/>
      <c r="L104" s="98"/>
      <c r="M104" s="98"/>
    </row>
    <row r="105" spans="1:16" s="51" customFormat="1" ht="15">
      <c r="A105" s="8" t="s">
        <v>760</v>
      </c>
      <c r="B105" s="165">
        <v>444844.46</v>
      </c>
      <c r="C105" s="165">
        <v>466682.54000000004</v>
      </c>
      <c r="D105" s="165">
        <v>465236.17</v>
      </c>
      <c r="E105" s="165">
        <v>482745.99</v>
      </c>
      <c r="F105" s="165">
        <v>471682.23999999987</v>
      </c>
      <c r="G105" s="165">
        <v>239611.22999999984</v>
      </c>
      <c r="H105" s="165">
        <v>455829.25</v>
      </c>
      <c r="I105" s="165">
        <v>455829.25</v>
      </c>
      <c r="J105" s="165">
        <v>455821.25</v>
      </c>
      <c r="K105" s="106">
        <f>B105-SUM(B98:B104)</f>
        <v>0</v>
      </c>
      <c r="L105" s="106">
        <f t="shared" ref="L105:P105" si="4">C105-SUM(C98:C104)</f>
        <v>0</v>
      </c>
      <c r="M105" s="106">
        <f t="shared" si="4"/>
        <v>0</v>
      </c>
      <c r="N105" s="106">
        <f t="shared" si="4"/>
        <v>0</v>
      </c>
      <c r="O105" s="106">
        <f t="shared" si="4"/>
        <v>0</v>
      </c>
      <c r="P105" s="106">
        <f t="shared" si="4"/>
        <v>0</v>
      </c>
    </row>
    <row r="106" spans="1:16" ht="15">
      <c r="A106" s="53"/>
      <c r="B106" s="161"/>
      <c r="C106" s="161"/>
      <c r="D106" s="161"/>
      <c r="E106" s="161"/>
      <c r="F106" s="161"/>
      <c r="G106" s="161"/>
      <c r="H106" s="161"/>
      <c r="I106" s="161"/>
      <c r="J106" s="161"/>
      <c r="K106" s="98"/>
      <c r="L106" s="98"/>
      <c r="M106" s="98"/>
    </row>
    <row r="107" spans="1:16" ht="15">
      <c r="A107" s="53" t="s">
        <v>162</v>
      </c>
      <c r="B107" s="161">
        <v>-983.85000000000036</v>
      </c>
      <c r="C107" s="161">
        <v>-9491.42</v>
      </c>
      <c r="D107" s="161">
        <v>1676.3899999999999</v>
      </c>
      <c r="E107" s="161">
        <v>1161.2300000000002</v>
      </c>
      <c r="F107" s="161">
        <v>-2229.4300000000003</v>
      </c>
      <c r="G107" s="161">
        <v>2196.73</v>
      </c>
      <c r="H107" s="161">
        <v>0</v>
      </c>
      <c r="I107" s="161">
        <v>0</v>
      </c>
      <c r="J107" s="161">
        <v>0</v>
      </c>
      <c r="K107" s="98"/>
      <c r="L107" s="98"/>
      <c r="M107" s="98"/>
    </row>
    <row r="108" spans="1:16" ht="15">
      <c r="A108" s="53" t="s">
        <v>368</v>
      </c>
      <c r="B108" s="161">
        <v>746.48</v>
      </c>
      <c r="C108" s="161">
        <v>209.76</v>
      </c>
      <c r="D108" s="161">
        <v>96.61</v>
      </c>
      <c r="E108" s="161">
        <v>245.96</v>
      </c>
      <c r="F108" s="161">
        <v>92.85</v>
      </c>
      <c r="G108" s="161">
        <v>73.62</v>
      </c>
      <c r="H108" s="161">
        <v>0</v>
      </c>
      <c r="I108" s="161">
        <v>0</v>
      </c>
      <c r="J108" s="161">
        <v>0</v>
      </c>
      <c r="K108" s="98"/>
      <c r="L108" s="98"/>
      <c r="M108" s="98"/>
    </row>
    <row r="109" spans="1:16" ht="15">
      <c r="A109" s="53" t="s">
        <v>171</v>
      </c>
      <c r="B109" s="161">
        <v>2753.7799999999997</v>
      </c>
      <c r="C109" s="161">
        <v>1418.4800000000002</v>
      </c>
      <c r="D109" s="161">
        <v>2206.7399999999998</v>
      </c>
      <c r="E109" s="161">
        <v>3145.7599999999998</v>
      </c>
      <c r="F109" s="161">
        <v>2041.8000000000002</v>
      </c>
      <c r="G109" s="161">
        <v>8107.6799999999994</v>
      </c>
      <c r="H109" s="161">
        <v>0</v>
      </c>
      <c r="I109" s="161">
        <v>0</v>
      </c>
      <c r="J109" s="161">
        <v>0</v>
      </c>
      <c r="K109" s="98"/>
      <c r="L109" s="98"/>
      <c r="M109" s="98"/>
    </row>
    <row r="110" spans="1:16" ht="15">
      <c r="A110" s="53" t="s">
        <v>406</v>
      </c>
      <c r="B110" s="161">
        <v>0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1">
        <v>0</v>
      </c>
      <c r="J110" s="161">
        <v>0</v>
      </c>
      <c r="K110" s="98"/>
      <c r="L110" s="98"/>
      <c r="M110" s="98"/>
    </row>
    <row r="111" spans="1:16" ht="15">
      <c r="A111" s="53" t="s">
        <v>175</v>
      </c>
      <c r="B111" s="161">
        <v>152.32</v>
      </c>
      <c r="C111" s="161">
        <v>152.30000000000001</v>
      </c>
      <c r="D111" s="161">
        <v>120.31</v>
      </c>
      <c r="E111" s="161">
        <v>120.31</v>
      </c>
      <c r="F111" s="161">
        <v>120.31</v>
      </c>
      <c r="G111" s="161">
        <v>120.31</v>
      </c>
      <c r="H111" s="161">
        <v>0</v>
      </c>
      <c r="I111" s="161">
        <v>0</v>
      </c>
      <c r="J111" s="161">
        <v>0</v>
      </c>
      <c r="K111" s="98"/>
      <c r="L111" s="98"/>
      <c r="M111" s="98"/>
    </row>
    <row r="112" spans="1:16" ht="15">
      <c r="A112" s="53" t="s">
        <v>407</v>
      </c>
      <c r="B112" s="161">
        <v>0</v>
      </c>
      <c r="C112" s="161">
        <v>0</v>
      </c>
      <c r="D112" s="161">
        <v>0</v>
      </c>
      <c r="E112" s="161">
        <v>603.49</v>
      </c>
      <c r="F112" s="161">
        <v>1770</v>
      </c>
      <c r="G112" s="161">
        <v>44.75</v>
      </c>
      <c r="H112" s="161">
        <v>0</v>
      </c>
      <c r="I112" s="161">
        <v>0</v>
      </c>
      <c r="J112" s="161">
        <v>0</v>
      </c>
      <c r="K112" s="98"/>
      <c r="L112" s="98"/>
      <c r="M112" s="98"/>
    </row>
    <row r="113" spans="1:16" ht="15">
      <c r="A113" s="53" t="s">
        <v>176</v>
      </c>
      <c r="B113" s="161">
        <v>32.090000000000003</v>
      </c>
      <c r="C113" s="161">
        <v>0</v>
      </c>
      <c r="D113" s="161">
        <v>32</v>
      </c>
      <c r="E113" s="161">
        <v>-17</v>
      </c>
      <c r="F113" s="161">
        <v>84</v>
      </c>
      <c r="G113" s="161">
        <v>562.28</v>
      </c>
      <c r="H113" s="161">
        <v>0</v>
      </c>
      <c r="I113" s="161">
        <v>0</v>
      </c>
      <c r="J113" s="161">
        <v>0</v>
      </c>
      <c r="K113" s="98"/>
      <c r="L113" s="98"/>
      <c r="M113" s="98"/>
    </row>
    <row r="114" spans="1:16" s="51" customFormat="1" ht="15">
      <c r="A114" s="8" t="s">
        <v>761</v>
      </c>
      <c r="B114" s="165">
        <v>2700.8199999999997</v>
      </c>
      <c r="C114" s="165">
        <v>-7710.88</v>
      </c>
      <c r="D114" s="165">
        <v>4132.05</v>
      </c>
      <c r="E114" s="165">
        <v>5259.75</v>
      </c>
      <c r="F114" s="165">
        <v>1879.5299999999997</v>
      </c>
      <c r="G114" s="165">
        <v>11105.369999999999</v>
      </c>
      <c r="H114" s="165">
        <v>6926</v>
      </c>
      <c r="I114" s="165">
        <v>6926</v>
      </c>
      <c r="J114" s="165">
        <v>6934</v>
      </c>
      <c r="K114" s="106">
        <f>B114-SUM(B107:B113)</f>
        <v>0</v>
      </c>
      <c r="L114" s="106">
        <f t="shared" ref="L114:P114" si="5">C114-SUM(C107:C113)</f>
        <v>0</v>
      </c>
      <c r="M114" s="106">
        <f t="shared" si="5"/>
        <v>0</v>
      </c>
      <c r="N114" s="106">
        <f t="shared" si="5"/>
        <v>0</v>
      </c>
      <c r="O114" s="106">
        <f t="shared" si="5"/>
        <v>0</v>
      </c>
      <c r="P114" s="106">
        <f t="shared" si="5"/>
        <v>0</v>
      </c>
    </row>
    <row r="115" spans="1:16" ht="15">
      <c r="A115" s="53"/>
      <c r="B115" s="161"/>
      <c r="C115" s="161"/>
      <c r="D115" s="161"/>
      <c r="E115" s="161"/>
      <c r="F115" s="161"/>
      <c r="G115" s="161"/>
      <c r="H115" s="161"/>
      <c r="I115" s="161"/>
      <c r="J115" s="161"/>
      <c r="K115" s="98"/>
      <c r="L115" s="98"/>
      <c r="M115" s="98"/>
    </row>
    <row r="116" spans="1:16" ht="15">
      <c r="A116" s="53" t="s">
        <v>408</v>
      </c>
      <c r="B116" s="161">
        <v>2972.31</v>
      </c>
      <c r="C116" s="161">
        <v>5136.51</v>
      </c>
      <c r="D116" s="161">
        <v>34350.75</v>
      </c>
      <c r="E116" s="161">
        <v>4817.71</v>
      </c>
      <c r="F116" s="161">
        <v>11941.57</v>
      </c>
      <c r="G116" s="161">
        <v>9665.0499999999993</v>
      </c>
      <c r="H116" s="161">
        <v>0</v>
      </c>
      <c r="I116" s="161">
        <v>0</v>
      </c>
      <c r="J116" s="161">
        <v>0</v>
      </c>
      <c r="K116" s="98"/>
      <c r="L116" s="98"/>
      <c r="M116" s="98"/>
    </row>
    <row r="117" spans="1:16" ht="15">
      <c r="A117" s="53" t="s">
        <v>370</v>
      </c>
      <c r="B117" s="161">
        <v>0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1">
        <v>0</v>
      </c>
      <c r="J117" s="161">
        <v>0</v>
      </c>
      <c r="K117" s="4"/>
      <c r="L117" s="4"/>
      <c r="M117" s="4"/>
    </row>
    <row r="118" spans="1:16" ht="15">
      <c r="A118" s="53" t="s">
        <v>369</v>
      </c>
      <c r="B118" s="161">
        <v>27232.71</v>
      </c>
      <c r="C118" s="161">
        <v>46339.33</v>
      </c>
      <c r="D118" s="161">
        <v>27368.7</v>
      </c>
      <c r="E118" s="161">
        <v>8622.3799999999992</v>
      </c>
      <c r="F118" s="161">
        <v>22020.850000000002</v>
      </c>
      <c r="G118" s="161">
        <v>18382.399999999998</v>
      </c>
      <c r="H118" s="161">
        <v>0</v>
      </c>
      <c r="I118" s="161">
        <v>0</v>
      </c>
      <c r="J118" s="161">
        <v>0</v>
      </c>
      <c r="K118" s="98"/>
      <c r="L118" s="98"/>
      <c r="M118" s="98"/>
    </row>
    <row r="119" spans="1:16" ht="15">
      <c r="A119" s="53" t="s">
        <v>709</v>
      </c>
      <c r="B119" s="161">
        <v>0</v>
      </c>
      <c r="C119" s="161">
        <v>0</v>
      </c>
      <c r="D119" s="161"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  <c r="K119" s="98"/>
      <c r="L119" s="98"/>
      <c r="M119" s="98"/>
    </row>
    <row r="120" spans="1:16" ht="15">
      <c r="A120" s="53" t="s">
        <v>193</v>
      </c>
      <c r="B120" s="161">
        <v>0</v>
      </c>
      <c r="C120" s="161">
        <v>0</v>
      </c>
      <c r="D120" s="161">
        <v>0</v>
      </c>
      <c r="E120" s="161">
        <v>0</v>
      </c>
      <c r="F120" s="161">
        <v>0</v>
      </c>
      <c r="G120" s="161">
        <v>0</v>
      </c>
      <c r="H120" s="161">
        <v>0</v>
      </c>
      <c r="I120" s="161">
        <v>0</v>
      </c>
      <c r="J120" s="161">
        <v>0</v>
      </c>
      <c r="K120" s="98"/>
      <c r="L120" s="98"/>
      <c r="M120" s="98"/>
    </row>
    <row r="121" spans="1:16" ht="15">
      <c r="A121" s="217" t="s">
        <v>865</v>
      </c>
      <c r="B121" s="160">
        <v>0</v>
      </c>
      <c r="C121" s="160">
        <v>0</v>
      </c>
      <c r="D121" s="160">
        <v>248.29</v>
      </c>
      <c r="E121" s="160">
        <v>0</v>
      </c>
      <c r="F121" s="160">
        <v>0</v>
      </c>
      <c r="G121" s="160">
        <v>0</v>
      </c>
      <c r="H121" s="161"/>
      <c r="I121" s="161"/>
      <c r="J121" s="161"/>
      <c r="K121" s="98"/>
      <c r="L121" s="98"/>
      <c r="M121" s="98"/>
    </row>
    <row r="122" spans="1:16" ht="15">
      <c r="A122" s="217" t="s">
        <v>866</v>
      </c>
      <c r="B122" s="160">
        <v>0</v>
      </c>
      <c r="C122" s="160">
        <v>93.25</v>
      </c>
      <c r="D122" s="160">
        <v>0</v>
      </c>
      <c r="E122" s="160">
        <v>0</v>
      </c>
      <c r="F122" s="160">
        <v>227.74</v>
      </c>
      <c r="G122" s="160">
        <v>5.76</v>
      </c>
      <c r="H122" s="161"/>
      <c r="I122" s="161"/>
      <c r="J122" s="161"/>
      <c r="K122" s="98"/>
      <c r="L122" s="98"/>
      <c r="M122" s="98"/>
    </row>
    <row r="123" spans="1:16" ht="15">
      <c r="A123" s="53" t="s">
        <v>371</v>
      </c>
      <c r="B123" s="161">
        <v>1052.6300000000001</v>
      </c>
      <c r="C123" s="161">
        <v>0</v>
      </c>
      <c r="D123" s="161"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  <c r="K123" s="98"/>
      <c r="L123" s="98"/>
      <c r="M123" s="98"/>
    </row>
    <row r="124" spans="1:16" ht="15">
      <c r="A124" s="53" t="s">
        <v>210</v>
      </c>
      <c r="B124" s="161">
        <v>0</v>
      </c>
      <c r="C124" s="161">
        <v>0</v>
      </c>
      <c r="D124" s="161">
        <v>0</v>
      </c>
      <c r="E124" s="161">
        <v>53.87</v>
      </c>
      <c r="F124" s="161">
        <v>0</v>
      </c>
      <c r="G124" s="161">
        <v>0</v>
      </c>
      <c r="H124" s="161">
        <v>0</v>
      </c>
      <c r="I124" s="161">
        <v>0</v>
      </c>
      <c r="J124" s="161">
        <v>0</v>
      </c>
      <c r="K124" s="98"/>
      <c r="L124" s="98"/>
      <c r="M124" s="98"/>
    </row>
    <row r="125" spans="1:16" ht="15">
      <c r="A125" s="217" t="s">
        <v>868</v>
      </c>
      <c r="B125" s="160">
        <v>0</v>
      </c>
      <c r="C125" s="160">
        <v>86.5</v>
      </c>
      <c r="D125" s="160">
        <v>0</v>
      </c>
      <c r="E125" s="160">
        <v>0</v>
      </c>
      <c r="F125" s="160">
        <v>0</v>
      </c>
      <c r="G125" s="160">
        <v>0</v>
      </c>
      <c r="H125" s="161"/>
      <c r="I125" s="161"/>
      <c r="J125" s="161"/>
      <c r="K125" s="98"/>
      <c r="L125" s="98"/>
      <c r="M125" s="98"/>
    </row>
    <row r="126" spans="1:16" ht="15">
      <c r="A126" s="53" t="s">
        <v>715</v>
      </c>
      <c r="B126" s="161">
        <v>0</v>
      </c>
      <c r="C126" s="161">
        <v>0</v>
      </c>
      <c r="D126" s="161">
        <v>0</v>
      </c>
      <c r="E126" s="161"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v>0</v>
      </c>
      <c r="K126" s="98"/>
      <c r="L126" s="98"/>
      <c r="M126" s="98"/>
    </row>
    <row r="127" spans="1:16" ht="15">
      <c r="A127" s="217" t="s">
        <v>869</v>
      </c>
      <c r="B127" s="160">
        <v>0</v>
      </c>
      <c r="C127" s="160">
        <v>0</v>
      </c>
      <c r="D127" s="160">
        <v>0</v>
      </c>
      <c r="E127" s="160">
        <v>0</v>
      </c>
      <c r="F127" s="160">
        <v>0</v>
      </c>
      <c r="G127" s="160">
        <v>32.42</v>
      </c>
      <c r="H127" s="161"/>
      <c r="I127" s="161"/>
      <c r="J127" s="161"/>
      <c r="K127" s="98"/>
      <c r="L127" s="98"/>
      <c r="M127" s="98"/>
    </row>
    <row r="128" spans="1:16" ht="15">
      <c r="A128" s="53" t="s">
        <v>214</v>
      </c>
      <c r="B128" s="161">
        <v>63784.339999999989</v>
      </c>
      <c r="C128" s="161">
        <v>24299.53</v>
      </c>
      <c r="D128" s="161">
        <v>16822.09</v>
      </c>
      <c r="E128" s="161">
        <v>61755.020000000004</v>
      </c>
      <c r="F128" s="161">
        <v>16392.320000000003</v>
      </c>
      <c r="G128" s="161">
        <v>23211.65</v>
      </c>
      <c r="H128" s="161">
        <v>0</v>
      </c>
      <c r="I128" s="161">
        <v>0</v>
      </c>
      <c r="J128" s="161">
        <v>0</v>
      </c>
      <c r="K128" s="98"/>
      <c r="L128" s="98"/>
      <c r="M128" s="98"/>
    </row>
    <row r="129" spans="1:16" ht="15">
      <c r="A129" s="53" t="s">
        <v>409</v>
      </c>
      <c r="B129" s="161">
        <v>153.56</v>
      </c>
      <c r="C129" s="161">
        <v>0</v>
      </c>
      <c r="D129" s="161"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  <c r="K129" s="98"/>
      <c r="L129" s="98"/>
      <c r="M129" s="98"/>
    </row>
    <row r="130" spans="1:16" ht="15">
      <c r="A130" s="53" t="s">
        <v>410</v>
      </c>
      <c r="B130" s="161">
        <v>32.56</v>
      </c>
      <c r="C130" s="161">
        <v>39.74</v>
      </c>
      <c r="D130" s="161">
        <v>27.72</v>
      </c>
      <c r="E130" s="161">
        <v>55.25</v>
      </c>
      <c r="F130" s="161">
        <v>17.2</v>
      </c>
      <c r="G130" s="161">
        <v>15.74</v>
      </c>
      <c r="H130" s="161">
        <v>0</v>
      </c>
      <c r="I130" s="161">
        <v>0</v>
      </c>
      <c r="J130" s="161">
        <v>0</v>
      </c>
      <c r="K130" s="98"/>
      <c r="L130" s="98"/>
      <c r="M130" s="98"/>
    </row>
    <row r="131" spans="1:16" ht="15">
      <c r="A131" s="53" t="s">
        <v>516</v>
      </c>
      <c r="B131" s="161">
        <v>0</v>
      </c>
      <c r="C131" s="161">
        <v>0</v>
      </c>
      <c r="D131" s="161">
        <v>0</v>
      </c>
      <c r="E131" s="161">
        <v>0</v>
      </c>
      <c r="F131" s="161">
        <v>0</v>
      </c>
      <c r="G131" s="161">
        <v>0</v>
      </c>
      <c r="H131" s="161">
        <v>0</v>
      </c>
      <c r="I131" s="161">
        <v>0</v>
      </c>
      <c r="J131" s="161">
        <v>0</v>
      </c>
      <c r="K131" s="98"/>
      <c r="L131" s="98"/>
      <c r="M131" s="98"/>
    </row>
    <row r="132" spans="1:16" s="51" customFormat="1" ht="15">
      <c r="A132" s="8" t="s">
        <v>762</v>
      </c>
      <c r="B132" s="165">
        <v>95228.109999999986</v>
      </c>
      <c r="C132" s="165">
        <v>75994.86</v>
      </c>
      <c r="D132" s="165">
        <v>78817.55</v>
      </c>
      <c r="E132" s="165">
        <v>75304.23000000001</v>
      </c>
      <c r="F132" s="165">
        <v>50599.680000000008</v>
      </c>
      <c r="G132" s="165">
        <v>51313.02</v>
      </c>
      <c r="H132" s="165">
        <v>87077.41</v>
      </c>
      <c r="I132" s="165">
        <v>87678.41</v>
      </c>
      <c r="J132" s="165">
        <v>86598.41</v>
      </c>
      <c r="K132" s="106">
        <f>B132-SUM(B116:B131)</f>
        <v>0</v>
      </c>
      <c r="L132" s="106">
        <f t="shared" ref="L132:P132" si="6">C132-SUM(C116:C131)</f>
        <v>0</v>
      </c>
      <c r="M132" s="106">
        <f t="shared" si="6"/>
        <v>0</v>
      </c>
      <c r="N132" s="106">
        <f t="shared" si="6"/>
        <v>0</v>
      </c>
      <c r="O132" s="106">
        <f t="shared" si="6"/>
        <v>0</v>
      </c>
      <c r="P132" s="106">
        <f t="shared" si="6"/>
        <v>0</v>
      </c>
    </row>
    <row r="133" spans="1:16" ht="15">
      <c r="A133" s="53"/>
      <c r="B133" s="161"/>
      <c r="C133" s="161"/>
      <c r="D133" s="161"/>
      <c r="E133" s="161"/>
      <c r="F133" s="161"/>
      <c r="G133" s="161"/>
      <c r="H133" s="161"/>
      <c r="I133" s="161"/>
      <c r="J133" s="161"/>
      <c r="K133" s="98"/>
      <c r="L133" s="98"/>
      <c r="M133" s="98"/>
    </row>
    <row r="134" spans="1:16" ht="15">
      <c r="A134" s="53" t="s">
        <v>340</v>
      </c>
      <c r="B134" s="161">
        <v>15727.48</v>
      </c>
      <c r="C134" s="161">
        <v>0</v>
      </c>
      <c r="D134" s="161">
        <v>34032.68</v>
      </c>
      <c r="E134" s="161">
        <v>19477.849999999999</v>
      </c>
      <c r="F134" s="161">
        <v>16076.5</v>
      </c>
      <c r="G134" s="161">
        <v>17820.189999999999</v>
      </c>
      <c r="H134" s="161">
        <v>0</v>
      </c>
      <c r="I134" s="161">
        <v>0</v>
      </c>
      <c r="J134" s="161">
        <v>0</v>
      </c>
      <c r="K134" s="98"/>
      <c r="L134" s="98"/>
      <c r="M134" s="98"/>
    </row>
    <row r="135" spans="1:16" ht="15">
      <c r="A135" s="53" t="s">
        <v>411</v>
      </c>
      <c r="B135" s="161">
        <v>1468.33</v>
      </c>
      <c r="C135" s="161">
        <v>2831.13</v>
      </c>
      <c r="D135" s="161">
        <v>2836.73</v>
      </c>
      <c r="E135" s="161">
        <v>1040.73</v>
      </c>
      <c r="F135" s="161">
        <v>2671.04</v>
      </c>
      <c r="G135" s="161">
        <v>2707.1</v>
      </c>
      <c r="H135" s="161">
        <v>0</v>
      </c>
      <c r="I135" s="161">
        <v>0</v>
      </c>
      <c r="J135" s="161">
        <v>0</v>
      </c>
      <c r="K135" s="98"/>
      <c r="L135" s="98"/>
      <c r="M135" s="98"/>
    </row>
    <row r="136" spans="1:16" ht="15">
      <c r="A136" s="53" t="s">
        <v>372</v>
      </c>
      <c r="B136" s="161">
        <v>1094.99</v>
      </c>
      <c r="C136" s="161">
        <v>942.89</v>
      </c>
      <c r="D136" s="161">
        <v>4090.92</v>
      </c>
      <c r="E136" s="161">
        <v>1989.54</v>
      </c>
      <c r="F136" s="161">
        <v>10383.439999999999</v>
      </c>
      <c r="G136" s="161">
        <v>4351.6600000000008</v>
      </c>
      <c r="H136" s="161">
        <v>0</v>
      </c>
      <c r="I136" s="161">
        <v>0</v>
      </c>
      <c r="J136" s="161">
        <v>0</v>
      </c>
      <c r="K136" s="98"/>
      <c r="L136" s="98"/>
      <c r="M136" s="98"/>
    </row>
    <row r="137" spans="1:16" ht="15">
      <c r="A137" s="53" t="s">
        <v>412</v>
      </c>
      <c r="B137" s="161">
        <v>1978.32</v>
      </c>
      <c r="C137" s="161">
        <v>2026.92</v>
      </c>
      <c r="D137" s="161">
        <v>2003.87</v>
      </c>
      <c r="E137" s="161">
        <v>2007.99</v>
      </c>
      <c r="F137" s="161">
        <v>1866.59</v>
      </c>
      <c r="G137" s="161">
        <v>1896.6</v>
      </c>
      <c r="H137" s="161">
        <v>0</v>
      </c>
      <c r="I137" s="161">
        <v>0</v>
      </c>
      <c r="J137" s="161">
        <v>0</v>
      </c>
      <c r="K137" s="98"/>
      <c r="L137" s="98"/>
      <c r="M137" s="98"/>
    </row>
    <row r="138" spans="1:16" ht="15">
      <c r="A138" s="53" t="s">
        <v>413</v>
      </c>
      <c r="B138" s="161">
        <v>6441.83</v>
      </c>
      <c r="C138" s="161">
        <v>28219.309999999998</v>
      </c>
      <c r="D138" s="161">
        <v>5036.54</v>
      </c>
      <c r="E138" s="161">
        <v>12120.81</v>
      </c>
      <c r="F138" s="161">
        <v>2958.81</v>
      </c>
      <c r="G138" s="161">
        <v>32468.38</v>
      </c>
      <c r="H138" s="161">
        <v>0</v>
      </c>
      <c r="I138" s="161">
        <v>0</v>
      </c>
      <c r="J138" s="161">
        <v>0</v>
      </c>
      <c r="K138" s="98"/>
      <c r="L138" s="98"/>
      <c r="M138" s="98"/>
    </row>
    <row r="139" spans="1:16" ht="15">
      <c r="A139" s="53" t="s">
        <v>480</v>
      </c>
      <c r="B139" s="161">
        <v>7821.07</v>
      </c>
      <c r="C139" s="161">
        <v>0</v>
      </c>
      <c r="D139" s="161">
        <v>0</v>
      </c>
      <c r="E139" s="161">
        <v>89590.31</v>
      </c>
      <c r="F139" s="161">
        <v>2265.04</v>
      </c>
      <c r="G139" s="161">
        <v>0</v>
      </c>
      <c r="H139" s="161">
        <v>0</v>
      </c>
      <c r="I139" s="161">
        <v>0</v>
      </c>
      <c r="J139" s="161">
        <v>0</v>
      </c>
      <c r="K139" s="98"/>
      <c r="L139" s="98"/>
      <c r="M139" s="98"/>
    </row>
    <row r="140" spans="1:16" ht="15">
      <c r="A140" s="217" t="s">
        <v>870</v>
      </c>
      <c r="B140" s="160">
        <v>36534.379999999997</v>
      </c>
      <c r="C140" s="160">
        <v>0</v>
      </c>
      <c r="D140" s="160">
        <v>0</v>
      </c>
      <c r="E140" s="160">
        <v>0</v>
      </c>
      <c r="F140" s="160">
        <v>0</v>
      </c>
      <c r="G140" s="160">
        <v>0</v>
      </c>
      <c r="H140" s="161"/>
      <c r="I140" s="161"/>
      <c r="J140" s="161"/>
      <c r="K140" s="98"/>
      <c r="L140" s="98"/>
      <c r="M140" s="98"/>
    </row>
    <row r="141" spans="1:16" ht="15">
      <c r="A141" s="53" t="s">
        <v>373</v>
      </c>
      <c r="B141" s="161">
        <v>1046231.71</v>
      </c>
      <c r="C141" s="161">
        <v>1030631.59</v>
      </c>
      <c r="D141" s="161">
        <v>1024365.51</v>
      </c>
      <c r="E141" s="161">
        <v>1114181.46</v>
      </c>
      <c r="F141" s="161">
        <v>1127248.0900000001</v>
      </c>
      <c r="G141" s="161">
        <v>1072040.44</v>
      </c>
      <c r="H141" s="161">
        <v>0</v>
      </c>
      <c r="I141" s="161">
        <v>0</v>
      </c>
      <c r="J141" s="161">
        <v>0</v>
      </c>
      <c r="K141" s="98"/>
      <c r="L141" s="98"/>
      <c r="M141" s="98"/>
    </row>
    <row r="142" spans="1:16" ht="15">
      <c r="A142" s="53" t="s">
        <v>374</v>
      </c>
      <c r="B142" s="161">
        <v>125992.75</v>
      </c>
      <c r="C142" s="161">
        <v>127650.02</v>
      </c>
      <c r="D142" s="161">
        <v>121829.14</v>
      </c>
      <c r="E142" s="161">
        <v>125126.56</v>
      </c>
      <c r="F142" s="161">
        <v>120893.22</v>
      </c>
      <c r="G142" s="161">
        <v>111698.67</v>
      </c>
      <c r="H142" s="161">
        <v>0</v>
      </c>
      <c r="I142" s="161">
        <v>0</v>
      </c>
      <c r="J142" s="161">
        <v>0</v>
      </c>
      <c r="K142" s="98"/>
      <c r="L142" s="98"/>
      <c r="M142" s="98"/>
    </row>
    <row r="143" spans="1:16" ht="15">
      <c r="A143" s="53" t="s">
        <v>375</v>
      </c>
      <c r="B143" s="161">
        <v>1033.02</v>
      </c>
      <c r="C143" s="161">
        <v>484.94</v>
      </c>
      <c r="D143" s="161">
        <v>1381.91</v>
      </c>
      <c r="E143" s="161">
        <v>133.79</v>
      </c>
      <c r="F143" s="161">
        <v>1594.3999999999999</v>
      </c>
      <c r="G143" s="161">
        <v>453.05000000000007</v>
      </c>
      <c r="H143" s="161">
        <v>0</v>
      </c>
      <c r="I143" s="161">
        <v>0</v>
      </c>
      <c r="J143" s="161">
        <v>0</v>
      </c>
      <c r="K143" s="98"/>
      <c r="L143" s="98"/>
      <c r="M143" s="98"/>
    </row>
    <row r="144" spans="1:16" s="51" customFormat="1" ht="15">
      <c r="A144" s="8" t="s">
        <v>763</v>
      </c>
      <c r="B144" s="165">
        <v>1244323.8800000001</v>
      </c>
      <c r="C144" s="165">
        <v>1192786.7999999996</v>
      </c>
      <c r="D144" s="165">
        <v>1195577.3</v>
      </c>
      <c r="E144" s="165">
        <v>1365669.0400000003</v>
      </c>
      <c r="F144" s="165">
        <v>1285957.1300000004</v>
      </c>
      <c r="G144" s="165">
        <v>1243436.0899999999</v>
      </c>
      <c r="H144" s="165">
        <v>1573416.84</v>
      </c>
      <c r="I144" s="165">
        <v>1560765.1800000002</v>
      </c>
      <c r="J144" s="165">
        <v>1579597.89</v>
      </c>
      <c r="K144" s="106">
        <f>B144-SUM(B134:B143)</f>
        <v>0</v>
      </c>
      <c r="L144" s="106">
        <f t="shared" ref="L144:P144" si="7">C144-SUM(C134:C143)</f>
        <v>0</v>
      </c>
      <c r="M144" s="106">
        <f t="shared" si="7"/>
        <v>0</v>
      </c>
      <c r="N144" s="106">
        <f t="shared" si="7"/>
        <v>0</v>
      </c>
      <c r="O144" s="106">
        <f t="shared" si="7"/>
        <v>0</v>
      </c>
      <c r="P144" s="106">
        <f t="shared" si="7"/>
        <v>0</v>
      </c>
    </row>
    <row r="145" spans="1:16" ht="15">
      <c r="A145" s="53"/>
      <c r="B145" s="161"/>
      <c r="C145" s="161"/>
      <c r="D145" s="161"/>
      <c r="E145" s="161"/>
      <c r="F145" s="161"/>
      <c r="G145" s="161"/>
      <c r="H145" s="161"/>
      <c r="I145" s="161"/>
      <c r="J145" s="161"/>
      <c r="K145" s="98"/>
      <c r="L145" s="98"/>
      <c r="M145" s="98"/>
    </row>
    <row r="146" spans="1:16" ht="15">
      <c r="A146" s="53" t="s">
        <v>376</v>
      </c>
      <c r="B146" s="161">
        <v>18198.379999999997</v>
      </c>
      <c r="C146" s="161">
        <v>22615.25</v>
      </c>
      <c r="D146" s="161">
        <v>2966.6799999999985</v>
      </c>
      <c r="E146" s="161">
        <v>14844.43</v>
      </c>
      <c r="F146" s="161">
        <v>12656.240000000002</v>
      </c>
      <c r="G146" s="161">
        <v>11669.140000000001</v>
      </c>
      <c r="H146" s="161">
        <v>0</v>
      </c>
      <c r="I146" s="161">
        <v>0</v>
      </c>
      <c r="J146" s="161">
        <v>0</v>
      </c>
      <c r="K146" s="98"/>
      <c r="L146" s="98"/>
      <c r="M146" s="98"/>
    </row>
    <row r="147" spans="1:16" ht="15">
      <c r="A147" s="53" t="s">
        <v>377</v>
      </c>
      <c r="B147" s="161">
        <v>-260</v>
      </c>
      <c r="C147" s="161">
        <v>130.37</v>
      </c>
      <c r="D147" s="161">
        <v>315.14</v>
      </c>
      <c r="E147" s="161">
        <v>394.59000000000003</v>
      </c>
      <c r="F147" s="161">
        <v>223.89000000000001</v>
      </c>
      <c r="G147" s="161">
        <v>227.30000000000004</v>
      </c>
      <c r="H147" s="161">
        <v>0</v>
      </c>
      <c r="I147" s="161">
        <v>0</v>
      </c>
      <c r="J147" s="161">
        <v>0</v>
      </c>
      <c r="K147" s="98"/>
      <c r="L147" s="98"/>
      <c r="M147" s="98"/>
    </row>
    <row r="148" spans="1:16" ht="15">
      <c r="A148" s="53" t="s">
        <v>718</v>
      </c>
      <c r="B148" s="161">
        <v>0</v>
      </c>
      <c r="C148" s="161">
        <v>0</v>
      </c>
      <c r="D148" s="161">
        <v>0</v>
      </c>
      <c r="E148" s="161">
        <v>0</v>
      </c>
      <c r="F148" s="161">
        <v>9.3000000000000007</v>
      </c>
      <c r="G148" s="161">
        <v>0</v>
      </c>
      <c r="H148" s="161">
        <v>0</v>
      </c>
      <c r="I148" s="161">
        <v>0</v>
      </c>
      <c r="J148" s="161">
        <v>0</v>
      </c>
      <c r="K148" s="98"/>
      <c r="L148" s="98"/>
      <c r="M148" s="98"/>
    </row>
    <row r="149" spans="1:16" ht="15">
      <c r="A149" s="53" t="s">
        <v>378</v>
      </c>
      <c r="B149" s="161">
        <v>831.85</v>
      </c>
      <c r="C149" s="161">
        <v>862.56000000000006</v>
      </c>
      <c r="D149" s="161">
        <v>912.71</v>
      </c>
      <c r="E149" s="161">
        <v>856.48</v>
      </c>
      <c r="F149" s="161">
        <v>1058.5300000000002</v>
      </c>
      <c r="G149" s="161">
        <v>1372.8</v>
      </c>
      <c r="H149" s="161">
        <v>0</v>
      </c>
      <c r="I149" s="161">
        <v>0</v>
      </c>
      <c r="J149" s="161">
        <v>0</v>
      </c>
      <c r="K149" s="98"/>
      <c r="L149" s="98"/>
      <c r="M149" s="98"/>
    </row>
    <row r="150" spans="1:16" ht="15">
      <c r="A150" s="53" t="s">
        <v>379</v>
      </c>
      <c r="B150" s="161">
        <v>11111.39</v>
      </c>
      <c r="C150" s="161">
        <v>-3875.0599999999995</v>
      </c>
      <c r="D150" s="161">
        <v>10971.489999999998</v>
      </c>
      <c r="E150" s="161">
        <v>11714.26</v>
      </c>
      <c r="F150" s="161">
        <v>11857.55</v>
      </c>
      <c r="G150" s="161">
        <v>12025.039999999999</v>
      </c>
      <c r="H150" s="161">
        <v>0</v>
      </c>
      <c r="I150" s="161">
        <v>0</v>
      </c>
      <c r="J150" s="161">
        <v>0</v>
      </c>
      <c r="K150" s="98"/>
      <c r="L150" s="98"/>
      <c r="M150" s="98"/>
    </row>
    <row r="151" spans="1:16" ht="15">
      <c r="A151" s="53" t="s">
        <v>380</v>
      </c>
      <c r="B151" s="161">
        <v>45091.58</v>
      </c>
      <c r="C151" s="161">
        <v>41109.03</v>
      </c>
      <c r="D151" s="161">
        <v>54309.920000000006</v>
      </c>
      <c r="E151" s="161">
        <v>28640.690000000002</v>
      </c>
      <c r="F151" s="161">
        <v>33515.040000000001</v>
      </c>
      <c r="G151" s="161">
        <v>36912.879999999997</v>
      </c>
      <c r="H151" s="161">
        <v>0</v>
      </c>
      <c r="I151" s="161">
        <v>0</v>
      </c>
      <c r="J151" s="161">
        <v>0</v>
      </c>
      <c r="K151" s="98"/>
      <c r="L151" s="98"/>
      <c r="M151" s="98"/>
    </row>
    <row r="152" spans="1:16" ht="15">
      <c r="A152" s="53" t="s">
        <v>226</v>
      </c>
      <c r="B152" s="161">
        <v>155.74</v>
      </c>
      <c r="C152" s="161">
        <v>160.33000000000001</v>
      </c>
      <c r="D152" s="161">
        <v>155.97</v>
      </c>
      <c r="E152" s="161">
        <v>155.97</v>
      </c>
      <c r="F152" s="161">
        <v>155.97</v>
      </c>
      <c r="G152" s="161">
        <v>155.97</v>
      </c>
      <c r="H152" s="161">
        <v>0</v>
      </c>
      <c r="I152" s="161">
        <v>0</v>
      </c>
      <c r="J152" s="161">
        <v>0</v>
      </c>
      <c r="K152" s="4"/>
      <c r="L152" s="4"/>
      <c r="M152" s="4"/>
    </row>
    <row r="153" spans="1:16" ht="15">
      <c r="A153" s="53" t="s">
        <v>227</v>
      </c>
      <c r="B153" s="161">
        <v>0</v>
      </c>
      <c r="C153" s="161">
        <v>0</v>
      </c>
      <c r="D153" s="161">
        <v>0</v>
      </c>
      <c r="E153" s="161">
        <v>0</v>
      </c>
      <c r="F153" s="161">
        <v>0</v>
      </c>
      <c r="G153" s="161">
        <v>0</v>
      </c>
      <c r="H153" s="161">
        <v>0</v>
      </c>
      <c r="I153" s="161">
        <v>0</v>
      </c>
      <c r="J153" s="161">
        <v>0</v>
      </c>
      <c r="K153" s="98"/>
      <c r="L153" s="98"/>
      <c r="M153" s="98"/>
    </row>
    <row r="154" spans="1:16" ht="15">
      <c r="A154" s="53" t="s">
        <v>381</v>
      </c>
      <c r="B154" s="161">
        <v>22115.130000000005</v>
      </c>
      <c r="C154" s="161">
        <v>24564.940000000002</v>
      </c>
      <c r="D154" s="161">
        <v>16999.659999999996</v>
      </c>
      <c r="E154" s="161">
        <v>24588.080000000013</v>
      </c>
      <c r="F154" s="161">
        <v>25841.739999999991</v>
      </c>
      <c r="G154" s="161">
        <v>22351.130000000005</v>
      </c>
      <c r="H154" s="161">
        <v>0</v>
      </c>
      <c r="I154" s="161">
        <v>0</v>
      </c>
      <c r="J154" s="161">
        <v>0</v>
      </c>
      <c r="K154" s="98"/>
      <c r="L154" s="98"/>
      <c r="M154" s="98"/>
    </row>
    <row r="155" spans="1:16" ht="15">
      <c r="A155" s="217" t="s">
        <v>871</v>
      </c>
      <c r="B155" s="160">
        <v>2331.2200000000003</v>
      </c>
      <c r="C155" s="160">
        <v>2317.11</v>
      </c>
      <c r="D155" s="160">
        <v>3113.0700000000015</v>
      </c>
      <c r="E155" s="160">
        <v>2534.1299999999997</v>
      </c>
      <c r="F155" s="160">
        <v>2511.3500000000004</v>
      </c>
      <c r="G155" s="160">
        <v>2173.8399999999997</v>
      </c>
      <c r="H155" s="163" t="s">
        <v>40</v>
      </c>
      <c r="I155" s="161"/>
      <c r="J155" s="161"/>
      <c r="K155" s="98"/>
      <c r="L155" s="98"/>
      <c r="M155" s="98"/>
    </row>
    <row r="156" spans="1:16" ht="15">
      <c r="A156" s="53" t="s">
        <v>382</v>
      </c>
      <c r="B156" s="161">
        <v>2696.6200000000003</v>
      </c>
      <c r="C156" s="161">
        <v>2743.1000000000004</v>
      </c>
      <c r="D156" s="161">
        <v>2640.24</v>
      </c>
      <c r="E156" s="161">
        <v>-495.56999999999977</v>
      </c>
      <c r="F156" s="161">
        <v>6927.1699999999992</v>
      </c>
      <c r="G156" s="161">
        <v>4757.91</v>
      </c>
      <c r="H156" s="161">
        <v>0</v>
      </c>
      <c r="I156" s="161">
        <v>0</v>
      </c>
      <c r="J156" s="161">
        <v>0</v>
      </c>
      <c r="K156" s="98"/>
      <c r="L156" s="98"/>
      <c r="M156" s="98"/>
    </row>
    <row r="157" spans="1:16" ht="15">
      <c r="A157" s="53" t="s">
        <v>414</v>
      </c>
      <c r="B157" s="161">
        <v>1258.5999999999999</v>
      </c>
      <c r="C157" s="161">
        <v>1287.4100000000001</v>
      </c>
      <c r="D157" s="161">
        <v>3843.09</v>
      </c>
      <c r="E157" s="161">
        <v>4328.3599999999997</v>
      </c>
      <c r="F157" s="161">
        <v>2330.56</v>
      </c>
      <c r="G157" s="161">
        <v>3198.06</v>
      </c>
      <c r="H157" s="161">
        <v>0</v>
      </c>
      <c r="I157" s="161">
        <v>0</v>
      </c>
      <c r="J157" s="161">
        <v>0</v>
      </c>
      <c r="K157" s="98"/>
      <c r="L157" s="98"/>
      <c r="M157" s="98"/>
    </row>
    <row r="158" spans="1:16" s="51" customFormat="1" ht="15">
      <c r="A158" s="8" t="s">
        <v>764</v>
      </c>
      <c r="B158" s="165">
        <v>103530.51000000001</v>
      </c>
      <c r="C158" s="165">
        <v>91915.040000000023</v>
      </c>
      <c r="D158" s="165">
        <v>96227.970000000016</v>
      </c>
      <c r="E158" s="165">
        <v>87561.420000000013</v>
      </c>
      <c r="F158" s="165">
        <v>97087.34</v>
      </c>
      <c r="G158" s="165">
        <v>94844.07</v>
      </c>
      <c r="H158" s="165">
        <v>225428.91999999998</v>
      </c>
      <c r="I158" s="165">
        <v>224904.91999999998</v>
      </c>
      <c r="J158" s="165">
        <v>224916.91999999998</v>
      </c>
      <c r="K158" s="106">
        <f t="shared" ref="K158:P158" si="8">B158-SUM(B146:B157)</f>
        <v>0</v>
      </c>
      <c r="L158" s="106">
        <f t="shared" si="8"/>
        <v>0</v>
      </c>
      <c r="M158" s="106">
        <f t="shared" si="8"/>
        <v>0</v>
      </c>
      <c r="N158" s="106">
        <f t="shared" si="8"/>
        <v>0</v>
      </c>
      <c r="O158" s="106">
        <f t="shared" si="8"/>
        <v>0</v>
      </c>
      <c r="P158" s="106">
        <f t="shared" si="8"/>
        <v>0</v>
      </c>
    </row>
    <row r="159" spans="1:16" ht="15">
      <c r="A159" s="53"/>
      <c r="B159" s="161"/>
      <c r="C159" s="161"/>
      <c r="D159" s="161"/>
      <c r="E159" s="161"/>
      <c r="F159" s="161"/>
      <c r="G159" s="161"/>
      <c r="H159" s="161"/>
      <c r="I159" s="161"/>
      <c r="J159" s="161"/>
      <c r="K159" s="4"/>
      <c r="L159" s="4"/>
      <c r="M159" s="4"/>
    </row>
    <row r="160" spans="1:16" ht="15">
      <c r="A160" s="53" t="s">
        <v>589</v>
      </c>
      <c r="B160" s="161">
        <v>0</v>
      </c>
      <c r="C160" s="161">
        <v>0</v>
      </c>
      <c r="D160" s="161">
        <v>0</v>
      </c>
      <c r="E160" s="161">
        <v>0</v>
      </c>
      <c r="F160" s="161">
        <v>0</v>
      </c>
      <c r="G160" s="161">
        <v>0</v>
      </c>
      <c r="H160" s="161">
        <v>0</v>
      </c>
      <c r="I160" s="161">
        <v>0</v>
      </c>
      <c r="J160" s="161">
        <v>0</v>
      </c>
      <c r="K160" s="4"/>
      <c r="L160" s="4"/>
      <c r="M160" s="4"/>
    </row>
    <row r="161" spans="1:16" ht="15">
      <c r="A161" s="217" t="s">
        <v>873</v>
      </c>
      <c r="B161" s="160">
        <v>0</v>
      </c>
      <c r="C161" s="160">
        <v>0</v>
      </c>
      <c r="D161" s="160">
        <v>703.63</v>
      </c>
      <c r="E161" s="160">
        <v>0</v>
      </c>
      <c r="F161" s="160">
        <v>0</v>
      </c>
      <c r="G161" s="160">
        <v>0</v>
      </c>
      <c r="H161" s="161"/>
      <c r="I161" s="161"/>
      <c r="J161" s="161"/>
      <c r="K161" s="4"/>
      <c r="L161" s="4"/>
      <c r="M161" s="4"/>
    </row>
    <row r="162" spans="1:16" ht="15">
      <c r="A162" s="53" t="s">
        <v>415</v>
      </c>
      <c r="B162" s="161">
        <v>339.61</v>
      </c>
      <c r="C162" s="161">
        <v>-109.87</v>
      </c>
      <c r="D162" s="161">
        <v>830.31999999999994</v>
      </c>
      <c r="E162" s="161">
        <v>846.92</v>
      </c>
      <c r="F162" s="161">
        <v>1274.43</v>
      </c>
      <c r="G162" s="161">
        <v>1153.08</v>
      </c>
      <c r="H162" s="161">
        <v>0</v>
      </c>
      <c r="I162" s="161">
        <v>0</v>
      </c>
      <c r="J162" s="161">
        <v>0</v>
      </c>
      <c r="K162" s="98"/>
      <c r="L162" s="98"/>
      <c r="M162" s="98"/>
    </row>
    <row r="163" spans="1:16" ht="15">
      <c r="A163" s="53" t="s">
        <v>416</v>
      </c>
      <c r="B163" s="161">
        <v>3836.96</v>
      </c>
      <c r="C163" s="161">
        <v>1977.8</v>
      </c>
      <c r="D163" s="161">
        <v>0</v>
      </c>
      <c r="E163" s="161">
        <v>3000</v>
      </c>
      <c r="F163" s="161">
        <v>2679.9</v>
      </c>
      <c r="G163" s="161">
        <v>0</v>
      </c>
      <c r="H163" s="161">
        <v>0</v>
      </c>
      <c r="I163" s="161">
        <v>0</v>
      </c>
      <c r="J163" s="161">
        <v>0</v>
      </c>
      <c r="K163" s="98"/>
      <c r="L163" s="98"/>
      <c r="M163" s="98"/>
    </row>
    <row r="164" spans="1:16" ht="15">
      <c r="A164" s="217" t="s">
        <v>872</v>
      </c>
      <c r="B164" s="160">
        <v>-40000</v>
      </c>
      <c r="C164" s="160">
        <v>0</v>
      </c>
      <c r="D164" s="160">
        <v>0</v>
      </c>
      <c r="E164" s="160">
        <v>0</v>
      </c>
      <c r="F164" s="160">
        <v>0</v>
      </c>
      <c r="G164" s="160">
        <v>0</v>
      </c>
      <c r="H164" s="161"/>
      <c r="I164" s="161"/>
      <c r="J164" s="161"/>
      <c r="K164" s="98"/>
      <c r="L164" s="98"/>
      <c r="M164" s="98"/>
    </row>
    <row r="165" spans="1:16" ht="15">
      <c r="A165" s="53" t="s">
        <v>417</v>
      </c>
      <c r="B165" s="161">
        <v>0</v>
      </c>
      <c r="C165" s="161">
        <v>0</v>
      </c>
      <c r="D165" s="161">
        <v>0</v>
      </c>
      <c r="E165" s="161">
        <v>0</v>
      </c>
      <c r="F165" s="161">
        <v>0</v>
      </c>
      <c r="G165" s="161">
        <v>0</v>
      </c>
      <c r="H165" s="161">
        <v>0</v>
      </c>
      <c r="I165" s="161">
        <v>0</v>
      </c>
      <c r="J165" s="161">
        <v>0</v>
      </c>
      <c r="K165" s="98"/>
      <c r="L165" s="98"/>
      <c r="M165" s="98"/>
    </row>
    <row r="166" spans="1:16" ht="15">
      <c r="A166" s="53" t="s">
        <v>418</v>
      </c>
      <c r="B166" s="161">
        <v>3412.26</v>
      </c>
      <c r="C166" s="161">
        <v>10132</v>
      </c>
      <c r="D166" s="161">
        <v>8119.99</v>
      </c>
      <c r="E166" s="161">
        <v>294.67</v>
      </c>
      <c r="F166" s="161">
        <v>9566.91</v>
      </c>
      <c r="G166" s="161">
        <v>8288.11</v>
      </c>
      <c r="H166" s="161">
        <v>0</v>
      </c>
      <c r="I166" s="161">
        <v>0</v>
      </c>
      <c r="J166" s="161">
        <v>0</v>
      </c>
      <c r="K166" s="98"/>
      <c r="L166" s="98"/>
      <c r="M166" s="98"/>
    </row>
    <row r="167" spans="1:16" ht="15">
      <c r="A167" s="53" t="s">
        <v>245</v>
      </c>
      <c r="B167" s="161">
        <v>0</v>
      </c>
      <c r="C167" s="161">
        <v>0</v>
      </c>
      <c r="D167" s="161">
        <v>0</v>
      </c>
      <c r="E167" s="161">
        <v>0</v>
      </c>
      <c r="F167" s="161">
        <v>0</v>
      </c>
      <c r="G167" s="161">
        <v>0</v>
      </c>
      <c r="H167" s="161">
        <v>0</v>
      </c>
      <c r="I167" s="161">
        <v>0</v>
      </c>
      <c r="J167" s="161">
        <v>0</v>
      </c>
      <c r="K167" s="98"/>
      <c r="L167" s="98"/>
      <c r="M167" s="98"/>
    </row>
    <row r="168" spans="1:16" ht="15">
      <c r="A168" s="53" t="s">
        <v>419</v>
      </c>
      <c r="B168" s="161">
        <v>5638.12</v>
      </c>
      <c r="C168" s="161">
        <v>6362.66</v>
      </c>
      <c r="D168" s="161">
        <v>27968.170000000002</v>
      </c>
      <c r="E168" s="161">
        <v>13486.03</v>
      </c>
      <c r="F168" s="161">
        <v>8139.9000000000005</v>
      </c>
      <c r="G168" s="161">
        <v>7475.72</v>
      </c>
      <c r="H168" s="161">
        <v>0</v>
      </c>
      <c r="I168" s="161">
        <v>0</v>
      </c>
      <c r="J168" s="161">
        <v>0</v>
      </c>
      <c r="K168" s="4"/>
      <c r="L168" s="4"/>
      <c r="M168" s="4"/>
    </row>
    <row r="169" spans="1:16" s="51" customFormat="1" ht="15">
      <c r="A169" s="8" t="s">
        <v>765</v>
      </c>
      <c r="B169" s="165">
        <v>-26773.05</v>
      </c>
      <c r="C169" s="165">
        <v>18362.59</v>
      </c>
      <c r="D169" s="165">
        <v>37622.11</v>
      </c>
      <c r="E169" s="165">
        <v>17627.620000000003</v>
      </c>
      <c r="F169" s="165">
        <v>21661.14</v>
      </c>
      <c r="G169" s="165">
        <v>16916.91</v>
      </c>
      <c r="H169" s="165">
        <v>20141</v>
      </c>
      <c r="I169" s="165">
        <v>20141</v>
      </c>
      <c r="J169" s="165">
        <v>22829</v>
      </c>
      <c r="K169" s="106">
        <f>B169-SUM(B160:B168)</f>
        <v>0</v>
      </c>
      <c r="L169" s="106">
        <f t="shared" ref="L169:P169" si="9">C169-SUM(C160:C168)</f>
        <v>0</v>
      </c>
      <c r="M169" s="106">
        <f t="shared" si="9"/>
        <v>0</v>
      </c>
      <c r="N169" s="106">
        <f t="shared" si="9"/>
        <v>0</v>
      </c>
      <c r="O169" s="106">
        <f t="shared" si="9"/>
        <v>0</v>
      </c>
      <c r="P169" s="106">
        <f t="shared" si="9"/>
        <v>0</v>
      </c>
    </row>
    <row r="170" spans="1:16" ht="15">
      <c r="A170" s="53"/>
      <c r="B170" s="161"/>
      <c r="C170" s="161"/>
      <c r="D170" s="161"/>
      <c r="E170" s="161"/>
      <c r="F170" s="161"/>
      <c r="G170" s="161"/>
      <c r="H170" s="161"/>
      <c r="I170" s="161"/>
      <c r="J170" s="161"/>
      <c r="K170" s="98"/>
      <c r="L170" s="98"/>
      <c r="M170" s="98"/>
    </row>
    <row r="171" spans="1:16" ht="15">
      <c r="A171" s="53" t="s">
        <v>420</v>
      </c>
      <c r="B171" s="161">
        <v>260013.4</v>
      </c>
      <c r="C171" s="161">
        <v>41788.67</v>
      </c>
      <c r="D171" s="161">
        <v>-37879.769999999997</v>
      </c>
      <c r="E171" s="161">
        <v>253098.9</v>
      </c>
      <c r="F171" s="161">
        <v>0</v>
      </c>
      <c r="G171" s="161">
        <v>0</v>
      </c>
      <c r="H171" s="161">
        <v>0</v>
      </c>
      <c r="I171" s="161">
        <v>0</v>
      </c>
      <c r="J171" s="161">
        <v>0</v>
      </c>
      <c r="K171" s="98"/>
      <c r="L171" s="98"/>
      <c r="M171" s="98"/>
    </row>
    <row r="172" spans="1:16" ht="15">
      <c r="A172" s="53" t="s">
        <v>421</v>
      </c>
      <c r="B172" s="161">
        <v>0</v>
      </c>
      <c r="C172" s="161">
        <v>0</v>
      </c>
      <c r="D172" s="161">
        <v>0</v>
      </c>
      <c r="E172" s="161">
        <v>0</v>
      </c>
      <c r="F172" s="161">
        <v>0</v>
      </c>
      <c r="G172" s="161">
        <v>0</v>
      </c>
      <c r="H172" s="161">
        <v>0</v>
      </c>
      <c r="I172" s="161">
        <v>0</v>
      </c>
      <c r="J172" s="161">
        <v>0</v>
      </c>
      <c r="K172" s="98"/>
      <c r="L172" s="98"/>
      <c r="M172" s="98"/>
    </row>
    <row r="173" spans="1:16" ht="15">
      <c r="A173" s="53" t="s">
        <v>726</v>
      </c>
      <c r="B173" s="161">
        <v>0</v>
      </c>
      <c r="C173" s="161">
        <v>0</v>
      </c>
      <c r="D173" s="161">
        <v>0</v>
      </c>
      <c r="E173" s="161">
        <v>0</v>
      </c>
      <c r="F173" s="161">
        <v>0</v>
      </c>
      <c r="G173" s="161">
        <v>0</v>
      </c>
      <c r="H173" s="161">
        <v>0</v>
      </c>
      <c r="I173" s="161">
        <v>0</v>
      </c>
      <c r="J173" s="161">
        <v>0</v>
      </c>
      <c r="K173" s="98"/>
      <c r="L173" s="98"/>
      <c r="M173" s="98"/>
    </row>
    <row r="174" spans="1:16" ht="15">
      <c r="A174" s="217" t="s">
        <v>874</v>
      </c>
      <c r="B174" s="160">
        <v>35764.949999999997</v>
      </c>
      <c r="C174" s="160">
        <v>27446.79</v>
      </c>
      <c r="D174" s="160">
        <v>0</v>
      </c>
      <c r="E174" s="160">
        <v>0</v>
      </c>
      <c r="F174" s="160">
        <v>950</v>
      </c>
      <c r="G174" s="160">
        <v>20642.84</v>
      </c>
      <c r="H174" s="161"/>
      <c r="I174" s="161"/>
      <c r="J174" s="161"/>
      <c r="K174" s="98"/>
      <c r="L174" s="98"/>
      <c r="M174" s="98"/>
    </row>
    <row r="175" spans="1:16" ht="15">
      <c r="A175" s="53" t="s">
        <v>422</v>
      </c>
      <c r="B175" s="161">
        <v>0</v>
      </c>
      <c r="C175" s="161">
        <v>0</v>
      </c>
      <c r="D175" s="161">
        <v>2971896.93</v>
      </c>
      <c r="E175" s="161">
        <v>0</v>
      </c>
      <c r="F175" s="161">
        <v>0</v>
      </c>
      <c r="G175" s="161">
        <v>171374.62</v>
      </c>
      <c r="H175" s="161">
        <v>0</v>
      </c>
      <c r="I175" s="161">
        <v>0</v>
      </c>
      <c r="J175" s="161">
        <v>0</v>
      </c>
      <c r="K175" s="98"/>
      <c r="L175" s="98"/>
      <c r="M175" s="98"/>
    </row>
    <row r="176" spans="1:16" ht="15">
      <c r="A176" s="217" t="s">
        <v>875</v>
      </c>
      <c r="B176" s="160">
        <v>0</v>
      </c>
      <c r="C176" s="160">
        <v>0</v>
      </c>
      <c r="D176" s="160">
        <v>0</v>
      </c>
      <c r="E176" s="160">
        <v>0</v>
      </c>
      <c r="F176" s="160">
        <v>0</v>
      </c>
      <c r="G176" s="160">
        <v>17988.75</v>
      </c>
      <c r="H176" s="161"/>
      <c r="I176" s="161"/>
      <c r="J176" s="161"/>
      <c r="K176" s="98"/>
      <c r="L176" s="98"/>
      <c r="M176" s="98"/>
    </row>
    <row r="177" spans="1:16" ht="15">
      <c r="A177" s="53" t="s">
        <v>423</v>
      </c>
      <c r="B177" s="161">
        <v>1242.72</v>
      </c>
      <c r="C177" s="161">
        <v>2067.67</v>
      </c>
      <c r="D177" s="161">
        <v>-6.23</v>
      </c>
      <c r="E177" s="161">
        <v>305.94</v>
      </c>
      <c r="F177" s="161">
        <v>2442.33</v>
      </c>
      <c r="G177" s="161">
        <v>0</v>
      </c>
      <c r="H177" s="161">
        <v>0</v>
      </c>
      <c r="I177" s="161">
        <v>0</v>
      </c>
      <c r="J177" s="161">
        <v>0</v>
      </c>
      <c r="K177" s="98"/>
      <c r="L177" s="98"/>
      <c r="M177" s="98"/>
    </row>
    <row r="178" spans="1:16" ht="15">
      <c r="A178" s="53" t="s">
        <v>424</v>
      </c>
      <c r="B178" s="161">
        <v>0</v>
      </c>
      <c r="C178" s="161">
        <v>0</v>
      </c>
      <c r="D178" s="161">
        <v>0</v>
      </c>
      <c r="E178" s="161">
        <v>57500</v>
      </c>
      <c r="F178" s="161">
        <v>0</v>
      </c>
      <c r="G178" s="161">
        <v>0</v>
      </c>
      <c r="H178" s="161">
        <v>0</v>
      </c>
      <c r="I178" s="161">
        <v>0</v>
      </c>
      <c r="J178" s="161">
        <v>0</v>
      </c>
      <c r="K178" s="98"/>
      <c r="L178" s="98"/>
      <c r="M178" s="98"/>
    </row>
    <row r="179" spans="1:16" ht="15">
      <c r="A179" s="53" t="s">
        <v>425</v>
      </c>
      <c r="B179" s="161">
        <v>203787.12</v>
      </c>
      <c r="C179" s="161">
        <v>34259.120000000003</v>
      </c>
      <c r="D179" s="161">
        <v>8620.31</v>
      </c>
      <c r="E179" s="161">
        <v>1102.28</v>
      </c>
      <c r="F179" s="161">
        <v>830.48</v>
      </c>
      <c r="G179" s="161">
        <v>830.35</v>
      </c>
      <c r="H179" s="161">
        <v>0</v>
      </c>
      <c r="I179" s="161">
        <v>0</v>
      </c>
      <c r="J179" s="161">
        <v>0</v>
      </c>
      <c r="K179" s="98"/>
      <c r="L179" s="98"/>
      <c r="M179" s="98"/>
    </row>
    <row r="180" spans="1:16" ht="15">
      <c r="A180" s="53" t="s">
        <v>426</v>
      </c>
      <c r="B180" s="161">
        <v>4777.87</v>
      </c>
      <c r="C180" s="161">
        <v>10619.52</v>
      </c>
      <c r="D180" s="161">
        <v>12003.09</v>
      </c>
      <c r="E180" s="161">
        <v>4690.4799999999996</v>
      </c>
      <c r="F180" s="161">
        <v>4991.88</v>
      </c>
      <c r="G180" s="161">
        <v>11796.87</v>
      </c>
      <c r="H180" s="161">
        <v>0</v>
      </c>
      <c r="I180" s="161">
        <v>0</v>
      </c>
      <c r="J180" s="161">
        <v>0</v>
      </c>
      <c r="K180" s="98"/>
      <c r="L180" s="98"/>
      <c r="M180" s="98"/>
    </row>
    <row r="181" spans="1:16" ht="15">
      <c r="A181" s="53" t="s">
        <v>727</v>
      </c>
      <c r="B181" s="161">
        <v>0</v>
      </c>
      <c r="C181" s="161">
        <v>0</v>
      </c>
      <c r="D181" s="161">
        <v>0</v>
      </c>
      <c r="E181" s="161">
        <v>0</v>
      </c>
      <c r="F181" s="161">
        <v>0</v>
      </c>
      <c r="G181" s="161">
        <v>0</v>
      </c>
      <c r="H181" s="161">
        <v>0</v>
      </c>
      <c r="I181" s="161">
        <v>0</v>
      </c>
      <c r="J181" s="161">
        <v>0</v>
      </c>
      <c r="K181" s="98"/>
      <c r="L181" s="98"/>
      <c r="M181" s="98"/>
    </row>
    <row r="182" spans="1:16" ht="15">
      <c r="A182" s="53" t="s">
        <v>427</v>
      </c>
      <c r="B182" s="161">
        <v>102416.66</v>
      </c>
      <c r="C182" s="161">
        <v>106080</v>
      </c>
      <c r="D182" s="161">
        <v>31500</v>
      </c>
      <c r="E182" s="161">
        <v>42500</v>
      </c>
      <c r="F182" s="161">
        <v>147029.07</v>
      </c>
      <c r="G182" s="161">
        <v>27291.67</v>
      </c>
      <c r="H182" s="161">
        <v>0</v>
      </c>
      <c r="I182" s="161">
        <v>0</v>
      </c>
      <c r="J182" s="161">
        <v>0</v>
      </c>
      <c r="K182" s="98"/>
      <c r="L182" s="98"/>
      <c r="M182" s="98"/>
    </row>
    <row r="183" spans="1:16" ht="15">
      <c r="A183" s="53" t="s">
        <v>428</v>
      </c>
      <c r="B183" s="161">
        <v>0</v>
      </c>
      <c r="C183" s="161">
        <v>141610.74</v>
      </c>
      <c r="D183" s="161">
        <v>110.87</v>
      </c>
      <c r="E183" s="161">
        <v>110.87</v>
      </c>
      <c r="F183" s="161">
        <v>10366.49</v>
      </c>
      <c r="G183" s="161">
        <v>-10141.949999999999</v>
      </c>
      <c r="H183" s="161">
        <v>0</v>
      </c>
      <c r="I183" s="161">
        <v>0</v>
      </c>
      <c r="J183" s="161">
        <v>0</v>
      </c>
      <c r="K183" s="98"/>
      <c r="L183" s="98"/>
      <c r="M183" s="98"/>
    </row>
    <row r="184" spans="1:16" ht="15">
      <c r="A184" s="53" t="s">
        <v>728</v>
      </c>
      <c r="B184" s="161">
        <v>-37.04</v>
      </c>
      <c r="C184" s="161">
        <v>0</v>
      </c>
      <c r="D184" s="161">
        <v>0</v>
      </c>
      <c r="E184" s="161">
        <v>0</v>
      </c>
      <c r="F184" s="161">
        <v>0</v>
      </c>
      <c r="G184" s="161">
        <v>121.56</v>
      </c>
      <c r="H184" s="161">
        <v>0</v>
      </c>
      <c r="I184" s="161">
        <v>0</v>
      </c>
      <c r="J184" s="161">
        <v>0</v>
      </c>
      <c r="K184" s="98"/>
      <c r="L184" s="98"/>
      <c r="M184" s="98"/>
    </row>
    <row r="185" spans="1:16" ht="15">
      <c r="A185" s="53" t="s">
        <v>430</v>
      </c>
      <c r="B185" s="161">
        <v>0</v>
      </c>
      <c r="C185" s="161">
        <v>0</v>
      </c>
      <c r="D185" s="161">
        <v>895</v>
      </c>
      <c r="E185" s="161">
        <v>0</v>
      </c>
      <c r="F185" s="161">
        <v>895</v>
      </c>
      <c r="G185" s="161">
        <v>469.15</v>
      </c>
      <c r="H185" s="161">
        <v>0</v>
      </c>
      <c r="I185" s="161">
        <v>0</v>
      </c>
      <c r="J185" s="161">
        <v>0</v>
      </c>
      <c r="K185" s="98"/>
      <c r="L185" s="98"/>
      <c r="M185" s="98"/>
    </row>
    <row r="186" spans="1:16" ht="15">
      <c r="A186" s="53" t="s">
        <v>429</v>
      </c>
      <c r="B186" s="161">
        <v>4009.24</v>
      </c>
      <c r="C186" s="161">
        <v>-84.25</v>
      </c>
      <c r="D186" s="161">
        <v>2584.4699999999998</v>
      </c>
      <c r="E186" s="161">
        <v>3762.82</v>
      </c>
      <c r="F186" s="161">
        <v>0</v>
      </c>
      <c r="G186" s="161">
        <v>2020.56</v>
      </c>
      <c r="H186" s="161">
        <v>0</v>
      </c>
      <c r="I186" s="161">
        <v>0</v>
      </c>
      <c r="J186" s="161">
        <v>0</v>
      </c>
      <c r="K186" s="98"/>
      <c r="L186" s="98"/>
      <c r="M186" s="98"/>
    </row>
    <row r="187" spans="1:16" ht="15">
      <c r="A187" s="53" t="s">
        <v>432</v>
      </c>
      <c r="B187" s="161">
        <v>40959.4</v>
      </c>
      <c r="C187" s="161">
        <v>65.239999999999995</v>
      </c>
      <c r="D187" s="161">
        <v>957.48</v>
      </c>
      <c r="E187" s="161">
        <v>29.23</v>
      </c>
      <c r="F187" s="161">
        <v>49</v>
      </c>
      <c r="G187" s="161">
        <v>1624.3</v>
      </c>
      <c r="H187" s="161">
        <v>0</v>
      </c>
      <c r="I187" s="161">
        <v>0</v>
      </c>
      <c r="J187" s="161">
        <v>0</v>
      </c>
      <c r="K187" s="98"/>
      <c r="L187" s="98"/>
      <c r="M187" s="98"/>
    </row>
    <row r="188" spans="1:16" ht="15">
      <c r="A188" s="53" t="s">
        <v>431</v>
      </c>
      <c r="B188" s="161">
        <v>1301.56</v>
      </c>
      <c r="C188" s="161">
        <v>75.94</v>
      </c>
      <c r="D188" s="161">
        <v>663.75</v>
      </c>
      <c r="E188" s="161">
        <v>666.25</v>
      </c>
      <c r="F188" s="161">
        <v>640.79999999999995</v>
      </c>
      <c r="G188" s="161">
        <v>0</v>
      </c>
      <c r="H188" s="161">
        <v>0</v>
      </c>
      <c r="I188" s="161">
        <v>0</v>
      </c>
      <c r="J188" s="161">
        <v>0</v>
      </c>
      <c r="K188" s="98"/>
      <c r="L188" s="98"/>
      <c r="M188" s="98"/>
    </row>
    <row r="189" spans="1:16" ht="15">
      <c r="A189" s="53" t="s">
        <v>433</v>
      </c>
      <c r="B189" s="161">
        <v>0</v>
      </c>
      <c r="C189" s="161">
        <v>41938.22</v>
      </c>
      <c r="D189" s="161">
        <v>-78.53</v>
      </c>
      <c r="E189" s="161">
        <v>0</v>
      </c>
      <c r="F189" s="161">
        <v>0</v>
      </c>
      <c r="G189" s="161">
        <v>0</v>
      </c>
      <c r="H189" s="161">
        <v>0</v>
      </c>
      <c r="I189" s="161">
        <v>0</v>
      </c>
      <c r="J189" s="161">
        <v>0</v>
      </c>
      <c r="K189" s="98"/>
      <c r="L189" s="98"/>
      <c r="M189" s="98"/>
    </row>
    <row r="190" spans="1:16" ht="15">
      <c r="A190" s="53" t="s">
        <v>384</v>
      </c>
      <c r="B190" s="161">
        <v>50</v>
      </c>
      <c r="C190" s="161">
        <v>287</v>
      </c>
      <c r="D190" s="161">
        <v>4337.25</v>
      </c>
      <c r="E190" s="161">
        <v>0</v>
      </c>
      <c r="F190" s="161">
        <v>115</v>
      </c>
      <c r="G190" s="161">
        <v>3485.96</v>
      </c>
      <c r="H190" s="161">
        <v>0</v>
      </c>
      <c r="I190" s="161">
        <v>0</v>
      </c>
      <c r="J190" s="161">
        <v>0</v>
      </c>
      <c r="K190" s="98"/>
      <c r="L190" s="98"/>
      <c r="M190" s="98"/>
    </row>
    <row r="191" spans="1:16" s="51" customFormat="1" ht="15">
      <c r="A191" s="8" t="s">
        <v>766</v>
      </c>
      <c r="B191" s="165">
        <v>654285.87999999989</v>
      </c>
      <c r="C191" s="165">
        <v>406154.66000000003</v>
      </c>
      <c r="D191" s="165">
        <v>2995604.6200000006</v>
      </c>
      <c r="E191" s="165">
        <v>363766.76999999996</v>
      </c>
      <c r="F191" s="165">
        <v>168310.05</v>
      </c>
      <c r="G191" s="165">
        <v>247504.67999999993</v>
      </c>
      <c r="H191" s="165">
        <v>215630.33</v>
      </c>
      <c r="I191" s="165">
        <v>212586.33</v>
      </c>
      <c r="J191" s="165">
        <v>385705.58</v>
      </c>
      <c r="K191" s="106">
        <f>B191-SUM(B171:B190)</f>
        <v>0</v>
      </c>
      <c r="L191" s="106">
        <f t="shared" ref="L191:P191" si="10">C191-SUM(C171:C190)</f>
        <v>0</v>
      </c>
      <c r="M191" s="106">
        <f t="shared" si="10"/>
        <v>0</v>
      </c>
      <c r="N191" s="106">
        <f t="shared" si="10"/>
        <v>0</v>
      </c>
      <c r="O191" s="106">
        <f t="shared" si="10"/>
        <v>0</v>
      </c>
      <c r="P191" s="106">
        <f t="shared" si="10"/>
        <v>0</v>
      </c>
    </row>
    <row r="192" spans="1:16" ht="15">
      <c r="A192" s="53"/>
      <c r="B192" s="161"/>
      <c r="C192" s="161"/>
      <c r="D192" s="161"/>
      <c r="E192" s="161"/>
      <c r="F192" s="161"/>
      <c r="G192" s="161"/>
      <c r="H192" s="161"/>
      <c r="I192" s="161"/>
      <c r="J192" s="161"/>
      <c r="K192" s="98"/>
      <c r="L192" s="98"/>
      <c r="M192" s="98"/>
    </row>
    <row r="193" spans="1:16" ht="15">
      <c r="A193" s="53" t="s">
        <v>434</v>
      </c>
      <c r="B193" s="161">
        <v>605</v>
      </c>
      <c r="C193" s="161">
        <v>175</v>
      </c>
      <c r="D193" s="161">
        <v>250</v>
      </c>
      <c r="E193" s="161">
        <v>119</v>
      </c>
      <c r="F193" s="161">
        <v>1988</v>
      </c>
      <c r="G193" s="161">
        <v>1070</v>
      </c>
      <c r="H193" s="161">
        <v>0</v>
      </c>
      <c r="I193" s="161">
        <v>0</v>
      </c>
      <c r="J193" s="161">
        <v>0</v>
      </c>
      <c r="K193" s="98"/>
      <c r="L193" s="98"/>
      <c r="M193" s="98"/>
    </row>
    <row r="194" spans="1:16" ht="15">
      <c r="A194" s="53" t="s">
        <v>385</v>
      </c>
      <c r="B194" s="161">
        <v>73075.459999999992</v>
      </c>
      <c r="C194" s="161">
        <v>2483</v>
      </c>
      <c r="D194" s="161">
        <v>3384</v>
      </c>
      <c r="E194" s="161">
        <v>30411.309999999998</v>
      </c>
      <c r="F194" s="161">
        <v>5337.98</v>
      </c>
      <c r="G194" s="161">
        <v>5586.04</v>
      </c>
      <c r="H194" s="161">
        <v>0</v>
      </c>
      <c r="I194" s="161">
        <v>0</v>
      </c>
      <c r="J194" s="161">
        <v>0</v>
      </c>
      <c r="K194" s="98"/>
      <c r="L194" s="98"/>
      <c r="M194" s="98"/>
    </row>
    <row r="195" spans="1:16" ht="15">
      <c r="A195" s="217" t="s">
        <v>850</v>
      </c>
      <c r="B195" s="160">
        <v>696</v>
      </c>
      <c r="C195" s="160">
        <v>174</v>
      </c>
      <c r="D195" s="160">
        <v>0</v>
      </c>
      <c r="E195" s="160">
        <v>0</v>
      </c>
      <c r="F195" s="160">
        <v>0</v>
      </c>
      <c r="G195" s="160">
        <v>0</v>
      </c>
      <c r="H195" s="161"/>
      <c r="I195" s="161"/>
      <c r="J195" s="161"/>
      <c r="K195" s="98"/>
      <c r="L195" s="98"/>
      <c r="M195" s="98"/>
    </row>
    <row r="196" spans="1:16" ht="15">
      <c r="A196" s="217" t="s">
        <v>849</v>
      </c>
      <c r="B196" s="160">
        <v>39.9</v>
      </c>
      <c r="C196" s="160">
        <v>39.9</v>
      </c>
      <c r="D196" s="160">
        <v>19.95</v>
      </c>
      <c r="E196" s="160">
        <v>0</v>
      </c>
      <c r="F196" s="160">
        <v>19.95</v>
      </c>
      <c r="G196" s="160">
        <v>0</v>
      </c>
      <c r="H196" s="161"/>
      <c r="I196" s="161"/>
      <c r="J196" s="161"/>
      <c r="K196" s="98"/>
      <c r="L196" s="98"/>
      <c r="M196" s="98"/>
    </row>
    <row r="197" spans="1:16" ht="15">
      <c r="A197" s="53" t="s">
        <v>386</v>
      </c>
      <c r="B197" s="161">
        <v>1525</v>
      </c>
      <c r="C197" s="161">
        <v>2000</v>
      </c>
      <c r="D197" s="161">
        <v>1000</v>
      </c>
      <c r="E197" s="161">
        <v>0</v>
      </c>
      <c r="F197" s="161">
        <v>0</v>
      </c>
      <c r="G197" s="161">
        <v>66</v>
      </c>
      <c r="H197" s="161">
        <v>0</v>
      </c>
      <c r="I197" s="161">
        <v>0</v>
      </c>
      <c r="J197" s="161">
        <v>0</v>
      </c>
      <c r="K197" s="98"/>
      <c r="L197" s="98"/>
      <c r="M197" s="98"/>
    </row>
    <row r="198" spans="1:16" ht="15">
      <c r="A198" s="53" t="s">
        <v>435</v>
      </c>
      <c r="B198" s="161">
        <v>0</v>
      </c>
      <c r="C198" s="161">
        <v>0</v>
      </c>
      <c r="D198" s="161">
        <v>0</v>
      </c>
      <c r="E198" s="161">
        <v>2500</v>
      </c>
      <c r="F198" s="161">
        <v>71974.81</v>
      </c>
      <c r="G198" s="161">
        <v>0</v>
      </c>
      <c r="H198" s="161">
        <v>0</v>
      </c>
      <c r="I198" s="161">
        <v>0</v>
      </c>
      <c r="J198" s="161">
        <v>0</v>
      </c>
      <c r="K198" s="98"/>
      <c r="L198" s="98"/>
      <c r="M198" s="98"/>
    </row>
    <row r="199" spans="1:16" ht="15">
      <c r="A199" s="53" t="s">
        <v>247</v>
      </c>
      <c r="B199" s="161">
        <v>3450</v>
      </c>
      <c r="C199" s="161">
        <v>3450</v>
      </c>
      <c r="D199" s="161">
        <v>3450</v>
      </c>
      <c r="E199" s="161">
        <v>3450</v>
      </c>
      <c r="F199" s="161">
        <v>3450</v>
      </c>
      <c r="G199" s="161">
        <v>3450</v>
      </c>
      <c r="H199" s="161">
        <v>0</v>
      </c>
      <c r="I199" s="161">
        <v>0</v>
      </c>
      <c r="J199" s="161">
        <v>0</v>
      </c>
      <c r="K199" s="98"/>
      <c r="L199" s="98"/>
      <c r="M199" s="98"/>
    </row>
    <row r="200" spans="1:16" s="51" customFormat="1" ht="15">
      <c r="A200" s="8" t="s">
        <v>767</v>
      </c>
      <c r="B200" s="165">
        <v>79391.359999999986</v>
      </c>
      <c r="C200" s="165">
        <v>8321.9</v>
      </c>
      <c r="D200" s="165">
        <v>8103.95</v>
      </c>
      <c r="E200" s="165">
        <v>36480.31</v>
      </c>
      <c r="F200" s="165">
        <v>82770.739999999991</v>
      </c>
      <c r="G200" s="165">
        <v>10172.040000000001</v>
      </c>
      <c r="H200" s="165">
        <v>34273.93</v>
      </c>
      <c r="I200" s="165">
        <v>81771.929999999993</v>
      </c>
      <c r="J200" s="165">
        <v>42636.93</v>
      </c>
      <c r="K200" s="106">
        <f>B200-SUM(B193:B199)</f>
        <v>0</v>
      </c>
      <c r="L200" s="106">
        <f t="shared" ref="L200:P200" si="11">C200-SUM(C193:C199)</f>
        <v>0</v>
      </c>
      <c r="M200" s="106">
        <f t="shared" si="11"/>
        <v>0</v>
      </c>
      <c r="N200" s="106">
        <f t="shared" si="11"/>
        <v>0</v>
      </c>
      <c r="O200" s="106">
        <f t="shared" si="11"/>
        <v>0</v>
      </c>
      <c r="P200" s="106">
        <f t="shared" si="11"/>
        <v>0</v>
      </c>
    </row>
    <row r="201" spans="1:16" ht="15">
      <c r="A201" s="53"/>
      <c r="B201" s="161"/>
      <c r="C201" s="161"/>
      <c r="D201" s="161"/>
      <c r="E201" s="161"/>
      <c r="F201" s="161"/>
      <c r="G201" s="161"/>
      <c r="H201" s="161"/>
      <c r="I201" s="161"/>
      <c r="J201" s="161"/>
      <c r="K201" s="98"/>
      <c r="L201" s="98"/>
      <c r="M201" s="98"/>
    </row>
    <row r="202" spans="1:16" ht="15">
      <c r="A202" s="53" t="s">
        <v>524</v>
      </c>
      <c r="B202" s="161">
        <v>0</v>
      </c>
      <c r="C202" s="161">
        <v>0</v>
      </c>
      <c r="D202" s="161">
        <v>0</v>
      </c>
      <c r="E202" s="161">
        <v>0</v>
      </c>
      <c r="F202" s="161">
        <v>0</v>
      </c>
      <c r="G202" s="161">
        <v>0</v>
      </c>
      <c r="H202" s="161">
        <v>0</v>
      </c>
      <c r="I202" s="161">
        <v>0</v>
      </c>
      <c r="J202" s="161">
        <v>0</v>
      </c>
      <c r="K202" s="98"/>
      <c r="L202" s="98"/>
      <c r="M202" s="98"/>
    </row>
    <row r="203" spans="1:16" ht="15">
      <c r="A203" s="53" t="s">
        <v>253</v>
      </c>
      <c r="B203" s="161">
        <v>-2757.9700000000007</v>
      </c>
      <c r="C203" s="161">
        <v>15378.529999999999</v>
      </c>
      <c r="D203" s="161">
        <v>13750.89</v>
      </c>
      <c r="E203" s="161">
        <v>17104.229999999996</v>
      </c>
      <c r="F203" s="161">
        <v>8803.6200000000008</v>
      </c>
      <c r="G203" s="161">
        <v>9749.869999999999</v>
      </c>
      <c r="H203" s="161">
        <v>0</v>
      </c>
      <c r="I203" s="161">
        <v>0</v>
      </c>
      <c r="J203" s="161">
        <v>0</v>
      </c>
      <c r="K203" s="98"/>
      <c r="L203" s="98"/>
      <c r="M203" s="98"/>
    </row>
    <row r="204" spans="1:16" ht="15">
      <c r="A204" s="53" t="s">
        <v>736</v>
      </c>
      <c r="B204" s="161">
        <v>0</v>
      </c>
      <c r="C204" s="161">
        <v>0</v>
      </c>
      <c r="D204" s="161">
        <v>0</v>
      </c>
      <c r="E204" s="161">
        <v>0</v>
      </c>
      <c r="F204" s="161">
        <v>7689.62</v>
      </c>
      <c r="G204" s="161">
        <v>-7689.62</v>
      </c>
      <c r="H204" s="161">
        <v>0</v>
      </c>
      <c r="I204" s="161">
        <v>0</v>
      </c>
      <c r="J204" s="161">
        <v>0</v>
      </c>
      <c r="K204" s="98"/>
      <c r="L204" s="98"/>
      <c r="M204" s="98"/>
    </row>
    <row r="205" spans="1:16" ht="15">
      <c r="A205" s="53" t="s">
        <v>436</v>
      </c>
      <c r="B205" s="161">
        <v>51.15</v>
      </c>
      <c r="C205" s="161">
        <v>51.15</v>
      </c>
      <c r="D205" s="161">
        <v>249.7</v>
      </c>
      <c r="E205" s="161">
        <v>26.95</v>
      </c>
      <c r="F205" s="161">
        <v>132.51</v>
      </c>
      <c r="G205" s="161">
        <v>461.87</v>
      </c>
      <c r="H205" s="161">
        <v>0</v>
      </c>
      <c r="I205" s="161">
        <v>0</v>
      </c>
      <c r="J205" s="161">
        <v>0</v>
      </c>
      <c r="K205" s="98"/>
      <c r="L205" s="98"/>
      <c r="M205" s="98"/>
    </row>
    <row r="206" spans="1:16" ht="15">
      <c r="A206" s="53" t="s">
        <v>737</v>
      </c>
      <c r="B206" s="161">
        <v>0</v>
      </c>
      <c r="C206" s="161">
        <v>0</v>
      </c>
      <c r="D206" s="161">
        <v>0</v>
      </c>
      <c r="E206" s="161">
        <v>0</v>
      </c>
      <c r="F206" s="161">
        <v>0</v>
      </c>
      <c r="G206" s="161">
        <v>0</v>
      </c>
      <c r="H206" s="161">
        <v>0</v>
      </c>
      <c r="I206" s="161">
        <v>0</v>
      </c>
      <c r="J206" s="161">
        <v>0</v>
      </c>
      <c r="K206" s="98"/>
      <c r="L206" s="98"/>
      <c r="M206" s="98"/>
    </row>
    <row r="207" spans="1:16" s="51" customFormat="1" ht="15">
      <c r="A207" s="8" t="s">
        <v>768</v>
      </c>
      <c r="B207" s="165">
        <v>-2706.8200000000006</v>
      </c>
      <c r="C207" s="165">
        <v>15429.679999999998</v>
      </c>
      <c r="D207" s="165">
        <v>14000.59</v>
      </c>
      <c r="E207" s="165">
        <v>17131.179999999997</v>
      </c>
      <c r="F207" s="165">
        <v>16625.75</v>
      </c>
      <c r="G207" s="165">
        <v>2522.119999999999</v>
      </c>
      <c r="H207" s="165">
        <v>19940.84</v>
      </c>
      <c r="I207" s="165">
        <v>19840.84</v>
      </c>
      <c r="J207" s="165">
        <v>19897.84</v>
      </c>
      <c r="K207" s="106">
        <f>B207-SUM(B202:B206)</f>
        <v>0</v>
      </c>
      <c r="L207" s="106">
        <f t="shared" ref="L207:P207" si="12">C207-SUM(C202:C206)</f>
        <v>0</v>
      </c>
      <c r="M207" s="106">
        <f t="shared" si="12"/>
        <v>0</v>
      </c>
      <c r="N207" s="106">
        <f t="shared" si="12"/>
        <v>0</v>
      </c>
      <c r="O207" s="106">
        <f t="shared" si="12"/>
        <v>0</v>
      </c>
      <c r="P207" s="106">
        <f t="shared" si="12"/>
        <v>0</v>
      </c>
    </row>
    <row r="208" spans="1:16" ht="15">
      <c r="A208" s="53"/>
      <c r="B208" s="161"/>
      <c r="C208" s="161"/>
      <c r="D208" s="161"/>
      <c r="E208" s="161"/>
      <c r="F208" s="161"/>
      <c r="G208" s="161"/>
      <c r="H208" s="161"/>
      <c r="I208" s="161"/>
      <c r="J208" s="161"/>
      <c r="K208" s="98"/>
      <c r="L208" s="98"/>
      <c r="M208" s="98"/>
    </row>
    <row r="209" spans="1:13" ht="15">
      <c r="A209" s="53" t="s">
        <v>387</v>
      </c>
      <c r="B209" s="161">
        <v>0</v>
      </c>
      <c r="C209" s="161">
        <v>0</v>
      </c>
      <c r="D209" s="161">
        <v>0</v>
      </c>
      <c r="E209" s="161">
        <v>4646.08</v>
      </c>
      <c r="F209" s="161">
        <v>0</v>
      </c>
      <c r="G209" s="161">
        <v>0</v>
      </c>
      <c r="H209" s="161">
        <v>0</v>
      </c>
      <c r="I209" s="161">
        <v>0</v>
      </c>
      <c r="J209" s="161">
        <v>0</v>
      </c>
      <c r="K209" s="98"/>
      <c r="L209" s="98"/>
      <c r="M209" s="98"/>
    </row>
    <row r="210" spans="1:13" ht="15">
      <c r="A210" s="53" t="s">
        <v>482</v>
      </c>
      <c r="B210" s="161">
        <v>0</v>
      </c>
      <c r="C210" s="161">
        <v>0</v>
      </c>
      <c r="D210" s="161">
        <v>0</v>
      </c>
      <c r="E210" s="161">
        <v>0</v>
      </c>
      <c r="F210" s="161">
        <v>0</v>
      </c>
      <c r="G210" s="161">
        <v>0</v>
      </c>
      <c r="H210" s="161">
        <v>0</v>
      </c>
      <c r="I210" s="161">
        <v>0</v>
      </c>
      <c r="J210" s="161">
        <v>0</v>
      </c>
      <c r="K210" s="98"/>
      <c r="L210" s="98"/>
      <c r="M210" s="98"/>
    </row>
    <row r="211" spans="1:13" ht="15">
      <c r="A211" s="217" t="s">
        <v>876</v>
      </c>
      <c r="B211" s="160">
        <v>516.77</v>
      </c>
      <c r="C211" s="160">
        <v>22.98</v>
      </c>
      <c r="D211" s="160">
        <v>0</v>
      </c>
      <c r="E211" s="160">
        <v>1637.59</v>
      </c>
      <c r="F211" s="160">
        <v>0</v>
      </c>
      <c r="G211" s="160">
        <v>1771.42</v>
      </c>
      <c r="H211" s="161">
        <v>0</v>
      </c>
      <c r="I211" s="161">
        <v>0</v>
      </c>
      <c r="J211" s="161">
        <v>0</v>
      </c>
      <c r="K211" s="98"/>
      <c r="L211" s="98"/>
      <c r="M211" s="98"/>
    </row>
    <row r="212" spans="1:13" ht="15">
      <c r="A212" s="217" t="s">
        <v>877</v>
      </c>
      <c r="B212" s="160">
        <v>0</v>
      </c>
      <c r="C212" s="160">
        <v>0</v>
      </c>
      <c r="D212" s="160">
        <v>15.65</v>
      </c>
      <c r="E212" s="160">
        <v>0</v>
      </c>
      <c r="F212" s="160">
        <v>0</v>
      </c>
      <c r="G212" s="160">
        <v>0</v>
      </c>
      <c r="H212" s="161"/>
      <c r="I212" s="161"/>
      <c r="J212" s="161"/>
      <c r="K212" s="98"/>
      <c r="L212" s="98"/>
      <c r="M212" s="98"/>
    </row>
    <row r="213" spans="1:13" ht="15.75" customHeight="1">
      <c r="A213" s="53" t="s">
        <v>258</v>
      </c>
      <c r="B213" s="161">
        <v>29768.930000000004</v>
      </c>
      <c r="C213" s="161">
        <v>43346.880000000005</v>
      </c>
      <c r="D213" s="161">
        <v>53356.810000000012</v>
      </c>
      <c r="E213" s="161">
        <v>53882.209999999992</v>
      </c>
      <c r="F213" s="161">
        <v>58180.35</v>
      </c>
      <c r="G213" s="161">
        <v>66983.820000000007</v>
      </c>
      <c r="H213" s="161">
        <v>0</v>
      </c>
      <c r="I213" s="161">
        <v>0</v>
      </c>
      <c r="J213" s="161">
        <v>0</v>
      </c>
      <c r="K213" s="98"/>
      <c r="L213" s="98"/>
      <c r="M213" s="98"/>
    </row>
    <row r="214" spans="1:13" s="47" customFormat="1" ht="15">
      <c r="A214" s="217" t="s">
        <v>878</v>
      </c>
      <c r="B214" s="160">
        <v>0</v>
      </c>
      <c r="C214" s="160">
        <v>0</v>
      </c>
      <c r="D214" s="160">
        <v>0</v>
      </c>
      <c r="E214" s="160">
        <v>0</v>
      </c>
      <c r="F214" s="160">
        <v>0</v>
      </c>
      <c r="G214" s="160">
        <v>192.38</v>
      </c>
      <c r="H214" s="161"/>
      <c r="I214" s="161"/>
      <c r="J214" s="161"/>
      <c r="K214" s="174"/>
      <c r="L214" s="174"/>
      <c r="M214" s="174"/>
    </row>
    <row r="215" spans="1:13" ht="15">
      <c r="A215" s="53" t="s">
        <v>437</v>
      </c>
      <c r="B215" s="161">
        <v>2241.54</v>
      </c>
      <c r="C215" s="161">
        <v>470.51000000000005</v>
      </c>
      <c r="D215" s="161">
        <v>6131.42</v>
      </c>
      <c r="E215" s="161">
        <v>418.09000000000003</v>
      </c>
      <c r="F215" s="161">
        <v>-4716.9399999999996</v>
      </c>
      <c r="G215" s="161">
        <v>910.65</v>
      </c>
      <c r="H215" s="161">
        <v>0</v>
      </c>
      <c r="I215" s="161">
        <v>0</v>
      </c>
      <c r="J215" s="161">
        <v>0</v>
      </c>
      <c r="K215" s="98"/>
      <c r="L215" s="98"/>
      <c r="M215" s="98"/>
    </row>
    <row r="216" spans="1:13" ht="15">
      <c r="A216" s="53" t="s">
        <v>259</v>
      </c>
      <c r="B216" s="161">
        <v>0</v>
      </c>
      <c r="C216" s="161">
        <v>0</v>
      </c>
      <c r="D216" s="161">
        <v>0</v>
      </c>
      <c r="E216" s="161">
        <v>0</v>
      </c>
      <c r="F216" s="161">
        <v>0</v>
      </c>
      <c r="G216" s="161">
        <v>0</v>
      </c>
      <c r="H216" s="161">
        <v>0</v>
      </c>
      <c r="I216" s="161">
        <v>0</v>
      </c>
      <c r="J216" s="161">
        <v>0</v>
      </c>
      <c r="K216" s="98"/>
      <c r="L216" s="98"/>
      <c r="M216" s="98"/>
    </row>
    <row r="217" spans="1:13" ht="15">
      <c r="A217" s="53" t="s">
        <v>260</v>
      </c>
      <c r="B217" s="161">
        <v>0</v>
      </c>
      <c r="C217" s="161">
        <v>0</v>
      </c>
      <c r="D217" s="161">
        <v>0</v>
      </c>
      <c r="E217" s="161">
        <v>0</v>
      </c>
      <c r="F217" s="161">
        <v>0</v>
      </c>
      <c r="G217" s="161">
        <v>0</v>
      </c>
      <c r="H217" s="161">
        <v>0</v>
      </c>
      <c r="I217" s="161">
        <v>0</v>
      </c>
      <c r="J217" s="161">
        <v>0</v>
      </c>
      <c r="K217" s="98"/>
      <c r="L217" s="98"/>
      <c r="M217" s="98"/>
    </row>
    <row r="218" spans="1:13" ht="15">
      <c r="A218" s="53" t="s">
        <v>388</v>
      </c>
      <c r="B218" s="161">
        <v>410.85</v>
      </c>
      <c r="C218" s="161">
        <v>1065.6799999999998</v>
      </c>
      <c r="D218" s="161">
        <v>277.85000000000002</v>
      </c>
      <c r="E218" s="161">
        <v>358.52</v>
      </c>
      <c r="F218" s="161">
        <v>92.5</v>
      </c>
      <c r="G218" s="161">
        <v>841.9</v>
      </c>
      <c r="H218" s="161">
        <v>0</v>
      </c>
      <c r="I218" s="161">
        <v>0</v>
      </c>
      <c r="J218" s="161">
        <v>0</v>
      </c>
      <c r="K218" s="4"/>
      <c r="L218" s="4"/>
      <c r="M218" s="4"/>
    </row>
    <row r="219" spans="1:13" ht="15">
      <c r="A219" s="53" t="s">
        <v>438</v>
      </c>
      <c r="B219" s="161">
        <v>0</v>
      </c>
      <c r="C219" s="161">
        <v>0</v>
      </c>
      <c r="D219" s="161">
        <v>0</v>
      </c>
      <c r="E219" s="161">
        <v>0</v>
      </c>
      <c r="F219" s="161">
        <v>575.5</v>
      </c>
      <c r="G219" s="161">
        <v>0</v>
      </c>
      <c r="H219" s="161">
        <v>0</v>
      </c>
      <c r="I219" s="161">
        <v>0</v>
      </c>
      <c r="J219" s="161">
        <v>0</v>
      </c>
      <c r="K219" s="98"/>
      <c r="L219" s="98"/>
      <c r="M219" s="98"/>
    </row>
    <row r="220" spans="1:13" ht="15">
      <c r="A220" s="53" t="s">
        <v>553</v>
      </c>
      <c r="B220" s="161">
        <v>0</v>
      </c>
      <c r="C220" s="161">
        <v>0</v>
      </c>
      <c r="D220" s="161">
        <v>0</v>
      </c>
      <c r="E220" s="161">
        <v>0</v>
      </c>
      <c r="F220" s="161">
        <v>0</v>
      </c>
      <c r="G220" s="161">
        <v>0</v>
      </c>
      <c r="H220" s="161">
        <v>0</v>
      </c>
      <c r="I220" s="161">
        <v>0</v>
      </c>
      <c r="J220" s="161">
        <v>0</v>
      </c>
      <c r="K220" s="98"/>
      <c r="L220" s="98"/>
      <c r="M220" s="98"/>
    </row>
    <row r="221" spans="1:13" ht="15">
      <c r="A221" s="53" t="s">
        <v>269</v>
      </c>
      <c r="B221" s="161">
        <v>0</v>
      </c>
      <c r="C221" s="161">
        <v>204.91</v>
      </c>
      <c r="D221" s="161">
        <v>0</v>
      </c>
      <c r="E221" s="161">
        <v>0</v>
      </c>
      <c r="F221" s="161">
        <v>0</v>
      </c>
      <c r="G221" s="161">
        <v>0</v>
      </c>
      <c r="H221" s="161">
        <v>0</v>
      </c>
      <c r="I221" s="161">
        <v>0</v>
      </c>
      <c r="J221" s="161">
        <v>0</v>
      </c>
      <c r="K221" s="98"/>
      <c r="L221" s="98"/>
      <c r="M221" s="98"/>
    </row>
    <row r="222" spans="1:13" ht="15">
      <c r="A222" s="53" t="s">
        <v>483</v>
      </c>
      <c r="B222" s="161">
        <v>0</v>
      </c>
      <c r="C222" s="161">
        <v>0</v>
      </c>
      <c r="D222" s="161">
        <v>0</v>
      </c>
      <c r="E222" s="161">
        <v>0</v>
      </c>
      <c r="F222" s="161">
        <v>0</v>
      </c>
      <c r="G222" s="161">
        <v>0</v>
      </c>
      <c r="H222" s="161">
        <v>0</v>
      </c>
      <c r="I222" s="161">
        <v>0</v>
      </c>
      <c r="J222" s="161">
        <v>0</v>
      </c>
      <c r="K222" s="98"/>
      <c r="L222" s="98"/>
      <c r="M222" s="98"/>
    </row>
    <row r="223" spans="1:13" ht="15">
      <c r="A223" s="53" t="s">
        <v>484</v>
      </c>
      <c r="B223" s="161">
        <v>0</v>
      </c>
      <c r="C223" s="161">
        <v>0</v>
      </c>
      <c r="D223" s="161">
        <v>0</v>
      </c>
      <c r="E223" s="161">
        <v>0</v>
      </c>
      <c r="F223" s="161">
        <v>0</v>
      </c>
      <c r="G223" s="161">
        <v>0</v>
      </c>
      <c r="H223" s="161">
        <v>0</v>
      </c>
      <c r="I223" s="161">
        <v>0</v>
      </c>
      <c r="J223" s="161">
        <v>0</v>
      </c>
      <c r="K223" s="98"/>
      <c r="L223" s="98"/>
      <c r="M223" s="98"/>
    </row>
    <row r="224" spans="1:13" ht="15">
      <c r="A224" s="53" t="s">
        <v>268</v>
      </c>
      <c r="B224" s="161">
        <v>27121.469999999998</v>
      </c>
      <c r="C224" s="161">
        <v>38860.31</v>
      </c>
      <c r="D224" s="161">
        <v>36788.47</v>
      </c>
      <c r="E224" s="161">
        <v>49316.99</v>
      </c>
      <c r="F224" s="161">
        <v>62210.930000000008</v>
      </c>
      <c r="G224" s="161">
        <v>54333.69</v>
      </c>
      <c r="H224" s="161">
        <v>0</v>
      </c>
      <c r="I224" s="161">
        <v>0</v>
      </c>
      <c r="J224" s="161">
        <v>0</v>
      </c>
      <c r="K224" s="98"/>
      <c r="L224" s="98"/>
      <c r="M224" s="98"/>
    </row>
    <row r="225" spans="1:16" ht="15">
      <c r="A225" s="53" t="s">
        <v>439</v>
      </c>
      <c r="B225" s="161">
        <v>639.25</v>
      </c>
      <c r="C225" s="161">
        <v>537.12</v>
      </c>
      <c r="D225" s="161">
        <v>1447.8400000000001</v>
      </c>
      <c r="E225" s="161">
        <v>3195.2000000000003</v>
      </c>
      <c r="F225" s="161">
        <v>3042.77</v>
      </c>
      <c r="G225" s="161">
        <v>1995.58</v>
      </c>
      <c r="H225" s="161">
        <v>0</v>
      </c>
      <c r="I225" s="161">
        <v>0</v>
      </c>
      <c r="J225" s="161">
        <v>0</v>
      </c>
      <c r="K225" s="98"/>
      <c r="L225" s="98"/>
      <c r="M225" s="98"/>
    </row>
    <row r="226" spans="1:16" ht="15">
      <c r="A226" s="217" t="s">
        <v>879</v>
      </c>
      <c r="B226" s="160">
        <v>0</v>
      </c>
      <c r="C226" s="160">
        <v>217.75</v>
      </c>
      <c r="D226" s="160">
        <v>0</v>
      </c>
      <c r="E226" s="160">
        <v>8</v>
      </c>
      <c r="F226" s="160">
        <v>0</v>
      </c>
      <c r="G226" s="160">
        <v>0</v>
      </c>
      <c r="H226" s="161"/>
      <c r="I226" s="161"/>
      <c r="J226" s="161"/>
      <c r="K226" s="98"/>
      <c r="L226" s="98"/>
      <c r="M226" s="98"/>
    </row>
    <row r="227" spans="1:16" ht="15">
      <c r="A227" s="217" t="s">
        <v>880</v>
      </c>
      <c r="B227" s="160">
        <v>0</v>
      </c>
      <c r="C227" s="160">
        <v>0</v>
      </c>
      <c r="D227" s="160">
        <v>16.16</v>
      </c>
      <c r="E227" s="160">
        <v>0</v>
      </c>
      <c r="F227" s="160">
        <v>0</v>
      </c>
      <c r="G227" s="160">
        <v>0</v>
      </c>
      <c r="H227" s="161"/>
      <c r="I227" s="161"/>
      <c r="J227" s="161"/>
      <c r="K227" s="98"/>
      <c r="L227" s="98"/>
      <c r="M227" s="98"/>
    </row>
    <row r="228" spans="1:16" ht="15">
      <c r="A228" s="217" t="s">
        <v>882</v>
      </c>
      <c r="B228" s="160">
        <v>0</v>
      </c>
      <c r="C228" s="160">
        <v>0</v>
      </c>
      <c r="D228" s="160">
        <v>111.87</v>
      </c>
      <c r="E228" s="160">
        <v>0</v>
      </c>
      <c r="F228" s="160">
        <v>0</v>
      </c>
      <c r="G228" s="160">
        <v>0</v>
      </c>
      <c r="H228" s="161"/>
      <c r="I228" s="161"/>
      <c r="J228" s="161"/>
      <c r="K228" s="98"/>
      <c r="L228" s="98"/>
      <c r="M228" s="98"/>
    </row>
    <row r="229" spans="1:16" ht="15">
      <c r="A229" s="53" t="s">
        <v>485</v>
      </c>
      <c r="B229" s="161">
        <v>0</v>
      </c>
      <c r="C229" s="161">
        <v>0</v>
      </c>
      <c r="D229" s="161">
        <v>0</v>
      </c>
      <c r="E229" s="161">
        <v>0</v>
      </c>
      <c r="F229" s="161">
        <v>0</v>
      </c>
      <c r="G229" s="161">
        <v>0</v>
      </c>
      <c r="H229" s="161">
        <v>0</v>
      </c>
      <c r="I229" s="161">
        <v>0</v>
      </c>
      <c r="J229" s="161">
        <v>0</v>
      </c>
      <c r="K229" s="98"/>
      <c r="L229" s="98"/>
      <c r="M229" s="98"/>
    </row>
    <row r="230" spans="1:16" ht="15">
      <c r="A230" s="53" t="s">
        <v>278</v>
      </c>
      <c r="B230" s="161">
        <v>11929.27</v>
      </c>
      <c r="C230" s="161">
        <v>19408.310000000001</v>
      </c>
      <c r="D230" s="161">
        <v>17452.329999999998</v>
      </c>
      <c r="E230" s="161">
        <v>28599.58</v>
      </c>
      <c r="F230" s="161">
        <v>47753.740000000013</v>
      </c>
      <c r="G230" s="161">
        <v>49476.35</v>
      </c>
      <c r="H230" s="161">
        <v>0</v>
      </c>
      <c r="I230" s="161">
        <v>0</v>
      </c>
      <c r="J230" s="161">
        <v>0</v>
      </c>
      <c r="K230" s="98"/>
      <c r="L230" s="98"/>
      <c r="M230" s="98"/>
    </row>
    <row r="231" spans="1:16" ht="15">
      <c r="A231" s="53" t="s">
        <v>440</v>
      </c>
      <c r="B231" s="161">
        <v>0</v>
      </c>
      <c r="C231" s="161">
        <v>303.02</v>
      </c>
      <c r="D231" s="161">
        <v>762.07</v>
      </c>
      <c r="E231" s="161">
        <v>0</v>
      </c>
      <c r="F231" s="161">
        <v>1281.68</v>
      </c>
      <c r="G231" s="161">
        <v>337.68</v>
      </c>
      <c r="H231" s="161">
        <v>0</v>
      </c>
      <c r="I231" s="161">
        <v>0</v>
      </c>
      <c r="J231" s="161">
        <v>0</v>
      </c>
      <c r="K231" s="98"/>
      <c r="L231" s="98"/>
      <c r="M231" s="98"/>
    </row>
    <row r="232" spans="1:16" ht="15">
      <c r="A232" s="53" t="s">
        <v>279</v>
      </c>
      <c r="B232" s="161">
        <v>0</v>
      </c>
      <c r="C232" s="161">
        <v>0</v>
      </c>
      <c r="D232" s="161">
        <v>0</v>
      </c>
      <c r="E232" s="161">
        <v>0</v>
      </c>
      <c r="F232" s="161">
        <v>0</v>
      </c>
      <c r="G232" s="161">
        <v>0</v>
      </c>
      <c r="H232" s="161">
        <v>0</v>
      </c>
      <c r="I232" s="161">
        <v>0</v>
      </c>
      <c r="J232" s="161">
        <v>0</v>
      </c>
      <c r="K232" s="98"/>
      <c r="L232" s="98"/>
      <c r="M232" s="98"/>
    </row>
    <row r="233" spans="1:16" ht="15">
      <c r="A233" s="53" t="s">
        <v>280</v>
      </c>
      <c r="B233" s="161">
        <v>0</v>
      </c>
      <c r="C233" s="161">
        <v>0</v>
      </c>
      <c r="D233" s="161">
        <v>0</v>
      </c>
      <c r="E233" s="161">
        <v>0</v>
      </c>
      <c r="F233" s="161">
        <v>0</v>
      </c>
      <c r="G233" s="161">
        <v>0</v>
      </c>
      <c r="H233" s="161">
        <v>0</v>
      </c>
      <c r="I233" s="161">
        <v>0</v>
      </c>
      <c r="J233" s="161">
        <v>0</v>
      </c>
      <c r="K233" s="98"/>
      <c r="L233" s="98"/>
      <c r="M233" s="98"/>
    </row>
    <row r="234" spans="1:16" ht="15">
      <c r="A234" s="53" t="s">
        <v>486</v>
      </c>
      <c r="B234" s="161">
        <v>0</v>
      </c>
      <c r="C234" s="161">
        <v>0</v>
      </c>
      <c r="D234" s="161">
        <v>0</v>
      </c>
      <c r="E234" s="161">
        <v>0</v>
      </c>
      <c r="F234" s="161">
        <v>0</v>
      </c>
      <c r="G234" s="161">
        <v>0</v>
      </c>
      <c r="H234" s="161">
        <v>0</v>
      </c>
      <c r="I234" s="161">
        <v>0</v>
      </c>
      <c r="J234" s="161">
        <v>0</v>
      </c>
      <c r="K234" s="98"/>
      <c r="L234" s="98"/>
      <c r="M234" s="98"/>
    </row>
    <row r="235" spans="1:16" ht="15">
      <c r="A235" s="217" t="s">
        <v>881</v>
      </c>
      <c r="B235" s="160">
        <v>0</v>
      </c>
      <c r="C235" s="160">
        <v>1500</v>
      </c>
      <c r="D235" s="160">
        <v>0</v>
      </c>
      <c r="E235" s="160">
        <v>0</v>
      </c>
      <c r="F235" s="160">
        <v>0</v>
      </c>
      <c r="G235" s="160">
        <v>0</v>
      </c>
      <c r="H235" s="161"/>
      <c r="I235" s="161"/>
      <c r="J235" s="161"/>
      <c r="K235" s="98"/>
      <c r="L235" s="98"/>
      <c r="M235" s="98"/>
    </row>
    <row r="236" spans="1:16" ht="15">
      <c r="A236" s="53" t="s">
        <v>284</v>
      </c>
      <c r="B236" s="161">
        <v>7889.23</v>
      </c>
      <c r="C236" s="161">
        <v>23215.06</v>
      </c>
      <c r="D236" s="161">
        <v>28493.919999999998</v>
      </c>
      <c r="E236" s="161">
        <v>11931.32</v>
      </c>
      <c r="F236" s="161">
        <v>11748.689999999999</v>
      </c>
      <c r="G236" s="161">
        <v>15356.64</v>
      </c>
      <c r="H236" s="161">
        <v>0</v>
      </c>
      <c r="I236" s="161">
        <v>0</v>
      </c>
      <c r="J236" s="161">
        <v>0</v>
      </c>
      <c r="K236" s="98"/>
      <c r="L236" s="98"/>
      <c r="M236" s="98"/>
    </row>
    <row r="237" spans="1:16" ht="15">
      <c r="A237" s="53" t="s">
        <v>285</v>
      </c>
      <c r="B237" s="161">
        <v>0</v>
      </c>
      <c r="C237" s="161">
        <v>0</v>
      </c>
      <c r="D237" s="161">
        <v>0</v>
      </c>
      <c r="E237" s="161">
        <v>0</v>
      </c>
      <c r="F237" s="161">
        <v>0</v>
      </c>
      <c r="G237" s="161">
        <v>0</v>
      </c>
      <c r="H237" s="161">
        <v>0</v>
      </c>
      <c r="I237" s="161">
        <v>0</v>
      </c>
      <c r="J237" s="161">
        <v>0</v>
      </c>
      <c r="K237" s="98"/>
      <c r="L237" s="98"/>
      <c r="M237" s="98"/>
    </row>
    <row r="238" spans="1:16" s="51" customFormat="1" ht="15">
      <c r="A238" s="8" t="s">
        <v>769</v>
      </c>
      <c r="B238" s="165">
        <v>80517.31</v>
      </c>
      <c r="C238" s="165">
        <v>129152.53000000001</v>
      </c>
      <c r="D238" s="165">
        <v>144854.39000000001</v>
      </c>
      <c r="E238" s="165">
        <v>153993.57999999999</v>
      </c>
      <c r="F238" s="165">
        <v>180169.22000000003</v>
      </c>
      <c r="G238" s="165">
        <v>192200.11</v>
      </c>
      <c r="H238" s="165">
        <v>248730.99000000002</v>
      </c>
      <c r="I238" s="165">
        <v>241728.99000000002</v>
      </c>
      <c r="J238" s="165">
        <v>279900.99</v>
      </c>
      <c r="K238" s="106">
        <f t="shared" ref="K238:P238" si="13">B238-SUM(B209:B237)</f>
        <v>0</v>
      </c>
      <c r="L238" s="106">
        <f t="shared" si="13"/>
        <v>0</v>
      </c>
      <c r="M238" s="106">
        <f t="shared" si="13"/>
        <v>0</v>
      </c>
      <c r="N238" s="106">
        <f t="shared" si="13"/>
        <v>0</v>
      </c>
      <c r="O238" s="106">
        <f t="shared" si="13"/>
        <v>0</v>
      </c>
      <c r="P238" s="106">
        <f t="shared" si="13"/>
        <v>0</v>
      </c>
    </row>
    <row r="239" spans="1:16" ht="15">
      <c r="A239" s="53"/>
      <c r="B239" s="161"/>
      <c r="C239" s="161"/>
      <c r="D239" s="161"/>
      <c r="E239" s="161"/>
      <c r="F239" s="161"/>
      <c r="G239" s="161"/>
      <c r="H239" s="161"/>
      <c r="I239" s="161"/>
      <c r="J239" s="161"/>
      <c r="K239" s="98"/>
      <c r="L239" s="98"/>
      <c r="M239" s="98"/>
    </row>
    <row r="240" spans="1:16" ht="15">
      <c r="A240" s="53" t="s">
        <v>391</v>
      </c>
      <c r="B240" s="161">
        <v>21996.09</v>
      </c>
      <c r="C240" s="161">
        <v>35211.17</v>
      </c>
      <c r="D240" s="161">
        <v>37202.85</v>
      </c>
      <c r="E240" s="161">
        <v>18737.57</v>
      </c>
      <c r="F240" s="161">
        <v>13846.48</v>
      </c>
      <c r="G240" s="161">
        <v>87233.03</v>
      </c>
      <c r="H240" s="161">
        <v>0</v>
      </c>
      <c r="I240" s="161">
        <v>0</v>
      </c>
      <c r="J240" s="161">
        <v>0</v>
      </c>
      <c r="K240" s="98"/>
      <c r="L240" s="98"/>
      <c r="M240" s="98"/>
    </row>
    <row r="241" spans="1:13" ht="15">
      <c r="A241" s="53" t="s">
        <v>441</v>
      </c>
      <c r="B241" s="161">
        <v>512</v>
      </c>
      <c r="C241" s="161">
        <v>0</v>
      </c>
      <c r="D241" s="161">
        <v>0</v>
      </c>
      <c r="E241" s="161">
        <v>0</v>
      </c>
      <c r="F241" s="161">
        <v>2739</v>
      </c>
      <c r="G241" s="161">
        <v>1375</v>
      </c>
      <c r="H241" s="161">
        <v>0</v>
      </c>
      <c r="I241" s="161">
        <v>0</v>
      </c>
      <c r="J241" s="161">
        <v>0</v>
      </c>
      <c r="K241" s="98"/>
      <c r="L241" s="98"/>
      <c r="M241" s="98"/>
    </row>
    <row r="242" spans="1:13" ht="15">
      <c r="A242" s="53" t="s">
        <v>290</v>
      </c>
      <c r="B242" s="161">
        <v>20312.27</v>
      </c>
      <c r="C242" s="161">
        <v>12215.810000000001</v>
      </c>
      <c r="D242" s="161">
        <v>26669.51</v>
      </c>
      <c r="E242" s="161">
        <v>19573</v>
      </c>
      <c r="F242" s="161">
        <v>13295.300000000001</v>
      </c>
      <c r="G242" s="161">
        <v>7844.43</v>
      </c>
      <c r="H242" s="161">
        <v>0</v>
      </c>
      <c r="I242" s="161">
        <v>0</v>
      </c>
      <c r="J242" s="161">
        <v>0</v>
      </c>
      <c r="K242" s="98"/>
      <c r="L242" s="98"/>
      <c r="M242" s="98"/>
    </row>
    <row r="243" spans="1:13" ht="15">
      <c r="A243" s="217" t="s">
        <v>883</v>
      </c>
      <c r="B243" s="160">
        <v>9875</v>
      </c>
      <c r="C243" s="160">
        <v>0</v>
      </c>
      <c r="D243" s="160">
        <v>0</v>
      </c>
      <c r="E243" s="160">
        <v>0</v>
      </c>
      <c r="F243" s="160">
        <v>0</v>
      </c>
      <c r="G243" s="160">
        <v>0</v>
      </c>
      <c r="H243" s="161"/>
      <c r="I243" s="161"/>
      <c r="J243" s="161"/>
      <c r="K243" s="98"/>
      <c r="L243" s="98"/>
      <c r="M243" s="98"/>
    </row>
    <row r="244" spans="1:13" ht="15">
      <c r="A244" s="217" t="s">
        <v>884</v>
      </c>
      <c r="B244" s="160">
        <v>0</v>
      </c>
      <c r="C244" s="160">
        <v>0</v>
      </c>
      <c r="D244" s="160">
        <v>0</v>
      </c>
      <c r="E244" s="160">
        <v>0</v>
      </c>
      <c r="F244" s="160">
        <v>0</v>
      </c>
      <c r="G244" s="160">
        <v>373</v>
      </c>
      <c r="H244" s="161"/>
      <c r="I244" s="161"/>
      <c r="J244" s="161"/>
      <c r="K244" s="98"/>
      <c r="L244" s="98"/>
      <c r="M244" s="98"/>
    </row>
    <row r="245" spans="1:13" ht="15">
      <c r="A245" s="53" t="s">
        <v>392</v>
      </c>
      <c r="B245" s="161">
        <v>13925.210000000001</v>
      </c>
      <c r="C245" s="161">
        <v>8834.1</v>
      </c>
      <c r="D245" s="161">
        <v>26818.23</v>
      </c>
      <c r="E245" s="161">
        <v>3295.8999999999996</v>
      </c>
      <c r="F245" s="161">
        <v>7045.72</v>
      </c>
      <c r="G245" s="161">
        <v>-17504.629999999997</v>
      </c>
      <c r="H245" s="161">
        <v>0</v>
      </c>
      <c r="I245" s="161">
        <v>0</v>
      </c>
      <c r="J245" s="161">
        <v>0</v>
      </c>
      <c r="K245" s="98"/>
      <c r="L245" s="98"/>
      <c r="M245" s="98"/>
    </row>
    <row r="246" spans="1:13" ht="15">
      <c r="A246" s="53" t="s">
        <v>744</v>
      </c>
      <c r="B246" s="161">
        <v>0</v>
      </c>
      <c r="C246" s="161">
        <v>0</v>
      </c>
      <c r="D246" s="161">
        <v>0</v>
      </c>
      <c r="E246" s="161">
        <v>0</v>
      </c>
      <c r="F246" s="161">
        <v>0</v>
      </c>
      <c r="G246" s="161">
        <v>0</v>
      </c>
      <c r="H246" s="161">
        <v>0</v>
      </c>
      <c r="I246" s="161">
        <v>0</v>
      </c>
      <c r="J246" s="161">
        <v>0</v>
      </c>
      <c r="K246" s="98"/>
      <c r="L246" s="98"/>
      <c r="M246" s="98"/>
    </row>
    <row r="247" spans="1:13" ht="15">
      <c r="A247" s="53" t="s">
        <v>443</v>
      </c>
      <c r="B247" s="161">
        <v>506.64</v>
      </c>
      <c r="C247" s="161">
        <v>507.7</v>
      </c>
      <c r="D247" s="161">
        <v>3613.36</v>
      </c>
      <c r="E247" s="161">
        <v>4473.93</v>
      </c>
      <c r="F247" s="161">
        <v>2570.58</v>
      </c>
      <c r="G247" s="161">
        <v>2038.33</v>
      </c>
      <c r="H247" s="161">
        <v>0</v>
      </c>
      <c r="I247" s="161">
        <v>0</v>
      </c>
      <c r="J247" s="161">
        <v>0</v>
      </c>
      <c r="K247" s="98"/>
      <c r="L247" s="98"/>
      <c r="M247" s="98"/>
    </row>
    <row r="248" spans="1:13" ht="15">
      <c r="A248" s="217" t="s">
        <v>885</v>
      </c>
      <c r="B248" s="160">
        <v>0</v>
      </c>
      <c r="C248" s="160">
        <v>0</v>
      </c>
      <c r="D248" s="160">
        <v>0</v>
      </c>
      <c r="E248" s="160">
        <v>3.85</v>
      </c>
      <c r="F248" s="160">
        <v>0</v>
      </c>
      <c r="G248" s="160">
        <v>0</v>
      </c>
      <c r="H248" s="161"/>
      <c r="I248" s="161"/>
      <c r="J248" s="161"/>
      <c r="K248" s="98"/>
      <c r="L248" s="98"/>
      <c r="M248" s="98"/>
    </row>
    <row r="249" spans="1:13" ht="15">
      <c r="A249" s="53" t="s">
        <v>444</v>
      </c>
      <c r="B249" s="161">
        <v>18014.09</v>
      </c>
      <c r="C249" s="161">
        <v>-2146.4299999999985</v>
      </c>
      <c r="D249" s="161">
        <v>5459.85</v>
      </c>
      <c r="E249" s="161">
        <v>10334.030000000001</v>
      </c>
      <c r="F249" s="161">
        <v>59118.400000000001</v>
      </c>
      <c r="G249" s="161">
        <v>32093.07</v>
      </c>
      <c r="H249" s="161">
        <v>0</v>
      </c>
      <c r="I249" s="161">
        <v>0</v>
      </c>
      <c r="J249" s="161">
        <v>0</v>
      </c>
      <c r="K249" s="98"/>
      <c r="L249" s="98"/>
      <c r="M249" s="98"/>
    </row>
    <row r="250" spans="1:13" ht="15">
      <c r="A250" s="53" t="s">
        <v>445</v>
      </c>
      <c r="B250" s="161">
        <v>0</v>
      </c>
      <c r="C250" s="161">
        <v>0</v>
      </c>
      <c r="D250" s="161">
        <v>0</v>
      </c>
      <c r="E250" s="161">
        <v>0</v>
      </c>
      <c r="F250" s="161">
        <v>0</v>
      </c>
      <c r="G250" s="161">
        <v>0</v>
      </c>
      <c r="H250" s="161">
        <v>0</v>
      </c>
      <c r="I250" s="161">
        <v>0</v>
      </c>
      <c r="J250" s="161">
        <v>0</v>
      </c>
      <c r="K250" s="98"/>
      <c r="L250" s="98"/>
      <c r="M250" s="98"/>
    </row>
    <row r="251" spans="1:13" ht="15">
      <c r="A251" s="217" t="s">
        <v>886</v>
      </c>
      <c r="B251" s="160">
        <v>0</v>
      </c>
      <c r="C251" s="160">
        <v>0</v>
      </c>
      <c r="D251" s="160">
        <v>0</v>
      </c>
      <c r="E251" s="160">
        <v>0</v>
      </c>
      <c r="F251" s="160">
        <v>2007.18</v>
      </c>
      <c r="G251" s="160">
        <v>10340.39</v>
      </c>
      <c r="H251" s="161"/>
      <c r="I251" s="161"/>
      <c r="J251" s="161"/>
      <c r="K251" s="98"/>
      <c r="L251" s="98"/>
      <c r="M251" s="98"/>
    </row>
    <row r="252" spans="1:13" ht="15">
      <c r="A252" s="53" t="s">
        <v>446</v>
      </c>
      <c r="B252" s="161">
        <v>13960</v>
      </c>
      <c r="C252" s="161">
        <v>0</v>
      </c>
      <c r="D252" s="161">
        <v>875</v>
      </c>
      <c r="E252" s="161">
        <v>31170</v>
      </c>
      <c r="F252" s="161">
        <v>6846.96</v>
      </c>
      <c r="G252" s="161">
        <v>4645</v>
      </c>
      <c r="H252" s="161">
        <v>0</v>
      </c>
      <c r="I252" s="161">
        <v>0</v>
      </c>
      <c r="J252" s="161">
        <v>0</v>
      </c>
      <c r="K252" s="98"/>
      <c r="L252" s="98"/>
      <c r="M252" s="98"/>
    </row>
    <row r="253" spans="1:13" ht="15">
      <c r="A253" s="53" t="s">
        <v>746</v>
      </c>
      <c r="B253" s="161">
        <v>0</v>
      </c>
      <c r="C253" s="161">
        <v>0</v>
      </c>
      <c r="D253" s="161">
        <v>0</v>
      </c>
      <c r="E253" s="161">
        <v>0</v>
      </c>
      <c r="F253" s="161">
        <v>0</v>
      </c>
      <c r="G253" s="161">
        <v>0</v>
      </c>
      <c r="H253" s="161">
        <v>0</v>
      </c>
      <c r="I253" s="161">
        <v>0</v>
      </c>
      <c r="J253" s="161">
        <v>0</v>
      </c>
      <c r="K253" s="98"/>
      <c r="L253" s="98"/>
      <c r="M253" s="98"/>
    </row>
    <row r="254" spans="1:13" ht="15">
      <c r="A254" s="53" t="s">
        <v>447</v>
      </c>
      <c r="B254" s="161">
        <v>0</v>
      </c>
      <c r="C254" s="161">
        <v>0</v>
      </c>
      <c r="D254" s="161">
        <v>0</v>
      </c>
      <c r="E254" s="161">
        <v>0</v>
      </c>
      <c r="F254" s="161">
        <v>708</v>
      </c>
      <c r="G254" s="161">
        <v>0</v>
      </c>
      <c r="H254" s="161">
        <v>0</v>
      </c>
      <c r="I254" s="161">
        <v>0</v>
      </c>
      <c r="J254" s="161">
        <v>0</v>
      </c>
      <c r="K254" s="98"/>
      <c r="L254" s="98"/>
      <c r="M254" s="98"/>
    </row>
    <row r="255" spans="1:13" ht="15">
      <c r="A255" s="53" t="s">
        <v>748</v>
      </c>
      <c r="B255" s="161">
        <v>0</v>
      </c>
      <c r="C255" s="161">
        <v>0</v>
      </c>
      <c r="D255" s="161">
        <v>0</v>
      </c>
      <c r="E255" s="161">
        <v>0</v>
      </c>
      <c r="F255" s="161">
        <v>0</v>
      </c>
      <c r="G255" s="161">
        <v>0</v>
      </c>
      <c r="H255" s="161">
        <v>0</v>
      </c>
      <c r="I255" s="161">
        <v>0</v>
      </c>
      <c r="J255" s="161">
        <v>0</v>
      </c>
      <c r="K255" s="98"/>
      <c r="L255" s="98"/>
      <c r="M255" s="98"/>
    </row>
    <row r="256" spans="1:13" ht="15">
      <c r="A256" s="53" t="s">
        <v>448</v>
      </c>
      <c r="B256" s="161">
        <v>0</v>
      </c>
      <c r="C256" s="161">
        <v>0</v>
      </c>
      <c r="D256" s="161">
        <v>3215.03</v>
      </c>
      <c r="E256" s="161">
        <v>0</v>
      </c>
      <c r="F256" s="161">
        <v>0</v>
      </c>
      <c r="G256" s="161">
        <v>725</v>
      </c>
      <c r="H256" s="161">
        <v>0</v>
      </c>
      <c r="I256" s="161">
        <v>0</v>
      </c>
      <c r="J256" s="161">
        <v>0</v>
      </c>
      <c r="K256" s="98"/>
      <c r="L256" s="98"/>
      <c r="M256" s="98"/>
    </row>
    <row r="257" spans="1:16" ht="15">
      <c r="A257" s="218" t="s">
        <v>803</v>
      </c>
      <c r="B257" s="161">
        <v>0</v>
      </c>
      <c r="C257" s="161">
        <v>0</v>
      </c>
      <c r="D257" s="161">
        <v>0</v>
      </c>
      <c r="E257" s="161">
        <v>0</v>
      </c>
      <c r="F257" s="161">
        <v>0</v>
      </c>
      <c r="G257" s="161">
        <v>0</v>
      </c>
      <c r="H257" s="161">
        <v>0</v>
      </c>
      <c r="I257" s="161">
        <v>0</v>
      </c>
      <c r="J257" s="161">
        <v>0</v>
      </c>
      <c r="K257" s="98"/>
      <c r="L257" s="98"/>
      <c r="M257" s="98"/>
    </row>
    <row r="258" spans="1:16" s="51" customFormat="1" ht="15">
      <c r="A258" s="8" t="s">
        <v>770</v>
      </c>
      <c r="B258" s="165">
        <v>99101.3</v>
      </c>
      <c r="C258" s="165">
        <v>54622.35</v>
      </c>
      <c r="D258" s="165">
        <v>103853.83</v>
      </c>
      <c r="E258" s="165">
        <v>87588.28</v>
      </c>
      <c r="F258" s="165">
        <v>108177.62000000001</v>
      </c>
      <c r="G258" s="165">
        <v>129162.61999999998</v>
      </c>
      <c r="H258" s="165">
        <v>245622.16999999998</v>
      </c>
      <c r="I258" s="165">
        <v>92387.17</v>
      </c>
      <c r="J258" s="165">
        <v>106329.17</v>
      </c>
      <c r="K258" s="106">
        <f t="shared" ref="K258:P258" si="14">B258-SUM(B240:B257)</f>
        <v>0</v>
      </c>
      <c r="L258" s="106">
        <f t="shared" si="14"/>
        <v>0</v>
      </c>
      <c r="M258" s="106">
        <f t="shared" si="14"/>
        <v>0</v>
      </c>
      <c r="N258" s="106">
        <f t="shared" si="14"/>
        <v>0</v>
      </c>
      <c r="O258" s="106">
        <f t="shared" si="14"/>
        <v>0</v>
      </c>
      <c r="P258" s="106">
        <f t="shared" si="14"/>
        <v>0</v>
      </c>
    </row>
    <row r="259" spans="1:16" ht="15">
      <c r="A259" s="53"/>
      <c r="B259" s="161"/>
      <c r="C259" s="161"/>
      <c r="D259" s="161"/>
      <c r="E259" s="161"/>
      <c r="F259" s="161"/>
      <c r="G259" s="161"/>
      <c r="H259" s="161"/>
      <c r="I259" s="161"/>
      <c r="J259" s="161"/>
      <c r="K259" s="98"/>
      <c r="L259" s="98"/>
      <c r="M259" s="98"/>
    </row>
    <row r="260" spans="1:16" ht="15">
      <c r="A260" s="217" t="s">
        <v>889</v>
      </c>
      <c r="B260" s="160">
        <v>0</v>
      </c>
      <c r="C260" s="160">
        <v>0</v>
      </c>
      <c r="D260" s="160">
        <v>0</v>
      </c>
      <c r="E260" s="160">
        <v>0</v>
      </c>
      <c r="F260" s="160">
        <v>80000</v>
      </c>
      <c r="G260" s="160">
        <v>0</v>
      </c>
      <c r="H260" s="161"/>
      <c r="I260" s="161"/>
      <c r="J260" s="161"/>
      <c r="K260" s="98"/>
      <c r="L260" s="98"/>
      <c r="M260" s="98"/>
    </row>
    <row r="261" spans="1:16" ht="15">
      <c r="A261" s="53" t="s">
        <v>749</v>
      </c>
      <c r="B261" s="161">
        <v>0</v>
      </c>
      <c r="C261" s="161">
        <v>0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  <c r="K261" s="98"/>
      <c r="L261" s="98"/>
      <c r="M261" s="98"/>
    </row>
    <row r="262" spans="1:16" ht="15">
      <c r="A262" s="217" t="s">
        <v>887</v>
      </c>
      <c r="B262" s="160">
        <v>89.61</v>
      </c>
      <c r="C262" s="160">
        <v>7.39</v>
      </c>
      <c r="D262" s="160">
        <v>0</v>
      </c>
      <c r="E262" s="160">
        <v>0</v>
      </c>
      <c r="F262" s="160">
        <v>0</v>
      </c>
      <c r="G262" s="160">
        <v>0</v>
      </c>
      <c r="H262" s="161"/>
      <c r="I262" s="161"/>
      <c r="J262" s="161"/>
      <c r="K262" s="98"/>
      <c r="L262" s="98"/>
      <c r="M262" s="98"/>
    </row>
    <row r="263" spans="1:16" ht="15">
      <c r="A263" s="217" t="s">
        <v>888</v>
      </c>
      <c r="B263" s="160">
        <v>10825</v>
      </c>
      <c r="C263" s="160">
        <v>0</v>
      </c>
      <c r="D263" s="160">
        <v>0</v>
      </c>
      <c r="E263" s="160">
        <v>0</v>
      </c>
      <c r="F263" s="160">
        <v>0</v>
      </c>
      <c r="G263" s="160">
        <v>0</v>
      </c>
      <c r="H263" s="161"/>
      <c r="I263" s="161"/>
      <c r="J263" s="161"/>
      <c r="K263" s="98"/>
      <c r="L263" s="98"/>
      <c r="M263" s="98"/>
    </row>
    <row r="264" spans="1:16" ht="15">
      <c r="A264" s="5" t="s">
        <v>393</v>
      </c>
      <c r="B264" s="161">
        <v>1575</v>
      </c>
      <c r="C264" s="161">
        <v>20129.939999999999</v>
      </c>
      <c r="D264" s="161">
        <v>21650</v>
      </c>
      <c r="E264" s="161">
        <v>1650</v>
      </c>
      <c r="F264" s="161">
        <v>56824.22</v>
      </c>
      <c r="G264" s="161">
        <v>31112.81</v>
      </c>
      <c r="H264" s="161">
        <v>1066025.76</v>
      </c>
      <c r="I264" s="161">
        <v>1011025.76</v>
      </c>
      <c r="J264" s="161">
        <v>11953262.68</v>
      </c>
      <c r="K264" s="98"/>
      <c r="L264" s="98"/>
      <c r="M264" s="98"/>
    </row>
    <row r="265" spans="1:16" ht="15">
      <c r="A265" s="5" t="s">
        <v>394</v>
      </c>
      <c r="B265" s="161">
        <v>164644.56000000003</v>
      </c>
      <c r="C265" s="161">
        <v>170919.25</v>
      </c>
      <c r="D265" s="161">
        <v>165024.44</v>
      </c>
      <c r="E265" s="161">
        <v>236330.22</v>
      </c>
      <c r="F265" s="161">
        <v>125794.62000000001</v>
      </c>
      <c r="G265" s="161">
        <v>98427.23000000001</v>
      </c>
      <c r="H265" s="161">
        <v>0</v>
      </c>
      <c r="I265" s="161">
        <v>0</v>
      </c>
      <c r="J265" s="161">
        <v>0</v>
      </c>
      <c r="K265" s="98"/>
      <c r="L265" s="98"/>
      <c r="M265" s="98"/>
    </row>
    <row r="266" spans="1:16" ht="15">
      <c r="A266" s="5" t="s">
        <v>354</v>
      </c>
      <c r="B266" s="161">
        <v>688472.95000000007</v>
      </c>
      <c r="C266" s="161">
        <v>745112.52000000014</v>
      </c>
      <c r="D266" s="161">
        <v>660499</v>
      </c>
      <c r="E266" s="161">
        <v>744760.69000000006</v>
      </c>
      <c r="F266" s="161">
        <v>703836.10000000021</v>
      </c>
      <c r="G266" s="161">
        <v>854798.40999999992</v>
      </c>
      <c r="H266" s="161">
        <v>0</v>
      </c>
      <c r="I266" s="161">
        <v>0</v>
      </c>
      <c r="J266" s="161">
        <v>0</v>
      </c>
      <c r="K266" s="98"/>
      <c r="L266" s="98"/>
      <c r="M266" s="98"/>
    </row>
    <row r="267" spans="1:16" ht="15">
      <c r="A267" s="5" t="s">
        <v>449</v>
      </c>
      <c r="B267" s="161">
        <v>2940.18</v>
      </c>
      <c r="C267" s="161">
        <v>37674.019999999997</v>
      </c>
      <c r="D267" s="161">
        <v>13591.23</v>
      </c>
      <c r="E267" s="161">
        <v>6695.48</v>
      </c>
      <c r="F267" s="161">
        <v>6884.52</v>
      </c>
      <c r="G267" s="161">
        <v>10085.049999999999</v>
      </c>
      <c r="H267" s="161">
        <v>0</v>
      </c>
      <c r="I267" s="161">
        <v>0</v>
      </c>
      <c r="J267" s="161">
        <v>0</v>
      </c>
      <c r="K267" s="98"/>
      <c r="L267" s="98"/>
      <c r="M267" s="98"/>
    </row>
    <row r="268" spans="1:16" ht="15">
      <c r="A268" s="5" t="s">
        <v>450</v>
      </c>
      <c r="B268" s="161">
        <v>6400.76</v>
      </c>
      <c r="C268" s="161">
        <v>5090.84</v>
      </c>
      <c r="D268" s="161">
        <v>6945.42</v>
      </c>
      <c r="E268" s="161">
        <v>6231.06</v>
      </c>
      <c r="F268" s="161">
        <v>6504.47</v>
      </c>
      <c r="G268" s="161">
        <v>6137.49</v>
      </c>
      <c r="H268" s="161">
        <v>0</v>
      </c>
      <c r="I268" s="161">
        <v>0</v>
      </c>
      <c r="J268" s="161">
        <v>0</v>
      </c>
      <c r="K268" s="98"/>
      <c r="L268" s="98"/>
      <c r="M268" s="98"/>
    </row>
    <row r="269" spans="1:16" ht="15">
      <c r="A269" s="5" t="s">
        <v>487</v>
      </c>
      <c r="B269" s="161">
        <v>-3992</v>
      </c>
      <c r="C269" s="161">
        <v>0</v>
      </c>
      <c r="D269" s="161">
        <v>0</v>
      </c>
      <c r="E269" s="161">
        <v>0</v>
      </c>
      <c r="F269" s="161">
        <v>0</v>
      </c>
      <c r="G269" s="161">
        <v>0</v>
      </c>
      <c r="H269" s="161">
        <v>0</v>
      </c>
      <c r="I269" s="161">
        <v>0</v>
      </c>
      <c r="J269" s="161">
        <v>0</v>
      </c>
      <c r="K269" s="98"/>
      <c r="L269" s="98"/>
      <c r="M269" s="98"/>
    </row>
    <row r="270" spans="1:16" ht="15">
      <c r="A270" s="5" t="s">
        <v>754</v>
      </c>
      <c r="B270" s="161">
        <v>0</v>
      </c>
      <c r="C270" s="161">
        <v>0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98"/>
      <c r="L270" s="98"/>
      <c r="M270" s="98"/>
    </row>
    <row r="271" spans="1:16" ht="15">
      <c r="A271" s="5" t="s">
        <v>451</v>
      </c>
      <c r="B271" s="161">
        <v>0</v>
      </c>
      <c r="C271" s="161">
        <v>0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  <c r="K271" s="98"/>
      <c r="L271" s="98"/>
      <c r="M271" s="98"/>
    </row>
    <row r="272" spans="1:16" ht="15">
      <c r="A272" s="5" t="s">
        <v>302</v>
      </c>
      <c r="B272" s="161">
        <v>724</v>
      </c>
      <c r="C272" s="161">
        <v>9465.02</v>
      </c>
      <c r="D272" s="161">
        <v>1237.9000000000001</v>
      </c>
      <c r="E272" s="161">
        <v>14317.5</v>
      </c>
      <c r="F272" s="161">
        <v>3471.8</v>
      </c>
      <c r="G272" s="161">
        <v>17956.509999999998</v>
      </c>
      <c r="H272" s="161">
        <v>0</v>
      </c>
      <c r="I272" s="161">
        <v>0</v>
      </c>
      <c r="J272" s="161">
        <v>0</v>
      </c>
      <c r="K272" s="98"/>
      <c r="L272" s="98"/>
      <c r="M272" s="98"/>
    </row>
    <row r="273" spans="1:16" s="51" customFormat="1" ht="15">
      <c r="A273" s="9" t="s">
        <v>771</v>
      </c>
      <c r="B273" s="165">
        <v>871680.06000000017</v>
      </c>
      <c r="C273" s="165">
        <v>988398.9800000001</v>
      </c>
      <c r="D273" s="165">
        <v>868947.99</v>
      </c>
      <c r="E273" s="165">
        <v>1009984.9500000001</v>
      </c>
      <c r="F273" s="165">
        <v>983315.73000000021</v>
      </c>
      <c r="G273" s="165">
        <v>1018517.5</v>
      </c>
      <c r="H273" s="165">
        <v>1087108.76</v>
      </c>
      <c r="I273" s="165">
        <v>1032108.76</v>
      </c>
      <c r="J273" s="165">
        <v>13974349.68</v>
      </c>
      <c r="K273" s="106">
        <f>B273-SUM(B260:B272)</f>
        <v>0</v>
      </c>
      <c r="L273" s="106">
        <f t="shared" ref="L273:P273" si="15">C273-SUM(C260:C272)</f>
        <v>0</v>
      </c>
      <c r="M273" s="106">
        <f t="shared" si="15"/>
        <v>0</v>
      </c>
      <c r="N273" s="106">
        <f t="shared" si="15"/>
        <v>0</v>
      </c>
      <c r="O273" s="106">
        <f t="shared" si="15"/>
        <v>0</v>
      </c>
      <c r="P273" s="106">
        <f t="shared" si="15"/>
        <v>0</v>
      </c>
    </row>
    <row r="274" spans="1:16" ht="15">
      <c r="A274" s="5"/>
      <c r="B274" s="161"/>
      <c r="C274" s="161"/>
      <c r="D274" s="161"/>
      <c r="E274" s="161"/>
      <c r="F274" s="161"/>
      <c r="G274" s="161"/>
      <c r="H274" s="161"/>
      <c r="I274" s="161"/>
      <c r="J274" s="161"/>
      <c r="K274" s="98"/>
      <c r="L274" s="98"/>
      <c r="M274" s="98"/>
    </row>
    <row r="275" spans="1:16" ht="15">
      <c r="A275" s="5" t="s">
        <v>356</v>
      </c>
      <c r="B275" s="161">
        <v>-4366082.9000000004</v>
      </c>
      <c r="C275" s="161">
        <v>-5668400.1699999999</v>
      </c>
      <c r="D275" s="161">
        <v>-9094461.4299999997</v>
      </c>
      <c r="E275" s="161">
        <v>-3857672.11</v>
      </c>
      <c r="F275" s="161">
        <v>-4925893.43</v>
      </c>
      <c r="G275" s="161">
        <v>-6936365.0899999999</v>
      </c>
      <c r="H275" s="161">
        <v>-5364000</v>
      </c>
      <c r="I275" s="161">
        <v>-4772000</v>
      </c>
      <c r="J275" s="161">
        <v>-4680000</v>
      </c>
      <c r="K275" s="98"/>
      <c r="L275" s="98"/>
      <c r="M275" s="98"/>
    </row>
    <row r="276" spans="1:16" ht="15">
      <c r="A276" s="5" t="s">
        <v>305</v>
      </c>
      <c r="B276" s="161">
        <v>1308.53</v>
      </c>
      <c r="C276" s="161">
        <v>4076.9100000000008</v>
      </c>
      <c r="D276" s="161">
        <v>-94593</v>
      </c>
      <c r="E276" s="161">
        <v>9546.32</v>
      </c>
      <c r="F276" s="161">
        <v>41755.130000000005</v>
      </c>
      <c r="G276" s="161">
        <v>-10854.26</v>
      </c>
      <c r="H276" s="161">
        <v>0</v>
      </c>
      <c r="I276" s="161">
        <v>0</v>
      </c>
      <c r="J276" s="161">
        <v>0</v>
      </c>
      <c r="K276" s="98"/>
      <c r="L276" s="98"/>
      <c r="M276" s="98"/>
    </row>
    <row r="277" spans="1:16" ht="15">
      <c r="A277" s="5" t="s">
        <v>452</v>
      </c>
      <c r="B277" s="161">
        <v>0</v>
      </c>
      <c r="C277" s="161">
        <v>0</v>
      </c>
      <c r="D277" s="161">
        <v>0</v>
      </c>
      <c r="E277" s="161">
        <v>0</v>
      </c>
      <c r="F277" s="161">
        <v>0</v>
      </c>
      <c r="G277" s="161">
        <v>0</v>
      </c>
      <c r="H277" s="161">
        <v>0</v>
      </c>
      <c r="I277" s="161">
        <v>0</v>
      </c>
      <c r="J277" s="161">
        <v>0</v>
      </c>
      <c r="K277" s="98"/>
      <c r="L277" s="98"/>
      <c r="M277" s="98"/>
    </row>
    <row r="278" spans="1:16" s="51" customFormat="1" ht="15">
      <c r="A278" s="9" t="s">
        <v>772</v>
      </c>
      <c r="B278" s="165">
        <v>-4364774.37</v>
      </c>
      <c r="C278" s="165">
        <v>-5664323.2599999998</v>
      </c>
      <c r="D278" s="165">
        <v>-9189054.4299999997</v>
      </c>
      <c r="E278" s="165">
        <v>-3848125.79</v>
      </c>
      <c r="F278" s="165">
        <v>-4884138.3</v>
      </c>
      <c r="G278" s="165">
        <v>-6947219.3499999996</v>
      </c>
      <c r="H278" s="165">
        <v>-5345255.33</v>
      </c>
      <c r="I278" s="165">
        <v>-4754254.33</v>
      </c>
      <c r="J278" s="165">
        <v>-4663261.33</v>
      </c>
      <c r="K278" s="106">
        <f>B278-SUM(B275:B277)</f>
        <v>0</v>
      </c>
      <c r="L278" s="106">
        <f t="shared" ref="L278:P278" si="16">C278-SUM(C275:C277)</f>
        <v>0</v>
      </c>
      <c r="M278" s="106">
        <f t="shared" si="16"/>
        <v>0</v>
      </c>
      <c r="N278" s="106">
        <f t="shared" si="16"/>
        <v>0</v>
      </c>
      <c r="O278" s="106">
        <f t="shared" si="16"/>
        <v>0</v>
      </c>
      <c r="P278" s="106">
        <f t="shared" si="16"/>
        <v>0</v>
      </c>
    </row>
    <row r="279" spans="1:16" ht="15">
      <c r="A279" s="5"/>
      <c r="B279" s="164"/>
      <c r="C279" s="164"/>
      <c r="D279" s="164"/>
      <c r="E279" s="164"/>
      <c r="F279" s="164"/>
      <c r="G279" s="164"/>
      <c r="H279" s="164"/>
      <c r="I279" s="164"/>
      <c r="J279" s="164"/>
      <c r="K279" s="98"/>
      <c r="L279" s="98"/>
      <c r="M279" s="98"/>
    </row>
    <row r="280" spans="1:16" s="51" customFormat="1" ht="15">
      <c r="A280" s="9" t="s">
        <v>773</v>
      </c>
      <c r="B280" s="166">
        <v>9529525.8800000027</v>
      </c>
      <c r="C280" s="166">
        <v>10394287.429999996</v>
      </c>
      <c r="D280" s="166">
        <v>6871530.9800000023</v>
      </c>
      <c r="E280" s="166">
        <v>8670163.1900000013</v>
      </c>
      <c r="F280" s="166">
        <v>11606011.899999999</v>
      </c>
      <c r="G280" s="166">
        <v>1962052.3600000013</v>
      </c>
      <c r="H280" s="166">
        <v>9254552.0799999982</v>
      </c>
      <c r="I280" s="166">
        <v>7991396.0199999996</v>
      </c>
      <c r="J280" s="166">
        <v>20713014.310000002</v>
      </c>
      <c r="K280" s="106"/>
      <c r="L280" s="106"/>
      <c r="M280" s="106"/>
    </row>
    <row r="281" spans="1:16">
      <c r="A281" s="5"/>
      <c r="B281" s="97"/>
      <c r="C281" s="97"/>
      <c r="D281" s="98"/>
      <c r="E281" s="98"/>
      <c r="F281" s="98"/>
      <c r="G281" s="98"/>
      <c r="H281" s="98"/>
      <c r="I281" s="98"/>
      <c r="J281" s="98"/>
      <c r="K281" s="98"/>
      <c r="L281" s="98"/>
      <c r="M281" s="98"/>
    </row>
    <row r="282" spans="1:16">
      <c r="A282" s="5"/>
      <c r="B282" s="97"/>
      <c r="C282" s="97"/>
      <c r="D282" s="98"/>
      <c r="E282" s="98"/>
      <c r="F282" s="98"/>
      <c r="G282" s="98"/>
      <c r="H282" s="98"/>
      <c r="I282" s="98"/>
      <c r="J282" s="98"/>
      <c r="K282" s="98"/>
      <c r="L282" s="98"/>
      <c r="M282" s="98"/>
    </row>
    <row r="283" spans="1:16">
      <c r="A283" s="5"/>
      <c r="B283" s="97"/>
      <c r="C283" s="97"/>
      <c r="D283" s="98"/>
      <c r="E283" s="98"/>
      <c r="F283" s="98"/>
      <c r="G283" s="98"/>
      <c r="H283" s="98"/>
      <c r="I283" s="98"/>
      <c r="J283" s="98"/>
      <c r="K283" s="98"/>
      <c r="L283" s="98"/>
      <c r="M283" s="98"/>
    </row>
    <row r="284" spans="1:16">
      <c r="A284" s="5"/>
      <c r="B284" s="97"/>
      <c r="C284" s="97"/>
      <c r="D284" s="98"/>
      <c r="E284" s="98"/>
      <c r="F284" s="98"/>
      <c r="G284" s="98"/>
      <c r="H284" s="98"/>
      <c r="I284" s="98"/>
      <c r="J284" s="98"/>
      <c r="K284" s="98"/>
      <c r="L284" s="98"/>
      <c r="M284" s="98"/>
    </row>
    <row r="285" spans="1:16">
      <c r="A285" s="5"/>
      <c r="B285" s="97"/>
      <c r="C285" s="97"/>
      <c r="D285" s="98"/>
      <c r="E285" s="98"/>
      <c r="F285" s="98"/>
      <c r="G285" s="98"/>
      <c r="H285" s="98"/>
      <c r="I285" s="98"/>
      <c r="J285" s="98"/>
      <c r="K285" s="98"/>
      <c r="L285" s="98"/>
      <c r="M285" s="98"/>
    </row>
    <row r="286" spans="1:16">
      <c r="A286" s="5"/>
      <c r="B286" s="97"/>
      <c r="C286" s="97"/>
      <c r="D286" s="98"/>
      <c r="E286" s="98"/>
      <c r="F286" s="98"/>
      <c r="G286" s="98"/>
      <c r="H286" s="98"/>
      <c r="I286" s="98"/>
      <c r="J286" s="98"/>
      <c r="K286" s="98"/>
      <c r="L286" s="98"/>
      <c r="M286" s="98"/>
    </row>
    <row r="287" spans="1:16">
      <c r="A287" s="5"/>
      <c r="B287" s="97"/>
      <c r="C287" s="97"/>
      <c r="D287" s="98"/>
      <c r="E287" s="98"/>
      <c r="F287" s="98"/>
      <c r="G287" s="98"/>
      <c r="H287" s="98"/>
      <c r="I287" s="98"/>
      <c r="J287" s="98"/>
      <c r="K287" s="98"/>
      <c r="L287" s="98"/>
      <c r="M287" s="98"/>
    </row>
    <row r="288" spans="1:16">
      <c r="A288" s="5"/>
      <c r="B288" s="97"/>
      <c r="C288" s="97"/>
      <c r="D288" s="98"/>
      <c r="E288" s="98"/>
      <c r="F288" s="98"/>
      <c r="G288" s="98"/>
      <c r="H288" s="98"/>
      <c r="I288" s="98"/>
      <c r="J288" s="98"/>
      <c r="K288" s="98"/>
      <c r="L288" s="98"/>
      <c r="M288" s="98"/>
    </row>
    <row r="289" spans="1:13">
      <c r="A289" s="5"/>
      <c r="B289" s="97"/>
      <c r="C289" s="97"/>
      <c r="D289" s="98"/>
      <c r="E289" s="98"/>
      <c r="F289" s="98"/>
      <c r="G289" s="98"/>
      <c r="H289" s="98"/>
      <c r="I289" s="98"/>
      <c r="J289" s="98"/>
      <c r="K289" s="98"/>
      <c r="L289" s="98"/>
      <c r="M289" s="98"/>
    </row>
    <row r="290" spans="1:13">
      <c r="A290" s="5"/>
      <c r="B290" s="97"/>
      <c r="C290" s="97"/>
      <c r="D290" s="98"/>
      <c r="E290" s="98"/>
      <c r="F290" s="98"/>
      <c r="G290" s="98"/>
      <c r="H290" s="98"/>
      <c r="I290" s="98"/>
      <c r="J290" s="98"/>
      <c r="K290" s="98"/>
      <c r="L290" s="98"/>
      <c r="M290" s="98"/>
    </row>
    <row r="291" spans="1:13">
      <c r="A291" s="5"/>
      <c r="B291" s="97"/>
      <c r="C291" s="97"/>
      <c r="D291" s="98"/>
      <c r="E291" s="98"/>
      <c r="F291" s="98"/>
      <c r="G291" s="98"/>
      <c r="H291" s="98"/>
      <c r="I291" s="98"/>
      <c r="J291" s="98"/>
      <c r="K291" s="98"/>
      <c r="L291" s="98"/>
      <c r="M291" s="98"/>
    </row>
    <row r="292" spans="1:13">
      <c r="A292" s="5"/>
      <c r="B292" s="97"/>
      <c r="C292" s="97"/>
      <c r="D292" s="98"/>
      <c r="E292" s="98"/>
      <c r="F292" s="98"/>
      <c r="G292" s="98"/>
      <c r="H292" s="98"/>
      <c r="I292" s="98"/>
      <c r="J292" s="98"/>
      <c r="K292" s="98"/>
      <c r="L292" s="98"/>
      <c r="M292" s="98"/>
    </row>
    <row r="293" spans="1:13">
      <c r="A293" s="5"/>
      <c r="B293" s="97"/>
      <c r="C293" s="97"/>
      <c r="D293" s="98"/>
      <c r="E293" s="98"/>
      <c r="F293" s="98"/>
      <c r="G293" s="98"/>
      <c r="H293" s="98"/>
      <c r="I293" s="98"/>
      <c r="J293" s="98"/>
      <c r="K293" s="98"/>
      <c r="L293" s="98"/>
      <c r="M293" s="98"/>
    </row>
    <row r="294" spans="1:13">
      <c r="A294" s="5"/>
      <c r="B294" s="97"/>
      <c r="C294" s="97"/>
      <c r="D294" s="98"/>
      <c r="E294" s="98"/>
      <c r="F294" s="98"/>
      <c r="G294" s="98"/>
      <c r="H294" s="98"/>
      <c r="I294" s="98"/>
      <c r="J294" s="98"/>
      <c r="K294" s="98"/>
      <c r="L294" s="98"/>
      <c r="M294" s="98"/>
    </row>
    <row r="295" spans="1:13">
      <c r="A295" s="5"/>
      <c r="B295" s="97"/>
      <c r="C295" s="97"/>
      <c r="D295" s="98"/>
      <c r="E295" s="98"/>
      <c r="F295" s="98"/>
      <c r="G295" s="98"/>
      <c r="H295" s="98"/>
      <c r="I295" s="98"/>
      <c r="J295" s="98"/>
      <c r="K295" s="98"/>
      <c r="L295" s="98"/>
      <c r="M295" s="98"/>
    </row>
    <row r="296" spans="1:13">
      <c r="A296" s="5"/>
      <c r="B296" s="97"/>
      <c r="C296" s="97"/>
      <c r="D296" s="98"/>
      <c r="E296" s="98"/>
      <c r="F296" s="98"/>
      <c r="G296" s="98"/>
      <c r="H296" s="98"/>
      <c r="I296" s="98"/>
      <c r="J296" s="98"/>
      <c r="K296" s="98"/>
      <c r="L296" s="98"/>
      <c r="M296" s="98"/>
    </row>
    <row r="297" spans="1:13">
      <c r="A297" s="5"/>
      <c r="B297" s="97"/>
      <c r="C297" s="97"/>
      <c r="D297" s="98"/>
      <c r="E297" s="98"/>
      <c r="F297" s="98"/>
      <c r="G297" s="98"/>
      <c r="H297" s="98"/>
      <c r="I297" s="98"/>
      <c r="J297" s="98"/>
      <c r="K297" s="98"/>
      <c r="L297" s="98"/>
      <c r="M297" s="98"/>
    </row>
    <row r="298" spans="1:13">
      <c r="A298" s="5"/>
      <c r="B298" s="97"/>
      <c r="C298" s="97"/>
      <c r="D298" s="98"/>
      <c r="E298" s="98"/>
      <c r="F298" s="98"/>
      <c r="G298" s="98"/>
      <c r="H298" s="98"/>
      <c r="I298" s="98"/>
      <c r="J298" s="98"/>
      <c r="K298" s="98"/>
      <c r="L298" s="98"/>
      <c r="M298" s="98"/>
    </row>
    <row r="299" spans="1:13">
      <c r="A299" s="5"/>
      <c r="B299" s="97"/>
      <c r="C299" s="97"/>
      <c r="D299" s="98"/>
      <c r="E299" s="98"/>
      <c r="F299" s="98"/>
      <c r="G299" s="98"/>
      <c r="H299" s="98"/>
      <c r="I299" s="98"/>
      <c r="J299" s="98"/>
      <c r="K299" s="98"/>
      <c r="L299" s="98"/>
      <c r="M299" s="98"/>
    </row>
    <row r="300" spans="1:13">
      <c r="A300" s="5"/>
      <c r="B300" s="97"/>
      <c r="C300" s="97"/>
      <c r="D300" s="98"/>
      <c r="E300" s="98"/>
      <c r="F300" s="98"/>
      <c r="G300" s="98"/>
      <c r="H300" s="98"/>
      <c r="I300" s="98"/>
      <c r="J300" s="98"/>
      <c r="K300" s="98"/>
      <c r="L300" s="98"/>
      <c r="M300" s="98"/>
    </row>
    <row r="301" spans="1:13">
      <c r="A301" s="5"/>
      <c r="B301" s="97"/>
      <c r="C301" s="97"/>
      <c r="D301" s="98"/>
      <c r="E301" s="98"/>
      <c r="F301" s="98"/>
      <c r="G301" s="98"/>
      <c r="H301" s="98"/>
      <c r="I301" s="98"/>
      <c r="J301" s="98"/>
      <c r="K301" s="98"/>
      <c r="L301" s="98"/>
      <c r="M301" s="98"/>
    </row>
    <row r="302" spans="1:13">
      <c r="A302" s="5"/>
      <c r="B302" s="97"/>
      <c r="C302" s="97"/>
      <c r="D302" s="98"/>
      <c r="E302" s="98"/>
      <c r="F302" s="98"/>
      <c r="G302" s="98"/>
      <c r="H302" s="98"/>
      <c r="I302" s="98"/>
      <c r="J302" s="98"/>
      <c r="K302" s="98"/>
      <c r="L302" s="98"/>
      <c r="M302" s="98"/>
    </row>
    <row r="303" spans="1:13">
      <c r="A303" s="5"/>
      <c r="B303" s="97"/>
      <c r="C303" s="97"/>
      <c r="D303" s="98"/>
      <c r="E303" s="98"/>
      <c r="F303" s="98"/>
      <c r="G303" s="98"/>
      <c r="H303" s="98"/>
      <c r="I303" s="98"/>
      <c r="J303" s="98"/>
      <c r="K303" s="98"/>
      <c r="L303" s="98"/>
      <c r="M303" s="98"/>
    </row>
    <row r="304" spans="1:13">
      <c r="A304" s="5"/>
      <c r="B304" s="97"/>
      <c r="C304" s="97"/>
      <c r="D304" s="98"/>
      <c r="E304" s="98"/>
      <c r="F304" s="98"/>
      <c r="G304" s="98"/>
      <c r="H304" s="98"/>
      <c r="I304" s="98"/>
      <c r="J304" s="98"/>
      <c r="K304" s="98"/>
      <c r="L304" s="98"/>
      <c r="M304" s="98"/>
    </row>
    <row r="305" spans="1:13">
      <c r="A305" s="5"/>
      <c r="B305" s="97"/>
      <c r="C305" s="97"/>
      <c r="D305" s="98"/>
      <c r="E305" s="98"/>
      <c r="F305" s="98"/>
      <c r="G305" s="98"/>
      <c r="H305" s="98"/>
      <c r="I305" s="98"/>
      <c r="J305" s="98"/>
      <c r="K305" s="98"/>
      <c r="L305" s="98"/>
      <c r="M305" s="98"/>
    </row>
    <row r="306" spans="1:13">
      <c r="A306" s="5"/>
      <c r="B306" s="97"/>
      <c r="C306" s="97"/>
      <c r="D306" s="98"/>
      <c r="E306" s="98"/>
      <c r="F306" s="98"/>
      <c r="G306" s="98"/>
      <c r="H306" s="98"/>
      <c r="I306" s="98"/>
      <c r="J306" s="98"/>
      <c r="K306" s="98"/>
      <c r="L306" s="98"/>
      <c r="M306" s="98"/>
    </row>
    <row r="307" spans="1:13">
      <c r="A307" s="5"/>
      <c r="B307" s="97"/>
      <c r="C307" s="97"/>
      <c r="D307" s="98"/>
      <c r="E307" s="98"/>
      <c r="F307" s="98"/>
      <c r="G307" s="98"/>
      <c r="H307" s="98"/>
      <c r="I307" s="98"/>
      <c r="J307" s="98"/>
      <c r="K307" s="98"/>
      <c r="L307" s="98"/>
      <c r="M307" s="98"/>
    </row>
    <row r="308" spans="1:13">
      <c r="A308" s="5"/>
      <c r="B308" s="97"/>
      <c r="C308" s="97"/>
      <c r="D308" s="98"/>
      <c r="E308" s="98"/>
      <c r="F308" s="98"/>
      <c r="G308" s="98"/>
      <c r="H308" s="98"/>
      <c r="I308" s="98"/>
      <c r="J308" s="98"/>
      <c r="K308" s="98"/>
      <c r="L308" s="98"/>
      <c r="M308" s="98"/>
    </row>
    <row r="309" spans="1:13">
      <c r="A309" s="5"/>
      <c r="B309" s="97"/>
      <c r="C309" s="97"/>
      <c r="D309" s="98"/>
      <c r="E309" s="98"/>
      <c r="F309" s="98"/>
      <c r="G309" s="98"/>
      <c r="H309" s="98"/>
      <c r="I309" s="98"/>
      <c r="J309" s="98"/>
      <c r="K309" s="98"/>
      <c r="L309" s="98"/>
      <c r="M309" s="98"/>
    </row>
    <row r="310" spans="1:13">
      <c r="A310" s="5"/>
      <c r="B310" s="97"/>
      <c r="C310" s="97"/>
      <c r="D310" s="98"/>
      <c r="E310" s="98"/>
      <c r="F310" s="98"/>
      <c r="G310" s="98"/>
      <c r="H310" s="98"/>
      <c r="I310" s="98"/>
      <c r="J310" s="98"/>
      <c r="K310" s="98"/>
      <c r="L310" s="98"/>
      <c r="M310" s="98"/>
    </row>
    <row r="311" spans="1:13">
      <c r="A311" s="5"/>
      <c r="B311" s="97"/>
      <c r="C311" s="97"/>
      <c r="D311" s="98"/>
      <c r="E311" s="98"/>
      <c r="F311" s="98"/>
      <c r="G311" s="98"/>
      <c r="H311" s="98"/>
      <c r="I311" s="98"/>
      <c r="J311" s="98"/>
      <c r="K311" s="98"/>
      <c r="L311" s="98"/>
      <c r="M311" s="98"/>
    </row>
    <row r="312" spans="1:13">
      <c r="A312" s="5"/>
      <c r="B312" s="97"/>
      <c r="C312" s="97"/>
      <c r="D312" s="98"/>
      <c r="E312" s="98"/>
      <c r="F312" s="98"/>
      <c r="G312" s="98"/>
      <c r="H312" s="98"/>
      <c r="I312" s="98"/>
      <c r="J312" s="98"/>
      <c r="K312" s="98"/>
      <c r="L312" s="98"/>
      <c r="M312" s="98"/>
    </row>
    <row r="313" spans="1:13">
      <c r="A313" s="5"/>
      <c r="B313" s="97"/>
      <c r="C313" s="97"/>
      <c r="D313" s="4"/>
      <c r="E313" s="4"/>
      <c r="F313" s="4"/>
      <c r="G313" s="4"/>
      <c r="H313" s="98"/>
      <c r="I313" s="98"/>
      <c r="J313" s="98"/>
      <c r="K313" s="98"/>
      <c r="L313" s="98"/>
      <c r="M313" s="98"/>
    </row>
    <row r="314" spans="1:13">
      <c r="A314" s="5"/>
      <c r="B314" s="97"/>
      <c r="C314" s="97"/>
      <c r="D314" s="98"/>
      <c r="E314" s="98"/>
      <c r="F314" s="98"/>
      <c r="G314" s="98"/>
      <c r="H314" s="98"/>
      <c r="I314" s="98"/>
      <c r="J314" s="98"/>
      <c r="K314" s="98"/>
      <c r="L314" s="98"/>
      <c r="M314" s="98"/>
    </row>
    <row r="315" spans="1:13">
      <c r="A315" s="5"/>
      <c r="B315" s="97"/>
      <c r="C315" s="97"/>
      <c r="D315" s="98"/>
      <c r="E315" s="98"/>
      <c r="F315" s="98"/>
      <c r="G315" s="98"/>
      <c r="H315" s="98"/>
      <c r="I315" s="98"/>
      <c r="J315" s="98"/>
      <c r="K315" s="98"/>
      <c r="L315" s="98"/>
      <c r="M315" s="98"/>
    </row>
    <row r="316" spans="1:13">
      <c r="A316" s="5"/>
      <c r="B316" s="97"/>
      <c r="C316" s="97"/>
      <c r="D316" s="98"/>
      <c r="E316" s="98"/>
      <c r="F316" s="98"/>
      <c r="G316" s="98"/>
      <c r="H316" s="98"/>
      <c r="I316" s="98"/>
      <c r="J316" s="98"/>
      <c r="K316" s="98"/>
      <c r="L316" s="98"/>
      <c r="M316" s="98"/>
    </row>
    <row r="317" spans="1:13">
      <c r="A317" s="5"/>
      <c r="B317" s="97"/>
      <c r="C317" s="97"/>
      <c r="D317" s="98"/>
      <c r="E317" s="98"/>
      <c r="F317" s="98"/>
      <c r="G317" s="98"/>
      <c r="H317" s="98"/>
      <c r="I317" s="98"/>
      <c r="J317" s="98"/>
      <c r="K317" s="98"/>
      <c r="L317" s="98"/>
      <c r="M317" s="98"/>
    </row>
    <row r="318" spans="1:13">
      <c r="A318" s="5"/>
      <c r="B318" s="97"/>
      <c r="C318" s="97"/>
      <c r="D318" s="98"/>
      <c r="E318" s="98"/>
      <c r="F318" s="98"/>
      <c r="G318" s="98"/>
      <c r="H318" s="98"/>
      <c r="I318" s="98"/>
      <c r="J318" s="98"/>
      <c r="K318" s="98"/>
      <c r="L318" s="98"/>
      <c r="M318" s="98"/>
    </row>
    <row r="319" spans="1:13">
      <c r="A319" s="5"/>
      <c r="B319" s="97"/>
      <c r="C319" s="97"/>
      <c r="D319" s="98"/>
      <c r="E319" s="98"/>
      <c r="F319" s="98"/>
      <c r="G319" s="98"/>
      <c r="H319" s="98"/>
      <c r="I319" s="98"/>
      <c r="J319" s="98"/>
      <c r="K319" s="98"/>
      <c r="L319" s="98"/>
      <c r="M319" s="98"/>
    </row>
    <row r="320" spans="1:13">
      <c r="A320" s="5"/>
      <c r="B320" s="97"/>
      <c r="C320" s="97"/>
      <c r="D320" s="98"/>
      <c r="E320" s="98"/>
      <c r="F320" s="98"/>
      <c r="G320" s="98"/>
      <c r="H320" s="98"/>
      <c r="I320" s="98"/>
      <c r="J320" s="98"/>
      <c r="K320" s="98"/>
      <c r="L320" s="98"/>
      <c r="M320" s="98"/>
    </row>
    <row r="321" spans="1:13">
      <c r="A321" s="5"/>
      <c r="B321" s="97"/>
      <c r="C321" s="97"/>
      <c r="D321" s="98"/>
      <c r="E321" s="98"/>
      <c r="F321" s="98"/>
      <c r="G321" s="98"/>
      <c r="H321" s="98"/>
      <c r="I321" s="98"/>
      <c r="J321" s="98"/>
      <c r="K321" s="98"/>
      <c r="L321" s="98"/>
      <c r="M321" s="98"/>
    </row>
    <row r="322" spans="1:13">
      <c r="A322" s="5"/>
      <c r="B322" s="97"/>
      <c r="C322" s="97"/>
      <c r="D322" s="98"/>
      <c r="E322" s="98"/>
      <c r="F322" s="98"/>
      <c r="G322" s="98"/>
      <c r="H322" s="98"/>
      <c r="I322" s="98"/>
      <c r="J322" s="98"/>
      <c r="K322" s="98"/>
      <c r="L322" s="98"/>
      <c r="M322" s="98"/>
    </row>
    <row r="323" spans="1:13">
      <c r="A323" s="5"/>
      <c r="B323" s="97"/>
      <c r="C323" s="97"/>
      <c r="D323" s="98"/>
      <c r="E323" s="98"/>
      <c r="F323" s="4"/>
      <c r="G323" s="4"/>
      <c r="H323" s="98"/>
      <c r="I323" s="4"/>
      <c r="J323" s="4"/>
      <c r="K323" s="98"/>
      <c r="L323" s="98"/>
      <c r="M323" s="98"/>
    </row>
    <row r="324" spans="1:13">
      <c r="A324" s="5"/>
      <c r="B324" s="97"/>
      <c r="C324" s="97"/>
      <c r="D324" s="98"/>
      <c r="E324" s="98"/>
      <c r="F324" s="98"/>
      <c r="G324" s="98"/>
      <c r="H324" s="98"/>
      <c r="I324" s="98"/>
      <c r="J324" s="98"/>
      <c r="K324" s="98"/>
      <c r="L324" s="98"/>
      <c r="M324" s="98"/>
    </row>
    <row r="325" spans="1:13">
      <c r="A325" s="5"/>
      <c r="B325" s="97"/>
      <c r="C325" s="97"/>
      <c r="D325" s="98"/>
      <c r="E325" s="98"/>
      <c r="F325" s="98"/>
      <c r="G325" s="98"/>
      <c r="H325" s="98"/>
      <c r="I325" s="98"/>
      <c r="J325" s="98"/>
      <c r="K325" s="98"/>
      <c r="L325" s="98"/>
      <c r="M325" s="98"/>
    </row>
    <row r="326" spans="1:13">
      <c r="A326" s="5"/>
      <c r="B326" s="97"/>
      <c r="C326" s="97"/>
      <c r="D326" s="98"/>
      <c r="E326" s="98"/>
      <c r="F326" s="98"/>
      <c r="G326" s="98"/>
      <c r="H326" s="98"/>
      <c r="I326" s="98"/>
      <c r="J326" s="98"/>
      <c r="K326" s="98"/>
      <c r="L326" s="98"/>
      <c r="M326" s="98"/>
    </row>
    <row r="327" spans="1:13">
      <c r="A327" s="5"/>
      <c r="B327" s="97"/>
      <c r="C327" s="97"/>
      <c r="D327" s="98"/>
      <c r="E327" s="98"/>
      <c r="F327" s="4"/>
      <c r="G327" s="4"/>
      <c r="H327" s="98"/>
      <c r="I327" s="98"/>
      <c r="J327" s="98"/>
      <c r="K327" s="98"/>
      <c r="L327" s="98"/>
      <c r="M327" s="98"/>
    </row>
    <row r="328" spans="1:13">
      <c r="A328" s="5"/>
      <c r="B328" s="97"/>
      <c r="C328" s="97"/>
      <c r="D328" s="98"/>
      <c r="E328" s="98"/>
      <c r="F328" s="98"/>
      <c r="G328" s="98"/>
      <c r="H328" s="98"/>
      <c r="I328" s="98"/>
      <c r="J328" s="98"/>
      <c r="K328" s="98"/>
      <c r="L328" s="98"/>
      <c r="M328" s="98"/>
    </row>
    <row r="329" spans="1:13">
      <c r="A329" s="5"/>
      <c r="B329" s="97"/>
      <c r="C329" s="97"/>
      <c r="D329" s="98"/>
      <c r="E329" s="98"/>
      <c r="F329" s="98"/>
      <c r="G329" s="98"/>
      <c r="H329" s="98"/>
      <c r="I329" s="98"/>
      <c r="J329" s="98"/>
      <c r="K329" s="98"/>
      <c r="L329" s="98"/>
      <c r="M329" s="98"/>
    </row>
    <row r="330" spans="1:13">
      <c r="A330" s="5"/>
      <c r="B330" s="97"/>
      <c r="C330" s="97"/>
      <c r="D330" s="98"/>
      <c r="E330" s="98"/>
      <c r="F330" s="98"/>
      <c r="G330" s="98"/>
      <c r="H330" s="98"/>
      <c r="I330" s="98"/>
      <c r="J330" s="98"/>
      <c r="K330" s="98"/>
      <c r="L330" s="98"/>
      <c r="M330" s="98"/>
    </row>
    <row r="331" spans="1:13">
      <c r="A331" s="5"/>
      <c r="B331" s="3"/>
      <c r="C331" s="97"/>
      <c r="D331" s="98"/>
      <c r="E331" s="98"/>
      <c r="F331" s="98"/>
      <c r="G331" s="98"/>
      <c r="H331" s="98"/>
      <c r="I331" s="98"/>
      <c r="J331" s="98"/>
      <c r="K331" s="98"/>
      <c r="L331" s="98"/>
      <c r="M331" s="4"/>
    </row>
    <row r="332" spans="1:13">
      <c r="A332" s="5"/>
      <c r="B332" s="97"/>
      <c r="C332" s="97"/>
      <c r="D332" s="98"/>
      <c r="E332" s="98"/>
      <c r="F332" s="98"/>
      <c r="G332" s="98"/>
      <c r="H332" s="98"/>
      <c r="I332" s="98"/>
      <c r="J332" s="98"/>
      <c r="K332" s="98"/>
      <c r="L332" s="98"/>
      <c r="M332" s="98"/>
    </row>
    <row r="333" spans="1:13">
      <c r="A333" s="5"/>
      <c r="B333" s="97"/>
      <c r="C333" s="97"/>
      <c r="D333" s="98"/>
      <c r="E333" s="98"/>
      <c r="F333" s="98"/>
      <c r="G333" s="98"/>
      <c r="H333" s="98"/>
      <c r="I333" s="98"/>
      <c r="J333" s="98"/>
      <c r="K333" s="98"/>
      <c r="L333" s="98"/>
      <c r="M333" s="98"/>
    </row>
    <row r="334" spans="1:13">
      <c r="A334" s="5"/>
      <c r="B334" s="97"/>
      <c r="C334" s="97"/>
      <c r="D334" s="98"/>
      <c r="E334" s="98"/>
      <c r="F334" s="98"/>
      <c r="G334" s="98"/>
      <c r="H334" s="98"/>
      <c r="I334" s="98"/>
      <c r="J334" s="98"/>
      <c r="K334" s="98"/>
      <c r="L334" s="98"/>
      <c r="M334" s="98"/>
    </row>
    <row r="335" spans="1:13">
      <c r="A335" s="5"/>
      <c r="B335" s="97"/>
      <c r="C335" s="97"/>
      <c r="D335" s="98"/>
      <c r="E335" s="98"/>
      <c r="F335" s="98"/>
      <c r="G335" s="98"/>
      <c r="H335" s="98"/>
      <c r="I335" s="98"/>
      <c r="J335" s="98"/>
      <c r="K335" s="98"/>
      <c r="L335" s="98"/>
      <c r="M335" s="98"/>
    </row>
    <row r="336" spans="1:13">
      <c r="A336" s="5"/>
      <c r="B336" s="97"/>
      <c r="C336" s="97"/>
      <c r="D336" s="98"/>
      <c r="E336" s="98"/>
      <c r="F336" s="98"/>
      <c r="G336" s="98"/>
      <c r="H336" s="98"/>
      <c r="I336" s="98"/>
      <c r="J336" s="98"/>
      <c r="K336" s="98"/>
      <c r="L336" s="98"/>
      <c r="M336" s="98"/>
    </row>
    <row r="337" spans="1:13">
      <c r="A337" s="5"/>
      <c r="B337" s="97"/>
      <c r="C337" s="97"/>
      <c r="D337" s="98"/>
      <c r="E337" s="98"/>
      <c r="F337" s="98"/>
      <c r="G337" s="98"/>
      <c r="H337" s="98"/>
      <c r="I337" s="98"/>
      <c r="J337" s="98"/>
      <c r="K337" s="98"/>
      <c r="L337" s="98"/>
      <c r="M337" s="98"/>
    </row>
    <row r="338" spans="1:13">
      <c r="A338" s="5"/>
      <c r="B338" s="97"/>
      <c r="C338" s="97"/>
      <c r="D338" s="98"/>
      <c r="E338" s="98"/>
      <c r="F338" s="98"/>
      <c r="G338" s="98"/>
      <c r="H338" s="98"/>
      <c r="I338" s="98"/>
      <c r="J338" s="98"/>
      <c r="K338" s="98"/>
      <c r="L338" s="98"/>
      <c r="M338" s="98"/>
    </row>
    <row r="339" spans="1:13">
      <c r="A339" s="5"/>
      <c r="B339" s="3"/>
      <c r="C339" s="3"/>
      <c r="D339" s="4"/>
      <c r="E339" s="4"/>
      <c r="F339" s="4"/>
      <c r="G339" s="4"/>
      <c r="H339" s="98"/>
      <c r="I339" s="98"/>
      <c r="J339" s="98"/>
      <c r="K339" s="4"/>
      <c r="L339" s="4"/>
      <c r="M339" s="4"/>
    </row>
    <row r="340" spans="1:13">
      <c r="A340" s="5"/>
      <c r="B340" s="97"/>
      <c r="C340" s="97"/>
      <c r="D340" s="98"/>
      <c r="E340" s="98"/>
      <c r="F340" s="98"/>
      <c r="G340" s="98"/>
      <c r="H340" s="98"/>
      <c r="I340" s="98"/>
      <c r="J340" s="98"/>
      <c r="K340" s="98"/>
      <c r="L340" s="98"/>
      <c r="M340" s="98"/>
    </row>
    <row r="341" spans="1:13">
      <c r="A341" s="5"/>
      <c r="B341" s="97"/>
      <c r="C341" s="97"/>
      <c r="D341" s="98"/>
      <c r="E341" s="98"/>
      <c r="F341" s="98"/>
      <c r="G341" s="98"/>
      <c r="H341" s="98"/>
      <c r="I341" s="98"/>
      <c r="J341" s="98"/>
      <c r="K341" s="98"/>
      <c r="L341" s="98"/>
      <c r="M341" s="98"/>
    </row>
    <row r="342" spans="1:13">
      <c r="A342" s="5"/>
      <c r="B342" s="3"/>
      <c r="C342" s="3"/>
      <c r="D342" s="4"/>
      <c r="E342" s="4"/>
      <c r="F342" s="4"/>
      <c r="G342" s="4"/>
      <c r="H342" s="98"/>
      <c r="I342" s="4"/>
      <c r="J342" s="4"/>
      <c r="K342" s="4"/>
      <c r="L342" s="4"/>
      <c r="M342" s="4"/>
    </row>
    <row r="343" spans="1:13">
      <c r="A343" s="5"/>
      <c r="B343" s="3"/>
      <c r="C343" s="3"/>
      <c r="D343" s="4"/>
      <c r="E343" s="4"/>
      <c r="F343" s="4"/>
      <c r="G343" s="4"/>
      <c r="H343" s="98"/>
      <c r="I343" s="4"/>
      <c r="J343" s="4"/>
      <c r="K343" s="4"/>
      <c r="L343" s="4"/>
      <c r="M343" s="4"/>
    </row>
    <row r="344" spans="1:13">
      <c r="A344" s="5"/>
      <c r="B344" s="97"/>
      <c r="C344" s="97"/>
      <c r="D344" s="98"/>
      <c r="E344" s="98"/>
      <c r="F344" s="98"/>
      <c r="G344" s="98"/>
      <c r="H344" s="98"/>
      <c r="I344" s="98"/>
      <c r="J344" s="98"/>
      <c r="K344" s="98"/>
      <c r="L344" s="98"/>
      <c r="M344" s="98"/>
    </row>
    <row r="345" spans="1:13">
      <c r="A345" s="5"/>
      <c r="B345" s="97"/>
      <c r="C345" s="97"/>
      <c r="D345" s="98"/>
      <c r="E345" s="98"/>
      <c r="F345" s="98"/>
      <c r="G345" s="98"/>
      <c r="H345" s="98"/>
      <c r="I345" s="98"/>
      <c r="J345" s="98"/>
      <c r="K345" s="98"/>
      <c r="L345" s="98"/>
      <c r="M345" s="98"/>
    </row>
    <row r="346" spans="1:13">
      <c r="A346" s="5"/>
      <c r="B346" s="3"/>
      <c r="C346" s="3"/>
      <c r="D346" s="4"/>
      <c r="E346" s="4"/>
      <c r="F346" s="4"/>
      <c r="G346" s="4"/>
      <c r="H346" s="98"/>
      <c r="I346" s="4"/>
      <c r="J346" s="4"/>
      <c r="K346" s="4"/>
      <c r="L346" s="4"/>
      <c r="M346" s="4"/>
    </row>
    <row r="347" spans="1:13">
      <c r="A347" s="5"/>
      <c r="B347" s="97"/>
      <c r="C347" s="97"/>
      <c r="D347" s="98"/>
      <c r="E347" s="98"/>
      <c r="F347" s="98"/>
      <c r="G347" s="98"/>
      <c r="H347" s="98"/>
      <c r="I347" s="98"/>
      <c r="J347" s="98"/>
      <c r="K347" s="98"/>
      <c r="L347" s="98"/>
      <c r="M347" s="98"/>
    </row>
    <row r="348" spans="1:13">
      <c r="A348" s="5"/>
      <c r="B348" s="97"/>
      <c r="C348" s="97"/>
      <c r="D348" s="98"/>
      <c r="E348" s="98"/>
      <c r="F348" s="98"/>
      <c r="G348" s="98"/>
      <c r="H348" s="98"/>
      <c r="I348" s="98"/>
      <c r="J348" s="98"/>
      <c r="K348" s="98"/>
      <c r="L348" s="98"/>
      <c r="M348" s="98"/>
    </row>
    <row r="349" spans="1:13">
      <c r="A349" s="5"/>
      <c r="B349" s="3"/>
      <c r="C349" s="3"/>
      <c r="D349" s="4"/>
      <c r="E349" s="4"/>
      <c r="F349" s="4"/>
      <c r="G349" s="4"/>
      <c r="H349" s="98"/>
      <c r="I349" s="4"/>
      <c r="J349" s="4"/>
      <c r="K349" s="4"/>
      <c r="L349" s="4"/>
      <c r="M349" s="4"/>
    </row>
    <row r="350" spans="1:13">
      <c r="A350" s="5"/>
      <c r="B350" s="97"/>
      <c r="C350" s="97"/>
      <c r="D350" s="98"/>
      <c r="E350" s="98"/>
      <c r="F350" s="98"/>
      <c r="G350" s="98"/>
      <c r="H350" s="98"/>
      <c r="I350" s="98"/>
      <c r="J350" s="98"/>
      <c r="K350" s="98"/>
      <c r="L350" s="98"/>
      <c r="M350" s="98"/>
    </row>
    <row r="351" spans="1:13">
      <c r="A351" s="5"/>
      <c r="B351" s="97"/>
      <c r="C351" s="97"/>
      <c r="D351" s="98"/>
      <c r="E351" s="98"/>
      <c r="F351" s="98"/>
      <c r="G351" s="98"/>
      <c r="H351" s="98"/>
      <c r="I351" s="98"/>
      <c r="J351" s="98"/>
      <c r="K351" s="98"/>
      <c r="L351" s="98"/>
      <c r="M351" s="98"/>
    </row>
    <row r="352" spans="1:13">
      <c r="A352" s="5"/>
      <c r="B352" s="97"/>
      <c r="C352" s="97"/>
      <c r="D352" s="98"/>
      <c r="E352" s="98"/>
      <c r="F352" s="98"/>
      <c r="G352" s="98"/>
      <c r="H352" s="98"/>
      <c r="I352" s="98"/>
      <c r="J352" s="98"/>
      <c r="K352" s="98"/>
      <c r="L352" s="98"/>
      <c r="M352" s="98"/>
    </row>
    <row r="353" spans="1:13">
      <c r="A353" s="5"/>
      <c r="B353" s="97"/>
      <c r="C353" s="97"/>
      <c r="D353" s="98"/>
      <c r="E353" s="98"/>
      <c r="F353" s="98"/>
      <c r="G353" s="98"/>
      <c r="H353" s="98"/>
      <c r="I353" s="98"/>
      <c r="J353" s="98"/>
      <c r="K353" s="98"/>
      <c r="L353" s="98"/>
      <c r="M353" s="98"/>
    </row>
    <row r="354" spans="1:13">
      <c r="A354" s="5"/>
      <c r="B354" s="97"/>
      <c r="C354" s="97"/>
      <c r="D354" s="98"/>
      <c r="E354" s="98"/>
      <c r="F354" s="98"/>
      <c r="G354" s="98"/>
      <c r="H354" s="98"/>
      <c r="I354" s="98"/>
      <c r="J354" s="98"/>
      <c r="K354" s="98"/>
      <c r="L354" s="98"/>
      <c r="M354" s="98"/>
    </row>
    <row r="355" spans="1:13">
      <c r="A355" s="5"/>
      <c r="B355" s="97"/>
      <c r="C355" s="97"/>
      <c r="D355" s="98"/>
      <c r="E355" s="98"/>
      <c r="F355" s="98"/>
      <c r="G355" s="98"/>
      <c r="H355" s="98"/>
      <c r="I355" s="98"/>
      <c r="J355" s="98"/>
      <c r="K355" s="98"/>
      <c r="L355" s="98"/>
      <c r="M355" s="98"/>
    </row>
    <row r="356" spans="1:13">
      <c r="A356" s="5"/>
      <c r="B356" s="97"/>
      <c r="C356" s="97"/>
      <c r="D356" s="98"/>
      <c r="E356" s="98"/>
      <c r="F356" s="98"/>
      <c r="G356" s="98"/>
      <c r="H356" s="98"/>
      <c r="I356" s="98"/>
      <c r="J356" s="98"/>
      <c r="K356" s="98"/>
      <c r="L356" s="98"/>
      <c r="M356" s="98"/>
    </row>
    <row r="357" spans="1:13">
      <c r="A357" s="5"/>
      <c r="B357" s="97"/>
      <c r="C357" s="97"/>
      <c r="D357" s="98"/>
      <c r="E357" s="98"/>
      <c r="F357" s="98"/>
      <c r="G357" s="98"/>
      <c r="H357" s="98"/>
      <c r="I357" s="98"/>
      <c r="J357" s="98"/>
      <c r="K357" s="98"/>
      <c r="L357" s="98"/>
      <c r="M357" s="98"/>
    </row>
    <row r="358" spans="1:13">
      <c r="A358" s="5"/>
      <c r="B358" s="97"/>
      <c r="C358" s="97"/>
      <c r="D358" s="98"/>
      <c r="E358" s="98"/>
      <c r="F358" s="98"/>
      <c r="G358" s="98"/>
      <c r="H358" s="98"/>
      <c r="I358" s="98"/>
      <c r="J358" s="98"/>
      <c r="K358" s="98"/>
      <c r="L358" s="98"/>
      <c r="M358" s="98"/>
    </row>
    <row r="359" spans="1:13">
      <c r="A359" s="5"/>
      <c r="B359" s="97"/>
      <c r="C359" s="97"/>
      <c r="D359" s="98"/>
      <c r="E359" s="98"/>
      <c r="F359" s="98"/>
      <c r="G359" s="98"/>
      <c r="H359" s="98"/>
      <c r="I359" s="98"/>
      <c r="J359" s="98"/>
      <c r="K359" s="98"/>
      <c r="L359" s="98"/>
      <c r="M359" s="98"/>
    </row>
    <row r="360" spans="1:13">
      <c r="A360" s="5"/>
      <c r="B360" s="97"/>
      <c r="C360" s="97"/>
      <c r="D360" s="98"/>
      <c r="E360" s="98"/>
      <c r="F360" s="98"/>
      <c r="G360" s="98"/>
      <c r="H360" s="98"/>
      <c r="I360" s="98"/>
      <c r="J360" s="98"/>
      <c r="K360" s="98"/>
      <c r="L360" s="98"/>
      <c r="M360" s="98"/>
    </row>
    <row r="361" spans="1:13">
      <c r="A361" s="5"/>
      <c r="B361" s="97"/>
      <c r="C361" s="97"/>
      <c r="D361" s="98"/>
      <c r="E361" s="98"/>
      <c r="F361" s="98"/>
      <c r="G361" s="98"/>
      <c r="H361" s="98"/>
      <c r="I361" s="98"/>
      <c r="J361" s="98"/>
      <c r="K361" s="98"/>
      <c r="L361" s="98"/>
      <c r="M361" s="98"/>
    </row>
    <row r="362" spans="1:13">
      <c r="A362" s="5"/>
      <c r="B362" s="97"/>
      <c r="C362" s="97"/>
      <c r="D362" s="98"/>
      <c r="E362" s="98"/>
      <c r="F362" s="98"/>
      <c r="G362" s="98"/>
      <c r="H362" s="98"/>
      <c r="I362" s="98"/>
      <c r="J362" s="98"/>
      <c r="K362" s="98"/>
      <c r="L362" s="98"/>
      <c r="M362" s="98"/>
    </row>
    <row r="363" spans="1:13">
      <c r="A363" s="5"/>
      <c r="B363" s="97"/>
      <c r="C363" s="97"/>
      <c r="D363" s="98"/>
      <c r="E363" s="98"/>
      <c r="F363" s="98"/>
      <c r="G363" s="98"/>
      <c r="H363" s="98"/>
      <c r="I363" s="98"/>
      <c r="J363" s="98"/>
      <c r="K363" s="98"/>
      <c r="L363" s="98"/>
      <c r="M363" s="98"/>
    </row>
    <row r="364" spans="1:13">
      <c r="A364" s="5"/>
      <c r="B364" s="97"/>
      <c r="C364" s="97"/>
      <c r="D364" s="98"/>
      <c r="E364" s="98"/>
      <c r="F364" s="98"/>
      <c r="G364" s="98"/>
      <c r="H364" s="98"/>
      <c r="I364" s="98"/>
      <c r="J364" s="98"/>
      <c r="K364" s="98"/>
      <c r="L364" s="98"/>
      <c r="M364" s="98"/>
    </row>
    <row r="365" spans="1:13">
      <c r="A365" s="5"/>
      <c r="B365" s="97"/>
      <c r="C365" s="97"/>
      <c r="D365" s="98"/>
      <c r="E365" s="98"/>
      <c r="F365" s="98"/>
      <c r="G365" s="98"/>
      <c r="H365" s="98"/>
      <c r="I365" s="98"/>
      <c r="J365" s="98"/>
      <c r="K365" s="98"/>
      <c r="L365" s="98"/>
      <c r="M365" s="98"/>
    </row>
    <row r="366" spans="1:13">
      <c r="A366" s="5"/>
      <c r="B366" s="97"/>
      <c r="C366" s="97"/>
      <c r="D366" s="98"/>
      <c r="E366" s="98"/>
      <c r="F366" s="98"/>
      <c r="G366" s="98"/>
      <c r="H366" s="98"/>
      <c r="I366" s="98"/>
      <c r="J366" s="98"/>
      <c r="K366" s="98"/>
      <c r="L366" s="98"/>
      <c r="M366" s="98"/>
    </row>
    <row r="367" spans="1:13">
      <c r="A367" s="5"/>
      <c r="B367" s="97"/>
      <c r="C367" s="97"/>
      <c r="D367" s="98"/>
      <c r="E367" s="98"/>
      <c r="F367" s="98"/>
      <c r="G367" s="98"/>
      <c r="H367" s="98"/>
      <c r="I367" s="98"/>
      <c r="J367" s="98"/>
      <c r="K367" s="98"/>
      <c r="L367" s="98"/>
      <c r="M367" s="98"/>
    </row>
    <row r="368" spans="1:13">
      <c r="A368" s="5"/>
      <c r="B368" s="97"/>
      <c r="C368" s="97"/>
      <c r="D368" s="98"/>
      <c r="E368" s="98"/>
      <c r="F368" s="98"/>
      <c r="G368" s="98"/>
      <c r="H368" s="98"/>
      <c r="I368" s="98"/>
      <c r="J368" s="98"/>
      <c r="K368" s="98"/>
      <c r="L368" s="98"/>
      <c r="M368" s="98"/>
    </row>
    <row r="369" spans="1:13">
      <c r="A369" s="5"/>
      <c r="B369" s="97"/>
      <c r="C369" s="97"/>
      <c r="D369" s="98"/>
      <c r="E369" s="98"/>
      <c r="F369" s="98"/>
      <c r="G369" s="98"/>
      <c r="H369" s="98"/>
      <c r="I369" s="98"/>
      <c r="J369" s="98"/>
      <c r="K369" s="98"/>
      <c r="L369" s="98"/>
      <c r="M369" s="98"/>
    </row>
    <row r="370" spans="1:13">
      <c r="A370" s="5"/>
      <c r="B370" s="97"/>
      <c r="C370" s="97"/>
      <c r="D370" s="98"/>
      <c r="E370" s="98"/>
      <c r="F370" s="98"/>
      <c r="G370" s="98"/>
      <c r="H370" s="98"/>
      <c r="I370" s="98"/>
      <c r="J370" s="98"/>
      <c r="K370" s="98"/>
      <c r="L370" s="98"/>
      <c r="M370" s="98"/>
    </row>
    <row r="371" spans="1:13">
      <c r="A371" s="5"/>
      <c r="B371" s="97"/>
      <c r="C371" s="97"/>
      <c r="D371" s="98"/>
      <c r="E371" s="98"/>
      <c r="F371" s="98"/>
      <c r="G371" s="98"/>
      <c r="H371" s="98"/>
      <c r="I371" s="98"/>
      <c r="J371" s="98"/>
      <c r="K371" s="98"/>
      <c r="L371" s="98"/>
      <c r="M371" s="98"/>
    </row>
    <row r="372" spans="1:13">
      <c r="A372" s="5"/>
      <c r="B372" s="97"/>
      <c r="C372" s="97"/>
      <c r="D372" s="98"/>
      <c r="E372" s="98"/>
      <c r="F372" s="98"/>
      <c r="G372" s="98"/>
      <c r="H372" s="98"/>
      <c r="I372" s="98"/>
      <c r="J372" s="98"/>
      <c r="K372" s="98"/>
      <c r="L372" s="98"/>
      <c r="M372" s="98"/>
    </row>
    <row r="373" spans="1:13">
      <c r="A373" s="5"/>
      <c r="B373" s="97"/>
      <c r="C373" s="97"/>
      <c r="D373" s="98"/>
      <c r="E373" s="98"/>
      <c r="F373" s="98"/>
      <c r="G373" s="98"/>
      <c r="H373" s="98"/>
      <c r="I373" s="98"/>
      <c r="J373" s="98"/>
      <c r="K373" s="98"/>
      <c r="L373" s="98"/>
      <c r="M373" s="98"/>
    </row>
    <row r="374" spans="1:13">
      <c r="A374" s="5"/>
      <c r="B374" s="97"/>
      <c r="C374" s="97"/>
      <c r="D374" s="98"/>
      <c r="E374" s="98"/>
      <c r="F374" s="98"/>
      <c r="G374" s="98"/>
      <c r="H374" s="98"/>
      <c r="I374" s="98"/>
      <c r="J374" s="98"/>
      <c r="K374" s="98"/>
      <c r="L374" s="98"/>
      <c r="M374" s="98"/>
    </row>
    <row r="375" spans="1:13">
      <c r="A375" s="5"/>
      <c r="B375" s="97"/>
      <c r="C375" s="97"/>
      <c r="D375" s="4"/>
      <c r="E375" s="4"/>
      <c r="F375" s="4"/>
      <c r="G375" s="4"/>
      <c r="H375" s="98"/>
      <c r="I375" s="98"/>
      <c r="J375" s="98"/>
      <c r="K375" s="98"/>
      <c r="L375" s="98"/>
      <c r="M375" s="98"/>
    </row>
    <row r="376" spans="1:13">
      <c r="A376" s="5"/>
      <c r="B376" s="97"/>
      <c r="C376" s="97"/>
      <c r="D376" s="98"/>
      <c r="E376" s="98"/>
      <c r="F376" s="98"/>
      <c r="G376" s="98"/>
      <c r="H376" s="98"/>
      <c r="I376" s="98"/>
      <c r="J376" s="98"/>
      <c r="K376" s="98"/>
      <c r="L376" s="98"/>
      <c r="M376" s="98"/>
    </row>
    <row r="377" spans="1:13">
      <c r="A377" s="5"/>
      <c r="B377" s="97"/>
      <c r="C377" s="97"/>
      <c r="D377" s="98"/>
      <c r="E377" s="98"/>
      <c r="F377" s="98"/>
      <c r="G377" s="98"/>
      <c r="H377" s="98"/>
      <c r="I377" s="98"/>
      <c r="J377" s="98"/>
      <c r="K377" s="98"/>
      <c r="L377" s="98"/>
      <c r="M377" s="98"/>
    </row>
    <row r="378" spans="1:13">
      <c r="A378" s="5"/>
      <c r="B378" s="97"/>
      <c r="C378" s="97"/>
      <c r="D378" s="98"/>
      <c r="E378" s="98"/>
      <c r="F378" s="98"/>
      <c r="G378" s="98"/>
      <c r="H378" s="98"/>
      <c r="I378" s="98"/>
      <c r="J378" s="98"/>
      <c r="K378" s="98"/>
      <c r="L378" s="98"/>
      <c r="M378" s="98"/>
    </row>
    <row r="379" spans="1:13">
      <c r="A379" s="5"/>
      <c r="B379" s="97"/>
      <c r="C379" s="97"/>
      <c r="D379" s="98"/>
      <c r="E379" s="98"/>
      <c r="F379" s="98"/>
      <c r="G379" s="98"/>
      <c r="H379" s="98"/>
      <c r="I379" s="98"/>
      <c r="J379" s="98"/>
      <c r="K379" s="98"/>
      <c r="L379" s="98"/>
      <c r="M379" s="98"/>
    </row>
    <row r="380" spans="1:13">
      <c r="A380" s="5"/>
      <c r="B380" s="97"/>
      <c r="C380" s="97"/>
      <c r="D380" s="98"/>
      <c r="E380" s="98"/>
      <c r="F380" s="98"/>
      <c r="G380" s="98"/>
      <c r="H380" s="98"/>
      <c r="I380" s="98"/>
      <c r="J380" s="98"/>
      <c r="K380" s="98"/>
      <c r="L380" s="98"/>
      <c r="M380" s="98"/>
    </row>
    <row r="381" spans="1:13">
      <c r="A381" s="5"/>
      <c r="B381" s="3"/>
      <c r="C381" s="3"/>
      <c r="D381" s="4"/>
      <c r="E381" s="4"/>
      <c r="F381" s="4"/>
      <c r="G381" s="4"/>
      <c r="H381" s="98"/>
      <c r="I381" s="98"/>
      <c r="J381" s="98"/>
      <c r="K381" s="4"/>
      <c r="L381" s="4"/>
      <c r="M381" s="4"/>
    </row>
    <row r="382" spans="1:13">
      <c r="A382" s="5"/>
      <c r="B382" s="97"/>
      <c r="C382" s="97"/>
      <c r="D382" s="98"/>
      <c r="E382" s="98"/>
      <c r="F382" s="98"/>
      <c r="G382" s="98"/>
      <c r="H382" s="98"/>
      <c r="I382" s="98"/>
      <c r="J382" s="98"/>
      <c r="K382" s="98"/>
      <c r="L382" s="98"/>
      <c r="M382" s="98"/>
    </row>
    <row r="383" spans="1:13">
      <c r="A383" s="5"/>
      <c r="B383" s="97"/>
      <c r="C383" s="97"/>
      <c r="D383" s="98"/>
      <c r="E383" s="98"/>
      <c r="F383" s="98"/>
      <c r="G383" s="98"/>
      <c r="H383" s="98"/>
      <c r="I383" s="98"/>
      <c r="J383" s="98"/>
      <c r="K383" s="98"/>
      <c r="L383" s="98"/>
      <c r="M383" s="98"/>
    </row>
    <row r="384" spans="1:13">
      <c r="A384" s="5"/>
      <c r="B384" s="97"/>
      <c r="C384" s="97"/>
      <c r="D384" s="98"/>
      <c r="E384" s="98"/>
      <c r="F384" s="98"/>
      <c r="G384" s="98"/>
      <c r="H384" s="98"/>
      <c r="I384" s="98"/>
      <c r="J384" s="98"/>
      <c r="K384" s="98"/>
      <c r="L384" s="98"/>
      <c r="M384" s="98"/>
    </row>
    <row r="385" spans="1:13">
      <c r="A385" s="5"/>
      <c r="B385" s="97"/>
      <c r="C385" s="97"/>
      <c r="D385" s="98"/>
      <c r="E385" s="98"/>
      <c r="F385" s="98"/>
      <c r="G385" s="98"/>
      <c r="H385" s="98"/>
      <c r="I385" s="98"/>
      <c r="J385" s="98"/>
      <c r="K385" s="98"/>
      <c r="L385" s="98"/>
      <c r="M385" s="98"/>
    </row>
    <row r="386" spans="1:13">
      <c r="A386" s="5"/>
      <c r="B386" s="97"/>
      <c r="C386" s="97"/>
      <c r="D386" s="98"/>
      <c r="E386" s="98"/>
      <c r="F386" s="4"/>
      <c r="G386" s="4"/>
      <c r="H386" s="98"/>
      <c r="I386" s="98"/>
      <c r="J386" s="98"/>
      <c r="K386" s="98"/>
      <c r="L386" s="98"/>
      <c r="M386" s="98"/>
    </row>
    <row r="387" spans="1:13">
      <c r="A387" s="5"/>
      <c r="B387" s="97"/>
      <c r="C387" s="97"/>
      <c r="D387" s="98"/>
      <c r="E387" s="98"/>
      <c r="F387" s="98"/>
      <c r="G387" s="98"/>
      <c r="H387" s="98"/>
      <c r="I387" s="98"/>
      <c r="J387" s="98"/>
      <c r="K387" s="98"/>
      <c r="L387" s="98"/>
      <c r="M387" s="98"/>
    </row>
    <row r="388" spans="1:13">
      <c r="A388" s="5"/>
      <c r="B388" s="97"/>
      <c r="C388" s="97"/>
      <c r="D388" s="98"/>
      <c r="E388" s="98"/>
      <c r="F388" s="98"/>
      <c r="G388" s="98"/>
      <c r="H388" s="98"/>
      <c r="I388" s="98"/>
      <c r="J388" s="98"/>
      <c r="K388" s="98"/>
      <c r="L388" s="98"/>
      <c r="M388" s="98"/>
    </row>
    <row r="389" spans="1:13">
      <c r="A389" s="5"/>
      <c r="B389" s="97"/>
      <c r="C389" s="97"/>
      <c r="D389" s="98"/>
      <c r="E389" s="98"/>
      <c r="F389" s="98"/>
      <c r="G389" s="98"/>
      <c r="H389" s="98"/>
      <c r="I389" s="98"/>
      <c r="J389" s="98"/>
      <c r="K389" s="98"/>
      <c r="L389" s="98"/>
      <c r="M389" s="98"/>
    </row>
    <row r="390" spans="1:13">
      <c r="A390" s="5"/>
      <c r="B390" s="97"/>
      <c r="C390" s="97"/>
      <c r="D390" s="98"/>
      <c r="E390" s="98"/>
      <c r="F390" s="98"/>
      <c r="G390" s="98"/>
      <c r="H390" s="98"/>
      <c r="I390" s="98"/>
      <c r="J390" s="98"/>
      <c r="K390" s="98"/>
      <c r="L390" s="98"/>
      <c r="M390" s="98"/>
    </row>
    <row r="391" spans="1:13">
      <c r="A391" s="5"/>
      <c r="B391" s="97"/>
      <c r="C391" s="97"/>
      <c r="D391" s="98"/>
      <c r="E391" s="98"/>
      <c r="F391" s="98"/>
      <c r="G391" s="98"/>
      <c r="H391" s="98"/>
      <c r="I391" s="98"/>
      <c r="J391" s="98"/>
      <c r="K391" s="98"/>
      <c r="L391" s="98"/>
      <c r="M391" s="98"/>
    </row>
    <row r="392" spans="1:13">
      <c r="A392" s="5"/>
      <c r="B392" s="97"/>
      <c r="C392" s="97"/>
      <c r="D392" s="98"/>
      <c r="E392" s="98"/>
      <c r="F392" s="98"/>
      <c r="G392" s="98"/>
      <c r="H392" s="98"/>
      <c r="I392" s="98"/>
      <c r="J392" s="98"/>
      <c r="K392" s="98"/>
      <c r="L392" s="98"/>
      <c r="M392" s="98"/>
    </row>
    <row r="393" spans="1:13">
      <c r="A393" s="5"/>
      <c r="B393" s="97"/>
      <c r="C393" s="97"/>
      <c r="D393" s="98"/>
      <c r="E393" s="98"/>
      <c r="F393" s="98"/>
      <c r="G393" s="98"/>
      <c r="H393" s="98"/>
      <c r="I393" s="98"/>
      <c r="J393" s="98"/>
      <c r="K393" s="98"/>
      <c r="L393" s="98"/>
      <c r="M393" s="98"/>
    </row>
    <row r="394" spans="1:13">
      <c r="A394" s="5"/>
      <c r="B394" s="97"/>
      <c r="C394" s="97"/>
      <c r="D394" s="98"/>
      <c r="E394" s="98"/>
      <c r="F394" s="98"/>
      <c r="G394" s="98"/>
      <c r="H394" s="98"/>
      <c r="I394" s="98"/>
      <c r="J394" s="98"/>
      <c r="K394" s="98"/>
      <c r="L394" s="98"/>
      <c r="M394" s="98"/>
    </row>
    <row r="395" spans="1:13">
      <c r="A395" s="5"/>
      <c r="B395" s="97"/>
      <c r="C395" s="97"/>
      <c r="D395" s="98"/>
      <c r="E395" s="98"/>
      <c r="F395" s="98"/>
      <c r="G395" s="98"/>
      <c r="H395" s="98"/>
      <c r="I395" s="98"/>
      <c r="J395" s="98"/>
      <c r="K395" s="98"/>
      <c r="L395" s="98"/>
      <c r="M395" s="98"/>
    </row>
    <row r="396" spans="1:13">
      <c r="A396" s="5"/>
      <c r="B396" s="97"/>
      <c r="C396" s="97"/>
      <c r="D396" s="98"/>
      <c r="E396" s="98"/>
      <c r="F396" s="98"/>
      <c r="G396" s="98"/>
      <c r="H396" s="98"/>
      <c r="I396" s="98"/>
      <c r="J396" s="98"/>
      <c r="K396" s="98"/>
      <c r="L396" s="98"/>
      <c r="M396" s="98"/>
    </row>
    <row r="397" spans="1:13">
      <c r="A397" s="5"/>
      <c r="B397" s="97"/>
      <c r="C397" s="97"/>
      <c r="D397" s="98"/>
      <c r="E397" s="98"/>
      <c r="F397" s="98"/>
      <c r="G397" s="98"/>
      <c r="H397" s="98"/>
      <c r="I397" s="98"/>
      <c r="J397" s="98"/>
      <c r="K397" s="98"/>
      <c r="L397" s="98"/>
      <c r="M397" s="98"/>
    </row>
    <row r="398" spans="1:13">
      <c r="A398" s="5"/>
      <c r="B398" s="97"/>
      <c r="C398" s="97"/>
      <c r="D398" s="98"/>
      <c r="E398" s="98"/>
      <c r="F398" s="98"/>
      <c r="G398" s="98"/>
      <c r="H398" s="98"/>
      <c r="I398" s="98"/>
      <c r="J398" s="98"/>
      <c r="K398" s="98"/>
      <c r="L398" s="98"/>
      <c r="M398" s="98"/>
    </row>
    <row r="399" spans="1:13">
      <c r="A399" s="5"/>
      <c r="B399" s="97"/>
      <c r="C399" s="97"/>
      <c r="D399" s="98"/>
      <c r="E399" s="98"/>
      <c r="F399" s="98"/>
      <c r="G399" s="98"/>
      <c r="H399" s="98"/>
      <c r="I399" s="98"/>
      <c r="J399" s="98"/>
      <c r="K399" s="98"/>
      <c r="L399" s="98"/>
      <c r="M399" s="98"/>
    </row>
    <row r="400" spans="1:13">
      <c r="A400" s="5"/>
      <c r="B400" s="97"/>
      <c r="C400" s="97"/>
      <c r="D400" s="98"/>
      <c r="E400" s="98"/>
      <c r="F400" s="98"/>
      <c r="G400" s="98"/>
      <c r="H400" s="98"/>
      <c r="I400" s="98"/>
      <c r="J400" s="98"/>
      <c r="K400" s="98"/>
      <c r="L400" s="98"/>
      <c r="M400" s="98"/>
    </row>
    <row r="401" spans="1:13">
      <c r="A401" s="5"/>
      <c r="B401" s="97"/>
      <c r="C401" s="97"/>
      <c r="D401" s="98"/>
      <c r="E401" s="98"/>
      <c r="F401" s="98"/>
      <c r="G401" s="98"/>
      <c r="H401" s="98"/>
      <c r="I401" s="98"/>
      <c r="J401" s="98"/>
      <c r="K401" s="98"/>
      <c r="L401" s="98"/>
      <c r="M401" s="98"/>
    </row>
    <row r="402" spans="1:13">
      <c r="A402" s="5"/>
      <c r="B402" s="97"/>
      <c r="C402" s="97"/>
      <c r="D402" s="98"/>
      <c r="E402" s="98"/>
      <c r="F402" s="98"/>
      <c r="G402" s="98"/>
      <c r="H402" s="98"/>
      <c r="I402" s="98"/>
      <c r="J402" s="98"/>
      <c r="K402" s="98"/>
      <c r="L402" s="98"/>
      <c r="M402" s="98"/>
    </row>
    <row r="403" spans="1:13">
      <c r="A403" s="5"/>
      <c r="B403" s="97"/>
      <c r="C403" s="97"/>
      <c r="D403" s="98"/>
      <c r="E403" s="98"/>
      <c r="F403" s="98"/>
      <c r="G403" s="98"/>
      <c r="H403" s="98"/>
      <c r="I403" s="98"/>
      <c r="J403" s="98"/>
      <c r="K403" s="98"/>
      <c r="L403" s="98"/>
      <c r="M403" s="98"/>
    </row>
    <row r="404" spans="1:13">
      <c r="A404" s="5"/>
      <c r="B404" s="97"/>
      <c r="C404" s="97"/>
      <c r="D404" s="98"/>
      <c r="E404" s="98"/>
      <c r="F404" s="98"/>
      <c r="G404" s="98"/>
      <c r="H404" s="98"/>
      <c r="I404" s="98"/>
      <c r="J404" s="98"/>
      <c r="K404" s="98"/>
      <c r="L404" s="98"/>
      <c r="M404" s="98"/>
    </row>
    <row r="405" spans="1:13">
      <c r="A405" s="5"/>
      <c r="B405" s="97"/>
      <c r="C405" s="97"/>
      <c r="D405" s="98"/>
      <c r="E405" s="98"/>
      <c r="F405" s="98"/>
      <c r="G405" s="98"/>
      <c r="H405" s="98"/>
      <c r="I405" s="98"/>
      <c r="J405" s="98"/>
      <c r="K405" s="98"/>
      <c r="L405" s="98"/>
      <c r="M405" s="98"/>
    </row>
    <row r="406" spans="1:13">
      <c r="A406" s="5"/>
      <c r="B406" s="97"/>
      <c r="C406" s="97"/>
      <c r="D406" s="98"/>
      <c r="E406" s="98"/>
      <c r="F406" s="98"/>
      <c r="G406" s="98"/>
      <c r="H406" s="98"/>
      <c r="I406" s="98"/>
      <c r="J406" s="98"/>
      <c r="K406" s="98"/>
      <c r="L406" s="98"/>
      <c r="M406" s="98"/>
    </row>
    <row r="407" spans="1:13">
      <c r="A407" s="5"/>
      <c r="B407" s="97"/>
      <c r="C407" s="97"/>
      <c r="D407" s="98"/>
      <c r="E407" s="98"/>
      <c r="F407" s="98"/>
      <c r="G407" s="98"/>
      <c r="H407" s="98"/>
      <c r="I407" s="98"/>
      <c r="J407" s="98"/>
      <c r="K407" s="98"/>
      <c r="L407" s="98"/>
      <c r="M407" s="98"/>
    </row>
    <row r="408" spans="1:13">
      <c r="A408" s="5"/>
      <c r="B408" s="97"/>
      <c r="C408" s="97"/>
      <c r="D408" s="98"/>
      <c r="E408" s="98"/>
      <c r="F408" s="98"/>
      <c r="G408" s="98"/>
      <c r="H408" s="98"/>
      <c r="I408" s="98"/>
      <c r="J408" s="98"/>
      <c r="K408" s="98"/>
      <c r="L408" s="98"/>
      <c r="M408" s="98"/>
    </row>
    <row r="409" spans="1:13">
      <c r="A409" s="5"/>
      <c r="B409" s="3"/>
      <c r="C409" s="3"/>
      <c r="D409" s="4"/>
      <c r="E409" s="4"/>
      <c r="F409" s="4"/>
      <c r="G409" s="4"/>
      <c r="H409" s="98"/>
      <c r="I409" s="4"/>
      <c r="J409" s="4"/>
      <c r="K409" s="4"/>
      <c r="L409" s="4"/>
      <c r="M409" s="4"/>
    </row>
    <row r="410" spans="1:13">
      <c r="A410" s="5"/>
      <c r="B410" s="97"/>
      <c r="C410" s="97"/>
      <c r="D410" s="98"/>
      <c r="E410" s="98"/>
      <c r="F410" s="98"/>
      <c r="G410" s="98"/>
      <c r="H410" s="98"/>
      <c r="I410" s="98"/>
      <c r="J410" s="98"/>
      <c r="K410" s="98"/>
      <c r="L410" s="98"/>
      <c r="M410" s="98"/>
    </row>
    <row r="411" spans="1:13">
      <c r="A411" s="5"/>
      <c r="B411" s="97"/>
      <c r="C411" s="97"/>
      <c r="D411" s="98"/>
      <c r="E411" s="98"/>
      <c r="F411" s="98"/>
      <c r="G411" s="98"/>
      <c r="H411" s="98"/>
      <c r="I411" s="98"/>
      <c r="J411" s="98"/>
      <c r="K411" s="98"/>
      <c r="L411" s="98"/>
      <c r="M411" s="98"/>
    </row>
    <row r="412" spans="1:13">
      <c r="A412" s="5"/>
      <c r="B412" s="97"/>
      <c r="C412" s="97"/>
      <c r="D412" s="98"/>
      <c r="E412" s="98"/>
      <c r="F412" s="98"/>
      <c r="G412" s="98"/>
      <c r="H412" s="98"/>
      <c r="I412" s="98"/>
      <c r="J412" s="98"/>
      <c r="K412" s="98"/>
      <c r="L412" s="98"/>
      <c r="M412" s="98"/>
    </row>
    <row r="413" spans="1:13">
      <c r="A413" s="5"/>
      <c r="B413" s="3"/>
      <c r="C413" s="3"/>
      <c r="D413" s="4"/>
      <c r="E413" s="4"/>
      <c r="F413" s="4"/>
      <c r="G413" s="4"/>
      <c r="H413" s="98"/>
      <c r="I413" s="4"/>
      <c r="J413" s="4"/>
      <c r="K413" s="4"/>
      <c r="L413" s="4"/>
      <c r="M413" s="4"/>
    </row>
    <row r="414" spans="1:13">
      <c r="A414" s="5"/>
      <c r="B414" s="97"/>
      <c r="C414" s="97"/>
      <c r="D414" s="98"/>
      <c r="E414" s="98"/>
      <c r="F414" s="98"/>
      <c r="G414" s="98"/>
      <c r="H414" s="98"/>
      <c r="I414" s="98"/>
      <c r="J414" s="98"/>
      <c r="K414" s="98"/>
      <c r="L414" s="98"/>
      <c r="M414" s="98"/>
    </row>
    <row r="415" spans="1:13">
      <c r="A415" s="5"/>
      <c r="B415" s="3"/>
      <c r="C415" s="3"/>
      <c r="D415" s="4"/>
      <c r="E415" s="4"/>
      <c r="F415" s="4"/>
      <c r="G415" s="4"/>
      <c r="H415" s="98"/>
      <c r="I415" s="4"/>
      <c r="J415" s="4"/>
      <c r="K415" s="4"/>
      <c r="L415" s="4"/>
      <c r="M415" s="4"/>
    </row>
    <row r="416" spans="1:13">
      <c r="A416" s="5"/>
      <c r="B416" s="3"/>
      <c r="C416" s="3"/>
      <c r="D416" s="4"/>
      <c r="E416" s="4"/>
      <c r="F416" s="4"/>
      <c r="G416" s="4"/>
      <c r="H416" s="98"/>
      <c r="I416" s="4"/>
      <c r="J416" s="4"/>
      <c r="K416" s="4"/>
      <c r="L416" s="4"/>
      <c r="M416" s="4"/>
    </row>
    <row r="417" spans="1:13">
      <c r="A417" s="5"/>
      <c r="B417" s="97"/>
      <c r="C417" s="97"/>
      <c r="D417" s="98"/>
      <c r="E417" s="98"/>
      <c r="F417" s="98"/>
      <c r="G417" s="98"/>
      <c r="H417" s="98"/>
      <c r="I417" s="98"/>
      <c r="J417" s="98"/>
      <c r="K417" s="98"/>
      <c r="L417" s="98"/>
      <c r="M417" s="98"/>
    </row>
    <row r="418" spans="1:13">
      <c r="A418" s="5"/>
      <c r="B418" s="3"/>
      <c r="C418" s="3"/>
      <c r="D418" s="4"/>
      <c r="E418" s="4"/>
      <c r="F418" s="4"/>
      <c r="G418" s="4"/>
      <c r="H418" s="98"/>
      <c r="I418" s="4"/>
      <c r="J418" s="4"/>
      <c r="K418" s="4"/>
      <c r="L418" s="4"/>
      <c r="M418" s="4"/>
    </row>
    <row r="419" spans="1:13">
      <c r="A419" s="5"/>
      <c r="B419" s="97"/>
      <c r="C419" s="97"/>
      <c r="D419" s="98"/>
      <c r="E419" s="98"/>
      <c r="F419" s="98"/>
      <c r="G419" s="98"/>
      <c r="H419" s="98"/>
      <c r="I419" s="98"/>
      <c r="J419" s="98"/>
      <c r="K419" s="98"/>
      <c r="L419" s="98"/>
      <c r="M419" s="98"/>
    </row>
    <row r="420" spans="1:13">
      <c r="A420" s="5"/>
      <c r="B420" s="97"/>
      <c r="C420" s="97"/>
      <c r="D420" s="98"/>
      <c r="E420" s="98"/>
      <c r="F420" s="98"/>
      <c r="G420" s="98"/>
      <c r="H420" s="98"/>
      <c r="I420" s="98"/>
      <c r="J420" s="98"/>
      <c r="K420" s="98"/>
      <c r="L420" s="98"/>
      <c r="M420" s="98"/>
    </row>
    <row r="421" spans="1:13">
      <c r="A421" s="5"/>
      <c r="B421" s="97"/>
      <c r="C421" s="97"/>
      <c r="D421" s="98"/>
      <c r="E421" s="98"/>
      <c r="F421" s="98"/>
      <c r="G421" s="98"/>
      <c r="H421" s="98"/>
      <c r="I421" s="98"/>
      <c r="J421" s="98"/>
      <c r="K421" s="98"/>
      <c r="L421" s="98"/>
      <c r="M421" s="98"/>
    </row>
    <row r="422" spans="1:13">
      <c r="A422" s="5"/>
      <c r="B422" s="3"/>
      <c r="C422" s="3"/>
      <c r="D422" s="4"/>
      <c r="E422" s="4"/>
      <c r="F422" s="4"/>
      <c r="G422" s="4"/>
      <c r="H422" s="98"/>
      <c r="I422" s="4"/>
      <c r="J422" s="4"/>
      <c r="K422" s="4"/>
      <c r="L422" s="4"/>
      <c r="M422" s="4"/>
    </row>
    <row r="423" spans="1:13">
      <c r="A423" s="5"/>
      <c r="B423" s="97"/>
      <c r="C423" s="97"/>
      <c r="D423" s="98"/>
      <c r="E423" s="98"/>
      <c r="F423" s="98"/>
      <c r="G423" s="98"/>
      <c r="H423" s="98"/>
      <c r="I423" s="98"/>
      <c r="J423" s="98"/>
      <c r="K423" s="98"/>
      <c r="L423" s="98"/>
      <c r="M423" s="98"/>
    </row>
    <row r="424" spans="1:13">
      <c r="A424" s="5"/>
      <c r="B424" s="97"/>
      <c r="C424" s="97"/>
      <c r="D424" s="98"/>
      <c r="E424" s="98"/>
      <c r="F424" s="98"/>
      <c r="G424" s="98"/>
      <c r="H424" s="98"/>
      <c r="I424" s="98"/>
      <c r="J424" s="98"/>
      <c r="K424" s="98"/>
      <c r="L424" s="98"/>
      <c r="M424" s="98"/>
    </row>
    <row r="425" spans="1:13">
      <c r="A425" s="5"/>
      <c r="B425" s="97"/>
      <c r="C425" s="97"/>
      <c r="D425" s="98"/>
      <c r="E425" s="98"/>
      <c r="F425" s="98"/>
      <c r="G425" s="98"/>
      <c r="H425" s="98"/>
      <c r="I425" s="98"/>
      <c r="J425" s="98"/>
      <c r="K425" s="98"/>
      <c r="L425" s="98"/>
      <c r="M425" s="98"/>
    </row>
    <row r="426" spans="1:13">
      <c r="A426" s="5"/>
      <c r="B426" s="97"/>
      <c r="C426" s="97"/>
      <c r="D426" s="98"/>
      <c r="E426" s="98"/>
      <c r="F426" s="98"/>
      <c r="G426" s="98"/>
      <c r="H426" s="98"/>
      <c r="I426" s="98"/>
      <c r="J426" s="98"/>
      <c r="K426" s="98"/>
      <c r="L426" s="98"/>
      <c r="M426" s="98"/>
    </row>
    <row r="427" spans="1:13">
      <c r="A427" s="5"/>
      <c r="B427" s="97"/>
      <c r="C427" s="97"/>
      <c r="D427" s="98"/>
      <c r="E427" s="98"/>
      <c r="F427" s="98"/>
      <c r="G427" s="98"/>
      <c r="H427" s="98"/>
      <c r="I427" s="98"/>
      <c r="J427" s="98"/>
      <c r="K427" s="98"/>
      <c r="L427" s="98"/>
      <c r="M427" s="98"/>
    </row>
    <row r="428" spans="1:13">
      <c r="A428" s="5"/>
      <c r="B428" s="97"/>
      <c r="C428" s="97"/>
      <c r="D428" s="98"/>
      <c r="E428" s="98"/>
      <c r="F428" s="98"/>
      <c r="G428" s="98"/>
      <c r="H428" s="98"/>
      <c r="I428" s="98"/>
      <c r="J428" s="98"/>
      <c r="K428" s="98"/>
      <c r="L428" s="98"/>
      <c r="M428" s="98"/>
    </row>
    <row r="429" spans="1:13">
      <c r="A429" s="5"/>
      <c r="B429" s="97"/>
      <c r="C429" s="97"/>
      <c r="D429" s="98"/>
      <c r="E429" s="98"/>
      <c r="F429" s="98"/>
      <c r="G429" s="98"/>
      <c r="H429" s="98"/>
      <c r="I429" s="98"/>
      <c r="J429" s="98"/>
      <c r="K429" s="98"/>
      <c r="L429" s="98"/>
      <c r="M429" s="98"/>
    </row>
    <row r="430" spans="1:13">
      <c r="A430" s="5"/>
      <c r="B430" s="97"/>
      <c r="C430" s="97"/>
      <c r="D430" s="98"/>
      <c r="E430" s="98"/>
      <c r="F430" s="98"/>
      <c r="G430" s="98"/>
      <c r="H430" s="98"/>
      <c r="I430" s="98"/>
      <c r="J430" s="98"/>
      <c r="K430" s="98"/>
      <c r="L430" s="98"/>
      <c r="M430" s="98"/>
    </row>
    <row r="431" spans="1:13">
      <c r="A431" s="5"/>
      <c r="B431" s="97"/>
      <c r="C431" s="97"/>
      <c r="D431" s="98"/>
      <c r="E431" s="98"/>
      <c r="F431" s="98"/>
      <c r="G431" s="98"/>
      <c r="H431" s="98"/>
      <c r="I431" s="98"/>
      <c r="J431" s="98"/>
      <c r="K431" s="98"/>
      <c r="L431" s="98"/>
      <c r="M431" s="98"/>
    </row>
    <row r="432" spans="1:13">
      <c r="A432" s="5"/>
      <c r="B432" s="97"/>
      <c r="C432" s="97"/>
      <c r="D432" s="98"/>
      <c r="E432" s="98"/>
      <c r="F432" s="98"/>
      <c r="G432" s="98"/>
      <c r="H432" s="98"/>
      <c r="I432" s="98"/>
      <c r="J432" s="98"/>
      <c r="K432" s="98"/>
      <c r="L432" s="98"/>
      <c r="M432" s="98"/>
    </row>
    <row r="433" spans="1:13">
      <c r="A433" s="5"/>
      <c r="B433" s="97"/>
      <c r="C433" s="97"/>
      <c r="D433" s="98"/>
      <c r="E433" s="98"/>
      <c r="F433" s="98"/>
      <c r="G433" s="98"/>
      <c r="H433" s="98"/>
      <c r="I433" s="98"/>
      <c r="J433" s="98"/>
      <c r="K433" s="98"/>
      <c r="L433" s="98"/>
      <c r="M433" s="98"/>
    </row>
    <row r="434" spans="1:13">
      <c r="A434" s="5"/>
      <c r="B434" s="97"/>
      <c r="C434" s="97"/>
      <c r="D434" s="98"/>
      <c r="E434" s="98"/>
      <c r="F434" s="98"/>
      <c r="G434" s="98"/>
      <c r="H434" s="98"/>
      <c r="I434" s="98"/>
      <c r="J434" s="98"/>
      <c r="K434" s="98"/>
      <c r="L434" s="98"/>
      <c r="M434" s="98"/>
    </row>
    <row r="435" spans="1:13">
      <c r="A435" s="5"/>
      <c r="B435" s="97"/>
      <c r="C435" s="97"/>
      <c r="D435" s="98"/>
      <c r="E435" s="98"/>
      <c r="F435" s="98"/>
      <c r="G435" s="98"/>
      <c r="H435" s="98"/>
      <c r="I435" s="98"/>
      <c r="J435" s="98"/>
      <c r="K435" s="98"/>
      <c r="L435" s="98"/>
      <c r="M435" s="98"/>
    </row>
    <row r="436" spans="1:13">
      <c r="A436" s="5"/>
      <c r="B436" s="97"/>
      <c r="C436" s="97"/>
      <c r="D436" s="98"/>
      <c r="E436" s="98"/>
      <c r="F436" s="98"/>
      <c r="G436" s="98"/>
      <c r="H436" s="98"/>
      <c r="I436" s="98"/>
      <c r="J436" s="98"/>
      <c r="K436" s="98"/>
      <c r="L436" s="98"/>
      <c r="M436" s="98"/>
    </row>
    <row r="437" spans="1:13">
      <c r="A437" s="5"/>
      <c r="B437" s="97"/>
      <c r="C437" s="97"/>
      <c r="D437" s="98"/>
      <c r="E437" s="98"/>
      <c r="F437" s="98"/>
      <c r="G437" s="98"/>
      <c r="H437" s="98"/>
      <c r="I437" s="98"/>
      <c r="J437" s="98"/>
      <c r="K437" s="98"/>
      <c r="L437" s="98"/>
      <c r="M437" s="98"/>
    </row>
    <row r="438" spans="1:13">
      <c r="A438" s="5"/>
      <c r="B438" s="97"/>
      <c r="C438" s="97"/>
      <c r="D438" s="98"/>
      <c r="E438" s="98"/>
      <c r="F438" s="98"/>
      <c r="G438" s="98"/>
      <c r="H438" s="98"/>
      <c r="I438" s="98"/>
      <c r="J438" s="98"/>
      <c r="K438" s="98"/>
      <c r="L438" s="98"/>
      <c r="M438" s="98"/>
    </row>
    <row r="439" spans="1:13">
      <c r="A439" s="5"/>
      <c r="B439" s="97"/>
      <c r="C439" s="97"/>
      <c r="D439" s="98"/>
      <c r="E439" s="98"/>
      <c r="F439" s="98"/>
      <c r="G439" s="98"/>
      <c r="H439" s="98"/>
      <c r="I439" s="98"/>
      <c r="J439" s="98"/>
      <c r="K439" s="98"/>
      <c r="L439" s="98"/>
      <c r="M439" s="98"/>
    </row>
    <row r="440" spans="1:13">
      <c r="A440" s="5"/>
      <c r="B440" s="97"/>
      <c r="C440" s="97"/>
      <c r="D440" s="98"/>
      <c r="E440" s="98"/>
      <c r="F440" s="98"/>
      <c r="G440" s="98"/>
      <c r="H440" s="98"/>
      <c r="I440" s="98"/>
      <c r="J440" s="98"/>
      <c r="K440" s="98"/>
      <c r="L440" s="98"/>
      <c r="M440" s="98"/>
    </row>
    <row r="441" spans="1:13">
      <c r="A441" s="5"/>
      <c r="B441" s="97"/>
      <c r="C441" s="97"/>
      <c r="D441" s="98"/>
      <c r="E441" s="98"/>
      <c r="F441" s="98"/>
      <c r="G441" s="98"/>
      <c r="H441" s="98"/>
      <c r="I441" s="98"/>
      <c r="J441" s="98"/>
      <c r="K441" s="98"/>
      <c r="L441" s="98"/>
      <c r="M441" s="98"/>
    </row>
    <row r="442" spans="1:13">
      <c r="A442" s="5"/>
      <c r="B442" s="97"/>
      <c r="C442" s="97"/>
      <c r="D442" s="98"/>
      <c r="E442" s="98"/>
      <c r="F442" s="98"/>
      <c r="G442" s="98"/>
      <c r="H442" s="98"/>
      <c r="I442" s="98"/>
      <c r="J442" s="98"/>
      <c r="K442" s="98"/>
      <c r="L442" s="98"/>
      <c r="M442" s="98"/>
    </row>
    <row r="443" spans="1:13">
      <c r="A443" s="5"/>
      <c r="B443" s="97"/>
      <c r="C443" s="97"/>
      <c r="D443" s="98"/>
      <c r="E443" s="98"/>
      <c r="F443" s="98"/>
      <c r="G443" s="98"/>
      <c r="H443" s="98"/>
      <c r="I443" s="98"/>
      <c r="J443" s="98"/>
      <c r="K443" s="98"/>
      <c r="L443" s="98"/>
      <c r="M443" s="98"/>
    </row>
    <row r="444" spans="1:13">
      <c r="A444" s="5"/>
      <c r="B444" s="97"/>
      <c r="C444" s="97"/>
      <c r="D444" s="98"/>
      <c r="E444" s="98"/>
      <c r="F444" s="98"/>
      <c r="G444" s="98"/>
      <c r="H444" s="98"/>
      <c r="I444" s="98"/>
      <c r="J444" s="98"/>
      <c r="K444" s="98"/>
      <c r="L444" s="98"/>
      <c r="M444" s="98"/>
    </row>
    <row r="445" spans="1:13">
      <c r="A445" s="5"/>
      <c r="B445" s="97"/>
      <c r="C445" s="97"/>
      <c r="D445" s="98"/>
      <c r="E445" s="98"/>
      <c r="F445" s="98"/>
      <c r="G445" s="98"/>
      <c r="H445" s="98"/>
      <c r="I445" s="98"/>
      <c r="J445" s="98"/>
      <c r="K445" s="98"/>
      <c r="L445" s="98"/>
      <c r="M445" s="98"/>
    </row>
    <row r="446" spans="1:13">
      <c r="A446" s="5"/>
      <c r="B446" s="97"/>
      <c r="C446" s="97"/>
      <c r="D446" s="98"/>
      <c r="E446" s="98"/>
      <c r="F446" s="98"/>
      <c r="G446" s="98"/>
      <c r="H446" s="98"/>
      <c r="I446" s="98"/>
      <c r="J446" s="98"/>
      <c r="K446" s="98"/>
      <c r="L446" s="98"/>
      <c r="M446" s="98"/>
    </row>
    <row r="447" spans="1:13">
      <c r="A447" s="5"/>
      <c r="B447" s="97"/>
      <c r="C447" s="97"/>
      <c r="D447" s="98"/>
      <c r="E447" s="98"/>
      <c r="F447" s="98"/>
      <c r="G447" s="98"/>
      <c r="H447" s="98"/>
      <c r="I447" s="98"/>
      <c r="J447" s="98"/>
      <c r="K447" s="98"/>
      <c r="L447" s="98"/>
      <c r="M447" s="98"/>
    </row>
    <row r="448" spans="1:13">
      <c r="A448" s="5"/>
      <c r="B448" s="97"/>
      <c r="C448" s="97"/>
      <c r="D448" s="98"/>
      <c r="E448" s="98"/>
      <c r="F448" s="98"/>
      <c r="G448" s="98"/>
      <c r="H448" s="98"/>
      <c r="I448" s="98"/>
      <c r="J448" s="98"/>
      <c r="K448" s="98"/>
      <c r="L448" s="98"/>
      <c r="M448" s="98"/>
    </row>
    <row r="449" spans="1:13">
      <c r="A449" s="5"/>
      <c r="B449" s="97"/>
      <c r="C449" s="97"/>
      <c r="D449" s="98"/>
      <c r="E449" s="98"/>
      <c r="F449" s="98"/>
      <c r="G449" s="98"/>
      <c r="H449" s="98"/>
      <c r="I449" s="98"/>
      <c r="J449" s="98"/>
      <c r="K449" s="98"/>
      <c r="L449" s="98"/>
      <c r="M449" s="98"/>
    </row>
    <row r="450" spans="1:13">
      <c r="A450" s="5"/>
      <c r="B450" s="97"/>
      <c r="C450" s="97"/>
      <c r="D450" s="98"/>
      <c r="E450" s="98"/>
      <c r="F450" s="98"/>
      <c r="G450" s="98"/>
      <c r="H450" s="98"/>
      <c r="I450" s="98"/>
      <c r="J450" s="98"/>
      <c r="K450" s="98"/>
      <c r="L450" s="98"/>
      <c r="M450" s="98"/>
    </row>
    <row r="451" spans="1:13">
      <c r="A451" s="5"/>
      <c r="B451" s="97"/>
      <c r="C451" s="97"/>
      <c r="D451" s="98"/>
      <c r="E451" s="98"/>
      <c r="F451" s="98"/>
      <c r="G451" s="98"/>
      <c r="H451" s="98"/>
      <c r="I451" s="98"/>
      <c r="J451" s="98"/>
      <c r="K451" s="98"/>
      <c r="L451" s="98"/>
      <c r="M451" s="98"/>
    </row>
    <row r="452" spans="1:13">
      <c r="A452" s="5"/>
      <c r="B452" s="97"/>
      <c r="C452" s="97"/>
      <c r="D452" s="98"/>
      <c r="E452" s="98"/>
      <c r="F452" s="98"/>
      <c r="G452" s="98"/>
      <c r="H452" s="98"/>
      <c r="I452" s="98"/>
      <c r="J452" s="98"/>
      <c r="K452" s="98"/>
      <c r="L452" s="98"/>
      <c r="M452" s="98"/>
    </row>
    <row r="453" spans="1:13">
      <c r="A453" s="5"/>
      <c r="B453" s="97"/>
      <c r="C453" s="97"/>
      <c r="D453" s="98"/>
      <c r="E453" s="98"/>
      <c r="F453" s="98"/>
      <c r="G453" s="98"/>
      <c r="H453" s="98"/>
      <c r="I453" s="98"/>
      <c r="J453" s="98"/>
      <c r="K453" s="98"/>
      <c r="L453" s="98"/>
      <c r="M453" s="98"/>
    </row>
    <row r="454" spans="1:13">
      <c r="A454" s="5"/>
      <c r="B454" s="97"/>
      <c r="C454" s="97"/>
      <c r="D454" s="98"/>
      <c r="E454" s="98"/>
      <c r="F454" s="98"/>
      <c r="G454" s="98"/>
      <c r="H454" s="98"/>
      <c r="I454" s="98"/>
      <c r="J454" s="98"/>
      <c r="K454" s="98"/>
      <c r="L454" s="98"/>
      <c r="M454" s="98"/>
    </row>
    <row r="455" spans="1:13">
      <c r="A455" s="5"/>
      <c r="B455" s="97"/>
      <c r="C455" s="97"/>
      <c r="D455" s="98"/>
      <c r="E455" s="98"/>
      <c r="F455" s="98"/>
      <c r="G455" s="98"/>
      <c r="H455" s="98"/>
      <c r="I455" s="98"/>
      <c r="J455" s="4"/>
      <c r="K455" s="4"/>
      <c r="L455" s="98"/>
      <c r="M455" s="98"/>
    </row>
    <row r="456" spans="1:13">
      <c r="A456" s="5"/>
      <c r="B456" s="97"/>
      <c r="C456" s="97"/>
      <c r="D456" s="98"/>
      <c r="E456" s="98"/>
      <c r="F456" s="98"/>
      <c r="G456" s="98"/>
      <c r="H456" s="98"/>
      <c r="I456" s="98"/>
      <c r="J456" s="98"/>
      <c r="K456" s="98"/>
      <c r="L456" s="98"/>
      <c r="M456" s="98"/>
    </row>
    <row r="457" spans="1:13">
      <c r="A457" s="5"/>
      <c r="B457" s="97"/>
      <c r="C457" s="97"/>
      <c r="D457" s="98"/>
      <c r="E457" s="98"/>
      <c r="F457" s="98"/>
      <c r="G457" s="98"/>
      <c r="H457" s="98"/>
      <c r="I457" s="98"/>
      <c r="J457" s="98"/>
      <c r="K457" s="98"/>
      <c r="L457" s="98"/>
      <c r="M457" s="98"/>
    </row>
    <row r="458" spans="1:13">
      <c r="A458" s="5"/>
      <c r="B458" s="97"/>
      <c r="C458" s="97"/>
      <c r="D458" s="98"/>
      <c r="E458" s="98"/>
      <c r="F458" s="98"/>
      <c r="G458" s="98"/>
      <c r="H458" s="98"/>
      <c r="I458" s="98"/>
      <c r="J458" s="98"/>
      <c r="K458" s="98"/>
      <c r="L458" s="98"/>
      <c r="M458" s="98"/>
    </row>
    <row r="459" spans="1:13">
      <c r="A459" s="5"/>
      <c r="B459" s="97"/>
      <c r="C459" s="97"/>
      <c r="D459" s="98"/>
      <c r="E459" s="98"/>
      <c r="F459" s="98"/>
      <c r="G459" s="98"/>
      <c r="H459" s="98"/>
      <c r="I459" s="98"/>
      <c r="J459" s="98"/>
      <c r="K459" s="98"/>
      <c r="L459" s="98"/>
      <c r="M459" s="98"/>
    </row>
    <row r="460" spans="1:13">
      <c r="A460" s="5"/>
      <c r="B460" s="97"/>
      <c r="C460" s="97"/>
      <c r="D460" s="98"/>
      <c r="E460" s="98"/>
      <c r="F460" s="98"/>
      <c r="G460" s="98"/>
      <c r="H460" s="98"/>
      <c r="I460" s="98"/>
      <c r="J460" s="98"/>
      <c r="K460" s="98"/>
      <c r="L460" s="98"/>
      <c r="M460" s="98"/>
    </row>
    <row r="461" spans="1:13">
      <c r="A461" s="5"/>
      <c r="B461" s="97"/>
      <c r="C461" s="97"/>
      <c r="D461" s="98"/>
      <c r="E461" s="98"/>
      <c r="F461" s="98"/>
      <c r="G461" s="98"/>
      <c r="H461" s="98"/>
      <c r="I461" s="98"/>
      <c r="J461" s="98"/>
      <c r="K461" s="98"/>
      <c r="L461" s="98"/>
      <c r="M461" s="98"/>
    </row>
    <row r="462" spans="1:13">
      <c r="A462" s="5"/>
      <c r="B462" s="3"/>
      <c r="C462" s="3"/>
      <c r="D462" s="4"/>
      <c r="E462" s="4"/>
      <c r="F462" s="4"/>
      <c r="G462" s="4"/>
      <c r="H462" s="98"/>
      <c r="I462" s="4"/>
      <c r="J462" s="4"/>
      <c r="K462" s="4"/>
      <c r="L462" s="4"/>
      <c r="M462" s="4"/>
    </row>
    <row r="463" spans="1:13">
      <c r="A463" s="5"/>
      <c r="B463" s="97"/>
      <c r="C463" s="97"/>
      <c r="D463" s="98"/>
      <c r="E463" s="98"/>
      <c r="F463" s="98"/>
      <c r="G463" s="98"/>
      <c r="H463" s="98"/>
      <c r="I463" s="98"/>
      <c r="J463" s="98"/>
      <c r="K463" s="98"/>
      <c r="L463" s="98"/>
      <c r="M463" s="98"/>
    </row>
    <row r="464" spans="1:13">
      <c r="A464" s="5"/>
      <c r="B464" s="97"/>
      <c r="C464" s="97"/>
      <c r="D464" s="98"/>
      <c r="E464" s="98"/>
      <c r="F464" s="98"/>
      <c r="G464" s="98"/>
      <c r="H464" s="98"/>
      <c r="I464" s="98"/>
      <c r="J464" s="98"/>
      <c r="K464" s="98"/>
      <c r="L464" s="98"/>
      <c r="M464" s="98"/>
    </row>
    <row r="465" spans="1:13">
      <c r="A465" s="5"/>
      <c r="B465" s="3"/>
      <c r="C465" s="3"/>
      <c r="D465" s="4"/>
      <c r="E465" s="4"/>
      <c r="F465" s="4"/>
      <c r="G465" s="4"/>
      <c r="H465" s="98"/>
      <c r="I465" s="4"/>
      <c r="J465" s="4"/>
      <c r="K465" s="4"/>
      <c r="L465" s="4"/>
      <c r="M465" s="4"/>
    </row>
    <row r="466" spans="1:13">
      <c r="A466" s="5"/>
      <c r="B466" s="97"/>
      <c r="C466" s="97"/>
      <c r="D466" s="98"/>
      <c r="E466" s="98"/>
      <c r="F466" s="98"/>
      <c r="G466" s="98"/>
      <c r="H466" s="98"/>
      <c r="I466" s="98"/>
      <c r="J466" s="98"/>
      <c r="K466" s="98"/>
      <c r="L466" s="98"/>
      <c r="M466" s="98"/>
    </row>
    <row r="467" spans="1:13">
      <c r="A467" s="5"/>
      <c r="B467" s="97"/>
      <c r="C467" s="97"/>
      <c r="D467" s="98"/>
      <c r="E467" s="98"/>
      <c r="F467" s="98"/>
      <c r="G467" s="98"/>
      <c r="H467" s="98"/>
      <c r="I467" s="98"/>
      <c r="J467" s="98"/>
      <c r="K467" s="98"/>
      <c r="L467" s="98"/>
      <c r="M467" s="98"/>
    </row>
    <row r="468" spans="1:13">
      <c r="A468" s="5"/>
      <c r="B468" s="97"/>
      <c r="C468" s="97"/>
      <c r="D468" s="98"/>
      <c r="E468" s="98"/>
      <c r="F468" s="98"/>
      <c r="G468" s="98"/>
      <c r="H468" s="98"/>
      <c r="I468" s="98"/>
      <c r="J468" s="98"/>
      <c r="K468" s="98"/>
      <c r="L468" s="98"/>
      <c r="M468" s="98"/>
    </row>
    <row r="469" spans="1:13">
      <c r="A469" s="5"/>
      <c r="B469" s="97"/>
      <c r="C469" s="97"/>
      <c r="D469" s="98"/>
      <c r="E469" s="98"/>
      <c r="F469" s="98"/>
      <c r="G469" s="98"/>
      <c r="H469" s="98"/>
      <c r="I469" s="98"/>
      <c r="J469" s="98"/>
      <c r="K469" s="98"/>
      <c r="L469" s="98"/>
      <c r="M469" s="98"/>
    </row>
    <row r="470" spans="1:13">
      <c r="A470" s="5"/>
      <c r="B470" s="97"/>
      <c r="C470" s="97"/>
      <c r="D470" s="98"/>
      <c r="E470" s="98"/>
      <c r="F470" s="98"/>
      <c r="G470" s="98"/>
      <c r="H470" s="98"/>
      <c r="I470" s="98"/>
      <c r="J470" s="98"/>
      <c r="K470" s="98"/>
      <c r="L470" s="98"/>
      <c r="M470" s="98"/>
    </row>
    <row r="471" spans="1:13">
      <c r="A471" s="5"/>
      <c r="B471" s="97"/>
      <c r="C471" s="97"/>
      <c r="D471" s="98"/>
      <c r="E471" s="98"/>
      <c r="F471" s="98"/>
      <c r="G471" s="98"/>
      <c r="H471" s="98"/>
      <c r="I471" s="98"/>
      <c r="J471" s="98"/>
      <c r="K471" s="98"/>
      <c r="L471" s="98"/>
      <c r="M471" s="98"/>
    </row>
    <row r="472" spans="1:13">
      <c r="A472" s="5"/>
      <c r="B472" s="97"/>
      <c r="C472" s="97"/>
      <c r="D472" s="98"/>
      <c r="E472" s="98"/>
      <c r="F472" s="98"/>
      <c r="G472" s="98"/>
      <c r="H472" s="98"/>
      <c r="I472" s="98"/>
      <c r="J472" s="98"/>
      <c r="K472" s="98"/>
      <c r="L472" s="98"/>
      <c r="M472" s="98"/>
    </row>
    <row r="473" spans="1:13">
      <c r="A473" s="5"/>
      <c r="B473" s="97"/>
      <c r="C473" s="97"/>
      <c r="D473" s="98"/>
      <c r="E473" s="98"/>
      <c r="F473" s="98"/>
      <c r="G473" s="98"/>
      <c r="H473" s="98"/>
      <c r="I473" s="98"/>
      <c r="J473" s="98"/>
      <c r="K473" s="98"/>
      <c r="L473" s="98"/>
      <c r="M473" s="98"/>
    </row>
    <row r="474" spans="1:13">
      <c r="A474" s="5"/>
      <c r="B474" s="97"/>
      <c r="C474" s="97"/>
      <c r="D474" s="98"/>
      <c r="E474" s="98"/>
      <c r="F474" s="98"/>
      <c r="G474" s="98"/>
      <c r="H474" s="98"/>
      <c r="I474" s="98"/>
      <c r="J474" s="98"/>
      <c r="K474" s="98"/>
      <c r="L474" s="98"/>
      <c r="M474" s="98"/>
    </row>
    <row r="475" spans="1:13">
      <c r="A475" s="5"/>
      <c r="B475" s="3"/>
      <c r="C475" s="3"/>
      <c r="D475" s="4"/>
      <c r="E475" s="4"/>
      <c r="F475" s="4"/>
      <c r="G475" s="4"/>
      <c r="H475" s="98"/>
      <c r="I475" s="4"/>
      <c r="J475" s="4"/>
      <c r="K475" s="4"/>
      <c r="L475" s="4"/>
      <c r="M475" s="4"/>
    </row>
    <row r="476" spans="1:13">
      <c r="A476" s="5"/>
      <c r="B476" s="3"/>
      <c r="C476" s="3"/>
      <c r="D476" s="4"/>
      <c r="E476" s="4"/>
      <c r="F476" s="4"/>
      <c r="G476" s="4"/>
      <c r="H476" s="98"/>
      <c r="I476" s="4"/>
      <c r="J476" s="4"/>
      <c r="K476" s="4"/>
      <c r="L476" s="4"/>
      <c r="M476" s="4"/>
    </row>
    <row r="477" spans="1:13">
      <c r="A477" s="5"/>
      <c r="B477" s="97"/>
      <c r="C477" s="97"/>
      <c r="D477" s="98"/>
      <c r="E477" s="98"/>
      <c r="F477" s="98"/>
      <c r="G477" s="98"/>
      <c r="H477" s="98"/>
      <c r="I477" s="98"/>
      <c r="J477" s="98"/>
      <c r="K477" s="98"/>
      <c r="L477" s="98"/>
      <c r="M477" s="98"/>
    </row>
    <row r="478" spans="1:13">
      <c r="A478" s="5"/>
      <c r="B478" s="97"/>
      <c r="C478" s="97"/>
      <c r="D478" s="98"/>
      <c r="E478" s="98"/>
      <c r="F478" s="98"/>
      <c r="G478" s="98"/>
      <c r="H478" s="98"/>
      <c r="I478" s="98"/>
      <c r="J478" s="98"/>
      <c r="K478" s="98"/>
      <c r="L478" s="98"/>
      <c r="M478" s="98"/>
    </row>
    <row r="479" spans="1:13">
      <c r="A479" s="5"/>
      <c r="B479" s="97"/>
      <c r="C479" s="97"/>
      <c r="D479" s="98"/>
      <c r="E479" s="98"/>
      <c r="F479" s="98"/>
      <c r="G479" s="98"/>
      <c r="H479" s="98"/>
      <c r="I479" s="98"/>
      <c r="J479" s="98"/>
      <c r="K479" s="98"/>
      <c r="L479" s="98"/>
      <c r="M479" s="98"/>
    </row>
    <row r="480" spans="1:13">
      <c r="A480" s="5"/>
      <c r="B480" s="97"/>
      <c r="C480" s="97"/>
      <c r="D480" s="98"/>
      <c r="E480" s="98"/>
      <c r="F480" s="98"/>
      <c r="G480" s="98"/>
      <c r="H480" s="98"/>
      <c r="I480" s="98"/>
      <c r="J480" s="98"/>
      <c r="K480" s="98"/>
      <c r="L480" s="98"/>
      <c r="M480" s="98"/>
    </row>
    <row r="481" spans="1:13">
      <c r="A481" s="5"/>
      <c r="B481" s="97"/>
      <c r="C481" s="97"/>
      <c r="D481" s="98"/>
      <c r="E481" s="98"/>
      <c r="F481" s="98"/>
      <c r="G481" s="98"/>
      <c r="H481" s="98"/>
      <c r="I481" s="98"/>
      <c r="J481" s="98"/>
      <c r="K481" s="98"/>
      <c r="L481" s="98"/>
      <c r="M481" s="98"/>
    </row>
    <row r="482" spans="1:13">
      <c r="A482" s="5"/>
      <c r="B482" s="3"/>
      <c r="C482" s="3"/>
      <c r="D482" s="4"/>
      <c r="E482" s="4"/>
      <c r="F482" s="4"/>
      <c r="G482" s="4"/>
      <c r="H482" s="98"/>
      <c r="I482" s="4"/>
      <c r="J482" s="4"/>
      <c r="K482" s="4"/>
      <c r="L482" s="4"/>
      <c r="M482" s="4"/>
    </row>
    <row r="483" spans="1:13">
      <c r="A483" s="5"/>
      <c r="B483" s="97"/>
      <c r="C483" s="97"/>
      <c r="D483" s="98"/>
      <c r="E483" s="98"/>
      <c r="F483" s="98"/>
      <c r="G483" s="98"/>
      <c r="H483" s="98"/>
      <c r="I483" s="98"/>
      <c r="J483" s="98"/>
      <c r="K483" s="98"/>
      <c r="L483" s="98"/>
      <c r="M483" s="98"/>
    </row>
    <row r="484" spans="1:13">
      <c r="A484" s="5"/>
      <c r="B484" s="3"/>
      <c r="C484" s="3"/>
      <c r="D484" s="4"/>
      <c r="E484" s="4"/>
      <c r="F484" s="4"/>
      <c r="G484" s="4"/>
      <c r="H484" s="98"/>
      <c r="I484" s="4"/>
      <c r="J484" s="4"/>
      <c r="K484" s="4"/>
      <c r="L484" s="4"/>
      <c r="M484" s="4"/>
    </row>
    <row r="485" spans="1:13">
      <c r="A485" s="5"/>
      <c r="B485" s="97"/>
      <c r="C485" s="97"/>
      <c r="D485" s="98"/>
      <c r="E485" s="98"/>
      <c r="F485" s="98"/>
      <c r="G485" s="98"/>
      <c r="H485" s="98"/>
      <c r="I485" s="98"/>
      <c r="J485" s="98"/>
      <c r="K485" s="98"/>
      <c r="L485" s="98"/>
      <c r="M485" s="98"/>
    </row>
    <row r="486" spans="1:13">
      <c r="A486" s="5"/>
      <c r="B486" s="97"/>
      <c r="C486" s="97"/>
      <c r="D486" s="98"/>
      <c r="E486" s="98"/>
      <c r="F486" s="98"/>
      <c r="G486" s="98"/>
      <c r="H486" s="98"/>
      <c r="I486" s="98"/>
      <c r="J486" s="98"/>
      <c r="K486" s="98"/>
      <c r="L486" s="98"/>
      <c r="M486" s="98"/>
    </row>
    <row r="487" spans="1:13">
      <c r="A487" s="5"/>
      <c r="B487" s="97"/>
      <c r="C487" s="97"/>
      <c r="D487" s="98"/>
      <c r="E487" s="98"/>
      <c r="F487" s="98"/>
      <c r="G487" s="98"/>
      <c r="H487" s="98"/>
      <c r="I487" s="98"/>
      <c r="J487" s="98"/>
      <c r="K487" s="98"/>
      <c r="L487" s="98"/>
      <c r="M487" s="98"/>
    </row>
    <row r="488" spans="1:13">
      <c r="A488" s="5"/>
      <c r="B488" s="97"/>
      <c r="C488" s="97"/>
      <c r="D488" s="98"/>
      <c r="E488" s="98"/>
      <c r="F488" s="98"/>
      <c r="G488" s="98"/>
      <c r="H488" s="98"/>
      <c r="I488" s="98"/>
      <c r="J488" s="98"/>
      <c r="K488" s="98"/>
      <c r="L488" s="98"/>
      <c r="M488" s="98"/>
    </row>
    <row r="489" spans="1:13">
      <c r="A489" s="5"/>
      <c r="B489" s="3"/>
      <c r="C489" s="3"/>
      <c r="D489" s="4"/>
      <c r="E489" s="4"/>
      <c r="F489" s="4"/>
      <c r="G489" s="4"/>
      <c r="H489" s="98"/>
      <c r="I489" s="4"/>
      <c r="J489" s="4"/>
      <c r="K489" s="4"/>
      <c r="L489" s="4"/>
      <c r="M489" s="4"/>
    </row>
    <row r="490" spans="1:13">
      <c r="A490" s="5"/>
      <c r="B490" s="97"/>
      <c r="C490" s="97"/>
      <c r="D490" s="98"/>
      <c r="E490" s="98"/>
      <c r="F490" s="98"/>
      <c r="G490" s="98"/>
      <c r="H490" s="98"/>
      <c r="I490" s="98"/>
      <c r="J490" s="98"/>
      <c r="K490" s="98"/>
      <c r="L490" s="98"/>
      <c r="M490" s="98"/>
    </row>
    <row r="491" spans="1:13">
      <c r="A491" s="5"/>
      <c r="B491" s="3"/>
      <c r="C491" s="3"/>
      <c r="D491" s="4"/>
      <c r="E491" s="4"/>
      <c r="F491" s="4"/>
      <c r="G491" s="4"/>
      <c r="H491" s="98"/>
      <c r="I491" s="4"/>
      <c r="J491" s="4"/>
      <c r="K491" s="4"/>
      <c r="L491" s="4"/>
      <c r="M491" s="4"/>
    </row>
    <row r="492" spans="1:13">
      <c r="A492" s="5"/>
      <c r="B492" s="97"/>
      <c r="C492" s="97"/>
      <c r="D492" s="98"/>
      <c r="E492" s="98"/>
      <c r="F492" s="98"/>
      <c r="G492" s="98"/>
      <c r="H492" s="98"/>
      <c r="I492" s="98"/>
      <c r="J492" s="98"/>
      <c r="K492" s="98"/>
      <c r="L492" s="98"/>
      <c r="M492" s="98"/>
    </row>
    <row r="493" spans="1:13">
      <c r="A493" s="5"/>
      <c r="B493" s="97"/>
      <c r="C493" s="97"/>
      <c r="D493" s="98"/>
      <c r="E493" s="98"/>
      <c r="F493" s="98"/>
      <c r="G493" s="98"/>
      <c r="H493" s="98"/>
      <c r="I493" s="98"/>
      <c r="J493" s="98"/>
      <c r="K493" s="98"/>
      <c r="L493" s="98"/>
      <c r="M493" s="98"/>
    </row>
    <row r="494" spans="1:13">
      <c r="A494" s="5"/>
      <c r="B494" s="97"/>
      <c r="C494" s="97"/>
      <c r="D494" s="98"/>
      <c r="E494" s="98"/>
      <c r="F494" s="98"/>
      <c r="G494" s="98"/>
      <c r="H494" s="98"/>
      <c r="I494" s="98"/>
      <c r="J494" s="98"/>
      <c r="K494" s="98"/>
      <c r="L494" s="98"/>
      <c r="M494" s="98"/>
    </row>
    <row r="495" spans="1:13">
      <c r="A495" s="5"/>
      <c r="B495" s="3"/>
      <c r="C495" s="3"/>
      <c r="D495" s="4"/>
      <c r="E495" s="4"/>
      <c r="F495" s="4"/>
      <c r="G495" s="4"/>
      <c r="H495" s="98"/>
      <c r="I495" s="4"/>
      <c r="J495" s="4"/>
      <c r="K495" s="4"/>
      <c r="L495" s="4"/>
      <c r="M495" s="4"/>
    </row>
    <row r="496" spans="1:13">
      <c r="A496" s="5"/>
      <c r="B496" s="97"/>
      <c r="C496" s="97"/>
      <c r="D496" s="98"/>
      <c r="E496" s="98"/>
      <c r="F496" s="98"/>
      <c r="G496" s="98"/>
      <c r="H496" s="98"/>
      <c r="I496" s="98"/>
      <c r="J496" s="98"/>
      <c r="K496" s="98"/>
      <c r="L496" s="98"/>
      <c r="M496" s="98"/>
    </row>
    <row r="497" spans="1:13">
      <c r="A497" s="5"/>
      <c r="B497" s="97"/>
      <c r="C497" s="97"/>
      <c r="D497" s="98"/>
      <c r="E497" s="98"/>
      <c r="F497" s="98"/>
      <c r="G497" s="98"/>
      <c r="H497" s="98"/>
      <c r="I497" s="98"/>
      <c r="J497" s="98"/>
      <c r="K497" s="98"/>
      <c r="L497" s="98"/>
      <c r="M497" s="98"/>
    </row>
    <row r="498" spans="1:13">
      <c r="A498" s="5"/>
      <c r="B498" s="3"/>
      <c r="C498" s="3"/>
      <c r="D498" s="4"/>
      <c r="E498" s="4"/>
      <c r="F498" s="4"/>
      <c r="G498" s="4"/>
      <c r="H498" s="98"/>
      <c r="I498" s="4"/>
      <c r="J498" s="4"/>
      <c r="K498" s="4"/>
      <c r="L498" s="4"/>
      <c r="M498" s="4"/>
    </row>
    <row r="499" spans="1:13">
      <c r="A499" s="5"/>
      <c r="B499" s="97"/>
      <c r="C499" s="97"/>
      <c r="D499" s="98"/>
      <c r="E499" s="98"/>
      <c r="F499" s="98"/>
      <c r="G499" s="98"/>
      <c r="H499" s="98"/>
      <c r="I499" s="98"/>
      <c r="J499" s="98"/>
      <c r="K499" s="98"/>
      <c r="L499" s="98"/>
      <c r="M499" s="98"/>
    </row>
    <row r="500" spans="1:13">
      <c r="A500" s="5"/>
      <c r="B500" s="97"/>
      <c r="C500" s="97"/>
      <c r="D500" s="98"/>
      <c r="E500" s="98"/>
      <c r="F500" s="98"/>
      <c r="G500" s="98"/>
      <c r="H500" s="98"/>
      <c r="I500" s="98"/>
      <c r="J500" s="98"/>
      <c r="K500" s="98"/>
      <c r="L500" s="98"/>
      <c r="M500" s="98"/>
    </row>
    <row r="501" spans="1:13">
      <c r="A501" s="5"/>
      <c r="B501" s="97"/>
      <c r="C501" s="97"/>
      <c r="D501" s="98"/>
      <c r="E501" s="98"/>
      <c r="F501" s="98"/>
      <c r="G501" s="98"/>
      <c r="H501" s="98"/>
      <c r="I501" s="98"/>
      <c r="J501" s="98"/>
      <c r="K501" s="98"/>
      <c r="L501" s="98"/>
      <c r="M501" s="98"/>
    </row>
    <row r="502" spans="1:13">
      <c r="A502" s="5"/>
      <c r="B502" s="97"/>
      <c r="C502" s="97"/>
      <c r="D502" s="98"/>
      <c r="E502" s="98"/>
      <c r="F502" s="98"/>
      <c r="G502" s="98"/>
      <c r="H502" s="98"/>
      <c r="I502" s="98"/>
      <c r="J502" s="98"/>
      <c r="K502" s="98"/>
      <c r="L502" s="98"/>
      <c r="M502" s="98"/>
    </row>
    <row r="503" spans="1:13">
      <c r="A503" s="5"/>
      <c r="B503" s="97"/>
      <c r="C503" s="97"/>
      <c r="D503" s="98"/>
      <c r="E503" s="98"/>
      <c r="F503" s="98"/>
      <c r="G503" s="98"/>
      <c r="H503" s="98"/>
      <c r="I503" s="98"/>
      <c r="J503" s="98"/>
      <c r="K503" s="98"/>
      <c r="L503" s="98"/>
      <c r="M503" s="98"/>
    </row>
    <row r="504" spans="1:13">
      <c r="A504" s="5"/>
      <c r="B504" s="3"/>
      <c r="C504" s="3"/>
      <c r="D504" s="4"/>
      <c r="E504" s="4"/>
      <c r="F504" s="4"/>
      <c r="G504" s="4"/>
      <c r="H504" s="98"/>
      <c r="I504" s="4"/>
      <c r="J504" s="4"/>
      <c r="K504" s="4"/>
      <c r="L504" s="4"/>
      <c r="M504" s="4"/>
    </row>
    <row r="505" spans="1:13">
      <c r="A505" s="5"/>
      <c r="B505" s="3"/>
      <c r="C505" s="3"/>
      <c r="D505" s="4"/>
      <c r="E505" s="4"/>
      <c r="F505" s="4"/>
      <c r="G505" s="4"/>
      <c r="H505" s="98"/>
      <c r="I505" s="4"/>
      <c r="J505" s="4"/>
      <c r="K505" s="4"/>
      <c r="L505" s="4"/>
      <c r="M505" s="4"/>
    </row>
    <row r="506" spans="1:13">
      <c r="A506" s="5"/>
      <c r="B506" s="97"/>
      <c r="C506" s="97"/>
      <c r="D506" s="98"/>
      <c r="E506" s="98"/>
      <c r="F506" s="98"/>
      <c r="G506" s="98"/>
      <c r="H506" s="98"/>
      <c r="I506" s="98"/>
      <c r="J506" s="98"/>
      <c r="K506" s="98"/>
      <c r="L506" s="98"/>
      <c r="M506" s="98"/>
    </row>
    <row r="507" spans="1:13">
      <c r="A507" s="5"/>
      <c r="B507" s="97"/>
      <c r="C507" s="97"/>
      <c r="D507" s="98"/>
      <c r="E507" s="98"/>
      <c r="F507" s="98"/>
      <c r="G507" s="98"/>
      <c r="H507" s="98"/>
      <c r="I507" s="98"/>
      <c r="J507" s="98"/>
      <c r="K507" s="98"/>
      <c r="L507" s="98"/>
      <c r="M507" s="98"/>
    </row>
    <row r="508" spans="1:13">
      <c r="A508" s="5"/>
      <c r="B508" s="97"/>
      <c r="C508" s="97"/>
      <c r="D508" s="98"/>
      <c r="E508" s="98"/>
      <c r="F508" s="98"/>
      <c r="G508" s="98"/>
      <c r="H508" s="98"/>
      <c r="I508" s="98"/>
      <c r="J508" s="98"/>
      <c r="K508" s="98"/>
      <c r="L508" s="98"/>
      <c r="M508" s="98"/>
    </row>
    <row r="509" spans="1:13">
      <c r="A509" s="5"/>
      <c r="B509" s="97"/>
      <c r="C509" s="97"/>
      <c r="D509" s="98"/>
      <c r="E509" s="98"/>
      <c r="F509" s="98"/>
      <c r="G509" s="98"/>
      <c r="H509" s="98"/>
      <c r="I509" s="98"/>
      <c r="J509" s="98"/>
      <c r="K509" s="98"/>
      <c r="L509" s="98"/>
      <c r="M509" s="98"/>
    </row>
    <row r="510" spans="1:13">
      <c r="A510" s="5"/>
      <c r="B510" s="97"/>
      <c r="C510" s="97"/>
      <c r="D510" s="98"/>
      <c r="E510" s="98"/>
      <c r="F510" s="98"/>
      <c r="G510" s="98"/>
      <c r="H510" s="98"/>
      <c r="I510" s="98"/>
      <c r="J510" s="98"/>
      <c r="K510" s="98"/>
      <c r="L510" s="98"/>
      <c r="M510" s="98"/>
    </row>
    <row r="511" spans="1:13">
      <c r="A511" s="5"/>
      <c r="B511" s="97"/>
      <c r="C511" s="97"/>
      <c r="D511" s="98"/>
      <c r="E511" s="98"/>
      <c r="F511" s="98"/>
      <c r="G511" s="98"/>
      <c r="H511" s="98"/>
      <c r="I511" s="98"/>
      <c r="J511" s="98"/>
      <c r="K511" s="98"/>
      <c r="L511" s="98"/>
      <c r="M511" s="98"/>
    </row>
    <row r="512" spans="1:13">
      <c r="A512" s="5"/>
      <c r="B512" s="97"/>
      <c r="C512" s="97"/>
      <c r="D512" s="98"/>
      <c r="E512" s="98"/>
      <c r="F512" s="98"/>
      <c r="G512" s="98"/>
      <c r="H512" s="98"/>
      <c r="I512" s="98"/>
      <c r="J512" s="98"/>
      <c r="K512" s="98"/>
      <c r="L512" s="98"/>
      <c r="M512" s="98"/>
    </row>
    <row r="513" spans="1:13">
      <c r="A513" s="5"/>
      <c r="B513" s="97"/>
      <c r="C513" s="97"/>
      <c r="D513" s="98"/>
      <c r="E513" s="98"/>
      <c r="F513" s="98"/>
      <c r="G513" s="98"/>
      <c r="H513" s="98"/>
      <c r="I513" s="98"/>
      <c r="J513" s="98"/>
      <c r="K513" s="98"/>
      <c r="L513" s="98"/>
      <c r="M513" s="98"/>
    </row>
    <row r="514" spans="1:13">
      <c r="A514" s="5"/>
      <c r="B514" s="97"/>
      <c r="C514" s="97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>
      <c r="A515" s="5"/>
      <c r="B515" s="97"/>
      <c r="C515" s="97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  <row r="516" spans="1:13">
      <c r="A516" s="5"/>
      <c r="B516" s="97"/>
      <c r="C516" s="97"/>
      <c r="D516" s="98"/>
      <c r="E516" s="98"/>
      <c r="F516" s="98"/>
      <c r="G516" s="98"/>
      <c r="H516" s="98"/>
      <c r="I516" s="98"/>
      <c r="J516" s="98"/>
      <c r="K516" s="98"/>
      <c r="L516" s="98"/>
      <c r="M516" s="98"/>
    </row>
    <row r="517" spans="1:13">
      <c r="A517" s="5"/>
      <c r="B517" s="97"/>
      <c r="C517" s="97"/>
      <c r="D517" s="98"/>
      <c r="E517" s="98"/>
      <c r="F517" s="98"/>
      <c r="G517" s="98"/>
      <c r="H517" s="98"/>
      <c r="I517" s="98"/>
      <c r="J517" s="98"/>
      <c r="K517" s="98"/>
      <c r="L517" s="98"/>
      <c r="M517" s="98"/>
    </row>
    <row r="518" spans="1:13">
      <c r="A518" s="5"/>
      <c r="B518" s="97"/>
      <c r="C518" s="97"/>
      <c r="D518" s="98"/>
      <c r="E518" s="98"/>
      <c r="F518" s="98"/>
      <c r="G518" s="98"/>
      <c r="H518" s="98"/>
      <c r="I518" s="98"/>
      <c r="J518" s="98"/>
      <c r="K518" s="98"/>
      <c r="L518" s="98"/>
      <c r="M518" s="98"/>
    </row>
    <row r="519" spans="1:13">
      <c r="A519" s="5"/>
      <c r="B519" s="97"/>
      <c r="C519" s="97"/>
      <c r="D519" s="98"/>
      <c r="E519" s="98"/>
      <c r="F519" s="98"/>
      <c r="G519" s="98"/>
      <c r="H519" s="98"/>
      <c r="I519" s="98"/>
      <c r="J519" s="98"/>
      <c r="K519" s="98"/>
      <c r="L519" s="98"/>
      <c r="M519" s="98"/>
    </row>
    <row r="520" spans="1:13">
      <c r="A520" s="5"/>
      <c r="B520" s="97"/>
      <c r="C520" s="97"/>
      <c r="D520" s="98"/>
      <c r="E520" s="98"/>
      <c r="F520" s="98"/>
      <c r="G520" s="98"/>
      <c r="H520" s="98"/>
      <c r="I520" s="98"/>
      <c r="J520" s="98"/>
      <c r="K520" s="98"/>
      <c r="L520" s="98"/>
      <c r="M520" s="98"/>
    </row>
    <row r="521" spans="1:13">
      <c r="A521" s="5"/>
      <c r="B521" s="97"/>
      <c r="C521" s="97"/>
      <c r="D521" s="98"/>
      <c r="E521" s="98"/>
      <c r="F521" s="98"/>
      <c r="G521" s="98"/>
      <c r="H521" s="98"/>
      <c r="I521" s="98"/>
      <c r="J521" s="98"/>
      <c r="K521" s="98"/>
      <c r="L521" s="98"/>
      <c r="M521" s="98"/>
    </row>
    <row r="522" spans="1:13">
      <c r="A522" s="5"/>
      <c r="B522" s="97"/>
      <c r="C522" s="97"/>
      <c r="D522" s="98"/>
      <c r="E522" s="98"/>
      <c r="F522" s="98"/>
      <c r="G522" s="98"/>
      <c r="H522" s="98"/>
      <c r="I522" s="98"/>
      <c r="J522" s="98"/>
      <c r="K522" s="98"/>
      <c r="L522" s="98"/>
      <c r="M522" s="98"/>
    </row>
    <row r="523" spans="1:13">
      <c r="A523" s="5"/>
      <c r="B523" s="97"/>
      <c r="C523" s="97"/>
      <c r="D523" s="98"/>
      <c r="E523" s="98"/>
      <c r="F523" s="98"/>
      <c r="G523" s="98"/>
      <c r="H523" s="98"/>
      <c r="I523" s="98"/>
      <c r="J523" s="98"/>
      <c r="K523" s="98"/>
      <c r="L523" s="98"/>
      <c r="M523" s="98"/>
    </row>
    <row r="524" spans="1:13">
      <c r="A524" s="5"/>
      <c r="B524" s="97"/>
      <c r="C524" s="97"/>
      <c r="D524" s="98"/>
      <c r="E524" s="98"/>
      <c r="F524" s="98"/>
      <c r="G524" s="98"/>
      <c r="H524" s="98"/>
      <c r="I524" s="98"/>
      <c r="J524" s="98"/>
      <c r="K524" s="98"/>
      <c r="L524" s="98"/>
      <c r="M524" s="98"/>
    </row>
    <row r="525" spans="1:13">
      <c r="A525" s="5"/>
      <c r="B525" s="97"/>
      <c r="C525" s="97"/>
      <c r="D525" s="98"/>
      <c r="E525" s="98"/>
      <c r="F525" s="98"/>
      <c r="G525" s="98"/>
      <c r="H525" s="98"/>
      <c r="I525" s="98"/>
      <c r="J525" s="98"/>
      <c r="K525" s="98"/>
      <c r="L525" s="98"/>
      <c r="M525" s="98"/>
    </row>
    <row r="526" spans="1:13">
      <c r="A526" s="5"/>
      <c r="B526" s="97"/>
      <c r="C526" s="97"/>
      <c r="D526" s="98"/>
      <c r="E526" s="98"/>
      <c r="F526" s="98"/>
      <c r="G526" s="98"/>
      <c r="H526" s="98"/>
      <c r="I526" s="98"/>
      <c r="J526" s="98"/>
      <c r="K526" s="98"/>
      <c r="L526" s="98"/>
      <c r="M526" s="98"/>
    </row>
    <row r="527" spans="1:13">
      <c r="A527" s="5"/>
      <c r="B527" s="97"/>
      <c r="C527" s="97"/>
      <c r="D527" s="98"/>
      <c r="E527" s="98"/>
      <c r="F527" s="98"/>
      <c r="G527" s="98"/>
      <c r="H527" s="98"/>
      <c r="I527" s="98"/>
      <c r="J527" s="98"/>
      <c r="K527" s="98"/>
      <c r="L527" s="98"/>
      <c r="M527" s="98"/>
    </row>
    <row r="528" spans="1:13">
      <c r="A528" s="5"/>
      <c r="B528" s="97"/>
      <c r="C528" s="97"/>
      <c r="D528" s="98"/>
      <c r="E528" s="98"/>
      <c r="F528" s="98"/>
      <c r="G528" s="98"/>
      <c r="H528" s="98"/>
      <c r="I528" s="98"/>
      <c r="J528" s="98"/>
      <c r="K528" s="98"/>
      <c r="L528" s="98"/>
      <c r="M528" s="98"/>
    </row>
    <row r="529" spans="1:13">
      <c r="A529" s="5"/>
      <c r="B529" s="97"/>
      <c r="C529" s="97"/>
      <c r="D529" s="98"/>
      <c r="E529" s="98"/>
      <c r="F529" s="98"/>
      <c r="G529" s="98"/>
      <c r="H529" s="98"/>
      <c r="I529" s="98"/>
      <c r="J529" s="98"/>
      <c r="K529" s="98"/>
      <c r="L529" s="98"/>
      <c r="M529" s="98"/>
    </row>
    <row r="530" spans="1:13">
      <c r="A530" s="5"/>
      <c r="B530" s="97"/>
      <c r="C530" s="97"/>
      <c r="D530" s="98"/>
      <c r="E530" s="98"/>
      <c r="F530" s="98"/>
      <c r="G530" s="98"/>
      <c r="H530" s="98"/>
      <c r="I530" s="98"/>
      <c r="J530" s="98"/>
      <c r="K530" s="98"/>
      <c r="L530" s="98"/>
      <c r="M530" s="98"/>
    </row>
    <row r="531" spans="1:13">
      <c r="A531" s="5"/>
      <c r="B531" s="97"/>
      <c r="C531" s="97"/>
      <c r="D531" s="98"/>
      <c r="E531" s="98"/>
      <c r="F531" s="98"/>
      <c r="G531" s="98"/>
      <c r="H531" s="98"/>
      <c r="I531" s="98"/>
      <c r="J531" s="98"/>
      <c r="K531" s="98"/>
      <c r="L531" s="98"/>
      <c r="M531" s="98"/>
    </row>
    <row r="532" spans="1:13">
      <c r="A532" s="5"/>
      <c r="B532" s="97"/>
      <c r="C532" s="97"/>
      <c r="D532" s="98"/>
      <c r="E532" s="98"/>
      <c r="F532" s="98"/>
      <c r="G532" s="98"/>
      <c r="H532" s="98"/>
      <c r="I532" s="98"/>
      <c r="J532" s="98"/>
      <c r="K532" s="98"/>
      <c r="L532" s="98"/>
      <c r="M532" s="98"/>
    </row>
    <row r="533" spans="1:13">
      <c r="A533" s="5"/>
      <c r="B533" s="97"/>
      <c r="C533" s="97"/>
      <c r="D533" s="98"/>
      <c r="E533" s="98"/>
      <c r="F533" s="98"/>
      <c r="G533" s="98"/>
      <c r="H533" s="98"/>
      <c r="I533" s="98"/>
      <c r="J533" s="98"/>
      <c r="K533" s="98"/>
      <c r="L533" s="98"/>
      <c r="M533" s="98"/>
    </row>
    <row r="534" spans="1:13">
      <c r="A534" s="5"/>
      <c r="B534" s="97"/>
      <c r="C534" s="97"/>
      <c r="D534" s="98"/>
      <c r="E534" s="98"/>
      <c r="F534" s="98"/>
      <c r="G534" s="98"/>
      <c r="H534" s="98"/>
      <c r="I534" s="98"/>
      <c r="J534" s="98"/>
      <c r="K534" s="98"/>
      <c r="L534" s="98"/>
      <c r="M534" s="98"/>
    </row>
    <row r="535" spans="1:13">
      <c r="A535" s="5"/>
      <c r="B535" s="97"/>
      <c r="C535" s="97"/>
      <c r="D535" s="98"/>
      <c r="E535" s="98"/>
      <c r="F535" s="98"/>
      <c r="G535" s="98"/>
      <c r="H535" s="98"/>
      <c r="I535" s="98"/>
      <c r="J535" s="98"/>
      <c r="K535" s="98"/>
      <c r="L535" s="98"/>
      <c r="M535" s="98"/>
    </row>
    <row r="536" spans="1:13">
      <c r="A536" s="5"/>
      <c r="B536" s="97"/>
      <c r="C536" s="97"/>
      <c r="D536" s="98"/>
      <c r="E536" s="98"/>
      <c r="F536" s="98"/>
      <c r="G536" s="98"/>
      <c r="H536" s="98"/>
      <c r="I536" s="98"/>
      <c r="J536" s="98"/>
      <c r="K536" s="98"/>
      <c r="L536" s="98"/>
      <c r="M536" s="98"/>
    </row>
    <row r="537" spans="1:13">
      <c r="A537" s="5"/>
      <c r="B537" s="97"/>
      <c r="C537" s="97"/>
      <c r="D537" s="98"/>
      <c r="E537" s="98"/>
      <c r="F537" s="98"/>
      <c r="G537" s="98"/>
      <c r="H537" s="98"/>
      <c r="I537" s="98"/>
      <c r="J537" s="98"/>
      <c r="K537" s="98"/>
      <c r="L537" s="98"/>
      <c r="M537" s="98"/>
    </row>
    <row r="538" spans="1:13">
      <c r="A538" s="5"/>
      <c r="B538" s="97"/>
      <c r="C538" s="97"/>
      <c r="D538" s="98"/>
      <c r="E538" s="98"/>
      <c r="F538" s="98"/>
      <c r="G538" s="98"/>
      <c r="H538" s="98"/>
      <c r="I538" s="98"/>
      <c r="J538" s="98"/>
      <c r="K538" s="98"/>
      <c r="L538" s="98"/>
      <c r="M538" s="98"/>
    </row>
    <row r="539" spans="1:13">
      <c r="A539" s="5"/>
      <c r="B539" s="97"/>
      <c r="C539" s="97"/>
      <c r="D539" s="98"/>
      <c r="E539" s="98"/>
      <c r="F539" s="98"/>
      <c r="G539" s="98"/>
      <c r="H539" s="98"/>
      <c r="I539" s="98"/>
      <c r="J539" s="98"/>
      <c r="K539" s="98"/>
      <c r="L539" s="98"/>
      <c r="M539" s="98"/>
    </row>
    <row r="540" spans="1:13">
      <c r="A540" s="5"/>
      <c r="B540" s="97"/>
      <c r="C540" s="97"/>
      <c r="D540" s="98"/>
      <c r="E540" s="98"/>
      <c r="F540" s="98"/>
      <c r="G540" s="98"/>
      <c r="H540" s="98"/>
      <c r="I540" s="98"/>
      <c r="J540" s="98"/>
      <c r="K540" s="98"/>
      <c r="L540" s="98"/>
      <c r="M540" s="98"/>
    </row>
    <row r="541" spans="1:13">
      <c r="A541" s="5"/>
      <c r="B541" s="97"/>
      <c r="C541" s="97"/>
      <c r="D541" s="98"/>
      <c r="E541" s="98"/>
      <c r="F541" s="98"/>
      <c r="G541" s="98"/>
      <c r="H541" s="98"/>
      <c r="I541" s="98"/>
      <c r="J541" s="98"/>
      <c r="K541" s="98"/>
      <c r="L541" s="98"/>
      <c r="M541" s="98"/>
    </row>
    <row r="542" spans="1:13">
      <c r="A542" s="5"/>
      <c r="B542" s="97"/>
      <c r="C542" s="97"/>
      <c r="D542" s="98"/>
      <c r="E542" s="98"/>
      <c r="F542" s="98"/>
      <c r="G542" s="98"/>
      <c r="H542" s="98"/>
      <c r="I542" s="98"/>
      <c r="J542" s="98"/>
      <c r="K542" s="98"/>
      <c r="L542" s="98"/>
      <c r="M542" s="98"/>
    </row>
    <row r="543" spans="1:13">
      <c r="A543" s="5"/>
      <c r="B543" s="97"/>
      <c r="C543" s="97"/>
      <c r="D543" s="98"/>
      <c r="E543" s="98"/>
      <c r="F543" s="98"/>
      <c r="G543" s="98"/>
      <c r="H543" s="98"/>
      <c r="I543" s="98"/>
      <c r="J543" s="98"/>
      <c r="K543" s="98"/>
      <c r="L543" s="98"/>
      <c r="M543" s="98"/>
    </row>
    <row r="544" spans="1:13">
      <c r="A544" s="5"/>
      <c r="B544" s="97"/>
      <c r="C544" s="97"/>
      <c r="D544" s="98"/>
      <c r="E544" s="98"/>
      <c r="F544" s="98"/>
      <c r="G544" s="98"/>
      <c r="H544" s="98"/>
      <c r="I544" s="98"/>
      <c r="J544" s="98"/>
      <c r="K544" s="98"/>
      <c r="L544" s="98"/>
      <c r="M544" s="98"/>
    </row>
    <row r="545" spans="1:13">
      <c r="A545" s="5"/>
      <c r="B545" s="97"/>
      <c r="C545" s="97"/>
      <c r="D545" s="98"/>
      <c r="E545" s="98"/>
      <c r="F545" s="98"/>
      <c r="G545" s="98"/>
      <c r="H545" s="98"/>
      <c r="I545" s="98"/>
      <c r="J545" s="98"/>
      <c r="K545" s="98"/>
      <c r="L545" s="98"/>
      <c r="M545" s="98"/>
    </row>
    <row r="546" spans="1:13">
      <c r="A546" s="5"/>
      <c r="B546" s="97"/>
      <c r="C546" s="97"/>
      <c r="D546" s="98"/>
      <c r="E546" s="98"/>
      <c r="F546" s="98"/>
      <c r="G546" s="98"/>
      <c r="H546" s="98"/>
      <c r="I546" s="98"/>
      <c r="J546" s="98"/>
      <c r="K546" s="98"/>
      <c r="L546" s="98"/>
      <c r="M546" s="98"/>
    </row>
    <row r="547" spans="1:13">
      <c r="A547" s="5"/>
      <c r="B547" s="97"/>
      <c r="C547" s="97"/>
      <c r="D547" s="98"/>
      <c r="E547" s="98"/>
      <c r="F547" s="98"/>
      <c r="G547" s="98"/>
      <c r="H547" s="98"/>
      <c r="I547" s="98"/>
      <c r="J547" s="98"/>
      <c r="K547" s="98"/>
      <c r="L547" s="98"/>
      <c r="M547" s="98"/>
    </row>
    <row r="548" spans="1:13">
      <c r="A548" s="5"/>
      <c r="B548" s="97"/>
      <c r="C548" s="97"/>
      <c r="D548" s="98"/>
      <c r="E548" s="98"/>
      <c r="F548" s="98"/>
      <c r="G548" s="98"/>
      <c r="H548" s="98"/>
      <c r="I548" s="98"/>
      <c r="J548" s="98"/>
      <c r="K548" s="98"/>
      <c r="L548" s="98"/>
      <c r="M548" s="98"/>
    </row>
    <row r="549" spans="1:13">
      <c r="A549" s="5"/>
      <c r="B549" s="97"/>
      <c r="C549" s="97"/>
      <c r="D549" s="98"/>
      <c r="E549" s="98"/>
      <c r="F549" s="98"/>
      <c r="G549" s="98"/>
      <c r="H549" s="98"/>
      <c r="I549" s="98"/>
      <c r="J549" s="98"/>
      <c r="K549" s="98"/>
      <c r="L549" s="98"/>
      <c r="M549" s="98"/>
    </row>
    <row r="550" spans="1:13">
      <c r="A550" s="5"/>
      <c r="B550" s="97"/>
      <c r="C550" s="97"/>
      <c r="D550" s="98"/>
      <c r="E550" s="98"/>
      <c r="F550" s="98"/>
      <c r="G550" s="98"/>
      <c r="H550" s="98"/>
      <c r="I550" s="98"/>
      <c r="J550" s="98"/>
      <c r="K550" s="98"/>
      <c r="L550" s="98"/>
      <c r="M550" s="98"/>
    </row>
    <row r="551" spans="1:13">
      <c r="A551" s="5"/>
      <c r="B551" s="97"/>
      <c r="C551" s="97"/>
      <c r="D551" s="98"/>
      <c r="E551" s="98"/>
      <c r="F551" s="98"/>
      <c r="G551" s="98"/>
      <c r="H551" s="98"/>
      <c r="I551" s="98"/>
      <c r="J551" s="98"/>
      <c r="K551" s="98"/>
      <c r="L551" s="98"/>
      <c r="M551" s="98"/>
    </row>
    <row r="552" spans="1:13">
      <c r="A552" s="5"/>
      <c r="B552" s="97"/>
      <c r="C552" s="97"/>
      <c r="D552" s="98"/>
      <c r="E552" s="98"/>
      <c r="F552" s="98"/>
      <c r="G552" s="98"/>
      <c r="H552" s="98"/>
      <c r="I552" s="98"/>
      <c r="J552" s="98"/>
      <c r="K552" s="98"/>
      <c r="L552" s="98"/>
      <c r="M552" s="98"/>
    </row>
    <row r="553" spans="1:13">
      <c r="A553" s="5"/>
      <c r="B553" s="97"/>
      <c r="C553" s="97"/>
      <c r="D553" s="98"/>
      <c r="E553" s="98"/>
      <c r="F553" s="98"/>
      <c r="G553" s="98"/>
      <c r="H553" s="98"/>
      <c r="I553" s="98"/>
      <c r="J553" s="98"/>
      <c r="K553" s="98"/>
      <c r="L553" s="98"/>
      <c r="M553" s="98"/>
    </row>
    <row r="554" spans="1:13">
      <c r="A554" s="5"/>
      <c r="B554" s="97"/>
      <c r="C554" s="97"/>
      <c r="D554" s="98"/>
      <c r="E554" s="98"/>
      <c r="F554" s="98"/>
      <c r="G554" s="98"/>
      <c r="H554" s="98"/>
      <c r="I554" s="98"/>
      <c r="J554" s="98"/>
      <c r="K554" s="98"/>
      <c r="L554" s="98"/>
      <c r="M554" s="98"/>
    </row>
    <row r="555" spans="1:13">
      <c r="A555" s="5"/>
      <c r="B555" s="97"/>
      <c r="C555" s="97"/>
      <c r="D555" s="98"/>
      <c r="E555" s="98"/>
      <c r="F555" s="98"/>
      <c r="G555" s="98"/>
      <c r="H555" s="98"/>
      <c r="I555" s="98"/>
      <c r="J555" s="98"/>
      <c r="K555" s="98"/>
      <c r="L555" s="98"/>
      <c r="M555" s="98"/>
    </row>
    <row r="556" spans="1:13">
      <c r="A556" s="5"/>
      <c r="B556" s="97"/>
      <c r="C556" s="97"/>
      <c r="D556" s="98"/>
      <c r="E556" s="98"/>
      <c r="F556" s="98"/>
      <c r="G556" s="98"/>
      <c r="H556" s="98"/>
      <c r="I556" s="98"/>
      <c r="J556" s="98"/>
      <c r="K556" s="98"/>
      <c r="L556" s="98"/>
      <c r="M556" s="98"/>
    </row>
    <row r="557" spans="1:13">
      <c r="A557" s="5"/>
      <c r="B557" s="97"/>
      <c r="C557" s="97"/>
      <c r="D557" s="98"/>
      <c r="E557" s="98"/>
      <c r="F557" s="98"/>
      <c r="G557" s="98"/>
      <c r="H557" s="98"/>
      <c r="I557" s="98"/>
      <c r="J557" s="98"/>
      <c r="K557" s="98"/>
      <c r="L557" s="98"/>
      <c r="M557" s="98"/>
    </row>
    <row r="558" spans="1:13">
      <c r="A558" s="5"/>
      <c r="B558" s="97"/>
      <c r="C558" s="97"/>
      <c r="D558" s="98"/>
      <c r="E558" s="98"/>
      <c r="F558" s="98"/>
      <c r="G558" s="98"/>
      <c r="H558" s="98"/>
      <c r="I558" s="98"/>
      <c r="J558" s="98"/>
      <c r="K558" s="98"/>
      <c r="L558" s="98"/>
      <c r="M558" s="98"/>
    </row>
    <row r="559" spans="1:13">
      <c r="A559" s="5"/>
      <c r="B559" s="97"/>
      <c r="C559" s="97"/>
      <c r="D559" s="98"/>
      <c r="E559" s="98"/>
      <c r="F559" s="98"/>
      <c r="G559" s="98"/>
      <c r="H559" s="98"/>
      <c r="I559" s="98"/>
      <c r="J559" s="98"/>
      <c r="K559" s="98"/>
      <c r="L559" s="98"/>
      <c r="M559" s="98"/>
    </row>
    <row r="560" spans="1:13">
      <c r="A560" s="5"/>
      <c r="B560" s="97"/>
      <c r="C560" s="97"/>
      <c r="D560" s="98"/>
      <c r="E560" s="98"/>
      <c r="F560" s="98"/>
      <c r="G560" s="98"/>
      <c r="H560" s="98"/>
      <c r="I560" s="98"/>
      <c r="J560" s="98"/>
      <c r="K560" s="98"/>
      <c r="L560" s="98"/>
      <c r="M560" s="98"/>
    </row>
    <row r="561" spans="1:13">
      <c r="A561" s="5"/>
      <c r="B561" s="3"/>
      <c r="C561" s="3"/>
      <c r="D561" s="4"/>
      <c r="E561" s="4"/>
      <c r="F561" s="4"/>
      <c r="G561" s="4"/>
      <c r="H561" s="98"/>
      <c r="I561" s="4"/>
      <c r="J561" s="4"/>
      <c r="K561" s="4"/>
      <c r="L561" s="4"/>
      <c r="M561" s="4"/>
    </row>
    <row r="562" spans="1:13">
      <c r="A562" s="5"/>
      <c r="B562" s="97"/>
      <c r="C562" s="97"/>
      <c r="D562" s="98"/>
      <c r="E562" s="98"/>
      <c r="F562" s="98"/>
      <c r="G562" s="98"/>
      <c r="H562" s="98"/>
      <c r="I562" s="98"/>
      <c r="J562" s="98"/>
      <c r="K562" s="98"/>
      <c r="L562" s="98"/>
      <c r="M562" s="98"/>
    </row>
    <row r="563" spans="1:13">
      <c r="A563" s="5"/>
      <c r="B563" s="97"/>
      <c r="C563" s="97"/>
      <c r="D563" s="98"/>
      <c r="E563" s="98"/>
      <c r="F563" s="98"/>
      <c r="G563" s="98"/>
      <c r="H563" s="98"/>
      <c r="I563" s="98"/>
      <c r="J563" s="98"/>
      <c r="K563" s="98"/>
      <c r="L563" s="98"/>
      <c r="M563" s="98"/>
    </row>
    <row r="564" spans="1:13">
      <c r="A564" s="5"/>
      <c r="B564" s="97"/>
      <c r="C564" s="97"/>
      <c r="D564" s="98"/>
      <c r="E564" s="98"/>
      <c r="F564" s="98"/>
      <c r="G564" s="98"/>
      <c r="H564" s="98"/>
      <c r="I564" s="98"/>
      <c r="J564" s="98"/>
      <c r="K564" s="98"/>
      <c r="L564" s="98"/>
      <c r="M564" s="98"/>
    </row>
    <row r="565" spans="1:13">
      <c r="A565" s="5"/>
      <c r="B565" s="97"/>
      <c r="C565" s="97"/>
      <c r="D565" s="98"/>
      <c r="E565" s="98"/>
      <c r="F565" s="98"/>
      <c r="G565" s="98"/>
      <c r="H565" s="98"/>
      <c r="I565" s="98"/>
      <c r="J565" s="98"/>
      <c r="K565" s="98"/>
      <c r="L565" s="98"/>
      <c r="M565" s="98"/>
    </row>
    <row r="566" spans="1:13">
      <c r="A566" s="5"/>
      <c r="B566" s="97"/>
      <c r="C566" s="97"/>
      <c r="D566" s="98"/>
      <c r="E566" s="98"/>
      <c r="F566" s="98"/>
      <c r="G566" s="98"/>
      <c r="H566" s="98"/>
      <c r="I566" s="98"/>
      <c r="J566" s="98"/>
      <c r="K566" s="98"/>
      <c r="L566" s="98"/>
      <c r="M566" s="98"/>
    </row>
    <row r="567" spans="1:13">
      <c r="A567" s="5"/>
      <c r="B567" s="97"/>
      <c r="C567" s="97"/>
      <c r="D567" s="98"/>
      <c r="E567" s="98"/>
      <c r="F567" s="98"/>
      <c r="G567" s="98"/>
      <c r="H567" s="98"/>
      <c r="I567" s="98"/>
      <c r="J567" s="98"/>
      <c r="K567" s="98"/>
      <c r="L567" s="98"/>
      <c r="M567" s="98"/>
    </row>
    <row r="568" spans="1:13">
      <c r="A568" s="5"/>
      <c r="B568" s="97"/>
      <c r="C568" s="97"/>
      <c r="D568" s="98"/>
      <c r="E568" s="98"/>
      <c r="F568" s="98"/>
      <c r="G568" s="98"/>
      <c r="H568" s="98"/>
      <c r="I568" s="98"/>
      <c r="J568" s="98"/>
      <c r="K568" s="98"/>
      <c r="L568" s="98"/>
      <c r="M568" s="98"/>
    </row>
    <row r="569" spans="1:13">
      <c r="A569" s="5"/>
      <c r="B569" s="97"/>
      <c r="C569" s="97"/>
      <c r="D569" s="98"/>
      <c r="E569" s="98"/>
      <c r="F569" s="98"/>
      <c r="G569" s="98"/>
      <c r="H569" s="98"/>
      <c r="I569" s="98"/>
      <c r="J569" s="98"/>
      <c r="K569" s="98"/>
      <c r="L569" s="98"/>
      <c r="M569" s="98"/>
    </row>
    <row r="570" spans="1:13">
      <c r="A570" s="5"/>
      <c r="B570" s="97"/>
      <c r="C570" s="97"/>
      <c r="D570" s="98"/>
      <c r="E570" s="98"/>
      <c r="F570" s="98"/>
      <c r="G570" s="98"/>
      <c r="H570" s="98"/>
      <c r="I570" s="98"/>
      <c r="J570" s="98"/>
      <c r="K570" s="98"/>
      <c r="L570" s="98"/>
      <c r="M570" s="98"/>
    </row>
    <row r="571" spans="1:13">
      <c r="A571" s="5"/>
      <c r="B571" s="97"/>
      <c r="C571" s="97"/>
      <c r="D571" s="98"/>
      <c r="E571" s="98"/>
      <c r="F571" s="98"/>
      <c r="G571" s="98"/>
      <c r="H571" s="98"/>
      <c r="I571" s="98"/>
      <c r="J571" s="98"/>
      <c r="K571" s="98"/>
      <c r="L571" s="98"/>
      <c r="M571" s="98"/>
    </row>
    <row r="572" spans="1:13">
      <c r="A572" s="5"/>
      <c r="B572" s="97"/>
      <c r="C572" s="97"/>
      <c r="D572" s="98"/>
      <c r="E572" s="98"/>
      <c r="F572" s="98"/>
      <c r="G572" s="98"/>
      <c r="H572" s="98"/>
      <c r="I572" s="98"/>
      <c r="J572" s="98"/>
      <c r="K572" s="98"/>
      <c r="L572" s="98"/>
      <c r="M572" s="98"/>
    </row>
    <row r="573" spans="1:13">
      <c r="A573" s="5"/>
      <c r="B573" s="97"/>
      <c r="C573" s="97"/>
      <c r="D573" s="98"/>
      <c r="E573" s="98"/>
      <c r="F573" s="98"/>
      <c r="G573" s="98"/>
      <c r="H573" s="98"/>
      <c r="I573" s="98"/>
      <c r="J573" s="98"/>
      <c r="K573" s="98"/>
      <c r="L573" s="98"/>
      <c r="M573" s="98"/>
    </row>
    <row r="574" spans="1:13">
      <c r="A574" s="5"/>
      <c r="B574" s="97"/>
      <c r="C574" s="97"/>
      <c r="D574" s="98"/>
      <c r="E574" s="98"/>
      <c r="F574" s="98"/>
      <c r="G574" s="98"/>
      <c r="H574" s="98"/>
      <c r="I574" s="98"/>
      <c r="J574" s="98"/>
      <c r="K574" s="98"/>
      <c r="L574" s="98"/>
      <c r="M574" s="98"/>
    </row>
    <row r="575" spans="1:13">
      <c r="A575" s="5"/>
      <c r="B575" s="97"/>
      <c r="C575" s="97"/>
      <c r="D575" s="98"/>
      <c r="E575" s="98"/>
      <c r="F575" s="98"/>
      <c r="G575" s="98"/>
      <c r="H575" s="98"/>
      <c r="I575" s="98"/>
      <c r="J575" s="98"/>
      <c r="K575" s="98"/>
      <c r="L575" s="98"/>
      <c r="M575" s="98"/>
    </row>
    <row r="576" spans="1:13">
      <c r="A576" s="5"/>
      <c r="B576" s="97"/>
      <c r="C576" s="97"/>
      <c r="D576" s="98"/>
      <c r="E576" s="98"/>
      <c r="F576" s="98"/>
      <c r="G576" s="98"/>
      <c r="H576" s="98"/>
      <c r="I576" s="98"/>
      <c r="J576" s="98"/>
      <c r="K576" s="98"/>
      <c r="L576" s="98"/>
      <c r="M576" s="98"/>
    </row>
    <row r="577" spans="1:13">
      <c r="A577" s="5"/>
      <c r="B577" s="97"/>
      <c r="C577" s="97"/>
      <c r="D577" s="98"/>
      <c r="E577" s="98"/>
      <c r="F577" s="98"/>
      <c r="G577" s="98"/>
      <c r="H577" s="98"/>
      <c r="I577" s="98"/>
      <c r="J577" s="98"/>
      <c r="K577" s="98"/>
      <c r="L577" s="98"/>
      <c r="M577" s="98"/>
    </row>
    <row r="578" spans="1:13">
      <c r="A578" s="5"/>
      <c r="B578" s="97"/>
      <c r="C578" s="97"/>
      <c r="D578" s="98"/>
      <c r="E578" s="98"/>
      <c r="F578" s="98"/>
      <c r="G578" s="98"/>
      <c r="H578" s="98"/>
      <c r="I578" s="98"/>
      <c r="J578" s="98"/>
      <c r="K578" s="98"/>
      <c r="L578" s="98"/>
      <c r="M578" s="98"/>
    </row>
    <row r="579" spans="1:13">
      <c r="A579" s="5"/>
      <c r="B579" s="97"/>
      <c r="C579" s="97"/>
      <c r="D579" s="98"/>
      <c r="E579" s="98"/>
      <c r="F579" s="98"/>
      <c r="G579" s="98"/>
      <c r="H579" s="98"/>
      <c r="I579" s="98"/>
      <c r="J579" s="98"/>
      <c r="K579" s="98"/>
      <c r="L579" s="98"/>
      <c r="M579" s="98"/>
    </row>
    <row r="580" spans="1:13">
      <c r="A580" s="5"/>
      <c r="B580" s="97"/>
      <c r="C580" s="97"/>
      <c r="D580" s="98"/>
      <c r="E580" s="98"/>
      <c r="F580" s="98"/>
      <c r="G580" s="98"/>
      <c r="H580" s="98"/>
      <c r="I580" s="98"/>
      <c r="J580" s="98"/>
      <c r="K580" s="98"/>
      <c r="L580" s="98"/>
      <c r="M580" s="98"/>
    </row>
    <row r="581" spans="1:13">
      <c r="A581" s="5"/>
      <c r="B581" s="97"/>
      <c r="C581" s="97"/>
      <c r="D581" s="98"/>
      <c r="E581" s="98"/>
      <c r="F581" s="98"/>
      <c r="G581" s="98"/>
      <c r="H581" s="98"/>
      <c r="I581" s="98"/>
      <c r="J581" s="98"/>
      <c r="K581" s="98"/>
      <c r="L581" s="98"/>
      <c r="M581" s="98"/>
    </row>
    <row r="582" spans="1:13">
      <c r="A582" s="5"/>
      <c r="B582" s="97"/>
      <c r="C582" s="97"/>
      <c r="D582" s="98"/>
      <c r="E582" s="98"/>
      <c r="F582" s="98"/>
      <c r="G582" s="98"/>
      <c r="H582" s="98"/>
      <c r="I582" s="98"/>
      <c r="J582" s="98"/>
      <c r="K582" s="98"/>
      <c r="L582" s="98"/>
      <c r="M582" s="98"/>
    </row>
    <row r="583" spans="1:13">
      <c r="A583" s="5"/>
      <c r="B583" s="97"/>
      <c r="C583" s="97"/>
      <c r="D583" s="98"/>
      <c r="E583" s="98"/>
      <c r="F583" s="98"/>
      <c r="G583" s="98"/>
      <c r="H583" s="98"/>
      <c r="I583" s="98"/>
      <c r="J583" s="98"/>
      <c r="K583" s="98"/>
      <c r="L583" s="98"/>
      <c r="M583" s="98"/>
    </row>
    <row r="584" spans="1:13">
      <c r="A584" s="5"/>
      <c r="B584" s="97"/>
      <c r="C584" s="97"/>
      <c r="D584" s="98"/>
      <c r="E584" s="98"/>
      <c r="F584" s="98"/>
      <c r="G584" s="98"/>
      <c r="H584" s="98"/>
      <c r="I584" s="98"/>
      <c r="J584" s="98"/>
      <c r="K584" s="98"/>
      <c r="L584" s="98"/>
      <c r="M584" s="98"/>
    </row>
    <row r="585" spans="1:13">
      <c r="A585" s="5"/>
      <c r="B585" s="97"/>
      <c r="C585" s="97"/>
      <c r="D585" s="98"/>
      <c r="E585" s="98"/>
      <c r="F585" s="98"/>
      <c r="G585" s="98"/>
      <c r="H585" s="98"/>
      <c r="I585" s="98"/>
      <c r="J585" s="98"/>
      <c r="K585" s="98"/>
      <c r="L585" s="98"/>
      <c r="M585" s="98"/>
    </row>
    <row r="586" spans="1:13">
      <c r="A586" s="5"/>
      <c r="B586" s="97"/>
      <c r="C586" s="97"/>
      <c r="D586" s="98"/>
      <c r="E586" s="98"/>
      <c r="F586" s="98"/>
      <c r="G586" s="98"/>
      <c r="H586" s="98"/>
      <c r="I586" s="98"/>
      <c r="J586" s="98"/>
      <c r="K586" s="98"/>
      <c r="L586" s="98"/>
      <c r="M586" s="98"/>
    </row>
    <row r="587" spans="1:13">
      <c r="A587" s="5"/>
      <c r="B587" s="97"/>
      <c r="C587" s="97"/>
      <c r="D587" s="98"/>
      <c r="E587" s="98"/>
      <c r="F587" s="98"/>
      <c r="G587" s="98"/>
      <c r="H587" s="98"/>
      <c r="I587" s="98"/>
      <c r="J587" s="98"/>
      <c r="K587" s="98"/>
      <c r="L587" s="98"/>
      <c r="M587" s="98"/>
    </row>
    <row r="588" spans="1:13">
      <c r="A588" s="5"/>
      <c r="B588" s="97"/>
      <c r="C588" s="97"/>
      <c r="D588" s="98"/>
      <c r="E588" s="98"/>
      <c r="F588" s="98"/>
      <c r="G588" s="98"/>
      <c r="H588" s="98"/>
      <c r="I588" s="98"/>
      <c r="J588" s="98"/>
      <c r="K588" s="98"/>
      <c r="L588" s="98"/>
      <c r="M588" s="98"/>
    </row>
    <row r="589" spans="1:13">
      <c r="A589" s="5"/>
      <c r="B589" s="97"/>
      <c r="C589" s="97"/>
      <c r="D589" s="98"/>
      <c r="E589" s="98"/>
      <c r="F589" s="98"/>
      <c r="G589" s="98"/>
      <c r="H589" s="98"/>
      <c r="I589" s="98"/>
      <c r="J589" s="98"/>
      <c r="K589" s="98"/>
      <c r="L589" s="98"/>
      <c r="M589" s="98"/>
    </row>
    <row r="590" spans="1:13">
      <c r="A590" s="5"/>
      <c r="B590" s="97"/>
      <c r="C590" s="97"/>
      <c r="D590" s="98"/>
      <c r="E590" s="98"/>
      <c r="F590" s="98"/>
      <c r="G590" s="98"/>
      <c r="H590" s="98"/>
      <c r="I590" s="98"/>
      <c r="J590" s="98"/>
      <c r="K590" s="98"/>
      <c r="L590" s="98"/>
      <c r="M590" s="98"/>
    </row>
    <row r="591" spans="1:13">
      <c r="A591" s="5"/>
      <c r="B591" s="97"/>
      <c r="C591" s="97"/>
      <c r="D591" s="98"/>
      <c r="E591" s="98"/>
      <c r="F591" s="98"/>
      <c r="G591" s="98"/>
      <c r="H591" s="98"/>
      <c r="I591" s="98"/>
      <c r="J591" s="98"/>
      <c r="K591" s="98"/>
      <c r="L591" s="98"/>
      <c r="M591" s="98"/>
    </row>
    <row r="592" spans="1:13">
      <c r="A592" s="5"/>
      <c r="B592" s="97"/>
      <c r="C592" s="97"/>
      <c r="D592" s="98"/>
      <c r="E592" s="98"/>
      <c r="F592" s="98"/>
      <c r="G592" s="98"/>
      <c r="H592" s="98"/>
      <c r="I592" s="98"/>
      <c r="J592" s="98"/>
      <c r="K592" s="98"/>
      <c r="L592" s="98"/>
      <c r="M592" s="98"/>
    </row>
    <row r="593" spans="1:13">
      <c r="A593" s="5"/>
      <c r="B593" s="97"/>
      <c r="C593" s="97"/>
      <c r="D593" s="98"/>
      <c r="E593" s="98"/>
      <c r="F593" s="98"/>
      <c r="G593" s="98"/>
      <c r="H593" s="98"/>
      <c r="I593" s="98"/>
      <c r="J593" s="98"/>
      <c r="K593" s="98"/>
      <c r="L593" s="98"/>
      <c r="M593" s="98"/>
    </row>
    <row r="594" spans="1:13">
      <c r="A594" s="5"/>
      <c r="B594" s="97"/>
      <c r="C594" s="97"/>
      <c r="D594" s="98"/>
      <c r="E594" s="98"/>
      <c r="F594" s="98"/>
      <c r="G594" s="98"/>
      <c r="H594" s="98"/>
      <c r="I594" s="98"/>
      <c r="J594" s="98"/>
      <c r="K594" s="98"/>
      <c r="L594" s="98"/>
      <c r="M594" s="98"/>
    </row>
    <row r="595" spans="1:13">
      <c r="A595" s="5"/>
      <c r="B595" s="97"/>
      <c r="C595" s="97"/>
      <c r="D595" s="98"/>
      <c r="E595" s="98"/>
      <c r="F595" s="98"/>
      <c r="G595" s="98"/>
      <c r="H595" s="98"/>
      <c r="I595" s="98"/>
      <c r="J595" s="98"/>
      <c r="K595" s="98"/>
      <c r="L595" s="98"/>
      <c r="M595" s="98"/>
    </row>
    <row r="596" spans="1:13">
      <c r="A596" s="5"/>
      <c r="B596" s="97"/>
      <c r="C596" s="97"/>
      <c r="D596" s="98"/>
      <c r="E596" s="98"/>
      <c r="F596" s="98"/>
      <c r="G596" s="98"/>
      <c r="H596" s="98"/>
      <c r="I596" s="98"/>
      <c r="J596" s="98"/>
      <c r="K596" s="98"/>
      <c r="L596" s="98"/>
      <c r="M596" s="98"/>
    </row>
    <row r="597" spans="1:13">
      <c r="A597" s="5"/>
      <c r="B597" s="97"/>
      <c r="C597" s="97"/>
      <c r="D597" s="98"/>
      <c r="E597" s="98"/>
      <c r="F597" s="98"/>
      <c r="G597" s="98"/>
      <c r="H597" s="98"/>
      <c r="I597" s="98"/>
      <c r="J597" s="98"/>
      <c r="K597" s="98"/>
      <c r="L597" s="98"/>
      <c r="M597" s="98"/>
    </row>
    <row r="598" spans="1:13">
      <c r="A598" s="5"/>
      <c r="B598" s="97"/>
      <c r="C598" s="97"/>
      <c r="D598" s="98"/>
      <c r="E598" s="98"/>
      <c r="F598" s="98"/>
      <c r="G598" s="98"/>
      <c r="H598" s="98"/>
      <c r="I598" s="98"/>
      <c r="J598" s="98"/>
      <c r="K598" s="98"/>
      <c r="L598" s="98"/>
      <c r="M598" s="98"/>
    </row>
    <row r="599" spans="1:13">
      <c r="A599" s="5"/>
      <c r="B599" s="97"/>
      <c r="C599" s="97"/>
      <c r="D599" s="98"/>
      <c r="E599" s="98"/>
      <c r="F599" s="98"/>
      <c r="G599" s="98"/>
      <c r="H599" s="98"/>
      <c r="I599" s="98"/>
      <c r="J599" s="98"/>
      <c r="K599" s="98"/>
      <c r="L599" s="98"/>
      <c r="M599" s="98"/>
    </row>
    <row r="600" spans="1:13">
      <c r="A600" s="5"/>
      <c r="B600" s="97"/>
      <c r="C600" s="97"/>
      <c r="D600" s="98"/>
      <c r="E600" s="98"/>
      <c r="F600" s="98"/>
      <c r="G600" s="98"/>
      <c r="H600" s="98"/>
      <c r="I600" s="98"/>
      <c r="J600" s="98"/>
      <c r="K600" s="98"/>
      <c r="L600" s="98"/>
      <c r="M600" s="98"/>
    </row>
    <row r="601" spans="1:13">
      <c r="A601" s="5"/>
      <c r="B601" s="97"/>
      <c r="C601" s="97"/>
      <c r="D601" s="98"/>
      <c r="E601" s="98"/>
      <c r="F601" s="98"/>
      <c r="G601" s="98"/>
      <c r="H601" s="98"/>
      <c r="I601" s="98"/>
      <c r="J601" s="98"/>
      <c r="K601" s="98"/>
      <c r="L601" s="98"/>
      <c r="M601" s="98"/>
    </row>
    <row r="602" spans="1:13">
      <c r="A602" s="5"/>
      <c r="B602" s="97"/>
      <c r="C602" s="97"/>
      <c r="D602" s="98"/>
      <c r="E602" s="98"/>
      <c r="F602" s="98"/>
      <c r="G602" s="98"/>
      <c r="H602" s="98"/>
      <c r="I602" s="98"/>
      <c r="J602" s="98"/>
      <c r="K602" s="98"/>
      <c r="L602" s="98"/>
      <c r="M602" s="98"/>
    </row>
    <row r="603" spans="1:13">
      <c r="A603" s="5"/>
      <c r="B603" s="97"/>
      <c r="C603" s="97"/>
      <c r="D603" s="98"/>
      <c r="E603" s="98"/>
      <c r="F603" s="98"/>
      <c r="G603" s="98"/>
      <c r="H603" s="98"/>
      <c r="I603" s="98"/>
      <c r="J603" s="98"/>
      <c r="K603" s="98"/>
      <c r="L603" s="98"/>
      <c r="M603" s="98"/>
    </row>
    <row r="604" spans="1:13">
      <c r="A604" s="5"/>
      <c r="B604" s="97"/>
      <c r="C604" s="97"/>
      <c r="D604" s="98"/>
      <c r="E604" s="98"/>
      <c r="F604" s="98"/>
      <c r="G604" s="98"/>
      <c r="H604" s="98"/>
      <c r="I604" s="98"/>
      <c r="J604" s="98"/>
      <c r="K604" s="98"/>
      <c r="L604" s="98"/>
      <c r="M604" s="98"/>
    </row>
    <row r="605" spans="1:13">
      <c r="A605" s="5"/>
      <c r="B605" s="97"/>
      <c r="C605" s="97"/>
      <c r="D605" s="98"/>
      <c r="E605" s="98"/>
      <c r="F605" s="98"/>
      <c r="G605" s="98"/>
      <c r="H605" s="98"/>
      <c r="I605" s="98"/>
      <c r="J605" s="98"/>
      <c r="K605" s="98"/>
      <c r="L605" s="98"/>
      <c r="M605" s="98"/>
    </row>
    <row r="606" spans="1:13">
      <c r="A606" s="5"/>
      <c r="B606" s="97"/>
      <c r="C606" s="97"/>
      <c r="D606" s="98"/>
      <c r="E606" s="98"/>
      <c r="F606" s="98"/>
      <c r="G606" s="98"/>
      <c r="H606" s="98"/>
      <c r="I606" s="98"/>
      <c r="J606" s="98"/>
      <c r="K606" s="98"/>
      <c r="L606" s="98"/>
      <c r="M606" s="98"/>
    </row>
    <row r="607" spans="1:13">
      <c r="A607" s="5"/>
      <c r="B607" s="97"/>
      <c r="C607" s="97"/>
      <c r="D607" s="98"/>
      <c r="E607" s="98"/>
      <c r="F607" s="98"/>
      <c r="G607" s="98"/>
      <c r="H607" s="98"/>
      <c r="I607" s="98"/>
      <c r="J607" s="98"/>
      <c r="K607" s="98"/>
      <c r="L607" s="98"/>
      <c r="M607" s="98"/>
    </row>
    <row r="608" spans="1:13">
      <c r="A608" s="5"/>
      <c r="B608" s="97"/>
      <c r="C608" s="97"/>
      <c r="D608" s="98"/>
      <c r="E608" s="98"/>
      <c r="F608" s="98"/>
      <c r="G608" s="98"/>
      <c r="H608" s="98"/>
      <c r="I608" s="98"/>
      <c r="J608" s="98"/>
      <c r="K608" s="98"/>
      <c r="L608" s="98"/>
      <c r="M608" s="98"/>
    </row>
    <row r="609" spans="1:13">
      <c r="A609" s="5"/>
      <c r="B609" s="97"/>
      <c r="C609" s="97"/>
      <c r="D609" s="98"/>
      <c r="E609" s="98"/>
      <c r="F609" s="98"/>
      <c r="G609" s="98"/>
      <c r="H609" s="98"/>
      <c r="I609" s="98"/>
      <c r="J609" s="98"/>
      <c r="K609" s="98"/>
      <c r="L609" s="98"/>
      <c r="M609" s="98"/>
    </row>
    <row r="610" spans="1:13">
      <c r="A610" s="5"/>
      <c r="B610" s="97"/>
      <c r="C610" s="97"/>
      <c r="D610" s="98"/>
      <c r="E610" s="98"/>
      <c r="F610" s="98"/>
      <c r="G610" s="98"/>
      <c r="H610" s="98"/>
      <c r="I610" s="98"/>
      <c r="J610" s="98"/>
      <c r="K610" s="98"/>
      <c r="L610" s="98"/>
      <c r="M610" s="98"/>
    </row>
    <row r="611" spans="1:13">
      <c r="A611" s="5"/>
      <c r="B611" s="97"/>
      <c r="C611" s="97"/>
      <c r="D611" s="98"/>
      <c r="E611" s="98"/>
      <c r="F611" s="98"/>
      <c r="G611" s="98"/>
      <c r="H611" s="98"/>
      <c r="I611" s="98"/>
      <c r="J611" s="98"/>
      <c r="K611" s="98"/>
      <c r="L611" s="98"/>
      <c r="M611" s="98"/>
    </row>
    <row r="612" spans="1:13">
      <c r="A612" s="5"/>
      <c r="B612" s="97"/>
      <c r="C612" s="97"/>
      <c r="D612" s="98"/>
      <c r="E612" s="98"/>
      <c r="F612" s="98"/>
      <c r="G612" s="98"/>
      <c r="H612" s="98"/>
      <c r="I612" s="98"/>
      <c r="J612" s="98"/>
      <c r="K612" s="98"/>
      <c r="L612" s="98"/>
      <c r="M612" s="98"/>
    </row>
    <row r="613" spans="1:13">
      <c r="A613" s="5"/>
      <c r="B613" s="97"/>
      <c r="C613" s="97"/>
      <c r="D613" s="98"/>
      <c r="E613" s="98"/>
      <c r="F613" s="98"/>
      <c r="G613" s="98"/>
      <c r="H613" s="98"/>
      <c r="I613" s="98"/>
      <c r="J613" s="98"/>
      <c r="K613" s="98"/>
      <c r="L613" s="98"/>
      <c r="M613" s="98"/>
    </row>
    <row r="614" spans="1:13">
      <c r="A614" s="5"/>
      <c r="B614" s="97"/>
      <c r="C614" s="97"/>
      <c r="D614" s="98"/>
      <c r="E614" s="98"/>
      <c r="F614" s="98"/>
      <c r="G614" s="98"/>
      <c r="H614" s="98"/>
      <c r="I614" s="98"/>
      <c r="J614" s="98"/>
      <c r="K614" s="98"/>
      <c r="L614" s="98"/>
      <c r="M614" s="98"/>
    </row>
    <row r="615" spans="1:13">
      <c r="A615" s="5"/>
      <c r="B615" s="97"/>
      <c r="C615" s="97"/>
      <c r="D615" s="98"/>
      <c r="E615" s="98"/>
      <c r="F615" s="98"/>
      <c r="G615" s="98"/>
      <c r="H615" s="98"/>
      <c r="I615" s="98"/>
      <c r="J615" s="98"/>
      <c r="K615" s="98"/>
      <c r="L615" s="98"/>
      <c r="M615" s="98"/>
    </row>
    <row r="616" spans="1:13">
      <c r="A616" s="5"/>
      <c r="B616" s="97"/>
      <c r="C616" s="97"/>
      <c r="D616" s="98"/>
      <c r="E616" s="98"/>
      <c r="F616" s="98"/>
      <c r="G616" s="98"/>
      <c r="H616" s="98"/>
      <c r="I616" s="98"/>
      <c r="J616" s="98"/>
      <c r="K616" s="98"/>
      <c r="L616" s="98"/>
      <c r="M616" s="98"/>
    </row>
    <row r="617" spans="1:13">
      <c r="A617" s="5"/>
      <c r="B617" s="97"/>
      <c r="C617" s="97"/>
      <c r="D617" s="98"/>
      <c r="E617" s="98"/>
      <c r="F617" s="98"/>
      <c r="G617" s="98"/>
      <c r="H617" s="98"/>
      <c r="I617" s="98"/>
      <c r="J617" s="98"/>
      <c r="K617" s="98"/>
      <c r="L617" s="98"/>
      <c r="M617" s="98"/>
    </row>
    <row r="618" spans="1:13">
      <c r="A618" s="5"/>
      <c r="B618" s="97"/>
      <c r="C618" s="97"/>
      <c r="D618" s="98"/>
      <c r="E618" s="98"/>
      <c r="F618" s="98"/>
      <c r="G618" s="98"/>
      <c r="H618" s="98"/>
      <c r="I618" s="98"/>
      <c r="J618" s="98"/>
      <c r="K618" s="98"/>
      <c r="L618" s="98"/>
      <c r="M618" s="98"/>
    </row>
    <row r="619" spans="1:13">
      <c r="A619" s="5"/>
      <c r="B619" s="97"/>
      <c r="C619" s="97"/>
      <c r="D619" s="98"/>
      <c r="E619" s="98"/>
      <c r="F619" s="98"/>
      <c r="G619" s="98"/>
      <c r="H619" s="98"/>
      <c r="I619" s="98"/>
      <c r="J619" s="98"/>
      <c r="K619" s="98"/>
      <c r="L619" s="98"/>
      <c r="M619" s="98"/>
    </row>
    <row r="620" spans="1:13">
      <c r="A620" s="5"/>
      <c r="B620" s="97"/>
      <c r="C620" s="97"/>
      <c r="D620" s="98"/>
      <c r="E620" s="98"/>
      <c r="F620" s="98"/>
      <c r="G620" s="98"/>
      <c r="H620" s="98"/>
      <c r="I620" s="98"/>
      <c r="J620" s="98"/>
      <c r="K620" s="98"/>
      <c r="L620" s="98"/>
      <c r="M620" s="98"/>
    </row>
    <row r="621" spans="1:13">
      <c r="A621" s="5"/>
      <c r="B621" s="97"/>
      <c r="C621" s="97"/>
      <c r="D621" s="98"/>
      <c r="E621" s="98"/>
      <c r="F621" s="98"/>
      <c r="G621" s="98"/>
      <c r="H621" s="98"/>
      <c r="I621" s="98"/>
      <c r="J621" s="98"/>
      <c r="K621" s="98"/>
      <c r="L621" s="98"/>
      <c r="M621" s="98"/>
    </row>
    <row r="622" spans="1:13">
      <c r="A622" s="5"/>
      <c r="B622" s="97"/>
      <c r="C622" s="97"/>
      <c r="D622" s="98"/>
      <c r="E622" s="98"/>
      <c r="F622" s="98"/>
      <c r="G622" s="98"/>
      <c r="H622" s="98"/>
      <c r="I622" s="98"/>
      <c r="J622" s="98"/>
      <c r="K622" s="98"/>
      <c r="L622" s="98"/>
      <c r="M622" s="98"/>
    </row>
    <row r="623" spans="1:13">
      <c r="A623" s="5"/>
      <c r="B623" s="97"/>
      <c r="C623" s="97"/>
      <c r="D623" s="98"/>
      <c r="E623" s="98"/>
      <c r="F623" s="98"/>
      <c r="G623" s="98"/>
      <c r="H623" s="98"/>
      <c r="I623" s="98"/>
      <c r="J623" s="98"/>
      <c r="K623" s="98"/>
      <c r="L623" s="98"/>
      <c r="M623" s="98"/>
    </row>
    <row r="624" spans="1:13">
      <c r="A624" s="5"/>
      <c r="B624" s="97"/>
      <c r="C624" s="97"/>
      <c r="D624" s="98"/>
      <c r="E624" s="98"/>
      <c r="F624" s="98"/>
      <c r="G624" s="98"/>
      <c r="H624" s="98"/>
      <c r="I624" s="98"/>
      <c r="J624" s="98"/>
      <c r="K624" s="98"/>
      <c r="L624" s="98"/>
      <c r="M624" s="98"/>
    </row>
    <row r="625" spans="1:13">
      <c r="A625" s="5"/>
      <c r="B625" s="97"/>
      <c r="C625" s="97"/>
      <c r="D625" s="98"/>
      <c r="E625" s="98"/>
      <c r="F625" s="98"/>
      <c r="G625" s="98"/>
      <c r="H625" s="98"/>
      <c r="I625" s="98"/>
      <c r="J625" s="98"/>
      <c r="K625" s="98"/>
      <c r="L625" s="98"/>
      <c r="M625" s="98"/>
    </row>
    <row r="626" spans="1:13">
      <c r="A626" s="5"/>
      <c r="B626" s="97"/>
      <c r="C626" s="97"/>
      <c r="D626" s="98"/>
      <c r="E626" s="98"/>
      <c r="F626" s="98"/>
      <c r="G626" s="98"/>
      <c r="H626" s="98"/>
      <c r="I626" s="98"/>
      <c r="J626" s="98"/>
      <c r="K626" s="98"/>
      <c r="L626" s="98"/>
      <c r="M626" s="98"/>
    </row>
    <row r="627" spans="1:13">
      <c r="A627" s="5"/>
      <c r="B627" s="97"/>
      <c r="C627" s="97"/>
      <c r="D627" s="98"/>
      <c r="E627" s="98"/>
      <c r="F627" s="98"/>
      <c r="G627" s="98"/>
      <c r="H627" s="98"/>
      <c r="I627" s="98"/>
      <c r="J627" s="98"/>
      <c r="K627" s="98"/>
      <c r="L627" s="98"/>
      <c r="M627" s="98"/>
    </row>
    <row r="628" spans="1:13">
      <c r="A628" s="5"/>
      <c r="B628" s="97"/>
      <c r="C628" s="97"/>
      <c r="D628" s="98"/>
      <c r="E628" s="98"/>
      <c r="F628" s="98"/>
      <c r="G628" s="98"/>
      <c r="H628" s="98"/>
      <c r="I628" s="98"/>
      <c r="J628" s="98"/>
      <c r="K628" s="98"/>
      <c r="L628" s="98"/>
      <c r="M628" s="98"/>
    </row>
    <row r="629" spans="1:13">
      <c r="A629" s="5"/>
      <c r="B629" s="97"/>
      <c r="C629" s="97"/>
      <c r="D629" s="98"/>
      <c r="E629" s="98"/>
      <c r="F629" s="98"/>
      <c r="G629" s="98"/>
      <c r="H629" s="98"/>
      <c r="I629" s="98"/>
      <c r="J629" s="98"/>
      <c r="K629" s="98"/>
      <c r="L629" s="98"/>
      <c r="M629" s="98"/>
    </row>
    <row r="630" spans="1:13">
      <c r="A630" s="5"/>
      <c r="B630" s="97"/>
      <c r="C630" s="97"/>
      <c r="D630" s="98"/>
      <c r="E630" s="98"/>
      <c r="F630" s="98"/>
      <c r="G630" s="98"/>
      <c r="H630" s="98"/>
      <c r="I630" s="98"/>
      <c r="J630" s="98"/>
      <c r="K630" s="98"/>
      <c r="L630" s="98"/>
      <c r="M630" s="98"/>
    </row>
    <row r="631" spans="1:13">
      <c r="A631" s="5"/>
      <c r="B631" s="97"/>
      <c r="C631" s="97"/>
      <c r="D631" s="98"/>
      <c r="E631" s="98"/>
      <c r="F631" s="98"/>
      <c r="G631" s="98"/>
      <c r="H631" s="98"/>
      <c r="I631" s="98"/>
      <c r="J631" s="98"/>
      <c r="K631" s="98"/>
      <c r="L631" s="98"/>
      <c r="M631" s="98"/>
    </row>
    <row r="632" spans="1:13">
      <c r="A632" s="5"/>
      <c r="B632" s="97"/>
      <c r="C632" s="97"/>
      <c r="D632" s="98"/>
      <c r="E632" s="98"/>
      <c r="F632" s="98"/>
      <c r="G632" s="98"/>
      <c r="H632" s="98"/>
      <c r="I632" s="98"/>
      <c r="J632" s="98"/>
      <c r="K632" s="98"/>
      <c r="L632" s="98"/>
      <c r="M632" s="98"/>
    </row>
    <row r="633" spans="1:13">
      <c r="A633" s="5"/>
      <c r="B633" s="97"/>
      <c r="C633" s="97"/>
      <c r="D633" s="98"/>
      <c r="E633" s="98"/>
      <c r="F633" s="98"/>
      <c r="G633" s="98"/>
      <c r="H633" s="98"/>
      <c r="I633" s="98"/>
      <c r="J633" s="98"/>
      <c r="K633" s="98"/>
      <c r="L633" s="98"/>
      <c r="M633" s="98"/>
    </row>
    <row r="634" spans="1:13">
      <c r="A634" s="5"/>
      <c r="B634" s="97"/>
      <c r="C634" s="97"/>
      <c r="D634" s="98"/>
      <c r="E634" s="98"/>
      <c r="F634" s="98"/>
      <c r="G634" s="98"/>
      <c r="H634" s="98"/>
      <c r="I634" s="98"/>
      <c r="J634" s="98"/>
      <c r="K634" s="98"/>
      <c r="L634" s="98"/>
      <c r="M634" s="98"/>
    </row>
    <row r="635" spans="1:13">
      <c r="A635" s="5"/>
      <c r="B635" s="97"/>
      <c r="C635" s="97"/>
      <c r="D635" s="98"/>
      <c r="E635" s="98"/>
      <c r="F635" s="98"/>
      <c r="G635" s="98"/>
      <c r="H635" s="98"/>
      <c r="I635" s="98"/>
      <c r="J635" s="98"/>
      <c r="K635" s="98"/>
      <c r="L635" s="98"/>
      <c r="M635" s="98"/>
    </row>
    <row r="636" spans="1:13">
      <c r="A636" s="5"/>
      <c r="B636" s="97"/>
      <c r="C636" s="97"/>
      <c r="D636" s="98"/>
      <c r="E636" s="98"/>
      <c r="F636" s="98"/>
      <c r="G636" s="98"/>
      <c r="H636" s="98"/>
      <c r="I636" s="98"/>
      <c r="J636" s="98"/>
      <c r="K636" s="98"/>
      <c r="L636" s="98"/>
      <c r="M636" s="98"/>
    </row>
    <row r="637" spans="1:13">
      <c r="A637" s="5"/>
      <c r="B637" s="97"/>
      <c r="C637" s="97"/>
      <c r="D637" s="98"/>
      <c r="E637" s="98"/>
      <c r="F637" s="98"/>
      <c r="G637" s="98"/>
      <c r="H637" s="98"/>
      <c r="I637" s="98"/>
      <c r="J637" s="98"/>
      <c r="K637" s="98"/>
      <c r="L637" s="98"/>
      <c r="M637" s="98"/>
    </row>
    <row r="638" spans="1:13">
      <c r="A638" s="5"/>
      <c r="B638" s="97"/>
      <c r="C638" s="97"/>
      <c r="D638" s="98"/>
      <c r="E638" s="98"/>
      <c r="F638" s="98"/>
      <c r="G638" s="98"/>
      <c r="H638" s="98"/>
      <c r="I638" s="98"/>
      <c r="J638" s="98"/>
      <c r="K638" s="98"/>
      <c r="L638" s="98"/>
      <c r="M638" s="98"/>
    </row>
    <row r="639" spans="1:13">
      <c r="A639" s="5"/>
      <c r="B639" s="97"/>
      <c r="C639" s="97"/>
      <c r="D639" s="98"/>
      <c r="E639" s="98"/>
      <c r="F639" s="98"/>
      <c r="G639" s="98"/>
      <c r="H639" s="98"/>
      <c r="I639" s="98"/>
      <c r="J639" s="98"/>
      <c r="K639" s="98"/>
      <c r="L639" s="98"/>
      <c r="M639" s="98"/>
    </row>
    <row r="640" spans="1:13">
      <c r="A640" s="5"/>
      <c r="B640" s="97"/>
      <c r="C640" s="97"/>
      <c r="D640" s="98"/>
      <c r="E640" s="98"/>
      <c r="F640" s="98"/>
      <c r="G640" s="98"/>
      <c r="H640" s="98"/>
      <c r="I640" s="98"/>
      <c r="J640" s="98"/>
      <c r="K640" s="98"/>
      <c r="L640" s="98"/>
      <c r="M640" s="98"/>
    </row>
    <row r="641" spans="1:13">
      <c r="A641" s="5"/>
      <c r="B641" s="97"/>
      <c r="C641" s="97"/>
      <c r="D641" s="98"/>
      <c r="E641" s="98"/>
      <c r="F641" s="98"/>
      <c r="G641" s="98"/>
      <c r="H641" s="98"/>
      <c r="I641" s="98"/>
      <c r="J641" s="98"/>
      <c r="K641" s="98"/>
      <c r="L641" s="98"/>
      <c r="M641" s="98"/>
    </row>
    <row r="642" spans="1:13">
      <c r="A642" s="5"/>
      <c r="B642" s="97"/>
      <c r="C642" s="97"/>
      <c r="D642" s="98"/>
      <c r="E642" s="98"/>
      <c r="F642" s="98"/>
      <c r="G642" s="98"/>
      <c r="H642" s="98"/>
      <c r="I642" s="98"/>
      <c r="J642" s="98"/>
      <c r="K642" s="98"/>
      <c r="L642" s="98"/>
      <c r="M642" s="98"/>
    </row>
    <row r="643" spans="1:13">
      <c r="A643" s="5"/>
      <c r="B643" s="97"/>
      <c r="C643" s="97"/>
      <c r="D643" s="98"/>
      <c r="E643" s="98"/>
      <c r="F643" s="98"/>
      <c r="G643" s="98"/>
      <c r="H643" s="98"/>
      <c r="I643" s="98"/>
      <c r="J643" s="98"/>
      <c r="K643" s="98"/>
      <c r="L643" s="98"/>
      <c r="M643" s="98"/>
    </row>
    <row r="644" spans="1:13">
      <c r="A644" s="5"/>
      <c r="B644" s="97"/>
      <c r="C644" s="97"/>
      <c r="D644" s="98"/>
      <c r="E644" s="98"/>
      <c r="F644" s="98"/>
      <c r="G644" s="98"/>
      <c r="H644" s="98"/>
      <c r="I644" s="98"/>
      <c r="J644" s="98"/>
      <c r="K644" s="98"/>
      <c r="L644" s="98"/>
      <c r="M644" s="98"/>
    </row>
    <row r="645" spans="1:13">
      <c r="A645" s="5"/>
      <c r="B645" s="97"/>
      <c r="C645" s="97"/>
      <c r="D645" s="98"/>
      <c r="E645" s="98"/>
      <c r="F645" s="98"/>
      <c r="G645" s="98"/>
      <c r="H645" s="98"/>
      <c r="I645" s="98"/>
      <c r="J645" s="98"/>
      <c r="K645" s="98"/>
      <c r="L645" s="98"/>
      <c r="M645" s="98"/>
    </row>
    <row r="646" spans="1:13">
      <c r="A646" s="5"/>
      <c r="B646" s="97"/>
      <c r="C646" s="97"/>
      <c r="D646" s="98"/>
      <c r="E646" s="98"/>
      <c r="F646" s="98"/>
      <c r="G646" s="98"/>
      <c r="H646" s="98"/>
      <c r="I646" s="98"/>
      <c r="J646" s="98"/>
      <c r="K646" s="98"/>
      <c r="L646" s="98"/>
      <c r="M646" s="98"/>
    </row>
    <row r="647" spans="1:13">
      <c r="A647" s="5"/>
      <c r="B647" s="97"/>
      <c r="C647" s="97"/>
      <c r="D647" s="98"/>
      <c r="E647" s="98"/>
      <c r="F647" s="98"/>
      <c r="G647" s="98"/>
      <c r="H647" s="98"/>
      <c r="I647" s="98"/>
      <c r="J647" s="98"/>
      <c r="K647" s="98"/>
      <c r="L647" s="98"/>
      <c r="M647" s="98"/>
    </row>
    <row r="648" spans="1:13">
      <c r="A648" s="5"/>
      <c r="B648" s="97"/>
      <c r="C648" s="97"/>
      <c r="D648" s="98"/>
      <c r="E648" s="98"/>
      <c r="F648" s="98"/>
      <c r="G648" s="98"/>
      <c r="H648" s="98"/>
      <c r="I648" s="98"/>
      <c r="J648" s="98"/>
      <c r="K648" s="98"/>
      <c r="L648" s="98"/>
      <c r="M648" s="98"/>
    </row>
    <row r="649" spans="1:13">
      <c r="A649" s="5"/>
      <c r="B649" s="97"/>
      <c r="C649" s="97"/>
      <c r="D649" s="98"/>
      <c r="E649" s="98"/>
      <c r="F649" s="98"/>
      <c r="G649" s="98"/>
      <c r="H649" s="98"/>
      <c r="I649" s="98"/>
      <c r="J649" s="98"/>
      <c r="K649" s="98"/>
      <c r="L649" s="98"/>
      <c r="M649" s="98"/>
    </row>
    <row r="650" spans="1:13">
      <c r="A650" s="5"/>
      <c r="B650" s="97"/>
      <c r="C650" s="97"/>
      <c r="D650" s="98"/>
      <c r="E650" s="98"/>
      <c r="F650" s="98"/>
      <c r="G650" s="98"/>
      <c r="H650" s="98"/>
      <c r="I650" s="98"/>
      <c r="J650" s="98"/>
      <c r="K650" s="98"/>
      <c r="L650" s="98"/>
      <c r="M650" s="98"/>
    </row>
    <row r="651" spans="1:13">
      <c r="A651" s="5"/>
      <c r="B651" s="97"/>
      <c r="C651" s="97"/>
      <c r="D651" s="98"/>
      <c r="E651" s="98"/>
      <c r="F651" s="98"/>
      <c r="G651" s="98"/>
      <c r="H651" s="98"/>
      <c r="I651" s="98"/>
      <c r="J651" s="98"/>
      <c r="K651" s="98"/>
      <c r="L651" s="98"/>
      <c r="M651" s="98"/>
    </row>
    <row r="652" spans="1:13">
      <c r="A652" s="5"/>
      <c r="B652" s="97"/>
      <c r="C652" s="97"/>
      <c r="D652" s="98"/>
      <c r="E652" s="98"/>
      <c r="F652" s="98"/>
      <c r="G652" s="98"/>
      <c r="H652" s="98"/>
      <c r="I652" s="98"/>
      <c r="J652" s="98"/>
      <c r="K652" s="98"/>
      <c r="L652" s="98"/>
      <c r="M652" s="98"/>
    </row>
    <row r="653" spans="1:13">
      <c r="A653" s="5"/>
      <c r="B653" s="97"/>
      <c r="C653" s="97"/>
      <c r="D653" s="98"/>
      <c r="E653" s="98"/>
      <c r="F653" s="98"/>
      <c r="G653" s="98"/>
      <c r="H653" s="98"/>
      <c r="I653" s="98"/>
      <c r="J653" s="98"/>
      <c r="K653" s="98"/>
      <c r="L653" s="98"/>
      <c r="M653" s="98"/>
    </row>
    <row r="654" spans="1:13">
      <c r="A654" s="5"/>
      <c r="B654" s="97"/>
      <c r="C654" s="97"/>
      <c r="D654" s="98"/>
      <c r="E654" s="98"/>
      <c r="F654" s="98"/>
      <c r="G654" s="98"/>
      <c r="H654" s="98"/>
      <c r="I654" s="98"/>
      <c r="J654" s="98"/>
      <c r="K654" s="98"/>
      <c r="L654" s="98"/>
      <c r="M654" s="98"/>
    </row>
    <row r="655" spans="1:13">
      <c r="A655" s="5"/>
      <c r="B655" s="97"/>
      <c r="C655" s="97"/>
      <c r="D655" s="98"/>
      <c r="E655" s="98"/>
      <c r="F655" s="98"/>
      <c r="G655" s="98"/>
      <c r="H655" s="98"/>
      <c r="I655" s="98"/>
      <c r="J655" s="98"/>
      <c r="K655" s="98"/>
      <c r="L655" s="98"/>
      <c r="M655" s="98"/>
    </row>
    <row r="656" spans="1:13">
      <c r="A656" s="5"/>
      <c r="B656" s="97"/>
      <c r="C656" s="97"/>
      <c r="D656" s="98"/>
      <c r="E656" s="98"/>
      <c r="F656" s="98"/>
      <c r="G656" s="98"/>
      <c r="H656" s="98"/>
      <c r="I656" s="98"/>
      <c r="J656" s="98"/>
      <c r="K656" s="98"/>
      <c r="L656" s="98"/>
      <c r="M656" s="98"/>
    </row>
    <row r="657" spans="1:13">
      <c r="A657" s="5"/>
      <c r="B657" s="97"/>
      <c r="C657" s="97"/>
      <c r="D657" s="98"/>
      <c r="E657" s="98"/>
      <c r="F657" s="98"/>
      <c r="G657" s="98"/>
      <c r="H657" s="98"/>
      <c r="I657" s="98"/>
      <c r="J657" s="98"/>
      <c r="K657" s="98"/>
      <c r="L657" s="98"/>
      <c r="M657" s="98"/>
    </row>
    <row r="658" spans="1:13">
      <c r="A658" s="5"/>
      <c r="B658" s="97"/>
      <c r="C658" s="97"/>
      <c r="D658" s="98"/>
      <c r="E658" s="98"/>
      <c r="F658" s="98"/>
      <c r="G658" s="98"/>
      <c r="H658" s="98"/>
      <c r="I658" s="98"/>
      <c r="J658" s="98"/>
      <c r="K658" s="98"/>
      <c r="L658" s="98"/>
      <c r="M658" s="98"/>
    </row>
    <row r="659" spans="1:13">
      <c r="A659" s="5"/>
      <c r="B659" s="97"/>
      <c r="C659" s="97"/>
      <c r="D659" s="98"/>
      <c r="E659" s="98"/>
      <c r="F659" s="98"/>
      <c r="G659" s="98"/>
      <c r="H659" s="98"/>
      <c r="I659" s="98"/>
      <c r="J659" s="98"/>
      <c r="K659" s="98"/>
      <c r="L659" s="98"/>
      <c r="M659" s="98"/>
    </row>
    <row r="660" spans="1:13">
      <c r="A660" s="5"/>
      <c r="B660" s="97"/>
      <c r="C660" s="97"/>
      <c r="D660" s="98"/>
      <c r="E660" s="98"/>
      <c r="F660" s="98"/>
      <c r="G660" s="98"/>
      <c r="H660" s="98"/>
      <c r="I660" s="98"/>
      <c r="J660" s="98"/>
      <c r="K660" s="98"/>
      <c r="L660" s="98"/>
      <c r="M660" s="98"/>
    </row>
    <row r="661" spans="1:13">
      <c r="A661" s="5"/>
      <c r="B661" s="97"/>
      <c r="C661" s="97"/>
      <c r="D661" s="98"/>
      <c r="E661" s="98"/>
      <c r="F661" s="98"/>
      <c r="G661" s="98"/>
      <c r="H661" s="98"/>
      <c r="I661" s="98"/>
      <c r="J661" s="98"/>
      <c r="K661" s="98"/>
      <c r="L661" s="98"/>
      <c r="M661" s="98"/>
    </row>
    <row r="662" spans="1:13">
      <c r="A662" s="5"/>
      <c r="B662" s="97"/>
      <c r="C662" s="97"/>
      <c r="D662" s="98"/>
      <c r="E662" s="98"/>
      <c r="F662" s="98"/>
      <c r="G662" s="98"/>
      <c r="H662" s="98"/>
      <c r="I662" s="98"/>
      <c r="J662" s="98"/>
      <c r="K662" s="98"/>
      <c r="L662" s="98"/>
      <c r="M662" s="98"/>
    </row>
    <row r="663" spans="1:13">
      <c r="A663" s="5"/>
      <c r="B663" s="97"/>
      <c r="C663" s="97"/>
      <c r="D663" s="98"/>
      <c r="E663" s="98"/>
      <c r="F663" s="98"/>
      <c r="G663" s="98"/>
      <c r="H663" s="98"/>
      <c r="I663" s="98"/>
      <c r="J663" s="98"/>
      <c r="K663" s="98"/>
      <c r="L663" s="98"/>
      <c r="M663" s="98"/>
    </row>
    <row r="664" spans="1:13">
      <c r="A664" s="5"/>
      <c r="B664" s="97"/>
      <c r="C664" s="97"/>
      <c r="D664" s="98"/>
      <c r="E664" s="98"/>
      <c r="F664" s="98"/>
      <c r="G664" s="98"/>
      <c r="H664" s="98"/>
      <c r="I664" s="98"/>
      <c r="J664" s="98"/>
      <c r="K664" s="98"/>
      <c r="L664" s="98"/>
      <c r="M664" s="98"/>
    </row>
    <row r="665" spans="1:13">
      <c r="A665" s="5"/>
      <c r="B665" s="97"/>
      <c r="C665" s="97"/>
      <c r="D665" s="98"/>
      <c r="E665" s="98"/>
      <c r="F665" s="98"/>
      <c r="G665" s="98"/>
      <c r="H665" s="98"/>
      <c r="I665" s="98"/>
      <c r="J665" s="98"/>
      <c r="K665" s="98"/>
      <c r="L665" s="98"/>
      <c r="M665" s="98"/>
    </row>
    <row r="666" spans="1:13">
      <c r="A666" s="5"/>
      <c r="B666" s="97"/>
      <c r="C666" s="97"/>
      <c r="D666" s="98"/>
      <c r="E666" s="98"/>
      <c r="F666" s="98"/>
      <c r="G666" s="98"/>
      <c r="H666" s="98"/>
      <c r="I666" s="98"/>
      <c r="J666" s="98"/>
      <c r="K666" s="98"/>
      <c r="L666" s="98"/>
      <c r="M666" s="98"/>
    </row>
    <row r="667" spans="1:13">
      <c r="A667" s="5"/>
      <c r="B667" s="97"/>
      <c r="C667" s="97"/>
      <c r="D667" s="98"/>
      <c r="E667" s="98"/>
      <c r="F667" s="98"/>
      <c r="G667" s="98"/>
      <c r="H667" s="98"/>
      <c r="I667" s="98"/>
      <c r="J667" s="98"/>
      <c r="K667" s="98"/>
      <c r="L667" s="98"/>
      <c r="M667" s="98"/>
    </row>
    <row r="668" spans="1:13">
      <c r="A668" s="5"/>
      <c r="B668" s="97"/>
      <c r="C668" s="97"/>
      <c r="D668" s="98"/>
      <c r="E668" s="98"/>
      <c r="F668" s="98"/>
      <c r="G668" s="98"/>
      <c r="H668" s="98"/>
      <c r="I668" s="98"/>
      <c r="J668" s="98"/>
      <c r="K668" s="98"/>
      <c r="L668" s="98"/>
      <c r="M668" s="98"/>
    </row>
    <row r="669" spans="1:13">
      <c r="A669" s="5"/>
      <c r="B669" s="97"/>
      <c r="C669" s="97"/>
      <c r="D669" s="98"/>
      <c r="E669" s="98"/>
      <c r="F669" s="98"/>
      <c r="G669" s="98"/>
      <c r="H669" s="98"/>
      <c r="I669" s="98"/>
      <c r="J669" s="98"/>
      <c r="K669" s="98"/>
      <c r="L669" s="98"/>
      <c r="M669" s="98"/>
    </row>
    <row r="670" spans="1:13">
      <c r="A670" s="5"/>
      <c r="B670" s="97"/>
      <c r="C670" s="97"/>
      <c r="D670" s="98"/>
      <c r="E670" s="98"/>
      <c r="F670" s="98"/>
      <c r="G670" s="98"/>
      <c r="H670" s="98"/>
      <c r="I670" s="98"/>
      <c r="J670" s="98"/>
      <c r="K670" s="98"/>
      <c r="L670" s="98"/>
      <c r="M670" s="98"/>
    </row>
    <row r="671" spans="1:13">
      <c r="A671" s="5"/>
      <c r="B671" s="97"/>
      <c r="C671" s="97"/>
      <c r="D671" s="98"/>
      <c r="E671" s="98"/>
      <c r="F671" s="98"/>
      <c r="G671" s="98"/>
      <c r="H671" s="98"/>
      <c r="I671" s="98"/>
      <c r="J671" s="98"/>
      <c r="K671" s="98"/>
      <c r="L671" s="98"/>
      <c r="M671" s="98"/>
    </row>
    <row r="672" spans="1:13">
      <c r="A672" s="5"/>
      <c r="B672" s="97"/>
      <c r="C672" s="97"/>
      <c r="D672" s="98"/>
      <c r="E672" s="98"/>
      <c r="F672" s="98"/>
      <c r="G672" s="98"/>
      <c r="H672" s="98"/>
      <c r="I672" s="98"/>
      <c r="J672" s="98"/>
      <c r="K672" s="98"/>
      <c r="L672" s="98"/>
      <c r="M672" s="98"/>
    </row>
    <row r="673" spans="1:13">
      <c r="A673" s="5"/>
      <c r="B673" s="97"/>
      <c r="C673" s="97"/>
      <c r="D673" s="98"/>
      <c r="E673" s="98"/>
      <c r="F673" s="98"/>
      <c r="G673" s="98"/>
      <c r="H673" s="98"/>
      <c r="I673" s="98"/>
      <c r="J673" s="98"/>
      <c r="K673" s="98"/>
      <c r="L673" s="98"/>
      <c r="M673" s="98"/>
    </row>
    <row r="674" spans="1:13">
      <c r="A674" s="5"/>
      <c r="B674" s="97"/>
      <c r="C674" s="97"/>
      <c r="D674" s="98"/>
      <c r="E674" s="98"/>
      <c r="F674" s="98"/>
      <c r="G674" s="98"/>
      <c r="H674" s="98"/>
      <c r="I674" s="98"/>
      <c r="J674" s="98"/>
      <c r="K674" s="98"/>
      <c r="L674" s="98"/>
      <c r="M674" s="98"/>
    </row>
    <row r="675" spans="1:13">
      <c r="A675" s="5"/>
      <c r="B675" s="97"/>
      <c r="C675" s="97"/>
      <c r="D675" s="98"/>
      <c r="E675" s="98"/>
      <c r="F675" s="98"/>
      <c r="G675" s="98"/>
      <c r="H675" s="98"/>
      <c r="I675" s="98"/>
      <c r="J675" s="98"/>
      <c r="K675" s="98"/>
      <c r="L675" s="98"/>
      <c r="M675" s="98"/>
    </row>
    <row r="676" spans="1:13">
      <c r="A676" s="5"/>
      <c r="B676" s="97"/>
      <c r="C676" s="97"/>
      <c r="D676" s="98"/>
      <c r="E676" s="98"/>
      <c r="F676" s="98"/>
      <c r="G676" s="98"/>
      <c r="H676" s="98"/>
      <c r="I676" s="98"/>
      <c r="J676" s="98"/>
      <c r="K676" s="98"/>
      <c r="L676" s="98"/>
      <c r="M676" s="98"/>
    </row>
    <row r="677" spans="1:13">
      <c r="A677" s="5"/>
      <c r="B677" s="97"/>
      <c r="C677" s="97"/>
      <c r="D677" s="98"/>
      <c r="E677" s="98"/>
      <c r="F677" s="98"/>
      <c r="G677" s="98"/>
      <c r="H677" s="98"/>
      <c r="I677" s="98"/>
      <c r="J677" s="98"/>
      <c r="K677" s="98"/>
      <c r="L677" s="98"/>
      <c r="M677" s="98"/>
    </row>
    <row r="678" spans="1:13">
      <c r="A678" s="5"/>
      <c r="B678" s="97"/>
      <c r="C678" s="97"/>
      <c r="D678" s="98"/>
      <c r="E678" s="98"/>
      <c r="F678" s="98"/>
      <c r="G678" s="98"/>
      <c r="H678" s="98"/>
      <c r="I678" s="98"/>
      <c r="J678" s="98"/>
      <c r="K678" s="98"/>
      <c r="L678" s="98"/>
      <c r="M678" s="98"/>
    </row>
    <row r="679" spans="1:13">
      <c r="A679" s="5"/>
      <c r="B679" s="97"/>
      <c r="C679" s="97"/>
      <c r="D679" s="98"/>
      <c r="E679" s="98"/>
      <c r="F679" s="98"/>
      <c r="G679" s="98"/>
      <c r="H679" s="98"/>
      <c r="I679" s="98"/>
      <c r="J679" s="98"/>
      <c r="K679" s="98"/>
      <c r="L679" s="98"/>
      <c r="M679" s="98"/>
    </row>
    <row r="680" spans="1:13">
      <c r="A680" s="5"/>
      <c r="B680" s="97"/>
      <c r="C680" s="97"/>
      <c r="D680" s="98"/>
      <c r="E680" s="98"/>
      <c r="F680" s="98"/>
      <c r="G680" s="98"/>
      <c r="H680" s="98"/>
      <c r="I680" s="98"/>
      <c r="J680" s="98"/>
      <c r="K680" s="98"/>
      <c r="L680" s="98"/>
      <c r="M680" s="98"/>
    </row>
    <row r="681" spans="1:13">
      <c r="A681" s="5"/>
      <c r="B681" s="97"/>
      <c r="C681" s="97"/>
      <c r="D681" s="98"/>
      <c r="E681" s="98"/>
      <c r="F681" s="98"/>
      <c r="G681" s="98"/>
      <c r="H681" s="98"/>
      <c r="I681" s="98"/>
      <c r="J681" s="98"/>
      <c r="K681" s="98"/>
      <c r="L681" s="98"/>
      <c r="M681" s="98"/>
    </row>
    <row r="682" spans="1:13">
      <c r="A682" s="5"/>
      <c r="B682" s="97"/>
      <c r="C682" s="97"/>
      <c r="D682" s="98"/>
      <c r="E682" s="98"/>
      <c r="F682" s="98"/>
      <c r="G682" s="98"/>
      <c r="H682" s="98"/>
      <c r="I682" s="98"/>
      <c r="J682" s="98"/>
      <c r="K682" s="98"/>
      <c r="L682" s="98"/>
      <c r="M682" s="98"/>
    </row>
    <row r="683" spans="1:13">
      <c r="A683" s="5"/>
      <c r="B683" s="97"/>
      <c r="C683" s="97"/>
      <c r="D683" s="98"/>
      <c r="E683" s="98"/>
      <c r="F683" s="98"/>
      <c r="G683" s="98"/>
      <c r="H683" s="98"/>
      <c r="I683" s="98"/>
      <c r="J683" s="98"/>
      <c r="K683" s="98"/>
      <c r="L683" s="98"/>
      <c r="M683" s="98"/>
    </row>
    <row r="684" spans="1:13">
      <c r="A684" s="5"/>
      <c r="B684" s="97"/>
      <c r="C684" s="97"/>
      <c r="D684" s="98"/>
      <c r="E684" s="98"/>
      <c r="F684" s="98"/>
      <c r="G684" s="98"/>
      <c r="H684" s="98"/>
      <c r="I684" s="98"/>
      <c r="J684" s="98"/>
      <c r="K684" s="98"/>
      <c r="L684" s="98"/>
      <c r="M684" s="98"/>
    </row>
    <row r="685" spans="1:13">
      <c r="A685" s="5"/>
      <c r="B685" s="97"/>
      <c r="C685" s="97"/>
      <c r="D685" s="98"/>
      <c r="E685" s="98"/>
      <c r="F685" s="98"/>
      <c r="G685" s="98"/>
      <c r="H685" s="98"/>
      <c r="I685" s="98"/>
      <c r="J685" s="98"/>
      <c r="K685" s="98"/>
      <c r="L685" s="98"/>
      <c r="M685" s="98"/>
    </row>
    <row r="686" spans="1:13">
      <c r="A686" s="5"/>
      <c r="B686" s="97"/>
      <c r="C686" s="97"/>
      <c r="D686" s="98"/>
      <c r="E686" s="98"/>
      <c r="F686" s="98"/>
      <c r="G686" s="98"/>
      <c r="H686" s="98"/>
      <c r="I686" s="98"/>
      <c r="J686" s="98"/>
      <c r="K686" s="98"/>
      <c r="L686" s="98"/>
      <c r="M686" s="98"/>
    </row>
    <row r="687" spans="1:13">
      <c r="A687" s="5"/>
      <c r="B687" s="97"/>
      <c r="C687" s="97"/>
      <c r="D687" s="98"/>
      <c r="E687" s="98"/>
      <c r="F687" s="98"/>
      <c r="G687" s="98"/>
      <c r="H687" s="98"/>
      <c r="I687" s="98"/>
      <c r="J687" s="98"/>
      <c r="K687" s="98"/>
      <c r="L687" s="98"/>
      <c r="M687" s="98"/>
    </row>
    <row r="688" spans="1:13">
      <c r="A688" s="5"/>
      <c r="B688" s="97"/>
      <c r="C688" s="97"/>
      <c r="D688" s="98"/>
      <c r="E688" s="98"/>
      <c r="F688" s="98"/>
      <c r="G688" s="98"/>
      <c r="H688" s="98"/>
      <c r="I688" s="98"/>
      <c r="J688" s="98"/>
      <c r="K688" s="98"/>
      <c r="L688" s="98"/>
      <c r="M688" s="98"/>
    </row>
    <row r="689" spans="1:13">
      <c r="A689" s="5"/>
      <c r="B689" s="97"/>
      <c r="C689" s="97"/>
      <c r="D689" s="98"/>
      <c r="E689" s="98"/>
      <c r="F689" s="98"/>
      <c r="G689" s="98"/>
      <c r="H689" s="98"/>
      <c r="I689" s="98"/>
      <c r="J689" s="98"/>
      <c r="K689" s="98"/>
      <c r="L689" s="98"/>
      <c r="M689" s="98"/>
    </row>
    <row r="690" spans="1:13">
      <c r="A690" s="5"/>
      <c r="B690" s="97"/>
      <c r="C690" s="97"/>
      <c r="D690" s="98"/>
      <c r="E690" s="98"/>
      <c r="F690" s="98"/>
      <c r="G690" s="98"/>
      <c r="H690" s="98"/>
      <c r="I690" s="98"/>
      <c r="J690" s="98"/>
      <c r="K690" s="98"/>
      <c r="L690" s="98"/>
      <c r="M690" s="98"/>
    </row>
    <row r="691" spans="1:13">
      <c r="A691" s="5"/>
      <c r="B691" s="97"/>
      <c r="C691" s="97"/>
      <c r="D691" s="98"/>
      <c r="E691" s="98"/>
      <c r="F691" s="98"/>
      <c r="G691" s="98"/>
      <c r="H691" s="98"/>
      <c r="I691" s="98"/>
      <c r="J691" s="98"/>
      <c r="K691" s="98"/>
      <c r="L691" s="98"/>
      <c r="M691" s="98"/>
    </row>
    <row r="692" spans="1:13">
      <c r="A692" s="5"/>
      <c r="B692" s="97"/>
      <c r="C692" s="97"/>
      <c r="D692" s="98"/>
      <c r="E692" s="98"/>
      <c r="F692" s="98"/>
      <c r="G692" s="98"/>
      <c r="H692" s="98"/>
      <c r="I692" s="98"/>
      <c r="J692" s="98"/>
      <c r="K692" s="98"/>
      <c r="L692" s="98"/>
      <c r="M692" s="98"/>
    </row>
    <row r="693" spans="1:13">
      <c r="A693" s="5"/>
      <c r="B693" s="97"/>
      <c r="C693" s="97"/>
      <c r="D693" s="98"/>
      <c r="E693" s="98"/>
      <c r="F693" s="98"/>
      <c r="G693" s="98"/>
      <c r="H693" s="98"/>
      <c r="I693" s="98"/>
      <c r="J693" s="98"/>
      <c r="K693" s="98"/>
      <c r="L693" s="98"/>
      <c r="M693" s="98"/>
    </row>
    <row r="694" spans="1:13">
      <c r="A694" s="5"/>
      <c r="B694" s="97"/>
      <c r="C694" s="97"/>
      <c r="D694" s="98"/>
      <c r="E694" s="98"/>
      <c r="F694" s="98"/>
      <c r="G694" s="98"/>
      <c r="H694" s="98"/>
      <c r="I694" s="98"/>
      <c r="J694" s="98"/>
      <c r="K694" s="98"/>
      <c r="L694" s="98"/>
      <c r="M694" s="98"/>
    </row>
    <row r="695" spans="1:13">
      <c r="A695" s="5"/>
      <c r="B695" s="97"/>
      <c r="C695" s="97"/>
      <c r="D695" s="98"/>
      <c r="E695" s="98"/>
      <c r="F695" s="98"/>
      <c r="G695" s="98"/>
      <c r="H695" s="98"/>
      <c r="I695" s="98"/>
      <c r="J695" s="98"/>
      <c r="K695" s="98"/>
      <c r="L695" s="98"/>
      <c r="M695" s="98"/>
    </row>
    <row r="696" spans="1:13">
      <c r="A696" s="5"/>
      <c r="B696" s="97"/>
      <c r="C696" s="97"/>
      <c r="D696" s="98"/>
      <c r="E696" s="98"/>
      <c r="F696" s="98"/>
      <c r="G696" s="98"/>
      <c r="H696" s="98"/>
      <c r="I696" s="98"/>
      <c r="J696" s="98"/>
      <c r="K696" s="98"/>
      <c r="L696" s="98"/>
      <c r="M696" s="98"/>
    </row>
    <row r="697" spans="1:13">
      <c r="A697" s="5"/>
      <c r="B697" s="97"/>
      <c r="C697" s="97"/>
      <c r="D697" s="98"/>
      <c r="E697" s="98"/>
      <c r="F697" s="98"/>
      <c r="G697" s="98"/>
      <c r="H697" s="98"/>
      <c r="I697" s="98"/>
      <c r="J697" s="98"/>
      <c r="K697" s="98"/>
      <c r="L697" s="98"/>
      <c r="M697" s="98"/>
    </row>
    <row r="698" spans="1:13">
      <c r="A698" s="5"/>
      <c r="B698" s="97"/>
      <c r="C698" s="97"/>
      <c r="D698" s="98"/>
      <c r="E698" s="98"/>
      <c r="F698" s="98"/>
      <c r="G698" s="98"/>
      <c r="H698" s="98"/>
      <c r="I698" s="98"/>
      <c r="J698" s="98"/>
      <c r="K698" s="98"/>
      <c r="L698" s="98"/>
      <c r="M698" s="98"/>
    </row>
    <row r="699" spans="1:13">
      <c r="A699" s="5"/>
      <c r="B699" s="97"/>
      <c r="C699" s="97"/>
      <c r="D699" s="98"/>
      <c r="E699" s="98"/>
      <c r="F699" s="98"/>
      <c r="G699" s="98"/>
      <c r="H699" s="98"/>
      <c r="I699" s="98"/>
      <c r="J699" s="98"/>
      <c r="K699" s="98"/>
      <c r="L699" s="98"/>
      <c r="M699" s="98"/>
    </row>
    <row r="700" spans="1:13">
      <c r="A700" s="5"/>
      <c r="B700" s="97"/>
      <c r="C700" s="97"/>
      <c r="D700" s="98"/>
      <c r="E700" s="98"/>
      <c r="F700" s="98"/>
      <c r="G700" s="98"/>
      <c r="H700" s="98"/>
      <c r="I700" s="98"/>
      <c r="J700" s="98"/>
      <c r="K700" s="98"/>
      <c r="L700" s="98"/>
      <c r="M700" s="98"/>
    </row>
    <row r="701" spans="1:13">
      <c r="A701" s="5"/>
      <c r="B701" s="97"/>
      <c r="C701" s="97"/>
      <c r="D701" s="98"/>
      <c r="E701" s="98"/>
      <c r="F701" s="98"/>
      <c r="G701" s="98"/>
      <c r="H701" s="98"/>
      <c r="I701" s="98"/>
      <c r="J701" s="98"/>
      <c r="K701" s="98"/>
      <c r="L701" s="98"/>
      <c r="M701" s="98"/>
    </row>
    <row r="702" spans="1:13">
      <c r="A702" s="5"/>
      <c r="B702" s="97"/>
      <c r="C702" s="97"/>
      <c r="D702" s="98"/>
      <c r="E702" s="98"/>
      <c r="F702" s="98"/>
      <c r="G702" s="98"/>
      <c r="H702" s="98"/>
      <c r="I702" s="98"/>
      <c r="J702" s="98"/>
      <c r="K702" s="98"/>
      <c r="L702" s="98"/>
      <c r="M702" s="98"/>
    </row>
    <row r="703" spans="1:13">
      <c r="A703" s="5"/>
      <c r="B703" s="97"/>
      <c r="C703" s="97"/>
      <c r="D703" s="98"/>
      <c r="E703" s="98"/>
      <c r="F703" s="98"/>
      <c r="G703" s="98"/>
      <c r="H703" s="98"/>
      <c r="I703" s="98"/>
      <c r="J703" s="98"/>
      <c r="K703" s="98"/>
      <c r="L703" s="98"/>
      <c r="M703" s="98"/>
    </row>
    <row r="704" spans="1:13">
      <c r="A704" s="5"/>
      <c r="B704" s="97"/>
      <c r="C704" s="97"/>
      <c r="D704" s="98"/>
      <c r="E704" s="98"/>
      <c r="F704" s="98"/>
      <c r="G704" s="98"/>
      <c r="H704" s="98"/>
      <c r="I704" s="98"/>
      <c r="J704" s="98"/>
      <c r="K704" s="98"/>
      <c r="L704" s="98"/>
      <c r="M704" s="98"/>
    </row>
    <row r="705" spans="1:13">
      <c r="A705" s="5"/>
      <c r="B705" s="97"/>
      <c r="C705" s="97"/>
      <c r="D705" s="98"/>
      <c r="E705" s="98"/>
      <c r="F705" s="98"/>
      <c r="G705" s="98"/>
      <c r="H705" s="98"/>
      <c r="I705" s="98"/>
      <c r="J705" s="98"/>
      <c r="K705" s="98"/>
      <c r="L705" s="98"/>
      <c r="M705" s="98"/>
    </row>
    <row r="706" spans="1:13">
      <c r="A706" s="5"/>
      <c r="B706" s="97"/>
      <c r="C706" s="97"/>
      <c r="D706" s="98"/>
      <c r="E706" s="98"/>
      <c r="F706" s="98"/>
      <c r="G706" s="98"/>
      <c r="H706" s="98"/>
      <c r="I706" s="98"/>
      <c r="J706" s="98"/>
      <c r="K706" s="98"/>
      <c r="L706" s="98"/>
      <c r="M706" s="98"/>
    </row>
    <row r="707" spans="1:13">
      <c r="A707" s="5"/>
      <c r="B707" s="97"/>
      <c r="C707" s="97"/>
      <c r="D707" s="98"/>
      <c r="E707" s="98"/>
      <c r="F707" s="98"/>
      <c r="G707" s="98"/>
      <c r="H707" s="98"/>
      <c r="I707" s="98"/>
      <c r="J707" s="98"/>
      <c r="K707" s="98"/>
      <c r="L707" s="98"/>
      <c r="M707" s="98"/>
    </row>
    <row r="708" spans="1:13">
      <c r="A708" s="5"/>
      <c r="B708" s="97"/>
      <c r="C708" s="97"/>
      <c r="D708" s="98"/>
      <c r="E708" s="98"/>
      <c r="F708" s="98"/>
      <c r="G708" s="98"/>
      <c r="H708" s="98"/>
      <c r="I708" s="98"/>
      <c r="J708" s="98"/>
      <c r="K708" s="98"/>
      <c r="L708" s="98"/>
      <c r="M708" s="98"/>
    </row>
    <row r="709" spans="1:13">
      <c r="A709" s="5"/>
      <c r="B709" s="3"/>
      <c r="C709" s="3"/>
      <c r="D709" s="4"/>
      <c r="E709" s="4"/>
      <c r="F709" s="4"/>
      <c r="G709" s="4"/>
      <c r="H709" s="98"/>
      <c r="I709" s="98"/>
      <c r="J709" s="98"/>
      <c r="K709" s="4"/>
      <c r="L709" s="4"/>
      <c r="M709" s="4"/>
    </row>
    <row r="710" spans="1:13">
      <c r="A710" s="5"/>
      <c r="B710" s="97"/>
      <c r="C710" s="97"/>
      <c r="D710" s="98"/>
      <c r="E710" s="98"/>
      <c r="F710" s="98"/>
      <c r="G710" s="98"/>
      <c r="H710" s="98"/>
      <c r="I710" s="98"/>
      <c r="J710" s="98"/>
      <c r="K710" s="98"/>
      <c r="L710" s="98"/>
      <c r="M710" s="98"/>
    </row>
    <row r="711" spans="1:13">
      <c r="A711" s="5"/>
      <c r="B711" s="97"/>
      <c r="C711" s="97"/>
      <c r="D711" s="98"/>
      <c r="E711" s="98"/>
      <c r="F711" s="98"/>
      <c r="G711" s="98"/>
      <c r="H711" s="98"/>
      <c r="I711" s="98"/>
      <c r="J711" s="98"/>
      <c r="K711" s="98"/>
      <c r="L711" s="98"/>
      <c r="M711" s="98"/>
    </row>
    <row r="712" spans="1:13">
      <c r="A712" s="5"/>
      <c r="B712" s="97"/>
      <c r="C712" s="97"/>
      <c r="D712" s="98"/>
      <c r="E712" s="98"/>
      <c r="F712" s="98"/>
      <c r="G712" s="98"/>
      <c r="H712" s="98"/>
      <c r="I712" s="98"/>
      <c r="J712" s="98"/>
      <c r="K712" s="98"/>
      <c r="L712" s="98"/>
      <c r="M712" s="98"/>
    </row>
    <row r="713" spans="1:13">
      <c r="A713" s="5"/>
      <c r="B713" s="97"/>
      <c r="C713" s="97"/>
      <c r="D713" s="98"/>
      <c r="E713" s="98"/>
      <c r="F713" s="98"/>
      <c r="G713" s="98"/>
      <c r="H713" s="98"/>
      <c r="I713" s="98"/>
      <c r="J713" s="98"/>
      <c r="K713" s="98"/>
      <c r="L713" s="98"/>
      <c r="M713" s="98"/>
    </row>
    <row r="714" spans="1:13">
      <c r="A714" s="5"/>
      <c r="B714" s="97"/>
      <c r="C714" s="97"/>
      <c r="D714" s="98"/>
      <c r="E714" s="98"/>
      <c r="F714" s="98"/>
      <c r="G714" s="98"/>
      <c r="H714" s="98"/>
      <c r="I714" s="98"/>
      <c r="J714" s="98"/>
      <c r="K714" s="98"/>
      <c r="L714" s="98"/>
      <c r="M714" s="98"/>
    </row>
    <row r="715" spans="1:13">
      <c r="A715" s="5"/>
      <c r="B715" s="97"/>
      <c r="C715" s="97"/>
      <c r="D715" s="98"/>
      <c r="E715" s="98"/>
      <c r="F715" s="98"/>
      <c r="G715" s="98"/>
      <c r="H715" s="98"/>
      <c r="I715" s="98"/>
      <c r="J715" s="98"/>
      <c r="K715" s="98"/>
      <c r="L715" s="98"/>
      <c r="M715" s="98"/>
    </row>
    <row r="716" spans="1:13">
      <c r="A716" s="5"/>
      <c r="B716" s="97"/>
      <c r="C716" s="97"/>
      <c r="D716" s="98"/>
      <c r="E716" s="98"/>
      <c r="F716" s="98"/>
      <c r="G716" s="98"/>
      <c r="H716" s="98"/>
      <c r="I716" s="98"/>
      <c r="J716" s="98"/>
      <c r="K716" s="98"/>
      <c r="L716" s="98"/>
      <c r="M716" s="98"/>
    </row>
    <row r="717" spans="1:13">
      <c r="A717" s="5"/>
      <c r="B717" s="97"/>
      <c r="C717" s="97"/>
      <c r="D717" s="98"/>
      <c r="E717" s="98"/>
      <c r="F717" s="98"/>
      <c r="G717" s="98"/>
      <c r="H717" s="98"/>
      <c r="I717" s="98"/>
      <c r="J717" s="98"/>
      <c r="K717" s="98"/>
      <c r="L717" s="98"/>
      <c r="M717" s="98"/>
    </row>
    <row r="718" spans="1:13">
      <c r="A718" s="5"/>
      <c r="B718" s="97"/>
      <c r="C718" s="97"/>
      <c r="D718" s="98"/>
      <c r="E718" s="98"/>
      <c r="F718" s="98"/>
      <c r="G718" s="98"/>
      <c r="H718" s="98"/>
      <c r="I718" s="98"/>
      <c r="J718" s="98"/>
      <c r="K718" s="98"/>
      <c r="L718" s="98"/>
      <c r="M718" s="98"/>
    </row>
    <row r="719" spans="1:13">
      <c r="A719" s="5"/>
      <c r="B719" s="97"/>
      <c r="C719" s="97"/>
      <c r="D719" s="98"/>
      <c r="E719" s="98"/>
      <c r="F719" s="98"/>
      <c r="G719" s="98"/>
      <c r="H719" s="98"/>
      <c r="I719" s="98"/>
      <c r="J719" s="98"/>
      <c r="K719" s="98"/>
      <c r="L719" s="98"/>
      <c r="M719" s="98"/>
    </row>
    <row r="720" spans="1:13">
      <c r="A720" s="5"/>
      <c r="B720" s="97"/>
      <c r="C720" s="97"/>
      <c r="D720" s="98"/>
      <c r="E720" s="98"/>
      <c r="F720" s="98"/>
      <c r="G720" s="98"/>
      <c r="H720" s="98"/>
      <c r="I720" s="98"/>
      <c r="J720" s="98"/>
      <c r="K720" s="98"/>
      <c r="L720" s="98"/>
      <c r="M720" s="98"/>
    </row>
    <row r="721" spans="1:13">
      <c r="A721" s="5"/>
      <c r="B721" s="97"/>
      <c r="C721" s="97"/>
      <c r="D721" s="98"/>
      <c r="E721" s="98"/>
      <c r="F721" s="98"/>
      <c r="G721" s="98"/>
      <c r="H721" s="98"/>
      <c r="I721" s="98"/>
      <c r="J721" s="98"/>
      <c r="K721" s="98"/>
      <c r="L721" s="98"/>
      <c r="M721" s="98"/>
    </row>
    <row r="722" spans="1:13">
      <c r="A722" s="5"/>
      <c r="B722" s="97"/>
      <c r="C722" s="97"/>
      <c r="D722" s="98"/>
      <c r="E722" s="98"/>
      <c r="F722" s="98"/>
      <c r="G722" s="98"/>
      <c r="H722" s="98"/>
      <c r="I722" s="98"/>
      <c r="J722" s="98"/>
      <c r="K722" s="98"/>
      <c r="L722" s="98"/>
      <c r="M722" s="98"/>
    </row>
    <row r="723" spans="1:13">
      <c r="A723" s="5"/>
      <c r="B723" s="97"/>
      <c r="C723" s="97"/>
      <c r="D723" s="98"/>
      <c r="E723" s="98"/>
      <c r="F723" s="98"/>
      <c r="G723" s="98"/>
      <c r="H723" s="98"/>
      <c r="I723" s="98"/>
      <c r="J723" s="98"/>
      <c r="K723" s="98"/>
      <c r="L723" s="98"/>
      <c r="M723" s="98"/>
    </row>
    <row r="724" spans="1:13">
      <c r="A724" s="5"/>
      <c r="B724" s="97"/>
      <c r="C724" s="97"/>
      <c r="D724" s="98"/>
      <c r="E724" s="98"/>
      <c r="F724" s="98"/>
      <c r="G724" s="98"/>
      <c r="H724" s="98"/>
      <c r="I724" s="98"/>
      <c r="J724" s="98"/>
      <c r="K724" s="98"/>
      <c r="L724" s="98"/>
      <c r="M724" s="98"/>
    </row>
    <row r="725" spans="1:13">
      <c r="A725" s="5"/>
      <c r="B725" s="97"/>
      <c r="C725" s="97"/>
      <c r="D725" s="98"/>
      <c r="E725" s="98"/>
      <c r="F725" s="98"/>
      <c r="G725" s="98"/>
      <c r="H725" s="98"/>
      <c r="I725" s="98"/>
      <c r="J725" s="98"/>
      <c r="K725" s="98"/>
      <c r="L725" s="98"/>
      <c r="M725" s="98"/>
    </row>
    <row r="726" spans="1:13">
      <c r="A726" s="5"/>
      <c r="B726" s="97"/>
      <c r="C726" s="97"/>
      <c r="D726" s="98"/>
      <c r="E726" s="98"/>
      <c r="F726" s="98"/>
      <c r="G726" s="98"/>
      <c r="H726" s="98"/>
      <c r="I726" s="98"/>
      <c r="J726" s="98"/>
      <c r="K726" s="98"/>
      <c r="L726" s="98"/>
      <c r="M726" s="98"/>
    </row>
    <row r="727" spans="1:13">
      <c r="A727" s="5"/>
      <c r="B727" s="97"/>
      <c r="C727" s="97"/>
      <c r="D727" s="98"/>
      <c r="E727" s="98"/>
      <c r="F727" s="98"/>
      <c r="G727" s="98"/>
      <c r="H727" s="98"/>
      <c r="I727" s="98"/>
      <c r="J727" s="98"/>
      <c r="K727" s="98"/>
      <c r="L727" s="98"/>
      <c r="M727" s="98"/>
    </row>
    <row r="728" spans="1:13">
      <c r="A728" s="5"/>
      <c r="B728" s="97"/>
      <c r="C728" s="97"/>
      <c r="D728" s="98"/>
      <c r="E728" s="98"/>
      <c r="F728" s="98"/>
      <c r="G728" s="98"/>
      <c r="H728" s="98"/>
      <c r="I728" s="98"/>
      <c r="J728" s="98"/>
      <c r="K728" s="98"/>
      <c r="L728" s="98"/>
      <c r="M728" s="98"/>
    </row>
    <row r="729" spans="1:13">
      <c r="A729" s="5"/>
      <c r="B729" s="97"/>
      <c r="C729" s="97"/>
      <c r="D729" s="98"/>
      <c r="E729" s="98"/>
      <c r="F729" s="98"/>
      <c r="G729" s="98"/>
      <c r="H729" s="98"/>
      <c r="I729" s="98"/>
      <c r="J729" s="98"/>
      <c r="K729" s="98"/>
      <c r="L729" s="98"/>
      <c r="M729" s="98"/>
    </row>
    <row r="730" spans="1:13">
      <c r="A730" s="5"/>
      <c r="B730" s="97"/>
      <c r="C730" s="97"/>
      <c r="D730" s="98"/>
      <c r="E730" s="98"/>
      <c r="F730" s="98"/>
      <c r="G730" s="98"/>
      <c r="H730" s="98"/>
      <c r="I730" s="98"/>
      <c r="J730" s="98"/>
      <c r="K730" s="98"/>
      <c r="L730" s="98"/>
      <c r="M730" s="98"/>
    </row>
    <row r="731" spans="1:13">
      <c r="A731" s="5"/>
      <c r="B731" s="97"/>
      <c r="C731" s="97"/>
      <c r="D731" s="98"/>
      <c r="E731" s="98"/>
      <c r="F731" s="98"/>
      <c r="G731" s="98"/>
      <c r="H731" s="98"/>
      <c r="I731" s="98"/>
      <c r="J731" s="98"/>
      <c r="K731" s="98"/>
      <c r="L731" s="98"/>
      <c r="M731" s="98"/>
    </row>
    <row r="732" spans="1:13">
      <c r="A732" s="5"/>
      <c r="B732" s="97"/>
      <c r="C732" s="97"/>
      <c r="D732" s="98"/>
      <c r="E732" s="98"/>
      <c r="F732" s="98"/>
      <c r="G732" s="98"/>
      <c r="H732" s="98"/>
      <c r="I732" s="98"/>
      <c r="J732" s="98"/>
      <c r="K732" s="98"/>
      <c r="L732" s="98"/>
      <c r="M732" s="98"/>
    </row>
    <row r="733" spans="1:13">
      <c r="A733" s="5"/>
      <c r="B733" s="97"/>
      <c r="C733" s="97"/>
      <c r="D733" s="98"/>
      <c r="E733" s="98"/>
      <c r="F733" s="98"/>
      <c r="G733" s="98"/>
      <c r="H733" s="98"/>
      <c r="I733" s="98"/>
      <c r="J733" s="98"/>
      <c r="K733" s="98"/>
      <c r="L733" s="98"/>
      <c r="M733" s="98"/>
    </row>
    <row r="734" spans="1:13">
      <c r="A734" s="5"/>
      <c r="B734" s="97"/>
      <c r="C734" s="97"/>
      <c r="D734" s="98"/>
      <c r="E734" s="98"/>
      <c r="F734" s="98"/>
      <c r="G734" s="98"/>
      <c r="H734" s="98"/>
      <c r="I734" s="98"/>
      <c r="J734" s="98"/>
      <c r="K734" s="98"/>
      <c r="L734" s="98"/>
      <c r="M734" s="98"/>
    </row>
    <row r="735" spans="1:13">
      <c r="A735" s="5"/>
      <c r="B735" s="97"/>
      <c r="C735" s="97"/>
      <c r="D735" s="98"/>
      <c r="E735" s="98"/>
      <c r="F735" s="98"/>
      <c r="G735" s="98"/>
      <c r="H735" s="98"/>
      <c r="I735" s="98"/>
      <c r="J735" s="98"/>
      <c r="K735" s="98"/>
      <c r="L735" s="98"/>
      <c r="M735" s="98"/>
    </row>
    <row r="736" spans="1:13">
      <c r="A736" s="5"/>
      <c r="B736" s="97"/>
      <c r="C736" s="97"/>
      <c r="D736" s="98"/>
      <c r="E736" s="98"/>
      <c r="F736" s="98"/>
      <c r="G736" s="98"/>
      <c r="H736" s="98"/>
      <c r="I736" s="98"/>
      <c r="J736" s="98"/>
      <c r="K736" s="98"/>
      <c r="L736" s="98"/>
      <c r="M736" s="98"/>
    </row>
    <row r="737" spans="1:13">
      <c r="A737" s="5"/>
      <c r="B737" s="97"/>
      <c r="C737" s="97"/>
      <c r="D737" s="98"/>
      <c r="E737" s="98"/>
      <c r="F737" s="98"/>
      <c r="G737" s="98"/>
      <c r="H737" s="98"/>
      <c r="I737" s="98"/>
      <c r="J737" s="98"/>
      <c r="K737" s="98"/>
      <c r="L737" s="98"/>
      <c r="M737" s="98"/>
    </row>
    <row r="738" spans="1:13">
      <c r="A738" s="5"/>
      <c r="B738" s="97"/>
      <c r="C738" s="97"/>
      <c r="D738" s="98"/>
      <c r="E738" s="98"/>
      <c r="F738" s="98"/>
      <c r="G738" s="98"/>
      <c r="H738" s="98"/>
      <c r="I738" s="98"/>
      <c r="J738" s="98"/>
      <c r="K738" s="98"/>
      <c r="L738" s="98"/>
      <c r="M738" s="98"/>
    </row>
    <row r="739" spans="1:13">
      <c r="A739" s="5"/>
      <c r="B739" s="97"/>
      <c r="C739" s="97"/>
      <c r="D739" s="98"/>
      <c r="E739" s="98"/>
      <c r="F739" s="98"/>
      <c r="G739" s="98"/>
      <c r="H739" s="98"/>
      <c r="I739" s="98"/>
      <c r="J739" s="98"/>
      <c r="K739" s="98"/>
      <c r="L739" s="98"/>
      <c r="M739" s="98"/>
    </row>
    <row r="740" spans="1:13">
      <c r="A740" s="5"/>
      <c r="B740" s="97"/>
      <c r="C740" s="97"/>
      <c r="D740" s="98"/>
      <c r="E740" s="98"/>
      <c r="F740" s="98"/>
      <c r="G740" s="98"/>
      <c r="H740" s="98"/>
      <c r="I740" s="98"/>
      <c r="J740" s="98"/>
      <c r="K740" s="98"/>
      <c r="L740" s="98"/>
      <c r="M740" s="98"/>
    </row>
    <row r="741" spans="1:13">
      <c r="A741" s="5"/>
      <c r="B741" s="97"/>
      <c r="C741" s="97"/>
      <c r="D741" s="98"/>
      <c r="E741" s="98"/>
      <c r="F741" s="98"/>
      <c r="G741" s="98"/>
      <c r="H741" s="98"/>
      <c r="I741" s="98"/>
      <c r="J741" s="98"/>
      <c r="K741" s="98"/>
      <c r="L741" s="98"/>
      <c r="M741" s="98"/>
    </row>
    <row r="742" spans="1:13">
      <c r="A742" s="5"/>
      <c r="B742" s="97"/>
      <c r="C742" s="97"/>
      <c r="D742" s="98"/>
      <c r="E742" s="98"/>
      <c r="F742" s="98"/>
      <c r="G742" s="98"/>
      <c r="H742" s="98"/>
      <c r="I742" s="98"/>
      <c r="J742" s="98"/>
      <c r="K742" s="98"/>
      <c r="L742" s="98"/>
      <c r="M742" s="98"/>
    </row>
    <row r="743" spans="1:13">
      <c r="A743" s="5"/>
      <c r="B743" s="97"/>
      <c r="C743" s="97"/>
      <c r="D743" s="98"/>
      <c r="E743" s="98"/>
      <c r="F743" s="98"/>
      <c r="G743" s="98"/>
      <c r="H743" s="98"/>
      <c r="I743" s="98"/>
      <c r="J743" s="98"/>
      <c r="K743" s="98"/>
      <c r="L743" s="98"/>
      <c r="M743" s="98"/>
    </row>
    <row r="744" spans="1:13">
      <c r="A744" s="5"/>
      <c r="B744" s="97"/>
      <c r="C744" s="97"/>
      <c r="D744" s="98"/>
      <c r="E744" s="98"/>
      <c r="F744" s="98"/>
      <c r="G744" s="98"/>
      <c r="H744" s="98"/>
      <c r="I744" s="98"/>
      <c r="J744" s="98"/>
      <c r="K744" s="98"/>
      <c r="L744" s="98"/>
      <c r="M744" s="98"/>
    </row>
    <row r="745" spans="1:13">
      <c r="A745" s="5"/>
      <c r="B745" s="97"/>
      <c r="C745" s="97"/>
      <c r="D745" s="98"/>
      <c r="E745" s="98"/>
      <c r="F745" s="98"/>
      <c r="G745" s="98"/>
      <c r="H745" s="98"/>
      <c r="I745" s="98"/>
      <c r="J745" s="98"/>
      <c r="K745" s="98"/>
      <c r="L745" s="98"/>
      <c r="M745" s="98"/>
    </row>
    <row r="746" spans="1:13">
      <c r="A746" s="5"/>
      <c r="B746" s="97"/>
      <c r="C746" s="97"/>
      <c r="D746" s="98"/>
      <c r="E746" s="98"/>
      <c r="F746" s="98"/>
      <c r="G746" s="98"/>
      <c r="H746" s="98"/>
      <c r="I746" s="98"/>
      <c r="J746" s="98"/>
      <c r="K746" s="98"/>
      <c r="L746" s="98"/>
      <c r="M746" s="98"/>
    </row>
    <row r="747" spans="1:13">
      <c r="A747" s="5"/>
      <c r="B747" s="97"/>
      <c r="C747" s="97"/>
      <c r="D747" s="98"/>
      <c r="E747" s="98"/>
      <c r="F747" s="98"/>
      <c r="G747" s="98"/>
      <c r="H747" s="98"/>
      <c r="I747" s="98"/>
      <c r="J747" s="98"/>
      <c r="K747" s="98"/>
      <c r="L747" s="98"/>
      <c r="M747" s="98"/>
    </row>
    <row r="748" spans="1:13">
      <c r="A748" s="5"/>
      <c r="B748" s="97"/>
      <c r="C748" s="97"/>
      <c r="D748" s="98"/>
      <c r="E748" s="98"/>
      <c r="F748" s="98"/>
      <c r="G748" s="98"/>
      <c r="H748" s="98"/>
      <c r="I748" s="98"/>
      <c r="J748" s="98"/>
      <c r="K748" s="98"/>
      <c r="L748" s="98"/>
      <c r="M748" s="98"/>
    </row>
    <row r="749" spans="1:13">
      <c r="A749" s="5"/>
      <c r="B749" s="97"/>
      <c r="C749" s="97"/>
      <c r="D749" s="98"/>
      <c r="E749" s="98"/>
      <c r="F749" s="98"/>
      <c r="G749" s="98"/>
      <c r="H749" s="98"/>
      <c r="I749" s="98"/>
      <c r="J749" s="98"/>
      <c r="K749" s="98"/>
      <c r="L749" s="98"/>
      <c r="M749" s="98"/>
    </row>
    <row r="750" spans="1:13">
      <c r="A750" s="5"/>
      <c r="B750" s="97"/>
      <c r="C750" s="97"/>
      <c r="D750" s="98"/>
      <c r="E750" s="98"/>
      <c r="F750" s="98"/>
      <c r="G750" s="98"/>
      <c r="H750" s="98"/>
      <c r="I750" s="98"/>
      <c r="J750" s="98"/>
      <c r="K750" s="98"/>
      <c r="L750" s="98"/>
      <c r="M750" s="98"/>
    </row>
    <row r="751" spans="1:13">
      <c r="A751" s="5"/>
      <c r="B751" s="97"/>
      <c r="C751" s="97"/>
      <c r="D751" s="98"/>
      <c r="E751" s="98"/>
      <c r="F751" s="98"/>
      <c r="G751" s="98"/>
      <c r="H751" s="98"/>
      <c r="I751" s="98"/>
      <c r="J751" s="98"/>
      <c r="K751" s="98"/>
      <c r="L751" s="98"/>
      <c r="M751" s="98"/>
    </row>
    <row r="752" spans="1:13">
      <c r="A752" s="5"/>
      <c r="B752" s="97"/>
      <c r="C752" s="97"/>
      <c r="D752" s="98"/>
      <c r="E752" s="98"/>
      <c r="F752" s="98"/>
      <c r="G752" s="98"/>
      <c r="H752" s="98"/>
      <c r="I752" s="98"/>
      <c r="J752" s="98"/>
      <c r="K752" s="98"/>
      <c r="L752" s="98"/>
      <c r="M752" s="98"/>
    </row>
    <row r="753" spans="1:13">
      <c r="A753" s="5"/>
      <c r="B753" s="97"/>
      <c r="C753" s="97"/>
      <c r="D753" s="98"/>
      <c r="E753" s="98"/>
      <c r="F753" s="98"/>
      <c r="G753" s="98"/>
      <c r="H753" s="98"/>
      <c r="I753" s="98"/>
      <c r="J753" s="98"/>
      <c r="K753" s="98"/>
      <c r="L753" s="98"/>
      <c r="M753" s="98"/>
    </row>
    <row r="754" spans="1:13">
      <c r="A754" s="5"/>
      <c r="B754" s="97"/>
      <c r="C754" s="97"/>
      <c r="D754" s="98"/>
      <c r="E754" s="98"/>
      <c r="F754" s="98"/>
      <c r="G754" s="98"/>
      <c r="H754" s="98"/>
      <c r="I754" s="98"/>
      <c r="J754" s="98"/>
      <c r="K754" s="98"/>
      <c r="L754" s="98"/>
      <c r="M754" s="98"/>
    </row>
    <row r="755" spans="1:13">
      <c r="A755" s="5"/>
      <c r="B755" s="97"/>
      <c r="C755" s="97"/>
      <c r="D755" s="98"/>
      <c r="E755" s="98"/>
      <c r="F755" s="98"/>
      <c r="G755" s="98"/>
      <c r="H755" s="98"/>
      <c r="I755" s="98"/>
      <c r="J755" s="98"/>
      <c r="K755" s="98"/>
      <c r="L755" s="98"/>
      <c r="M755" s="98"/>
    </row>
    <row r="756" spans="1:13">
      <c r="A756" s="5"/>
      <c r="B756" s="97"/>
      <c r="C756" s="97"/>
      <c r="D756" s="98"/>
      <c r="E756" s="98"/>
      <c r="F756" s="98"/>
      <c r="G756" s="98"/>
      <c r="H756" s="98"/>
      <c r="I756" s="98"/>
      <c r="J756" s="98"/>
      <c r="K756" s="98"/>
      <c r="L756" s="98"/>
      <c r="M756" s="98"/>
    </row>
    <row r="757" spans="1:13">
      <c r="A757" s="5"/>
      <c r="B757" s="97"/>
      <c r="C757" s="97"/>
      <c r="D757" s="98"/>
      <c r="E757" s="98"/>
      <c r="F757" s="98"/>
      <c r="G757" s="98"/>
      <c r="H757" s="98"/>
      <c r="I757" s="98"/>
      <c r="J757" s="98"/>
      <c r="K757" s="98"/>
      <c r="L757" s="98"/>
      <c r="M757" s="98"/>
    </row>
    <row r="758" spans="1:13">
      <c r="A758" s="5"/>
      <c r="B758" s="97"/>
      <c r="C758" s="97"/>
      <c r="D758" s="98"/>
      <c r="E758" s="98"/>
      <c r="F758" s="98"/>
      <c r="G758" s="98"/>
      <c r="H758" s="98"/>
      <c r="I758" s="98"/>
      <c r="J758" s="98"/>
      <c r="K758" s="98"/>
      <c r="L758" s="98"/>
      <c r="M758" s="98"/>
    </row>
    <row r="759" spans="1:13">
      <c r="A759" s="5"/>
      <c r="B759" s="97"/>
      <c r="C759" s="97"/>
      <c r="D759" s="98"/>
      <c r="E759" s="98"/>
      <c r="F759" s="98"/>
      <c r="G759" s="98"/>
      <c r="H759" s="98"/>
      <c r="I759" s="98"/>
      <c r="J759" s="98"/>
      <c r="K759" s="98"/>
      <c r="L759" s="98"/>
      <c r="M759" s="98"/>
    </row>
    <row r="760" spans="1:13">
      <c r="A760" s="5"/>
      <c r="B760" s="97"/>
      <c r="C760" s="97"/>
      <c r="D760" s="98"/>
      <c r="E760" s="98"/>
      <c r="F760" s="98"/>
      <c r="G760" s="98"/>
      <c r="H760" s="98"/>
      <c r="I760" s="98"/>
      <c r="J760" s="98"/>
      <c r="K760" s="98"/>
      <c r="L760" s="98"/>
      <c r="M760" s="98"/>
    </row>
    <row r="761" spans="1:13">
      <c r="A761" s="5"/>
      <c r="B761" s="97"/>
      <c r="C761" s="97"/>
      <c r="D761" s="98"/>
      <c r="E761" s="98"/>
      <c r="F761" s="98"/>
      <c r="G761" s="98"/>
      <c r="H761" s="98"/>
      <c r="I761" s="98"/>
      <c r="J761" s="98"/>
      <c r="K761" s="98"/>
      <c r="L761" s="98"/>
      <c r="M761" s="98"/>
    </row>
    <row r="762" spans="1:13">
      <c r="A762" s="5"/>
      <c r="B762" s="97"/>
      <c r="C762" s="97"/>
      <c r="D762" s="98"/>
      <c r="E762" s="98"/>
      <c r="F762" s="98"/>
      <c r="G762" s="98"/>
      <c r="H762" s="98"/>
      <c r="I762" s="98"/>
      <c r="J762" s="98"/>
      <c r="K762" s="98"/>
      <c r="L762" s="98"/>
      <c r="M762" s="98"/>
    </row>
    <row r="763" spans="1:13">
      <c r="A763" s="5"/>
      <c r="B763" s="97"/>
      <c r="C763" s="97"/>
      <c r="D763" s="98"/>
      <c r="E763" s="98"/>
      <c r="F763" s="98"/>
      <c r="G763" s="98"/>
      <c r="H763" s="98"/>
      <c r="I763" s="98"/>
      <c r="J763" s="98"/>
      <c r="K763" s="98"/>
      <c r="L763" s="98"/>
      <c r="M763" s="98"/>
    </row>
    <row r="764" spans="1:13">
      <c r="A764" s="5"/>
      <c r="B764" s="97"/>
      <c r="C764" s="97"/>
      <c r="D764" s="98"/>
      <c r="E764" s="98"/>
      <c r="F764" s="98"/>
      <c r="G764" s="98"/>
      <c r="H764" s="98"/>
      <c r="I764" s="98"/>
      <c r="J764" s="98"/>
      <c r="K764" s="98"/>
      <c r="L764" s="98"/>
      <c r="M764" s="98"/>
    </row>
    <row r="765" spans="1:13">
      <c r="A765" s="5"/>
      <c r="B765" s="97"/>
      <c r="C765" s="97"/>
      <c r="D765" s="98"/>
      <c r="E765" s="98"/>
      <c r="F765" s="98"/>
      <c r="G765" s="98"/>
      <c r="H765" s="98"/>
      <c r="I765" s="98"/>
      <c r="J765" s="98"/>
      <c r="K765" s="98"/>
      <c r="L765" s="98"/>
      <c r="M765" s="98"/>
    </row>
    <row r="766" spans="1:13">
      <c r="A766" s="5"/>
      <c r="B766" s="97"/>
      <c r="C766" s="97"/>
      <c r="D766" s="98"/>
      <c r="E766" s="98"/>
      <c r="F766" s="98"/>
      <c r="G766" s="98"/>
      <c r="H766" s="98"/>
      <c r="I766" s="98"/>
      <c r="J766" s="98"/>
      <c r="K766" s="98"/>
      <c r="L766" s="98"/>
      <c r="M766" s="98"/>
    </row>
    <row r="767" spans="1:13">
      <c r="A767" s="5"/>
      <c r="B767" s="97"/>
      <c r="C767" s="97"/>
      <c r="D767" s="98"/>
      <c r="E767" s="98"/>
      <c r="F767" s="98"/>
      <c r="G767" s="98"/>
      <c r="H767" s="98"/>
      <c r="I767" s="98"/>
      <c r="J767" s="98"/>
      <c r="K767" s="98"/>
      <c r="L767" s="98"/>
      <c r="M767" s="98"/>
    </row>
    <row r="768" spans="1:13">
      <c r="A768" s="5"/>
      <c r="B768" s="97"/>
      <c r="C768" s="97"/>
      <c r="D768" s="98"/>
      <c r="E768" s="98"/>
      <c r="F768" s="98"/>
      <c r="G768" s="98"/>
      <c r="H768" s="98"/>
      <c r="I768" s="98"/>
      <c r="J768" s="98"/>
      <c r="K768" s="98"/>
      <c r="L768" s="98"/>
      <c r="M768" s="98"/>
    </row>
    <row r="769" spans="1:13">
      <c r="A769" s="5"/>
      <c r="B769" s="97"/>
      <c r="C769" s="97"/>
      <c r="D769" s="98"/>
      <c r="E769" s="98"/>
      <c r="F769" s="98"/>
      <c r="G769" s="98"/>
      <c r="H769" s="98"/>
      <c r="I769" s="98"/>
      <c r="J769" s="98"/>
      <c r="K769" s="98"/>
      <c r="L769" s="98"/>
      <c r="M769" s="98"/>
    </row>
    <row r="770" spans="1:13">
      <c r="A770" s="5"/>
      <c r="B770" s="97"/>
      <c r="C770" s="97"/>
      <c r="D770" s="98"/>
      <c r="E770" s="98"/>
      <c r="F770" s="98"/>
      <c r="G770" s="98"/>
      <c r="H770" s="98"/>
      <c r="I770" s="98"/>
      <c r="J770" s="98"/>
      <c r="K770" s="98"/>
      <c r="L770" s="98"/>
      <c r="M770" s="98"/>
    </row>
    <row r="771" spans="1:13">
      <c r="A771" s="5"/>
      <c r="B771" s="97"/>
      <c r="C771" s="97"/>
      <c r="D771" s="98"/>
      <c r="E771" s="98"/>
      <c r="F771" s="98"/>
      <c r="G771" s="98"/>
      <c r="H771" s="98"/>
      <c r="I771" s="98"/>
      <c r="J771" s="98"/>
      <c r="K771" s="98"/>
      <c r="L771" s="98"/>
      <c r="M771" s="98"/>
    </row>
    <row r="772" spans="1:13">
      <c r="A772" s="5"/>
      <c r="B772" s="97"/>
      <c r="C772" s="97"/>
      <c r="D772" s="98"/>
      <c r="E772" s="98"/>
      <c r="F772" s="98"/>
      <c r="G772" s="98"/>
      <c r="H772" s="98"/>
      <c r="I772" s="98"/>
      <c r="J772" s="98"/>
      <c r="K772" s="98"/>
      <c r="L772" s="98"/>
      <c r="M772" s="98"/>
    </row>
    <row r="773" spans="1:13">
      <c r="A773" s="5"/>
      <c r="B773" s="97"/>
      <c r="C773" s="97"/>
      <c r="D773" s="98"/>
      <c r="E773" s="98"/>
      <c r="F773" s="98"/>
      <c r="G773" s="98"/>
      <c r="H773" s="98"/>
      <c r="I773" s="98"/>
      <c r="J773" s="98"/>
      <c r="K773" s="98"/>
      <c r="L773" s="98"/>
      <c r="M773" s="98"/>
    </row>
    <row r="774" spans="1:13">
      <c r="A774" s="5"/>
      <c r="B774" s="97"/>
      <c r="C774" s="97"/>
      <c r="D774" s="98"/>
      <c r="E774" s="98"/>
      <c r="F774" s="98"/>
      <c r="G774" s="98"/>
      <c r="H774" s="98"/>
      <c r="I774" s="98"/>
      <c r="J774" s="98"/>
      <c r="K774" s="98"/>
      <c r="L774" s="98"/>
      <c r="M774" s="98"/>
    </row>
    <row r="775" spans="1:13">
      <c r="A775" s="5"/>
      <c r="B775" s="97"/>
      <c r="C775" s="97"/>
      <c r="D775" s="98"/>
      <c r="E775" s="98"/>
      <c r="F775" s="98"/>
      <c r="G775" s="98"/>
      <c r="H775" s="98"/>
      <c r="I775" s="98"/>
      <c r="J775" s="98"/>
      <c r="K775" s="98"/>
      <c r="L775" s="98"/>
      <c r="M775" s="98"/>
    </row>
    <row r="776" spans="1:13">
      <c r="A776" s="5"/>
      <c r="B776" s="97"/>
      <c r="C776" s="97"/>
      <c r="D776" s="98"/>
      <c r="E776" s="98"/>
      <c r="F776" s="98"/>
      <c r="G776" s="98"/>
      <c r="H776" s="98"/>
      <c r="I776" s="98"/>
      <c r="J776" s="98"/>
      <c r="K776" s="98"/>
      <c r="L776" s="98"/>
      <c r="M776" s="98"/>
    </row>
    <row r="777" spans="1:13">
      <c r="A777" s="5"/>
      <c r="B777" s="97"/>
      <c r="C777" s="97"/>
      <c r="D777" s="98"/>
      <c r="E777" s="98"/>
      <c r="F777" s="98"/>
      <c r="G777" s="98"/>
      <c r="H777" s="98"/>
      <c r="I777" s="98"/>
      <c r="J777" s="98"/>
      <c r="K777" s="98"/>
      <c r="L777" s="98"/>
      <c r="M777" s="98"/>
    </row>
    <row r="778" spans="1:13">
      <c r="A778" s="5"/>
      <c r="B778" s="97"/>
      <c r="C778" s="97"/>
      <c r="D778" s="98"/>
      <c r="E778" s="98"/>
      <c r="F778" s="98"/>
      <c r="G778" s="98"/>
      <c r="H778" s="98"/>
      <c r="I778" s="98"/>
      <c r="J778" s="98"/>
      <c r="K778" s="98"/>
      <c r="L778" s="98"/>
      <c r="M778" s="98"/>
    </row>
    <row r="779" spans="1:13">
      <c r="A779" s="5"/>
      <c r="B779" s="97"/>
      <c r="C779" s="97"/>
      <c r="D779" s="98"/>
      <c r="E779" s="98"/>
      <c r="F779" s="98"/>
      <c r="G779" s="98"/>
      <c r="H779" s="98"/>
      <c r="I779" s="98"/>
      <c r="J779" s="98"/>
      <c r="K779" s="98"/>
      <c r="L779" s="98"/>
      <c r="M779" s="98"/>
    </row>
    <row r="780" spans="1:13">
      <c r="A780" s="5"/>
      <c r="B780" s="97"/>
      <c r="C780" s="97"/>
      <c r="D780" s="98"/>
      <c r="E780" s="98"/>
      <c r="F780" s="98"/>
      <c r="G780" s="98"/>
      <c r="H780" s="98"/>
      <c r="I780" s="98"/>
      <c r="J780" s="98"/>
      <c r="K780" s="98"/>
      <c r="L780" s="98"/>
      <c r="M780" s="98"/>
    </row>
    <row r="781" spans="1:13">
      <c r="A781" s="5"/>
      <c r="B781" s="97"/>
      <c r="C781" s="97"/>
      <c r="D781" s="98"/>
      <c r="E781" s="98"/>
      <c r="F781" s="98"/>
      <c r="G781" s="98"/>
      <c r="H781" s="98"/>
      <c r="I781" s="98"/>
      <c r="J781" s="98"/>
      <c r="K781" s="98"/>
      <c r="L781" s="98"/>
      <c r="M781" s="98"/>
    </row>
    <row r="782" spans="1:13">
      <c r="A782" s="5"/>
      <c r="B782" s="97"/>
      <c r="C782" s="97"/>
      <c r="D782" s="98"/>
      <c r="E782" s="98"/>
      <c r="F782" s="98"/>
      <c r="G782" s="98"/>
      <c r="H782" s="98"/>
      <c r="I782" s="98"/>
      <c r="J782" s="98"/>
      <c r="K782" s="98"/>
      <c r="L782" s="98"/>
      <c r="M782" s="98"/>
    </row>
    <row r="783" spans="1:13">
      <c r="A783" s="5"/>
      <c r="B783" s="97"/>
      <c r="C783" s="97"/>
      <c r="D783" s="98"/>
      <c r="E783" s="98"/>
      <c r="F783" s="98"/>
      <c r="G783" s="98"/>
      <c r="H783" s="98"/>
      <c r="I783" s="98"/>
      <c r="J783" s="98"/>
      <c r="K783" s="98"/>
      <c r="L783" s="98"/>
      <c r="M783" s="98"/>
    </row>
    <row r="784" spans="1:13">
      <c r="A784" s="5"/>
      <c r="B784" s="97"/>
      <c r="C784" s="97"/>
      <c r="D784" s="98"/>
      <c r="E784" s="98"/>
      <c r="F784" s="98"/>
      <c r="G784" s="98"/>
      <c r="H784" s="98"/>
      <c r="I784" s="98"/>
      <c r="J784" s="98"/>
      <c r="K784" s="98"/>
      <c r="L784" s="98"/>
      <c r="M784" s="98"/>
    </row>
    <row r="785" spans="1:13">
      <c r="A785" s="5"/>
      <c r="B785" s="97"/>
      <c r="C785" s="97"/>
      <c r="D785" s="98"/>
      <c r="E785" s="98"/>
      <c r="F785" s="98"/>
      <c r="G785" s="98"/>
      <c r="H785" s="98"/>
      <c r="I785" s="98"/>
      <c r="J785" s="98"/>
      <c r="K785" s="98"/>
      <c r="L785" s="98"/>
      <c r="M785" s="98"/>
    </row>
    <row r="786" spans="1:13">
      <c r="A786" s="5"/>
      <c r="B786" s="97"/>
      <c r="C786" s="97"/>
      <c r="D786" s="98"/>
      <c r="E786" s="98"/>
      <c r="F786" s="98"/>
      <c r="G786" s="98"/>
      <c r="H786" s="98"/>
      <c r="I786" s="98"/>
      <c r="J786" s="98"/>
      <c r="K786" s="98"/>
      <c r="L786" s="98"/>
      <c r="M786" s="98"/>
    </row>
    <row r="787" spans="1:13">
      <c r="A787" s="5"/>
      <c r="B787" s="97"/>
      <c r="C787" s="97"/>
      <c r="D787" s="98"/>
      <c r="E787" s="98"/>
      <c r="F787" s="98"/>
      <c r="G787" s="98"/>
      <c r="H787" s="98"/>
      <c r="I787" s="98"/>
      <c r="J787" s="98"/>
      <c r="K787" s="98"/>
      <c r="L787" s="98"/>
      <c r="M787" s="98"/>
    </row>
    <row r="788" spans="1:13">
      <c r="A788" s="5"/>
      <c r="B788" s="97"/>
      <c r="C788" s="97"/>
      <c r="D788" s="98"/>
      <c r="E788" s="98"/>
      <c r="F788" s="98"/>
      <c r="G788" s="98"/>
      <c r="H788" s="98"/>
      <c r="I788" s="98"/>
      <c r="J788" s="98"/>
      <c r="K788" s="98"/>
      <c r="L788" s="98"/>
      <c r="M788" s="98"/>
    </row>
    <row r="789" spans="1:13">
      <c r="A789" s="5"/>
      <c r="B789" s="97"/>
      <c r="C789" s="97"/>
      <c r="D789" s="98"/>
      <c r="E789" s="98"/>
      <c r="F789" s="98"/>
      <c r="G789" s="98"/>
      <c r="H789" s="98"/>
      <c r="I789" s="98"/>
      <c r="J789" s="98"/>
      <c r="K789" s="98"/>
      <c r="L789" s="98"/>
      <c r="M789" s="98"/>
    </row>
    <row r="790" spans="1:13">
      <c r="A790" s="5"/>
      <c r="B790" s="97"/>
      <c r="C790" s="97"/>
      <c r="D790" s="98"/>
      <c r="E790" s="98"/>
      <c r="F790" s="98"/>
      <c r="G790" s="98"/>
      <c r="H790" s="98"/>
      <c r="I790" s="98"/>
      <c r="J790" s="98"/>
      <c r="K790" s="98"/>
      <c r="L790" s="98"/>
      <c r="M790" s="98"/>
    </row>
    <row r="791" spans="1:13">
      <c r="A791" s="5"/>
      <c r="B791" s="97"/>
      <c r="C791" s="97"/>
      <c r="D791" s="98"/>
      <c r="E791" s="98"/>
      <c r="F791" s="98"/>
      <c r="G791" s="98"/>
      <c r="H791" s="98"/>
      <c r="I791" s="98"/>
      <c r="J791" s="98"/>
      <c r="K791" s="98"/>
      <c r="L791" s="98"/>
      <c r="M791" s="98"/>
    </row>
    <row r="792" spans="1:13">
      <c r="A792" s="5"/>
      <c r="B792" s="97"/>
      <c r="C792" s="97"/>
      <c r="D792" s="98"/>
      <c r="E792" s="98"/>
      <c r="F792" s="98"/>
      <c r="G792" s="98"/>
      <c r="H792" s="98"/>
      <c r="I792" s="98"/>
      <c r="J792" s="98"/>
      <c r="K792" s="98"/>
      <c r="L792" s="98"/>
      <c r="M792" s="98"/>
    </row>
    <row r="793" spans="1:13">
      <c r="A793" s="5"/>
      <c r="B793" s="97"/>
      <c r="C793" s="97"/>
      <c r="D793" s="98"/>
      <c r="E793" s="98"/>
      <c r="F793" s="98"/>
      <c r="G793" s="98"/>
      <c r="H793" s="98"/>
      <c r="I793" s="98"/>
      <c r="J793" s="98"/>
      <c r="K793" s="98"/>
      <c r="L793" s="98"/>
      <c r="M793" s="98"/>
    </row>
    <row r="794" spans="1:13">
      <c r="A794" s="5"/>
      <c r="B794" s="97"/>
      <c r="C794" s="97"/>
      <c r="D794" s="98"/>
      <c r="E794" s="98"/>
      <c r="F794" s="98"/>
      <c r="G794" s="98"/>
      <c r="H794" s="98"/>
      <c r="I794" s="98"/>
      <c r="J794" s="98"/>
      <c r="K794" s="98"/>
      <c r="L794" s="98"/>
      <c r="M794" s="98"/>
    </row>
    <row r="795" spans="1:13">
      <c r="A795" s="5"/>
      <c r="B795" s="97"/>
      <c r="C795" s="97"/>
      <c r="D795" s="98"/>
      <c r="E795" s="98"/>
      <c r="F795" s="98"/>
      <c r="G795" s="98"/>
      <c r="H795" s="98"/>
      <c r="I795" s="98"/>
      <c r="J795" s="98"/>
      <c r="K795" s="98"/>
      <c r="L795" s="98"/>
      <c r="M795" s="98"/>
    </row>
    <row r="796" spans="1:13">
      <c r="A796" s="5"/>
      <c r="B796" s="97"/>
      <c r="C796" s="97"/>
      <c r="D796" s="98"/>
      <c r="E796" s="98"/>
      <c r="F796" s="98"/>
      <c r="G796" s="98"/>
      <c r="H796" s="98"/>
      <c r="I796" s="98"/>
      <c r="J796" s="98"/>
      <c r="K796" s="98"/>
      <c r="L796" s="98"/>
      <c r="M796" s="98"/>
    </row>
    <row r="797" spans="1:13">
      <c r="A797" s="5"/>
      <c r="B797" s="97"/>
      <c r="C797" s="97"/>
      <c r="D797" s="98"/>
      <c r="E797" s="98"/>
      <c r="F797" s="98"/>
      <c r="G797" s="98"/>
      <c r="H797" s="98"/>
      <c r="I797" s="98"/>
      <c r="J797" s="98"/>
      <c r="K797" s="98"/>
      <c r="L797" s="98"/>
      <c r="M797" s="98"/>
    </row>
    <row r="798" spans="1:13">
      <c r="A798" s="5"/>
      <c r="B798" s="97"/>
      <c r="C798" s="97"/>
      <c r="D798" s="98"/>
      <c r="E798" s="98"/>
      <c r="F798" s="98"/>
      <c r="G798" s="98"/>
      <c r="H798" s="98"/>
      <c r="I798" s="98"/>
      <c r="J798" s="98"/>
      <c r="K798" s="98"/>
      <c r="L798" s="98"/>
      <c r="M798" s="98"/>
    </row>
    <row r="799" spans="1:13">
      <c r="A799" s="5"/>
      <c r="B799" s="97"/>
      <c r="C799" s="97"/>
      <c r="D799" s="98"/>
      <c r="E799" s="98"/>
      <c r="F799" s="98"/>
      <c r="G799" s="98"/>
      <c r="H799" s="98"/>
      <c r="I799" s="98"/>
      <c r="J799" s="98"/>
      <c r="K799" s="98"/>
      <c r="L799" s="98"/>
      <c r="M799" s="98"/>
    </row>
    <row r="800" spans="1:13">
      <c r="A800" s="5"/>
      <c r="B800" s="97"/>
      <c r="C800" s="97"/>
      <c r="D800" s="98"/>
      <c r="E800" s="98"/>
      <c r="F800" s="98"/>
      <c r="G800" s="98"/>
      <c r="H800" s="98"/>
      <c r="I800" s="98"/>
      <c r="J800" s="98"/>
      <c r="K800" s="98"/>
      <c r="L800" s="98"/>
      <c r="M800" s="98"/>
    </row>
    <row r="801" spans="1:13">
      <c r="A801" s="5"/>
      <c r="B801" s="3"/>
      <c r="C801" s="3"/>
      <c r="D801" s="4"/>
      <c r="E801" s="4"/>
      <c r="F801" s="4"/>
      <c r="G801" s="4"/>
      <c r="H801" s="98"/>
      <c r="I801" s="4"/>
      <c r="J801" s="4"/>
      <c r="K801" s="4"/>
      <c r="L801" s="4"/>
      <c r="M801" s="4"/>
    </row>
    <row r="802" spans="1:13">
      <c r="A802" s="5"/>
      <c r="B802" s="97"/>
      <c r="C802" s="97"/>
      <c r="D802" s="98"/>
      <c r="E802" s="98"/>
      <c r="F802" s="98"/>
      <c r="G802" s="98"/>
      <c r="H802" s="98"/>
      <c r="I802" s="98"/>
      <c r="J802" s="98"/>
      <c r="K802" s="98"/>
      <c r="L802" s="98"/>
      <c r="M802" s="98"/>
    </row>
    <row r="803" spans="1:13">
      <c r="A803" s="5"/>
      <c r="B803" s="97"/>
      <c r="C803" s="97"/>
      <c r="D803" s="98"/>
      <c r="E803" s="98"/>
      <c r="F803" s="98"/>
      <c r="G803" s="98"/>
      <c r="H803" s="98"/>
      <c r="I803" s="98"/>
      <c r="J803" s="98"/>
      <c r="K803" s="98"/>
      <c r="L803" s="98"/>
      <c r="M803" s="98"/>
    </row>
    <row r="804" spans="1:13">
      <c r="A804" s="5"/>
      <c r="B804" s="97"/>
      <c r="C804" s="97"/>
      <c r="D804" s="98"/>
      <c r="E804" s="98"/>
      <c r="F804" s="98"/>
      <c r="G804" s="98"/>
      <c r="H804" s="98"/>
      <c r="I804" s="98"/>
      <c r="J804" s="98"/>
      <c r="K804" s="98"/>
      <c r="L804" s="98"/>
      <c r="M804" s="98"/>
    </row>
    <row r="805" spans="1:13">
      <c r="A805" s="5"/>
      <c r="B805" s="97"/>
      <c r="C805" s="97"/>
      <c r="D805" s="98"/>
      <c r="E805" s="98"/>
      <c r="F805" s="98"/>
      <c r="G805" s="98"/>
      <c r="H805" s="98"/>
      <c r="I805" s="98"/>
      <c r="J805" s="98"/>
      <c r="K805" s="98"/>
      <c r="L805" s="98"/>
      <c r="M805" s="98"/>
    </row>
    <row r="806" spans="1:13">
      <c r="A806" s="5"/>
      <c r="B806" s="97"/>
      <c r="C806" s="97"/>
      <c r="D806" s="98"/>
      <c r="E806" s="98"/>
      <c r="F806" s="98"/>
      <c r="G806" s="98"/>
      <c r="H806" s="98"/>
      <c r="I806" s="98"/>
      <c r="J806" s="98"/>
      <c r="K806" s="98"/>
      <c r="L806" s="98"/>
      <c r="M806" s="98"/>
    </row>
    <row r="807" spans="1:13">
      <c r="A807" s="5"/>
      <c r="B807" s="97"/>
      <c r="C807" s="97"/>
      <c r="D807" s="98"/>
      <c r="E807" s="98"/>
      <c r="F807" s="98"/>
      <c r="G807" s="98"/>
      <c r="H807" s="98"/>
      <c r="I807" s="98"/>
      <c r="J807" s="98"/>
      <c r="K807" s="98"/>
      <c r="L807" s="98"/>
      <c r="M807" s="98"/>
    </row>
    <row r="808" spans="1:13">
      <c r="A808" s="5"/>
      <c r="B808" s="97"/>
      <c r="C808" s="97"/>
      <c r="D808" s="98"/>
      <c r="E808" s="98"/>
      <c r="F808" s="98"/>
      <c r="G808" s="98"/>
      <c r="H808" s="98"/>
      <c r="I808" s="98"/>
      <c r="J808" s="98"/>
      <c r="K808" s="98"/>
      <c r="L808" s="98"/>
      <c r="M808" s="98"/>
    </row>
    <row r="809" spans="1:13">
      <c r="A809" s="5"/>
      <c r="B809" s="97"/>
      <c r="C809" s="97"/>
      <c r="D809" s="98"/>
      <c r="E809" s="98"/>
      <c r="F809" s="98"/>
      <c r="G809" s="98"/>
      <c r="H809" s="98"/>
      <c r="I809" s="98"/>
      <c r="J809" s="98"/>
      <c r="K809" s="98"/>
      <c r="L809" s="98"/>
      <c r="M809" s="98"/>
    </row>
    <row r="810" spans="1:13">
      <c r="A810" s="5"/>
      <c r="B810" s="97"/>
      <c r="C810" s="97"/>
      <c r="D810" s="98"/>
      <c r="E810" s="98"/>
      <c r="F810" s="98"/>
      <c r="G810" s="98"/>
      <c r="H810" s="98"/>
      <c r="I810" s="98"/>
      <c r="J810" s="98"/>
      <c r="K810" s="98"/>
      <c r="L810" s="98"/>
      <c r="M810" s="98"/>
    </row>
    <row r="811" spans="1:13">
      <c r="A811" s="5"/>
      <c r="B811" s="97"/>
      <c r="C811" s="97"/>
      <c r="D811" s="98"/>
      <c r="E811" s="98"/>
      <c r="F811" s="98"/>
      <c r="G811" s="98"/>
      <c r="H811" s="98"/>
      <c r="I811" s="98"/>
      <c r="J811" s="98"/>
      <c r="K811" s="98"/>
      <c r="L811" s="98"/>
      <c r="M811" s="98"/>
    </row>
    <row r="812" spans="1:13">
      <c r="A812" s="5"/>
      <c r="B812" s="97"/>
      <c r="C812" s="97"/>
      <c r="D812" s="98"/>
      <c r="E812" s="98"/>
      <c r="F812" s="98"/>
      <c r="G812" s="98"/>
      <c r="H812" s="98"/>
      <c r="I812" s="98"/>
      <c r="J812" s="98"/>
      <c r="K812" s="98"/>
      <c r="L812" s="98"/>
      <c r="M812" s="98"/>
    </row>
    <row r="813" spans="1:13">
      <c r="A813" s="5"/>
      <c r="B813" s="97"/>
      <c r="C813" s="97"/>
      <c r="D813" s="98"/>
      <c r="E813" s="98"/>
      <c r="F813" s="98"/>
      <c r="G813" s="98"/>
      <c r="H813" s="98"/>
      <c r="I813" s="98"/>
      <c r="J813" s="98"/>
      <c r="K813" s="98"/>
      <c r="L813" s="98"/>
      <c r="M813" s="98"/>
    </row>
    <row r="814" spans="1:13">
      <c r="A814" s="5"/>
      <c r="B814" s="97"/>
      <c r="C814" s="97"/>
      <c r="D814" s="98"/>
      <c r="E814" s="98"/>
      <c r="F814" s="98"/>
      <c r="G814" s="98"/>
      <c r="H814" s="98"/>
      <c r="I814" s="98"/>
      <c r="J814" s="98"/>
      <c r="K814" s="98"/>
      <c r="L814" s="98"/>
      <c r="M814" s="98"/>
    </row>
    <row r="815" spans="1:13">
      <c r="A815" s="5"/>
      <c r="B815" s="97"/>
      <c r="C815" s="97"/>
      <c r="D815" s="98"/>
      <c r="E815" s="98"/>
      <c r="F815" s="98"/>
      <c r="G815" s="98"/>
      <c r="H815" s="98"/>
      <c r="I815" s="98"/>
      <c r="J815" s="98"/>
      <c r="K815" s="98"/>
      <c r="L815" s="98"/>
      <c r="M815" s="98"/>
    </row>
    <row r="816" spans="1:13">
      <c r="A816" s="5"/>
      <c r="B816" s="97"/>
      <c r="C816" s="97"/>
      <c r="D816" s="98"/>
      <c r="E816" s="98"/>
      <c r="F816" s="98"/>
      <c r="G816" s="98"/>
      <c r="H816" s="98"/>
      <c r="I816" s="98"/>
      <c r="J816" s="98"/>
      <c r="K816" s="98"/>
      <c r="L816" s="98"/>
      <c r="M816" s="98"/>
    </row>
    <row r="817" spans="1:13">
      <c r="A817" s="5"/>
      <c r="B817" s="97"/>
      <c r="C817" s="97"/>
      <c r="D817" s="98"/>
      <c r="E817" s="98"/>
      <c r="F817" s="98"/>
      <c r="G817" s="98"/>
      <c r="H817" s="98"/>
      <c r="I817" s="98"/>
      <c r="J817" s="98"/>
      <c r="K817" s="98"/>
      <c r="L817" s="98"/>
      <c r="M817" s="98"/>
    </row>
    <row r="818" spans="1:13">
      <c r="A818" s="5"/>
      <c r="B818" s="97"/>
      <c r="C818" s="97"/>
      <c r="D818" s="98"/>
      <c r="E818" s="98"/>
      <c r="F818" s="98"/>
      <c r="G818" s="98"/>
      <c r="H818" s="98"/>
      <c r="I818" s="98"/>
      <c r="J818" s="98"/>
      <c r="K818" s="98"/>
      <c r="L818" s="98"/>
      <c r="M818" s="98"/>
    </row>
    <row r="819" spans="1:13">
      <c r="A819" s="5"/>
      <c r="B819" s="97"/>
      <c r="C819" s="97"/>
      <c r="D819" s="98"/>
      <c r="E819" s="98"/>
      <c r="F819" s="98"/>
      <c r="G819" s="98"/>
      <c r="H819" s="98"/>
      <c r="I819" s="98"/>
      <c r="J819" s="98"/>
      <c r="K819" s="98"/>
      <c r="L819" s="98"/>
      <c r="M819" s="98"/>
    </row>
    <row r="820" spans="1:13">
      <c r="A820" s="5"/>
      <c r="B820" s="97"/>
      <c r="C820" s="97"/>
      <c r="D820" s="98"/>
      <c r="E820" s="98"/>
      <c r="F820" s="98"/>
      <c r="G820" s="98"/>
      <c r="H820" s="98"/>
      <c r="I820" s="98"/>
      <c r="J820" s="98"/>
      <c r="K820" s="98"/>
      <c r="L820" s="98"/>
      <c r="M820" s="98"/>
    </row>
    <row r="821" spans="1:13">
      <c r="A821" s="5"/>
      <c r="B821" s="97"/>
      <c r="C821" s="97"/>
      <c r="D821" s="98"/>
      <c r="E821" s="98"/>
      <c r="F821" s="98"/>
      <c r="G821" s="98"/>
      <c r="H821" s="98"/>
      <c r="I821" s="98"/>
      <c r="J821" s="98"/>
      <c r="K821" s="98"/>
      <c r="L821" s="98"/>
      <c r="M821" s="98"/>
    </row>
    <row r="822" spans="1:13">
      <c r="A822" s="5"/>
      <c r="B822" s="97"/>
      <c r="C822" s="97"/>
      <c r="D822" s="98"/>
      <c r="E822" s="98"/>
      <c r="F822" s="98"/>
      <c r="G822" s="98"/>
      <c r="H822" s="98"/>
      <c r="I822" s="98"/>
      <c r="J822" s="98"/>
      <c r="K822" s="98"/>
      <c r="L822" s="98"/>
      <c r="M822" s="98"/>
    </row>
    <row r="823" spans="1:13">
      <c r="A823" s="5"/>
      <c r="B823" s="97"/>
      <c r="C823" s="97"/>
      <c r="D823" s="98"/>
      <c r="E823" s="98"/>
      <c r="F823" s="98"/>
      <c r="G823" s="98"/>
      <c r="H823" s="98"/>
      <c r="I823" s="98"/>
      <c r="J823" s="98"/>
      <c r="K823" s="98"/>
      <c r="L823" s="98"/>
      <c r="M823" s="98"/>
    </row>
    <row r="824" spans="1:13">
      <c r="A824" s="5"/>
      <c r="B824" s="97"/>
      <c r="C824" s="97"/>
      <c r="D824" s="98"/>
      <c r="E824" s="98"/>
      <c r="F824" s="98"/>
      <c r="G824" s="98"/>
      <c r="H824" s="98"/>
      <c r="I824" s="98"/>
      <c r="J824" s="98"/>
      <c r="K824" s="98"/>
      <c r="L824" s="98"/>
      <c r="M824" s="98"/>
    </row>
    <row r="825" spans="1:13">
      <c r="A825" s="5"/>
      <c r="B825" s="97"/>
      <c r="C825" s="97"/>
      <c r="D825" s="98"/>
      <c r="E825" s="98"/>
      <c r="F825" s="98"/>
      <c r="G825" s="98"/>
      <c r="H825" s="98"/>
      <c r="I825" s="98"/>
      <c r="J825" s="98"/>
      <c r="K825" s="98"/>
      <c r="L825" s="98"/>
      <c r="M825" s="98"/>
    </row>
    <row r="826" spans="1:13">
      <c r="A826" s="5"/>
      <c r="B826" s="97"/>
      <c r="C826" s="97"/>
      <c r="D826" s="98"/>
      <c r="E826" s="98"/>
      <c r="F826" s="98"/>
      <c r="G826" s="98"/>
      <c r="H826" s="98"/>
      <c r="I826" s="98"/>
      <c r="J826" s="98"/>
      <c r="K826" s="98"/>
      <c r="L826" s="98"/>
      <c r="M826" s="98"/>
    </row>
    <row r="827" spans="1:13">
      <c r="A827" s="5"/>
      <c r="B827" s="97"/>
      <c r="C827" s="97"/>
      <c r="D827" s="98"/>
      <c r="E827" s="98"/>
      <c r="F827" s="98"/>
      <c r="G827" s="98"/>
      <c r="H827" s="98"/>
      <c r="I827" s="98"/>
      <c r="J827" s="98"/>
      <c r="K827" s="98"/>
      <c r="L827" s="98"/>
      <c r="M827" s="98"/>
    </row>
    <row r="828" spans="1:13">
      <c r="A828" s="5"/>
      <c r="B828" s="97"/>
      <c r="C828" s="97"/>
      <c r="D828" s="98"/>
      <c r="E828" s="98"/>
      <c r="F828" s="98"/>
      <c r="G828" s="98"/>
      <c r="H828" s="98"/>
      <c r="I828" s="98"/>
      <c r="J828" s="98"/>
      <c r="K828" s="98"/>
      <c r="L828" s="98"/>
      <c r="M828" s="98"/>
    </row>
    <row r="829" spans="1:13">
      <c r="A829" s="5"/>
      <c r="B829" s="97"/>
      <c r="C829" s="97"/>
      <c r="D829" s="98"/>
      <c r="E829" s="98"/>
      <c r="F829" s="98"/>
      <c r="G829" s="98"/>
      <c r="H829" s="98"/>
      <c r="I829" s="98"/>
      <c r="J829" s="98"/>
      <c r="K829" s="98"/>
      <c r="L829" s="98"/>
      <c r="M829" s="98"/>
    </row>
    <row r="830" spans="1:13">
      <c r="A830" s="5"/>
      <c r="B830" s="97"/>
      <c r="C830" s="97"/>
      <c r="D830" s="98"/>
      <c r="E830" s="98"/>
      <c r="F830" s="98"/>
      <c r="G830" s="98"/>
      <c r="H830" s="98"/>
      <c r="I830" s="98"/>
      <c r="J830" s="98"/>
      <c r="K830" s="98"/>
      <c r="L830" s="98"/>
      <c r="M830" s="98"/>
    </row>
    <row r="831" spans="1:13">
      <c r="A831" s="5"/>
      <c r="B831" s="97"/>
      <c r="C831" s="97"/>
      <c r="D831" s="98"/>
      <c r="E831" s="98"/>
      <c r="F831" s="98"/>
      <c r="G831" s="98"/>
      <c r="H831" s="98"/>
      <c r="I831" s="98"/>
      <c r="J831" s="98"/>
      <c r="K831" s="98"/>
      <c r="L831" s="98"/>
      <c r="M831" s="98"/>
    </row>
    <row r="832" spans="1:13">
      <c r="A832" s="5"/>
      <c r="B832" s="97"/>
      <c r="C832" s="97"/>
      <c r="D832" s="98"/>
      <c r="E832" s="98"/>
      <c r="F832" s="98"/>
      <c r="G832" s="98"/>
      <c r="H832" s="98"/>
      <c r="I832" s="98"/>
      <c r="J832" s="98"/>
      <c r="K832" s="98"/>
      <c r="L832" s="98"/>
      <c r="M832" s="98"/>
    </row>
    <row r="833" spans="1:13">
      <c r="A833" s="5"/>
      <c r="B833" s="3"/>
      <c r="C833" s="3"/>
      <c r="D833" s="4"/>
      <c r="E833" s="4"/>
      <c r="F833" s="4"/>
      <c r="G833" s="4"/>
      <c r="H833" s="98"/>
      <c r="I833" s="4"/>
      <c r="J833" s="4"/>
      <c r="K833" s="4"/>
      <c r="L833" s="4"/>
      <c r="M833" s="4"/>
    </row>
    <row r="834" spans="1:13">
      <c r="A834" s="5"/>
      <c r="B834" s="3"/>
      <c r="C834" s="3"/>
      <c r="D834" s="4"/>
      <c r="E834" s="4"/>
      <c r="F834" s="4"/>
      <c r="G834" s="4"/>
      <c r="H834" s="98"/>
      <c r="I834" s="4"/>
      <c r="J834" s="4"/>
      <c r="K834" s="4"/>
      <c r="L834" s="4"/>
      <c r="M834" s="4"/>
    </row>
    <row r="835" spans="1:13">
      <c r="A835" s="5"/>
      <c r="B835" s="97"/>
      <c r="C835" s="97"/>
      <c r="D835" s="98"/>
      <c r="E835" s="98"/>
      <c r="F835" s="98"/>
      <c r="G835" s="98"/>
      <c r="H835" s="98"/>
      <c r="I835" s="98"/>
      <c r="J835" s="98"/>
      <c r="K835" s="98"/>
      <c r="L835" s="98"/>
      <c r="M835" s="98"/>
    </row>
    <row r="836" spans="1:13">
      <c r="A836" s="5"/>
      <c r="B836" s="97"/>
      <c r="C836" s="97"/>
      <c r="D836" s="98"/>
      <c r="E836" s="98"/>
      <c r="F836" s="98"/>
      <c r="G836" s="98"/>
      <c r="H836" s="98"/>
      <c r="I836" s="98"/>
      <c r="J836" s="98"/>
      <c r="K836" s="98"/>
      <c r="L836" s="98"/>
      <c r="M836" s="98"/>
    </row>
    <row r="837" spans="1:13">
      <c r="A837" s="5"/>
      <c r="B837" s="97"/>
      <c r="C837" s="97"/>
      <c r="D837" s="98"/>
      <c r="E837" s="98"/>
      <c r="F837" s="98"/>
      <c r="G837" s="98"/>
      <c r="H837" s="98"/>
      <c r="I837" s="98"/>
      <c r="J837" s="98"/>
      <c r="K837" s="98"/>
      <c r="L837" s="98"/>
      <c r="M837" s="98"/>
    </row>
    <row r="838" spans="1:13">
      <c r="A838" s="5"/>
      <c r="B838" s="97"/>
      <c r="C838" s="97"/>
      <c r="D838" s="98"/>
      <c r="E838" s="98"/>
      <c r="F838" s="98"/>
      <c r="G838" s="98"/>
      <c r="H838" s="98"/>
      <c r="I838" s="98"/>
      <c r="J838" s="98"/>
      <c r="K838" s="98"/>
      <c r="L838" s="98"/>
      <c r="M838" s="98"/>
    </row>
    <row r="839" spans="1:13">
      <c r="A839" s="5"/>
      <c r="B839" s="97"/>
      <c r="C839" s="97"/>
      <c r="D839" s="98"/>
      <c r="E839" s="4"/>
      <c r="F839" s="4"/>
      <c r="G839" s="98"/>
      <c r="H839" s="98"/>
      <c r="I839" s="98"/>
      <c r="J839" s="98"/>
      <c r="K839" s="98"/>
      <c r="L839" s="98"/>
      <c r="M839" s="98"/>
    </row>
    <row r="840" spans="1:13">
      <c r="A840" s="5"/>
      <c r="B840" s="97"/>
      <c r="C840" s="97"/>
      <c r="D840" s="98"/>
      <c r="E840" s="98"/>
      <c r="F840" s="98"/>
      <c r="G840" s="98"/>
      <c r="H840" s="98"/>
      <c r="I840" s="98"/>
      <c r="J840" s="98"/>
      <c r="K840" s="98"/>
      <c r="L840" s="98"/>
      <c r="M840" s="98"/>
    </row>
    <row r="841" spans="1:13">
      <c r="A841" s="5"/>
      <c r="B841" s="97"/>
      <c r="C841" s="97"/>
      <c r="D841" s="98"/>
      <c r="E841" s="98"/>
      <c r="F841" s="98"/>
      <c r="G841" s="98"/>
      <c r="H841" s="98"/>
      <c r="I841" s="98"/>
      <c r="J841" s="98"/>
      <c r="K841" s="98"/>
      <c r="L841" s="98"/>
      <c r="M841" s="98"/>
    </row>
    <row r="842" spans="1:13">
      <c r="A842" s="5"/>
      <c r="B842" s="97"/>
      <c r="C842" s="97"/>
      <c r="D842" s="98"/>
      <c r="E842" s="98"/>
      <c r="F842" s="98"/>
      <c r="G842" s="98"/>
      <c r="H842" s="98"/>
      <c r="I842" s="98"/>
      <c r="J842" s="98"/>
      <c r="K842" s="98"/>
      <c r="L842" s="98"/>
      <c r="M842" s="98"/>
    </row>
    <row r="843" spans="1:13">
      <c r="A843" s="5"/>
      <c r="B843" s="97"/>
      <c r="C843" s="97"/>
      <c r="D843" s="98"/>
      <c r="E843" s="98"/>
      <c r="F843" s="98"/>
      <c r="G843" s="98"/>
      <c r="H843" s="98"/>
      <c r="I843" s="98"/>
      <c r="J843" s="98"/>
      <c r="K843" s="98"/>
      <c r="L843" s="98"/>
      <c r="M843" s="98"/>
    </row>
    <row r="844" spans="1:13">
      <c r="A844" s="5"/>
      <c r="B844" s="97"/>
      <c r="C844" s="97"/>
      <c r="D844" s="98"/>
      <c r="E844" s="98"/>
      <c r="F844" s="98"/>
      <c r="G844" s="98"/>
      <c r="H844" s="98"/>
      <c r="I844" s="98"/>
      <c r="J844" s="98"/>
      <c r="K844" s="98"/>
      <c r="L844" s="98"/>
      <c r="M844" s="98"/>
    </row>
    <row r="845" spans="1:13">
      <c r="A845" s="5"/>
      <c r="B845" s="97"/>
      <c r="C845" s="97"/>
      <c r="D845" s="98"/>
      <c r="E845" s="98"/>
      <c r="F845" s="98"/>
      <c r="G845" s="98"/>
      <c r="H845" s="98"/>
      <c r="I845" s="98"/>
      <c r="J845" s="98"/>
      <c r="K845" s="98"/>
      <c r="L845" s="98"/>
      <c r="M845" s="98"/>
    </row>
    <row r="846" spans="1:13">
      <c r="A846" s="5"/>
      <c r="B846" s="3"/>
      <c r="C846" s="3"/>
      <c r="D846" s="4"/>
      <c r="E846" s="4"/>
      <c r="F846" s="4"/>
      <c r="G846" s="4"/>
      <c r="H846" s="98"/>
      <c r="I846" s="4"/>
      <c r="J846" s="4"/>
      <c r="K846" s="4"/>
      <c r="L846" s="4"/>
      <c r="M846" s="4"/>
    </row>
    <row r="847" spans="1:13">
      <c r="A847" s="5"/>
      <c r="B847" s="97"/>
      <c r="C847" s="97"/>
      <c r="D847" s="98"/>
      <c r="E847" s="98"/>
      <c r="F847" s="98"/>
      <c r="G847" s="98"/>
      <c r="H847" s="98"/>
      <c r="I847" s="98"/>
      <c r="J847" s="98"/>
      <c r="K847" s="98"/>
      <c r="L847" s="98"/>
      <c r="M847" s="98"/>
    </row>
    <row r="848" spans="1:13">
      <c r="A848" s="5"/>
      <c r="B848" s="97"/>
      <c r="C848" s="97"/>
      <c r="D848" s="98"/>
      <c r="E848" s="98"/>
      <c r="F848" s="98"/>
      <c r="G848" s="98"/>
      <c r="H848" s="98"/>
      <c r="I848" s="98"/>
      <c r="J848" s="98"/>
      <c r="K848" s="98"/>
      <c r="L848" s="98"/>
      <c r="M848" s="98"/>
    </row>
    <row r="849" spans="1:13">
      <c r="A849" s="5"/>
      <c r="B849" s="97"/>
      <c r="C849" s="97"/>
      <c r="D849" s="98"/>
      <c r="E849" s="98"/>
      <c r="F849" s="98"/>
      <c r="G849" s="98"/>
      <c r="H849" s="98"/>
      <c r="I849" s="98"/>
      <c r="J849" s="98"/>
      <c r="K849" s="98"/>
      <c r="L849" s="98"/>
      <c r="M849" s="98"/>
    </row>
    <row r="850" spans="1:13">
      <c r="A850" s="5"/>
      <c r="B850" s="3"/>
      <c r="C850" s="3"/>
      <c r="D850" s="4"/>
      <c r="E850" s="4"/>
      <c r="F850" s="4"/>
      <c r="G850" s="4"/>
      <c r="H850" s="98"/>
      <c r="I850" s="4"/>
      <c r="J850" s="4"/>
      <c r="K850" s="4"/>
      <c r="L850" s="4"/>
      <c r="M850" s="4"/>
    </row>
    <row r="851" spans="1:13">
      <c r="A851" s="5"/>
      <c r="B851" s="97"/>
      <c r="C851" s="97"/>
      <c r="D851" s="98"/>
      <c r="E851" s="98"/>
      <c r="F851" s="98"/>
      <c r="G851" s="98"/>
      <c r="H851" s="98"/>
      <c r="I851" s="98"/>
      <c r="J851" s="98"/>
      <c r="K851" s="98"/>
      <c r="L851" s="98"/>
      <c r="M851" s="98"/>
    </row>
    <row r="852" spans="1:13">
      <c r="A852" s="5"/>
      <c r="B852" s="97"/>
      <c r="C852" s="97"/>
      <c r="D852" s="98"/>
      <c r="E852" s="98"/>
      <c r="F852" s="98"/>
      <c r="G852" s="98"/>
      <c r="H852" s="98"/>
      <c r="I852" s="98"/>
      <c r="J852" s="98"/>
      <c r="K852" s="98"/>
      <c r="L852" s="98"/>
      <c r="M852" s="98"/>
    </row>
    <row r="853" spans="1:13">
      <c r="A853" s="5"/>
      <c r="B853" s="97"/>
      <c r="C853" s="97"/>
      <c r="D853" s="98"/>
      <c r="E853" s="98"/>
      <c r="F853" s="98"/>
      <c r="G853" s="98"/>
      <c r="H853" s="98"/>
      <c r="I853" s="98"/>
      <c r="J853" s="98"/>
      <c r="K853" s="98"/>
      <c r="L853" s="98"/>
      <c r="M853" s="98"/>
    </row>
    <row r="854" spans="1:13">
      <c r="A854" s="5"/>
      <c r="B854" s="3"/>
      <c r="C854" s="3"/>
      <c r="D854" s="4"/>
      <c r="E854" s="4"/>
      <c r="F854" s="4"/>
      <c r="G854" s="4"/>
      <c r="H854" s="98"/>
      <c r="I854" s="4"/>
      <c r="J854" s="4"/>
      <c r="K854" s="4"/>
      <c r="L854" s="4"/>
      <c r="M854" s="4"/>
    </row>
    <row r="855" spans="1:13">
      <c r="A855" s="5"/>
      <c r="B855" s="3"/>
      <c r="C855" s="3"/>
      <c r="D855" s="4"/>
      <c r="E855" s="4"/>
      <c r="F855" s="4"/>
      <c r="G855" s="4"/>
      <c r="H855" s="98"/>
      <c r="I855" s="4"/>
      <c r="J855" s="4"/>
      <c r="K855" s="4"/>
      <c r="L855" s="4"/>
      <c r="M855" s="4"/>
    </row>
    <row r="856" spans="1:13">
      <c r="A856" s="5"/>
      <c r="B856" s="97"/>
      <c r="C856" s="97"/>
      <c r="D856" s="98"/>
      <c r="E856" s="98"/>
      <c r="F856" s="98"/>
      <c r="G856" s="98"/>
      <c r="H856" s="98"/>
      <c r="I856" s="98"/>
      <c r="J856" s="98"/>
      <c r="K856" s="98"/>
      <c r="L856" s="98"/>
      <c r="M856" s="98"/>
    </row>
    <row r="857" spans="1:13">
      <c r="A857" s="5"/>
      <c r="B857" s="3"/>
      <c r="C857" s="3"/>
      <c r="D857" s="4"/>
      <c r="E857" s="4"/>
      <c r="F857" s="4"/>
      <c r="G857" s="4"/>
      <c r="H857" s="98"/>
      <c r="I857" s="4"/>
      <c r="J857" s="4"/>
      <c r="K857" s="4"/>
      <c r="L857" s="4"/>
      <c r="M857" s="4"/>
    </row>
    <row r="858" spans="1:13">
      <c r="A858" s="5"/>
      <c r="B858" s="97"/>
      <c r="C858" s="97"/>
      <c r="D858" s="98"/>
      <c r="E858" s="98"/>
      <c r="F858" s="98"/>
      <c r="G858" s="98"/>
      <c r="H858" s="98"/>
      <c r="I858" s="98"/>
      <c r="J858" s="98"/>
      <c r="K858" s="98"/>
      <c r="L858" s="98"/>
      <c r="M858" s="98"/>
    </row>
    <row r="859" spans="1:13">
      <c r="A859" s="5"/>
      <c r="B859" s="3"/>
      <c r="C859" s="3"/>
      <c r="D859" s="4"/>
      <c r="E859" s="4"/>
      <c r="F859" s="4"/>
      <c r="G859" s="4"/>
      <c r="H859" s="98"/>
      <c r="I859" s="4"/>
      <c r="J859" s="4"/>
      <c r="K859" s="4"/>
      <c r="L859" s="4"/>
      <c r="M859" s="4"/>
    </row>
    <row r="860" spans="1:13">
      <c r="A860" s="5"/>
      <c r="B860" s="97"/>
      <c r="C860" s="97"/>
      <c r="D860" s="98"/>
      <c r="E860" s="98"/>
      <c r="F860" s="98"/>
      <c r="G860" s="98"/>
      <c r="H860" s="98"/>
      <c r="I860" s="98"/>
      <c r="J860" s="98"/>
      <c r="K860" s="98"/>
      <c r="L860" s="98"/>
      <c r="M860" s="98"/>
    </row>
    <row r="861" spans="1:13">
      <c r="A861" s="5"/>
      <c r="B861" s="97"/>
      <c r="C861" s="97"/>
      <c r="D861" s="98"/>
      <c r="E861" s="98"/>
      <c r="F861" s="98"/>
      <c r="G861" s="98"/>
      <c r="H861" s="98"/>
      <c r="I861" s="98"/>
      <c r="J861" s="98"/>
      <c r="K861" s="98"/>
      <c r="L861" s="98"/>
      <c r="M861" s="98"/>
    </row>
    <row r="862" spans="1:13">
      <c r="A862" s="5"/>
      <c r="B862" s="97"/>
      <c r="C862" s="97"/>
      <c r="D862" s="98"/>
      <c r="E862" s="98"/>
      <c r="F862" s="98"/>
      <c r="G862" s="98"/>
      <c r="H862" s="98"/>
      <c r="I862" s="98"/>
      <c r="J862" s="98"/>
      <c r="K862" s="98"/>
      <c r="L862" s="98"/>
      <c r="M862" s="98"/>
    </row>
    <row r="863" spans="1:13">
      <c r="A863" s="5"/>
      <c r="B863" s="97"/>
      <c r="C863" s="97"/>
      <c r="D863" s="98"/>
      <c r="E863" s="98"/>
      <c r="F863" s="98"/>
      <c r="G863" s="98"/>
      <c r="H863" s="98"/>
      <c r="I863" s="98"/>
      <c r="J863" s="98"/>
      <c r="K863" s="98"/>
      <c r="L863" s="98"/>
      <c r="M863" s="98"/>
    </row>
    <row r="864" spans="1:13">
      <c r="A864" s="5"/>
      <c r="B864" s="3"/>
      <c r="C864" s="3"/>
      <c r="D864" s="4"/>
      <c r="E864" s="4"/>
      <c r="F864" s="4"/>
      <c r="G864" s="4"/>
      <c r="H864" s="98"/>
      <c r="I864" s="4"/>
      <c r="J864" s="4"/>
      <c r="K864" s="4"/>
      <c r="L864" s="4"/>
      <c r="M864" s="4"/>
    </row>
    <row r="865" spans="1:13">
      <c r="A865" s="5"/>
      <c r="B865" s="97"/>
      <c r="C865" s="97"/>
      <c r="D865" s="98"/>
      <c r="E865" s="98"/>
      <c r="F865" s="98"/>
      <c r="G865" s="98"/>
      <c r="H865" s="98"/>
      <c r="I865" s="98"/>
      <c r="J865" s="98"/>
      <c r="K865" s="98"/>
      <c r="L865" s="98"/>
      <c r="M865" s="98"/>
    </row>
    <row r="866" spans="1:13">
      <c r="A866" s="5"/>
      <c r="B866" s="97"/>
      <c r="C866" s="97"/>
      <c r="D866" s="98"/>
      <c r="E866" s="98"/>
      <c r="F866" s="98"/>
      <c r="G866" s="98"/>
      <c r="H866" s="98"/>
      <c r="I866" s="98"/>
      <c r="J866" s="98"/>
      <c r="K866" s="98"/>
      <c r="L866" s="98"/>
      <c r="M866" s="98"/>
    </row>
    <row r="867" spans="1:13">
      <c r="A867" s="5"/>
      <c r="B867" s="97"/>
      <c r="C867" s="97"/>
      <c r="D867" s="98"/>
      <c r="E867" s="98"/>
      <c r="F867" s="98"/>
      <c r="G867" s="98"/>
      <c r="H867" s="98"/>
      <c r="I867" s="98"/>
      <c r="J867" s="98"/>
      <c r="K867" s="98"/>
      <c r="L867" s="98"/>
      <c r="M867" s="98"/>
    </row>
    <row r="868" spans="1:13">
      <c r="A868" s="5"/>
      <c r="B868" s="97"/>
      <c r="C868" s="97"/>
      <c r="D868" s="98"/>
      <c r="E868" s="98"/>
      <c r="F868" s="98"/>
      <c r="G868" s="98"/>
      <c r="H868" s="98"/>
      <c r="I868" s="98"/>
      <c r="J868" s="98"/>
      <c r="K868" s="98"/>
      <c r="L868" s="98"/>
      <c r="M868" s="98"/>
    </row>
    <row r="869" spans="1:13">
      <c r="A869" s="5"/>
      <c r="B869" s="97"/>
      <c r="C869" s="97"/>
      <c r="D869" s="98"/>
      <c r="E869" s="98"/>
      <c r="F869" s="98"/>
      <c r="G869" s="98"/>
      <c r="H869" s="98"/>
      <c r="I869" s="98"/>
      <c r="J869" s="98"/>
      <c r="K869" s="98"/>
      <c r="L869" s="98"/>
      <c r="M869" s="98"/>
    </row>
    <row r="870" spans="1:13">
      <c r="A870" s="5"/>
      <c r="B870" s="97"/>
      <c r="C870" s="97"/>
      <c r="D870" s="98"/>
      <c r="E870" s="98"/>
      <c r="F870" s="98"/>
      <c r="G870" s="98"/>
      <c r="H870" s="98"/>
      <c r="I870" s="98"/>
      <c r="J870" s="98"/>
      <c r="K870" s="98"/>
      <c r="L870" s="98"/>
      <c r="M870" s="98"/>
    </row>
    <row r="871" spans="1:13">
      <c r="A871" s="5"/>
      <c r="B871" s="97"/>
      <c r="C871" s="97"/>
      <c r="D871" s="98"/>
      <c r="E871" s="98"/>
      <c r="F871" s="98"/>
      <c r="G871" s="98"/>
      <c r="H871" s="98"/>
      <c r="I871" s="98"/>
      <c r="J871" s="98"/>
      <c r="K871" s="98"/>
      <c r="L871" s="98"/>
      <c r="M871" s="98"/>
    </row>
    <row r="872" spans="1:13">
      <c r="A872" s="5"/>
      <c r="B872" s="97"/>
      <c r="C872" s="97"/>
      <c r="D872" s="98"/>
      <c r="E872" s="98"/>
      <c r="F872" s="98"/>
      <c r="G872" s="98"/>
      <c r="H872" s="98"/>
      <c r="I872" s="98"/>
      <c r="J872" s="98"/>
      <c r="K872" s="98"/>
      <c r="L872" s="98"/>
      <c r="M872" s="98"/>
    </row>
    <row r="873" spans="1:13">
      <c r="A873" s="5"/>
      <c r="B873" s="97"/>
      <c r="C873" s="97"/>
      <c r="D873" s="98"/>
      <c r="E873" s="98"/>
      <c r="F873" s="98"/>
      <c r="G873" s="98"/>
      <c r="H873" s="98"/>
      <c r="I873" s="98"/>
      <c r="J873" s="98"/>
      <c r="K873" s="98"/>
      <c r="L873" s="98"/>
      <c r="M873" s="98"/>
    </row>
    <row r="874" spans="1:13">
      <c r="A874" s="5"/>
      <c r="B874" s="97"/>
      <c r="C874" s="97"/>
      <c r="D874" s="98"/>
      <c r="E874" s="98"/>
      <c r="F874" s="98"/>
      <c r="G874" s="98"/>
      <c r="H874" s="98"/>
      <c r="I874" s="98"/>
      <c r="J874" s="98"/>
      <c r="K874" s="98"/>
      <c r="L874" s="98"/>
      <c r="M874" s="98"/>
    </row>
    <row r="875" spans="1:13">
      <c r="A875" s="5"/>
      <c r="B875" s="97"/>
      <c r="C875" s="97"/>
      <c r="D875" s="98"/>
      <c r="E875" s="98"/>
      <c r="F875" s="98"/>
      <c r="G875" s="98"/>
      <c r="H875" s="98"/>
      <c r="I875" s="98"/>
      <c r="J875" s="98"/>
      <c r="K875" s="98"/>
      <c r="L875" s="98"/>
      <c r="M875" s="98"/>
    </row>
    <row r="876" spans="1:13">
      <c r="A876" s="5"/>
      <c r="B876" s="97"/>
      <c r="C876" s="97"/>
      <c r="D876" s="98"/>
      <c r="E876" s="98"/>
      <c r="F876" s="98"/>
      <c r="G876" s="98"/>
      <c r="H876" s="98"/>
      <c r="I876" s="98"/>
      <c r="J876" s="98"/>
      <c r="K876" s="98"/>
      <c r="L876" s="98"/>
      <c r="M876" s="98"/>
    </row>
    <row r="877" spans="1:13">
      <c r="A877" s="5"/>
      <c r="B877" s="97"/>
      <c r="C877" s="97"/>
      <c r="D877" s="98"/>
      <c r="E877" s="98"/>
      <c r="F877" s="98"/>
      <c r="G877" s="98"/>
      <c r="H877" s="98"/>
      <c r="I877" s="98"/>
      <c r="J877" s="98"/>
      <c r="K877" s="98"/>
      <c r="L877" s="98"/>
      <c r="M877" s="98"/>
    </row>
    <row r="878" spans="1:13">
      <c r="A878" s="5"/>
      <c r="B878" s="97"/>
      <c r="C878" s="97"/>
      <c r="D878" s="98"/>
      <c r="E878" s="98"/>
      <c r="F878" s="98"/>
      <c r="G878" s="98"/>
      <c r="H878" s="98"/>
      <c r="I878" s="98"/>
      <c r="J878" s="98"/>
      <c r="K878" s="98"/>
      <c r="L878" s="98"/>
      <c r="M878" s="98"/>
    </row>
    <row r="879" spans="1:13">
      <c r="A879" s="5"/>
      <c r="B879" s="97"/>
      <c r="C879" s="97"/>
      <c r="D879" s="98"/>
      <c r="E879" s="98"/>
      <c r="F879" s="98"/>
      <c r="G879" s="98"/>
      <c r="H879" s="98"/>
      <c r="I879" s="98"/>
      <c r="J879" s="98"/>
      <c r="K879" s="98"/>
      <c r="L879" s="98"/>
      <c r="M879" s="98"/>
    </row>
    <row r="880" spans="1:13">
      <c r="A880" s="5"/>
      <c r="B880" s="97"/>
      <c r="C880" s="97"/>
      <c r="D880" s="98"/>
      <c r="E880" s="98"/>
      <c r="F880" s="98"/>
      <c r="G880" s="98"/>
      <c r="H880" s="98"/>
      <c r="I880" s="98"/>
      <c r="J880" s="98"/>
      <c r="K880" s="98"/>
      <c r="L880" s="98"/>
      <c r="M880" s="98"/>
    </row>
    <row r="881" spans="1:13">
      <c r="A881" s="5"/>
      <c r="B881" s="97"/>
      <c r="C881" s="97"/>
      <c r="D881" s="98"/>
      <c r="E881" s="98"/>
      <c r="F881" s="98"/>
      <c r="G881" s="98"/>
      <c r="H881" s="98"/>
      <c r="I881" s="98"/>
      <c r="J881" s="98"/>
      <c r="K881" s="98"/>
      <c r="L881" s="98"/>
      <c r="M881" s="98"/>
    </row>
    <row r="882" spans="1:13">
      <c r="A882" s="5"/>
      <c r="B882" s="97"/>
      <c r="C882" s="97"/>
      <c r="D882" s="98"/>
      <c r="E882" s="98"/>
      <c r="F882" s="98"/>
      <c r="G882" s="98"/>
      <c r="H882" s="98"/>
      <c r="I882" s="98"/>
      <c r="J882" s="98"/>
      <c r="K882" s="98"/>
      <c r="L882" s="98"/>
      <c r="M882" s="98"/>
    </row>
    <row r="883" spans="1:13">
      <c r="A883" s="5"/>
      <c r="B883" s="3"/>
      <c r="C883" s="3"/>
      <c r="D883" s="4"/>
      <c r="E883" s="4"/>
      <c r="F883" s="4"/>
      <c r="G883" s="4"/>
      <c r="H883" s="98"/>
      <c r="I883" s="4"/>
      <c r="J883" s="4"/>
      <c r="K883" s="4"/>
      <c r="L883" s="4"/>
      <c r="M883" s="4"/>
    </row>
    <row r="884" spans="1:13">
      <c r="A884" s="5"/>
      <c r="B884" s="97"/>
      <c r="C884" s="97"/>
      <c r="D884" s="98"/>
      <c r="E884" s="98"/>
      <c r="F884" s="98"/>
      <c r="G884" s="98"/>
      <c r="H884" s="98"/>
      <c r="I884" s="98"/>
      <c r="J884" s="98"/>
      <c r="K884" s="98"/>
      <c r="L884" s="98"/>
      <c r="M884" s="98"/>
    </row>
    <row r="885" spans="1:13">
      <c r="A885" s="5"/>
      <c r="B885" s="97"/>
      <c r="C885" s="97"/>
      <c r="D885" s="98"/>
      <c r="E885" s="98"/>
      <c r="F885" s="98"/>
      <c r="G885" s="98"/>
      <c r="H885" s="98"/>
      <c r="I885" s="98"/>
      <c r="J885" s="98"/>
      <c r="K885" s="98"/>
      <c r="L885" s="98"/>
      <c r="M885" s="98"/>
    </row>
    <row r="886" spans="1:13">
      <c r="A886" s="5"/>
      <c r="B886" s="97"/>
      <c r="C886" s="97"/>
      <c r="D886" s="98"/>
      <c r="E886" s="98"/>
      <c r="F886" s="98"/>
      <c r="G886" s="98"/>
      <c r="H886" s="98"/>
      <c r="I886" s="98"/>
      <c r="J886" s="98"/>
      <c r="K886" s="98"/>
      <c r="L886" s="98"/>
      <c r="M886" s="98"/>
    </row>
    <row r="887" spans="1:13">
      <c r="A887" s="5"/>
      <c r="B887" s="97"/>
      <c r="C887" s="97"/>
      <c r="D887" s="98"/>
      <c r="E887" s="98"/>
      <c r="F887" s="98"/>
      <c r="G887" s="98"/>
      <c r="H887" s="98"/>
      <c r="I887" s="98"/>
      <c r="J887" s="98"/>
      <c r="K887" s="98"/>
      <c r="L887" s="98"/>
      <c r="M887" s="98"/>
    </row>
    <row r="888" spans="1:13">
      <c r="A888" s="5"/>
      <c r="B888" s="97"/>
      <c r="C888" s="97"/>
      <c r="D888" s="98"/>
      <c r="E888" s="98"/>
      <c r="F888" s="98"/>
      <c r="G888" s="98"/>
      <c r="H888" s="98"/>
      <c r="I888" s="98"/>
      <c r="J888" s="98"/>
      <c r="K888" s="98"/>
      <c r="L888" s="98"/>
      <c r="M888" s="98"/>
    </row>
    <row r="889" spans="1:13">
      <c r="A889" s="5"/>
      <c r="B889" s="97"/>
      <c r="C889" s="97"/>
      <c r="D889" s="98"/>
      <c r="E889" s="98"/>
      <c r="F889" s="98"/>
      <c r="G889" s="98"/>
      <c r="H889" s="98"/>
      <c r="I889" s="98"/>
      <c r="J889" s="98"/>
      <c r="K889" s="98"/>
      <c r="L889" s="98"/>
      <c r="M889" s="98"/>
    </row>
    <row r="890" spans="1:13">
      <c r="A890" s="5"/>
      <c r="B890" s="97"/>
      <c r="C890" s="97"/>
      <c r="D890" s="98"/>
      <c r="E890" s="98"/>
      <c r="F890" s="98"/>
      <c r="G890" s="98"/>
      <c r="H890" s="98"/>
      <c r="I890" s="98"/>
      <c r="J890" s="98"/>
      <c r="K890" s="98"/>
      <c r="L890" s="98"/>
      <c r="M890" s="98"/>
    </row>
    <row r="891" spans="1:13">
      <c r="A891" s="5"/>
      <c r="B891" s="97"/>
      <c r="C891" s="97"/>
      <c r="D891" s="98"/>
      <c r="E891" s="98"/>
      <c r="F891" s="98"/>
      <c r="G891" s="98"/>
      <c r="H891" s="98"/>
      <c r="I891" s="98"/>
      <c r="J891" s="98"/>
      <c r="K891" s="98"/>
      <c r="L891" s="98"/>
      <c r="M891" s="98"/>
    </row>
    <row r="892" spans="1:13">
      <c r="A892" s="5"/>
      <c r="B892" s="97"/>
      <c r="C892" s="97"/>
      <c r="D892" s="98"/>
      <c r="E892" s="98"/>
      <c r="F892" s="98"/>
      <c r="G892" s="98"/>
      <c r="H892" s="98"/>
      <c r="I892" s="98"/>
      <c r="J892" s="98"/>
      <c r="K892" s="98"/>
      <c r="L892" s="98"/>
      <c r="M892" s="98"/>
    </row>
    <row r="893" spans="1:13">
      <c r="A893" s="5"/>
      <c r="B893" s="97"/>
      <c r="C893" s="97"/>
      <c r="D893" s="98"/>
      <c r="E893" s="98"/>
      <c r="F893" s="98"/>
      <c r="G893" s="98"/>
      <c r="H893" s="98"/>
      <c r="I893" s="98"/>
      <c r="J893" s="98"/>
      <c r="K893" s="98"/>
      <c r="L893" s="98"/>
      <c r="M893" s="98"/>
    </row>
    <row r="894" spans="1:13">
      <c r="A894" s="5"/>
      <c r="B894" s="97"/>
      <c r="C894" s="97"/>
      <c r="D894" s="98"/>
      <c r="E894" s="98"/>
      <c r="F894" s="98"/>
      <c r="G894" s="98"/>
      <c r="H894" s="98"/>
      <c r="I894" s="98"/>
      <c r="J894" s="98"/>
      <c r="K894" s="98"/>
      <c r="L894" s="98"/>
      <c r="M894" s="98"/>
    </row>
    <row r="895" spans="1:13">
      <c r="A895" s="5"/>
      <c r="B895" s="97"/>
      <c r="C895" s="97"/>
      <c r="D895" s="98"/>
      <c r="E895" s="98"/>
      <c r="F895" s="98"/>
      <c r="G895" s="98"/>
      <c r="H895" s="98"/>
      <c r="I895" s="98"/>
      <c r="J895" s="98"/>
      <c r="K895" s="98"/>
      <c r="L895" s="98"/>
      <c r="M895" s="98"/>
    </row>
    <row r="896" spans="1:13">
      <c r="A896" s="5"/>
      <c r="B896" s="97"/>
      <c r="C896" s="97"/>
      <c r="D896" s="98"/>
      <c r="E896" s="98"/>
      <c r="F896" s="98"/>
      <c r="G896" s="98"/>
      <c r="H896" s="98"/>
      <c r="I896" s="98"/>
      <c r="J896" s="98"/>
      <c r="K896" s="98"/>
      <c r="L896" s="98"/>
      <c r="M896" s="98"/>
    </row>
    <row r="897" spans="1:13">
      <c r="A897" s="5"/>
      <c r="B897" s="97"/>
      <c r="C897" s="97"/>
      <c r="D897" s="98"/>
      <c r="E897" s="98"/>
      <c r="F897" s="98"/>
      <c r="G897" s="98"/>
      <c r="H897" s="98"/>
      <c r="I897" s="98"/>
      <c r="J897" s="98"/>
      <c r="K897" s="98"/>
      <c r="L897" s="98"/>
      <c r="M897" s="98"/>
    </row>
    <row r="898" spans="1:13">
      <c r="A898" s="5"/>
      <c r="B898" s="3"/>
      <c r="C898" s="3"/>
      <c r="D898" s="4"/>
      <c r="E898" s="4"/>
      <c r="F898" s="4"/>
      <c r="G898" s="4"/>
      <c r="H898" s="98"/>
      <c r="I898" s="4"/>
      <c r="J898" s="4"/>
      <c r="K898" s="4"/>
      <c r="L898" s="4"/>
      <c r="M898" s="4"/>
    </row>
    <row r="899" spans="1:13">
      <c r="A899" s="5"/>
      <c r="B899" s="97"/>
      <c r="C899" s="97"/>
      <c r="D899" s="98"/>
      <c r="E899" s="98"/>
      <c r="F899" s="98"/>
      <c r="G899" s="98"/>
      <c r="H899" s="98"/>
      <c r="I899" s="98"/>
      <c r="J899" s="98"/>
      <c r="K899" s="98"/>
      <c r="L899" s="98"/>
      <c r="M899" s="98"/>
    </row>
    <row r="900" spans="1:13">
      <c r="A900" s="5"/>
      <c r="B900" s="97"/>
      <c r="C900" s="97"/>
      <c r="D900" s="98"/>
      <c r="E900" s="98"/>
      <c r="F900" s="98"/>
      <c r="G900" s="98"/>
      <c r="H900" s="98"/>
      <c r="I900" s="98"/>
      <c r="J900" s="98"/>
      <c r="K900" s="98"/>
      <c r="L900" s="98"/>
      <c r="M900" s="98"/>
    </row>
    <row r="901" spans="1:13">
      <c r="A901" s="5"/>
      <c r="B901" s="97"/>
      <c r="C901" s="97"/>
      <c r="D901" s="98"/>
      <c r="E901" s="98"/>
      <c r="F901" s="98"/>
      <c r="G901" s="98"/>
      <c r="H901" s="98"/>
      <c r="I901" s="98"/>
      <c r="J901" s="98"/>
      <c r="K901" s="98"/>
      <c r="L901" s="98"/>
      <c r="M901" s="98"/>
    </row>
    <row r="902" spans="1:13">
      <c r="A902" s="5"/>
      <c r="B902" s="3"/>
      <c r="C902" s="3"/>
      <c r="D902" s="4"/>
      <c r="E902" s="4"/>
      <c r="F902" s="4"/>
      <c r="G902" s="4"/>
      <c r="H902" s="98"/>
      <c r="I902" s="4"/>
      <c r="J902" s="4"/>
      <c r="K902" s="4"/>
      <c r="L902" s="4"/>
      <c r="M902" s="4"/>
    </row>
    <row r="903" spans="1:13">
      <c r="A903" s="5"/>
      <c r="B903" s="97"/>
      <c r="C903" s="97"/>
      <c r="D903" s="98"/>
      <c r="E903" s="98"/>
      <c r="F903" s="98"/>
      <c r="G903" s="98"/>
      <c r="H903" s="98"/>
      <c r="I903" s="98"/>
      <c r="J903" s="98"/>
      <c r="K903" s="98"/>
      <c r="L903" s="98"/>
      <c r="M903" s="98"/>
    </row>
    <row r="904" spans="1:13">
      <c r="A904" s="5"/>
      <c r="B904" s="97"/>
      <c r="C904" s="97"/>
      <c r="D904" s="98"/>
      <c r="E904" s="98"/>
      <c r="F904" s="98"/>
      <c r="G904" s="98"/>
      <c r="H904" s="98"/>
      <c r="I904" s="98"/>
      <c r="J904" s="98"/>
      <c r="K904" s="98"/>
      <c r="L904" s="98"/>
      <c r="M904" s="98"/>
    </row>
    <row r="905" spans="1:13">
      <c r="A905" s="5"/>
      <c r="B905" s="97"/>
      <c r="C905" s="97"/>
      <c r="D905" s="98"/>
      <c r="E905" s="98"/>
      <c r="F905" s="98"/>
      <c r="G905" s="98"/>
      <c r="H905" s="98"/>
      <c r="I905" s="98"/>
      <c r="J905" s="98"/>
      <c r="K905" s="98"/>
      <c r="L905" s="98"/>
      <c r="M905" s="98"/>
    </row>
    <row r="906" spans="1:13">
      <c r="A906" s="5"/>
      <c r="B906" s="97"/>
      <c r="C906" s="97"/>
      <c r="D906" s="98"/>
      <c r="E906" s="98"/>
      <c r="F906" s="98"/>
      <c r="G906" s="98"/>
      <c r="H906" s="98"/>
      <c r="I906" s="98"/>
      <c r="J906" s="98"/>
      <c r="K906" s="98"/>
      <c r="L906" s="98"/>
      <c r="M906" s="98"/>
    </row>
    <row r="907" spans="1:13">
      <c r="A907" s="5"/>
      <c r="B907" s="3"/>
      <c r="C907" s="3"/>
      <c r="D907" s="4"/>
      <c r="E907" s="4"/>
      <c r="F907" s="4"/>
      <c r="G907" s="4"/>
      <c r="H907" s="98"/>
      <c r="I907" s="98"/>
      <c r="J907" s="98"/>
      <c r="K907" s="98"/>
      <c r="L907" s="98"/>
      <c r="M907" s="98"/>
    </row>
    <row r="908" spans="1:13">
      <c r="A908" s="5"/>
      <c r="B908" s="3"/>
      <c r="C908" s="3"/>
      <c r="D908" s="4"/>
      <c r="E908" s="4"/>
      <c r="F908" s="4"/>
      <c r="G908" s="4"/>
      <c r="H908" s="98"/>
      <c r="I908" s="4"/>
      <c r="J908" s="4"/>
      <c r="K908" s="4"/>
      <c r="L908" s="4"/>
      <c r="M908" s="4"/>
    </row>
    <row r="909" spans="1:13">
      <c r="A909" s="5"/>
      <c r="B909" s="97"/>
      <c r="C909" s="97"/>
      <c r="D909" s="98"/>
      <c r="E909" s="98"/>
      <c r="F909" s="98"/>
      <c r="G909" s="98"/>
      <c r="H909" s="98"/>
      <c r="I909" s="98"/>
      <c r="J909" s="98"/>
      <c r="K909" s="98"/>
      <c r="L909" s="98"/>
      <c r="M909" s="98"/>
    </row>
    <row r="910" spans="1:13">
      <c r="A910" s="5"/>
      <c r="B910" s="97"/>
      <c r="C910" s="97"/>
      <c r="D910" s="98"/>
      <c r="E910" s="98"/>
      <c r="F910" s="98"/>
      <c r="G910" s="98"/>
      <c r="H910" s="98"/>
      <c r="I910" s="98"/>
      <c r="J910" s="98"/>
      <c r="K910" s="98"/>
      <c r="L910" s="98"/>
      <c r="M910" s="98"/>
    </row>
    <row r="911" spans="1:13">
      <c r="A911" s="5"/>
      <c r="B911" s="97"/>
      <c r="C911" s="97"/>
      <c r="D911" s="98"/>
      <c r="E911" s="98"/>
      <c r="F911" s="98"/>
      <c r="G911" s="98"/>
      <c r="H911" s="98"/>
      <c r="I911" s="98"/>
      <c r="J911" s="98"/>
      <c r="K911" s="98"/>
      <c r="L911" s="98"/>
      <c r="M911" s="98"/>
    </row>
    <row r="912" spans="1:13">
      <c r="A912" s="5"/>
      <c r="B912" s="97"/>
      <c r="C912" s="97"/>
      <c r="D912" s="98"/>
      <c r="E912" s="98"/>
      <c r="F912" s="98"/>
      <c r="G912" s="98"/>
      <c r="H912" s="98"/>
      <c r="I912" s="98"/>
      <c r="J912" s="98"/>
      <c r="K912" s="98"/>
      <c r="L912" s="98"/>
      <c r="M912" s="98"/>
    </row>
    <row r="913" spans="1:13">
      <c r="A913" s="5"/>
      <c r="B913" s="97"/>
      <c r="C913" s="97"/>
      <c r="D913" s="98"/>
      <c r="E913" s="98"/>
      <c r="F913" s="98"/>
      <c r="G913" s="98"/>
      <c r="H913" s="98"/>
      <c r="I913" s="98"/>
      <c r="J913" s="98"/>
      <c r="K913" s="98"/>
      <c r="L913" s="98"/>
      <c r="M913" s="98"/>
    </row>
    <row r="914" spans="1:13">
      <c r="A914" s="5"/>
      <c r="B914" s="97"/>
      <c r="C914" s="97"/>
      <c r="D914" s="98"/>
      <c r="E914" s="98"/>
      <c r="F914" s="98"/>
      <c r="G914" s="98"/>
      <c r="H914" s="98"/>
      <c r="I914" s="98"/>
      <c r="J914" s="98"/>
      <c r="K914" s="98"/>
      <c r="L914" s="98"/>
      <c r="M914" s="98"/>
    </row>
    <row r="915" spans="1:13">
      <c r="A915" s="5"/>
      <c r="B915" s="97"/>
      <c r="C915" s="97"/>
      <c r="D915" s="98"/>
      <c r="E915" s="98"/>
      <c r="F915" s="98"/>
      <c r="G915" s="98"/>
      <c r="H915" s="98"/>
      <c r="I915" s="98"/>
      <c r="J915" s="98"/>
      <c r="K915" s="98"/>
      <c r="L915" s="98"/>
      <c r="M915" s="98"/>
    </row>
    <row r="916" spans="1:13">
      <c r="A916" s="5"/>
      <c r="B916" s="97"/>
      <c r="C916" s="97"/>
      <c r="D916" s="98"/>
      <c r="E916" s="98"/>
      <c r="F916" s="98"/>
      <c r="G916" s="98"/>
      <c r="H916" s="98"/>
      <c r="I916" s="98"/>
      <c r="J916" s="98"/>
      <c r="K916" s="98"/>
      <c r="L916" s="98"/>
      <c r="M916" s="98"/>
    </row>
    <row r="917" spans="1:13">
      <c r="A917" s="5"/>
      <c r="B917" s="97"/>
      <c r="C917" s="97"/>
      <c r="D917" s="98"/>
      <c r="E917" s="98"/>
      <c r="F917" s="98"/>
      <c r="G917" s="98"/>
      <c r="H917" s="98"/>
      <c r="I917" s="98"/>
      <c r="J917" s="98"/>
      <c r="K917" s="98"/>
      <c r="L917" s="98"/>
      <c r="M917" s="98"/>
    </row>
    <row r="918" spans="1:13">
      <c r="A918" s="5"/>
      <c r="B918" s="97"/>
      <c r="C918" s="97"/>
      <c r="D918" s="98"/>
      <c r="E918" s="98"/>
      <c r="F918" s="98"/>
      <c r="G918" s="98"/>
      <c r="H918" s="98"/>
      <c r="I918" s="98"/>
      <c r="J918" s="98"/>
      <c r="K918" s="98"/>
      <c r="L918" s="98"/>
      <c r="M918" s="98"/>
    </row>
    <row r="919" spans="1:13">
      <c r="A919" s="5"/>
      <c r="B919" s="97"/>
      <c r="C919" s="97"/>
      <c r="D919" s="98"/>
      <c r="E919" s="98"/>
      <c r="F919" s="98"/>
      <c r="G919" s="98"/>
      <c r="H919" s="98"/>
      <c r="I919" s="98"/>
      <c r="J919" s="98"/>
      <c r="K919" s="98"/>
      <c r="L919" s="98"/>
      <c r="M919" s="98"/>
    </row>
    <row r="920" spans="1:13">
      <c r="A920" s="5"/>
      <c r="B920" s="97"/>
      <c r="C920" s="97"/>
      <c r="D920" s="98"/>
      <c r="E920" s="98"/>
      <c r="F920" s="98"/>
      <c r="G920" s="98"/>
      <c r="H920" s="98"/>
      <c r="I920" s="98"/>
      <c r="J920" s="98"/>
      <c r="K920" s="98"/>
      <c r="L920" s="98"/>
      <c r="M920" s="98"/>
    </row>
    <row r="921" spans="1:13">
      <c r="A921" s="5"/>
      <c r="B921" s="97"/>
      <c r="C921" s="97"/>
      <c r="D921" s="98"/>
      <c r="E921" s="98"/>
      <c r="F921" s="98"/>
      <c r="G921" s="98"/>
      <c r="H921" s="98"/>
      <c r="I921" s="98"/>
      <c r="J921" s="98"/>
      <c r="K921" s="98"/>
      <c r="L921" s="98"/>
      <c r="M921" s="98"/>
    </row>
    <row r="922" spans="1:13">
      <c r="A922" s="5"/>
      <c r="B922" s="97"/>
      <c r="C922" s="97"/>
      <c r="D922" s="98"/>
      <c r="E922" s="98"/>
      <c r="F922" s="98"/>
      <c r="G922" s="98"/>
      <c r="H922" s="98"/>
      <c r="I922" s="98"/>
      <c r="J922" s="98"/>
      <c r="K922" s="98"/>
      <c r="L922" s="98"/>
      <c r="M922" s="98"/>
    </row>
    <row r="923" spans="1:13">
      <c r="A923" s="5"/>
      <c r="B923" s="97"/>
      <c r="C923" s="97"/>
      <c r="D923" s="98"/>
      <c r="E923" s="98"/>
      <c r="F923" s="98"/>
      <c r="G923" s="98"/>
      <c r="H923" s="98"/>
      <c r="I923" s="98"/>
      <c r="J923" s="98"/>
      <c r="K923" s="98"/>
      <c r="L923" s="98"/>
      <c r="M923" s="98"/>
    </row>
    <row r="924" spans="1:13">
      <c r="A924" s="5"/>
      <c r="B924" s="97"/>
      <c r="C924" s="97"/>
      <c r="D924" s="98"/>
      <c r="E924" s="98"/>
      <c r="F924" s="98"/>
      <c r="G924" s="98"/>
      <c r="H924" s="98"/>
      <c r="I924" s="98"/>
      <c r="J924" s="98"/>
      <c r="K924" s="98"/>
      <c r="L924" s="98"/>
      <c r="M924" s="98"/>
    </row>
    <row r="925" spans="1:13">
      <c r="A925" s="5"/>
      <c r="B925" s="97"/>
      <c r="C925" s="97"/>
      <c r="D925" s="98"/>
      <c r="E925" s="98"/>
      <c r="F925" s="98"/>
      <c r="G925" s="98"/>
      <c r="H925" s="98"/>
      <c r="I925" s="98"/>
      <c r="J925" s="98"/>
      <c r="K925" s="98"/>
      <c r="L925" s="98"/>
      <c r="M925" s="98"/>
    </row>
    <row r="926" spans="1:13">
      <c r="A926" s="5"/>
      <c r="B926" s="97"/>
      <c r="C926" s="97"/>
      <c r="D926" s="98"/>
      <c r="E926" s="98"/>
      <c r="F926" s="98"/>
      <c r="G926" s="98"/>
      <c r="H926" s="98"/>
      <c r="I926" s="98"/>
      <c r="J926" s="98"/>
      <c r="K926" s="98"/>
      <c r="L926" s="98"/>
      <c r="M926" s="98"/>
    </row>
    <row r="927" spans="1:13">
      <c r="A927" s="5"/>
      <c r="B927" s="97"/>
      <c r="C927" s="97"/>
      <c r="D927" s="98"/>
      <c r="E927" s="98"/>
      <c r="F927" s="98"/>
      <c r="G927" s="98"/>
      <c r="H927" s="98"/>
      <c r="I927" s="98"/>
      <c r="J927" s="98"/>
      <c r="K927" s="98"/>
      <c r="L927" s="98"/>
      <c r="M927" s="98"/>
    </row>
    <row r="928" spans="1:13">
      <c r="A928" s="5"/>
      <c r="B928" s="97"/>
      <c r="C928" s="97"/>
      <c r="D928" s="98"/>
      <c r="E928" s="98"/>
      <c r="F928" s="98"/>
      <c r="G928" s="98"/>
      <c r="H928" s="98"/>
      <c r="I928" s="98"/>
      <c r="J928" s="98"/>
      <c r="K928" s="98"/>
      <c r="L928" s="98"/>
      <c r="M928" s="98"/>
    </row>
    <row r="929" spans="1:13">
      <c r="A929" s="5"/>
      <c r="B929" s="97"/>
      <c r="C929" s="97"/>
      <c r="D929" s="98"/>
      <c r="E929" s="98"/>
      <c r="F929" s="98"/>
      <c r="G929" s="98"/>
      <c r="H929" s="98"/>
      <c r="I929" s="98"/>
      <c r="J929" s="98"/>
      <c r="K929" s="98"/>
      <c r="L929" s="98"/>
      <c r="M929" s="98"/>
    </row>
    <row r="930" spans="1:13">
      <c r="A930" s="5"/>
      <c r="B930" s="97"/>
      <c r="C930" s="97"/>
      <c r="D930" s="98"/>
      <c r="E930" s="98"/>
      <c r="F930" s="98"/>
      <c r="G930" s="98"/>
      <c r="H930" s="98"/>
      <c r="I930" s="98"/>
      <c r="J930" s="98"/>
      <c r="K930" s="98"/>
      <c r="L930" s="98"/>
      <c r="M930" s="98"/>
    </row>
    <row r="931" spans="1:13">
      <c r="A931" s="5"/>
      <c r="B931" s="97"/>
      <c r="C931" s="97"/>
      <c r="D931" s="98"/>
      <c r="E931" s="98"/>
      <c r="F931" s="98"/>
      <c r="G931" s="98"/>
      <c r="H931" s="98"/>
      <c r="I931" s="98"/>
      <c r="J931" s="98"/>
      <c r="K931" s="98"/>
      <c r="L931" s="98"/>
      <c r="M931" s="98"/>
    </row>
    <row r="932" spans="1:13">
      <c r="A932" s="5"/>
      <c r="B932" s="97"/>
      <c r="C932" s="97"/>
      <c r="D932" s="98"/>
      <c r="E932" s="98"/>
      <c r="F932" s="98"/>
      <c r="G932" s="98"/>
      <c r="H932" s="98"/>
      <c r="I932" s="98"/>
      <c r="J932" s="98"/>
      <c r="K932" s="98"/>
      <c r="L932" s="98"/>
      <c r="M932" s="98"/>
    </row>
    <row r="933" spans="1:13">
      <c r="A933" s="5"/>
      <c r="B933" s="97"/>
      <c r="C933" s="97"/>
      <c r="D933" s="98"/>
      <c r="E933" s="98"/>
      <c r="F933" s="98"/>
      <c r="G933" s="98"/>
      <c r="H933" s="98"/>
      <c r="I933" s="98"/>
      <c r="J933" s="98"/>
      <c r="K933" s="98"/>
      <c r="L933" s="98"/>
      <c r="M933" s="98"/>
    </row>
    <row r="934" spans="1:13">
      <c r="A934" s="5"/>
      <c r="B934" s="97"/>
      <c r="C934" s="97"/>
      <c r="D934" s="98"/>
      <c r="E934" s="98"/>
      <c r="F934" s="98"/>
      <c r="G934" s="98"/>
      <c r="H934" s="98"/>
      <c r="I934" s="98"/>
      <c r="J934" s="98"/>
      <c r="K934" s="98"/>
      <c r="L934" s="98"/>
      <c r="M934" s="98"/>
    </row>
    <row r="935" spans="1:13">
      <c r="A935" s="5"/>
      <c r="B935" s="97"/>
      <c r="C935" s="97"/>
      <c r="D935" s="98"/>
      <c r="E935" s="98"/>
      <c r="F935" s="98"/>
      <c r="G935" s="98"/>
      <c r="H935" s="98"/>
      <c r="I935" s="98"/>
      <c r="J935" s="98"/>
      <c r="K935" s="98"/>
      <c r="L935" s="98"/>
      <c r="M935" s="98"/>
    </row>
    <row r="936" spans="1:13">
      <c r="A936" s="5"/>
      <c r="B936" s="97"/>
      <c r="C936" s="97"/>
      <c r="D936" s="98"/>
      <c r="E936" s="98"/>
      <c r="F936" s="98"/>
      <c r="G936" s="98"/>
      <c r="H936" s="98"/>
      <c r="I936" s="98"/>
      <c r="J936" s="98"/>
      <c r="K936" s="98"/>
      <c r="L936" s="98"/>
      <c r="M936" s="98"/>
    </row>
    <row r="937" spans="1:13">
      <c r="A937" s="5"/>
      <c r="B937" s="97"/>
      <c r="C937" s="97"/>
      <c r="D937" s="98"/>
      <c r="E937" s="98"/>
      <c r="F937" s="98"/>
      <c r="G937" s="98"/>
      <c r="H937" s="98"/>
      <c r="I937" s="98"/>
      <c r="J937" s="98"/>
      <c r="K937" s="98"/>
      <c r="L937" s="98"/>
      <c r="M937" s="98"/>
    </row>
    <row r="938" spans="1:13">
      <c r="A938" s="5"/>
      <c r="B938" s="97"/>
      <c r="C938" s="97"/>
      <c r="D938" s="98"/>
      <c r="E938" s="98"/>
      <c r="F938" s="98"/>
      <c r="G938" s="98"/>
      <c r="H938" s="98"/>
      <c r="I938" s="98"/>
      <c r="J938" s="98"/>
      <c r="K938" s="98"/>
      <c r="L938" s="98"/>
      <c r="M938" s="98"/>
    </row>
    <row r="939" spans="1:13">
      <c r="A939" s="5"/>
      <c r="B939" s="97"/>
      <c r="C939" s="97"/>
      <c r="D939" s="98"/>
      <c r="E939" s="98"/>
      <c r="F939" s="98"/>
      <c r="G939" s="98"/>
      <c r="H939" s="98"/>
      <c r="I939" s="98"/>
      <c r="J939" s="98"/>
      <c r="K939" s="98"/>
      <c r="L939" s="98"/>
      <c r="M939" s="98"/>
    </row>
    <row r="940" spans="1:13">
      <c r="A940" s="5"/>
      <c r="B940" s="97"/>
      <c r="C940" s="97"/>
      <c r="D940" s="98"/>
      <c r="E940" s="98"/>
      <c r="F940" s="98"/>
      <c r="G940" s="98"/>
      <c r="H940" s="98"/>
      <c r="I940" s="98"/>
      <c r="J940" s="98"/>
      <c r="K940" s="98"/>
      <c r="L940" s="98"/>
      <c r="M940" s="98"/>
    </row>
    <row r="941" spans="1:13">
      <c r="A941" s="5"/>
      <c r="B941" s="97"/>
      <c r="C941" s="97"/>
      <c r="D941" s="98"/>
      <c r="E941" s="98"/>
      <c r="F941" s="98"/>
      <c r="G941" s="98"/>
      <c r="H941" s="98"/>
      <c r="I941" s="98"/>
      <c r="J941" s="98"/>
      <c r="K941" s="98"/>
      <c r="L941" s="98"/>
      <c r="M941" s="98"/>
    </row>
    <row r="942" spans="1:13">
      <c r="A942" s="5"/>
      <c r="B942" s="97"/>
      <c r="C942" s="97"/>
      <c r="D942" s="98"/>
      <c r="E942" s="98"/>
      <c r="F942" s="98"/>
      <c r="G942" s="98"/>
      <c r="H942" s="98"/>
      <c r="I942" s="98"/>
      <c r="J942" s="98"/>
      <c r="K942" s="98"/>
      <c r="L942" s="98"/>
      <c r="M942" s="98"/>
    </row>
    <row r="943" spans="1:13">
      <c r="A943" s="5"/>
      <c r="B943" s="97"/>
      <c r="C943" s="97"/>
      <c r="D943" s="98"/>
      <c r="E943" s="98"/>
      <c r="F943" s="98"/>
      <c r="G943" s="98"/>
      <c r="H943" s="98"/>
      <c r="I943" s="98"/>
      <c r="J943" s="98"/>
      <c r="K943" s="98"/>
      <c r="L943" s="98"/>
      <c r="M943" s="98"/>
    </row>
    <row r="944" spans="1:13">
      <c r="A944" s="5"/>
      <c r="B944" s="97"/>
      <c r="C944" s="97"/>
      <c r="D944" s="98"/>
      <c r="E944" s="98"/>
      <c r="F944" s="98"/>
      <c r="G944" s="98"/>
      <c r="H944" s="98"/>
      <c r="I944" s="98"/>
      <c r="J944" s="98"/>
      <c r="K944" s="98"/>
      <c r="L944" s="98"/>
      <c r="M944" s="98"/>
    </row>
    <row r="945" spans="1:13">
      <c r="A945" s="5"/>
      <c r="B945" s="97"/>
      <c r="C945" s="97"/>
      <c r="D945" s="98"/>
      <c r="E945" s="98"/>
      <c r="F945" s="98"/>
      <c r="G945" s="98"/>
      <c r="H945" s="98"/>
      <c r="I945" s="98"/>
      <c r="J945" s="98"/>
      <c r="K945" s="98"/>
      <c r="L945" s="98"/>
      <c r="M945" s="98"/>
    </row>
    <row r="946" spans="1:13">
      <c r="A946" s="5"/>
      <c r="B946" s="97"/>
      <c r="C946" s="97"/>
      <c r="D946" s="98"/>
      <c r="E946" s="98"/>
      <c r="F946" s="98"/>
      <c r="G946" s="98"/>
      <c r="H946" s="98"/>
      <c r="I946" s="98"/>
      <c r="J946" s="98"/>
      <c r="K946" s="98"/>
      <c r="L946" s="98"/>
      <c r="M946" s="98"/>
    </row>
    <row r="947" spans="1:13">
      <c r="A947" s="5"/>
      <c r="B947" s="97"/>
      <c r="C947" s="97"/>
      <c r="D947" s="98"/>
      <c r="E947" s="98"/>
      <c r="F947" s="98"/>
      <c r="G947" s="98"/>
      <c r="H947" s="98"/>
      <c r="I947" s="98"/>
      <c r="J947" s="98"/>
      <c r="K947" s="98"/>
      <c r="L947" s="98"/>
      <c r="M947" s="98"/>
    </row>
    <row r="948" spans="1:13">
      <c r="A948" s="5"/>
      <c r="B948" s="97"/>
      <c r="C948" s="97"/>
      <c r="D948" s="98"/>
      <c r="E948" s="98"/>
      <c r="F948" s="98"/>
      <c r="G948" s="98"/>
      <c r="H948" s="98"/>
      <c r="I948" s="98"/>
      <c r="J948" s="98"/>
      <c r="K948" s="98"/>
      <c r="L948" s="98"/>
      <c r="M948" s="98"/>
    </row>
    <row r="949" spans="1:13">
      <c r="A949" s="5"/>
      <c r="B949" s="97"/>
      <c r="C949" s="97"/>
      <c r="D949" s="98"/>
      <c r="E949" s="98"/>
      <c r="F949" s="98"/>
      <c r="G949" s="98"/>
      <c r="H949" s="98"/>
      <c r="I949" s="98"/>
      <c r="J949" s="98"/>
      <c r="K949" s="98"/>
      <c r="L949" s="98"/>
      <c r="M949" s="98"/>
    </row>
    <row r="950" spans="1:13">
      <c r="A950" s="5"/>
      <c r="B950" s="97"/>
      <c r="C950" s="97"/>
      <c r="D950" s="98"/>
      <c r="E950" s="98"/>
      <c r="F950" s="98"/>
      <c r="G950" s="98"/>
      <c r="H950" s="98"/>
      <c r="I950" s="98"/>
      <c r="J950" s="98"/>
      <c r="K950" s="98"/>
      <c r="L950" s="98"/>
      <c r="M950" s="98"/>
    </row>
    <row r="951" spans="1:13">
      <c r="A951" s="5"/>
      <c r="B951" s="97"/>
      <c r="C951" s="97"/>
      <c r="D951" s="98"/>
      <c r="E951" s="98"/>
      <c r="F951" s="98"/>
      <c r="G951" s="98"/>
      <c r="H951" s="98"/>
      <c r="I951" s="98"/>
      <c r="J951" s="98"/>
      <c r="K951" s="98"/>
      <c r="L951" s="98"/>
      <c r="M951" s="98"/>
    </row>
    <row r="952" spans="1:13">
      <c r="A952" s="5"/>
      <c r="B952" s="97"/>
      <c r="C952" s="97"/>
      <c r="D952" s="98"/>
      <c r="E952" s="98"/>
      <c r="F952" s="98"/>
      <c r="G952" s="98"/>
      <c r="H952" s="98"/>
      <c r="I952" s="98"/>
      <c r="J952" s="98"/>
      <c r="K952" s="98"/>
      <c r="L952" s="98"/>
      <c r="M952" s="98"/>
    </row>
    <row r="953" spans="1:13">
      <c r="A953" s="5"/>
      <c r="B953" s="97"/>
      <c r="C953" s="97"/>
      <c r="D953" s="98"/>
      <c r="E953" s="98"/>
      <c r="F953" s="98"/>
      <c r="G953" s="98"/>
      <c r="H953" s="98"/>
      <c r="I953" s="98"/>
      <c r="J953" s="98"/>
      <c r="K953" s="98"/>
      <c r="L953" s="98"/>
      <c r="M953" s="98"/>
    </row>
    <row r="954" spans="1:13">
      <c r="A954" s="5"/>
      <c r="B954" s="97"/>
      <c r="C954" s="97"/>
      <c r="D954" s="98"/>
      <c r="E954" s="98"/>
      <c r="F954" s="98"/>
      <c r="G954" s="98"/>
      <c r="H954" s="98"/>
      <c r="I954" s="98"/>
      <c r="J954" s="98"/>
      <c r="K954" s="98"/>
      <c r="L954" s="98"/>
      <c r="M954" s="98"/>
    </row>
    <row r="955" spans="1:13">
      <c r="A955" s="5"/>
      <c r="B955" s="97"/>
      <c r="C955" s="97"/>
      <c r="D955" s="98"/>
      <c r="E955" s="98"/>
      <c r="F955" s="98"/>
      <c r="G955" s="98"/>
      <c r="H955" s="98"/>
      <c r="I955" s="98"/>
      <c r="J955" s="98"/>
      <c r="K955" s="98"/>
      <c r="L955" s="98"/>
      <c r="M955" s="98"/>
    </row>
    <row r="956" spans="1:13">
      <c r="A956" s="5"/>
      <c r="B956" s="97"/>
      <c r="C956" s="97"/>
      <c r="D956" s="98"/>
      <c r="E956" s="98"/>
      <c r="F956" s="98"/>
      <c r="G956" s="98"/>
      <c r="H956" s="98"/>
      <c r="I956" s="98"/>
      <c r="J956" s="98"/>
      <c r="K956" s="98"/>
      <c r="L956" s="98"/>
      <c r="M956" s="98"/>
    </row>
    <row r="957" spans="1:13">
      <c r="A957" s="5"/>
      <c r="B957" s="97"/>
      <c r="C957" s="97"/>
      <c r="D957" s="98"/>
      <c r="E957" s="98"/>
      <c r="F957" s="98"/>
      <c r="G957" s="98"/>
      <c r="H957" s="98"/>
      <c r="I957" s="98"/>
      <c r="J957" s="98"/>
      <c r="K957" s="98"/>
      <c r="L957" s="98"/>
      <c r="M957" s="98"/>
    </row>
    <row r="958" spans="1:13">
      <c r="A958" s="5"/>
      <c r="B958" s="97"/>
      <c r="C958" s="97"/>
      <c r="D958" s="98"/>
      <c r="E958" s="98"/>
      <c r="F958" s="98"/>
      <c r="G958" s="98"/>
      <c r="H958" s="98"/>
      <c r="I958" s="98"/>
      <c r="J958" s="98"/>
      <c r="K958" s="98"/>
      <c r="L958" s="98"/>
      <c r="M958" s="98"/>
    </row>
    <row r="959" spans="1:13">
      <c r="A959" s="5"/>
      <c r="B959" s="97"/>
      <c r="C959" s="97"/>
      <c r="D959" s="98"/>
      <c r="E959" s="98"/>
      <c r="F959" s="98"/>
      <c r="G959" s="98"/>
      <c r="H959" s="98"/>
      <c r="I959" s="98"/>
      <c r="J959" s="98"/>
      <c r="K959" s="98"/>
      <c r="L959" s="98"/>
      <c r="M959" s="98"/>
    </row>
    <row r="960" spans="1:13">
      <c r="A960" s="5"/>
      <c r="B960" s="97"/>
      <c r="C960" s="97"/>
      <c r="D960" s="98"/>
      <c r="E960" s="98"/>
      <c r="F960" s="98"/>
      <c r="G960" s="98"/>
      <c r="H960" s="98"/>
      <c r="I960" s="98"/>
      <c r="J960" s="98"/>
      <c r="K960" s="98"/>
      <c r="L960" s="98"/>
      <c r="M960" s="98"/>
    </row>
    <row r="961" spans="1:13">
      <c r="A961" s="5"/>
      <c r="B961" s="97"/>
      <c r="C961" s="97"/>
      <c r="D961" s="98"/>
      <c r="E961" s="98"/>
      <c r="F961" s="98"/>
      <c r="G961" s="98"/>
      <c r="H961" s="98"/>
      <c r="I961" s="98"/>
      <c r="J961" s="98"/>
      <c r="K961" s="98"/>
      <c r="L961" s="98"/>
      <c r="M961" s="98"/>
    </row>
    <row r="962" spans="1:13">
      <c r="A962" s="5"/>
      <c r="B962" s="97"/>
      <c r="C962" s="97"/>
      <c r="D962" s="98"/>
      <c r="E962" s="98"/>
      <c r="F962" s="98"/>
      <c r="G962" s="98"/>
      <c r="H962" s="98"/>
      <c r="I962" s="98"/>
      <c r="J962" s="98"/>
      <c r="K962" s="98"/>
      <c r="L962" s="98"/>
      <c r="M962" s="98"/>
    </row>
    <row r="963" spans="1:13">
      <c r="A963" s="5"/>
      <c r="B963" s="97"/>
      <c r="C963" s="97"/>
      <c r="D963" s="98"/>
      <c r="E963" s="98"/>
      <c r="F963" s="98"/>
      <c r="G963" s="98"/>
      <c r="H963" s="98"/>
      <c r="I963" s="98"/>
      <c r="J963" s="98"/>
      <c r="K963" s="98"/>
      <c r="L963" s="98"/>
      <c r="M963" s="98"/>
    </row>
    <row r="964" spans="1:13">
      <c r="A964" s="5"/>
      <c r="B964" s="97"/>
      <c r="C964" s="97"/>
      <c r="D964" s="98"/>
      <c r="E964" s="98"/>
      <c r="F964" s="98"/>
      <c r="G964" s="98"/>
      <c r="H964" s="98"/>
      <c r="I964" s="98"/>
      <c r="J964" s="98"/>
      <c r="K964" s="98"/>
      <c r="L964" s="98"/>
      <c r="M964" s="98"/>
    </row>
    <row r="965" spans="1:13">
      <c r="A965" s="5"/>
      <c r="B965" s="97"/>
      <c r="C965" s="97"/>
      <c r="D965" s="98"/>
      <c r="E965" s="98"/>
      <c r="F965" s="98"/>
      <c r="G965" s="98"/>
      <c r="H965" s="98"/>
      <c r="I965" s="98"/>
      <c r="J965" s="98"/>
      <c r="K965" s="98"/>
      <c r="L965" s="98"/>
      <c r="M965" s="98"/>
    </row>
    <row r="966" spans="1:13">
      <c r="A966" s="5"/>
      <c r="B966" s="3"/>
      <c r="C966" s="3"/>
      <c r="D966" s="4"/>
      <c r="E966" s="4"/>
      <c r="F966" s="4"/>
      <c r="G966" s="4"/>
      <c r="H966" s="98"/>
      <c r="I966" s="4"/>
      <c r="J966" s="4"/>
      <c r="K966" s="4"/>
      <c r="L966" s="4"/>
      <c r="M966" s="4"/>
    </row>
    <row r="967" spans="1:13">
      <c r="A967" s="5"/>
      <c r="B967" s="97"/>
      <c r="C967" s="97"/>
      <c r="D967" s="98"/>
      <c r="E967" s="98"/>
      <c r="F967" s="98"/>
      <c r="G967" s="98"/>
      <c r="H967" s="98"/>
      <c r="I967" s="98"/>
      <c r="J967" s="98"/>
      <c r="K967" s="98"/>
      <c r="L967" s="98"/>
      <c r="M967" s="98"/>
    </row>
    <row r="968" spans="1:13">
      <c r="A968" s="5"/>
      <c r="B968" s="97"/>
      <c r="C968" s="97"/>
      <c r="D968" s="98"/>
      <c r="E968" s="98"/>
      <c r="F968" s="98"/>
      <c r="G968" s="98"/>
      <c r="H968" s="98"/>
      <c r="I968" s="98"/>
      <c r="J968" s="98"/>
      <c r="K968" s="98"/>
      <c r="L968" s="98"/>
      <c r="M968" s="98"/>
    </row>
    <row r="969" spans="1:13">
      <c r="A969" s="5"/>
      <c r="B969" s="97"/>
      <c r="C969" s="97"/>
      <c r="D969" s="98"/>
      <c r="E969" s="98"/>
      <c r="F969" s="98"/>
      <c r="G969" s="98"/>
      <c r="H969" s="98"/>
      <c r="I969" s="98"/>
      <c r="J969" s="98"/>
      <c r="K969" s="98"/>
      <c r="L969" s="98"/>
      <c r="M969" s="98"/>
    </row>
    <row r="970" spans="1:13">
      <c r="A970" s="5"/>
      <c r="B970" s="97"/>
      <c r="C970" s="97"/>
      <c r="D970" s="98"/>
      <c r="E970" s="98"/>
      <c r="F970" s="98"/>
      <c r="G970" s="98"/>
      <c r="H970" s="98"/>
      <c r="I970" s="98"/>
      <c r="J970" s="98"/>
      <c r="K970" s="98"/>
      <c r="L970" s="98"/>
      <c r="M970" s="98"/>
    </row>
    <row r="971" spans="1:13">
      <c r="A971" s="5"/>
      <c r="B971" s="97"/>
      <c r="C971" s="97"/>
      <c r="D971" s="98"/>
      <c r="E971" s="98"/>
      <c r="F971" s="98"/>
      <c r="G971" s="98"/>
      <c r="H971" s="98"/>
      <c r="I971" s="98"/>
      <c r="J971" s="98"/>
      <c r="K971" s="98"/>
      <c r="L971" s="98"/>
      <c r="M971" s="98"/>
    </row>
    <row r="972" spans="1:13">
      <c r="A972" s="5"/>
      <c r="B972" s="97"/>
      <c r="C972" s="97"/>
      <c r="D972" s="98"/>
      <c r="E972" s="98"/>
      <c r="F972" s="98"/>
      <c r="G972" s="98"/>
      <c r="H972" s="98"/>
      <c r="I972" s="98"/>
      <c r="J972" s="98"/>
      <c r="K972" s="98"/>
      <c r="L972" s="98"/>
      <c r="M972" s="98"/>
    </row>
    <row r="973" spans="1:13">
      <c r="A973" s="5"/>
      <c r="B973" s="97"/>
      <c r="C973" s="97"/>
      <c r="D973" s="98"/>
      <c r="E973" s="98"/>
      <c r="F973" s="98"/>
      <c r="G973" s="98"/>
      <c r="H973" s="98"/>
      <c r="I973" s="98"/>
      <c r="J973" s="98"/>
      <c r="K973" s="98"/>
      <c r="L973" s="98"/>
      <c r="M973" s="98"/>
    </row>
    <row r="974" spans="1:13">
      <c r="A974" s="5"/>
      <c r="B974" s="97"/>
      <c r="C974" s="97"/>
      <c r="D974" s="98"/>
      <c r="E974" s="98"/>
      <c r="F974" s="98"/>
      <c r="G974" s="98"/>
      <c r="H974" s="98"/>
      <c r="I974" s="98"/>
      <c r="J974" s="98"/>
      <c r="K974" s="98"/>
      <c r="L974" s="98"/>
      <c r="M974" s="98"/>
    </row>
    <row r="975" spans="1:13">
      <c r="A975" s="5"/>
      <c r="B975" s="3"/>
      <c r="C975" s="3"/>
      <c r="D975" s="4"/>
      <c r="E975" s="4"/>
      <c r="F975" s="4"/>
      <c r="G975" s="4"/>
      <c r="H975" s="98"/>
      <c r="I975" s="4"/>
      <c r="J975" s="4"/>
      <c r="K975" s="4"/>
      <c r="L975" s="4"/>
      <c r="M975" s="4"/>
    </row>
    <row r="976" spans="1:13">
      <c r="A976" s="5"/>
      <c r="B976" s="97"/>
      <c r="C976" s="97"/>
      <c r="D976" s="98"/>
      <c r="E976" s="98"/>
      <c r="F976" s="98"/>
      <c r="G976" s="98"/>
      <c r="H976" s="98"/>
      <c r="I976" s="98"/>
      <c r="J976" s="98"/>
      <c r="K976" s="98"/>
      <c r="L976" s="98"/>
      <c r="M976" s="98"/>
    </row>
    <row r="977" spans="1:13">
      <c r="A977" s="5"/>
      <c r="B977" s="97"/>
      <c r="C977" s="97"/>
      <c r="D977" s="98"/>
      <c r="E977" s="98"/>
      <c r="F977" s="98"/>
      <c r="G977" s="98"/>
      <c r="H977" s="98"/>
      <c r="I977" s="98"/>
      <c r="J977" s="98"/>
      <c r="K977" s="98"/>
      <c r="L977" s="98"/>
      <c r="M977" s="98"/>
    </row>
    <row r="978" spans="1:13">
      <c r="A978" s="5"/>
      <c r="B978" s="3"/>
      <c r="C978" s="3"/>
      <c r="D978" s="4"/>
      <c r="E978" s="4"/>
      <c r="F978" s="4"/>
      <c r="G978" s="4"/>
      <c r="H978" s="98"/>
      <c r="I978" s="98"/>
      <c r="J978" s="4"/>
      <c r="K978" s="4"/>
      <c r="L978" s="4"/>
      <c r="M978" s="4"/>
    </row>
    <row r="979" spans="1:13">
      <c r="A979" s="5"/>
      <c r="B979" s="97"/>
      <c r="C979" s="97"/>
      <c r="D979" s="98"/>
      <c r="E979" s="98"/>
      <c r="F979" s="98"/>
      <c r="G979" s="98"/>
      <c r="H979" s="98"/>
      <c r="I979" s="98"/>
      <c r="J979" s="98"/>
      <c r="K979" s="98"/>
      <c r="L979" s="98"/>
      <c r="M979" s="98"/>
    </row>
    <row r="980" spans="1:13">
      <c r="A980" s="5"/>
      <c r="B980" s="97"/>
      <c r="C980" s="97"/>
      <c r="D980" s="98"/>
      <c r="E980" s="98"/>
      <c r="F980" s="98"/>
      <c r="G980" s="98"/>
      <c r="H980" s="98"/>
      <c r="I980" s="98"/>
      <c r="J980" s="98"/>
      <c r="K980" s="98"/>
      <c r="L980" s="98"/>
      <c r="M980" s="98"/>
    </row>
    <row r="981" spans="1:13">
      <c r="A981" s="5"/>
      <c r="B981" s="97"/>
      <c r="C981" s="97"/>
      <c r="D981" s="98"/>
      <c r="E981" s="98"/>
      <c r="F981" s="98"/>
      <c r="G981" s="98"/>
      <c r="H981" s="98"/>
      <c r="I981" s="98"/>
      <c r="J981" s="98"/>
      <c r="K981" s="98"/>
      <c r="L981" s="98"/>
      <c r="M981" s="98"/>
    </row>
    <row r="982" spans="1:13">
      <c r="A982" s="5"/>
      <c r="B982" s="97"/>
      <c r="C982" s="97"/>
      <c r="D982" s="98"/>
      <c r="E982" s="98"/>
      <c r="F982" s="98"/>
      <c r="G982" s="98"/>
      <c r="H982" s="98"/>
      <c r="I982" s="98"/>
      <c r="J982" s="98"/>
      <c r="K982" s="98"/>
      <c r="L982" s="98"/>
      <c r="M982" s="98"/>
    </row>
    <row r="983" spans="1:13">
      <c r="A983" s="5"/>
      <c r="B983" s="97"/>
      <c r="C983" s="97"/>
      <c r="D983" s="98"/>
      <c r="E983" s="98"/>
      <c r="F983" s="98"/>
      <c r="G983" s="98"/>
      <c r="H983" s="98"/>
      <c r="I983" s="98"/>
      <c r="J983" s="98"/>
      <c r="K983" s="98"/>
      <c r="L983" s="98"/>
      <c r="M983" s="98"/>
    </row>
    <row r="984" spans="1:13">
      <c r="A984" s="5"/>
      <c r="B984" s="97"/>
      <c r="C984" s="97"/>
      <c r="D984" s="98"/>
      <c r="E984" s="98"/>
      <c r="F984" s="98"/>
      <c r="G984" s="98"/>
      <c r="H984" s="98"/>
      <c r="I984" s="98"/>
      <c r="J984" s="98"/>
      <c r="K984" s="98"/>
      <c r="L984" s="98"/>
      <c r="M984" s="98"/>
    </row>
    <row r="985" spans="1:13">
      <c r="A985" s="5"/>
      <c r="B985" s="97"/>
      <c r="C985" s="97"/>
      <c r="D985" s="98"/>
      <c r="E985" s="98"/>
      <c r="F985" s="98"/>
      <c r="G985" s="98"/>
      <c r="H985" s="98"/>
      <c r="I985" s="98"/>
      <c r="J985" s="98"/>
      <c r="K985" s="98"/>
      <c r="L985" s="98"/>
      <c r="M985" s="98"/>
    </row>
    <row r="986" spans="1:13">
      <c r="A986" s="5"/>
      <c r="B986" s="97"/>
      <c r="C986" s="97"/>
      <c r="D986" s="98"/>
      <c r="E986" s="98"/>
      <c r="F986" s="98"/>
      <c r="G986" s="98"/>
      <c r="H986" s="98"/>
      <c r="I986" s="98"/>
      <c r="J986" s="98"/>
      <c r="K986" s="98"/>
      <c r="L986" s="98"/>
      <c r="M986" s="98"/>
    </row>
    <row r="987" spans="1:13">
      <c r="A987" s="5"/>
      <c r="B987" s="97"/>
      <c r="C987" s="97"/>
      <c r="D987" s="98"/>
      <c r="E987" s="98"/>
      <c r="F987" s="98"/>
      <c r="G987" s="98"/>
      <c r="H987" s="98"/>
      <c r="I987" s="98"/>
      <c r="J987" s="98"/>
      <c r="K987" s="98"/>
      <c r="L987" s="98"/>
      <c r="M987" s="98"/>
    </row>
    <row r="988" spans="1:13">
      <c r="A988" s="5"/>
      <c r="B988" s="97"/>
      <c r="C988" s="97"/>
      <c r="D988" s="98"/>
      <c r="E988" s="98"/>
      <c r="F988" s="98"/>
      <c r="G988" s="98"/>
      <c r="H988" s="98"/>
      <c r="I988" s="98"/>
      <c r="J988" s="98"/>
      <c r="K988" s="98"/>
      <c r="L988" s="98"/>
      <c r="M988" s="98"/>
    </row>
    <row r="989" spans="1:13">
      <c r="A989" s="5"/>
      <c r="B989" s="97"/>
      <c r="C989" s="97"/>
      <c r="D989" s="98"/>
      <c r="E989" s="98"/>
      <c r="F989" s="98"/>
      <c r="G989" s="98"/>
      <c r="H989" s="98"/>
      <c r="I989" s="98"/>
      <c r="J989" s="98"/>
      <c r="K989" s="98"/>
      <c r="L989" s="98"/>
      <c r="M989" s="98"/>
    </row>
    <row r="990" spans="1:13">
      <c r="A990" s="5"/>
      <c r="B990" s="97"/>
      <c r="C990" s="97"/>
      <c r="D990" s="98"/>
      <c r="E990" s="98"/>
      <c r="F990" s="98"/>
      <c r="G990" s="98"/>
      <c r="H990" s="98"/>
      <c r="I990" s="98"/>
      <c r="J990" s="98"/>
      <c r="K990" s="98"/>
      <c r="L990" s="98"/>
      <c r="M990" s="98"/>
    </row>
    <row r="991" spans="1:13">
      <c r="A991" s="5"/>
      <c r="B991" s="97"/>
      <c r="C991" s="97"/>
      <c r="D991" s="98"/>
      <c r="E991" s="98"/>
      <c r="F991" s="98"/>
      <c r="G991" s="98"/>
      <c r="H991" s="98"/>
      <c r="I991" s="98"/>
      <c r="J991" s="98"/>
      <c r="K991" s="98"/>
      <c r="L991" s="98"/>
      <c r="M991" s="98"/>
    </row>
    <row r="992" spans="1:13">
      <c r="A992" s="5"/>
      <c r="B992" s="97"/>
      <c r="C992" s="97"/>
      <c r="D992" s="98"/>
      <c r="E992" s="98"/>
      <c r="F992" s="98"/>
      <c r="G992" s="98"/>
      <c r="H992" s="98"/>
      <c r="I992" s="98"/>
      <c r="J992" s="98"/>
      <c r="K992" s="98"/>
      <c r="L992" s="98"/>
      <c r="M992" s="98"/>
    </row>
    <row r="993" spans="1:13">
      <c r="A993" s="5"/>
      <c r="B993" s="97"/>
      <c r="C993" s="97"/>
      <c r="D993" s="98"/>
      <c r="E993" s="98"/>
      <c r="F993" s="98"/>
      <c r="G993" s="98"/>
      <c r="H993" s="98"/>
      <c r="I993" s="98"/>
      <c r="J993" s="98"/>
      <c r="K993" s="98"/>
      <c r="L993" s="98"/>
      <c r="M993" s="98"/>
    </row>
    <row r="994" spans="1:13">
      <c r="A994" s="5"/>
      <c r="B994" s="97"/>
      <c r="C994" s="97"/>
      <c r="D994" s="98"/>
      <c r="E994" s="98"/>
      <c r="F994" s="98"/>
      <c r="G994" s="98"/>
      <c r="H994" s="98"/>
      <c r="I994" s="98"/>
      <c r="J994" s="98"/>
      <c r="K994" s="98"/>
      <c r="L994" s="98"/>
      <c r="M994" s="98"/>
    </row>
    <row r="995" spans="1:13">
      <c r="A995" s="5"/>
      <c r="B995" s="97"/>
      <c r="C995" s="97"/>
      <c r="D995" s="98"/>
      <c r="E995" s="98"/>
      <c r="F995" s="98"/>
      <c r="G995" s="98"/>
      <c r="H995" s="98"/>
      <c r="I995" s="98"/>
      <c r="J995" s="98"/>
      <c r="K995" s="98"/>
      <c r="L995" s="98"/>
      <c r="M995" s="98"/>
    </row>
    <row r="996" spans="1:13">
      <c r="A996" s="5"/>
      <c r="B996" s="97"/>
      <c r="C996" s="97"/>
      <c r="D996" s="98"/>
      <c r="E996" s="98"/>
      <c r="F996" s="98"/>
      <c r="G996" s="98"/>
      <c r="H996" s="98"/>
      <c r="I996" s="98"/>
      <c r="J996" s="98"/>
      <c r="K996" s="98"/>
      <c r="L996" s="98"/>
      <c r="M996" s="98"/>
    </row>
    <row r="997" spans="1:13">
      <c r="A997" s="5"/>
      <c r="B997" s="97"/>
      <c r="C997" s="97"/>
      <c r="D997" s="98"/>
      <c r="E997" s="98"/>
      <c r="F997" s="98"/>
      <c r="G997" s="98"/>
      <c r="H997" s="98"/>
      <c r="I997" s="98"/>
      <c r="J997" s="98"/>
      <c r="K997" s="98"/>
      <c r="L997" s="98"/>
      <c r="M997" s="98"/>
    </row>
    <row r="998" spans="1:13">
      <c r="A998" s="5"/>
      <c r="B998" s="97"/>
      <c r="C998" s="97"/>
      <c r="D998" s="98"/>
      <c r="E998" s="98"/>
      <c r="F998" s="98"/>
      <c r="G998" s="98"/>
      <c r="H998" s="98"/>
      <c r="I998" s="98"/>
      <c r="J998" s="98"/>
      <c r="K998" s="98"/>
      <c r="L998" s="98"/>
      <c r="M998" s="98"/>
    </row>
    <row r="999" spans="1:13">
      <c r="A999" s="5"/>
      <c r="B999" s="97"/>
      <c r="C999" s="97"/>
      <c r="D999" s="98"/>
      <c r="E999" s="98"/>
      <c r="F999" s="98"/>
      <c r="G999" s="98"/>
      <c r="H999" s="98"/>
      <c r="I999" s="98"/>
      <c r="J999" s="98"/>
      <c r="K999" s="98"/>
      <c r="L999" s="98"/>
      <c r="M999" s="98"/>
    </row>
    <row r="1000" spans="1:13">
      <c r="A1000" s="5"/>
      <c r="B1000" s="97"/>
      <c r="C1000" s="97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</row>
    <row r="1001" spans="1:13">
      <c r="A1001" s="5"/>
      <c r="B1001" s="97"/>
      <c r="C1001" s="97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</row>
    <row r="1002" spans="1:13">
      <c r="A1002" s="5"/>
      <c r="B1002" s="97"/>
      <c r="C1002" s="97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</row>
    <row r="1003" spans="1:13">
      <c r="A1003" s="5"/>
      <c r="B1003" s="97"/>
      <c r="C1003" s="97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</row>
    <row r="1004" spans="1:13">
      <c r="A1004" s="5"/>
      <c r="B1004" s="97"/>
      <c r="C1004" s="97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</row>
    <row r="1005" spans="1:13">
      <c r="A1005" s="5"/>
      <c r="B1005" s="97"/>
      <c r="C1005" s="97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</row>
    <row r="1006" spans="1:13">
      <c r="A1006" s="5"/>
      <c r="B1006" s="97"/>
      <c r="C1006" s="97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</row>
    <row r="1007" spans="1:13">
      <c r="A1007" s="5"/>
      <c r="B1007" s="97"/>
      <c r="C1007" s="97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</row>
    <row r="1008" spans="1:13">
      <c r="A1008" s="5"/>
      <c r="B1008" s="97"/>
      <c r="C1008" s="97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</row>
    <row r="1009" spans="1:13">
      <c r="A1009" s="5"/>
      <c r="B1009" s="97"/>
      <c r="C1009" s="97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</row>
    <row r="1010" spans="1:13">
      <c r="A1010" s="5"/>
      <c r="B1010" s="97"/>
      <c r="C1010" s="97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</row>
    <row r="1011" spans="1:13">
      <c r="A1011" s="5"/>
      <c r="B1011" s="97"/>
      <c r="C1011" s="97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</row>
    <row r="1012" spans="1:13">
      <c r="A1012" s="5"/>
      <c r="B1012" s="97"/>
      <c r="C1012" s="97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</row>
    <row r="1013" spans="1:13">
      <c r="A1013" s="5"/>
      <c r="B1013" s="97"/>
      <c r="C1013" s="97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</row>
    <row r="1014" spans="1:13">
      <c r="A1014" s="5"/>
      <c r="B1014" s="97"/>
      <c r="C1014" s="97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</row>
    <row r="1015" spans="1:13">
      <c r="A1015" s="5"/>
      <c r="B1015" s="97"/>
      <c r="C1015" s="97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</row>
    <row r="1016" spans="1:13">
      <c r="A1016" s="5"/>
      <c r="B1016" s="97"/>
      <c r="C1016" s="97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</row>
    <row r="1017" spans="1:13">
      <c r="A1017" s="5"/>
      <c r="B1017" s="97"/>
      <c r="C1017" s="97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</row>
    <row r="1018" spans="1:13">
      <c r="A1018" s="5"/>
      <c r="B1018" s="97"/>
      <c r="C1018" s="97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</row>
    <row r="1019" spans="1:13">
      <c r="A1019" s="5"/>
      <c r="B1019" s="97"/>
      <c r="C1019" s="97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</row>
    <row r="1020" spans="1:13">
      <c r="A1020" s="5"/>
      <c r="B1020" s="97"/>
      <c r="C1020" s="97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</row>
    <row r="1021" spans="1:13">
      <c r="A1021" s="5"/>
      <c r="B1021" s="97"/>
      <c r="C1021" s="97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</row>
    <row r="1022" spans="1:13">
      <c r="A1022" s="5"/>
      <c r="B1022" s="97"/>
      <c r="C1022" s="97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</row>
    <row r="1023" spans="1:13">
      <c r="A1023" s="5"/>
      <c r="B1023" s="97"/>
      <c r="C1023" s="97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</row>
    <row r="1024" spans="1:13">
      <c r="A1024" s="5"/>
      <c r="B1024" s="97"/>
      <c r="C1024" s="97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</row>
    <row r="1025" spans="1:13">
      <c r="A1025" s="5"/>
      <c r="B1025" s="97"/>
      <c r="C1025" s="97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</row>
    <row r="1026" spans="1:13">
      <c r="A1026" s="5"/>
      <c r="B1026" s="97"/>
      <c r="C1026" s="97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</row>
    <row r="1027" spans="1:13">
      <c r="A1027" s="5"/>
      <c r="B1027" s="97"/>
      <c r="C1027" s="97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</row>
    <row r="1028" spans="1:13">
      <c r="A1028" s="5"/>
      <c r="B1028" s="97"/>
      <c r="C1028" s="97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</row>
    <row r="1029" spans="1:13">
      <c r="A1029" s="5"/>
      <c r="B1029" s="97"/>
      <c r="C1029" s="97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</row>
    <row r="1030" spans="1:13">
      <c r="A1030" s="5"/>
      <c r="B1030" s="97"/>
      <c r="C1030" s="97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</row>
    <row r="1031" spans="1:13">
      <c r="A1031" s="5"/>
      <c r="B1031" s="97"/>
      <c r="C1031" s="97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</row>
    <row r="1032" spans="1:13">
      <c r="A1032" s="5"/>
      <c r="B1032" s="97"/>
      <c r="C1032" s="97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</row>
    <row r="1033" spans="1:13">
      <c r="A1033" s="5"/>
      <c r="B1033" s="97"/>
      <c r="C1033" s="97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</row>
    <row r="1034" spans="1:13">
      <c r="A1034" s="5"/>
      <c r="B1034" s="97"/>
      <c r="C1034" s="97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</row>
    <row r="1035" spans="1:13">
      <c r="A1035" s="5"/>
      <c r="B1035" s="97"/>
      <c r="C1035" s="3"/>
      <c r="D1035" s="4"/>
      <c r="E1035" s="4"/>
      <c r="F1035" s="4"/>
      <c r="G1035" s="4"/>
      <c r="H1035" s="98"/>
      <c r="I1035" s="98"/>
      <c r="J1035" s="98"/>
      <c r="K1035" s="4"/>
      <c r="L1035" s="4"/>
      <c r="M1035" s="98"/>
    </row>
    <row r="1036" spans="1:13">
      <c r="A1036" s="5"/>
      <c r="B1036" s="97"/>
      <c r="C1036" s="97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</row>
    <row r="1037" spans="1:13">
      <c r="A1037" s="5"/>
      <c r="B1037" s="97"/>
      <c r="C1037" s="97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</row>
    <row r="1038" spans="1:13">
      <c r="A1038" s="5"/>
      <c r="B1038" s="97"/>
      <c r="C1038" s="97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</row>
    <row r="1039" spans="1:13">
      <c r="A1039" s="5"/>
      <c r="B1039" s="97"/>
      <c r="C1039" s="97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</row>
    <row r="1040" spans="1:13">
      <c r="A1040" s="5"/>
      <c r="B1040" s="3"/>
      <c r="C1040" s="3"/>
      <c r="D1040" s="4"/>
      <c r="E1040" s="4"/>
      <c r="F1040" s="4"/>
      <c r="G1040" s="4"/>
      <c r="H1040" s="98"/>
      <c r="I1040" s="4"/>
      <c r="J1040" s="4"/>
      <c r="K1040" s="4"/>
      <c r="L1040" s="4"/>
      <c r="M1040" s="4"/>
    </row>
    <row r="1041" spans="1:13">
      <c r="A1041" s="5"/>
      <c r="B1041" s="97"/>
      <c r="C1041" s="97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</row>
    <row r="1042" spans="1:13">
      <c r="A1042" s="5"/>
      <c r="B1042" s="97"/>
      <c r="C1042" s="97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</row>
    <row r="1043" spans="1:13">
      <c r="A1043" s="5"/>
      <c r="B1043" s="97"/>
      <c r="C1043" s="97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</row>
    <row r="1044" spans="1:13">
      <c r="A1044" s="5"/>
      <c r="B1044" s="97"/>
      <c r="C1044" s="97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</row>
    <row r="1045" spans="1:13">
      <c r="A1045" s="5"/>
      <c r="B1045" s="97"/>
      <c r="C1045" s="97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</row>
    <row r="1046" spans="1:13">
      <c r="A1046" s="5"/>
      <c r="B1046" s="97"/>
      <c r="C1046" s="97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</row>
    <row r="1047" spans="1:13">
      <c r="A1047" s="5"/>
      <c r="B1047" s="97"/>
      <c r="C1047" s="97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</row>
    <row r="1048" spans="1:13">
      <c r="A1048" s="5"/>
      <c r="B1048" s="97"/>
      <c r="C1048" s="97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</row>
    <row r="1049" spans="1:13">
      <c r="A1049" s="5"/>
      <c r="B1049" s="97"/>
      <c r="C1049" s="97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</row>
    <row r="1050" spans="1:13">
      <c r="A1050" s="5"/>
      <c r="B1050" s="97"/>
      <c r="C1050" s="97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</row>
    <row r="1051" spans="1:13">
      <c r="A1051" s="5"/>
      <c r="B1051" s="97"/>
      <c r="C1051" s="97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</row>
    <row r="1052" spans="1:13">
      <c r="A1052" s="5"/>
      <c r="B1052" s="97"/>
      <c r="C1052" s="97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</row>
    <row r="1053" spans="1:13">
      <c r="A1053" s="5"/>
      <c r="B1053" s="97"/>
      <c r="C1053" s="97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</row>
    <row r="1054" spans="1:13">
      <c r="A1054" s="5"/>
      <c r="B1054" s="97"/>
      <c r="C1054" s="97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</row>
    <row r="1055" spans="1:13">
      <c r="A1055" s="5"/>
      <c r="B1055" s="97"/>
      <c r="C1055" s="97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</row>
    <row r="1056" spans="1:13">
      <c r="A1056" s="5"/>
      <c r="B1056" s="97"/>
      <c r="C1056" s="97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</row>
    <row r="1057" spans="1:13">
      <c r="A1057" s="5"/>
      <c r="B1057" s="97"/>
      <c r="C1057" s="97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</row>
    <row r="1058" spans="1:13">
      <c r="A1058" s="5"/>
      <c r="B1058" s="97"/>
      <c r="C1058" s="97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</row>
    <row r="1059" spans="1:13">
      <c r="A1059" s="5"/>
      <c r="B1059" s="97"/>
      <c r="C1059" s="97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</row>
    <row r="1060" spans="1:13">
      <c r="A1060" s="5"/>
      <c r="B1060" s="97"/>
      <c r="C1060" s="97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</row>
    <row r="1061" spans="1:13">
      <c r="A1061" s="5"/>
      <c r="B1061" s="97"/>
      <c r="C1061" s="97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</row>
    <row r="1062" spans="1:13">
      <c r="A1062" s="5"/>
      <c r="B1062" s="97"/>
      <c r="C1062" s="97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</row>
    <row r="1063" spans="1:13">
      <c r="A1063" s="5"/>
      <c r="B1063" s="97"/>
      <c r="C1063" s="97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</row>
    <row r="1064" spans="1:13">
      <c r="A1064" s="5"/>
      <c r="B1064" s="97"/>
      <c r="C1064" s="97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</row>
    <row r="1065" spans="1:13">
      <c r="A1065" s="5"/>
      <c r="B1065" s="97"/>
      <c r="C1065" s="97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</row>
    <row r="1066" spans="1:13">
      <c r="A1066" s="5"/>
      <c r="B1066" s="97"/>
      <c r="C1066" s="97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</row>
    <row r="1067" spans="1:13">
      <c r="A1067" s="5"/>
      <c r="B1067" s="97"/>
      <c r="C1067" s="97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</row>
    <row r="1068" spans="1:13">
      <c r="A1068" s="5"/>
      <c r="B1068" s="97"/>
      <c r="C1068" s="97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</row>
    <row r="1069" spans="1:13">
      <c r="A1069" s="5"/>
      <c r="B1069" s="97"/>
      <c r="C1069" s="97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</row>
    <row r="1070" spans="1:13">
      <c r="A1070" s="5"/>
      <c r="B1070" s="97"/>
      <c r="C1070" s="97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</row>
    <row r="1071" spans="1:13">
      <c r="A1071" s="5"/>
      <c r="B1071" s="97"/>
      <c r="C1071" s="97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</row>
    <row r="1072" spans="1:13">
      <c r="A1072" s="5"/>
      <c r="B1072" s="97"/>
      <c r="C1072" s="97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</row>
    <row r="1073" spans="1:13">
      <c r="A1073" s="5"/>
      <c r="B1073" s="97"/>
      <c r="C1073" s="97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</row>
    <row r="1074" spans="1:13">
      <c r="A1074" s="5"/>
      <c r="B1074" s="97"/>
      <c r="C1074" s="97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</row>
    <row r="1075" spans="1:13">
      <c r="A1075" s="5"/>
      <c r="B1075" s="97"/>
      <c r="C1075" s="97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</row>
    <row r="1076" spans="1:13">
      <c r="A1076" s="5"/>
      <c r="B1076" s="97"/>
      <c r="C1076" s="97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</row>
    <row r="1077" spans="1:13">
      <c r="A1077" s="5"/>
      <c r="B1077" s="97"/>
      <c r="C1077" s="97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</row>
    <row r="1078" spans="1:13">
      <c r="A1078" s="5"/>
      <c r="B1078" s="97"/>
      <c r="C1078" s="97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</row>
    <row r="1079" spans="1:13">
      <c r="A1079" s="5"/>
      <c r="B1079" s="97"/>
      <c r="C1079" s="97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</row>
    <row r="1080" spans="1:13">
      <c r="A1080" s="5"/>
      <c r="B1080" s="97"/>
      <c r="C1080" s="97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</row>
    <row r="1081" spans="1:13">
      <c r="A1081" s="5"/>
      <c r="B1081" s="97"/>
      <c r="C1081" s="97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</row>
    <row r="1082" spans="1:13">
      <c r="A1082" s="5"/>
      <c r="B1082" s="97"/>
      <c r="C1082" s="97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</row>
    <row r="1083" spans="1:13">
      <c r="A1083" s="5"/>
      <c r="B1083" s="97"/>
      <c r="C1083" s="97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</row>
    <row r="1084" spans="1:13">
      <c r="A1084" s="5"/>
      <c r="B1084" s="97"/>
      <c r="C1084" s="97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</row>
    <row r="1085" spans="1:13">
      <c r="A1085" s="5"/>
      <c r="B1085" s="97"/>
      <c r="C1085" s="97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</row>
    <row r="1086" spans="1:13">
      <c r="A1086" s="5"/>
      <c r="B1086" s="97"/>
      <c r="C1086" s="97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</row>
    <row r="1087" spans="1:13">
      <c r="A1087" s="5"/>
      <c r="B1087" s="97"/>
      <c r="C1087" s="97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</row>
    <row r="1088" spans="1:13">
      <c r="A1088" s="5"/>
      <c r="B1088" s="97"/>
      <c r="C1088" s="97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</row>
    <row r="1089" spans="1:13">
      <c r="A1089" s="5"/>
      <c r="B1089" s="97"/>
      <c r="C1089" s="97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</row>
    <row r="1090" spans="1:13">
      <c r="A1090" s="5"/>
      <c r="B1090" s="97"/>
      <c r="C1090" s="97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</row>
    <row r="1091" spans="1:13">
      <c r="A1091" s="5"/>
      <c r="B1091" s="97"/>
      <c r="C1091" s="97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</row>
    <row r="1092" spans="1:13">
      <c r="A1092" s="5"/>
      <c r="B1092" s="97"/>
      <c r="C1092" s="97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</row>
    <row r="1093" spans="1:13">
      <c r="A1093" s="5"/>
      <c r="B1093" s="97"/>
      <c r="C1093" s="97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</row>
    <row r="1094" spans="1:13">
      <c r="A1094" s="5"/>
      <c r="B1094" s="97"/>
      <c r="C1094" s="97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</row>
    <row r="1095" spans="1:13">
      <c r="A1095" s="5"/>
      <c r="B1095" s="97"/>
      <c r="C1095" s="97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</row>
    <row r="1096" spans="1:13">
      <c r="A1096" s="5"/>
      <c r="B1096" s="97"/>
      <c r="C1096" s="97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</row>
    <row r="1097" spans="1:13">
      <c r="A1097" s="5"/>
      <c r="B1097" s="97"/>
      <c r="C1097" s="97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</row>
    <row r="1098" spans="1:13">
      <c r="A1098" s="5"/>
      <c r="B1098" s="97"/>
      <c r="C1098" s="97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</row>
    <row r="1099" spans="1:13">
      <c r="A1099" s="5"/>
      <c r="B1099" s="97"/>
      <c r="C1099" s="97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</row>
    <row r="1100" spans="1:13">
      <c r="A1100" s="5"/>
      <c r="B1100" s="3"/>
      <c r="C1100" s="3"/>
      <c r="D1100" s="4"/>
      <c r="E1100" s="4"/>
      <c r="F1100" s="4"/>
      <c r="G1100" s="4"/>
      <c r="H1100" s="98"/>
      <c r="I1100" s="4"/>
      <c r="J1100" s="4"/>
      <c r="K1100" s="4"/>
      <c r="L1100" s="4"/>
      <c r="M1100" s="4"/>
    </row>
    <row r="1101" spans="1:13">
      <c r="A1101" s="5"/>
      <c r="B1101" s="97"/>
      <c r="C1101" s="97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</row>
    <row r="1102" spans="1:13">
      <c r="A1102" s="5"/>
      <c r="B1102" s="97"/>
      <c r="C1102" s="97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</row>
    <row r="1103" spans="1:13">
      <c r="A1103" s="5"/>
      <c r="B1103" s="97"/>
      <c r="C1103" s="97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</row>
    <row r="1104" spans="1:13">
      <c r="A1104" s="5"/>
      <c r="B1104" s="97"/>
      <c r="C1104" s="97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</row>
    <row r="1105" spans="1:13">
      <c r="A1105" s="5"/>
      <c r="B1105" s="97"/>
      <c r="C1105" s="97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</row>
    <row r="1106" spans="1:13">
      <c r="A1106" s="5"/>
      <c r="B1106" s="97"/>
      <c r="C1106" s="97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</row>
    <row r="1107" spans="1:13">
      <c r="A1107" s="5"/>
      <c r="B1107" s="97"/>
      <c r="C1107" s="97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</row>
    <row r="1108" spans="1:13">
      <c r="A1108" s="5"/>
      <c r="B1108" s="97"/>
      <c r="C1108" s="97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</row>
    <row r="1109" spans="1:13">
      <c r="A1109" s="5"/>
      <c r="B1109" s="97"/>
      <c r="C1109" s="97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</row>
    <row r="1110" spans="1:13">
      <c r="A1110" s="5"/>
      <c r="B1110" s="97"/>
      <c r="C1110" s="97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</row>
    <row r="1111" spans="1:13">
      <c r="A1111" s="5"/>
      <c r="B1111" s="97"/>
      <c r="C1111" s="97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</row>
    <row r="1112" spans="1:13">
      <c r="A1112" s="5"/>
      <c r="B1112" s="97"/>
      <c r="C1112" s="97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</row>
    <row r="1113" spans="1:13">
      <c r="A1113" s="5"/>
      <c r="B1113" s="97"/>
      <c r="C1113" s="97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</row>
    <row r="1114" spans="1:13">
      <c r="A1114" s="5"/>
      <c r="B1114" s="97"/>
      <c r="C1114" s="97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</row>
    <row r="1115" spans="1:13">
      <c r="A1115" s="5"/>
      <c r="B1115" s="97"/>
      <c r="C1115" s="97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</row>
    <row r="1116" spans="1:13">
      <c r="A1116" s="5"/>
      <c r="B1116" s="97"/>
      <c r="C1116" s="97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</row>
    <row r="1117" spans="1:13">
      <c r="A1117" s="5"/>
      <c r="B1117" s="97"/>
      <c r="C1117" s="97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</row>
    <row r="1118" spans="1:13">
      <c r="A1118" s="5"/>
      <c r="B1118" s="97"/>
      <c r="C1118" s="97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</row>
    <row r="1119" spans="1:13">
      <c r="A1119" s="5"/>
      <c r="B1119" s="97"/>
      <c r="C1119" s="97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</row>
    <row r="1120" spans="1:13">
      <c r="A1120" s="5"/>
      <c r="B1120" s="97"/>
      <c r="C1120" s="97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</row>
    <row r="1121" spans="1:13">
      <c r="A1121" s="5"/>
      <c r="B1121" s="97"/>
      <c r="C1121" s="97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</row>
    <row r="1122" spans="1:13">
      <c r="A1122" s="5"/>
      <c r="B1122" s="97"/>
      <c r="C1122" s="97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</row>
    <row r="1123" spans="1:13">
      <c r="A1123" s="5"/>
      <c r="B1123" s="97"/>
      <c r="C1123" s="97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</row>
    <row r="1124" spans="1:13">
      <c r="A1124" s="5"/>
      <c r="B1124" s="97"/>
      <c r="C1124" s="97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</row>
    <row r="1125" spans="1:13">
      <c r="A1125" s="5"/>
      <c r="B1125" s="97"/>
      <c r="C1125" s="97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</row>
    <row r="1126" spans="1:13">
      <c r="A1126" s="5"/>
      <c r="B1126" s="97"/>
      <c r="C1126" s="97"/>
      <c r="D1126" s="98"/>
      <c r="E1126" s="98"/>
      <c r="F1126" s="98"/>
      <c r="G1126" s="98"/>
      <c r="H1126" s="98"/>
      <c r="I1126" s="98"/>
      <c r="J1126" s="98"/>
      <c r="K1126" s="98"/>
      <c r="L1126" s="98"/>
      <c r="M1126" s="98"/>
    </row>
    <row r="1127" spans="1:13">
      <c r="A1127" s="5"/>
      <c r="B1127" s="97"/>
      <c r="C1127" s="97"/>
      <c r="D1127" s="98"/>
      <c r="E1127" s="98"/>
      <c r="F1127" s="98"/>
      <c r="G1127" s="98"/>
      <c r="H1127" s="98"/>
      <c r="I1127" s="98"/>
      <c r="J1127" s="98"/>
      <c r="K1127" s="98"/>
      <c r="L1127" s="98"/>
      <c r="M1127" s="98"/>
    </row>
    <row r="1128" spans="1:13">
      <c r="A1128" s="5"/>
      <c r="B1128" s="97"/>
      <c r="C1128" s="97"/>
      <c r="D1128" s="98"/>
      <c r="E1128" s="98"/>
      <c r="F1128" s="98"/>
      <c r="G1128" s="98"/>
      <c r="H1128" s="98"/>
      <c r="I1128" s="98"/>
      <c r="J1128" s="98"/>
      <c r="K1128" s="98"/>
      <c r="L1128" s="98"/>
      <c r="M1128" s="98"/>
    </row>
    <row r="1129" spans="1:13">
      <c r="A1129" s="5"/>
      <c r="B1129" s="97"/>
      <c r="C1129" s="97"/>
      <c r="D1129" s="98"/>
      <c r="E1129" s="98"/>
      <c r="F1129" s="98"/>
      <c r="G1129" s="98"/>
      <c r="H1129" s="98"/>
      <c r="I1129" s="98"/>
      <c r="J1129" s="98"/>
      <c r="K1129" s="98"/>
      <c r="L1129" s="98"/>
      <c r="M1129" s="98"/>
    </row>
    <row r="1130" spans="1:13">
      <c r="A1130" s="5"/>
      <c r="B1130" s="97"/>
      <c r="C1130" s="97"/>
      <c r="D1130" s="98"/>
      <c r="E1130" s="98"/>
      <c r="F1130" s="98"/>
      <c r="G1130" s="98"/>
      <c r="H1130" s="98"/>
      <c r="I1130" s="98"/>
      <c r="J1130" s="98"/>
      <c r="K1130" s="98"/>
      <c r="L1130" s="98"/>
      <c r="M1130" s="98"/>
    </row>
    <row r="1131" spans="1:13">
      <c r="A1131" s="5"/>
      <c r="B1131" s="97"/>
      <c r="C1131" s="97"/>
      <c r="D1131" s="98"/>
      <c r="E1131" s="98"/>
      <c r="F1131" s="98"/>
      <c r="G1131" s="98"/>
      <c r="H1131" s="98"/>
      <c r="I1131" s="98"/>
      <c r="J1131" s="98"/>
      <c r="K1131" s="98"/>
      <c r="L1131" s="98"/>
      <c r="M1131" s="98"/>
    </row>
    <row r="1132" spans="1:13">
      <c r="A1132" s="5"/>
      <c r="B1132" s="97"/>
      <c r="C1132" s="97"/>
      <c r="D1132" s="98"/>
      <c r="E1132" s="98"/>
      <c r="F1132" s="98"/>
      <c r="G1132" s="98"/>
      <c r="H1132" s="98"/>
      <c r="I1132" s="98"/>
      <c r="J1132" s="98"/>
      <c r="K1132" s="98"/>
      <c r="L1132" s="98"/>
      <c r="M1132" s="98"/>
    </row>
    <row r="1133" spans="1:13">
      <c r="A1133" s="5"/>
      <c r="B1133" s="97"/>
      <c r="C1133" s="97"/>
      <c r="D1133" s="98"/>
      <c r="E1133" s="98"/>
      <c r="F1133" s="98"/>
      <c r="G1133" s="98"/>
      <c r="H1133" s="98"/>
      <c r="I1133" s="98"/>
      <c r="J1133" s="98"/>
      <c r="K1133" s="98"/>
      <c r="L1133" s="98"/>
      <c r="M1133" s="98"/>
    </row>
    <row r="1134" spans="1:13">
      <c r="A1134" s="5"/>
      <c r="B1134" s="97"/>
      <c r="C1134" s="97"/>
      <c r="D1134" s="98"/>
      <c r="E1134" s="98"/>
      <c r="F1134" s="98"/>
      <c r="G1134" s="98"/>
      <c r="H1134" s="98"/>
      <c r="I1134" s="98"/>
      <c r="J1134" s="98"/>
      <c r="K1134" s="98"/>
      <c r="L1134" s="98"/>
      <c r="M1134" s="98"/>
    </row>
    <row r="1135" spans="1:13">
      <c r="A1135" s="5"/>
      <c r="B1135" s="97"/>
      <c r="C1135" s="97"/>
      <c r="D1135" s="98"/>
      <c r="E1135" s="98"/>
      <c r="F1135" s="98"/>
      <c r="G1135" s="98"/>
      <c r="H1135" s="98"/>
      <c r="I1135" s="98"/>
      <c r="J1135" s="98"/>
      <c r="K1135" s="98"/>
      <c r="L1135" s="98"/>
      <c r="M1135" s="98"/>
    </row>
    <row r="1136" spans="1:13">
      <c r="A1136" s="5"/>
      <c r="B1136" s="97"/>
      <c r="C1136" s="97"/>
      <c r="D1136" s="98"/>
      <c r="E1136" s="98"/>
      <c r="F1136" s="98"/>
      <c r="G1136" s="98"/>
      <c r="H1136" s="98"/>
      <c r="I1136" s="98"/>
      <c r="J1136" s="98"/>
      <c r="K1136" s="98"/>
      <c r="L1136" s="98"/>
      <c r="M1136" s="98"/>
    </row>
    <row r="1137" spans="1:13">
      <c r="A1137" s="5"/>
      <c r="B1137" s="97"/>
      <c r="C1137" s="97"/>
      <c r="D1137" s="98"/>
      <c r="E1137" s="98"/>
      <c r="F1137" s="98"/>
      <c r="G1137" s="98"/>
      <c r="H1137" s="98"/>
      <c r="I1137" s="98"/>
      <c r="J1137" s="98"/>
      <c r="K1137" s="98"/>
      <c r="L1137" s="98"/>
      <c r="M1137" s="98"/>
    </row>
    <row r="1138" spans="1:13">
      <c r="A1138" s="5"/>
      <c r="B1138" s="97"/>
      <c r="C1138" s="97"/>
      <c r="D1138" s="98"/>
      <c r="E1138" s="98"/>
      <c r="F1138" s="98"/>
      <c r="G1138" s="98"/>
      <c r="H1138" s="98"/>
      <c r="I1138" s="98"/>
      <c r="J1138" s="98"/>
      <c r="K1138" s="98"/>
      <c r="L1138" s="98"/>
      <c r="M1138" s="98"/>
    </row>
    <row r="1139" spans="1:13">
      <c r="A1139" s="5"/>
      <c r="B1139" s="97"/>
      <c r="C1139" s="97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</row>
    <row r="1140" spans="1:13">
      <c r="A1140" s="5"/>
      <c r="B1140" s="97"/>
      <c r="C1140" s="97"/>
      <c r="D1140" s="98"/>
      <c r="E1140" s="98"/>
      <c r="F1140" s="98"/>
      <c r="G1140" s="98"/>
      <c r="H1140" s="98"/>
      <c r="I1140" s="98"/>
      <c r="J1140" s="98"/>
      <c r="K1140" s="98"/>
      <c r="L1140" s="98"/>
      <c r="M1140" s="98"/>
    </row>
    <row r="1141" spans="1:13">
      <c r="A1141" s="5"/>
      <c r="B1141" s="97"/>
      <c r="C1141" s="97"/>
      <c r="D1141" s="98"/>
      <c r="E1141" s="98"/>
      <c r="F1141" s="98"/>
      <c r="G1141" s="98"/>
      <c r="H1141" s="98"/>
      <c r="I1141" s="98"/>
      <c r="J1141" s="98"/>
      <c r="K1141" s="98"/>
      <c r="L1141" s="98"/>
      <c r="M1141" s="98"/>
    </row>
    <row r="1142" spans="1:13">
      <c r="A1142" s="5"/>
      <c r="B1142" s="97"/>
      <c r="C1142" s="97"/>
      <c r="D1142" s="98"/>
      <c r="E1142" s="98"/>
      <c r="F1142" s="98"/>
      <c r="G1142" s="98"/>
      <c r="H1142" s="98"/>
      <c r="I1142" s="98"/>
      <c r="J1142" s="98"/>
      <c r="K1142" s="98"/>
      <c r="L1142" s="98"/>
      <c r="M1142" s="98"/>
    </row>
    <row r="1143" spans="1:13">
      <c r="A1143" s="5"/>
      <c r="B1143" s="97"/>
      <c r="C1143" s="97"/>
      <c r="D1143" s="98"/>
      <c r="E1143" s="98"/>
      <c r="F1143" s="98"/>
      <c r="G1143" s="98"/>
      <c r="H1143" s="98"/>
      <c r="I1143" s="98"/>
      <c r="J1143" s="98"/>
      <c r="K1143" s="98"/>
      <c r="L1143" s="98"/>
      <c r="M1143" s="98"/>
    </row>
    <row r="1144" spans="1:13">
      <c r="A1144" s="5"/>
      <c r="B1144" s="97"/>
      <c r="C1144" s="97"/>
      <c r="D1144" s="98"/>
      <c r="E1144" s="98"/>
      <c r="F1144" s="98"/>
      <c r="G1144" s="98"/>
      <c r="H1144" s="98"/>
      <c r="I1144" s="98"/>
      <c r="J1144" s="98"/>
      <c r="K1144" s="98"/>
      <c r="L1144" s="98"/>
      <c r="M1144" s="98"/>
    </row>
    <row r="1145" spans="1:13">
      <c r="A1145" s="5"/>
      <c r="B1145" s="97"/>
      <c r="C1145" s="97"/>
      <c r="D1145" s="98"/>
      <c r="E1145" s="98"/>
      <c r="F1145" s="98"/>
      <c r="G1145" s="98"/>
      <c r="H1145" s="98"/>
      <c r="I1145" s="98"/>
      <c r="J1145" s="98"/>
      <c r="K1145" s="98"/>
      <c r="L1145" s="98"/>
      <c r="M1145" s="98"/>
    </row>
    <row r="1146" spans="1:13">
      <c r="A1146" s="5"/>
      <c r="B1146" s="97"/>
      <c r="C1146" s="97"/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</row>
    <row r="1147" spans="1:13">
      <c r="A1147" s="5"/>
      <c r="B1147" s="97"/>
      <c r="C1147" s="97"/>
      <c r="D1147" s="98"/>
      <c r="E1147" s="98"/>
      <c r="F1147" s="98"/>
      <c r="G1147" s="98"/>
      <c r="H1147" s="98"/>
      <c r="I1147" s="98"/>
      <c r="J1147" s="98"/>
      <c r="K1147" s="98"/>
      <c r="L1147" s="98"/>
      <c r="M1147" s="98"/>
    </row>
    <row r="1148" spans="1:13">
      <c r="A1148" s="5"/>
      <c r="B1148" s="97"/>
      <c r="C1148" s="97"/>
      <c r="D1148" s="98"/>
      <c r="E1148" s="98"/>
      <c r="F1148" s="98"/>
      <c r="G1148" s="98"/>
      <c r="H1148" s="98"/>
      <c r="I1148" s="98"/>
      <c r="J1148" s="98"/>
      <c r="K1148" s="98"/>
      <c r="L1148" s="98"/>
      <c r="M1148" s="98"/>
    </row>
    <row r="1149" spans="1:13">
      <c r="A1149" s="5"/>
      <c r="B1149" s="97"/>
      <c r="C1149" s="97"/>
      <c r="D1149" s="98"/>
      <c r="E1149" s="98"/>
      <c r="F1149" s="98"/>
      <c r="G1149" s="98"/>
      <c r="H1149" s="98"/>
      <c r="I1149" s="98"/>
      <c r="J1149" s="98"/>
      <c r="K1149" s="98"/>
      <c r="L1149" s="98"/>
      <c r="M1149" s="98"/>
    </row>
    <row r="1150" spans="1:13">
      <c r="A1150" s="5"/>
      <c r="B1150" s="97"/>
      <c r="C1150" s="97"/>
      <c r="D1150" s="98"/>
      <c r="E1150" s="98"/>
      <c r="F1150" s="98"/>
      <c r="G1150" s="98"/>
      <c r="H1150" s="98"/>
      <c r="I1150" s="98"/>
      <c r="J1150" s="98"/>
      <c r="K1150" s="98"/>
      <c r="L1150" s="98"/>
      <c r="M1150" s="98"/>
    </row>
    <row r="1151" spans="1:13">
      <c r="A1151" s="5"/>
      <c r="B1151" s="97"/>
      <c r="C1151" s="97"/>
      <c r="D1151" s="98"/>
      <c r="E1151" s="98"/>
      <c r="F1151" s="98"/>
      <c r="G1151" s="98"/>
      <c r="H1151" s="98"/>
      <c r="I1151" s="98"/>
      <c r="J1151" s="98"/>
      <c r="K1151" s="98"/>
      <c r="L1151" s="98"/>
      <c r="M1151" s="98"/>
    </row>
    <row r="1152" spans="1:13">
      <c r="A1152" s="5"/>
      <c r="B1152" s="97"/>
      <c r="C1152" s="97"/>
      <c r="D1152" s="98"/>
      <c r="E1152" s="98"/>
      <c r="F1152" s="98"/>
      <c r="G1152" s="98"/>
      <c r="H1152" s="98"/>
      <c r="I1152" s="98"/>
      <c r="J1152" s="98"/>
      <c r="K1152" s="98"/>
      <c r="L1152" s="98"/>
      <c r="M1152" s="98"/>
    </row>
    <row r="1153" spans="1:13">
      <c r="A1153" s="5"/>
      <c r="B1153" s="97"/>
      <c r="C1153" s="97"/>
      <c r="D1153" s="98"/>
      <c r="E1153" s="98"/>
      <c r="F1153" s="98"/>
      <c r="G1153" s="98"/>
      <c r="H1153" s="98"/>
      <c r="I1153" s="98"/>
      <c r="J1153" s="98"/>
      <c r="K1153" s="98"/>
      <c r="L1153" s="98"/>
      <c r="M1153" s="98"/>
    </row>
    <row r="1154" spans="1:13">
      <c r="A1154" s="5"/>
      <c r="B1154" s="97"/>
      <c r="C1154" s="97"/>
      <c r="D1154" s="98"/>
      <c r="E1154" s="98"/>
      <c r="F1154" s="98"/>
      <c r="G1154" s="98"/>
      <c r="H1154" s="98"/>
      <c r="I1154" s="98"/>
      <c r="J1154" s="98"/>
      <c r="K1154" s="98"/>
      <c r="L1154" s="98"/>
      <c r="M1154" s="98"/>
    </row>
    <row r="1155" spans="1:13">
      <c r="A1155" s="5"/>
      <c r="B1155" s="97"/>
      <c r="C1155" s="97"/>
      <c r="D1155" s="98"/>
      <c r="E1155" s="98"/>
      <c r="F1155" s="98"/>
      <c r="G1155" s="98"/>
      <c r="H1155" s="98"/>
      <c r="I1155" s="98"/>
      <c r="J1155" s="98"/>
      <c r="K1155" s="98"/>
      <c r="L1155" s="98"/>
      <c r="M1155" s="98"/>
    </row>
    <row r="1156" spans="1:13">
      <c r="A1156" s="5"/>
      <c r="B1156" s="97"/>
      <c r="C1156" s="97"/>
      <c r="D1156" s="98"/>
      <c r="E1156" s="98"/>
      <c r="F1156" s="98"/>
      <c r="G1156" s="98"/>
      <c r="H1156" s="98"/>
      <c r="I1156" s="98"/>
      <c r="J1156" s="98"/>
      <c r="K1156" s="98"/>
      <c r="L1156" s="98"/>
      <c r="M1156" s="98"/>
    </row>
    <row r="1157" spans="1:13">
      <c r="A1157" s="5"/>
      <c r="B1157" s="97"/>
      <c r="C1157" s="97"/>
      <c r="D1157" s="98"/>
      <c r="E1157" s="98"/>
      <c r="F1157" s="98"/>
      <c r="G1157" s="98"/>
      <c r="H1157" s="98"/>
      <c r="I1157" s="98"/>
      <c r="J1157" s="98"/>
      <c r="K1157" s="98"/>
      <c r="L1157" s="98"/>
      <c r="M1157" s="98"/>
    </row>
    <row r="1158" spans="1:13">
      <c r="A1158" s="5"/>
      <c r="B1158" s="97"/>
      <c r="C1158" s="97"/>
      <c r="D1158" s="98"/>
      <c r="E1158" s="98"/>
      <c r="F1158" s="98"/>
      <c r="G1158" s="98"/>
      <c r="H1158" s="98"/>
      <c r="I1158" s="98"/>
      <c r="J1158" s="98"/>
      <c r="K1158" s="98"/>
      <c r="L1158" s="98"/>
      <c r="M1158" s="98"/>
    </row>
    <row r="1159" spans="1:13">
      <c r="A1159" s="5"/>
      <c r="B1159" s="97"/>
      <c r="C1159" s="97"/>
      <c r="D1159" s="98"/>
      <c r="E1159" s="98"/>
      <c r="F1159" s="98"/>
      <c r="G1159" s="98"/>
      <c r="H1159" s="98"/>
      <c r="I1159" s="98"/>
      <c r="J1159" s="98"/>
      <c r="K1159" s="98"/>
      <c r="L1159" s="98"/>
      <c r="M1159" s="98"/>
    </row>
    <row r="1160" spans="1:13">
      <c r="A1160" s="5"/>
      <c r="B1160" s="97"/>
      <c r="C1160" s="97"/>
      <c r="D1160" s="98"/>
      <c r="E1160" s="98"/>
      <c r="F1160" s="98"/>
      <c r="G1160" s="98"/>
      <c r="H1160" s="98"/>
      <c r="I1160" s="98"/>
      <c r="J1160" s="98"/>
      <c r="K1160" s="98"/>
      <c r="L1160" s="98"/>
      <c r="M1160" s="98"/>
    </row>
    <row r="1161" spans="1:13">
      <c r="A1161" s="5"/>
      <c r="B1161" s="97"/>
      <c r="C1161" s="97"/>
      <c r="D1161" s="98"/>
      <c r="E1161" s="98"/>
      <c r="F1161" s="98"/>
      <c r="G1161" s="98"/>
      <c r="H1161" s="98"/>
      <c r="I1161" s="98"/>
      <c r="J1161" s="98"/>
      <c r="K1161" s="98"/>
      <c r="L1161" s="98"/>
      <c r="M1161" s="98"/>
    </row>
    <row r="1162" spans="1:13">
      <c r="A1162" s="5"/>
      <c r="B1162" s="97"/>
      <c r="C1162" s="97"/>
      <c r="D1162" s="98"/>
      <c r="E1162" s="98"/>
      <c r="F1162" s="98"/>
      <c r="G1162" s="98"/>
      <c r="H1162" s="98"/>
      <c r="I1162" s="98"/>
      <c r="J1162" s="98"/>
      <c r="K1162" s="98"/>
      <c r="L1162" s="98"/>
      <c r="M1162" s="98"/>
    </row>
    <row r="1163" spans="1:13">
      <c r="A1163" s="5"/>
      <c r="B1163" s="97"/>
      <c r="C1163" s="97"/>
      <c r="D1163" s="98"/>
      <c r="E1163" s="98"/>
      <c r="F1163" s="98"/>
      <c r="G1163" s="98"/>
      <c r="H1163" s="98"/>
      <c r="I1163" s="98"/>
      <c r="J1163" s="98"/>
      <c r="K1163" s="98"/>
      <c r="L1163" s="98"/>
      <c r="M1163" s="98"/>
    </row>
    <row r="1164" spans="1:13">
      <c r="A1164" s="5"/>
      <c r="B1164" s="97"/>
      <c r="C1164" s="97"/>
      <c r="D1164" s="98"/>
      <c r="E1164" s="98"/>
      <c r="F1164" s="98"/>
      <c r="G1164" s="98"/>
      <c r="H1164" s="98"/>
      <c r="I1164" s="98"/>
      <c r="J1164" s="98"/>
      <c r="K1164" s="98"/>
      <c r="L1164" s="98"/>
      <c r="M1164" s="98"/>
    </row>
    <row r="1165" spans="1:13">
      <c r="A1165" s="5"/>
      <c r="B1165" s="97"/>
      <c r="C1165" s="97"/>
      <c r="D1165" s="98"/>
      <c r="E1165" s="98"/>
      <c r="F1165" s="98"/>
      <c r="G1165" s="98"/>
      <c r="H1165" s="98"/>
      <c r="I1165" s="98"/>
      <c r="J1165" s="98"/>
      <c r="K1165" s="98"/>
      <c r="L1165" s="98"/>
      <c r="M1165" s="98"/>
    </row>
    <row r="1166" spans="1:13">
      <c r="A1166" s="5"/>
      <c r="B1166" s="97"/>
      <c r="C1166" s="97"/>
      <c r="D1166" s="98"/>
      <c r="E1166" s="98"/>
      <c r="F1166" s="98"/>
      <c r="G1166" s="98"/>
      <c r="H1166" s="98"/>
      <c r="I1166" s="98"/>
      <c r="J1166" s="98"/>
      <c r="K1166" s="98"/>
      <c r="L1166" s="98"/>
      <c r="M1166" s="98"/>
    </row>
    <row r="1167" spans="1:13">
      <c r="A1167" s="5"/>
      <c r="B1167" s="97"/>
      <c r="C1167" s="97"/>
      <c r="D1167" s="98"/>
      <c r="E1167" s="98"/>
      <c r="F1167" s="98"/>
      <c r="G1167" s="98"/>
      <c r="H1167" s="98"/>
      <c r="I1167" s="98"/>
      <c r="J1167" s="98"/>
      <c r="K1167" s="98"/>
      <c r="L1167" s="98"/>
      <c r="M1167" s="98"/>
    </row>
    <row r="1168" spans="1:13">
      <c r="A1168" s="5"/>
      <c r="B1168" s="97"/>
      <c r="C1168" s="97"/>
      <c r="D1168" s="98"/>
      <c r="E1168" s="98"/>
      <c r="F1168" s="98"/>
      <c r="G1168" s="98"/>
      <c r="H1168" s="98"/>
      <c r="I1168" s="98"/>
      <c r="J1168" s="98"/>
      <c r="K1168" s="98"/>
      <c r="L1168" s="98"/>
      <c r="M1168" s="98"/>
    </row>
    <row r="1169" spans="1:13">
      <c r="A1169" s="5"/>
      <c r="B1169" s="97"/>
      <c r="C1169" s="97"/>
      <c r="D1169" s="98"/>
      <c r="E1169" s="98"/>
      <c r="F1169" s="98"/>
      <c r="G1169" s="98"/>
      <c r="H1169" s="98"/>
      <c r="I1169" s="98"/>
      <c r="J1169" s="98"/>
      <c r="K1169" s="98"/>
      <c r="L1169" s="98"/>
      <c r="M1169" s="98"/>
    </row>
    <row r="1170" spans="1:13">
      <c r="A1170" s="5"/>
      <c r="B1170" s="97"/>
      <c r="C1170" s="97"/>
      <c r="D1170" s="98"/>
      <c r="E1170" s="98"/>
      <c r="F1170" s="98"/>
      <c r="G1170" s="98"/>
      <c r="H1170" s="98"/>
      <c r="I1170" s="98"/>
      <c r="J1170" s="98"/>
      <c r="K1170" s="98"/>
      <c r="L1170" s="98"/>
      <c r="M1170" s="98"/>
    </row>
    <row r="1171" spans="1:13">
      <c r="A1171" s="5"/>
      <c r="B1171" s="97"/>
      <c r="C1171" s="97"/>
      <c r="D1171" s="98"/>
      <c r="E1171" s="98"/>
      <c r="F1171" s="98"/>
      <c r="G1171" s="98"/>
      <c r="H1171" s="98"/>
      <c r="I1171" s="98"/>
      <c r="J1171" s="98"/>
      <c r="K1171" s="98"/>
      <c r="L1171" s="98"/>
      <c r="M1171" s="98"/>
    </row>
    <row r="1172" spans="1:13">
      <c r="A1172" s="5"/>
      <c r="B1172" s="97"/>
      <c r="C1172" s="97"/>
      <c r="D1172" s="98"/>
      <c r="E1172" s="98"/>
      <c r="F1172" s="98"/>
      <c r="G1172" s="98"/>
      <c r="H1172" s="98"/>
      <c r="I1172" s="98"/>
      <c r="J1172" s="98"/>
      <c r="K1172" s="98"/>
      <c r="L1172" s="98"/>
      <c r="M1172" s="98"/>
    </row>
    <row r="1173" spans="1:13">
      <c r="A1173" s="5"/>
      <c r="B1173" s="97"/>
      <c r="C1173" s="97"/>
      <c r="D1173" s="98"/>
      <c r="E1173" s="98"/>
      <c r="F1173" s="98"/>
      <c r="G1173" s="98"/>
      <c r="H1173" s="98"/>
      <c r="I1173" s="98"/>
      <c r="J1173" s="98"/>
      <c r="K1173" s="98"/>
      <c r="L1173" s="98"/>
      <c r="M1173" s="98"/>
    </row>
    <row r="1174" spans="1:13">
      <c r="A1174" s="5"/>
      <c r="B1174" s="97"/>
      <c r="C1174" s="97"/>
      <c r="D1174" s="98"/>
      <c r="E1174" s="98"/>
      <c r="F1174" s="98"/>
      <c r="G1174" s="98"/>
      <c r="H1174" s="98"/>
      <c r="I1174" s="98"/>
      <c r="J1174" s="98"/>
      <c r="K1174" s="98"/>
      <c r="L1174" s="98"/>
      <c r="M1174" s="98"/>
    </row>
    <row r="1175" spans="1:13">
      <c r="A1175" s="5"/>
      <c r="B1175" s="97"/>
      <c r="C1175" s="97"/>
      <c r="D1175" s="98"/>
      <c r="E1175" s="98"/>
      <c r="F1175" s="98"/>
      <c r="G1175" s="98"/>
      <c r="H1175" s="98"/>
      <c r="I1175" s="98"/>
      <c r="J1175" s="98"/>
      <c r="K1175" s="98"/>
      <c r="L1175" s="98"/>
      <c r="M1175" s="98"/>
    </row>
    <row r="1176" spans="1:13">
      <c r="A1176" s="5"/>
      <c r="B1176" s="97"/>
      <c r="C1176" s="97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</row>
    <row r="1177" spans="1:13">
      <c r="A1177" s="5"/>
      <c r="B1177" s="97"/>
      <c r="C1177" s="97"/>
      <c r="D1177" s="98"/>
      <c r="E1177" s="98"/>
      <c r="F1177" s="98"/>
      <c r="G1177" s="98"/>
      <c r="H1177" s="98"/>
      <c r="I1177" s="98"/>
      <c r="J1177" s="98"/>
      <c r="K1177" s="98"/>
      <c r="L1177" s="98"/>
      <c r="M1177" s="98"/>
    </row>
    <row r="1178" spans="1:13">
      <c r="A1178" s="5"/>
      <c r="B1178" s="97"/>
      <c r="C1178" s="97"/>
      <c r="D1178" s="98"/>
      <c r="E1178" s="98"/>
      <c r="F1178" s="98"/>
      <c r="G1178" s="98"/>
      <c r="H1178" s="98"/>
      <c r="I1178" s="98"/>
      <c r="J1178" s="98"/>
      <c r="K1178" s="98"/>
      <c r="L1178" s="98"/>
      <c r="M1178" s="98"/>
    </row>
    <row r="1179" spans="1:13">
      <c r="A1179" s="5"/>
      <c r="B1179" s="97"/>
      <c r="C1179" s="97"/>
      <c r="D1179" s="98"/>
      <c r="E1179" s="98"/>
      <c r="F1179" s="98"/>
      <c r="G1179" s="98"/>
      <c r="H1179" s="98"/>
      <c r="I1179" s="98"/>
      <c r="J1179" s="98"/>
      <c r="K1179" s="98"/>
      <c r="L1179" s="98"/>
      <c r="M1179" s="98"/>
    </row>
    <row r="1180" spans="1:13">
      <c r="A1180" s="5"/>
      <c r="B1180" s="97"/>
      <c r="C1180" s="97"/>
      <c r="D1180" s="98"/>
      <c r="E1180" s="98"/>
      <c r="F1180" s="98"/>
      <c r="G1180" s="98"/>
      <c r="H1180" s="98"/>
      <c r="I1180" s="98"/>
      <c r="J1180" s="98"/>
      <c r="K1180" s="98"/>
      <c r="L1180" s="98"/>
      <c r="M1180" s="98"/>
    </row>
    <row r="1181" spans="1:13">
      <c r="A1181" s="5"/>
      <c r="B1181" s="97"/>
      <c r="C1181" s="97"/>
      <c r="D1181" s="98"/>
      <c r="E1181" s="98"/>
      <c r="F1181" s="98"/>
      <c r="G1181" s="98"/>
      <c r="H1181" s="98"/>
      <c r="I1181" s="98"/>
      <c r="J1181" s="98"/>
      <c r="K1181" s="98"/>
      <c r="L1181" s="98"/>
      <c r="M1181" s="98"/>
    </row>
    <row r="1182" spans="1:13">
      <c r="A1182" s="5"/>
      <c r="B1182" s="97"/>
      <c r="C1182" s="97"/>
      <c r="D1182" s="98"/>
      <c r="E1182" s="98"/>
      <c r="F1182" s="98"/>
      <c r="G1182" s="98"/>
      <c r="H1182" s="98"/>
      <c r="I1182" s="98"/>
      <c r="J1182" s="98"/>
      <c r="K1182" s="98"/>
      <c r="L1182" s="98"/>
      <c r="M1182" s="98"/>
    </row>
    <row r="1183" spans="1:13">
      <c r="A1183" s="5"/>
      <c r="B1183" s="97"/>
      <c r="C1183" s="97"/>
      <c r="D1183" s="98"/>
      <c r="E1183" s="98"/>
      <c r="F1183" s="98"/>
      <c r="G1183" s="98"/>
      <c r="H1183" s="98"/>
      <c r="I1183" s="98"/>
      <c r="J1183" s="98"/>
      <c r="K1183" s="98"/>
      <c r="L1183" s="98"/>
      <c r="M1183" s="98"/>
    </row>
    <row r="1184" spans="1:13">
      <c r="A1184" s="5"/>
      <c r="B1184" s="97"/>
      <c r="C1184" s="97"/>
      <c r="D1184" s="98"/>
      <c r="E1184" s="98"/>
      <c r="F1184" s="98"/>
      <c r="G1184" s="98"/>
      <c r="H1184" s="98"/>
      <c r="I1184" s="98"/>
      <c r="J1184" s="98"/>
      <c r="K1184" s="98"/>
      <c r="L1184" s="98"/>
      <c r="M1184" s="98"/>
    </row>
    <row r="1185" spans="1:13">
      <c r="A1185" s="5"/>
      <c r="B1185" s="97"/>
      <c r="C1185" s="97"/>
      <c r="D1185" s="98"/>
      <c r="E1185" s="98"/>
      <c r="F1185" s="98"/>
      <c r="G1185" s="98"/>
      <c r="H1185" s="98"/>
      <c r="I1185" s="98"/>
      <c r="J1185" s="98"/>
      <c r="K1185" s="98"/>
      <c r="L1185" s="98"/>
      <c r="M1185" s="98"/>
    </row>
    <row r="1186" spans="1:13">
      <c r="A1186" s="5"/>
      <c r="B1186" s="97"/>
      <c r="C1186" s="97"/>
      <c r="D1186" s="98"/>
      <c r="E1186" s="98"/>
      <c r="F1186" s="98"/>
      <c r="G1186" s="98"/>
      <c r="H1186" s="98"/>
      <c r="I1186" s="98"/>
      <c r="J1186" s="98"/>
      <c r="K1186" s="98"/>
      <c r="L1186" s="98"/>
      <c r="M1186" s="98"/>
    </row>
    <row r="1187" spans="1:13">
      <c r="A1187" s="5"/>
      <c r="B1187" s="97"/>
      <c r="C1187" s="97"/>
      <c r="D1187" s="98"/>
      <c r="E1187" s="98"/>
      <c r="F1187" s="98"/>
      <c r="G1187" s="98"/>
      <c r="H1187" s="98"/>
      <c r="I1187" s="98"/>
      <c r="J1187" s="98"/>
      <c r="K1187" s="98"/>
      <c r="L1187" s="98"/>
      <c r="M1187" s="98"/>
    </row>
    <row r="1188" spans="1:13">
      <c r="A1188" s="5"/>
      <c r="B1188" s="97"/>
      <c r="C1188" s="97"/>
      <c r="D1188" s="98"/>
      <c r="E1188" s="98"/>
      <c r="F1188" s="98"/>
      <c r="G1188" s="98"/>
      <c r="H1188" s="98"/>
      <c r="I1188" s="98"/>
      <c r="J1188" s="98"/>
      <c r="K1188" s="98"/>
      <c r="L1188" s="98"/>
      <c r="M1188" s="98"/>
    </row>
    <row r="1189" spans="1:13">
      <c r="A1189" s="5"/>
      <c r="B1189" s="97"/>
      <c r="C1189" s="97"/>
      <c r="D1189" s="98"/>
      <c r="E1189" s="98"/>
      <c r="F1189" s="98"/>
      <c r="G1189" s="98"/>
      <c r="H1189" s="98"/>
      <c r="I1189" s="98"/>
      <c r="J1189" s="98"/>
      <c r="K1189" s="98"/>
      <c r="L1189" s="98"/>
      <c r="M1189" s="98"/>
    </row>
    <row r="1190" spans="1:13">
      <c r="A1190" s="5"/>
      <c r="B1190" s="97"/>
      <c r="C1190" s="97"/>
      <c r="D1190" s="98"/>
      <c r="E1190" s="98"/>
      <c r="F1190" s="98"/>
      <c r="G1190" s="98"/>
      <c r="H1190" s="98"/>
      <c r="I1190" s="98"/>
      <c r="J1190" s="98"/>
      <c r="K1190" s="98"/>
      <c r="L1190" s="98"/>
      <c r="M1190" s="98"/>
    </row>
    <row r="1191" spans="1:13">
      <c r="A1191" s="5"/>
      <c r="B1191" s="97"/>
      <c r="C1191" s="97"/>
      <c r="D1191" s="98"/>
      <c r="E1191" s="98"/>
      <c r="F1191" s="98"/>
      <c r="G1191" s="98"/>
      <c r="H1191" s="98"/>
      <c r="I1191" s="98"/>
      <c r="J1191" s="98"/>
      <c r="K1191" s="98"/>
      <c r="L1191" s="98"/>
      <c r="M1191" s="98"/>
    </row>
    <row r="1192" spans="1:13">
      <c r="A1192" s="5"/>
      <c r="B1192" s="97"/>
      <c r="C1192" s="97"/>
      <c r="D1192" s="98"/>
      <c r="E1192" s="98"/>
      <c r="F1192" s="98"/>
      <c r="G1192" s="98"/>
      <c r="H1192" s="98"/>
      <c r="I1192" s="98"/>
      <c r="J1192" s="98"/>
      <c r="K1192" s="98"/>
      <c r="L1192" s="98"/>
      <c r="M1192" s="98"/>
    </row>
    <row r="1193" spans="1:13">
      <c r="A1193" s="5"/>
      <c r="B1193" s="97"/>
      <c r="C1193" s="97"/>
      <c r="D1193" s="98"/>
      <c r="E1193" s="98"/>
      <c r="F1193" s="98"/>
      <c r="G1193" s="98"/>
      <c r="H1193" s="98"/>
      <c r="I1193" s="98"/>
      <c r="J1193" s="98"/>
      <c r="K1193" s="98"/>
      <c r="L1193" s="98"/>
      <c r="M1193" s="98"/>
    </row>
    <row r="1194" spans="1:13">
      <c r="A1194" s="5"/>
      <c r="B1194" s="97"/>
      <c r="C1194" s="97"/>
      <c r="D1194" s="98"/>
      <c r="E1194" s="98"/>
      <c r="F1194" s="98"/>
      <c r="G1194" s="98"/>
      <c r="H1194" s="98"/>
      <c r="I1194" s="98"/>
      <c r="J1194" s="98"/>
      <c r="K1194" s="98"/>
      <c r="L1194" s="98"/>
      <c r="M1194" s="98"/>
    </row>
    <row r="1195" spans="1:13">
      <c r="A1195" s="5"/>
      <c r="B1195" s="97"/>
      <c r="C1195" s="97"/>
      <c r="D1195" s="98"/>
      <c r="E1195" s="98"/>
      <c r="F1195" s="98"/>
      <c r="G1195" s="98"/>
      <c r="H1195" s="98"/>
      <c r="I1195" s="98"/>
      <c r="J1195" s="98"/>
      <c r="K1195" s="98"/>
      <c r="L1195" s="98"/>
      <c r="M1195" s="98"/>
    </row>
    <row r="1196" spans="1:13">
      <c r="A1196" s="5"/>
      <c r="B1196" s="97"/>
      <c r="C1196" s="97"/>
      <c r="D1196" s="98"/>
      <c r="E1196" s="98"/>
      <c r="F1196" s="98"/>
      <c r="G1196" s="98"/>
      <c r="H1196" s="98"/>
      <c r="I1196" s="98"/>
      <c r="J1196" s="98"/>
      <c r="K1196" s="98"/>
      <c r="L1196" s="98"/>
      <c r="M1196" s="98"/>
    </row>
    <row r="1197" spans="1:13">
      <c r="A1197" s="5"/>
      <c r="B1197" s="97"/>
      <c r="C1197" s="97"/>
      <c r="D1197" s="98"/>
      <c r="E1197" s="98"/>
      <c r="F1197" s="98"/>
      <c r="G1197" s="98"/>
      <c r="H1197" s="98"/>
      <c r="I1197" s="98"/>
      <c r="J1197" s="98"/>
      <c r="K1197" s="98"/>
      <c r="L1197" s="98"/>
      <c r="M1197" s="98"/>
    </row>
    <row r="1198" spans="1:13">
      <c r="A1198" s="5"/>
      <c r="B1198" s="97"/>
      <c r="C1198" s="97"/>
      <c r="D1198" s="98"/>
      <c r="E1198" s="98"/>
      <c r="F1198" s="98"/>
      <c r="G1198" s="98"/>
      <c r="H1198" s="98"/>
      <c r="I1198" s="98"/>
      <c r="J1198" s="98"/>
      <c r="K1198" s="98"/>
      <c r="L1198" s="98"/>
      <c r="M1198" s="98"/>
    </row>
    <row r="1199" spans="1:13">
      <c r="A1199" s="5"/>
      <c r="B1199" s="97"/>
      <c r="C1199" s="97"/>
      <c r="D1199" s="98"/>
      <c r="E1199" s="98"/>
      <c r="F1199" s="98"/>
      <c r="G1199" s="98"/>
      <c r="H1199" s="98"/>
      <c r="I1199" s="98"/>
      <c r="J1199" s="98"/>
      <c r="K1199" s="98"/>
      <c r="L1199" s="98"/>
      <c r="M1199" s="98"/>
    </row>
    <row r="1200" spans="1:13">
      <c r="A1200" s="5"/>
      <c r="B1200" s="97"/>
      <c r="C1200" s="97"/>
      <c r="D1200" s="98"/>
      <c r="E1200" s="98"/>
      <c r="F1200" s="98"/>
      <c r="G1200" s="98"/>
      <c r="H1200" s="98"/>
      <c r="I1200" s="98"/>
      <c r="J1200" s="98"/>
      <c r="K1200" s="98"/>
      <c r="L1200" s="98"/>
      <c r="M1200" s="98"/>
    </row>
    <row r="1201" spans="1:13">
      <c r="A1201" s="5"/>
      <c r="B1201" s="97"/>
      <c r="C1201" s="97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</row>
    <row r="1202" spans="1:13">
      <c r="A1202" s="5"/>
      <c r="B1202" s="97"/>
      <c r="C1202" s="97"/>
      <c r="D1202" s="98"/>
      <c r="E1202" s="98"/>
      <c r="F1202" s="98"/>
      <c r="G1202" s="98"/>
      <c r="H1202" s="98"/>
      <c r="I1202" s="98"/>
      <c r="J1202" s="98"/>
      <c r="K1202" s="98"/>
      <c r="L1202" s="98"/>
      <c r="M1202" s="98"/>
    </row>
    <row r="1203" spans="1:13">
      <c r="A1203" s="5"/>
      <c r="B1203" s="97"/>
      <c r="C1203" s="97"/>
      <c r="D1203" s="98"/>
      <c r="E1203" s="98"/>
      <c r="F1203" s="98"/>
      <c r="G1203" s="98"/>
      <c r="H1203" s="98"/>
      <c r="I1203" s="98"/>
      <c r="J1203" s="98"/>
      <c r="K1203" s="98"/>
      <c r="L1203" s="98"/>
      <c r="M1203" s="98"/>
    </row>
    <row r="1204" spans="1:13">
      <c r="A1204" s="5"/>
      <c r="B1204" s="97"/>
      <c r="C1204" s="97"/>
      <c r="D1204" s="98"/>
      <c r="E1204" s="98"/>
      <c r="F1204" s="98"/>
      <c r="G1204" s="98"/>
      <c r="H1204" s="98"/>
      <c r="I1204" s="98"/>
      <c r="J1204" s="98"/>
      <c r="K1204" s="98"/>
      <c r="L1204" s="98"/>
      <c r="M1204" s="98"/>
    </row>
    <row r="1205" spans="1:13">
      <c r="A1205" s="5"/>
      <c r="B1205" s="97"/>
      <c r="C1205" s="97"/>
      <c r="D1205" s="98"/>
      <c r="E1205" s="98"/>
      <c r="F1205" s="98"/>
      <c r="G1205" s="98"/>
      <c r="H1205" s="98"/>
      <c r="I1205" s="98"/>
      <c r="J1205" s="98"/>
      <c r="K1205" s="98"/>
      <c r="L1205" s="98"/>
      <c r="M1205" s="98"/>
    </row>
    <row r="1206" spans="1:13">
      <c r="A1206" s="5"/>
      <c r="B1206" s="97"/>
      <c r="C1206" s="97"/>
      <c r="D1206" s="98"/>
      <c r="E1206" s="98"/>
      <c r="F1206" s="98"/>
      <c r="G1206" s="98"/>
      <c r="H1206" s="98"/>
      <c r="I1206" s="98"/>
      <c r="J1206" s="98"/>
      <c r="K1206" s="98"/>
      <c r="L1206" s="98"/>
      <c r="M1206" s="98"/>
    </row>
    <row r="1207" spans="1:13">
      <c r="A1207" s="5"/>
      <c r="B1207" s="97"/>
      <c r="C1207" s="97"/>
      <c r="D1207" s="98"/>
      <c r="E1207" s="98"/>
      <c r="F1207" s="98"/>
      <c r="G1207" s="98"/>
      <c r="H1207" s="98"/>
      <c r="I1207" s="98"/>
      <c r="J1207" s="98"/>
      <c r="K1207" s="98"/>
      <c r="L1207" s="98"/>
      <c r="M1207" s="98"/>
    </row>
    <row r="1208" spans="1:13">
      <c r="A1208" s="5"/>
      <c r="B1208" s="97"/>
      <c r="C1208" s="97"/>
      <c r="D1208" s="98"/>
      <c r="E1208" s="98"/>
      <c r="F1208" s="98"/>
      <c r="G1208" s="98"/>
      <c r="H1208" s="98"/>
      <c r="I1208" s="98"/>
      <c r="J1208" s="98"/>
      <c r="K1208" s="98"/>
      <c r="L1208" s="98"/>
      <c r="M1208" s="98"/>
    </row>
    <row r="1209" spans="1:13">
      <c r="A1209" s="5"/>
      <c r="B1209" s="97"/>
      <c r="C1209" s="97"/>
      <c r="D1209" s="98"/>
      <c r="E1209" s="98"/>
      <c r="F1209" s="98"/>
      <c r="G1209" s="98"/>
      <c r="H1209" s="98"/>
      <c r="I1209" s="98"/>
      <c r="J1209" s="98"/>
      <c r="K1209" s="98"/>
      <c r="L1209" s="98"/>
      <c r="M1209" s="98"/>
    </row>
    <row r="1210" spans="1:13">
      <c r="A1210" s="5"/>
      <c r="B1210" s="97"/>
      <c r="C1210" s="97"/>
      <c r="D1210" s="98"/>
      <c r="E1210" s="98"/>
      <c r="F1210" s="98"/>
      <c r="G1210" s="98"/>
      <c r="H1210" s="98"/>
      <c r="I1210" s="98"/>
      <c r="J1210" s="98"/>
      <c r="K1210" s="98"/>
      <c r="L1210" s="98"/>
      <c r="M1210" s="98"/>
    </row>
    <row r="1211" spans="1:13">
      <c r="A1211" s="5"/>
      <c r="B1211" s="97"/>
      <c r="C1211" s="97"/>
      <c r="D1211" s="98"/>
      <c r="E1211" s="98"/>
      <c r="F1211" s="98"/>
      <c r="G1211" s="98"/>
      <c r="H1211" s="98"/>
      <c r="I1211" s="98"/>
      <c r="J1211" s="98"/>
      <c r="K1211" s="98"/>
      <c r="L1211" s="98"/>
      <c r="M1211" s="98"/>
    </row>
    <row r="1212" spans="1:13">
      <c r="A1212" s="5"/>
      <c r="B1212" s="97"/>
      <c r="C1212" s="97"/>
      <c r="D1212" s="98"/>
      <c r="E1212" s="98"/>
      <c r="F1212" s="98"/>
      <c r="G1212" s="98"/>
      <c r="H1212" s="98"/>
      <c r="I1212" s="98"/>
      <c r="J1212" s="98"/>
      <c r="K1212" s="98"/>
      <c r="L1212" s="98"/>
      <c r="M1212" s="98"/>
    </row>
    <row r="1213" spans="1:13">
      <c r="A1213" s="5"/>
      <c r="B1213" s="3"/>
      <c r="C1213" s="3"/>
      <c r="D1213" s="4"/>
      <c r="E1213" s="4"/>
      <c r="F1213" s="4"/>
      <c r="G1213" s="4"/>
      <c r="H1213" s="98"/>
      <c r="I1213" s="4"/>
      <c r="J1213" s="4"/>
      <c r="K1213" s="4"/>
      <c r="L1213" s="4"/>
      <c r="M1213" s="4"/>
    </row>
    <row r="1214" spans="1:13">
      <c r="A1214" s="5"/>
      <c r="B1214" s="97"/>
      <c r="C1214" s="97"/>
      <c r="D1214" s="98"/>
      <c r="E1214" s="98"/>
      <c r="F1214" s="98"/>
      <c r="G1214" s="98"/>
      <c r="H1214" s="98"/>
      <c r="I1214" s="98"/>
      <c r="J1214" s="98"/>
      <c r="K1214" s="98"/>
      <c r="L1214" s="98"/>
      <c r="M1214" s="98"/>
    </row>
    <row r="1215" spans="1:13">
      <c r="A1215" s="5"/>
      <c r="B1215" s="97"/>
      <c r="C1215" s="97"/>
      <c r="D1215" s="98"/>
      <c r="E1215" s="98"/>
      <c r="F1215" s="98"/>
      <c r="G1215" s="98"/>
      <c r="H1215" s="98"/>
      <c r="I1215" s="98"/>
      <c r="J1215" s="98"/>
      <c r="K1215" s="98"/>
      <c r="L1215" s="98"/>
      <c r="M1215" s="98"/>
    </row>
    <row r="1216" spans="1:13">
      <c r="A1216" s="5"/>
      <c r="B1216" s="97"/>
      <c r="C1216" s="97"/>
      <c r="D1216" s="98"/>
      <c r="E1216" s="98"/>
      <c r="F1216" s="98"/>
      <c r="G1216" s="98"/>
      <c r="H1216" s="98"/>
      <c r="I1216" s="98"/>
      <c r="J1216" s="98"/>
      <c r="K1216" s="98"/>
      <c r="L1216" s="98"/>
      <c r="M1216" s="98"/>
    </row>
    <row r="1217" spans="1:13">
      <c r="A1217" s="5"/>
      <c r="B1217" s="97"/>
      <c r="C1217" s="97"/>
      <c r="D1217" s="98"/>
      <c r="E1217" s="98"/>
      <c r="F1217" s="98"/>
      <c r="G1217" s="98"/>
      <c r="H1217" s="98"/>
      <c r="I1217" s="98"/>
      <c r="J1217" s="98"/>
      <c r="K1217" s="98"/>
      <c r="L1217" s="98"/>
      <c r="M1217" s="98"/>
    </row>
    <row r="1218" spans="1:13">
      <c r="A1218" s="5"/>
      <c r="B1218" s="97"/>
      <c r="C1218" s="97"/>
      <c r="D1218" s="98"/>
      <c r="E1218" s="98"/>
      <c r="F1218" s="98"/>
      <c r="G1218" s="98"/>
      <c r="H1218" s="98"/>
      <c r="I1218" s="98"/>
      <c r="J1218" s="98"/>
      <c r="K1218" s="98"/>
      <c r="L1218" s="98"/>
      <c r="M1218" s="98"/>
    </row>
    <row r="1219" spans="1:13">
      <c r="A1219" s="5"/>
      <c r="B1219" s="3"/>
      <c r="C1219" s="3"/>
      <c r="D1219" s="4"/>
      <c r="E1219" s="4"/>
      <c r="F1219" s="4"/>
      <c r="G1219" s="4"/>
      <c r="H1219" s="98"/>
      <c r="I1219" s="4"/>
      <c r="J1219" s="4"/>
      <c r="K1219" s="4"/>
      <c r="L1219" s="4"/>
      <c r="M1219" s="4"/>
    </row>
    <row r="1220" spans="1:13">
      <c r="A1220" s="5"/>
      <c r="B1220" s="97"/>
      <c r="C1220" s="97"/>
      <c r="D1220" s="98"/>
      <c r="E1220" s="98"/>
      <c r="F1220" s="98"/>
      <c r="G1220" s="98"/>
      <c r="H1220" s="98"/>
      <c r="I1220" s="98"/>
      <c r="J1220" s="98"/>
      <c r="K1220" s="98"/>
      <c r="L1220" s="98"/>
      <c r="M1220" s="98"/>
    </row>
    <row r="1221" spans="1:13">
      <c r="A1221" s="5"/>
      <c r="B1221" s="97"/>
      <c r="C1221" s="97"/>
      <c r="D1221" s="98"/>
      <c r="E1221" s="98"/>
      <c r="F1221" s="98"/>
      <c r="G1221" s="98"/>
      <c r="H1221" s="98"/>
      <c r="I1221" s="98"/>
      <c r="J1221" s="98"/>
      <c r="K1221" s="98"/>
      <c r="L1221" s="98"/>
      <c r="M1221" s="98"/>
    </row>
    <row r="1222" spans="1:13">
      <c r="A1222" s="5"/>
      <c r="B1222" s="97"/>
      <c r="C1222" s="97"/>
      <c r="D1222" s="98"/>
      <c r="E1222" s="98"/>
      <c r="F1222" s="98"/>
      <c r="G1222" s="98"/>
      <c r="H1222" s="98"/>
      <c r="I1222" s="98"/>
      <c r="J1222" s="98"/>
      <c r="K1222" s="98"/>
      <c r="L1222" s="98"/>
      <c r="M1222" s="98"/>
    </row>
    <row r="1223" spans="1:13">
      <c r="A1223" s="5"/>
      <c r="B1223" s="97"/>
      <c r="C1223" s="97"/>
      <c r="D1223" s="98"/>
      <c r="E1223" s="98"/>
      <c r="F1223" s="98"/>
      <c r="G1223" s="98"/>
      <c r="H1223" s="98"/>
      <c r="I1223" s="98"/>
      <c r="J1223" s="98"/>
      <c r="K1223" s="98"/>
      <c r="L1223" s="98"/>
      <c r="M1223" s="98"/>
    </row>
    <row r="1224" spans="1:13">
      <c r="A1224" s="5"/>
      <c r="B1224" s="97"/>
      <c r="C1224" s="97"/>
      <c r="D1224" s="98"/>
      <c r="E1224" s="98"/>
      <c r="F1224" s="98"/>
      <c r="G1224" s="98"/>
      <c r="H1224" s="98"/>
      <c r="I1224" s="98"/>
      <c r="J1224" s="98"/>
      <c r="K1224" s="98"/>
      <c r="L1224" s="98"/>
      <c r="M1224" s="98"/>
    </row>
    <row r="1225" spans="1:13">
      <c r="A1225" s="5"/>
      <c r="B1225" s="97"/>
      <c r="C1225" s="97"/>
      <c r="D1225" s="98"/>
      <c r="E1225" s="98"/>
      <c r="F1225" s="98"/>
      <c r="G1225" s="98"/>
      <c r="H1225" s="98"/>
      <c r="I1225" s="98"/>
      <c r="J1225" s="98"/>
      <c r="K1225" s="98"/>
      <c r="L1225" s="98"/>
      <c r="M1225" s="98"/>
    </row>
    <row r="1226" spans="1:13">
      <c r="A1226" s="5"/>
      <c r="B1226" s="97"/>
      <c r="C1226" s="97"/>
      <c r="D1226" s="98"/>
      <c r="E1226" s="98"/>
      <c r="F1226" s="98"/>
      <c r="G1226" s="98"/>
      <c r="H1226" s="98"/>
      <c r="I1226" s="98"/>
      <c r="J1226" s="98"/>
      <c r="K1226" s="98"/>
      <c r="L1226" s="98"/>
      <c r="M1226" s="98"/>
    </row>
    <row r="1227" spans="1:13">
      <c r="A1227" s="5"/>
      <c r="B1227" s="97"/>
      <c r="C1227" s="97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</row>
    <row r="1228" spans="1:13">
      <c r="A1228" s="5"/>
      <c r="B1228" s="97"/>
      <c r="C1228" s="97"/>
      <c r="D1228" s="98"/>
      <c r="E1228" s="98"/>
      <c r="F1228" s="98"/>
      <c r="G1228" s="98"/>
      <c r="H1228" s="98"/>
      <c r="I1228" s="98"/>
      <c r="J1228" s="98"/>
      <c r="K1228" s="98"/>
      <c r="L1228" s="98"/>
      <c r="M1228" s="98"/>
    </row>
    <row r="1229" spans="1:13">
      <c r="A1229" s="5"/>
      <c r="B1229" s="3"/>
      <c r="C1229" s="3"/>
      <c r="D1229" s="4"/>
      <c r="E1229" s="4"/>
      <c r="F1229" s="4"/>
      <c r="G1229" s="4"/>
      <c r="H1229" s="98"/>
      <c r="I1229" s="4"/>
      <c r="J1229" s="4"/>
      <c r="K1229" s="4"/>
      <c r="L1229" s="4"/>
      <c r="M1229" s="4"/>
    </row>
    <row r="1230" spans="1:13">
      <c r="A1230" s="5"/>
      <c r="B1230" s="3"/>
      <c r="C1230" s="3"/>
      <c r="D1230" s="4"/>
      <c r="E1230" s="4"/>
      <c r="F1230" s="4"/>
      <c r="G1230" s="4"/>
      <c r="H1230" s="98"/>
      <c r="I1230" s="98"/>
      <c r="J1230" s="4"/>
      <c r="K1230" s="4"/>
      <c r="L1230" s="4"/>
      <c r="M1230" s="4"/>
    </row>
    <row r="1231" spans="1:13">
      <c r="A1231" s="5"/>
      <c r="B1231" s="97"/>
      <c r="C1231" s="97"/>
      <c r="D1231" s="98"/>
      <c r="E1231" s="98"/>
      <c r="F1231" s="98"/>
      <c r="G1231" s="98"/>
      <c r="H1231" s="98"/>
      <c r="I1231" s="98"/>
      <c r="J1231" s="98"/>
      <c r="K1231" s="98"/>
      <c r="L1231" s="98"/>
      <c r="M1231" s="98"/>
    </row>
    <row r="1232" spans="1:13">
      <c r="A1232" s="5"/>
      <c r="B1232" s="97"/>
      <c r="C1232" s="97"/>
      <c r="D1232" s="98"/>
      <c r="E1232" s="98"/>
      <c r="F1232" s="98"/>
      <c r="G1232" s="98"/>
      <c r="H1232" s="98"/>
      <c r="I1232" s="98"/>
      <c r="J1232" s="98"/>
      <c r="K1232" s="98"/>
      <c r="L1232" s="98"/>
      <c r="M1232" s="98"/>
    </row>
    <row r="1233" spans="1:13">
      <c r="A1233" s="5"/>
      <c r="B1233" s="97"/>
      <c r="C1233" s="97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</row>
    <row r="1234" spans="1:13">
      <c r="A1234" s="5"/>
      <c r="B1234" s="97"/>
      <c r="C1234" s="97"/>
      <c r="D1234" s="98"/>
      <c r="E1234" s="98"/>
      <c r="F1234" s="98"/>
      <c r="G1234" s="98"/>
      <c r="H1234" s="98"/>
      <c r="I1234" s="98"/>
      <c r="J1234" s="98"/>
      <c r="K1234" s="98"/>
      <c r="L1234" s="98"/>
      <c r="M1234" s="98"/>
    </row>
    <row r="1235" spans="1:13">
      <c r="A1235" s="5"/>
      <c r="B1235" s="3"/>
      <c r="C1235" s="3"/>
      <c r="D1235" s="4"/>
      <c r="E1235" s="4"/>
      <c r="F1235" s="4"/>
      <c r="G1235" s="4"/>
      <c r="H1235" s="98"/>
      <c r="I1235" s="4"/>
      <c r="J1235" s="4"/>
      <c r="K1235" s="4"/>
      <c r="L1235" s="4"/>
      <c r="M1235" s="4"/>
    </row>
    <row r="1236" spans="1:13">
      <c r="A1236" s="5"/>
      <c r="B1236" s="3"/>
      <c r="C1236" s="3"/>
      <c r="D1236" s="4"/>
      <c r="E1236" s="4"/>
      <c r="F1236" s="4"/>
      <c r="G1236" s="4"/>
      <c r="H1236" s="98"/>
      <c r="I1236" s="4"/>
      <c r="J1236" s="4"/>
      <c r="K1236" s="4"/>
      <c r="L1236" s="4"/>
      <c r="M1236" s="4"/>
    </row>
    <row r="1237" spans="1:13">
      <c r="A1237" s="5"/>
      <c r="B1237" s="97"/>
      <c r="C1237" s="97"/>
      <c r="D1237" s="98"/>
      <c r="E1237" s="98"/>
      <c r="F1237" s="98"/>
      <c r="G1237" s="98"/>
      <c r="H1237" s="98"/>
      <c r="I1237" s="98"/>
      <c r="J1237" s="98"/>
      <c r="K1237" s="98"/>
      <c r="L1237" s="98"/>
      <c r="M1237" s="98"/>
    </row>
    <row r="1238" spans="1:13">
      <c r="A1238" s="5"/>
      <c r="B1238" s="97"/>
      <c r="C1238" s="97"/>
      <c r="D1238" s="98"/>
      <c r="E1238" s="98"/>
      <c r="F1238" s="98"/>
      <c r="G1238" s="98"/>
      <c r="H1238" s="98"/>
      <c r="I1238" s="98"/>
      <c r="J1238" s="98"/>
      <c r="K1238" s="98"/>
      <c r="L1238" s="98"/>
      <c r="M1238" s="98"/>
    </row>
    <row r="1239" spans="1:13">
      <c r="A1239" s="5"/>
      <c r="B1239" s="97"/>
      <c r="C1239" s="97"/>
      <c r="D1239" s="98"/>
      <c r="E1239" s="98"/>
      <c r="F1239" s="98"/>
      <c r="G1239" s="98"/>
      <c r="H1239" s="98"/>
      <c r="I1239" s="98"/>
      <c r="J1239" s="98"/>
      <c r="K1239" s="98"/>
      <c r="L1239" s="98"/>
      <c r="M1239" s="98"/>
    </row>
    <row r="1240" spans="1:13">
      <c r="A1240" s="5"/>
      <c r="B1240" s="97"/>
      <c r="C1240" s="97"/>
      <c r="D1240" s="98"/>
      <c r="E1240" s="98"/>
      <c r="F1240" s="98"/>
      <c r="G1240" s="98"/>
      <c r="H1240" s="98"/>
      <c r="I1240" s="98"/>
      <c r="J1240" s="98"/>
      <c r="K1240" s="98"/>
      <c r="L1240" s="98"/>
      <c r="M1240" s="98"/>
    </row>
    <row r="1241" spans="1:13">
      <c r="A1241" s="5"/>
      <c r="B1241" s="97"/>
      <c r="C1241" s="97"/>
      <c r="D1241" s="98"/>
      <c r="E1241" s="98"/>
      <c r="F1241" s="98"/>
      <c r="G1241" s="98"/>
      <c r="H1241" s="98"/>
      <c r="I1241" s="98"/>
      <c r="J1241" s="98"/>
      <c r="K1241" s="98"/>
      <c r="L1241" s="98"/>
      <c r="M1241" s="98"/>
    </row>
    <row r="1242" spans="1:13">
      <c r="A1242" s="5"/>
      <c r="B1242" s="97"/>
      <c r="C1242" s="97"/>
      <c r="D1242" s="98"/>
      <c r="E1242" s="98"/>
      <c r="F1242" s="98"/>
      <c r="G1242" s="98"/>
      <c r="H1242" s="98"/>
      <c r="I1242" s="98"/>
      <c r="J1242" s="98"/>
      <c r="K1242" s="98"/>
      <c r="L1242" s="98"/>
      <c r="M1242" s="98"/>
    </row>
    <row r="1243" spans="1:13">
      <c r="A1243" s="5"/>
      <c r="B1243" s="97"/>
      <c r="C1243" s="97"/>
      <c r="D1243" s="98"/>
      <c r="E1243" s="98"/>
      <c r="F1243" s="98"/>
      <c r="G1243" s="98"/>
      <c r="H1243" s="98"/>
      <c r="I1243" s="98"/>
      <c r="J1243" s="98"/>
      <c r="K1243" s="98"/>
      <c r="L1243" s="98"/>
      <c r="M1243" s="98"/>
    </row>
    <row r="1244" spans="1:13">
      <c r="A1244" s="5"/>
      <c r="B1244" s="97"/>
      <c r="C1244" s="97"/>
      <c r="D1244" s="98"/>
      <c r="E1244" s="98"/>
      <c r="F1244" s="98"/>
      <c r="G1244" s="98"/>
      <c r="H1244" s="98"/>
      <c r="I1244" s="98"/>
      <c r="J1244" s="98"/>
      <c r="K1244" s="98"/>
      <c r="L1244" s="98"/>
      <c r="M1244" s="98"/>
    </row>
    <row r="1245" spans="1:13">
      <c r="A1245" s="5"/>
      <c r="B1245" s="97"/>
      <c r="C1245" s="97"/>
      <c r="D1245" s="98"/>
      <c r="E1245" s="98"/>
      <c r="F1245" s="98"/>
      <c r="G1245" s="98"/>
      <c r="H1245" s="98"/>
      <c r="I1245" s="98"/>
      <c r="J1245" s="98"/>
      <c r="K1245" s="98"/>
      <c r="L1245" s="98"/>
      <c r="M1245" s="98"/>
    </row>
    <row r="1246" spans="1:13">
      <c r="A1246" s="5"/>
      <c r="B1246" s="97"/>
      <c r="C1246" s="97"/>
      <c r="D1246" s="98"/>
      <c r="E1246" s="98"/>
      <c r="F1246" s="98"/>
      <c r="G1246" s="98"/>
      <c r="H1246" s="98"/>
      <c r="I1246" s="98"/>
      <c r="J1246" s="98"/>
      <c r="K1246" s="98"/>
      <c r="L1246" s="98"/>
      <c r="M1246" s="98"/>
    </row>
    <row r="1247" spans="1:13">
      <c r="A1247" s="5"/>
      <c r="B1247" s="97"/>
      <c r="C1247" s="97"/>
      <c r="D1247" s="98"/>
      <c r="E1247" s="98"/>
      <c r="F1247" s="98"/>
      <c r="G1247" s="98"/>
      <c r="H1247" s="98"/>
      <c r="I1247" s="98"/>
      <c r="J1247" s="98"/>
      <c r="K1247" s="98"/>
      <c r="L1247" s="98"/>
      <c r="M1247" s="98"/>
    </row>
    <row r="1248" spans="1:13">
      <c r="A1248" s="5"/>
      <c r="B1248" s="97"/>
      <c r="C1248" s="97"/>
      <c r="D1248" s="98"/>
      <c r="E1248" s="98"/>
      <c r="F1248" s="98"/>
      <c r="G1248" s="98"/>
      <c r="H1248" s="98"/>
      <c r="I1248" s="98"/>
      <c r="J1248" s="98"/>
      <c r="K1248" s="98"/>
      <c r="L1248" s="98"/>
      <c r="M1248" s="98"/>
    </row>
    <row r="1249" spans="1:13">
      <c r="A1249" s="5"/>
      <c r="B1249" s="97"/>
      <c r="C1249" s="97"/>
      <c r="D1249" s="98"/>
      <c r="E1249" s="98"/>
      <c r="F1249" s="98"/>
      <c r="G1249" s="98"/>
      <c r="H1249" s="98"/>
      <c r="I1249" s="98"/>
      <c r="J1249" s="98"/>
      <c r="K1249" s="98"/>
      <c r="L1249" s="98"/>
      <c r="M1249" s="98"/>
    </row>
    <row r="1250" spans="1:13">
      <c r="A1250" s="5"/>
      <c r="B1250" s="97"/>
      <c r="C1250" s="97"/>
      <c r="D1250" s="98"/>
      <c r="E1250" s="98"/>
      <c r="F1250" s="98"/>
      <c r="G1250" s="98"/>
      <c r="H1250" s="98"/>
      <c r="I1250" s="98"/>
      <c r="J1250" s="98"/>
      <c r="K1250" s="98"/>
      <c r="L1250" s="98"/>
      <c r="M1250" s="98"/>
    </row>
    <row r="1251" spans="1:13">
      <c r="A1251" s="5"/>
      <c r="B1251" s="97"/>
      <c r="C1251" s="97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</row>
    <row r="1252" spans="1:13">
      <c r="A1252" s="5"/>
      <c r="B1252" s="97"/>
      <c r="C1252" s="97"/>
      <c r="D1252" s="98"/>
      <c r="E1252" s="98"/>
      <c r="F1252" s="98"/>
      <c r="G1252" s="98"/>
      <c r="H1252" s="98"/>
      <c r="I1252" s="98"/>
      <c r="J1252" s="98"/>
      <c r="K1252" s="98"/>
      <c r="L1252" s="98"/>
      <c r="M1252" s="98"/>
    </row>
    <row r="1253" spans="1:13">
      <c r="A1253" s="5"/>
      <c r="B1253" s="97"/>
      <c r="C1253" s="97"/>
      <c r="D1253" s="98"/>
      <c r="E1253" s="98"/>
      <c r="F1253" s="98"/>
      <c r="G1253" s="98"/>
      <c r="H1253" s="98"/>
      <c r="I1253" s="98"/>
      <c r="J1253" s="98"/>
      <c r="K1253" s="98"/>
      <c r="L1253" s="98"/>
      <c r="M1253" s="98"/>
    </row>
    <row r="1254" spans="1:13">
      <c r="A1254" s="5"/>
      <c r="B1254" s="97"/>
      <c r="C1254" s="97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</row>
    <row r="1255" spans="1:13">
      <c r="A1255" s="5"/>
      <c r="B1255" s="97"/>
      <c r="C1255" s="97"/>
      <c r="D1255" s="98"/>
      <c r="E1255" s="98"/>
      <c r="F1255" s="98"/>
      <c r="G1255" s="98"/>
      <c r="H1255" s="98"/>
      <c r="I1255" s="98"/>
      <c r="J1255" s="98"/>
      <c r="K1255" s="98"/>
      <c r="L1255" s="98"/>
      <c r="M1255" s="98"/>
    </row>
    <row r="1256" spans="1:13">
      <c r="A1256" s="5"/>
      <c r="B1256" s="97"/>
      <c r="C1256" s="97"/>
      <c r="D1256" s="98"/>
      <c r="E1256" s="98"/>
      <c r="F1256" s="98"/>
      <c r="G1256" s="98"/>
      <c r="H1256" s="98"/>
      <c r="I1256" s="98"/>
      <c r="J1256" s="98"/>
      <c r="K1256" s="98"/>
      <c r="L1256" s="98"/>
      <c r="M1256" s="98"/>
    </row>
    <row r="1257" spans="1:13">
      <c r="A1257" s="5"/>
      <c r="B1257" s="97"/>
      <c r="C1257" s="97"/>
      <c r="D1257" s="98"/>
      <c r="E1257" s="98"/>
      <c r="F1257" s="98"/>
      <c r="G1257" s="98"/>
      <c r="H1257" s="98"/>
      <c r="I1257" s="98"/>
      <c r="J1257" s="98"/>
      <c r="K1257" s="98"/>
      <c r="L1257" s="98"/>
      <c r="M1257" s="98"/>
    </row>
    <row r="1258" spans="1:13">
      <c r="A1258" s="5"/>
      <c r="B1258" s="97"/>
      <c r="C1258" s="97"/>
      <c r="D1258" s="98"/>
      <c r="E1258" s="98"/>
      <c r="F1258" s="98"/>
      <c r="G1258" s="98"/>
      <c r="H1258" s="98"/>
      <c r="I1258" s="98"/>
      <c r="J1258" s="98"/>
      <c r="K1258" s="98"/>
      <c r="L1258" s="98"/>
      <c r="M1258" s="98"/>
    </row>
    <row r="1259" spans="1:13">
      <c r="A1259" s="5"/>
      <c r="B1259" s="97"/>
      <c r="C1259" s="97"/>
      <c r="D1259" s="98"/>
      <c r="E1259" s="98"/>
      <c r="F1259" s="98"/>
      <c r="G1259" s="98"/>
      <c r="H1259" s="98"/>
      <c r="I1259" s="98"/>
      <c r="J1259" s="98"/>
      <c r="K1259" s="98"/>
      <c r="L1259" s="98"/>
      <c r="M1259" s="98"/>
    </row>
    <row r="1260" spans="1:13">
      <c r="A1260" s="5"/>
      <c r="B1260" s="97"/>
      <c r="C1260" s="97"/>
      <c r="D1260" s="98"/>
      <c r="E1260" s="98"/>
      <c r="F1260" s="98"/>
      <c r="G1260" s="98"/>
      <c r="H1260" s="98"/>
      <c r="I1260" s="98"/>
      <c r="J1260" s="98"/>
      <c r="K1260" s="98"/>
      <c r="L1260" s="98"/>
      <c r="M1260" s="98"/>
    </row>
    <row r="1261" spans="1:13">
      <c r="A1261" s="5"/>
      <c r="B1261" s="97"/>
      <c r="C1261" s="97"/>
      <c r="D1261" s="98"/>
      <c r="E1261" s="98"/>
      <c r="F1261" s="98"/>
      <c r="G1261" s="98"/>
      <c r="H1261" s="98"/>
      <c r="I1261" s="98"/>
      <c r="J1261" s="98"/>
      <c r="K1261" s="98"/>
      <c r="L1261" s="98"/>
      <c r="M1261" s="98"/>
    </row>
    <row r="1262" spans="1:13">
      <c r="A1262" s="5"/>
      <c r="B1262" s="97"/>
      <c r="C1262" s="97"/>
      <c r="D1262" s="98"/>
      <c r="E1262" s="98"/>
      <c r="F1262" s="98"/>
      <c r="G1262" s="98"/>
      <c r="H1262" s="98"/>
      <c r="I1262" s="98"/>
      <c r="J1262" s="98"/>
      <c r="K1262" s="98"/>
      <c r="L1262" s="98"/>
      <c r="M1262" s="98"/>
    </row>
    <row r="1263" spans="1:13">
      <c r="A1263" s="5"/>
      <c r="B1263" s="97"/>
      <c r="C1263" s="97"/>
      <c r="D1263" s="98"/>
      <c r="E1263" s="98"/>
      <c r="F1263" s="98"/>
      <c r="G1263" s="98"/>
      <c r="H1263" s="98"/>
      <c r="I1263" s="98"/>
      <c r="J1263" s="98"/>
      <c r="K1263" s="98"/>
      <c r="L1263" s="98"/>
      <c r="M1263" s="98"/>
    </row>
    <row r="1264" spans="1:13">
      <c r="A1264" s="5"/>
      <c r="B1264" s="97"/>
      <c r="C1264" s="97"/>
      <c r="D1264" s="98"/>
      <c r="E1264" s="98"/>
      <c r="F1264" s="98"/>
      <c r="G1264" s="98"/>
      <c r="H1264" s="98"/>
      <c r="I1264" s="98"/>
      <c r="J1264" s="98"/>
      <c r="K1264" s="98"/>
      <c r="L1264" s="98"/>
      <c r="M1264" s="98"/>
    </row>
    <row r="1265" spans="1:13">
      <c r="A1265" s="5"/>
      <c r="B1265" s="97"/>
      <c r="C1265" s="97"/>
      <c r="D1265" s="98"/>
      <c r="E1265" s="98"/>
      <c r="F1265" s="98"/>
      <c r="G1265" s="98"/>
      <c r="H1265" s="98"/>
      <c r="I1265" s="98"/>
      <c r="J1265" s="98"/>
      <c r="K1265" s="98"/>
      <c r="L1265" s="98"/>
      <c r="M1265" s="98"/>
    </row>
    <row r="1266" spans="1:13">
      <c r="A1266" s="5"/>
      <c r="B1266" s="97"/>
      <c r="C1266" s="97"/>
      <c r="D1266" s="98"/>
      <c r="E1266" s="98"/>
      <c r="F1266" s="98"/>
      <c r="G1266" s="98"/>
      <c r="H1266" s="98"/>
      <c r="I1266" s="98"/>
      <c r="J1266" s="98"/>
      <c r="K1266" s="98"/>
      <c r="L1266" s="98"/>
      <c r="M1266" s="98"/>
    </row>
    <row r="1267" spans="1:13">
      <c r="A1267" s="5"/>
      <c r="B1267" s="97"/>
      <c r="C1267" s="97"/>
      <c r="D1267" s="98"/>
      <c r="E1267" s="98"/>
      <c r="F1267" s="98"/>
      <c r="G1267" s="98"/>
      <c r="H1267" s="98"/>
      <c r="I1267" s="98"/>
      <c r="J1267" s="98"/>
      <c r="K1267" s="98"/>
      <c r="L1267" s="98"/>
      <c r="M1267" s="98"/>
    </row>
    <row r="1268" spans="1:13">
      <c r="A1268" s="5"/>
      <c r="B1268" s="97"/>
      <c r="C1268" s="97"/>
      <c r="D1268" s="98"/>
      <c r="E1268" s="98"/>
      <c r="F1268" s="98"/>
      <c r="G1268" s="98"/>
      <c r="H1268" s="98"/>
      <c r="I1268" s="98"/>
      <c r="J1268" s="98"/>
      <c r="K1268" s="98"/>
      <c r="L1268" s="98"/>
      <c r="M1268" s="98"/>
    </row>
    <row r="1269" spans="1:13">
      <c r="A1269" s="5"/>
      <c r="B1269" s="97"/>
      <c r="C1269" s="97"/>
      <c r="D1269" s="98"/>
      <c r="E1269" s="98"/>
      <c r="F1269" s="98"/>
      <c r="G1269" s="98"/>
      <c r="H1269" s="98"/>
      <c r="I1269" s="98"/>
      <c r="J1269" s="98"/>
      <c r="K1269" s="98"/>
      <c r="L1269" s="98"/>
      <c r="M1269" s="98"/>
    </row>
    <row r="1270" spans="1:13">
      <c r="A1270" s="5"/>
      <c r="B1270" s="97"/>
      <c r="C1270" s="97"/>
      <c r="D1270" s="98"/>
      <c r="E1270" s="98"/>
      <c r="F1270" s="98"/>
      <c r="G1270" s="98"/>
      <c r="H1270" s="98"/>
      <c r="I1270" s="98"/>
      <c r="J1270" s="98"/>
      <c r="K1270" s="98"/>
      <c r="L1270" s="98"/>
      <c r="M1270" s="98"/>
    </row>
    <row r="1271" spans="1:13">
      <c r="A1271" s="5"/>
      <c r="B1271" s="97"/>
      <c r="C1271" s="97"/>
      <c r="D1271" s="98"/>
      <c r="E1271" s="98"/>
      <c r="F1271" s="98"/>
      <c r="G1271" s="98"/>
      <c r="H1271" s="98"/>
      <c r="I1271" s="98"/>
      <c r="J1271" s="98"/>
      <c r="K1271" s="98"/>
      <c r="L1271" s="98"/>
      <c r="M1271" s="98"/>
    </row>
    <row r="1272" spans="1:13">
      <c r="A1272" s="5"/>
      <c r="B1272" s="97"/>
      <c r="C1272" s="97"/>
      <c r="D1272" s="98"/>
      <c r="E1272" s="98"/>
      <c r="F1272" s="98"/>
      <c r="G1272" s="98"/>
      <c r="H1272" s="98"/>
      <c r="I1272" s="98"/>
      <c r="J1272" s="98"/>
      <c r="K1272" s="98"/>
      <c r="L1272" s="98"/>
      <c r="M1272" s="98"/>
    </row>
    <row r="1273" spans="1:13">
      <c r="A1273" s="5"/>
      <c r="B1273" s="97"/>
      <c r="C1273" s="97"/>
      <c r="D1273" s="98"/>
      <c r="E1273" s="98"/>
      <c r="F1273" s="98"/>
      <c r="G1273" s="98"/>
      <c r="H1273" s="98"/>
      <c r="I1273" s="98"/>
      <c r="J1273" s="98"/>
      <c r="K1273" s="98"/>
      <c r="L1273" s="98"/>
      <c r="M1273" s="98"/>
    </row>
    <row r="1274" spans="1:13">
      <c r="A1274" s="5"/>
      <c r="B1274" s="97"/>
      <c r="C1274" s="97"/>
      <c r="D1274" s="98"/>
      <c r="E1274" s="98"/>
      <c r="F1274" s="98"/>
      <c r="G1274" s="98"/>
      <c r="H1274" s="98"/>
      <c r="I1274" s="98"/>
      <c r="J1274" s="98"/>
      <c r="K1274" s="98"/>
      <c r="L1274" s="98"/>
      <c r="M1274" s="98"/>
    </row>
    <row r="1275" spans="1:13">
      <c r="A1275" s="5"/>
      <c r="B1275" s="97"/>
      <c r="C1275" s="97"/>
      <c r="D1275" s="98"/>
      <c r="E1275" s="98"/>
      <c r="F1275" s="98"/>
      <c r="G1275" s="98"/>
      <c r="H1275" s="98"/>
      <c r="I1275" s="98"/>
      <c r="J1275" s="98"/>
      <c r="K1275" s="98"/>
      <c r="L1275" s="98"/>
      <c r="M1275" s="98"/>
    </row>
    <row r="1276" spans="1:13">
      <c r="A1276" s="5"/>
      <c r="B1276" s="97"/>
      <c r="C1276" s="97"/>
      <c r="D1276" s="98"/>
      <c r="E1276" s="98"/>
      <c r="F1276" s="98"/>
      <c r="G1276" s="98"/>
      <c r="H1276" s="98"/>
      <c r="I1276" s="98"/>
      <c r="J1276" s="98"/>
      <c r="K1276" s="98"/>
      <c r="L1276" s="98"/>
      <c r="M1276" s="98"/>
    </row>
    <row r="1277" spans="1:13">
      <c r="A1277" s="5"/>
      <c r="B1277" s="97"/>
      <c r="C1277" s="97"/>
      <c r="D1277" s="98"/>
      <c r="E1277" s="98"/>
      <c r="F1277" s="98"/>
      <c r="G1277" s="98"/>
      <c r="H1277" s="98"/>
      <c r="I1277" s="98"/>
      <c r="J1277" s="98"/>
      <c r="K1277" s="98"/>
      <c r="L1277" s="98"/>
      <c r="M1277" s="98"/>
    </row>
    <row r="1278" spans="1:13">
      <c r="A1278" s="5"/>
      <c r="B1278" s="97"/>
      <c r="C1278" s="97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</row>
    <row r="1279" spans="1:13">
      <c r="A1279" s="5"/>
      <c r="B1279" s="97"/>
      <c r="C1279" s="97"/>
      <c r="D1279" s="98"/>
      <c r="E1279" s="98"/>
      <c r="F1279" s="98"/>
      <c r="G1279" s="98"/>
      <c r="H1279" s="98"/>
      <c r="I1279" s="98"/>
      <c r="J1279" s="98"/>
      <c r="K1279" s="98"/>
      <c r="L1279" s="98"/>
      <c r="M1279" s="98"/>
    </row>
    <row r="1280" spans="1:13">
      <c r="A1280" s="5"/>
      <c r="B1280" s="97"/>
      <c r="C1280" s="97"/>
      <c r="D1280" s="98"/>
      <c r="E1280" s="98"/>
      <c r="F1280" s="98"/>
      <c r="G1280" s="98"/>
      <c r="H1280" s="98"/>
      <c r="I1280" s="98"/>
      <c r="J1280" s="98"/>
      <c r="K1280" s="98"/>
      <c r="L1280" s="98"/>
      <c r="M1280" s="98"/>
    </row>
    <row r="1281" spans="1:13">
      <c r="A1281" s="5"/>
      <c r="B1281" s="97"/>
      <c r="C1281" s="97"/>
      <c r="D1281" s="98"/>
      <c r="E1281" s="98"/>
      <c r="F1281" s="98"/>
      <c r="G1281" s="98"/>
      <c r="H1281" s="98"/>
      <c r="I1281" s="98"/>
      <c r="J1281" s="98"/>
      <c r="K1281" s="98"/>
      <c r="L1281" s="98"/>
      <c r="M1281" s="98"/>
    </row>
    <row r="1282" spans="1:13">
      <c r="A1282" s="5"/>
      <c r="B1282" s="97"/>
      <c r="C1282" s="97"/>
      <c r="D1282" s="98"/>
      <c r="E1282" s="98"/>
      <c r="F1282" s="98"/>
      <c r="G1282" s="98"/>
      <c r="H1282" s="98"/>
      <c r="I1282" s="98"/>
      <c r="J1282" s="98"/>
      <c r="K1282" s="98"/>
      <c r="L1282" s="98"/>
      <c r="M1282" s="98"/>
    </row>
    <row r="1283" spans="1:13">
      <c r="A1283" s="5"/>
      <c r="B1283" s="97"/>
      <c r="C1283" s="97"/>
      <c r="D1283" s="98"/>
      <c r="E1283" s="98"/>
      <c r="F1283" s="98"/>
      <c r="G1283" s="98"/>
      <c r="H1283" s="98"/>
      <c r="I1283" s="98"/>
      <c r="J1283" s="98"/>
      <c r="K1283" s="98"/>
      <c r="L1283" s="98"/>
      <c r="M1283" s="98"/>
    </row>
    <row r="1284" spans="1:13">
      <c r="A1284" s="5"/>
      <c r="B1284" s="97"/>
      <c r="C1284" s="97"/>
      <c r="D1284" s="98"/>
      <c r="E1284" s="98"/>
      <c r="F1284" s="98"/>
      <c r="G1284" s="98"/>
      <c r="H1284" s="98"/>
      <c r="I1284" s="98"/>
      <c r="J1284" s="98"/>
      <c r="K1284" s="98"/>
      <c r="L1284" s="98"/>
      <c r="M1284" s="98"/>
    </row>
    <row r="1285" spans="1:13">
      <c r="A1285" s="5"/>
      <c r="B1285" s="97"/>
      <c r="C1285" s="97"/>
      <c r="D1285" s="98"/>
      <c r="E1285" s="98"/>
      <c r="F1285" s="98"/>
      <c r="G1285" s="98"/>
      <c r="H1285" s="98"/>
      <c r="I1285" s="98"/>
      <c r="J1285" s="98"/>
      <c r="K1285" s="98"/>
      <c r="L1285" s="98"/>
      <c r="M1285" s="98"/>
    </row>
    <row r="1286" spans="1:13">
      <c r="A1286" s="5"/>
      <c r="B1286" s="97"/>
      <c r="C1286" s="97"/>
      <c r="D1286" s="98"/>
      <c r="E1286" s="98"/>
      <c r="F1286" s="98"/>
      <c r="G1286" s="98"/>
      <c r="H1286" s="98"/>
      <c r="I1286" s="98"/>
      <c r="J1286" s="98"/>
      <c r="K1286" s="98"/>
      <c r="L1286" s="98"/>
      <c r="M1286" s="98"/>
    </row>
    <row r="1287" spans="1:13">
      <c r="A1287" s="5"/>
      <c r="B1287" s="97"/>
      <c r="C1287" s="97"/>
      <c r="D1287" s="98"/>
      <c r="E1287" s="98"/>
      <c r="F1287" s="98"/>
      <c r="G1287" s="98"/>
      <c r="H1287" s="98"/>
      <c r="I1287" s="98"/>
      <c r="J1287" s="98"/>
      <c r="K1287" s="98"/>
      <c r="L1287" s="98"/>
      <c r="M1287" s="98"/>
    </row>
    <row r="1288" spans="1:13">
      <c r="A1288" s="5"/>
      <c r="B1288" s="97"/>
      <c r="C1288" s="97"/>
      <c r="D1288" s="98"/>
      <c r="E1288" s="98"/>
      <c r="F1288" s="98"/>
      <c r="G1288" s="98"/>
      <c r="H1288" s="98"/>
      <c r="I1288" s="98"/>
      <c r="J1288" s="98"/>
      <c r="K1288" s="98"/>
      <c r="L1288" s="98"/>
      <c r="M1288" s="98"/>
    </row>
    <row r="1289" spans="1:13">
      <c r="A1289" s="5"/>
      <c r="B1289" s="97"/>
      <c r="C1289" s="97"/>
      <c r="D1289" s="98"/>
      <c r="E1289" s="98"/>
      <c r="F1289" s="98"/>
      <c r="G1289" s="98"/>
      <c r="H1289" s="98"/>
      <c r="I1289" s="98"/>
      <c r="J1289" s="98"/>
      <c r="K1289" s="98"/>
      <c r="L1289" s="98"/>
      <c r="M1289" s="98"/>
    </row>
    <row r="1290" spans="1:13">
      <c r="A1290" s="5"/>
      <c r="B1290" s="97"/>
      <c r="C1290" s="97"/>
      <c r="D1290" s="98"/>
      <c r="E1290" s="98"/>
      <c r="F1290" s="98"/>
      <c r="G1290" s="98"/>
      <c r="H1290" s="98"/>
      <c r="I1290" s="98"/>
      <c r="J1290" s="98"/>
      <c r="K1290" s="98"/>
      <c r="L1290" s="98"/>
      <c r="M1290" s="98"/>
    </row>
    <row r="1291" spans="1:13">
      <c r="A1291" s="5"/>
      <c r="B1291" s="97"/>
      <c r="C1291" s="97"/>
      <c r="D1291" s="98"/>
      <c r="E1291" s="98"/>
      <c r="F1291" s="98"/>
      <c r="G1291" s="98"/>
      <c r="H1291" s="98"/>
      <c r="I1291" s="98"/>
      <c r="J1291" s="98"/>
      <c r="K1291" s="98"/>
      <c r="L1291" s="98"/>
      <c r="M1291" s="98"/>
    </row>
    <row r="1292" spans="1:13">
      <c r="A1292" s="5"/>
      <c r="B1292" s="97"/>
      <c r="C1292" s="97"/>
      <c r="D1292" s="98"/>
      <c r="E1292" s="98"/>
      <c r="F1292" s="98"/>
      <c r="G1292" s="98"/>
      <c r="H1292" s="98"/>
      <c r="I1292" s="98"/>
      <c r="J1292" s="98"/>
      <c r="K1292" s="98"/>
      <c r="L1292" s="98"/>
      <c r="M1292" s="98"/>
    </row>
    <row r="1293" spans="1:13">
      <c r="A1293" s="5"/>
      <c r="B1293" s="97"/>
      <c r="C1293" s="97"/>
      <c r="D1293" s="98"/>
      <c r="E1293" s="98"/>
      <c r="F1293" s="98"/>
      <c r="G1293" s="98"/>
      <c r="H1293" s="98"/>
      <c r="I1293" s="98"/>
      <c r="J1293" s="98"/>
      <c r="K1293" s="98"/>
      <c r="L1293" s="98"/>
      <c r="M1293" s="98"/>
    </row>
    <row r="1294" spans="1:13">
      <c r="A1294" s="5"/>
      <c r="B1294" s="97"/>
      <c r="C1294" s="97"/>
      <c r="D1294" s="98"/>
      <c r="E1294" s="98"/>
      <c r="F1294" s="98"/>
      <c r="G1294" s="98"/>
      <c r="H1294" s="98"/>
      <c r="I1294" s="98"/>
      <c r="J1294" s="98"/>
      <c r="K1294" s="98"/>
      <c r="L1294" s="98"/>
      <c r="M1294" s="98"/>
    </row>
    <row r="1295" spans="1:13">
      <c r="A1295" s="5"/>
      <c r="B1295" s="97"/>
      <c r="C1295" s="97"/>
      <c r="D1295" s="98"/>
      <c r="E1295" s="98"/>
      <c r="F1295" s="98"/>
      <c r="G1295" s="98"/>
      <c r="H1295" s="98"/>
      <c r="I1295" s="98"/>
      <c r="J1295" s="98"/>
      <c r="K1295" s="98"/>
      <c r="L1295" s="98"/>
      <c r="M1295" s="98"/>
    </row>
    <row r="1296" spans="1:13">
      <c r="A1296" s="5"/>
      <c r="B1296" s="97"/>
      <c r="C1296" s="97"/>
      <c r="D1296" s="98"/>
      <c r="E1296" s="98"/>
      <c r="F1296" s="98"/>
      <c r="G1296" s="98"/>
      <c r="H1296" s="98"/>
      <c r="I1296" s="98"/>
      <c r="J1296" s="98"/>
      <c r="K1296" s="98"/>
      <c r="L1296" s="98"/>
      <c r="M1296" s="98"/>
    </row>
    <row r="1297" spans="1:13">
      <c r="A1297" s="5"/>
      <c r="B1297" s="97"/>
      <c r="C1297" s="97"/>
      <c r="D1297" s="98"/>
      <c r="E1297" s="98"/>
      <c r="F1297" s="98"/>
      <c r="G1297" s="98"/>
      <c r="H1297" s="98"/>
      <c r="I1297" s="98"/>
      <c r="J1297" s="98"/>
      <c r="K1297" s="98"/>
      <c r="L1297" s="98"/>
      <c r="M1297" s="98"/>
    </row>
    <row r="1298" spans="1:13">
      <c r="A1298" s="5"/>
      <c r="B1298" s="97"/>
      <c r="C1298" s="97"/>
      <c r="D1298" s="98"/>
      <c r="E1298" s="98"/>
      <c r="F1298" s="98"/>
      <c r="G1298" s="98"/>
      <c r="H1298" s="98"/>
      <c r="I1298" s="98"/>
      <c r="J1298" s="98"/>
      <c r="K1298" s="98"/>
      <c r="L1298" s="98"/>
      <c r="M1298" s="98"/>
    </row>
    <row r="1299" spans="1:13">
      <c r="A1299" s="5"/>
      <c r="B1299" s="97"/>
      <c r="C1299" s="97"/>
      <c r="D1299" s="98"/>
      <c r="E1299" s="98"/>
      <c r="F1299" s="98"/>
      <c r="G1299" s="98"/>
      <c r="H1299" s="98"/>
      <c r="I1299" s="98"/>
      <c r="J1299" s="98"/>
      <c r="K1299" s="98"/>
      <c r="L1299" s="98"/>
      <c r="M1299" s="98"/>
    </row>
    <row r="1300" spans="1:13">
      <c r="A1300" s="5"/>
      <c r="B1300" s="97"/>
      <c r="C1300" s="97"/>
      <c r="D1300" s="98"/>
      <c r="E1300" s="98"/>
      <c r="F1300" s="98"/>
      <c r="G1300" s="98"/>
      <c r="H1300" s="98"/>
      <c r="I1300" s="98"/>
      <c r="J1300" s="98"/>
      <c r="K1300" s="98"/>
      <c r="L1300" s="98"/>
      <c r="M1300" s="98"/>
    </row>
    <row r="1301" spans="1:13">
      <c r="A1301" s="5"/>
      <c r="B1301" s="97"/>
      <c r="C1301" s="97"/>
      <c r="D1301" s="98"/>
      <c r="E1301" s="98"/>
      <c r="F1301" s="98"/>
      <c r="G1301" s="98"/>
      <c r="H1301" s="98"/>
      <c r="I1301" s="98"/>
      <c r="J1301" s="98"/>
      <c r="K1301" s="98"/>
      <c r="L1301" s="98"/>
      <c r="M1301" s="98"/>
    </row>
    <row r="1302" spans="1:13">
      <c r="A1302" s="5"/>
      <c r="B1302" s="97"/>
      <c r="C1302" s="97"/>
      <c r="D1302" s="98"/>
      <c r="E1302" s="98"/>
      <c r="F1302" s="98"/>
      <c r="G1302" s="98"/>
      <c r="H1302" s="98"/>
      <c r="I1302" s="98"/>
      <c r="J1302" s="98"/>
      <c r="K1302" s="98"/>
      <c r="L1302" s="98"/>
      <c r="M1302" s="98"/>
    </row>
    <row r="1303" spans="1:13">
      <c r="A1303" s="5"/>
      <c r="B1303" s="97"/>
      <c r="C1303" s="97"/>
      <c r="D1303" s="98"/>
      <c r="E1303" s="98"/>
      <c r="F1303" s="98"/>
      <c r="G1303" s="98"/>
      <c r="H1303" s="98"/>
      <c r="I1303" s="98"/>
      <c r="J1303" s="98"/>
      <c r="K1303" s="98"/>
      <c r="L1303" s="98"/>
      <c r="M1303" s="98"/>
    </row>
    <row r="1304" spans="1:13">
      <c r="A1304" s="5"/>
      <c r="B1304" s="97"/>
      <c r="C1304" s="97"/>
      <c r="D1304" s="98"/>
      <c r="E1304" s="98"/>
      <c r="F1304" s="98"/>
      <c r="G1304" s="98"/>
      <c r="H1304" s="98"/>
      <c r="I1304" s="98"/>
      <c r="J1304" s="98"/>
      <c r="K1304" s="98"/>
      <c r="L1304" s="98"/>
      <c r="M1304" s="98"/>
    </row>
    <row r="1305" spans="1:13">
      <c r="A1305" s="5"/>
      <c r="B1305" s="97"/>
      <c r="C1305" s="97"/>
      <c r="D1305" s="98"/>
      <c r="E1305" s="98"/>
      <c r="F1305" s="98"/>
      <c r="G1305" s="98"/>
      <c r="H1305" s="98"/>
      <c r="I1305" s="98"/>
      <c r="J1305" s="98"/>
      <c r="K1305" s="98"/>
      <c r="L1305" s="98"/>
      <c r="M1305" s="98"/>
    </row>
    <row r="1306" spans="1:13">
      <c r="A1306" s="5"/>
      <c r="B1306" s="97"/>
      <c r="C1306" s="97"/>
      <c r="D1306" s="98"/>
      <c r="E1306" s="98"/>
      <c r="F1306" s="98"/>
      <c r="G1306" s="98"/>
      <c r="H1306" s="98"/>
      <c r="I1306" s="98"/>
      <c r="J1306" s="98"/>
      <c r="K1306" s="98"/>
      <c r="L1306" s="98"/>
      <c r="M1306" s="98"/>
    </row>
    <row r="1307" spans="1:13">
      <c r="A1307" s="5"/>
      <c r="B1307" s="97"/>
      <c r="C1307" s="97"/>
      <c r="D1307" s="98"/>
      <c r="E1307" s="98"/>
      <c r="F1307" s="98"/>
      <c r="G1307" s="98"/>
      <c r="H1307" s="98"/>
      <c r="I1307" s="98"/>
      <c r="J1307" s="98"/>
      <c r="K1307" s="98"/>
      <c r="L1307" s="98"/>
      <c r="M1307" s="98"/>
    </row>
    <row r="1308" spans="1:13">
      <c r="A1308" s="5"/>
      <c r="B1308" s="97"/>
      <c r="C1308" s="97"/>
      <c r="D1308" s="98"/>
      <c r="E1308" s="98"/>
      <c r="F1308" s="98"/>
      <c r="G1308" s="98"/>
      <c r="H1308" s="98"/>
      <c r="I1308" s="98"/>
      <c r="J1308" s="98"/>
      <c r="K1308" s="98"/>
      <c r="L1308" s="98"/>
      <c r="M1308" s="98"/>
    </row>
    <row r="1309" spans="1:13">
      <c r="A1309" s="5"/>
      <c r="B1309" s="97"/>
      <c r="C1309" s="97"/>
      <c r="D1309" s="98"/>
      <c r="E1309" s="98"/>
      <c r="F1309" s="98"/>
      <c r="G1309" s="98"/>
      <c r="H1309" s="98"/>
      <c r="I1309" s="98"/>
      <c r="J1309" s="98"/>
      <c r="K1309" s="98"/>
      <c r="L1309" s="98"/>
      <c r="M1309" s="98"/>
    </row>
    <row r="1310" spans="1:13">
      <c r="A1310" s="5"/>
      <c r="B1310" s="97"/>
      <c r="C1310" s="97"/>
      <c r="D1310" s="98"/>
      <c r="E1310" s="98"/>
      <c r="F1310" s="98"/>
      <c r="G1310" s="98"/>
      <c r="H1310" s="98"/>
      <c r="I1310" s="98"/>
      <c r="J1310" s="98"/>
      <c r="K1310" s="98"/>
      <c r="L1310" s="98"/>
      <c r="M1310" s="98"/>
    </row>
    <row r="1311" spans="1:13">
      <c r="A1311" s="5"/>
      <c r="B1311" s="97"/>
      <c r="C1311" s="97"/>
      <c r="D1311" s="98"/>
      <c r="E1311" s="98"/>
      <c r="F1311" s="98"/>
      <c r="G1311" s="98"/>
      <c r="H1311" s="98"/>
      <c r="I1311" s="98"/>
      <c r="J1311" s="98"/>
      <c r="K1311" s="98"/>
      <c r="L1311" s="98"/>
      <c r="M1311" s="98"/>
    </row>
    <row r="1312" spans="1:13">
      <c r="A1312" s="5"/>
      <c r="B1312" s="97"/>
      <c r="C1312" s="97"/>
      <c r="D1312" s="98"/>
      <c r="E1312" s="98"/>
      <c r="F1312" s="98"/>
      <c r="G1312" s="98"/>
      <c r="H1312" s="98"/>
      <c r="I1312" s="98"/>
      <c r="J1312" s="98"/>
      <c r="K1312" s="98"/>
      <c r="L1312" s="98"/>
      <c r="M1312" s="98"/>
    </row>
    <row r="1313" spans="1:13">
      <c r="A1313" s="5"/>
      <c r="B1313" s="97"/>
      <c r="C1313" s="97"/>
      <c r="D1313" s="98"/>
      <c r="E1313" s="98"/>
      <c r="F1313" s="98"/>
      <c r="G1313" s="98"/>
      <c r="H1313" s="98"/>
      <c r="I1313" s="98"/>
      <c r="J1313" s="98"/>
      <c r="K1313" s="98"/>
      <c r="L1313" s="98"/>
      <c r="M1313" s="98"/>
    </row>
    <row r="1314" spans="1:13">
      <c r="A1314" s="5"/>
      <c r="B1314" s="97"/>
      <c r="C1314" s="97"/>
      <c r="D1314" s="98"/>
      <c r="E1314" s="98"/>
      <c r="F1314" s="98"/>
      <c r="G1314" s="98"/>
      <c r="H1314" s="98"/>
      <c r="I1314" s="98"/>
      <c r="J1314" s="98"/>
      <c r="K1314" s="98"/>
      <c r="L1314" s="98"/>
      <c r="M1314" s="98"/>
    </row>
    <row r="1315" spans="1:13">
      <c r="A1315" s="5"/>
      <c r="B1315" s="97"/>
      <c r="C1315" s="97"/>
      <c r="D1315" s="98"/>
      <c r="E1315" s="98"/>
      <c r="F1315" s="98"/>
      <c r="G1315" s="98"/>
      <c r="H1315" s="98"/>
      <c r="I1315" s="98"/>
      <c r="J1315" s="98"/>
      <c r="K1315" s="98"/>
      <c r="L1315" s="98"/>
      <c r="M1315" s="98"/>
    </row>
    <row r="1316" spans="1:13">
      <c r="A1316" s="5"/>
      <c r="B1316" s="97"/>
      <c r="C1316" s="97"/>
      <c r="D1316" s="98"/>
      <c r="E1316" s="98"/>
      <c r="F1316" s="98"/>
      <c r="G1316" s="98"/>
      <c r="H1316" s="98"/>
      <c r="I1316" s="98"/>
      <c r="J1316" s="98"/>
      <c r="K1316" s="98"/>
      <c r="L1316" s="98"/>
      <c r="M1316" s="98"/>
    </row>
    <row r="1317" spans="1:13">
      <c r="A1317" s="5"/>
      <c r="B1317" s="97"/>
      <c r="C1317" s="97"/>
      <c r="D1317" s="98"/>
      <c r="E1317" s="98"/>
      <c r="F1317" s="98"/>
      <c r="G1317" s="98"/>
      <c r="H1317" s="98"/>
      <c r="I1317" s="98"/>
      <c r="J1317" s="98"/>
      <c r="K1317" s="98"/>
      <c r="L1317" s="98"/>
      <c r="M1317" s="98"/>
    </row>
    <row r="1318" spans="1:13">
      <c r="A1318" s="5"/>
      <c r="B1318" s="97"/>
      <c r="C1318" s="97"/>
      <c r="D1318" s="98"/>
      <c r="E1318" s="98"/>
      <c r="F1318" s="98"/>
      <c r="G1318" s="98"/>
      <c r="H1318" s="98"/>
      <c r="I1318" s="98"/>
      <c r="J1318" s="98"/>
      <c r="K1318" s="98"/>
      <c r="L1318" s="98"/>
      <c r="M1318" s="98"/>
    </row>
    <row r="1319" spans="1:13">
      <c r="A1319" s="5"/>
      <c r="B1319" s="97"/>
      <c r="C1319" s="97"/>
      <c r="D1319" s="98"/>
      <c r="E1319" s="98"/>
      <c r="F1319" s="98"/>
      <c r="G1319" s="98"/>
      <c r="H1319" s="98"/>
      <c r="I1319" s="98"/>
      <c r="J1319" s="98"/>
      <c r="K1319" s="98"/>
      <c r="L1319" s="98"/>
      <c r="M1319" s="98"/>
    </row>
    <row r="1320" spans="1:13">
      <c r="A1320" s="5"/>
      <c r="B1320" s="97"/>
      <c r="C1320" s="97"/>
      <c r="D1320" s="98"/>
      <c r="E1320" s="98"/>
      <c r="F1320" s="98"/>
      <c r="G1320" s="98"/>
      <c r="H1320" s="98"/>
      <c r="I1320" s="98"/>
      <c r="J1320" s="98"/>
      <c r="K1320" s="98"/>
      <c r="L1320" s="98"/>
      <c r="M1320" s="98"/>
    </row>
    <row r="1321" spans="1:13">
      <c r="A1321" s="5"/>
      <c r="B1321" s="97"/>
      <c r="C1321" s="97"/>
      <c r="D1321" s="98"/>
      <c r="E1321" s="98"/>
      <c r="F1321" s="98"/>
      <c r="G1321" s="98"/>
      <c r="H1321" s="98"/>
      <c r="I1321" s="98"/>
      <c r="J1321" s="98"/>
      <c r="K1321" s="98"/>
      <c r="L1321" s="98"/>
      <c r="M1321" s="98"/>
    </row>
    <row r="1322" spans="1:13">
      <c r="A1322" s="5"/>
      <c r="B1322" s="97"/>
      <c r="C1322" s="97"/>
      <c r="D1322" s="98"/>
      <c r="E1322" s="98"/>
      <c r="F1322" s="98"/>
      <c r="G1322" s="98"/>
      <c r="H1322" s="98"/>
      <c r="I1322" s="98"/>
      <c r="J1322" s="98"/>
      <c r="K1322" s="98"/>
      <c r="L1322" s="98"/>
      <c r="M1322" s="98"/>
    </row>
    <row r="1323" spans="1:13">
      <c r="A1323" s="5"/>
      <c r="B1323" s="97"/>
      <c r="C1323" s="97"/>
      <c r="D1323" s="98"/>
      <c r="E1323" s="98"/>
      <c r="F1323" s="98"/>
      <c r="G1323" s="98"/>
      <c r="H1323" s="98"/>
      <c r="I1323" s="98"/>
      <c r="J1323" s="98"/>
      <c r="K1323" s="98"/>
      <c r="L1323" s="98"/>
      <c r="M1323" s="98"/>
    </row>
    <row r="1324" spans="1:13">
      <c r="A1324" s="5"/>
      <c r="B1324" s="97"/>
      <c r="C1324" s="97"/>
      <c r="D1324" s="98"/>
      <c r="E1324" s="98"/>
      <c r="F1324" s="98"/>
      <c r="G1324" s="98"/>
      <c r="H1324" s="98"/>
      <c r="I1324" s="98"/>
      <c r="J1324" s="98"/>
      <c r="K1324" s="98"/>
      <c r="L1324" s="98"/>
      <c r="M1324" s="98"/>
    </row>
    <row r="1325" spans="1:13">
      <c r="A1325" s="5"/>
      <c r="B1325" s="97"/>
      <c r="C1325" s="97"/>
      <c r="D1325" s="98"/>
      <c r="E1325" s="98"/>
      <c r="F1325" s="98"/>
      <c r="G1325" s="98"/>
      <c r="H1325" s="98"/>
      <c r="I1325" s="98"/>
      <c r="J1325" s="98"/>
      <c r="K1325" s="98"/>
      <c r="L1325" s="98"/>
      <c r="M1325" s="98"/>
    </row>
    <row r="1326" spans="1:13">
      <c r="A1326" s="5"/>
      <c r="B1326" s="97"/>
      <c r="C1326" s="97"/>
      <c r="D1326" s="98"/>
      <c r="E1326" s="98"/>
      <c r="F1326" s="98"/>
      <c r="G1326" s="98"/>
      <c r="H1326" s="98"/>
      <c r="I1326" s="98"/>
      <c r="J1326" s="98"/>
      <c r="K1326" s="98"/>
      <c r="L1326" s="98"/>
      <c r="M1326" s="98"/>
    </row>
    <row r="1327" spans="1:13">
      <c r="A1327" s="5"/>
      <c r="B1327" s="97"/>
      <c r="C1327" s="97"/>
      <c r="D1327" s="98"/>
      <c r="E1327" s="98"/>
      <c r="F1327" s="98"/>
      <c r="G1327" s="98"/>
      <c r="H1327" s="98"/>
      <c r="I1327" s="98"/>
      <c r="J1327" s="98"/>
      <c r="K1327" s="98"/>
      <c r="L1327" s="98"/>
      <c r="M1327" s="98"/>
    </row>
    <row r="1328" spans="1:13">
      <c r="A1328" s="5"/>
      <c r="B1328" s="97"/>
      <c r="C1328" s="97"/>
      <c r="D1328" s="98"/>
      <c r="E1328" s="98"/>
      <c r="F1328" s="98"/>
      <c r="G1328" s="98"/>
      <c r="H1328" s="98"/>
      <c r="I1328" s="98"/>
      <c r="J1328" s="98"/>
      <c r="K1328" s="98"/>
      <c r="L1328" s="98"/>
      <c r="M1328" s="98"/>
    </row>
    <row r="1329" spans="1:13">
      <c r="A1329" s="5"/>
      <c r="B1329" s="97"/>
      <c r="C1329" s="97"/>
      <c r="D1329" s="98"/>
      <c r="E1329" s="98"/>
      <c r="F1329" s="98"/>
      <c r="G1329" s="98"/>
      <c r="H1329" s="98"/>
      <c r="I1329" s="98"/>
      <c r="J1329" s="98"/>
      <c r="K1329" s="98"/>
      <c r="L1329" s="98"/>
      <c r="M1329" s="98"/>
    </row>
    <row r="1330" spans="1:13">
      <c r="A1330" s="5"/>
      <c r="B1330" s="97"/>
      <c r="C1330" s="97"/>
      <c r="D1330" s="98"/>
      <c r="E1330" s="98"/>
      <c r="F1330" s="98"/>
      <c r="G1330" s="98"/>
      <c r="H1330" s="98"/>
      <c r="I1330" s="98"/>
      <c r="J1330" s="98"/>
      <c r="K1330" s="98"/>
      <c r="L1330" s="98"/>
      <c r="M1330" s="98"/>
    </row>
    <row r="1331" spans="1:13">
      <c r="A1331" s="5"/>
      <c r="B1331" s="97"/>
      <c r="C1331" s="97"/>
      <c r="D1331" s="98"/>
      <c r="E1331" s="98"/>
      <c r="F1331" s="98"/>
      <c r="G1331" s="98"/>
      <c r="H1331" s="98"/>
      <c r="I1331" s="98"/>
      <c r="J1331" s="98"/>
      <c r="K1331" s="98"/>
      <c r="L1331" s="98"/>
      <c r="M1331" s="98"/>
    </row>
    <row r="1332" spans="1:13">
      <c r="A1332" s="5"/>
      <c r="B1332" s="97"/>
      <c r="C1332" s="97"/>
      <c r="D1332" s="98"/>
      <c r="E1332" s="98"/>
      <c r="F1332" s="98"/>
      <c r="G1332" s="98"/>
      <c r="H1332" s="98"/>
      <c r="I1332" s="98"/>
      <c r="J1332" s="98"/>
      <c r="K1332" s="98"/>
      <c r="L1332" s="98"/>
      <c r="M1332" s="98"/>
    </row>
    <row r="1333" spans="1:13">
      <c r="A1333" s="5"/>
      <c r="B1333" s="97"/>
      <c r="C1333" s="97"/>
      <c r="D1333" s="98"/>
      <c r="E1333" s="98"/>
      <c r="F1333" s="98"/>
      <c r="G1333" s="98"/>
      <c r="H1333" s="98"/>
      <c r="I1333" s="98"/>
      <c r="J1333" s="98"/>
      <c r="K1333" s="98"/>
      <c r="L1333" s="98"/>
      <c r="M1333" s="98"/>
    </row>
    <row r="1334" spans="1:13">
      <c r="A1334" s="5"/>
      <c r="B1334" s="97"/>
      <c r="C1334" s="97"/>
      <c r="D1334" s="98"/>
      <c r="E1334" s="98"/>
      <c r="F1334" s="98"/>
      <c r="G1334" s="98"/>
      <c r="H1334" s="98"/>
      <c r="I1334" s="98"/>
      <c r="J1334" s="98"/>
      <c r="K1334" s="98"/>
      <c r="L1334" s="98"/>
      <c r="M1334" s="98"/>
    </row>
    <row r="1335" spans="1:13">
      <c r="A1335" s="5"/>
      <c r="B1335" s="97"/>
      <c r="C1335" s="97"/>
      <c r="D1335" s="98"/>
      <c r="E1335" s="98"/>
      <c r="F1335" s="98"/>
      <c r="G1335" s="98"/>
      <c r="H1335" s="98"/>
      <c r="I1335" s="98"/>
      <c r="J1335" s="98"/>
      <c r="K1335" s="98"/>
      <c r="L1335" s="98"/>
      <c r="M1335" s="98"/>
    </row>
    <row r="1336" spans="1:13">
      <c r="A1336" s="5"/>
      <c r="B1336" s="97"/>
      <c r="C1336" s="97"/>
      <c r="D1336" s="98"/>
      <c r="E1336" s="98"/>
      <c r="F1336" s="98"/>
      <c r="G1336" s="98"/>
      <c r="H1336" s="98"/>
      <c r="I1336" s="98"/>
      <c r="J1336" s="98"/>
      <c r="K1336" s="98"/>
      <c r="L1336" s="98"/>
      <c r="M1336" s="98"/>
    </row>
    <row r="1337" spans="1:13">
      <c r="A1337" s="5"/>
      <c r="B1337" s="97"/>
      <c r="C1337" s="97"/>
      <c r="D1337" s="98"/>
      <c r="E1337" s="98"/>
      <c r="F1337" s="98"/>
      <c r="G1337" s="98"/>
      <c r="H1337" s="98"/>
      <c r="I1337" s="98"/>
      <c r="J1337" s="98"/>
      <c r="K1337" s="98"/>
      <c r="L1337" s="98"/>
      <c r="M1337" s="98"/>
    </row>
    <row r="1338" spans="1:13">
      <c r="A1338" s="5"/>
      <c r="B1338" s="97"/>
      <c r="C1338" s="97"/>
      <c r="D1338" s="98"/>
      <c r="E1338" s="98"/>
      <c r="F1338" s="98"/>
      <c r="G1338" s="98"/>
      <c r="H1338" s="98"/>
      <c r="I1338" s="98"/>
      <c r="J1338" s="98"/>
      <c r="K1338" s="98"/>
      <c r="L1338" s="98"/>
      <c r="M1338" s="98"/>
    </row>
    <row r="1339" spans="1:13">
      <c r="A1339" s="5"/>
      <c r="B1339" s="97"/>
      <c r="C1339" s="97"/>
      <c r="D1339" s="98"/>
      <c r="E1339" s="98"/>
      <c r="F1339" s="98"/>
      <c r="G1339" s="98"/>
      <c r="H1339" s="98"/>
      <c r="I1339" s="98"/>
      <c r="J1339" s="98"/>
      <c r="K1339" s="98"/>
      <c r="L1339" s="98"/>
      <c r="M1339" s="98"/>
    </row>
    <row r="1340" spans="1:13">
      <c r="A1340" s="5"/>
      <c r="B1340" s="97"/>
      <c r="C1340" s="97"/>
      <c r="D1340" s="98"/>
      <c r="E1340" s="98"/>
      <c r="F1340" s="98"/>
      <c r="G1340" s="98"/>
      <c r="H1340" s="98"/>
      <c r="I1340" s="98"/>
      <c r="J1340" s="98"/>
      <c r="K1340" s="98"/>
      <c r="L1340" s="98"/>
      <c r="M1340" s="98"/>
    </row>
    <row r="1341" spans="1:13">
      <c r="A1341" s="5"/>
      <c r="B1341" s="97"/>
      <c r="C1341" s="97"/>
      <c r="D1341" s="98"/>
      <c r="E1341" s="98"/>
      <c r="F1341" s="98"/>
      <c r="G1341" s="98"/>
      <c r="H1341" s="98"/>
      <c r="I1341" s="98"/>
      <c r="J1341" s="98"/>
      <c r="K1341" s="98"/>
      <c r="L1341" s="98"/>
      <c r="M1341" s="98"/>
    </row>
    <row r="1342" spans="1:13">
      <c r="A1342" s="5"/>
      <c r="B1342" s="97"/>
      <c r="C1342" s="97"/>
      <c r="D1342" s="98"/>
      <c r="E1342" s="98"/>
      <c r="F1342" s="98"/>
      <c r="G1342" s="98"/>
      <c r="H1342" s="98"/>
      <c r="I1342" s="98"/>
      <c r="J1342" s="98"/>
      <c r="K1342" s="98"/>
      <c r="L1342" s="98"/>
      <c r="M1342" s="98"/>
    </row>
    <row r="1343" spans="1:13">
      <c r="A1343" s="5"/>
      <c r="B1343" s="97"/>
      <c r="C1343" s="97"/>
      <c r="D1343" s="98"/>
      <c r="E1343" s="98"/>
      <c r="F1343" s="98"/>
      <c r="G1343" s="98"/>
      <c r="H1343" s="98"/>
      <c r="I1343" s="98"/>
      <c r="J1343" s="98"/>
      <c r="K1343" s="98"/>
      <c r="L1343" s="98"/>
      <c r="M1343" s="98"/>
    </row>
    <row r="1344" spans="1:13">
      <c r="A1344" s="5"/>
      <c r="B1344" s="97"/>
      <c r="C1344" s="97"/>
      <c r="D1344" s="98"/>
      <c r="E1344" s="98"/>
      <c r="F1344" s="98"/>
      <c r="G1344" s="98"/>
      <c r="H1344" s="98"/>
      <c r="I1344" s="98"/>
      <c r="J1344" s="98"/>
      <c r="K1344" s="98"/>
      <c r="L1344" s="98"/>
      <c r="M1344" s="98"/>
    </row>
    <row r="1345" spans="1:13">
      <c r="A1345" s="5"/>
      <c r="B1345" s="97"/>
      <c r="C1345" s="97"/>
      <c r="D1345" s="98"/>
      <c r="E1345" s="98"/>
      <c r="F1345" s="98"/>
      <c r="G1345" s="98"/>
      <c r="H1345" s="98"/>
      <c r="I1345" s="98"/>
      <c r="J1345" s="98"/>
      <c r="K1345" s="98"/>
      <c r="L1345" s="98"/>
      <c r="M1345" s="98"/>
    </row>
    <row r="1346" spans="1:13">
      <c r="A1346" s="5"/>
      <c r="B1346" s="97"/>
      <c r="C1346" s="97"/>
      <c r="D1346" s="98"/>
      <c r="E1346" s="98"/>
      <c r="F1346" s="98"/>
      <c r="G1346" s="98"/>
      <c r="H1346" s="98"/>
      <c r="I1346" s="98"/>
      <c r="J1346" s="98"/>
      <c r="K1346" s="98"/>
      <c r="L1346" s="98"/>
      <c r="M1346" s="98"/>
    </row>
    <row r="1347" spans="1:13">
      <c r="A1347" s="5"/>
      <c r="B1347" s="97"/>
      <c r="C1347" s="97"/>
      <c r="D1347" s="98"/>
      <c r="E1347" s="98"/>
      <c r="F1347" s="98"/>
      <c r="G1347" s="98"/>
      <c r="H1347" s="98"/>
      <c r="I1347" s="98"/>
      <c r="J1347" s="98"/>
      <c r="K1347" s="98"/>
      <c r="L1347" s="98"/>
      <c r="M1347" s="98"/>
    </row>
    <row r="1348" spans="1:13">
      <c r="A1348" s="5"/>
      <c r="B1348" s="97"/>
      <c r="C1348" s="97"/>
      <c r="D1348" s="98"/>
      <c r="E1348" s="98"/>
      <c r="F1348" s="98"/>
      <c r="G1348" s="98"/>
      <c r="H1348" s="98"/>
      <c r="I1348" s="98"/>
      <c r="J1348" s="98"/>
      <c r="K1348" s="98"/>
      <c r="L1348" s="98"/>
      <c r="M1348" s="98"/>
    </row>
    <row r="1349" spans="1:13">
      <c r="A1349" s="5"/>
      <c r="B1349" s="97"/>
      <c r="C1349" s="97"/>
      <c r="D1349" s="98"/>
      <c r="E1349" s="98"/>
      <c r="F1349" s="98"/>
      <c r="G1349" s="98"/>
      <c r="H1349" s="98"/>
      <c r="I1349" s="98"/>
      <c r="J1349" s="98"/>
      <c r="K1349" s="98"/>
      <c r="L1349" s="98"/>
      <c r="M1349" s="98"/>
    </row>
    <row r="1350" spans="1:13">
      <c r="A1350" s="5"/>
      <c r="B1350" s="97"/>
      <c r="C1350" s="97"/>
      <c r="D1350" s="98"/>
      <c r="E1350" s="98"/>
      <c r="F1350" s="98"/>
      <c r="G1350" s="98"/>
      <c r="H1350" s="98"/>
      <c r="I1350" s="98"/>
      <c r="J1350" s="98"/>
      <c r="K1350" s="98"/>
      <c r="L1350" s="98"/>
      <c r="M1350" s="98"/>
    </row>
    <row r="1351" spans="1:13">
      <c r="A1351" s="5"/>
      <c r="B1351" s="97"/>
      <c r="C1351" s="97"/>
      <c r="D1351" s="98"/>
      <c r="E1351" s="98"/>
      <c r="F1351" s="98"/>
      <c r="G1351" s="98"/>
      <c r="H1351" s="98"/>
      <c r="I1351" s="98"/>
      <c r="J1351" s="98"/>
      <c r="K1351" s="98"/>
      <c r="L1351" s="98"/>
      <c r="M1351" s="98"/>
    </row>
    <row r="1352" spans="1:13">
      <c r="A1352" s="5"/>
      <c r="B1352" s="97"/>
      <c r="C1352" s="97"/>
      <c r="D1352" s="98"/>
      <c r="E1352" s="98"/>
      <c r="F1352" s="98"/>
      <c r="G1352" s="98"/>
      <c r="H1352" s="98"/>
      <c r="I1352" s="98"/>
      <c r="J1352" s="98"/>
      <c r="K1352" s="98"/>
      <c r="L1352" s="98"/>
      <c r="M1352" s="98"/>
    </row>
    <row r="1353" spans="1:13">
      <c r="A1353" s="5"/>
      <c r="B1353" s="97"/>
      <c r="C1353" s="97"/>
      <c r="D1353" s="98"/>
      <c r="E1353" s="98"/>
      <c r="F1353" s="98"/>
      <c r="G1353" s="98"/>
      <c r="H1353" s="98"/>
      <c r="I1353" s="98"/>
      <c r="J1353" s="98"/>
      <c r="K1353" s="98"/>
      <c r="L1353" s="98"/>
      <c r="M1353" s="98"/>
    </row>
    <row r="1354" spans="1:13">
      <c r="A1354" s="5"/>
      <c r="B1354" s="97"/>
      <c r="C1354" s="97"/>
      <c r="D1354" s="98"/>
      <c r="E1354" s="98"/>
      <c r="F1354" s="98"/>
      <c r="G1354" s="98"/>
      <c r="H1354" s="98"/>
      <c r="I1354" s="98"/>
      <c r="J1354" s="98"/>
      <c r="K1354" s="98"/>
      <c r="L1354" s="98"/>
      <c r="M1354" s="98"/>
    </row>
    <row r="1355" spans="1:13">
      <c r="A1355" s="5"/>
      <c r="B1355" s="97"/>
      <c r="C1355" s="97"/>
      <c r="D1355" s="98"/>
      <c r="E1355" s="98"/>
      <c r="F1355" s="98"/>
      <c r="G1355" s="98"/>
      <c r="H1355" s="98"/>
      <c r="I1355" s="98"/>
      <c r="J1355" s="98"/>
      <c r="K1355" s="98"/>
      <c r="L1355" s="98"/>
      <c r="M1355" s="98"/>
    </row>
    <row r="1356" spans="1:13">
      <c r="A1356" s="5"/>
      <c r="B1356" s="97"/>
      <c r="C1356" s="97"/>
      <c r="D1356" s="98"/>
      <c r="E1356" s="98"/>
      <c r="F1356" s="98"/>
      <c r="G1356" s="98"/>
      <c r="H1356" s="98"/>
      <c r="I1356" s="98"/>
      <c r="J1356" s="98"/>
      <c r="K1356" s="98"/>
      <c r="L1356" s="98"/>
      <c r="M1356" s="98"/>
    </row>
    <row r="1357" spans="1:13">
      <c r="A1357" s="5"/>
      <c r="B1357" s="97"/>
      <c r="C1357" s="97"/>
      <c r="D1357" s="98"/>
      <c r="E1357" s="98"/>
      <c r="F1357" s="98"/>
      <c r="G1357" s="98"/>
      <c r="H1357" s="98"/>
      <c r="I1357" s="98"/>
      <c r="J1357" s="98"/>
      <c r="K1357" s="98"/>
      <c r="L1357" s="98"/>
      <c r="M1357" s="98"/>
    </row>
    <row r="1358" spans="1:13">
      <c r="A1358" s="5"/>
      <c r="B1358" s="97"/>
      <c r="C1358" s="97"/>
      <c r="D1358" s="98"/>
      <c r="E1358" s="98"/>
      <c r="F1358" s="98"/>
      <c r="G1358" s="98"/>
      <c r="H1358" s="98"/>
      <c r="I1358" s="98"/>
      <c r="J1358" s="98"/>
      <c r="K1358" s="98"/>
      <c r="L1358" s="98"/>
      <c r="M1358" s="98"/>
    </row>
    <row r="1359" spans="1:13">
      <c r="A1359" s="5"/>
      <c r="B1359" s="97"/>
      <c r="C1359" s="97"/>
      <c r="D1359" s="98"/>
      <c r="E1359" s="98"/>
      <c r="F1359" s="98"/>
      <c r="G1359" s="98"/>
      <c r="H1359" s="98"/>
      <c r="I1359" s="98"/>
      <c r="J1359" s="98"/>
      <c r="K1359" s="98"/>
      <c r="L1359" s="98"/>
      <c r="M1359" s="98"/>
    </row>
    <row r="1360" spans="1:13">
      <c r="A1360" s="5"/>
      <c r="B1360" s="97"/>
      <c r="C1360" s="97"/>
      <c r="D1360" s="98"/>
      <c r="E1360" s="98"/>
      <c r="F1360" s="98"/>
      <c r="G1360" s="98"/>
      <c r="H1360" s="98"/>
      <c r="I1360" s="98"/>
      <c r="J1360" s="98"/>
      <c r="K1360" s="98"/>
      <c r="L1360" s="98"/>
      <c r="M1360" s="98"/>
    </row>
    <row r="1361" spans="1:13">
      <c r="A1361" s="5"/>
      <c r="B1361" s="97"/>
      <c r="C1361" s="97"/>
      <c r="D1361" s="98"/>
      <c r="E1361" s="98"/>
      <c r="F1361" s="98"/>
      <c r="G1361" s="98"/>
      <c r="H1361" s="98"/>
      <c r="I1361" s="98"/>
      <c r="J1361" s="98"/>
      <c r="K1361" s="98"/>
      <c r="L1361" s="98"/>
      <c r="M1361" s="98"/>
    </row>
    <row r="1362" spans="1:13">
      <c r="A1362" s="5"/>
      <c r="B1362" s="97"/>
      <c r="C1362" s="97"/>
      <c r="D1362" s="98"/>
      <c r="E1362" s="98"/>
      <c r="F1362" s="98"/>
      <c r="G1362" s="98"/>
      <c r="H1362" s="98"/>
      <c r="I1362" s="98"/>
      <c r="J1362" s="98"/>
      <c r="K1362" s="98"/>
      <c r="L1362" s="98"/>
      <c r="M1362" s="98"/>
    </row>
    <row r="1363" spans="1:13">
      <c r="A1363" s="5"/>
      <c r="B1363" s="97"/>
      <c r="C1363" s="97"/>
      <c r="D1363" s="98"/>
      <c r="E1363" s="98"/>
      <c r="F1363" s="98"/>
      <c r="G1363" s="98"/>
      <c r="H1363" s="98"/>
      <c r="I1363" s="98"/>
      <c r="J1363" s="98"/>
      <c r="K1363" s="98"/>
      <c r="L1363" s="98"/>
      <c r="M1363" s="98"/>
    </row>
    <row r="1364" spans="1:13">
      <c r="A1364" s="5"/>
      <c r="B1364" s="97"/>
      <c r="C1364" s="97"/>
      <c r="D1364" s="98"/>
      <c r="E1364" s="98"/>
      <c r="F1364" s="98"/>
      <c r="G1364" s="98"/>
      <c r="H1364" s="98"/>
      <c r="I1364" s="98"/>
      <c r="J1364" s="98"/>
      <c r="K1364" s="98"/>
      <c r="L1364" s="98"/>
      <c r="M1364" s="98"/>
    </row>
    <row r="1365" spans="1:13">
      <c r="A1365" s="5"/>
      <c r="B1365" s="97"/>
      <c r="C1365" s="97"/>
      <c r="D1365" s="98"/>
      <c r="E1365" s="98"/>
      <c r="F1365" s="98"/>
      <c r="G1365" s="98"/>
      <c r="H1365" s="98"/>
      <c r="I1365" s="98"/>
      <c r="J1365" s="98"/>
      <c r="K1365" s="98"/>
      <c r="L1365" s="98"/>
      <c r="M1365" s="98"/>
    </row>
    <row r="1366" spans="1:13">
      <c r="A1366" s="5"/>
      <c r="B1366" s="97"/>
      <c r="C1366" s="97"/>
      <c r="D1366" s="98"/>
      <c r="E1366" s="98"/>
      <c r="F1366" s="98"/>
      <c r="G1366" s="98"/>
      <c r="H1366" s="98"/>
      <c r="I1366" s="98"/>
      <c r="J1366" s="98"/>
      <c r="K1366" s="98"/>
      <c r="L1366" s="98"/>
      <c r="M1366" s="98"/>
    </row>
    <row r="1367" spans="1:13">
      <c r="A1367" s="5"/>
      <c r="B1367" s="97"/>
      <c r="C1367" s="97"/>
      <c r="D1367" s="98"/>
      <c r="E1367" s="98"/>
      <c r="F1367" s="98"/>
      <c r="G1367" s="98"/>
      <c r="H1367" s="98"/>
      <c r="I1367" s="98"/>
      <c r="J1367" s="98"/>
      <c r="K1367" s="98"/>
      <c r="L1367" s="98"/>
      <c r="M1367" s="98"/>
    </row>
    <row r="1368" spans="1:13">
      <c r="A1368" s="5"/>
      <c r="B1368" s="97"/>
      <c r="C1368" s="97"/>
      <c r="D1368" s="98"/>
      <c r="E1368" s="98"/>
      <c r="F1368" s="98"/>
      <c r="G1368" s="98"/>
      <c r="H1368" s="98"/>
      <c r="I1368" s="98"/>
      <c r="J1368" s="98"/>
      <c r="K1368" s="98"/>
      <c r="L1368" s="98"/>
      <c r="M1368" s="98"/>
    </row>
    <row r="1369" spans="1:13">
      <c r="A1369" s="5"/>
      <c r="B1369" s="97"/>
      <c r="C1369" s="97"/>
      <c r="D1369" s="98"/>
      <c r="E1369" s="98"/>
      <c r="F1369" s="98"/>
      <c r="G1369" s="98"/>
      <c r="H1369" s="98"/>
      <c r="I1369" s="98"/>
      <c r="J1369" s="98"/>
      <c r="K1369" s="98"/>
      <c r="L1369" s="98"/>
      <c r="M1369" s="98"/>
    </row>
    <row r="1370" spans="1:13">
      <c r="A1370" s="5"/>
      <c r="B1370" s="97"/>
      <c r="C1370" s="97"/>
      <c r="D1370" s="98"/>
      <c r="E1370" s="98"/>
      <c r="F1370" s="98"/>
      <c r="G1370" s="98"/>
      <c r="H1370" s="98"/>
      <c r="I1370" s="98"/>
      <c r="J1370" s="98"/>
      <c r="K1370" s="98"/>
      <c r="L1370" s="98"/>
      <c r="M1370" s="98"/>
    </row>
    <row r="1371" spans="1:13">
      <c r="A1371" s="5"/>
      <c r="B1371" s="97"/>
      <c r="C1371" s="97"/>
      <c r="D1371" s="98"/>
      <c r="E1371" s="98"/>
      <c r="F1371" s="98"/>
      <c r="G1371" s="98"/>
      <c r="H1371" s="98"/>
      <c r="I1371" s="98"/>
      <c r="J1371" s="98"/>
      <c r="K1371" s="98"/>
      <c r="L1371" s="98"/>
      <c r="M1371" s="98"/>
    </row>
    <row r="1372" spans="1:13">
      <c r="A1372" s="5"/>
      <c r="B1372" s="97"/>
      <c r="C1372" s="97"/>
      <c r="D1372" s="98"/>
      <c r="E1372" s="98"/>
      <c r="F1372" s="98"/>
      <c r="G1372" s="98"/>
      <c r="H1372" s="98"/>
      <c r="I1372" s="98"/>
      <c r="J1372" s="98"/>
      <c r="K1372" s="98"/>
      <c r="L1372" s="98"/>
      <c r="M1372" s="98"/>
    </row>
    <row r="1373" spans="1:13">
      <c r="A1373" s="5"/>
      <c r="B1373" s="97"/>
      <c r="C1373" s="97"/>
      <c r="D1373" s="98"/>
      <c r="E1373" s="98"/>
      <c r="F1373" s="98"/>
      <c r="G1373" s="98"/>
      <c r="H1373" s="98"/>
      <c r="I1373" s="98"/>
      <c r="J1373" s="98"/>
      <c r="K1373" s="98"/>
      <c r="L1373" s="98"/>
      <c r="M1373" s="98"/>
    </row>
    <row r="1374" spans="1:13">
      <c r="A1374" s="5"/>
      <c r="B1374" s="97"/>
      <c r="C1374" s="97"/>
      <c r="D1374" s="98"/>
      <c r="E1374" s="98"/>
      <c r="F1374" s="98"/>
      <c r="G1374" s="98"/>
      <c r="H1374" s="98"/>
      <c r="I1374" s="98"/>
      <c r="J1374" s="98"/>
      <c r="K1374" s="98"/>
      <c r="L1374" s="98"/>
      <c r="M1374" s="98"/>
    </row>
    <row r="1375" spans="1:13">
      <c r="A1375" s="5"/>
      <c r="B1375" s="97"/>
      <c r="C1375" s="97"/>
      <c r="D1375" s="98"/>
      <c r="E1375" s="98"/>
      <c r="F1375" s="98"/>
      <c r="G1375" s="98"/>
      <c r="H1375" s="98"/>
      <c r="I1375" s="98"/>
      <c r="J1375" s="98"/>
      <c r="K1375" s="98"/>
      <c r="L1375" s="98"/>
      <c r="M1375" s="98"/>
    </row>
    <row r="1376" spans="1:13">
      <c r="A1376" s="5"/>
      <c r="B1376" s="97"/>
      <c r="C1376" s="97"/>
      <c r="D1376" s="98"/>
      <c r="E1376" s="98"/>
      <c r="F1376" s="98"/>
      <c r="G1376" s="98"/>
      <c r="H1376" s="98"/>
      <c r="I1376" s="98"/>
      <c r="J1376" s="98"/>
      <c r="K1376" s="98"/>
      <c r="L1376" s="98"/>
      <c r="M1376" s="98"/>
    </row>
    <row r="1377" spans="1:13">
      <c r="A1377" s="5"/>
      <c r="B1377" s="97"/>
      <c r="C1377" s="97"/>
      <c r="D1377" s="98"/>
      <c r="E1377" s="98"/>
      <c r="F1377" s="98"/>
      <c r="G1377" s="98"/>
      <c r="H1377" s="98"/>
      <c r="I1377" s="98"/>
      <c r="J1377" s="98"/>
      <c r="K1377" s="98"/>
      <c r="L1377" s="98"/>
      <c r="M1377" s="98"/>
    </row>
    <row r="1378" spans="1:13">
      <c r="A1378" s="5"/>
      <c r="B1378" s="97"/>
      <c r="C1378" s="97"/>
      <c r="D1378" s="98"/>
      <c r="E1378" s="98"/>
      <c r="F1378" s="98"/>
      <c r="G1378" s="98"/>
      <c r="H1378" s="98"/>
      <c r="I1378" s="98"/>
      <c r="J1378" s="98"/>
      <c r="K1378" s="98"/>
      <c r="L1378" s="98"/>
      <c r="M1378" s="98"/>
    </row>
    <row r="1379" spans="1:13">
      <c r="A1379" s="5"/>
      <c r="B1379" s="97"/>
      <c r="C1379" s="97"/>
      <c r="D1379" s="98"/>
      <c r="E1379" s="98"/>
      <c r="F1379" s="98"/>
      <c r="G1379" s="98"/>
      <c r="H1379" s="98"/>
      <c r="I1379" s="98"/>
      <c r="J1379" s="98"/>
      <c r="K1379" s="98"/>
      <c r="L1379" s="98"/>
      <c r="M1379" s="98"/>
    </row>
    <row r="1380" spans="1:13">
      <c r="A1380" s="5"/>
      <c r="B1380" s="97"/>
      <c r="C1380" s="97"/>
      <c r="D1380" s="98"/>
      <c r="E1380" s="98"/>
      <c r="F1380" s="98"/>
      <c r="G1380" s="98"/>
      <c r="H1380" s="98"/>
      <c r="I1380" s="98"/>
      <c r="J1380" s="98"/>
      <c r="K1380" s="98"/>
      <c r="L1380" s="98"/>
      <c r="M1380" s="98"/>
    </row>
    <row r="1381" spans="1:13">
      <c r="A1381" s="5"/>
      <c r="B1381" s="97"/>
      <c r="C1381" s="97"/>
      <c r="D1381" s="98"/>
      <c r="E1381" s="98"/>
      <c r="F1381" s="98"/>
      <c r="G1381" s="98"/>
      <c r="H1381" s="98"/>
      <c r="I1381" s="98"/>
      <c r="J1381" s="98"/>
      <c r="K1381" s="98"/>
      <c r="L1381" s="98"/>
      <c r="M1381" s="98"/>
    </row>
    <row r="1382" spans="1:13">
      <c r="A1382" s="5"/>
      <c r="B1382" s="97"/>
      <c r="C1382" s="97"/>
      <c r="D1382" s="98"/>
      <c r="E1382" s="98"/>
      <c r="F1382" s="98"/>
      <c r="G1382" s="98"/>
      <c r="H1382" s="98"/>
      <c r="I1382" s="98"/>
      <c r="J1382" s="98"/>
      <c r="K1382" s="98"/>
      <c r="L1382" s="98"/>
      <c r="M1382" s="98"/>
    </row>
    <row r="1383" spans="1:13">
      <c r="A1383" s="5"/>
      <c r="B1383" s="97"/>
      <c r="C1383" s="97"/>
      <c r="D1383" s="98"/>
      <c r="E1383" s="98"/>
      <c r="F1383" s="98"/>
      <c r="G1383" s="98"/>
      <c r="H1383" s="98"/>
      <c r="I1383" s="98"/>
      <c r="J1383" s="98"/>
      <c r="K1383" s="98"/>
      <c r="L1383" s="98"/>
      <c r="M1383" s="98"/>
    </row>
    <row r="1384" spans="1:13">
      <c r="A1384" s="5"/>
      <c r="B1384" s="97"/>
      <c r="C1384" s="97"/>
      <c r="D1384" s="98"/>
      <c r="E1384" s="98"/>
      <c r="F1384" s="98"/>
      <c r="G1384" s="98"/>
      <c r="H1384" s="98"/>
      <c r="I1384" s="98"/>
      <c r="J1384" s="98"/>
      <c r="K1384" s="98"/>
      <c r="L1384" s="98"/>
      <c r="M1384" s="98"/>
    </row>
    <row r="1385" spans="1:13">
      <c r="A1385" s="5"/>
      <c r="B1385" s="97"/>
      <c r="C1385" s="97"/>
      <c r="D1385" s="98"/>
      <c r="E1385" s="98"/>
      <c r="F1385" s="98"/>
      <c r="G1385" s="98"/>
      <c r="H1385" s="98"/>
      <c r="I1385" s="98"/>
      <c r="J1385" s="98"/>
      <c r="K1385" s="98"/>
      <c r="L1385" s="98"/>
      <c r="M1385" s="98"/>
    </row>
    <row r="1386" spans="1:13">
      <c r="A1386" s="5"/>
      <c r="B1386" s="97"/>
      <c r="C1386" s="97"/>
      <c r="D1386" s="98"/>
      <c r="E1386" s="98"/>
      <c r="F1386" s="98"/>
      <c r="G1386" s="98"/>
      <c r="H1386" s="98"/>
      <c r="I1386" s="98"/>
      <c r="J1386" s="98"/>
      <c r="K1386" s="98"/>
      <c r="L1386" s="98"/>
      <c r="M1386" s="98"/>
    </row>
    <row r="1387" spans="1:13">
      <c r="A1387" s="5"/>
      <c r="B1387" s="97"/>
      <c r="C1387" s="97"/>
      <c r="D1387" s="98"/>
      <c r="E1387" s="98"/>
      <c r="F1387" s="98"/>
      <c r="G1387" s="98"/>
      <c r="H1387" s="98"/>
      <c r="I1387" s="98"/>
      <c r="J1387" s="98"/>
      <c r="K1387" s="98"/>
      <c r="L1387" s="98"/>
      <c r="M1387" s="98"/>
    </row>
    <row r="1388" spans="1:13">
      <c r="A1388" s="5"/>
      <c r="B1388" s="97"/>
      <c r="C1388" s="97"/>
      <c r="D1388" s="98"/>
      <c r="E1388" s="98"/>
      <c r="F1388" s="98"/>
      <c r="G1388" s="98"/>
      <c r="H1388" s="98"/>
      <c r="I1388" s="98"/>
      <c r="J1388" s="98"/>
      <c r="K1388" s="98"/>
      <c r="L1388" s="98"/>
      <c r="M1388" s="98"/>
    </row>
    <row r="1389" spans="1:13">
      <c r="A1389" s="5"/>
      <c r="B1389" s="97"/>
      <c r="C1389" s="97"/>
      <c r="D1389" s="98"/>
      <c r="E1389" s="98"/>
      <c r="F1389" s="98"/>
      <c r="G1389" s="98"/>
      <c r="H1389" s="98"/>
      <c r="I1389" s="98"/>
      <c r="J1389" s="98"/>
      <c r="K1389" s="98"/>
      <c r="L1389" s="98"/>
      <c r="M1389" s="98"/>
    </row>
    <row r="1390" spans="1:13">
      <c r="A1390" s="5"/>
      <c r="B1390" s="97"/>
      <c r="C1390" s="97"/>
      <c r="D1390" s="98"/>
      <c r="E1390" s="98"/>
      <c r="F1390" s="98"/>
      <c r="G1390" s="98"/>
      <c r="H1390" s="98"/>
      <c r="I1390" s="98"/>
      <c r="J1390" s="98"/>
      <c r="K1390" s="98"/>
      <c r="L1390" s="98"/>
      <c r="M1390" s="98"/>
    </row>
    <row r="1391" spans="1:13">
      <c r="A1391" s="5"/>
      <c r="B1391" s="97"/>
      <c r="C1391" s="97"/>
      <c r="D1391" s="98"/>
      <c r="E1391" s="98"/>
      <c r="F1391" s="98"/>
      <c r="G1391" s="98"/>
      <c r="H1391" s="98"/>
      <c r="I1391" s="98"/>
      <c r="J1391" s="98"/>
      <c r="K1391" s="98"/>
      <c r="L1391" s="98"/>
      <c r="M1391" s="98"/>
    </row>
    <row r="1392" spans="1:13">
      <c r="A1392" s="5"/>
      <c r="B1392" s="97"/>
      <c r="C1392" s="97"/>
      <c r="D1392" s="98"/>
      <c r="E1392" s="98"/>
      <c r="F1392" s="98"/>
      <c r="G1392" s="98"/>
      <c r="H1392" s="98"/>
      <c r="I1392" s="98"/>
      <c r="J1392" s="98"/>
      <c r="K1392" s="98"/>
      <c r="L1392" s="98"/>
      <c r="M1392" s="98"/>
    </row>
    <row r="1393" spans="1:13">
      <c r="A1393" s="5"/>
      <c r="B1393" s="97"/>
      <c r="C1393" s="97"/>
      <c r="D1393" s="98"/>
      <c r="E1393" s="98"/>
      <c r="F1393" s="98"/>
      <c r="G1393" s="98"/>
      <c r="H1393" s="98"/>
      <c r="I1393" s="98"/>
      <c r="J1393" s="98"/>
      <c r="K1393" s="98"/>
      <c r="L1393" s="98"/>
      <c r="M1393" s="98"/>
    </row>
    <row r="1394" spans="1:13">
      <c r="A1394" s="5"/>
      <c r="B1394" s="97"/>
      <c r="C1394" s="97"/>
      <c r="D1394" s="98"/>
      <c r="E1394" s="98"/>
      <c r="F1394" s="98"/>
      <c r="G1394" s="98"/>
      <c r="H1394" s="98"/>
      <c r="I1394" s="98"/>
      <c r="J1394" s="98"/>
      <c r="K1394" s="98"/>
      <c r="L1394" s="98"/>
      <c r="M1394" s="98"/>
    </row>
    <row r="1395" spans="1:13">
      <c r="A1395" s="5"/>
      <c r="B1395" s="97"/>
      <c r="C1395" s="97"/>
      <c r="D1395" s="98"/>
      <c r="E1395" s="98"/>
      <c r="F1395" s="98"/>
      <c r="G1395" s="98"/>
      <c r="H1395" s="98"/>
      <c r="I1395" s="98"/>
      <c r="J1395" s="98"/>
      <c r="K1395" s="98"/>
      <c r="L1395" s="98"/>
      <c r="M1395" s="98"/>
    </row>
    <row r="1396" spans="1:13">
      <c r="A1396" s="5"/>
      <c r="B1396" s="97"/>
      <c r="C1396" s="97"/>
      <c r="D1396" s="98"/>
      <c r="E1396" s="98"/>
      <c r="F1396" s="98"/>
      <c r="G1396" s="98"/>
      <c r="H1396" s="98"/>
      <c r="I1396" s="98"/>
      <c r="J1396" s="98"/>
      <c r="K1396" s="98"/>
      <c r="L1396" s="98"/>
      <c r="M1396" s="98"/>
    </row>
    <row r="1397" spans="1:13">
      <c r="A1397" s="5"/>
      <c r="B1397" s="97"/>
      <c r="C1397" s="97"/>
      <c r="D1397" s="98"/>
      <c r="E1397" s="98"/>
      <c r="F1397" s="98"/>
      <c r="G1397" s="98"/>
      <c r="H1397" s="98"/>
      <c r="I1397" s="98"/>
      <c r="J1397" s="98"/>
      <c r="K1397" s="98"/>
      <c r="L1397" s="98"/>
      <c r="M1397" s="98"/>
    </row>
    <row r="1398" spans="1:13">
      <c r="A1398" s="5"/>
      <c r="B1398" s="97"/>
      <c r="C1398" s="97"/>
      <c r="D1398" s="98"/>
      <c r="E1398" s="98"/>
      <c r="F1398" s="98"/>
      <c r="G1398" s="98"/>
      <c r="H1398" s="98"/>
      <c r="I1398" s="98"/>
      <c r="J1398" s="98"/>
      <c r="K1398" s="98"/>
      <c r="L1398" s="98"/>
      <c r="M1398" s="98"/>
    </row>
    <row r="1399" spans="1:13">
      <c r="A1399" s="5"/>
      <c r="B1399" s="97"/>
      <c r="C1399" s="97"/>
      <c r="D1399" s="98"/>
      <c r="E1399" s="98"/>
      <c r="F1399" s="98"/>
      <c r="G1399" s="98"/>
      <c r="H1399" s="98"/>
      <c r="I1399" s="98"/>
      <c r="J1399" s="98"/>
      <c r="K1399" s="98"/>
      <c r="L1399" s="98"/>
      <c r="M1399" s="98"/>
    </row>
    <row r="1400" spans="1:13">
      <c r="A1400" s="5"/>
      <c r="B1400" s="97"/>
      <c r="C1400" s="97"/>
      <c r="D1400" s="98"/>
      <c r="E1400" s="98"/>
      <c r="F1400" s="98"/>
      <c r="G1400" s="98"/>
      <c r="H1400" s="98"/>
      <c r="I1400" s="98"/>
      <c r="J1400" s="98"/>
      <c r="K1400" s="98"/>
      <c r="L1400" s="98"/>
      <c r="M1400" s="98"/>
    </row>
    <row r="1401" spans="1:13">
      <c r="A1401" s="5"/>
      <c r="B1401" s="97"/>
      <c r="C1401" s="97"/>
      <c r="D1401" s="98"/>
      <c r="E1401" s="98"/>
      <c r="F1401" s="98"/>
      <c r="G1401" s="98"/>
      <c r="H1401" s="98"/>
      <c r="I1401" s="98"/>
      <c r="J1401" s="98"/>
      <c r="K1401" s="98"/>
      <c r="L1401" s="98"/>
      <c r="M1401" s="98"/>
    </row>
    <row r="1402" spans="1:13">
      <c r="A1402" s="5"/>
      <c r="B1402" s="97"/>
      <c r="C1402" s="97"/>
      <c r="D1402" s="98"/>
      <c r="E1402" s="98"/>
      <c r="F1402" s="98"/>
      <c r="G1402" s="98"/>
      <c r="H1402" s="98"/>
      <c r="I1402" s="98"/>
      <c r="J1402" s="98"/>
      <c r="K1402" s="98"/>
      <c r="L1402" s="98"/>
      <c r="M1402" s="98"/>
    </row>
    <row r="1403" spans="1:13">
      <c r="A1403" s="5"/>
      <c r="B1403" s="97"/>
      <c r="C1403" s="97"/>
      <c r="D1403" s="98"/>
      <c r="E1403" s="98"/>
      <c r="F1403" s="98"/>
      <c r="G1403" s="98"/>
      <c r="H1403" s="98"/>
      <c r="I1403" s="98"/>
      <c r="J1403" s="98"/>
      <c r="K1403" s="98"/>
      <c r="L1403" s="98"/>
      <c r="M1403" s="98"/>
    </row>
    <row r="1404" spans="1:13">
      <c r="A1404" s="5"/>
      <c r="B1404" s="97"/>
      <c r="C1404" s="97"/>
      <c r="D1404" s="98"/>
      <c r="E1404" s="98"/>
      <c r="F1404" s="98"/>
      <c r="G1404" s="98"/>
      <c r="H1404" s="98"/>
      <c r="I1404" s="98"/>
      <c r="J1404" s="98"/>
      <c r="K1404" s="98"/>
      <c r="L1404" s="98"/>
      <c r="M1404" s="98"/>
    </row>
    <row r="1405" spans="1:13">
      <c r="A1405" s="5"/>
      <c r="B1405" s="97"/>
      <c r="C1405" s="97"/>
      <c r="D1405" s="98"/>
      <c r="E1405" s="98"/>
      <c r="F1405" s="98"/>
      <c r="G1405" s="98"/>
      <c r="H1405" s="98"/>
      <c r="I1405" s="98"/>
      <c r="J1405" s="98"/>
      <c r="K1405" s="98"/>
      <c r="L1405" s="98"/>
      <c r="M1405" s="98"/>
    </row>
    <row r="1406" spans="1:13">
      <c r="A1406" s="5"/>
      <c r="B1406" s="97"/>
      <c r="C1406" s="97"/>
      <c r="D1406" s="98"/>
      <c r="E1406" s="98"/>
      <c r="F1406" s="98"/>
      <c r="G1406" s="98"/>
      <c r="H1406" s="98"/>
      <c r="I1406" s="98"/>
      <c r="J1406" s="98"/>
      <c r="K1406" s="98"/>
      <c r="L1406" s="98"/>
      <c r="M1406" s="98"/>
    </row>
    <row r="1407" spans="1:13">
      <c r="A1407" s="5"/>
      <c r="B1407" s="97"/>
      <c r="C1407" s="97"/>
      <c r="D1407" s="98"/>
      <c r="E1407" s="98"/>
      <c r="F1407" s="98"/>
      <c r="G1407" s="98"/>
      <c r="H1407" s="98"/>
      <c r="I1407" s="98"/>
      <c r="J1407" s="98"/>
      <c r="K1407" s="98"/>
      <c r="L1407" s="98"/>
      <c r="M1407" s="98"/>
    </row>
    <row r="1408" spans="1:13">
      <c r="A1408" s="5"/>
      <c r="B1408" s="97"/>
      <c r="C1408" s="97"/>
      <c r="D1408" s="98"/>
      <c r="E1408" s="98"/>
      <c r="F1408" s="98"/>
      <c r="G1408" s="98"/>
      <c r="H1408" s="98"/>
      <c r="I1408" s="98"/>
      <c r="J1408" s="98"/>
      <c r="K1408" s="98"/>
      <c r="L1408" s="98"/>
      <c r="M1408" s="98"/>
    </row>
    <row r="1409" spans="1:13">
      <c r="A1409" s="5"/>
      <c r="B1409" s="97"/>
      <c r="C1409" s="97"/>
      <c r="D1409" s="98"/>
      <c r="E1409" s="98"/>
      <c r="F1409" s="98"/>
      <c r="G1409" s="98"/>
      <c r="H1409" s="98"/>
      <c r="I1409" s="98"/>
      <c r="J1409" s="98"/>
      <c r="K1409" s="98"/>
      <c r="L1409" s="98"/>
      <c r="M1409" s="98"/>
    </row>
    <row r="1410" spans="1:13">
      <c r="A1410" s="5"/>
      <c r="B1410" s="97"/>
      <c r="C1410" s="97"/>
      <c r="D1410" s="98"/>
      <c r="E1410" s="98"/>
      <c r="F1410" s="98"/>
      <c r="G1410" s="98"/>
      <c r="H1410" s="98"/>
      <c r="I1410" s="98"/>
      <c r="J1410" s="98"/>
      <c r="K1410" s="98"/>
      <c r="L1410" s="98"/>
      <c r="M1410" s="98"/>
    </row>
    <row r="1411" spans="1:13">
      <c r="A1411" s="5"/>
      <c r="B1411" s="97"/>
      <c r="C1411" s="97"/>
      <c r="D1411" s="98"/>
      <c r="E1411" s="98"/>
      <c r="F1411" s="98"/>
      <c r="G1411" s="98"/>
      <c r="H1411" s="98"/>
      <c r="I1411" s="98"/>
      <c r="J1411" s="98"/>
      <c r="K1411" s="98"/>
      <c r="L1411" s="98"/>
      <c r="M1411" s="98"/>
    </row>
    <row r="1412" spans="1:13">
      <c r="A1412" s="5"/>
      <c r="B1412" s="97"/>
      <c r="C1412" s="97"/>
      <c r="D1412" s="98"/>
      <c r="E1412" s="98"/>
      <c r="F1412" s="98"/>
      <c r="G1412" s="98"/>
      <c r="H1412" s="98"/>
      <c r="I1412" s="98"/>
      <c r="J1412" s="98"/>
      <c r="K1412" s="98"/>
      <c r="L1412" s="98"/>
      <c r="M1412" s="98"/>
    </row>
    <row r="1413" spans="1:13">
      <c r="A1413" s="5"/>
      <c r="B1413" s="97"/>
      <c r="C1413" s="97"/>
      <c r="D1413" s="98"/>
      <c r="E1413" s="98"/>
      <c r="F1413" s="98"/>
      <c r="G1413" s="98"/>
      <c r="H1413" s="98"/>
      <c r="I1413" s="98"/>
      <c r="J1413" s="98"/>
      <c r="K1413" s="98"/>
      <c r="L1413" s="98"/>
      <c r="M1413" s="98"/>
    </row>
    <row r="1414" spans="1:13">
      <c r="A1414" s="5"/>
      <c r="B1414" s="97"/>
      <c r="C1414" s="97"/>
      <c r="D1414" s="98"/>
      <c r="E1414" s="98"/>
      <c r="F1414" s="98"/>
      <c r="G1414" s="98"/>
      <c r="H1414" s="98"/>
      <c r="I1414" s="98"/>
      <c r="J1414" s="98"/>
      <c r="K1414" s="98"/>
      <c r="L1414" s="98"/>
      <c r="M1414" s="98"/>
    </row>
    <row r="1415" spans="1:13">
      <c r="A1415" s="5"/>
      <c r="B1415" s="3"/>
      <c r="C1415" s="3"/>
      <c r="D1415" s="4"/>
      <c r="E1415" s="4"/>
      <c r="F1415" s="4"/>
      <c r="G1415" s="4"/>
      <c r="H1415" s="98"/>
      <c r="I1415" s="4"/>
      <c r="J1415" s="4"/>
      <c r="K1415" s="4"/>
      <c r="L1415" s="4"/>
      <c r="M1415" s="4"/>
    </row>
    <row r="1416" spans="1:13">
      <c r="A1416" s="5"/>
      <c r="B1416" s="97"/>
      <c r="C1416" s="97"/>
      <c r="D1416" s="98"/>
      <c r="E1416" s="98"/>
      <c r="F1416" s="98"/>
      <c r="G1416" s="98"/>
      <c r="H1416" s="98"/>
      <c r="I1416" s="98"/>
      <c r="J1416" s="98"/>
      <c r="K1416" s="98"/>
      <c r="L1416" s="98"/>
      <c r="M1416" s="98"/>
    </row>
    <row r="1417" spans="1:13">
      <c r="A1417" s="5"/>
      <c r="B1417" s="97"/>
      <c r="C1417" s="97"/>
      <c r="D1417" s="98"/>
      <c r="E1417" s="98"/>
      <c r="F1417" s="98"/>
      <c r="G1417" s="98"/>
      <c r="H1417" s="98"/>
      <c r="I1417" s="98"/>
      <c r="J1417" s="98"/>
      <c r="K1417" s="98"/>
      <c r="L1417" s="98"/>
      <c r="M1417" s="98"/>
    </row>
    <row r="1418" spans="1:13">
      <c r="A1418" s="5"/>
      <c r="B1418" s="97"/>
      <c r="C1418" s="97"/>
      <c r="D1418" s="98"/>
      <c r="E1418" s="98"/>
      <c r="F1418" s="98"/>
      <c r="G1418" s="98"/>
      <c r="H1418" s="98"/>
      <c r="I1418" s="98"/>
      <c r="J1418" s="98"/>
      <c r="K1418" s="98"/>
      <c r="L1418" s="98"/>
      <c r="M1418" s="98"/>
    </row>
    <row r="1419" spans="1:13">
      <c r="A1419" s="5"/>
      <c r="B1419" s="97"/>
      <c r="C1419" s="97"/>
      <c r="D1419" s="98"/>
      <c r="E1419" s="98"/>
      <c r="F1419" s="98"/>
      <c r="G1419" s="98"/>
      <c r="H1419" s="98"/>
      <c r="I1419" s="98"/>
      <c r="J1419" s="98"/>
      <c r="K1419" s="98"/>
      <c r="L1419" s="98"/>
      <c r="M1419" s="98"/>
    </row>
    <row r="1420" spans="1:13">
      <c r="A1420" s="5"/>
      <c r="B1420" s="97"/>
      <c r="C1420" s="97"/>
      <c r="D1420" s="98"/>
      <c r="E1420" s="98"/>
      <c r="F1420" s="98"/>
      <c r="G1420" s="98"/>
      <c r="H1420" s="98"/>
      <c r="I1420" s="98"/>
      <c r="J1420" s="98"/>
      <c r="K1420" s="98"/>
      <c r="L1420" s="98"/>
      <c r="M1420" s="98"/>
    </row>
    <row r="1421" spans="1:13">
      <c r="A1421" s="5"/>
      <c r="B1421" s="97"/>
      <c r="C1421" s="97"/>
      <c r="D1421" s="98"/>
      <c r="E1421" s="98"/>
      <c r="F1421" s="98"/>
      <c r="G1421" s="98"/>
      <c r="H1421" s="98"/>
      <c r="I1421" s="98"/>
      <c r="J1421" s="98"/>
      <c r="K1421" s="98"/>
      <c r="L1421" s="98"/>
      <c r="M1421" s="98"/>
    </row>
    <row r="1422" spans="1:13">
      <c r="A1422" s="5"/>
      <c r="B1422" s="3"/>
      <c r="C1422" s="3"/>
      <c r="D1422" s="4"/>
      <c r="E1422" s="4"/>
      <c r="F1422" s="4"/>
      <c r="G1422" s="4"/>
      <c r="H1422" s="98"/>
      <c r="I1422" s="4"/>
      <c r="J1422" s="4"/>
      <c r="K1422" s="4"/>
      <c r="L1422" s="4"/>
      <c r="M1422" s="4"/>
    </row>
    <row r="1423" spans="1:13">
      <c r="A1423" s="5"/>
      <c r="B1423" s="97"/>
      <c r="C1423" s="97"/>
      <c r="D1423" s="98"/>
      <c r="E1423" s="98"/>
      <c r="F1423" s="98"/>
      <c r="G1423" s="98"/>
      <c r="H1423" s="98"/>
      <c r="I1423" s="98"/>
      <c r="J1423" s="98"/>
      <c r="K1423" s="98"/>
      <c r="L1423" s="98"/>
      <c r="M1423" s="98"/>
    </row>
    <row r="1424" spans="1:13">
      <c r="A1424" s="5"/>
      <c r="B1424" s="97"/>
      <c r="C1424" s="97"/>
      <c r="D1424" s="98"/>
      <c r="E1424" s="98"/>
      <c r="F1424" s="98"/>
      <c r="G1424" s="98"/>
      <c r="H1424" s="98"/>
      <c r="I1424" s="98"/>
      <c r="J1424" s="98"/>
      <c r="K1424" s="98"/>
      <c r="L1424" s="98"/>
      <c r="M1424" s="98"/>
    </row>
    <row r="1425" spans="1:13">
      <c r="A1425" s="5"/>
      <c r="B1425" s="97"/>
      <c r="C1425" s="97"/>
      <c r="D1425" s="98"/>
      <c r="E1425" s="98"/>
      <c r="F1425" s="98"/>
      <c r="G1425" s="98"/>
      <c r="H1425" s="98"/>
      <c r="I1425" s="98"/>
      <c r="J1425" s="98"/>
      <c r="K1425" s="98"/>
      <c r="L1425" s="98"/>
      <c r="M1425" s="98"/>
    </row>
    <row r="1426" spans="1:13">
      <c r="A1426" s="5"/>
      <c r="B1426" s="97"/>
      <c r="C1426" s="97"/>
      <c r="D1426" s="98"/>
      <c r="E1426" s="98"/>
      <c r="F1426" s="98"/>
      <c r="G1426" s="98"/>
      <c r="H1426" s="98"/>
      <c r="I1426" s="98"/>
      <c r="J1426" s="98"/>
      <c r="K1426" s="98"/>
      <c r="L1426" s="98"/>
      <c r="M1426" s="98"/>
    </row>
    <row r="1427" spans="1:13">
      <c r="A1427" s="5"/>
      <c r="B1427" s="97"/>
      <c r="C1427" s="97"/>
      <c r="D1427" s="98"/>
      <c r="E1427" s="98"/>
      <c r="F1427" s="98"/>
      <c r="G1427" s="98"/>
      <c r="H1427" s="98"/>
      <c r="I1427" s="98"/>
      <c r="J1427" s="98"/>
      <c r="K1427" s="98"/>
      <c r="L1427" s="98"/>
      <c r="M1427" s="98"/>
    </row>
    <row r="1428" spans="1:13">
      <c r="A1428" s="5"/>
      <c r="B1428" s="97"/>
      <c r="C1428" s="97"/>
      <c r="D1428" s="98"/>
      <c r="E1428" s="98"/>
      <c r="F1428" s="98"/>
      <c r="G1428" s="98"/>
      <c r="H1428" s="98"/>
      <c r="I1428" s="98"/>
      <c r="J1428" s="98"/>
      <c r="K1428" s="98"/>
      <c r="L1428" s="98"/>
      <c r="M1428" s="98"/>
    </row>
    <row r="1429" spans="1:13">
      <c r="A1429" s="5"/>
      <c r="B1429" s="97"/>
      <c r="C1429" s="97"/>
      <c r="D1429" s="98"/>
      <c r="E1429" s="98"/>
      <c r="F1429" s="98"/>
      <c r="G1429" s="98"/>
      <c r="H1429" s="98"/>
      <c r="I1429" s="98"/>
      <c r="J1429" s="98"/>
      <c r="K1429" s="98"/>
      <c r="L1429" s="98"/>
      <c r="M1429" s="98"/>
    </row>
    <row r="1430" spans="1:13">
      <c r="A1430" s="5"/>
      <c r="B1430" s="97"/>
      <c r="C1430" s="97"/>
      <c r="D1430" s="98"/>
      <c r="E1430" s="98"/>
      <c r="F1430" s="98"/>
      <c r="G1430" s="98"/>
      <c r="H1430" s="98"/>
      <c r="I1430" s="98"/>
      <c r="J1430" s="98"/>
      <c r="K1430" s="98"/>
      <c r="L1430" s="98"/>
      <c r="M1430" s="98"/>
    </row>
    <row r="1431" spans="1:13">
      <c r="A1431" s="5"/>
      <c r="B1431" s="97"/>
      <c r="C1431" s="97"/>
      <c r="D1431" s="98"/>
      <c r="E1431" s="98"/>
      <c r="F1431" s="98"/>
      <c r="G1431" s="98"/>
      <c r="H1431" s="98"/>
      <c r="I1431" s="98"/>
      <c r="J1431" s="98"/>
      <c r="K1431" s="98"/>
      <c r="L1431" s="98"/>
      <c r="M1431" s="98"/>
    </row>
    <row r="1432" spans="1:13">
      <c r="A1432" s="5"/>
      <c r="B1432" s="97"/>
      <c r="C1432" s="97"/>
      <c r="D1432" s="98"/>
      <c r="E1432" s="98"/>
      <c r="F1432" s="98"/>
      <c r="G1432" s="98"/>
      <c r="H1432" s="98"/>
      <c r="I1432" s="98"/>
      <c r="J1432" s="98"/>
      <c r="K1432" s="98"/>
      <c r="L1432" s="98"/>
      <c r="M1432" s="98"/>
    </row>
    <row r="1433" spans="1:13">
      <c r="A1433" s="5"/>
      <c r="B1433" s="97"/>
      <c r="C1433" s="97"/>
      <c r="D1433" s="98"/>
      <c r="E1433" s="98"/>
      <c r="F1433" s="98"/>
      <c r="G1433" s="98"/>
      <c r="H1433" s="98"/>
      <c r="I1433" s="98"/>
      <c r="J1433" s="98"/>
      <c r="K1433" s="98"/>
      <c r="L1433" s="98"/>
      <c r="M1433" s="98"/>
    </row>
    <row r="1434" spans="1:13">
      <c r="A1434" s="5"/>
      <c r="B1434" s="97"/>
      <c r="C1434" s="97"/>
      <c r="D1434" s="98"/>
      <c r="E1434" s="98"/>
      <c r="F1434" s="98"/>
      <c r="G1434" s="98"/>
      <c r="H1434" s="98"/>
      <c r="I1434" s="98"/>
      <c r="J1434" s="98"/>
      <c r="K1434" s="98"/>
      <c r="L1434" s="98"/>
      <c r="M1434" s="98"/>
    </row>
    <row r="1435" spans="1:13">
      <c r="A1435" s="5"/>
      <c r="B1435" s="97"/>
      <c r="C1435" s="97"/>
      <c r="D1435" s="98"/>
      <c r="E1435" s="98"/>
      <c r="F1435" s="98"/>
      <c r="G1435" s="98"/>
      <c r="H1435" s="98"/>
      <c r="I1435" s="98"/>
      <c r="J1435" s="98"/>
      <c r="K1435" s="98"/>
      <c r="L1435" s="98"/>
      <c r="M1435" s="98"/>
    </row>
    <row r="1436" spans="1:13">
      <c r="A1436" s="5"/>
      <c r="B1436" s="97"/>
      <c r="C1436" s="97"/>
      <c r="D1436" s="98"/>
      <c r="E1436" s="98"/>
      <c r="F1436" s="98"/>
      <c r="G1436" s="98"/>
      <c r="H1436" s="98"/>
      <c r="I1436" s="98"/>
      <c r="J1436" s="98"/>
      <c r="K1436" s="98"/>
      <c r="L1436" s="98"/>
      <c r="M1436" s="98"/>
    </row>
    <row r="1437" spans="1:13">
      <c r="A1437" s="5"/>
      <c r="B1437" s="97"/>
      <c r="C1437" s="97"/>
      <c r="D1437" s="98"/>
      <c r="E1437" s="98"/>
      <c r="F1437" s="98"/>
      <c r="G1437" s="98"/>
      <c r="H1437" s="98"/>
      <c r="I1437" s="98"/>
      <c r="J1437" s="98"/>
      <c r="K1437" s="98"/>
      <c r="L1437" s="98"/>
      <c r="M1437" s="98"/>
    </row>
    <row r="1438" spans="1:13">
      <c r="A1438" s="5"/>
      <c r="B1438" s="97"/>
      <c r="C1438" s="97"/>
      <c r="D1438" s="98"/>
      <c r="E1438" s="98"/>
      <c r="F1438" s="98"/>
      <c r="G1438" s="98"/>
      <c r="H1438" s="98"/>
      <c r="I1438" s="98"/>
      <c r="J1438" s="98"/>
      <c r="K1438" s="98"/>
      <c r="L1438" s="98"/>
      <c r="M1438" s="98"/>
    </row>
    <row r="1439" spans="1:13">
      <c r="A1439" s="5"/>
      <c r="B1439" s="97"/>
      <c r="C1439" s="97"/>
      <c r="D1439" s="98"/>
      <c r="E1439" s="98"/>
      <c r="F1439" s="98"/>
      <c r="G1439" s="98"/>
      <c r="H1439" s="98"/>
      <c r="I1439" s="98"/>
      <c r="J1439" s="98"/>
      <c r="K1439" s="98"/>
      <c r="L1439" s="98"/>
      <c r="M1439" s="98"/>
    </row>
    <row r="1440" spans="1:13">
      <c r="A1440" s="5"/>
      <c r="B1440" s="97"/>
      <c r="C1440" s="97"/>
      <c r="D1440" s="98"/>
      <c r="E1440" s="98"/>
      <c r="F1440" s="98"/>
      <c r="G1440" s="98"/>
      <c r="H1440" s="98"/>
      <c r="I1440" s="98"/>
      <c r="J1440" s="98"/>
      <c r="K1440" s="98"/>
      <c r="L1440" s="98"/>
      <c r="M1440" s="98"/>
    </row>
    <row r="1441" spans="1:13">
      <c r="A1441" s="5"/>
      <c r="B1441" s="97"/>
      <c r="C1441" s="97"/>
      <c r="D1441" s="98"/>
      <c r="E1441" s="98"/>
      <c r="F1441" s="98"/>
      <c r="G1441" s="98"/>
      <c r="H1441" s="98"/>
      <c r="I1441" s="98"/>
      <c r="J1441" s="98"/>
      <c r="K1441" s="98"/>
      <c r="L1441" s="98"/>
      <c r="M1441" s="98"/>
    </row>
    <row r="1442" spans="1:13">
      <c r="A1442" s="5"/>
      <c r="B1442" s="97"/>
      <c r="C1442" s="97"/>
      <c r="D1442" s="98"/>
      <c r="E1442" s="98"/>
      <c r="F1442" s="98"/>
      <c r="G1442" s="98"/>
      <c r="H1442" s="98"/>
      <c r="I1442" s="98"/>
      <c r="J1442" s="98"/>
      <c r="K1442" s="98"/>
      <c r="L1442" s="98"/>
      <c r="M1442" s="98"/>
    </row>
    <row r="1443" spans="1:13">
      <c r="A1443" s="5"/>
      <c r="B1443" s="97"/>
      <c r="C1443" s="97"/>
      <c r="D1443" s="98"/>
      <c r="E1443" s="98"/>
      <c r="F1443" s="98"/>
      <c r="G1443" s="98"/>
      <c r="H1443" s="98"/>
      <c r="I1443" s="98"/>
      <c r="J1443" s="98"/>
      <c r="K1443" s="98"/>
      <c r="L1443" s="98"/>
      <c r="M1443" s="98"/>
    </row>
    <row r="1444" spans="1:13">
      <c r="A1444" s="5"/>
      <c r="B1444" s="97"/>
      <c r="C1444" s="97"/>
      <c r="D1444" s="98"/>
      <c r="E1444" s="98"/>
      <c r="F1444" s="98"/>
      <c r="G1444" s="98"/>
      <c r="H1444" s="98"/>
      <c r="I1444" s="98"/>
      <c r="J1444" s="98"/>
      <c r="K1444" s="98"/>
      <c r="L1444" s="98"/>
      <c r="M1444" s="98"/>
    </row>
    <row r="1445" spans="1:13">
      <c r="A1445" s="5"/>
      <c r="B1445" s="97"/>
      <c r="C1445" s="97"/>
      <c r="D1445" s="98"/>
      <c r="E1445" s="98"/>
      <c r="F1445" s="98"/>
      <c r="G1445" s="98"/>
      <c r="H1445" s="98"/>
      <c r="I1445" s="98"/>
      <c r="J1445" s="98"/>
      <c r="K1445" s="98"/>
      <c r="L1445" s="98"/>
      <c r="M1445" s="98"/>
    </row>
    <row r="1446" spans="1:13">
      <c r="A1446" s="5"/>
      <c r="B1446" s="97"/>
      <c r="C1446" s="97"/>
      <c r="D1446" s="98"/>
      <c r="E1446" s="98"/>
      <c r="F1446" s="98"/>
      <c r="G1446" s="98"/>
      <c r="H1446" s="98"/>
      <c r="I1446" s="98"/>
      <c r="J1446" s="98"/>
      <c r="K1446" s="98"/>
      <c r="L1446" s="98"/>
      <c r="M1446" s="98"/>
    </row>
    <row r="1447" spans="1:13">
      <c r="A1447" s="5"/>
      <c r="B1447" s="97"/>
      <c r="C1447" s="97"/>
      <c r="D1447" s="98"/>
      <c r="E1447" s="98"/>
      <c r="F1447" s="98"/>
      <c r="G1447" s="98"/>
      <c r="H1447" s="98"/>
      <c r="I1447" s="98"/>
      <c r="J1447" s="98"/>
      <c r="K1447" s="98"/>
      <c r="L1447" s="98"/>
      <c r="M1447" s="98"/>
    </row>
    <row r="1448" spans="1:13">
      <c r="A1448" s="5"/>
      <c r="B1448" s="97"/>
      <c r="C1448" s="97"/>
      <c r="D1448" s="98"/>
      <c r="E1448" s="98"/>
      <c r="F1448" s="98"/>
      <c r="G1448" s="98"/>
      <c r="H1448" s="98"/>
      <c r="I1448" s="98"/>
      <c r="J1448" s="98"/>
      <c r="K1448" s="98"/>
      <c r="L1448" s="98"/>
      <c r="M1448" s="98"/>
    </row>
    <row r="1449" spans="1:13">
      <c r="A1449" s="5"/>
      <c r="B1449" s="97"/>
      <c r="C1449" s="97"/>
      <c r="D1449" s="98"/>
      <c r="E1449" s="98"/>
      <c r="F1449" s="98"/>
      <c r="G1449" s="98"/>
      <c r="H1449" s="98"/>
      <c r="I1449" s="98"/>
      <c r="J1449" s="98"/>
      <c r="K1449" s="98"/>
      <c r="L1449" s="98"/>
      <c r="M1449" s="98"/>
    </row>
    <row r="1450" spans="1:13">
      <c r="A1450" s="5"/>
      <c r="B1450" s="97"/>
      <c r="C1450" s="97"/>
      <c r="D1450" s="98"/>
      <c r="E1450" s="98"/>
      <c r="F1450" s="98"/>
      <c r="G1450" s="98"/>
      <c r="H1450" s="98"/>
      <c r="I1450" s="98"/>
      <c r="J1450" s="98"/>
      <c r="K1450" s="98"/>
      <c r="L1450" s="98"/>
      <c r="M1450" s="98"/>
    </row>
    <row r="1451" spans="1:13">
      <c r="A1451" s="5"/>
      <c r="B1451" s="97"/>
      <c r="C1451" s="97"/>
      <c r="D1451" s="98"/>
      <c r="E1451" s="98"/>
      <c r="F1451" s="98"/>
      <c r="G1451" s="98"/>
      <c r="H1451" s="98"/>
      <c r="I1451" s="98"/>
      <c r="J1451" s="98"/>
      <c r="K1451" s="98"/>
      <c r="L1451" s="98"/>
      <c r="M1451" s="98"/>
    </row>
    <row r="1452" spans="1:13">
      <c r="A1452" s="5"/>
      <c r="B1452" s="97"/>
      <c r="C1452" s="97"/>
      <c r="D1452" s="98"/>
      <c r="E1452" s="98"/>
      <c r="F1452" s="98"/>
      <c r="G1452" s="98"/>
      <c r="H1452" s="98"/>
      <c r="I1452" s="98"/>
      <c r="J1452" s="98"/>
      <c r="K1452" s="98"/>
      <c r="L1452" s="98"/>
      <c r="M1452" s="98"/>
    </row>
    <row r="1453" spans="1:13">
      <c r="A1453" s="5"/>
      <c r="B1453" s="97"/>
      <c r="C1453" s="97"/>
      <c r="D1453" s="98"/>
      <c r="E1453" s="98"/>
      <c r="F1453" s="98"/>
      <c r="G1453" s="98"/>
      <c r="H1453" s="98"/>
      <c r="I1453" s="98"/>
      <c r="J1453" s="98"/>
      <c r="K1453" s="98"/>
      <c r="L1453" s="98"/>
      <c r="M1453" s="98"/>
    </row>
    <row r="1454" spans="1:13">
      <c r="A1454" s="5"/>
      <c r="B1454" s="97"/>
      <c r="C1454" s="97"/>
      <c r="D1454" s="98"/>
      <c r="E1454" s="98"/>
      <c r="F1454" s="98"/>
      <c r="G1454" s="98"/>
      <c r="H1454" s="98"/>
      <c r="I1454" s="98"/>
      <c r="J1454" s="98"/>
      <c r="K1454" s="98"/>
      <c r="L1454" s="98"/>
      <c r="M1454" s="98"/>
    </row>
    <row r="1455" spans="1:13">
      <c r="A1455" s="5"/>
      <c r="B1455" s="97"/>
      <c r="C1455" s="97"/>
      <c r="D1455" s="98"/>
      <c r="E1455" s="98"/>
      <c r="F1455" s="98"/>
      <c r="G1455" s="98"/>
      <c r="H1455" s="98"/>
      <c r="I1455" s="98"/>
      <c r="J1455" s="98"/>
      <c r="K1455" s="98"/>
      <c r="L1455" s="98"/>
      <c r="M1455" s="98"/>
    </row>
    <row r="1456" spans="1:13">
      <c r="A1456" s="5"/>
      <c r="B1456" s="97"/>
      <c r="C1456" s="97"/>
      <c r="D1456" s="98"/>
      <c r="E1456" s="98"/>
      <c r="F1456" s="98"/>
      <c r="G1456" s="98"/>
      <c r="H1456" s="98"/>
      <c r="I1456" s="98"/>
      <c r="J1456" s="98"/>
      <c r="K1456" s="98"/>
      <c r="L1456" s="98"/>
      <c r="M1456" s="98"/>
    </row>
    <row r="1457" spans="1:13">
      <c r="A1457" s="5"/>
      <c r="B1457" s="3"/>
      <c r="C1457" s="3"/>
      <c r="D1457" s="4"/>
      <c r="E1457" s="4"/>
      <c r="F1457" s="4"/>
      <c r="G1457" s="4"/>
      <c r="H1457" s="98"/>
      <c r="I1457" s="98"/>
      <c r="J1457" s="4"/>
      <c r="K1457" s="4"/>
      <c r="L1457" s="4"/>
      <c r="M1457" s="4"/>
    </row>
    <row r="1458" spans="1:13">
      <c r="A1458" s="5"/>
      <c r="B1458" s="97"/>
      <c r="C1458" s="97"/>
      <c r="D1458" s="98"/>
      <c r="E1458" s="98"/>
      <c r="F1458" s="98"/>
      <c r="G1458" s="98"/>
      <c r="H1458" s="98"/>
      <c r="I1458" s="98"/>
      <c r="J1458" s="98"/>
      <c r="K1458" s="98"/>
      <c r="L1458" s="98"/>
      <c r="M1458" s="98"/>
    </row>
    <row r="1459" spans="1:13">
      <c r="A1459" s="5"/>
      <c r="B1459" s="97"/>
      <c r="C1459" s="97"/>
      <c r="D1459" s="98"/>
      <c r="E1459" s="98"/>
      <c r="F1459" s="98"/>
      <c r="G1459" s="98"/>
      <c r="H1459" s="98"/>
      <c r="I1459" s="98"/>
      <c r="J1459" s="98"/>
      <c r="K1459" s="98"/>
      <c r="L1459" s="98"/>
      <c r="M1459" s="98"/>
    </row>
    <row r="1460" spans="1:13">
      <c r="A1460" s="5"/>
      <c r="B1460" s="97"/>
      <c r="C1460" s="97"/>
      <c r="D1460" s="98"/>
      <c r="E1460" s="98"/>
      <c r="F1460" s="98"/>
      <c r="G1460" s="98"/>
      <c r="H1460" s="98"/>
      <c r="I1460" s="98"/>
      <c r="J1460" s="98"/>
      <c r="K1460" s="98"/>
      <c r="L1460" s="98"/>
      <c r="M1460" s="98"/>
    </row>
    <row r="1461" spans="1:13">
      <c r="A1461" s="5"/>
      <c r="B1461" s="97"/>
      <c r="C1461" s="97"/>
      <c r="D1461" s="98"/>
      <c r="E1461" s="98"/>
      <c r="F1461" s="98"/>
      <c r="G1461" s="98"/>
      <c r="H1461" s="98"/>
      <c r="I1461" s="98"/>
      <c r="J1461" s="98"/>
      <c r="K1461" s="98"/>
      <c r="L1461" s="98"/>
      <c r="M1461" s="98"/>
    </row>
    <row r="1462" spans="1:13">
      <c r="A1462" s="5"/>
      <c r="B1462" s="97"/>
      <c r="C1462" s="97"/>
      <c r="D1462" s="98"/>
      <c r="E1462" s="98"/>
      <c r="F1462" s="98"/>
      <c r="G1462" s="98"/>
      <c r="H1462" s="98"/>
      <c r="I1462" s="98"/>
      <c r="J1462" s="98"/>
      <c r="K1462" s="98"/>
      <c r="L1462" s="98"/>
      <c r="M1462" s="98"/>
    </row>
    <row r="1463" spans="1:13">
      <c r="A1463" s="5"/>
      <c r="B1463" s="97"/>
      <c r="C1463" s="97"/>
      <c r="D1463" s="98"/>
      <c r="E1463" s="98"/>
      <c r="F1463" s="98"/>
      <c r="G1463" s="98"/>
      <c r="H1463" s="98"/>
      <c r="I1463" s="98"/>
      <c r="J1463" s="98"/>
      <c r="K1463" s="98"/>
      <c r="L1463" s="98"/>
      <c r="M1463" s="98"/>
    </row>
    <row r="1464" spans="1:13">
      <c r="A1464" s="5"/>
      <c r="B1464" s="97"/>
      <c r="C1464" s="97"/>
      <c r="D1464" s="98"/>
      <c r="E1464" s="98"/>
      <c r="F1464" s="98"/>
      <c r="G1464" s="98"/>
      <c r="H1464" s="98"/>
      <c r="I1464" s="98"/>
      <c r="J1464" s="98"/>
      <c r="K1464" s="98"/>
      <c r="L1464" s="98"/>
      <c r="M1464" s="98"/>
    </row>
    <row r="1465" spans="1:13">
      <c r="A1465" s="5"/>
      <c r="B1465" s="97"/>
      <c r="C1465" s="97"/>
      <c r="D1465" s="98"/>
      <c r="E1465" s="98"/>
      <c r="F1465" s="98"/>
      <c r="G1465" s="98"/>
      <c r="H1465" s="98"/>
      <c r="I1465" s="98"/>
      <c r="J1465" s="98"/>
      <c r="K1465" s="98"/>
      <c r="L1465" s="98"/>
      <c r="M1465" s="98"/>
    </row>
    <row r="1466" spans="1:13">
      <c r="A1466" s="5"/>
      <c r="B1466" s="97"/>
      <c r="C1466" s="97"/>
      <c r="D1466" s="98"/>
      <c r="E1466" s="98"/>
      <c r="F1466" s="98"/>
      <c r="G1466" s="98"/>
      <c r="H1466" s="98"/>
      <c r="I1466" s="98"/>
      <c r="J1466" s="98"/>
      <c r="K1466" s="98"/>
      <c r="L1466" s="98"/>
      <c r="M1466" s="98"/>
    </row>
    <row r="1467" spans="1:13">
      <c r="A1467" s="5"/>
      <c r="B1467" s="97"/>
      <c r="C1467" s="97"/>
      <c r="D1467" s="98"/>
      <c r="E1467" s="98"/>
      <c r="F1467" s="98"/>
      <c r="G1467" s="98"/>
      <c r="H1467" s="98"/>
      <c r="I1467" s="98"/>
      <c r="J1467" s="98"/>
      <c r="K1467" s="98"/>
      <c r="L1467" s="98"/>
      <c r="M1467" s="98"/>
    </row>
    <row r="1468" spans="1:13">
      <c r="A1468" s="5"/>
      <c r="B1468" s="97"/>
      <c r="C1468" s="97"/>
      <c r="D1468" s="98"/>
      <c r="E1468" s="98"/>
      <c r="F1468" s="98"/>
      <c r="G1468" s="98"/>
      <c r="H1468" s="98"/>
      <c r="I1468" s="98"/>
      <c r="J1468" s="98"/>
      <c r="K1468" s="98"/>
      <c r="L1468" s="98"/>
      <c r="M1468" s="98"/>
    </row>
    <row r="1469" spans="1:13">
      <c r="A1469" s="5"/>
      <c r="B1469" s="97"/>
      <c r="C1469" s="97"/>
      <c r="D1469" s="98"/>
      <c r="E1469" s="98"/>
      <c r="F1469" s="98"/>
      <c r="G1469" s="98"/>
      <c r="H1469" s="98"/>
      <c r="I1469" s="98"/>
      <c r="J1469" s="98"/>
      <c r="K1469" s="98"/>
      <c r="L1469" s="98"/>
      <c r="M1469" s="98"/>
    </row>
    <row r="1470" spans="1:13">
      <c r="A1470" s="5"/>
      <c r="B1470" s="97"/>
      <c r="C1470" s="97"/>
      <c r="D1470" s="98"/>
      <c r="E1470" s="98"/>
      <c r="F1470" s="98"/>
      <c r="G1470" s="98"/>
      <c r="H1470" s="98"/>
      <c r="I1470" s="98"/>
      <c r="J1470" s="98"/>
      <c r="K1470" s="98"/>
      <c r="L1470" s="98"/>
      <c r="M1470" s="98"/>
    </row>
    <row r="1471" spans="1:13">
      <c r="A1471" s="5"/>
      <c r="B1471" s="97"/>
      <c r="C1471" s="97"/>
      <c r="D1471" s="98"/>
      <c r="E1471" s="98"/>
      <c r="F1471" s="98"/>
      <c r="G1471" s="98"/>
      <c r="H1471" s="98"/>
      <c r="I1471" s="98"/>
      <c r="J1471" s="98"/>
      <c r="K1471" s="98"/>
      <c r="L1471" s="98"/>
      <c r="M1471" s="98"/>
    </row>
    <row r="1472" spans="1:13">
      <c r="A1472" s="5"/>
      <c r="B1472" s="97"/>
      <c r="C1472" s="97"/>
      <c r="D1472" s="98"/>
      <c r="E1472" s="98"/>
      <c r="F1472" s="98"/>
      <c r="G1472" s="98"/>
      <c r="H1472" s="98"/>
      <c r="I1472" s="98"/>
      <c r="J1472" s="98"/>
      <c r="K1472" s="98"/>
      <c r="L1472" s="98"/>
      <c r="M1472" s="98"/>
    </row>
    <row r="1473" spans="1:13">
      <c r="A1473" s="5"/>
      <c r="B1473" s="97"/>
      <c r="C1473" s="97"/>
      <c r="D1473" s="98"/>
      <c r="E1473" s="98"/>
      <c r="F1473" s="98"/>
      <c r="G1473" s="98"/>
      <c r="H1473" s="98"/>
      <c r="I1473" s="98"/>
      <c r="J1473" s="98"/>
      <c r="K1473" s="98"/>
      <c r="L1473" s="98"/>
      <c r="M1473" s="98"/>
    </row>
    <row r="1474" spans="1:13">
      <c r="A1474" s="5"/>
      <c r="B1474" s="97"/>
      <c r="C1474" s="97"/>
      <c r="D1474" s="98"/>
      <c r="E1474" s="98"/>
      <c r="F1474" s="98"/>
      <c r="G1474" s="98"/>
      <c r="H1474" s="98"/>
      <c r="I1474" s="98"/>
      <c r="J1474" s="98"/>
      <c r="K1474" s="98"/>
      <c r="L1474" s="98"/>
      <c r="M1474" s="98"/>
    </row>
    <row r="1475" spans="1:13">
      <c r="A1475" s="5"/>
      <c r="B1475" s="97"/>
      <c r="C1475" s="97"/>
      <c r="D1475" s="98"/>
      <c r="E1475" s="98"/>
      <c r="F1475" s="98"/>
      <c r="G1475" s="98"/>
      <c r="H1475" s="98"/>
      <c r="I1475" s="98"/>
      <c r="J1475" s="98"/>
      <c r="K1475" s="98"/>
      <c r="L1475" s="98"/>
      <c r="M1475" s="98"/>
    </row>
    <row r="1476" spans="1:13">
      <c r="A1476" s="5"/>
      <c r="B1476" s="97"/>
      <c r="C1476" s="97"/>
      <c r="D1476" s="98"/>
      <c r="E1476" s="98"/>
      <c r="F1476" s="98"/>
      <c r="G1476" s="98"/>
      <c r="H1476" s="98"/>
      <c r="I1476" s="98"/>
      <c r="J1476" s="98"/>
      <c r="K1476" s="98"/>
      <c r="L1476" s="98"/>
      <c r="M1476" s="98"/>
    </row>
    <row r="1477" spans="1:13">
      <c r="A1477" s="5"/>
      <c r="B1477" s="97"/>
      <c r="C1477" s="97"/>
      <c r="D1477" s="98"/>
      <c r="E1477" s="98"/>
      <c r="F1477" s="98"/>
      <c r="G1477" s="98"/>
      <c r="H1477" s="98"/>
      <c r="I1477" s="98"/>
      <c r="J1477" s="98"/>
      <c r="K1477" s="98"/>
      <c r="L1477" s="98"/>
      <c r="M1477" s="98"/>
    </row>
    <row r="1478" spans="1:13">
      <c r="A1478" s="5"/>
      <c r="B1478" s="97"/>
      <c r="C1478" s="97"/>
      <c r="D1478" s="98"/>
      <c r="E1478" s="98"/>
      <c r="F1478" s="98"/>
      <c r="G1478" s="98"/>
      <c r="H1478" s="98"/>
      <c r="I1478" s="98"/>
      <c r="J1478" s="98"/>
      <c r="K1478" s="98"/>
      <c r="L1478" s="98"/>
      <c r="M1478" s="98"/>
    </row>
    <row r="1479" spans="1:13">
      <c r="A1479" s="5"/>
      <c r="B1479" s="97"/>
      <c r="C1479" s="97"/>
      <c r="D1479" s="98"/>
      <c r="E1479" s="98"/>
      <c r="F1479" s="98"/>
      <c r="G1479" s="98"/>
      <c r="H1479" s="98"/>
      <c r="I1479" s="98"/>
      <c r="J1479" s="98"/>
      <c r="K1479" s="98"/>
      <c r="L1479" s="98"/>
      <c r="M1479" s="98"/>
    </row>
    <row r="1480" spans="1:13">
      <c r="A1480" s="5"/>
      <c r="B1480" s="97"/>
      <c r="C1480" s="97"/>
      <c r="D1480" s="98"/>
      <c r="E1480" s="98"/>
      <c r="F1480" s="98"/>
      <c r="G1480" s="98"/>
      <c r="H1480" s="98"/>
      <c r="I1480" s="98"/>
      <c r="J1480" s="98"/>
      <c r="K1480" s="98"/>
      <c r="L1480" s="98"/>
      <c r="M1480" s="98"/>
    </row>
    <row r="1481" spans="1:13">
      <c r="A1481" s="5"/>
      <c r="B1481" s="97"/>
      <c r="C1481" s="97"/>
      <c r="D1481" s="98"/>
      <c r="E1481" s="98"/>
      <c r="F1481" s="98"/>
      <c r="G1481" s="98"/>
      <c r="H1481" s="98"/>
      <c r="I1481" s="98"/>
      <c r="J1481" s="98"/>
      <c r="K1481" s="98"/>
      <c r="L1481" s="98"/>
      <c r="M1481" s="98"/>
    </row>
    <row r="1482" spans="1:13">
      <c r="A1482" s="5"/>
      <c r="B1482" s="97"/>
      <c r="C1482" s="97"/>
      <c r="D1482" s="98"/>
      <c r="E1482" s="98"/>
      <c r="F1482" s="98"/>
      <c r="G1482" s="98"/>
      <c r="H1482" s="98"/>
      <c r="I1482" s="98"/>
      <c r="J1482" s="98"/>
      <c r="K1482" s="98"/>
      <c r="L1482" s="98"/>
      <c r="M1482" s="98"/>
    </row>
    <row r="1483" spans="1:13">
      <c r="A1483" s="5"/>
      <c r="B1483" s="97"/>
      <c r="C1483" s="97"/>
      <c r="D1483" s="98"/>
      <c r="E1483" s="98"/>
      <c r="F1483" s="98"/>
      <c r="G1483" s="98"/>
      <c r="H1483" s="98"/>
      <c r="I1483" s="98"/>
      <c r="J1483" s="98"/>
      <c r="K1483" s="98"/>
      <c r="L1483" s="98"/>
      <c r="M1483" s="98"/>
    </row>
    <row r="1484" spans="1:13">
      <c r="A1484" s="5"/>
      <c r="B1484" s="97"/>
      <c r="C1484" s="97"/>
      <c r="D1484" s="98"/>
      <c r="E1484" s="98"/>
      <c r="F1484" s="98"/>
      <c r="G1484" s="98"/>
      <c r="H1484" s="98"/>
      <c r="I1484" s="98"/>
      <c r="J1484" s="98"/>
      <c r="K1484" s="98"/>
      <c r="L1484" s="98"/>
      <c r="M1484" s="98"/>
    </row>
    <row r="1485" spans="1:13">
      <c r="A1485" s="5"/>
      <c r="B1485" s="97"/>
      <c r="C1485" s="97"/>
      <c r="D1485" s="98"/>
      <c r="E1485" s="98"/>
      <c r="F1485" s="98"/>
      <c r="G1485" s="98"/>
      <c r="H1485" s="98"/>
      <c r="I1485" s="98"/>
      <c r="J1485" s="98"/>
      <c r="K1485" s="98"/>
      <c r="L1485" s="98"/>
      <c r="M1485" s="98"/>
    </row>
    <row r="1486" spans="1:13">
      <c r="A1486" s="5"/>
      <c r="B1486" s="97"/>
      <c r="C1486" s="97"/>
      <c r="D1486" s="98"/>
      <c r="E1486" s="98"/>
      <c r="F1486" s="98"/>
      <c r="G1486" s="98"/>
      <c r="H1486" s="98"/>
      <c r="I1486" s="98"/>
      <c r="J1486" s="98"/>
      <c r="K1486" s="98"/>
      <c r="L1486" s="98"/>
      <c r="M1486" s="98"/>
    </row>
    <row r="1487" spans="1:13">
      <c r="A1487" s="5"/>
      <c r="B1487" s="97"/>
      <c r="C1487" s="97"/>
      <c r="D1487" s="98"/>
      <c r="E1487" s="98"/>
      <c r="F1487" s="98"/>
      <c r="G1487" s="98"/>
      <c r="H1487" s="98"/>
      <c r="I1487" s="98"/>
      <c r="J1487" s="98"/>
      <c r="K1487" s="98"/>
      <c r="L1487" s="98"/>
      <c r="M1487" s="98"/>
    </row>
    <row r="1488" spans="1:13">
      <c r="A1488" s="5"/>
      <c r="B1488" s="97"/>
      <c r="C1488" s="97"/>
      <c r="D1488" s="98"/>
      <c r="E1488" s="98"/>
      <c r="F1488" s="98"/>
      <c r="G1488" s="98"/>
      <c r="H1488" s="98"/>
      <c r="I1488" s="98"/>
      <c r="J1488" s="98"/>
      <c r="K1488" s="98"/>
      <c r="L1488" s="98"/>
      <c r="M1488" s="98"/>
    </row>
    <row r="1489" spans="1:13">
      <c r="A1489" s="5"/>
      <c r="B1489" s="97"/>
      <c r="C1489" s="97"/>
      <c r="D1489" s="98"/>
      <c r="E1489" s="98"/>
      <c r="F1489" s="98"/>
      <c r="G1489" s="98"/>
      <c r="H1489" s="98"/>
      <c r="I1489" s="98"/>
      <c r="J1489" s="98"/>
      <c r="K1489" s="98"/>
      <c r="L1489" s="98"/>
      <c r="M1489" s="98"/>
    </row>
    <row r="1490" spans="1:13">
      <c r="A1490" s="5"/>
      <c r="B1490" s="97"/>
      <c r="C1490" s="97"/>
      <c r="D1490" s="98"/>
      <c r="E1490" s="98"/>
      <c r="F1490" s="98"/>
      <c r="G1490" s="98"/>
      <c r="H1490" s="98"/>
      <c r="I1490" s="98"/>
      <c r="J1490" s="98"/>
      <c r="K1490" s="98"/>
      <c r="L1490" s="98"/>
      <c r="M1490" s="98"/>
    </row>
    <row r="1491" spans="1:13">
      <c r="A1491" s="5"/>
      <c r="B1491" s="97"/>
      <c r="C1491" s="97"/>
      <c r="D1491" s="98"/>
      <c r="E1491" s="98"/>
      <c r="F1491" s="98"/>
      <c r="G1491" s="98"/>
      <c r="H1491" s="98"/>
      <c r="I1491" s="98"/>
      <c r="J1491" s="98"/>
      <c r="K1491" s="98"/>
      <c r="L1491" s="98"/>
      <c r="M1491" s="98"/>
    </row>
    <row r="1492" spans="1:13">
      <c r="A1492" s="5"/>
      <c r="B1492" s="97"/>
      <c r="C1492" s="97"/>
      <c r="D1492" s="98"/>
      <c r="E1492" s="98"/>
      <c r="F1492" s="98"/>
      <c r="G1492" s="98"/>
      <c r="H1492" s="98"/>
      <c r="I1492" s="98"/>
      <c r="J1492" s="98"/>
      <c r="K1492" s="98"/>
      <c r="L1492" s="98"/>
      <c r="M1492" s="98"/>
    </row>
    <row r="1493" spans="1:13">
      <c r="A1493" s="5"/>
      <c r="B1493" s="97"/>
      <c r="C1493" s="97"/>
      <c r="D1493" s="98"/>
      <c r="E1493" s="98"/>
      <c r="F1493" s="98"/>
      <c r="G1493" s="98"/>
      <c r="H1493" s="98"/>
      <c r="I1493" s="98"/>
      <c r="J1493" s="98"/>
      <c r="K1493" s="98"/>
      <c r="L1493" s="98"/>
      <c r="M1493" s="98"/>
    </row>
    <row r="1494" spans="1:13">
      <c r="A1494" s="5"/>
      <c r="B1494" s="97"/>
      <c r="C1494" s="97"/>
      <c r="D1494" s="98"/>
      <c r="E1494" s="98"/>
      <c r="F1494" s="98"/>
      <c r="G1494" s="98"/>
      <c r="H1494" s="98"/>
      <c r="I1494" s="98"/>
      <c r="J1494" s="98"/>
      <c r="K1494" s="98"/>
      <c r="L1494" s="98"/>
      <c r="M1494" s="98"/>
    </row>
    <row r="1495" spans="1:13">
      <c r="A1495" s="5"/>
      <c r="B1495" s="97"/>
      <c r="C1495" s="97"/>
      <c r="D1495" s="98"/>
      <c r="E1495" s="98"/>
      <c r="F1495" s="98"/>
      <c r="G1495" s="98"/>
      <c r="H1495" s="98"/>
      <c r="I1495" s="98"/>
      <c r="J1495" s="98"/>
      <c r="K1495" s="98"/>
      <c r="L1495" s="98"/>
      <c r="M1495" s="98"/>
    </row>
    <row r="1496" spans="1:13">
      <c r="A1496" s="5"/>
      <c r="B1496" s="97"/>
      <c r="C1496" s="97"/>
      <c r="D1496" s="98"/>
      <c r="E1496" s="98"/>
      <c r="F1496" s="98"/>
      <c r="G1496" s="98"/>
      <c r="H1496" s="98"/>
      <c r="I1496" s="98"/>
      <c r="J1496" s="98"/>
      <c r="K1496" s="98"/>
      <c r="L1496" s="98"/>
      <c r="M1496" s="98"/>
    </row>
    <row r="1497" spans="1:13">
      <c r="A1497" s="5"/>
      <c r="B1497" s="97"/>
      <c r="C1497" s="97"/>
      <c r="D1497" s="98"/>
      <c r="E1497" s="98"/>
      <c r="F1497" s="98"/>
      <c r="G1497" s="98"/>
      <c r="H1497" s="98"/>
      <c r="I1497" s="98"/>
      <c r="J1497" s="98"/>
      <c r="K1497" s="98"/>
      <c r="L1497" s="98"/>
      <c r="M1497" s="98"/>
    </row>
    <row r="1498" spans="1:13">
      <c r="A1498" s="5"/>
      <c r="B1498" s="97"/>
      <c r="C1498" s="97"/>
      <c r="D1498" s="98"/>
      <c r="E1498" s="98"/>
      <c r="F1498" s="98"/>
      <c r="G1498" s="98"/>
      <c r="H1498" s="98"/>
      <c r="I1498" s="98"/>
      <c r="J1498" s="98"/>
      <c r="K1498" s="98"/>
      <c r="L1498" s="98"/>
      <c r="M1498" s="98"/>
    </row>
    <row r="1499" spans="1:13">
      <c r="A1499" s="5"/>
      <c r="B1499" s="97"/>
      <c r="C1499" s="97"/>
      <c r="D1499" s="98"/>
      <c r="E1499" s="98"/>
      <c r="F1499" s="98"/>
      <c r="G1499" s="98"/>
      <c r="H1499" s="98"/>
      <c r="I1499" s="98"/>
      <c r="J1499" s="98"/>
      <c r="K1499" s="98"/>
      <c r="L1499" s="98"/>
      <c r="M1499" s="98"/>
    </row>
    <row r="1500" spans="1:13">
      <c r="A1500" s="5"/>
      <c r="B1500" s="97"/>
      <c r="C1500" s="97"/>
      <c r="D1500" s="98"/>
      <c r="E1500" s="98"/>
      <c r="F1500" s="98"/>
      <c r="G1500" s="98"/>
      <c r="H1500" s="98"/>
      <c r="I1500" s="98"/>
      <c r="J1500" s="98"/>
      <c r="K1500" s="98"/>
      <c r="L1500" s="98"/>
      <c r="M1500" s="98"/>
    </row>
    <row r="1501" spans="1:13">
      <c r="A1501" s="5"/>
      <c r="B1501" s="97"/>
      <c r="C1501" s="97"/>
      <c r="D1501" s="98"/>
      <c r="E1501" s="98"/>
      <c r="F1501" s="98"/>
      <c r="G1501" s="98"/>
      <c r="H1501" s="98"/>
      <c r="I1501" s="98"/>
      <c r="J1501" s="98"/>
      <c r="K1501" s="98"/>
      <c r="L1501" s="98"/>
      <c r="M1501" s="98"/>
    </row>
    <row r="1502" spans="1:13">
      <c r="A1502" s="5"/>
      <c r="B1502" s="97"/>
      <c r="C1502" s="97"/>
      <c r="D1502" s="98"/>
      <c r="E1502" s="98"/>
      <c r="F1502" s="98"/>
      <c r="G1502" s="98"/>
      <c r="H1502" s="98"/>
      <c r="I1502" s="98"/>
      <c r="J1502" s="98"/>
      <c r="K1502" s="98"/>
      <c r="L1502" s="98"/>
      <c r="M1502" s="98"/>
    </row>
    <row r="1503" spans="1:13">
      <c r="A1503" s="5"/>
      <c r="B1503" s="97"/>
      <c r="C1503" s="97"/>
      <c r="D1503" s="98"/>
      <c r="E1503" s="98"/>
      <c r="F1503" s="98"/>
      <c r="G1503" s="98"/>
      <c r="H1503" s="98"/>
      <c r="I1503" s="98"/>
      <c r="J1503" s="98"/>
      <c r="K1503" s="98"/>
      <c r="L1503" s="98"/>
      <c r="M1503" s="98"/>
    </row>
    <row r="1504" spans="1:13">
      <c r="A1504" s="5"/>
      <c r="B1504" s="97"/>
      <c r="C1504" s="97"/>
      <c r="D1504" s="98"/>
      <c r="E1504" s="98"/>
      <c r="F1504" s="98"/>
      <c r="G1504" s="98"/>
      <c r="H1504" s="98"/>
      <c r="I1504" s="98"/>
      <c r="J1504" s="98"/>
      <c r="K1504" s="98"/>
      <c r="L1504" s="98"/>
      <c r="M1504" s="98"/>
    </row>
    <row r="1505" spans="1:13">
      <c r="A1505" s="5"/>
      <c r="B1505" s="97"/>
      <c r="C1505" s="97"/>
      <c r="D1505" s="98"/>
      <c r="E1505" s="98"/>
      <c r="F1505" s="98"/>
      <c r="G1505" s="98"/>
      <c r="H1505" s="98"/>
      <c r="I1505" s="98"/>
      <c r="J1505" s="98"/>
      <c r="K1505" s="98"/>
      <c r="L1505" s="98"/>
      <c r="M1505" s="98"/>
    </row>
    <row r="1506" spans="1:13">
      <c r="A1506" s="5"/>
      <c r="B1506" s="97"/>
      <c r="C1506" s="97"/>
      <c r="D1506" s="98"/>
      <c r="E1506" s="98"/>
      <c r="F1506" s="98"/>
      <c r="G1506" s="98"/>
      <c r="H1506" s="98"/>
      <c r="I1506" s="98"/>
      <c r="J1506" s="98"/>
      <c r="K1506" s="98"/>
      <c r="L1506" s="98"/>
      <c r="M1506" s="98"/>
    </row>
    <row r="1507" spans="1:13">
      <c r="A1507" s="5"/>
      <c r="B1507" s="97"/>
      <c r="C1507" s="97"/>
      <c r="D1507" s="98"/>
      <c r="E1507" s="98"/>
      <c r="F1507" s="98"/>
      <c r="G1507" s="98"/>
      <c r="H1507" s="98"/>
      <c r="I1507" s="98"/>
      <c r="J1507" s="98"/>
      <c r="K1507" s="98"/>
      <c r="L1507" s="98"/>
      <c r="M1507" s="98"/>
    </row>
    <row r="1508" spans="1:13">
      <c r="A1508" s="5"/>
      <c r="B1508" s="97"/>
      <c r="C1508" s="97"/>
      <c r="D1508" s="98"/>
      <c r="E1508" s="98"/>
      <c r="F1508" s="98"/>
      <c r="G1508" s="98"/>
      <c r="H1508" s="98"/>
      <c r="I1508" s="98"/>
      <c r="J1508" s="98"/>
      <c r="K1508" s="98"/>
      <c r="L1508" s="98"/>
      <c r="M1508" s="98"/>
    </row>
    <row r="1509" spans="1:13">
      <c r="A1509" s="5"/>
      <c r="B1509" s="97"/>
      <c r="C1509" s="97"/>
      <c r="D1509" s="98"/>
      <c r="E1509" s="98"/>
      <c r="F1509" s="98"/>
      <c r="G1509" s="98"/>
      <c r="H1509" s="98"/>
      <c r="I1509" s="98"/>
      <c r="J1509" s="98"/>
      <c r="K1509" s="98"/>
      <c r="L1509" s="98"/>
      <c r="M1509" s="98"/>
    </row>
    <row r="1510" spans="1:13">
      <c r="A1510" s="5"/>
      <c r="B1510" s="97"/>
      <c r="C1510" s="3"/>
      <c r="D1510" s="4"/>
      <c r="E1510" s="4"/>
      <c r="F1510" s="4"/>
      <c r="G1510" s="4"/>
      <c r="H1510" s="98"/>
      <c r="I1510" s="98"/>
      <c r="J1510" s="98"/>
      <c r="K1510" s="98"/>
      <c r="L1510" s="98"/>
      <c r="M1510" s="98"/>
    </row>
    <row r="1511" spans="1:13">
      <c r="A1511" s="5"/>
      <c r="B1511" s="97"/>
      <c r="C1511" s="97"/>
      <c r="D1511" s="98"/>
      <c r="E1511" s="98"/>
      <c r="F1511" s="98"/>
      <c r="G1511" s="98"/>
      <c r="H1511" s="98"/>
      <c r="I1511" s="98"/>
      <c r="J1511" s="98"/>
      <c r="K1511" s="98"/>
      <c r="L1511" s="98"/>
      <c r="M1511" s="98"/>
    </row>
    <row r="1512" spans="1:13">
      <c r="A1512" s="5"/>
      <c r="B1512" s="97"/>
      <c r="C1512" s="97"/>
      <c r="D1512" s="98"/>
      <c r="E1512" s="98"/>
      <c r="F1512" s="98"/>
      <c r="G1512" s="98"/>
      <c r="H1512" s="98"/>
      <c r="I1512" s="98"/>
      <c r="J1512" s="98"/>
      <c r="K1512" s="98"/>
      <c r="L1512" s="98"/>
      <c r="M1512" s="98"/>
    </row>
    <row r="1513" spans="1:13">
      <c r="A1513" s="5"/>
      <c r="B1513" s="97"/>
      <c r="C1513" s="97"/>
      <c r="D1513" s="98"/>
      <c r="E1513" s="98"/>
      <c r="F1513" s="98"/>
      <c r="G1513" s="98"/>
      <c r="H1513" s="98"/>
      <c r="I1513" s="98"/>
      <c r="J1513" s="98"/>
      <c r="K1513" s="98"/>
      <c r="L1513" s="98"/>
      <c r="M1513" s="98"/>
    </row>
    <row r="1514" spans="1:13">
      <c r="A1514" s="5"/>
      <c r="B1514" s="97"/>
      <c r="C1514" s="97"/>
      <c r="D1514" s="98"/>
      <c r="E1514" s="98"/>
      <c r="F1514" s="98"/>
      <c r="G1514" s="98"/>
      <c r="H1514" s="98"/>
      <c r="I1514" s="98"/>
      <c r="J1514" s="98"/>
      <c r="K1514" s="98"/>
      <c r="L1514" s="98"/>
      <c r="M1514" s="98"/>
    </row>
    <row r="1515" spans="1:13">
      <c r="A1515" s="5"/>
      <c r="B1515" s="97"/>
      <c r="C1515" s="97"/>
      <c r="D1515" s="98"/>
      <c r="E1515" s="98"/>
      <c r="F1515" s="98"/>
      <c r="G1515" s="98"/>
      <c r="H1515" s="98"/>
      <c r="I1515" s="98"/>
      <c r="J1515" s="98"/>
      <c r="K1515" s="98"/>
      <c r="L1515" s="98"/>
      <c r="M1515" s="98"/>
    </row>
    <row r="1516" spans="1:13">
      <c r="A1516" s="5"/>
      <c r="B1516" s="97"/>
      <c r="C1516" s="97"/>
      <c r="D1516" s="98"/>
      <c r="E1516" s="98"/>
      <c r="F1516" s="98"/>
      <c r="G1516" s="98"/>
      <c r="H1516" s="98"/>
      <c r="I1516" s="98"/>
      <c r="J1516" s="98"/>
      <c r="K1516" s="98"/>
      <c r="L1516" s="98"/>
      <c r="M1516" s="98"/>
    </row>
    <row r="1517" spans="1:13">
      <c r="A1517" s="5"/>
      <c r="B1517" s="97"/>
      <c r="C1517" s="97"/>
      <c r="D1517" s="98"/>
      <c r="E1517" s="98"/>
      <c r="F1517" s="98"/>
      <c r="G1517" s="98"/>
      <c r="H1517" s="98"/>
      <c r="I1517" s="98"/>
      <c r="J1517" s="98"/>
      <c r="K1517" s="98"/>
      <c r="L1517" s="98"/>
      <c r="M1517" s="98"/>
    </row>
    <row r="1518" spans="1:13">
      <c r="A1518" s="5"/>
      <c r="B1518" s="97"/>
      <c r="C1518" s="97"/>
      <c r="D1518" s="98"/>
      <c r="E1518" s="98"/>
      <c r="F1518" s="98"/>
      <c r="G1518" s="98"/>
      <c r="H1518" s="98"/>
      <c r="I1518" s="98"/>
      <c r="J1518" s="98"/>
      <c r="K1518" s="98"/>
      <c r="L1518" s="98"/>
      <c r="M1518" s="98"/>
    </row>
    <row r="1519" spans="1:13">
      <c r="A1519" s="5"/>
      <c r="B1519" s="97"/>
      <c r="C1519" s="97"/>
      <c r="D1519" s="98"/>
      <c r="E1519" s="98"/>
      <c r="F1519" s="98"/>
      <c r="G1519" s="98"/>
      <c r="H1519" s="98"/>
      <c r="I1519" s="98"/>
      <c r="J1519" s="98"/>
      <c r="K1519" s="98"/>
      <c r="L1519" s="98"/>
      <c r="M1519" s="98"/>
    </row>
    <row r="1520" spans="1:13">
      <c r="A1520" s="5"/>
      <c r="B1520" s="97"/>
      <c r="C1520" s="97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</row>
    <row r="1521" spans="1:13">
      <c r="A1521" s="5"/>
      <c r="B1521" s="97"/>
      <c r="C1521" s="97"/>
      <c r="D1521" s="98"/>
      <c r="E1521" s="98"/>
      <c r="F1521" s="98"/>
      <c r="G1521" s="98"/>
      <c r="H1521" s="98"/>
      <c r="I1521" s="98"/>
      <c r="J1521" s="98"/>
      <c r="K1521" s="98"/>
      <c r="L1521" s="98"/>
      <c r="M1521" s="98"/>
    </row>
    <row r="1522" spans="1:13">
      <c r="A1522" s="5"/>
      <c r="B1522" s="97"/>
      <c r="C1522" s="97"/>
      <c r="D1522" s="98"/>
      <c r="E1522" s="98"/>
      <c r="F1522" s="98"/>
      <c r="G1522" s="98"/>
      <c r="H1522" s="98"/>
      <c r="I1522" s="98"/>
      <c r="J1522" s="98"/>
      <c r="K1522" s="98"/>
      <c r="L1522" s="98"/>
      <c r="M1522" s="98"/>
    </row>
    <row r="1523" spans="1:13">
      <c r="A1523" s="5"/>
      <c r="B1523" s="97"/>
      <c r="C1523" s="97"/>
      <c r="D1523" s="98"/>
      <c r="E1523" s="98"/>
      <c r="F1523" s="98"/>
      <c r="G1523" s="98"/>
      <c r="H1523" s="98"/>
      <c r="I1523" s="98"/>
      <c r="J1523" s="98"/>
      <c r="K1523" s="98"/>
      <c r="L1523" s="98"/>
      <c r="M1523" s="98"/>
    </row>
    <row r="1524" spans="1:13">
      <c r="A1524" s="5"/>
      <c r="B1524" s="97"/>
      <c r="C1524" s="97"/>
      <c r="D1524" s="98"/>
      <c r="E1524" s="98"/>
      <c r="F1524" s="98"/>
      <c r="G1524" s="98"/>
      <c r="H1524" s="98"/>
      <c r="I1524" s="98"/>
      <c r="J1524" s="98"/>
      <c r="K1524" s="98"/>
      <c r="L1524" s="98"/>
      <c r="M1524" s="98"/>
    </row>
    <row r="1525" spans="1:13">
      <c r="A1525" s="5"/>
      <c r="B1525" s="97"/>
      <c r="C1525" s="97"/>
      <c r="D1525" s="98"/>
      <c r="E1525" s="98"/>
      <c r="F1525" s="98"/>
      <c r="G1525" s="98"/>
      <c r="H1525" s="98"/>
      <c r="I1525" s="98"/>
      <c r="J1525" s="98"/>
      <c r="K1525" s="98"/>
      <c r="L1525" s="98"/>
      <c r="M1525" s="98"/>
    </row>
    <row r="1526" spans="1:13">
      <c r="A1526" s="5"/>
      <c r="B1526" s="97"/>
      <c r="C1526" s="97"/>
      <c r="D1526" s="98"/>
      <c r="E1526" s="98"/>
      <c r="F1526" s="98"/>
      <c r="G1526" s="98"/>
      <c r="H1526" s="98"/>
      <c r="I1526" s="98"/>
      <c r="J1526" s="98"/>
      <c r="K1526" s="98"/>
      <c r="L1526" s="98"/>
      <c r="M1526" s="98"/>
    </row>
    <row r="1527" spans="1:13">
      <c r="A1527" s="5"/>
      <c r="B1527" s="97"/>
      <c r="C1527" s="97"/>
      <c r="D1527" s="98"/>
      <c r="E1527" s="98"/>
      <c r="F1527" s="98"/>
      <c r="G1527" s="98"/>
      <c r="H1527" s="98"/>
      <c r="I1527" s="98"/>
      <c r="J1527" s="98"/>
      <c r="K1527" s="98"/>
      <c r="L1527" s="98"/>
      <c r="M1527" s="98"/>
    </row>
    <row r="1528" spans="1:13">
      <c r="A1528" s="5"/>
      <c r="B1528" s="97"/>
      <c r="C1528" s="97"/>
      <c r="D1528" s="98"/>
      <c r="E1528" s="98"/>
      <c r="F1528" s="98"/>
      <c r="G1528" s="98"/>
      <c r="H1528" s="98"/>
      <c r="I1528" s="98"/>
      <c r="J1528" s="98"/>
      <c r="K1528" s="98"/>
      <c r="L1528" s="98"/>
      <c r="M1528" s="98"/>
    </row>
    <row r="1529" spans="1:13">
      <c r="A1529" s="5"/>
      <c r="B1529" s="97"/>
      <c r="C1529" s="97"/>
      <c r="D1529" s="98"/>
      <c r="E1529" s="98"/>
      <c r="F1529" s="98"/>
      <c r="G1529" s="98"/>
      <c r="H1529" s="98"/>
      <c r="I1529" s="98"/>
      <c r="J1529" s="98"/>
      <c r="K1529" s="98"/>
      <c r="L1529" s="98"/>
      <c r="M1529" s="98"/>
    </row>
    <row r="1530" spans="1:13">
      <c r="A1530" s="5"/>
      <c r="B1530" s="97"/>
      <c r="C1530" s="97"/>
      <c r="D1530" s="98"/>
      <c r="E1530" s="98"/>
      <c r="F1530" s="98"/>
      <c r="G1530" s="98"/>
      <c r="H1530" s="98"/>
      <c r="I1530" s="98"/>
      <c r="J1530" s="98"/>
      <c r="K1530" s="98"/>
      <c r="L1530" s="98"/>
      <c r="M1530" s="98"/>
    </row>
    <row r="1531" spans="1:13">
      <c r="A1531" s="5"/>
      <c r="B1531" s="97"/>
      <c r="C1531" s="97"/>
      <c r="D1531" s="98"/>
      <c r="E1531" s="98"/>
      <c r="F1531" s="98"/>
      <c r="G1531" s="98"/>
      <c r="H1531" s="98"/>
      <c r="I1531" s="98"/>
      <c r="J1531" s="98"/>
      <c r="K1531" s="98"/>
      <c r="L1531" s="98"/>
      <c r="M1531" s="98"/>
    </row>
    <row r="1532" spans="1:13">
      <c r="A1532" s="5"/>
      <c r="B1532" s="97"/>
      <c r="C1532" s="97"/>
      <c r="D1532" s="98"/>
      <c r="E1532" s="98"/>
      <c r="F1532" s="98"/>
      <c r="G1532" s="98"/>
      <c r="H1532" s="98"/>
      <c r="I1532" s="98"/>
      <c r="J1532" s="98"/>
      <c r="K1532" s="98"/>
      <c r="L1532" s="98"/>
      <c r="M1532" s="98"/>
    </row>
    <row r="1533" spans="1:13">
      <c r="A1533" s="5"/>
      <c r="B1533" s="97"/>
      <c r="C1533" s="97"/>
      <c r="D1533" s="98"/>
      <c r="E1533" s="98"/>
      <c r="F1533" s="98"/>
      <c r="G1533" s="98"/>
      <c r="H1533" s="98"/>
      <c r="I1533" s="98"/>
      <c r="J1533" s="98"/>
      <c r="K1533" s="98"/>
      <c r="L1533" s="98"/>
      <c r="M1533" s="98"/>
    </row>
    <row r="1534" spans="1:13">
      <c r="A1534" s="5"/>
      <c r="B1534" s="97"/>
      <c r="C1534" s="97"/>
      <c r="D1534" s="98"/>
      <c r="E1534" s="98"/>
      <c r="F1534" s="98"/>
      <c r="G1534" s="98"/>
      <c r="H1534" s="98"/>
      <c r="I1534" s="98"/>
      <c r="J1534" s="98"/>
      <c r="K1534" s="98"/>
      <c r="L1534" s="98"/>
      <c r="M1534" s="98"/>
    </row>
    <row r="1535" spans="1:13">
      <c r="A1535" s="5"/>
      <c r="B1535" s="97"/>
      <c r="C1535" s="97"/>
      <c r="D1535" s="98"/>
      <c r="E1535" s="98"/>
      <c r="F1535" s="98"/>
      <c r="G1535" s="98"/>
      <c r="H1535" s="98"/>
      <c r="I1535" s="98"/>
      <c r="J1535" s="98"/>
      <c r="K1535" s="98"/>
      <c r="L1535" s="98"/>
      <c r="M1535" s="98"/>
    </row>
    <row r="1536" spans="1:13">
      <c r="A1536" s="5"/>
      <c r="B1536" s="97"/>
      <c r="C1536" s="97"/>
      <c r="D1536" s="98"/>
      <c r="E1536" s="98"/>
      <c r="F1536" s="98"/>
      <c r="G1536" s="98"/>
      <c r="H1536" s="98"/>
      <c r="I1536" s="98"/>
      <c r="J1536" s="98"/>
      <c r="K1536" s="98"/>
      <c r="L1536" s="98"/>
      <c r="M1536" s="98"/>
    </row>
    <row r="1537" spans="1:13">
      <c r="A1537" s="5"/>
      <c r="B1537" s="97"/>
      <c r="C1537" s="97"/>
      <c r="D1537" s="98"/>
      <c r="E1537" s="98"/>
      <c r="F1537" s="98"/>
      <c r="G1537" s="98"/>
      <c r="H1537" s="98"/>
      <c r="I1537" s="98"/>
      <c r="J1537" s="98"/>
      <c r="K1537" s="98"/>
      <c r="L1537" s="98"/>
      <c r="M1537" s="98"/>
    </row>
    <row r="1538" spans="1:13">
      <c r="A1538" s="5"/>
      <c r="B1538" s="97"/>
      <c r="C1538" s="97"/>
      <c r="D1538" s="98"/>
      <c r="E1538" s="98"/>
      <c r="F1538" s="98"/>
      <c r="G1538" s="98"/>
      <c r="H1538" s="98"/>
      <c r="I1538" s="98"/>
      <c r="J1538" s="98"/>
      <c r="K1538" s="98"/>
      <c r="L1538" s="98"/>
      <c r="M1538" s="98"/>
    </row>
    <row r="1539" spans="1:13">
      <c r="A1539" s="5"/>
      <c r="B1539" s="97"/>
      <c r="C1539" s="97"/>
      <c r="D1539" s="98"/>
      <c r="E1539" s="98"/>
      <c r="F1539" s="98"/>
      <c r="G1539" s="98"/>
      <c r="H1539" s="98"/>
      <c r="I1539" s="98"/>
      <c r="J1539" s="98"/>
      <c r="K1539" s="98"/>
      <c r="L1539" s="98"/>
      <c r="M1539" s="98"/>
    </row>
    <row r="1540" spans="1:13">
      <c r="A1540" s="5"/>
      <c r="B1540" s="97"/>
      <c r="C1540" s="97"/>
      <c r="D1540" s="98"/>
      <c r="E1540" s="98"/>
      <c r="F1540" s="98"/>
      <c r="G1540" s="98"/>
      <c r="H1540" s="98"/>
      <c r="I1540" s="98"/>
      <c r="J1540" s="98"/>
      <c r="K1540" s="98"/>
      <c r="L1540" s="98"/>
      <c r="M1540" s="98"/>
    </row>
    <row r="1541" spans="1:13">
      <c r="A1541" s="5"/>
      <c r="B1541" s="97"/>
      <c r="C1541" s="97"/>
      <c r="D1541" s="98"/>
      <c r="E1541" s="98"/>
      <c r="F1541" s="98"/>
      <c r="G1541" s="98"/>
      <c r="H1541" s="98"/>
      <c r="I1541" s="98"/>
      <c r="J1541" s="98"/>
      <c r="K1541" s="98"/>
      <c r="L1541" s="98"/>
      <c r="M1541" s="98"/>
    </row>
    <row r="1542" spans="1:13">
      <c r="A1542" s="5"/>
      <c r="B1542" s="97"/>
      <c r="C1542" s="97"/>
      <c r="D1542" s="98"/>
      <c r="E1542" s="98"/>
      <c r="F1542" s="98"/>
      <c r="G1542" s="98"/>
      <c r="H1542" s="98"/>
      <c r="I1542" s="98"/>
      <c r="J1542" s="98"/>
      <c r="K1542" s="98"/>
      <c r="L1542" s="98"/>
      <c r="M1542" s="98"/>
    </row>
    <row r="1543" spans="1:13">
      <c r="A1543" s="5"/>
      <c r="B1543" s="97"/>
      <c r="C1543" s="97"/>
      <c r="D1543" s="98"/>
      <c r="E1543" s="98"/>
      <c r="F1543" s="98"/>
      <c r="G1543" s="98"/>
      <c r="H1543" s="98"/>
      <c r="I1543" s="98"/>
      <c r="J1543" s="98"/>
      <c r="K1543" s="98"/>
      <c r="L1543" s="98"/>
      <c r="M1543" s="98"/>
    </row>
    <row r="1544" spans="1:13">
      <c r="A1544" s="5"/>
      <c r="B1544" s="97"/>
      <c r="C1544" s="97"/>
      <c r="D1544" s="98"/>
      <c r="E1544" s="98"/>
      <c r="F1544" s="98"/>
      <c r="G1544" s="98"/>
      <c r="H1544" s="98"/>
      <c r="I1544" s="98"/>
      <c r="J1544" s="98"/>
      <c r="K1544" s="98"/>
      <c r="L1544" s="98"/>
      <c r="M1544" s="98"/>
    </row>
    <row r="1545" spans="1:13">
      <c r="A1545" s="5"/>
      <c r="B1545" s="97"/>
      <c r="C1545" s="97"/>
      <c r="D1545" s="98"/>
      <c r="E1545" s="98"/>
      <c r="F1545" s="98"/>
      <c r="G1545" s="98"/>
      <c r="H1545" s="98"/>
      <c r="I1545" s="98"/>
      <c r="J1545" s="98"/>
      <c r="K1545" s="98"/>
      <c r="L1545" s="98"/>
      <c r="M1545" s="98"/>
    </row>
    <row r="1546" spans="1:13">
      <c r="A1546" s="5"/>
      <c r="B1546" s="97"/>
      <c r="C1546" s="97"/>
      <c r="D1546" s="98"/>
      <c r="E1546" s="98"/>
      <c r="F1546" s="98"/>
      <c r="G1546" s="98"/>
      <c r="H1546" s="98"/>
      <c r="I1546" s="98"/>
      <c r="J1546" s="98"/>
      <c r="K1546" s="98"/>
      <c r="L1546" s="98"/>
      <c r="M1546" s="98"/>
    </row>
    <row r="1547" spans="1:13">
      <c r="A1547" s="5"/>
      <c r="B1547" s="97"/>
      <c r="C1547" s="97"/>
      <c r="D1547" s="98"/>
      <c r="E1547" s="98"/>
      <c r="F1547" s="98"/>
      <c r="G1547" s="98"/>
      <c r="H1547" s="98"/>
      <c r="I1547" s="98"/>
      <c r="J1547" s="98"/>
      <c r="K1547" s="98"/>
      <c r="L1547" s="98"/>
      <c r="M1547" s="98"/>
    </row>
    <row r="1548" spans="1:13">
      <c r="A1548" s="5"/>
      <c r="B1548" s="97"/>
      <c r="C1548" s="97"/>
      <c r="D1548" s="98"/>
      <c r="E1548" s="98"/>
      <c r="F1548" s="98"/>
      <c r="G1548" s="98"/>
      <c r="H1548" s="98"/>
      <c r="I1548" s="98"/>
      <c r="J1548" s="98"/>
      <c r="K1548" s="98"/>
      <c r="L1548" s="98"/>
      <c r="M1548" s="98"/>
    </row>
    <row r="1549" spans="1:13">
      <c r="A1549" s="5"/>
      <c r="B1549" s="97"/>
      <c r="C1549" s="97"/>
      <c r="D1549" s="98"/>
      <c r="E1549" s="98"/>
      <c r="F1549" s="98"/>
      <c r="G1549" s="98"/>
      <c r="H1549" s="98"/>
      <c r="I1549" s="98"/>
      <c r="J1549" s="98"/>
      <c r="K1549" s="98"/>
      <c r="L1549" s="98"/>
      <c r="M1549" s="98"/>
    </row>
    <row r="1550" spans="1:13">
      <c r="A1550" s="5"/>
      <c r="B1550" s="97"/>
      <c r="C1550" s="97"/>
      <c r="D1550" s="98"/>
      <c r="E1550" s="98"/>
      <c r="F1550" s="98"/>
      <c r="G1550" s="98"/>
      <c r="H1550" s="98"/>
      <c r="I1550" s="98"/>
      <c r="J1550" s="98"/>
      <c r="K1550" s="98"/>
      <c r="L1550" s="98"/>
      <c r="M1550" s="98"/>
    </row>
    <row r="1551" spans="1:13">
      <c r="A1551" s="5"/>
      <c r="B1551" s="97"/>
      <c r="C1551" s="97"/>
      <c r="D1551" s="98"/>
      <c r="E1551" s="98"/>
      <c r="F1551" s="98"/>
      <c r="G1551" s="98"/>
      <c r="H1551" s="98"/>
      <c r="I1551" s="98"/>
      <c r="J1551" s="98"/>
      <c r="K1551" s="98"/>
      <c r="L1551" s="98"/>
      <c r="M1551" s="98"/>
    </row>
    <row r="1552" spans="1:13">
      <c r="A1552" s="5"/>
      <c r="B1552" s="97"/>
      <c r="C1552" s="97"/>
      <c r="D1552" s="98"/>
      <c r="E1552" s="98"/>
      <c r="F1552" s="98"/>
      <c r="G1552" s="98"/>
      <c r="H1552" s="98"/>
      <c r="I1552" s="98"/>
      <c r="J1552" s="98"/>
      <c r="K1552" s="98"/>
      <c r="L1552" s="98"/>
      <c r="M1552" s="98"/>
    </row>
    <row r="1553" spans="1:13">
      <c r="A1553" s="5"/>
      <c r="B1553" s="97"/>
      <c r="C1553" s="97"/>
      <c r="D1553" s="98"/>
      <c r="E1553" s="98"/>
      <c r="F1553" s="98"/>
      <c r="G1553" s="98"/>
      <c r="H1553" s="98"/>
      <c r="I1553" s="98"/>
      <c r="J1553" s="98"/>
      <c r="K1553" s="98"/>
      <c r="L1553" s="98"/>
      <c r="M1553" s="98"/>
    </row>
    <row r="1554" spans="1:13">
      <c r="A1554" s="5"/>
      <c r="B1554" s="97"/>
      <c r="C1554" s="97"/>
      <c r="D1554" s="98"/>
      <c r="E1554" s="98"/>
      <c r="F1554" s="98"/>
      <c r="G1554" s="98"/>
      <c r="H1554" s="98"/>
      <c r="I1554" s="98"/>
      <c r="J1554" s="98"/>
      <c r="K1554" s="98"/>
      <c r="L1554" s="98"/>
      <c r="M1554" s="98"/>
    </row>
    <row r="1555" spans="1:13">
      <c r="A1555" s="5"/>
      <c r="B1555" s="97"/>
      <c r="C1555" s="97"/>
      <c r="D1555" s="98"/>
      <c r="E1555" s="98"/>
      <c r="F1555" s="98"/>
      <c r="G1555" s="98"/>
      <c r="H1555" s="98"/>
      <c r="I1555" s="98"/>
      <c r="J1555" s="98"/>
      <c r="K1555" s="98"/>
      <c r="L1555" s="98"/>
      <c r="M1555" s="98"/>
    </row>
    <row r="1556" spans="1:13">
      <c r="A1556" s="5"/>
      <c r="B1556" s="97"/>
      <c r="C1556" s="97"/>
      <c r="D1556" s="98"/>
      <c r="E1556" s="98"/>
      <c r="F1556" s="98"/>
      <c r="G1556" s="98"/>
      <c r="H1556" s="98"/>
      <c r="I1556" s="98"/>
      <c r="J1556" s="98"/>
      <c r="K1556" s="98"/>
      <c r="L1556" s="98"/>
      <c r="M1556" s="98"/>
    </row>
    <row r="1557" spans="1:13">
      <c r="A1557" s="5"/>
      <c r="B1557" s="97"/>
      <c r="C1557" s="97"/>
      <c r="D1557" s="98"/>
      <c r="E1557" s="98"/>
      <c r="F1557" s="98"/>
      <c r="G1557" s="98"/>
      <c r="H1557" s="98"/>
      <c r="I1557" s="98"/>
      <c r="J1557" s="98"/>
      <c r="K1557" s="98"/>
      <c r="L1557" s="98"/>
      <c r="M1557" s="98"/>
    </row>
    <row r="1558" spans="1:13">
      <c r="A1558" s="5"/>
      <c r="B1558" s="97"/>
      <c r="C1558" s="97"/>
      <c r="D1558" s="98"/>
      <c r="E1558" s="98"/>
      <c r="F1558" s="98"/>
      <c r="G1558" s="98"/>
      <c r="H1558" s="98"/>
      <c r="I1558" s="98"/>
      <c r="J1558" s="98"/>
      <c r="K1558" s="98"/>
      <c r="L1558" s="98"/>
      <c r="M1558" s="98"/>
    </row>
    <row r="1559" spans="1:13">
      <c r="A1559" s="5"/>
      <c r="B1559" s="97"/>
      <c r="C1559" s="97"/>
      <c r="D1559" s="98"/>
      <c r="E1559" s="98"/>
      <c r="F1559" s="98"/>
      <c r="G1559" s="98"/>
      <c r="H1559" s="98"/>
      <c r="I1559" s="98"/>
      <c r="J1559" s="98"/>
      <c r="K1559" s="98"/>
      <c r="L1559" s="98"/>
      <c r="M1559" s="98"/>
    </row>
    <row r="1560" spans="1:13">
      <c r="A1560" s="5"/>
      <c r="B1560" s="97"/>
      <c r="C1560" s="97"/>
      <c r="D1560" s="98"/>
      <c r="E1560" s="98"/>
      <c r="F1560" s="98"/>
      <c r="G1560" s="98"/>
      <c r="H1560" s="98"/>
      <c r="I1560" s="98"/>
      <c r="J1560" s="98"/>
      <c r="K1560" s="98"/>
      <c r="L1560" s="98"/>
      <c r="M1560" s="98"/>
    </row>
    <row r="1561" spans="1:13">
      <c r="A1561" s="5"/>
      <c r="B1561" s="97"/>
      <c r="C1561" s="97"/>
      <c r="D1561" s="98"/>
      <c r="E1561" s="98"/>
      <c r="F1561" s="98"/>
      <c r="G1561" s="98"/>
      <c r="H1561" s="98"/>
      <c r="I1561" s="98"/>
      <c r="J1561" s="98"/>
      <c r="K1561" s="98"/>
      <c r="L1561" s="98"/>
      <c r="M1561" s="98"/>
    </row>
    <row r="1562" spans="1:13">
      <c r="A1562" s="5"/>
      <c r="B1562" s="97"/>
      <c r="C1562" s="97"/>
      <c r="D1562" s="98"/>
      <c r="E1562" s="98"/>
      <c r="F1562" s="98"/>
      <c r="G1562" s="98"/>
      <c r="H1562" s="98"/>
      <c r="I1562" s="98"/>
      <c r="J1562" s="98"/>
      <c r="K1562" s="98"/>
      <c r="L1562" s="98"/>
      <c r="M1562" s="98"/>
    </row>
    <row r="1563" spans="1:13">
      <c r="A1563" s="5"/>
      <c r="B1563" s="97"/>
      <c r="C1563" s="97"/>
      <c r="D1563" s="98"/>
      <c r="E1563" s="98"/>
      <c r="F1563" s="98"/>
      <c r="G1563" s="98"/>
      <c r="H1563" s="98"/>
      <c r="I1563" s="98"/>
      <c r="J1563" s="98"/>
      <c r="K1563" s="98"/>
      <c r="L1563" s="98"/>
      <c r="M1563" s="98"/>
    </row>
    <row r="1564" spans="1:13">
      <c r="A1564" s="5"/>
      <c r="B1564" s="97"/>
      <c r="C1564" s="97"/>
      <c r="D1564" s="98"/>
      <c r="E1564" s="98"/>
      <c r="F1564" s="98"/>
      <c r="G1564" s="98"/>
      <c r="H1564" s="98"/>
      <c r="I1564" s="98"/>
      <c r="J1564" s="98"/>
      <c r="K1564" s="98"/>
      <c r="L1564" s="98"/>
      <c r="M1564" s="98"/>
    </row>
    <row r="1565" spans="1:13">
      <c r="A1565" s="5"/>
      <c r="B1565" s="97"/>
      <c r="C1565" s="97"/>
      <c r="D1565" s="98"/>
      <c r="E1565" s="98"/>
      <c r="F1565" s="98"/>
      <c r="G1565" s="98"/>
      <c r="H1565" s="98"/>
      <c r="I1565" s="98"/>
      <c r="J1565" s="98"/>
      <c r="K1565" s="98"/>
      <c r="L1565" s="98"/>
      <c r="M1565" s="98"/>
    </row>
    <row r="1566" spans="1:13">
      <c r="A1566" s="5"/>
      <c r="B1566" s="97"/>
      <c r="C1566" s="97"/>
      <c r="D1566" s="98"/>
      <c r="E1566" s="98"/>
      <c r="F1566" s="98"/>
      <c r="G1566" s="98"/>
      <c r="H1566" s="98"/>
      <c r="I1566" s="98"/>
      <c r="J1566" s="98"/>
      <c r="K1566" s="98"/>
      <c r="L1566" s="98"/>
      <c r="M1566" s="98"/>
    </row>
    <row r="1567" spans="1:13">
      <c r="A1567" s="5"/>
      <c r="B1567" s="97"/>
      <c r="C1567" s="97"/>
      <c r="D1567" s="98"/>
      <c r="E1567" s="98"/>
      <c r="F1567" s="98"/>
      <c r="G1567" s="98"/>
      <c r="H1567" s="98"/>
      <c r="I1567" s="98"/>
      <c r="J1567" s="98"/>
      <c r="K1567" s="98"/>
      <c r="L1567" s="98"/>
      <c r="M1567" s="98"/>
    </row>
    <row r="1568" spans="1:13">
      <c r="A1568" s="5"/>
      <c r="B1568" s="97"/>
      <c r="C1568" s="97"/>
      <c r="D1568" s="98"/>
      <c r="E1568" s="98"/>
      <c r="F1568" s="98"/>
      <c r="G1568" s="98"/>
      <c r="H1568" s="98"/>
      <c r="I1568" s="98"/>
      <c r="J1568" s="98"/>
      <c r="K1568" s="98"/>
      <c r="L1568" s="98"/>
      <c r="M1568" s="98"/>
    </row>
    <row r="1569" spans="1:13">
      <c r="A1569" s="5"/>
      <c r="B1569" s="97"/>
      <c r="C1569" s="97"/>
      <c r="D1569" s="98"/>
      <c r="E1569" s="98"/>
      <c r="F1569" s="98"/>
      <c r="G1569" s="98"/>
      <c r="H1569" s="98"/>
      <c r="I1569" s="98"/>
      <c r="J1569" s="98"/>
      <c r="K1569" s="98"/>
      <c r="L1569" s="98"/>
      <c r="M1569" s="98"/>
    </row>
    <row r="1570" spans="1:13">
      <c r="A1570" s="5"/>
      <c r="B1570" s="97"/>
      <c r="C1570" s="97"/>
      <c r="D1570" s="98"/>
      <c r="E1570" s="98"/>
      <c r="F1570" s="98"/>
      <c r="G1570" s="98"/>
      <c r="H1570" s="98"/>
      <c r="I1570" s="98"/>
      <c r="J1570" s="98"/>
      <c r="K1570" s="98"/>
      <c r="L1570" s="98"/>
      <c r="M1570" s="98"/>
    </row>
    <row r="1571" spans="1:13">
      <c r="A1571" s="5"/>
      <c r="B1571" s="97"/>
      <c r="C1571" s="97"/>
      <c r="D1571" s="98"/>
      <c r="E1571" s="98"/>
      <c r="F1571" s="98"/>
      <c r="G1571" s="98"/>
      <c r="H1571" s="98"/>
      <c r="I1571" s="98"/>
      <c r="J1571" s="98"/>
      <c r="K1571" s="98"/>
      <c r="L1571" s="98"/>
      <c r="M1571" s="98"/>
    </row>
    <row r="1572" spans="1:13">
      <c r="A1572" s="5"/>
      <c r="B1572" s="97"/>
      <c r="C1572" s="97"/>
      <c r="D1572" s="98"/>
      <c r="E1572" s="98"/>
      <c r="F1572" s="98"/>
      <c r="G1572" s="98"/>
      <c r="H1572" s="98"/>
      <c r="I1572" s="98"/>
      <c r="J1572" s="98"/>
      <c r="K1572" s="98"/>
      <c r="L1572" s="98"/>
      <c r="M1572" s="98"/>
    </row>
    <row r="1573" spans="1:13">
      <c r="A1573" s="5"/>
      <c r="B1573" s="97"/>
      <c r="C1573" s="97"/>
      <c r="D1573" s="98"/>
      <c r="E1573" s="98"/>
      <c r="F1573" s="98"/>
      <c r="G1573" s="98"/>
      <c r="H1573" s="98"/>
      <c r="I1573" s="98"/>
      <c r="J1573" s="98"/>
      <c r="K1573" s="98"/>
      <c r="L1573" s="98"/>
      <c r="M1573" s="98"/>
    </row>
    <row r="1574" spans="1:13">
      <c r="A1574" s="5"/>
      <c r="B1574" s="97"/>
      <c r="C1574" s="97"/>
      <c r="D1574" s="98"/>
      <c r="E1574" s="98"/>
      <c r="F1574" s="98"/>
      <c r="G1574" s="98"/>
      <c r="H1574" s="98"/>
      <c r="I1574" s="98"/>
      <c r="J1574" s="98"/>
      <c r="K1574" s="98"/>
      <c r="L1574" s="98"/>
      <c r="M1574" s="98"/>
    </row>
    <row r="1575" spans="1:13">
      <c r="A1575" s="5"/>
      <c r="B1575" s="97"/>
      <c r="C1575" s="97"/>
      <c r="D1575" s="98"/>
      <c r="E1575" s="98"/>
      <c r="F1575" s="98"/>
      <c r="G1575" s="98"/>
      <c r="H1575" s="98"/>
      <c r="I1575" s="98"/>
      <c r="J1575" s="98"/>
      <c r="K1575" s="98"/>
      <c r="L1575" s="98"/>
      <c r="M1575" s="98"/>
    </row>
    <row r="1576" spans="1:13">
      <c r="A1576" s="5"/>
      <c r="B1576" s="97"/>
      <c r="C1576" s="97"/>
      <c r="D1576" s="98"/>
      <c r="E1576" s="98"/>
      <c r="F1576" s="98"/>
      <c r="G1576" s="98"/>
      <c r="H1576" s="98"/>
      <c r="I1576" s="98"/>
      <c r="J1576" s="98"/>
      <c r="K1576" s="98"/>
      <c r="L1576" s="98"/>
      <c r="M1576" s="98"/>
    </row>
    <row r="1577" spans="1:13">
      <c r="A1577" s="5"/>
      <c r="B1577" s="97"/>
      <c r="C1577" s="97"/>
      <c r="D1577" s="98"/>
      <c r="E1577" s="98"/>
      <c r="F1577" s="98"/>
      <c r="G1577" s="98"/>
      <c r="H1577" s="98"/>
      <c r="I1577" s="98"/>
      <c r="J1577" s="98"/>
      <c r="K1577" s="98"/>
      <c r="L1577" s="98"/>
      <c r="M1577" s="98"/>
    </row>
    <row r="1578" spans="1:13">
      <c r="A1578" s="5"/>
      <c r="B1578" s="97"/>
      <c r="C1578" s="97"/>
      <c r="D1578" s="98"/>
      <c r="E1578" s="98"/>
      <c r="F1578" s="98"/>
      <c r="G1578" s="98"/>
      <c r="H1578" s="98"/>
      <c r="I1578" s="98"/>
      <c r="J1578" s="98"/>
      <c r="K1578" s="98"/>
      <c r="L1578" s="98"/>
      <c r="M1578" s="98"/>
    </row>
    <row r="1579" spans="1:13">
      <c r="A1579" s="5"/>
      <c r="B1579" s="97"/>
      <c r="C1579" s="97"/>
      <c r="D1579" s="98"/>
      <c r="E1579" s="98"/>
      <c r="F1579" s="98"/>
      <c r="G1579" s="98"/>
      <c r="H1579" s="98"/>
      <c r="I1579" s="98"/>
      <c r="J1579" s="98"/>
      <c r="K1579" s="98"/>
      <c r="L1579" s="98"/>
      <c r="M1579" s="98"/>
    </row>
    <row r="1580" spans="1:13">
      <c r="A1580" s="5"/>
      <c r="B1580" s="97"/>
      <c r="C1580" s="97"/>
      <c r="D1580" s="98"/>
      <c r="E1580" s="98"/>
      <c r="F1580" s="98"/>
      <c r="G1580" s="98"/>
      <c r="H1580" s="98"/>
      <c r="I1580" s="98"/>
      <c r="J1580" s="98"/>
      <c r="K1580" s="98"/>
      <c r="L1580" s="98"/>
      <c r="M1580" s="98"/>
    </row>
    <row r="1581" spans="1:13">
      <c r="A1581" s="5"/>
      <c r="B1581" s="97"/>
      <c r="C1581" s="97"/>
      <c r="D1581" s="98"/>
      <c r="E1581" s="98"/>
      <c r="F1581" s="98"/>
      <c r="G1581" s="98"/>
      <c r="H1581" s="98"/>
      <c r="I1581" s="98"/>
      <c r="J1581" s="98"/>
      <c r="K1581" s="98"/>
      <c r="L1581" s="98"/>
      <c r="M1581" s="98"/>
    </row>
    <row r="1582" spans="1:13">
      <c r="A1582" s="5"/>
      <c r="B1582" s="97"/>
      <c r="C1582" s="97"/>
      <c r="D1582" s="98"/>
      <c r="E1582" s="98"/>
      <c r="F1582" s="98"/>
      <c r="G1582" s="98"/>
      <c r="H1582" s="98"/>
      <c r="I1582" s="98"/>
      <c r="J1582" s="98"/>
      <c r="K1582" s="98"/>
      <c r="L1582" s="98"/>
      <c r="M1582" s="98"/>
    </row>
    <row r="1583" spans="1:13">
      <c r="A1583" s="5"/>
      <c r="B1583" s="97"/>
      <c r="C1583" s="97"/>
      <c r="D1583" s="98"/>
      <c r="E1583" s="98"/>
      <c r="F1583" s="98"/>
      <c r="G1583" s="98"/>
      <c r="H1583" s="98"/>
      <c r="I1583" s="98"/>
      <c r="J1583" s="98"/>
      <c r="K1583" s="98"/>
      <c r="L1583" s="98"/>
      <c r="M1583" s="98"/>
    </row>
    <row r="1584" spans="1:13">
      <c r="A1584" s="5"/>
      <c r="B1584" s="97"/>
      <c r="C1584" s="97"/>
      <c r="D1584" s="98"/>
      <c r="E1584" s="98"/>
      <c r="F1584" s="98"/>
      <c r="G1584" s="98"/>
      <c r="H1584" s="98"/>
      <c r="I1584" s="98"/>
      <c r="J1584" s="98"/>
      <c r="K1584" s="98"/>
      <c r="L1584" s="98"/>
      <c r="M1584" s="98"/>
    </row>
    <row r="1585" spans="1:13">
      <c r="A1585" s="5"/>
      <c r="B1585" s="97"/>
      <c r="C1585" s="97"/>
      <c r="D1585" s="98"/>
      <c r="E1585" s="98"/>
      <c r="F1585" s="98"/>
      <c r="G1585" s="98"/>
      <c r="H1585" s="98"/>
      <c r="I1585" s="98"/>
      <c r="J1585" s="98"/>
      <c r="K1585" s="98"/>
      <c r="L1585" s="98"/>
      <c r="M1585" s="98"/>
    </row>
    <row r="1586" spans="1:13">
      <c r="A1586" s="5"/>
      <c r="B1586" s="97"/>
      <c r="C1586" s="97"/>
      <c r="D1586" s="98"/>
      <c r="E1586" s="98"/>
      <c r="F1586" s="98"/>
      <c r="G1586" s="98"/>
      <c r="H1586" s="98"/>
      <c r="I1586" s="98"/>
      <c r="J1586" s="98"/>
      <c r="K1586" s="98"/>
      <c r="L1586" s="98"/>
      <c r="M1586" s="98"/>
    </row>
    <row r="1587" spans="1:13">
      <c r="A1587" s="5"/>
      <c r="B1587" s="97"/>
      <c r="C1587" s="97"/>
      <c r="D1587" s="98"/>
      <c r="E1587" s="98"/>
      <c r="F1587" s="98"/>
      <c r="G1587" s="98"/>
      <c r="H1587" s="98"/>
      <c r="I1587" s="98"/>
      <c r="J1587" s="98"/>
      <c r="K1587" s="98"/>
      <c r="L1587" s="98"/>
      <c r="M1587" s="98"/>
    </row>
    <row r="1588" spans="1:13">
      <c r="A1588" s="5"/>
      <c r="B1588" s="97"/>
      <c r="C1588" s="97"/>
      <c r="D1588" s="98"/>
      <c r="E1588" s="98"/>
      <c r="F1588" s="98"/>
      <c r="G1588" s="98"/>
      <c r="H1588" s="98"/>
      <c r="I1588" s="98"/>
      <c r="J1588" s="98"/>
      <c r="K1588" s="98"/>
      <c r="L1588" s="98"/>
      <c r="M1588" s="98"/>
    </row>
    <row r="1589" spans="1:13">
      <c r="A1589" s="5"/>
      <c r="B1589" s="97"/>
      <c r="C1589" s="97"/>
      <c r="D1589" s="98"/>
      <c r="E1589" s="98"/>
      <c r="F1589" s="98"/>
      <c r="G1589" s="98"/>
      <c r="H1589" s="98"/>
      <c r="I1589" s="98"/>
      <c r="J1589" s="98"/>
      <c r="K1589" s="98"/>
      <c r="L1589" s="98"/>
      <c r="M1589" s="98"/>
    </row>
    <row r="1590" spans="1:13">
      <c r="A1590" s="5"/>
      <c r="B1590" s="97"/>
      <c r="C1590" s="97"/>
      <c r="D1590" s="98"/>
      <c r="E1590" s="98"/>
      <c r="F1590" s="98"/>
      <c r="G1590" s="98"/>
      <c r="H1590" s="98"/>
      <c r="I1590" s="98"/>
      <c r="J1590" s="98"/>
      <c r="K1590" s="98"/>
      <c r="L1590" s="98"/>
      <c r="M1590" s="98"/>
    </row>
    <row r="1591" spans="1:13">
      <c r="A1591" s="5"/>
      <c r="B1591" s="97"/>
      <c r="C1591" s="97"/>
      <c r="D1591" s="98"/>
      <c r="E1591" s="98"/>
      <c r="F1591" s="98"/>
      <c r="G1591" s="98"/>
      <c r="H1591" s="98"/>
      <c r="I1591" s="98"/>
      <c r="J1591" s="98"/>
      <c r="K1591" s="98"/>
      <c r="L1591" s="98"/>
      <c r="M1591" s="98"/>
    </row>
    <row r="1592" spans="1:13">
      <c r="A1592" s="5"/>
      <c r="B1592" s="97"/>
      <c r="C1592" s="97"/>
      <c r="D1592" s="98"/>
      <c r="E1592" s="98"/>
      <c r="F1592" s="98"/>
      <c r="G1592" s="98"/>
      <c r="H1592" s="98"/>
      <c r="I1592" s="98"/>
      <c r="J1592" s="98"/>
      <c r="K1592" s="98"/>
      <c r="L1592" s="98"/>
      <c r="M1592" s="98"/>
    </row>
    <row r="1593" spans="1:13">
      <c r="A1593" s="5"/>
      <c r="B1593" s="97"/>
      <c r="C1593" s="97"/>
      <c r="D1593" s="98"/>
      <c r="E1593" s="98"/>
      <c r="F1593" s="98"/>
      <c r="G1593" s="98"/>
      <c r="H1593" s="98"/>
      <c r="I1593" s="98"/>
      <c r="J1593" s="98"/>
      <c r="K1593" s="98"/>
      <c r="L1593" s="98"/>
      <c r="M1593" s="98"/>
    </row>
    <row r="1594" spans="1:13">
      <c r="A1594" s="5"/>
      <c r="B1594" s="97"/>
      <c r="C1594" s="97"/>
      <c r="D1594" s="98"/>
      <c r="E1594" s="98"/>
      <c r="F1594" s="98"/>
      <c r="G1594" s="98"/>
      <c r="H1594" s="98"/>
      <c r="I1594" s="98"/>
      <c r="J1594" s="98"/>
      <c r="K1594" s="98"/>
      <c r="L1594" s="98"/>
      <c r="M1594" s="98"/>
    </row>
    <row r="1595" spans="1:13">
      <c r="A1595" s="5"/>
      <c r="B1595" s="97"/>
      <c r="C1595" s="97"/>
      <c r="D1595" s="98"/>
      <c r="E1595" s="98"/>
      <c r="F1595" s="98"/>
      <c r="G1595" s="98"/>
      <c r="H1595" s="98"/>
      <c r="I1595" s="98"/>
      <c r="J1595" s="98"/>
      <c r="K1595" s="98"/>
      <c r="L1595" s="98"/>
      <c r="M1595" s="98"/>
    </row>
    <row r="1596" spans="1:13">
      <c r="A1596" s="5"/>
      <c r="B1596" s="97"/>
      <c r="C1596" s="97"/>
      <c r="D1596" s="98"/>
      <c r="E1596" s="98"/>
      <c r="F1596" s="98"/>
      <c r="G1596" s="98"/>
      <c r="H1596" s="98"/>
      <c r="I1596" s="98"/>
      <c r="J1596" s="98"/>
      <c r="K1596" s="98"/>
      <c r="L1596" s="98"/>
      <c r="M1596" s="98"/>
    </row>
    <row r="1597" spans="1:13">
      <c r="A1597" s="5"/>
      <c r="B1597" s="97"/>
      <c r="C1597" s="97"/>
      <c r="D1597" s="98"/>
      <c r="E1597" s="98"/>
      <c r="F1597" s="98"/>
      <c r="G1597" s="98"/>
      <c r="H1597" s="98"/>
      <c r="I1597" s="98"/>
      <c r="J1597" s="98"/>
      <c r="K1597" s="98"/>
      <c r="L1597" s="98"/>
      <c r="M1597" s="98"/>
    </row>
    <row r="1598" spans="1:13">
      <c r="A1598" s="5"/>
      <c r="B1598" s="97"/>
      <c r="C1598" s="97"/>
      <c r="D1598" s="98"/>
      <c r="E1598" s="98"/>
      <c r="F1598" s="98"/>
      <c r="G1598" s="98"/>
      <c r="H1598" s="98"/>
      <c r="I1598" s="98"/>
      <c r="J1598" s="98"/>
      <c r="K1598" s="98"/>
      <c r="L1598" s="98"/>
      <c r="M1598" s="98"/>
    </row>
    <row r="1599" spans="1:13">
      <c r="A1599" s="5"/>
      <c r="B1599" s="97"/>
      <c r="C1599" s="97"/>
      <c r="D1599" s="98"/>
      <c r="E1599" s="98"/>
      <c r="F1599" s="98"/>
      <c r="G1599" s="98"/>
      <c r="H1599" s="98"/>
      <c r="I1599" s="98"/>
      <c r="J1599" s="98"/>
      <c r="K1599" s="98"/>
      <c r="L1599" s="98"/>
      <c r="M1599" s="98"/>
    </row>
    <row r="1600" spans="1:13">
      <c r="A1600" s="5"/>
      <c r="B1600" s="97"/>
      <c r="C1600" s="97"/>
      <c r="D1600" s="98"/>
      <c r="E1600" s="98"/>
      <c r="F1600" s="98"/>
      <c r="G1600" s="98"/>
      <c r="H1600" s="98"/>
      <c r="I1600" s="98"/>
      <c r="J1600" s="98"/>
      <c r="K1600" s="98"/>
      <c r="L1600" s="98"/>
      <c r="M1600" s="98"/>
    </row>
    <row r="1601" spans="1:13">
      <c r="A1601" s="5"/>
      <c r="B1601" s="97"/>
      <c r="C1601" s="97"/>
      <c r="D1601" s="98"/>
      <c r="E1601" s="98"/>
      <c r="F1601" s="98"/>
      <c r="G1601" s="98"/>
      <c r="H1601" s="98"/>
      <c r="I1601" s="98"/>
      <c r="J1601" s="98"/>
      <c r="K1601" s="98"/>
      <c r="L1601" s="98"/>
      <c r="M1601" s="98"/>
    </row>
    <row r="1602" spans="1:13">
      <c r="A1602" s="5"/>
      <c r="B1602" s="97"/>
      <c r="C1602" s="97"/>
      <c r="D1602" s="98"/>
      <c r="E1602" s="98"/>
      <c r="F1602" s="98"/>
      <c r="G1602" s="98"/>
      <c r="H1602" s="98"/>
      <c r="I1602" s="98"/>
      <c r="J1602" s="98"/>
      <c r="K1602" s="98"/>
      <c r="L1602" s="98"/>
      <c r="M1602" s="98"/>
    </row>
    <row r="1603" spans="1:13">
      <c r="A1603" s="5"/>
      <c r="B1603" s="97"/>
      <c r="C1603" s="97"/>
      <c r="D1603" s="98"/>
      <c r="E1603" s="98"/>
      <c r="F1603" s="98"/>
      <c r="G1603" s="98"/>
      <c r="H1603" s="98"/>
      <c r="I1603" s="98"/>
      <c r="J1603" s="98"/>
      <c r="K1603" s="98"/>
      <c r="L1603" s="98"/>
      <c r="M1603" s="98"/>
    </row>
    <row r="1604" spans="1:13">
      <c r="A1604" s="5"/>
      <c r="B1604" s="97"/>
      <c r="C1604" s="97"/>
      <c r="D1604" s="98"/>
      <c r="E1604" s="98"/>
      <c r="F1604" s="98"/>
      <c r="G1604" s="98"/>
      <c r="H1604" s="98"/>
      <c r="I1604" s="98"/>
      <c r="J1604" s="98"/>
      <c r="K1604" s="98"/>
      <c r="L1604" s="98"/>
      <c r="M1604" s="98"/>
    </row>
    <row r="1605" spans="1:13">
      <c r="A1605" s="5"/>
      <c r="B1605" s="97"/>
      <c r="C1605" s="97"/>
      <c r="D1605" s="98"/>
      <c r="E1605" s="98"/>
      <c r="F1605" s="98"/>
      <c r="G1605" s="98"/>
      <c r="H1605" s="98"/>
      <c r="I1605" s="98"/>
      <c r="J1605" s="98"/>
      <c r="K1605" s="98"/>
      <c r="L1605" s="98"/>
      <c r="M1605" s="98"/>
    </row>
    <row r="1606" spans="1:13">
      <c r="A1606" s="5"/>
      <c r="B1606" s="97"/>
      <c r="C1606" s="97"/>
      <c r="D1606" s="98"/>
      <c r="E1606" s="98"/>
      <c r="F1606" s="98"/>
      <c r="G1606" s="98"/>
      <c r="H1606" s="98"/>
      <c r="I1606" s="98"/>
      <c r="J1606" s="98"/>
      <c r="K1606" s="98"/>
      <c r="L1606" s="98"/>
      <c r="M1606" s="98"/>
    </row>
    <row r="1607" spans="1:13">
      <c r="A1607" s="5"/>
      <c r="B1607" s="97"/>
      <c r="C1607" s="97"/>
      <c r="D1607" s="98"/>
      <c r="E1607" s="98"/>
      <c r="F1607" s="98"/>
      <c r="G1607" s="98"/>
      <c r="H1607" s="98"/>
      <c r="I1607" s="98"/>
      <c r="J1607" s="98"/>
      <c r="K1607" s="98"/>
      <c r="L1607" s="98"/>
      <c r="M1607" s="98"/>
    </row>
    <row r="1608" spans="1:13">
      <c r="A1608" s="5"/>
      <c r="B1608" s="97"/>
      <c r="C1608" s="97"/>
      <c r="D1608" s="98"/>
      <c r="E1608" s="98"/>
      <c r="F1608" s="98"/>
      <c r="G1608" s="98"/>
      <c r="H1608" s="98"/>
      <c r="I1608" s="98"/>
      <c r="J1608" s="98"/>
      <c r="K1608" s="98"/>
      <c r="L1608" s="98"/>
      <c r="M1608" s="98"/>
    </row>
    <row r="1609" spans="1:13">
      <c r="A1609" s="5"/>
      <c r="B1609" s="97"/>
      <c r="C1609" s="97"/>
      <c r="D1609" s="98"/>
      <c r="E1609" s="98"/>
      <c r="F1609" s="98"/>
      <c r="G1609" s="98"/>
      <c r="H1609" s="98"/>
      <c r="I1609" s="98"/>
      <c r="J1609" s="98"/>
      <c r="K1609" s="98"/>
      <c r="L1609" s="98"/>
      <c r="M1609" s="98"/>
    </row>
    <row r="1610" spans="1:13">
      <c r="A1610" s="5"/>
      <c r="B1610" s="97"/>
      <c r="C1610" s="97"/>
      <c r="D1610" s="98"/>
      <c r="E1610" s="98"/>
      <c r="F1610" s="98"/>
      <c r="G1610" s="98"/>
      <c r="H1610" s="98"/>
      <c r="I1610" s="98"/>
      <c r="J1610" s="98"/>
      <c r="K1610" s="98"/>
      <c r="L1610" s="98"/>
      <c r="M1610" s="98"/>
    </row>
    <row r="1611" spans="1:13">
      <c r="A1611" s="5"/>
      <c r="B1611" s="97"/>
      <c r="C1611" s="97"/>
      <c r="D1611" s="98"/>
      <c r="E1611" s="98"/>
      <c r="F1611" s="98"/>
      <c r="G1611" s="98"/>
      <c r="H1611" s="98"/>
      <c r="I1611" s="98"/>
      <c r="J1611" s="98"/>
      <c r="K1611" s="98"/>
      <c r="L1611" s="98"/>
      <c r="M1611" s="98"/>
    </row>
    <row r="1612" spans="1:13">
      <c r="A1612" s="5"/>
      <c r="B1612" s="97"/>
      <c r="C1612" s="97"/>
      <c r="D1612" s="98"/>
      <c r="E1612" s="98"/>
      <c r="F1612" s="98"/>
      <c r="G1612" s="98"/>
      <c r="H1612" s="98"/>
      <c r="I1612" s="98"/>
      <c r="J1612" s="98"/>
      <c r="K1612" s="98"/>
      <c r="L1612" s="98"/>
      <c r="M1612" s="98"/>
    </row>
    <row r="1613" spans="1:13">
      <c r="A1613" s="5"/>
      <c r="B1613" s="97"/>
      <c r="C1613" s="97"/>
      <c r="D1613" s="98"/>
      <c r="E1613" s="98"/>
      <c r="F1613" s="98"/>
      <c r="G1613" s="98"/>
      <c r="H1613" s="98"/>
      <c r="I1613" s="98"/>
      <c r="J1613" s="98"/>
      <c r="K1613" s="98"/>
      <c r="L1613" s="98"/>
      <c r="M1613" s="98"/>
    </row>
    <row r="1614" spans="1:13">
      <c r="A1614" s="5"/>
      <c r="B1614" s="97"/>
      <c r="C1614" s="97"/>
      <c r="D1614" s="98"/>
      <c r="E1614" s="98"/>
      <c r="F1614" s="98"/>
      <c r="G1614" s="98"/>
      <c r="H1614" s="98"/>
      <c r="I1614" s="98"/>
      <c r="J1614" s="98"/>
      <c r="K1614" s="98"/>
      <c r="L1614" s="98"/>
      <c r="M1614" s="98"/>
    </row>
    <row r="1615" spans="1:13">
      <c r="A1615" s="5"/>
      <c r="B1615" s="97"/>
      <c r="C1615" s="97"/>
      <c r="D1615" s="98"/>
      <c r="E1615" s="98"/>
      <c r="F1615" s="98"/>
      <c r="G1615" s="98"/>
      <c r="H1615" s="98"/>
      <c r="I1615" s="98"/>
      <c r="J1615" s="98"/>
      <c r="K1615" s="98"/>
      <c r="L1615" s="98"/>
      <c r="M1615" s="98"/>
    </row>
    <row r="1616" spans="1:13">
      <c r="A1616" s="5"/>
      <c r="B1616" s="97"/>
      <c r="C1616" s="97"/>
      <c r="D1616" s="98"/>
      <c r="E1616" s="98"/>
      <c r="F1616" s="98"/>
      <c r="G1616" s="98"/>
      <c r="H1616" s="98"/>
      <c r="I1616" s="98"/>
      <c r="J1616" s="98"/>
      <c r="K1616" s="98"/>
      <c r="L1616" s="98"/>
      <c r="M1616" s="98"/>
    </row>
    <row r="1617" spans="1:13">
      <c r="A1617" s="5"/>
      <c r="B1617" s="97"/>
      <c r="C1617" s="97"/>
      <c r="D1617" s="98"/>
      <c r="E1617" s="98"/>
      <c r="F1617" s="98"/>
      <c r="G1617" s="98"/>
      <c r="H1617" s="98"/>
      <c r="I1617" s="98"/>
      <c r="J1617" s="98"/>
      <c r="K1617" s="98"/>
      <c r="L1617" s="98"/>
      <c r="M1617" s="98"/>
    </row>
    <row r="1618" spans="1:13">
      <c r="A1618" s="5"/>
      <c r="B1618" s="97"/>
      <c r="C1618" s="97"/>
      <c r="D1618" s="98"/>
      <c r="E1618" s="98"/>
      <c r="F1618" s="98"/>
      <c r="G1618" s="98"/>
      <c r="H1618" s="98"/>
      <c r="I1618" s="98"/>
      <c r="J1618" s="98"/>
      <c r="K1618" s="98"/>
      <c r="L1618" s="98"/>
      <c r="M1618" s="98"/>
    </row>
    <row r="1619" spans="1:13">
      <c r="A1619" s="5"/>
      <c r="B1619" s="97"/>
      <c r="C1619" s="97"/>
      <c r="D1619" s="98"/>
      <c r="E1619" s="98"/>
      <c r="F1619" s="98"/>
      <c r="G1619" s="98"/>
      <c r="H1619" s="98"/>
      <c r="I1619" s="98"/>
      <c r="J1619" s="98"/>
      <c r="K1619" s="98"/>
      <c r="L1619" s="98"/>
      <c r="M1619" s="98"/>
    </row>
    <row r="1620" spans="1:13">
      <c r="A1620" s="5"/>
      <c r="B1620" s="97"/>
      <c r="C1620" s="97"/>
      <c r="D1620" s="98"/>
      <c r="E1620" s="98"/>
      <c r="F1620" s="98"/>
      <c r="G1620" s="98"/>
      <c r="H1620" s="98"/>
      <c r="I1620" s="98"/>
      <c r="J1620" s="98"/>
      <c r="K1620" s="98"/>
      <c r="L1620" s="98"/>
      <c r="M1620" s="98"/>
    </row>
    <row r="1621" spans="1:13">
      <c r="A1621" s="5"/>
      <c r="B1621" s="97"/>
      <c r="C1621" s="97"/>
      <c r="D1621" s="98"/>
      <c r="E1621" s="98"/>
      <c r="F1621" s="98"/>
      <c r="G1621" s="98"/>
      <c r="H1621" s="98"/>
      <c r="I1621" s="98"/>
      <c r="J1621" s="98"/>
      <c r="K1621" s="98"/>
      <c r="L1621" s="98"/>
      <c r="M1621" s="98"/>
    </row>
    <row r="1622" spans="1:13">
      <c r="A1622" s="5"/>
      <c r="B1622" s="97"/>
      <c r="C1622" s="97"/>
      <c r="D1622" s="98"/>
      <c r="E1622" s="98"/>
      <c r="F1622" s="98"/>
      <c r="G1622" s="98"/>
      <c r="H1622" s="98"/>
      <c r="I1622" s="98"/>
      <c r="J1622" s="98"/>
      <c r="K1622" s="98"/>
      <c r="L1622" s="98"/>
      <c r="M1622" s="98"/>
    </row>
    <row r="1623" spans="1:13">
      <c r="A1623" s="5"/>
      <c r="B1623" s="97"/>
      <c r="C1623" s="97"/>
      <c r="D1623" s="98"/>
      <c r="E1623" s="98"/>
      <c r="F1623" s="98"/>
      <c r="G1623" s="98"/>
      <c r="H1623" s="98"/>
      <c r="I1623" s="98"/>
      <c r="J1623" s="98"/>
      <c r="K1623" s="98"/>
      <c r="L1623" s="98"/>
      <c r="M1623" s="98"/>
    </row>
    <row r="1624" spans="1:13">
      <c r="A1624" s="5"/>
      <c r="B1624" s="97"/>
      <c r="C1624" s="97"/>
      <c r="D1624" s="98"/>
      <c r="E1624" s="98"/>
      <c r="F1624" s="98"/>
      <c r="G1624" s="98"/>
      <c r="H1624" s="98"/>
      <c r="I1624" s="98"/>
      <c r="J1624" s="98"/>
      <c r="K1624" s="98"/>
      <c r="L1624" s="98"/>
      <c r="M1624" s="98"/>
    </row>
    <row r="1625" spans="1:13">
      <c r="A1625" s="5"/>
      <c r="B1625" s="97"/>
      <c r="C1625" s="97"/>
      <c r="D1625" s="98"/>
      <c r="E1625" s="98"/>
      <c r="F1625" s="98"/>
      <c r="G1625" s="98"/>
      <c r="H1625" s="98"/>
      <c r="I1625" s="98"/>
      <c r="J1625" s="98"/>
      <c r="K1625" s="98"/>
      <c r="L1625" s="98"/>
      <c r="M1625" s="98"/>
    </row>
    <row r="1626" spans="1:13">
      <c r="A1626" s="5"/>
      <c r="B1626" s="97"/>
      <c r="C1626" s="97"/>
      <c r="D1626" s="98"/>
      <c r="E1626" s="98"/>
      <c r="F1626" s="98"/>
      <c r="G1626" s="98"/>
      <c r="H1626" s="98"/>
      <c r="I1626" s="98"/>
      <c r="J1626" s="98"/>
      <c r="K1626" s="98"/>
      <c r="L1626" s="98"/>
      <c r="M1626" s="98"/>
    </row>
    <row r="1627" spans="1:13">
      <c r="A1627" s="5"/>
      <c r="B1627" s="97"/>
      <c r="C1627" s="97"/>
      <c r="D1627" s="98"/>
      <c r="E1627" s="98"/>
      <c r="F1627" s="98"/>
      <c r="G1627" s="98"/>
      <c r="H1627" s="98"/>
      <c r="I1627" s="98"/>
      <c r="J1627" s="98"/>
      <c r="K1627" s="98"/>
      <c r="L1627" s="98"/>
      <c r="M1627" s="98"/>
    </row>
    <row r="1628" spans="1:13">
      <c r="A1628" s="5"/>
      <c r="B1628" s="97"/>
      <c r="C1628" s="97"/>
      <c r="D1628" s="98"/>
      <c r="E1628" s="98"/>
      <c r="F1628" s="98"/>
      <c r="G1628" s="98"/>
      <c r="H1628" s="98"/>
      <c r="I1628" s="98"/>
      <c r="J1628" s="98"/>
      <c r="K1628" s="98"/>
      <c r="L1628" s="98"/>
      <c r="M1628" s="98"/>
    </row>
    <row r="1629" spans="1:13">
      <c r="A1629" s="5"/>
      <c r="B1629" s="97"/>
      <c r="C1629" s="97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</row>
    <row r="1630" spans="1:13">
      <c r="A1630" s="5"/>
      <c r="B1630" s="97"/>
      <c r="C1630" s="97"/>
      <c r="D1630" s="98"/>
      <c r="E1630" s="98"/>
      <c r="F1630" s="98"/>
      <c r="G1630" s="98"/>
      <c r="H1630" s="98"/>
      <c r="I1630" s="98"/>
      <c r="J1630" s="98"/>
      <c r="K1630" s="98"/>
      <c r="L1630" s="98"/>
      <c r="M1630" s="98"/>
    </row>
    <row r="1631" spans="1:13">
      <c r="A1631" s="5"/>
      <c r="B1631" s="97"/>
      <c r="C1631" s="97"/>
      <c r="D1631" s="98"/>
      <c r="E1631" s="98"/>
      <c r="F1631" s="98"/>
      <c r="G1631" s="98"/>
      <c r="H1631" s="98"/>
      <c r="I1631" s="98"/>
      <c r="J1631" s="98"/>
      <c r="K1631" s="98"/>
      <c r="L1631" s="98"/>
      <c r="M1631" s="98"/>
    </row>
    <row r="1632" spans="1:13">
      <c r="A1632" s="5"/>
      <c r="B1632" s="97"/>
      <c r="C1632" s="97"/>
      <c r="D1632" s="98"/>
      <c r="E1632" s="98"/>
      <c r="F1632" s="98"/>
      <c r="G1632" s="98"/>
      <c r="H1632" s="98"/>
      <c r="I1632" s="98"/>
      <c r="J1632" s="98"/>
      <c r="K1632" s="98"/>
      <c r="L1632" s="98"/>
      <c r="M1632" s="98"/>
    </row>
    <row r="1633" spans="1:13">
      <c r="A1633" s="5"/>
      <c r="B1633" s="97"/>
      <c r="C1633" s="97"/>
      <c r="D1633" s="98"/>
      <c r="E1633" s="98"/>
      <c r="F1633" s="98"/>
      <c r="G1633" s="98"/>
      <c r="H1633" s="98"/>
      <c r="I1633" s="98"/>
      <c r="J1633" s="98"/>
      <c r="K1633" s="98"/>
      <c r="L1633" s="98"/>
      <c r="M1633" s="98"/>
    </row>
    <row r="1634" spans="1:13">
      <c r="A1634" s="5"/>
      <c r="B1634" s="97"/>
      <c r="C1634" s="97"/>
      <c r="D1634" s="98"/>
      <c r="E1634" s="98"/>
      <c r="F1634" s="98"/>
      <c r="G1634" s="98"/>
      <c r="H1634" s="98"/>
      <c r="I1634" s="98"/>
      <c r="J1634" s="98"/>
      <c r="K1634" s="98"/>
      <c r="L1634" s="98"/>
      <c r="M1634" s="98"/>
    </row>
    <row r="1635" spans="1:13">
      <c r="A1635" s="5"/>
      <c r="B1635" s="97"/>
      <c r="C1635" s="97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</row>
    <row r="1636" spans="1:13">
      <c r="A1636" s="5"/>
      <c r="B1636" s="97"/>
      <c r="C1636" s="97"/>
      <c r="D1636" s="98"/>
      <c r="E1636" s="98"/>
      <c r="F1636" s="98"/>
      <c r="G1636" s="98"/>
      <c r="H1636" s="98"/>
      <c r="I1636" s="98"/>
      <c r="J1636" s="98"/>
      <c r="K1636" s="98"/>
      <c r="L1636" s="98"/>
      <c r="M1636" s="98"/>
    </row>
    <row r="1637" spans="1:13">
      <c r="A1637" s="5"/>
      <c r="B1637" s="97"/>
      <c r="C1637" s="97"/>
      <c r="D1637" s="98"/>
      <c r="E1637" s="98"/>
      <c r="F1637" s="98"/>
      <c r="G1637" s="98"/>
      <c r="H1637" s="98"/>
      <c r="I1637" s="98"/>
      <c r="J1637" s="98"/>
      <c r="K1637" s="98"/>
      <c r="L1637" s="98"/>
      <c r="M1637" s="98"/>
    </row>
    <row r="1638" spans="1:13">
      <c r="A1638" s="5"/>
      <c r="B1638" s="97"/>
      <c r="C1638" s="97"/>
      <c r="D1638" s="98"/>
      <c r="E1638" s="98"/>
      <c r="F1638" s="98"/>
      <c r="G1638" s="98"/>
      <c r="H1638" s="98"/>
      <c r="I1638" s="98"/>
      <c r="J1638" s="98"/>
      <c r="K1638" s="98"/>
      <c r="L1638" s="98"/>
      <c r="M1638" s="98"/>
    </row>
    <row r="1639" spans="1:13">
      <c r="A1639" s="5"/>
      <c r="B1639" s="97"/>
      <c r="C1639" s="97"/>
      <c r="D1639" s="98"/>
      <c r="E1639" s="98"/>
      <c r="F1639" s="98"/>
      <c r="G1639" s="98"/>
      <c r="H1639" s="98"/>
      <c r="I1639" s="98"/>
      <c r="J1639" s="98"/>
      <c r="K1639" s="98"/>
      <c r="L1639" s="98"/>
      <c r="M1639" s="98"/>
    </row>
    <row r="1640" spans="1:13">
      <c r="A1640" s="5"/>
      <c r="B1640" s="97"/>
      <c r="C1640" s="97"/>
      <c r="D1640" s="98"/>
      <c r="E1640" s="98"/>
      <c r="F1640" s="98"/>
      <c r="G1640" s="98"/>
      <c r="H1640" s="98"/>
      <c r="I1640" s="98"/>
      <c r="J1640" s="98"/>
      <c r="K1640" s="98"/>
      <c r="L1640" s="98"/>
      <c r="M1640" s="98"/>
    </row>
    <row r="1641" spans="1:13">
      <c r="A1641" s="5"/>
      <c r="B1641" s="97"/>
      <c r="C1641" s="97"/>
      <c r="D1641" s="98"/>
      <c r="E1641" s="98"/>
      <c r="F1641" s="98"/>
      <c r="G1641" s="98"/>
      <c r="H1641" s="98"/>
      <c r="I1641" s="98"/>
      <c r="J1641" s="98"/>
      <c r="K1641" s="98"/>
      <c r="L1641" s="98"/>
      <c r="M1641" s="98"/>
    </row>
    <row r="1642" spans="1:13">
      <c r="A1642" s="5"/>
      <c r="B1642" s="97"/>
      <c r="C1642" s="97"/>
      <c r="D1642" s="98"/>
      <c r="E1642" s="98"/>
      <c r="F1642" s="98"/>
      <c r="G1642" s="98"/>
      <c r="H1642" s="98"/>
      <c r="I1642" s="98"/>
      <c r="J1642" s="98"/>
      <c r="K1642" s="98"/>
      <c r="L1642" s="98"/>
      <c r="M1642" s="98"/>
    </row>
    <row r="1643" spans="1:13">
      <c r="A1643" s="5"/>
      <c r="B1643" s="97"/>
      <c r="C1643" s="97"/>
      <c r="D1643" s="98"/>
      <c r="E1643" s="98"/>
      <c r="F1643" s="98"/>
      <c r="G1643" s="98"/>
      <c r="H1643" s="98"/>
      <c r="I1643" s="98"/>
      <c r="J1643" s="98"/>
      <c r="K1643" s="98"/>
      <c r="L1643" s="98"/>
      <c r="M1643" s="98"/>
    </row>
    <row r="1644" spans="1:13">
      <c r="A1644" s="5"/>
      <c r="B1644" s="97"/>
      <c r="C1644" s="97"/>
      <c r="D1644" s="98"/>
      <c r="E1644" s="98"/>
      <c r="F1644" s="98"/>
      <c r="G1644" s="98"/>
      <c r="H1644" s="98"/>
      <c r="I1644" s="98"/>
      <c r="J1644" s="98"/>
      <c r="K1644" s="98"/>
      <c r="L1644" s="98"/>
      <c r="M1644" s="98"/>
    </row>
    <row r="1645" spans="1:13">
      <c r="A1645" s="5"/>
      <c r="B1645" s="97"/>
      <c r="C1645" s="97"/>
      <c r="D1645" s="98"/>
      <c r="E1645" s="98"/>
      <c r="F1645" s="98"/>
      <c r="G1645" s="98"/>
      <c r="H1645" s="98"/>
      <c r="I1645" s="98"/>
      <c r="J1645" s="98"/>
      <c r="K1645" s="98"/>
      <c r="L1645" s="98"/>
      <c r="M1645" s="98"/>
    </row>
    <row r="1646" spans="1:13">
      <c r="A1646" s="5"/>
      <c r="B1646" s="97"/>
      <c r="C1646" s="97"/>
      <c r="D1646" s="98"/>
      <c r="E1646" s="98"/>
      <c r="F1646" s="98"/>
      <c r="G1646" s="98"/>
      <c r="H1646" s="98"/>
      <c r="I1646" s="98"/>
      <c r="J1646" s="98"/>
      <c r="K1646" s="98"/>
      <c r="L1646" s="98"/>
      <c r="M1646" s="98"/>
    </row>
    <row r="1647" spans="1:13">
      <c r="A1647" s="5"/>
      <c r="B1647" s="97"/>
      <c r="C1647" s="97"/>
      <c r="D1647" s="98"/>
      <c r="E1647" s="98"/>
      <c r="F1647" s="98"/>
      <c r="G1647" s="98"/>
      <c r="H1647" s="98"/>
      <c r="I1647" s="98"/>
      <c r="J1647" s="98"/>
      <c r="K1647" s="98"/>
      <c r="L1647" s="98"/>
      <c r="M1647" s="98"/>
    </row>
    <row r="1648" spans="1:13">
      <c r="A1648" s="5"/>
      <c r="B1648" s="97"/>
      <c r="C1648" s="97"/>
      <c r="D1648" s="98"/>
      <c r="E1648" s="98"/>
      <c r="F1648" s="98"/>
      <c r="G1648" s="98"/>
      <c r="H1648" s="98"/>
      <c r="I1648" s="98"/>
      <c r="J1648" s="98"/>
      <c r="K1648" s="98"/>
      <c r="L1648" s="98"/>
      <c r="M1648" s="98"/>
    </row>
    <row r="1649" spans="1:13">
      <c r="A1649" s="5"/>
      <c r="B1649" s="97"/>
      <c r="C1649" s="97"/>
      <c r="D1649" s="98"/>
      <c r="E1649" s="98"/>
      <c r="F1649" s="98"/>
      <c r="G1649" s="98"/>
      <c r="H1649" s="98"/>
      <c r="I1649" s="98"/>
      <c r="J1649" s="98"/>
      <c r="K1649" s="98"/>
      <c r="L1649" s="98"/>
      <c r="M1649" s="98"/>
    </row>
    <row r="1650" spans="1:13">
      <c r="A1650" s="5"/>
      <c r="B1650" s="97"/>
      <c r="C1650" s="97"/>
      <c r="D1650" s="98"/>
      <c r="E1650" s="98"/>
      <c r="F1650" s="98"/>
      <c r="G1650" s="98"/>
      <c r="H1650" s="98"/>
      <c r="I1650" s="98"/>
      <c r="J1650" s="98"/>
      <c r="K1650" s="98"/>
      <c r="L1650" s="98"/>
      <c r="M1650" s="98"/>
    </row>
    <row r="1651" spans="1:13">
      <c r="A1651" s="5"/>
      <c r="B1651" s="97"/>
      <c r="C1651" s="97"/>
      <c r="D1651" s="98"/>
      <c r="E1651" s="98"/>
      <c r="F1651" s="98"/>
      <c r="G1651" s="98"/>
      <c r="H1651" s="98"/>
      <c r="I1651" s="98"/>
      <c r="J1651" s="98"/>
      <c r="K1651" s="98"/>
      <c r="L1651" s="98"/>
      <c r="M1651" s="98"/>
    </row>
    <row r="1652" spans="1:13">
      <c r="A1652" s="5"/>
      <c r="B1652" s="97"/>
      <c r="C1652" s="97"/>
      <c r="D1652" s="98"/>
      <c r="E1652" s="98"/>
      <c r="F1652" s="98"/>
      <c r="G1652" s="98"/>
      <c r="H1652" s="98"/>
      <c r="I1652" s="98"/>
      <c r="J1652" s="98"/>
      <c r="K1652" s="98"/>
      <c r="L1652" s="98"/>
      <c r="M1652" s="98"/>
    </row>
    <row r="1653" spans="1:13">
      <c r="A1653" s="5"/>
      <c r="B1653" s="97"/>
      <c r="C1653" s="97"/>
      <c r="D1653" s="98"/>
      <c r="E1653" s="98"/>
      <c r="F1653" s="98"/>
      <c r="G1653" s="98"/>
      <c r="H1653" s="98"/>
      <c r="I1653" s="98"/>
      <c r="J1653" s="98"/>
      <c r="K1653" s="98"/>
      <c r="L1653" s="98"/>
      <c r="M1653" s="98"/>
    </row>
    <row r="1654" spans="1:13">
      <c r="A1654" s="5"/>
      <c r="B1654" s="97"/>
      <c r="C1654" s="97"/>
      <c r="D1654" s="98"/>
      <c r="E1654" s="98"/>
      <c r="F1654" s="98"/>
      <c r="G1654" s="98"/>
      <c r="H1654" s="98"/>
      <c r="I1654" s="98"/>
      <c r="J1654" s="98"/>
      <c r="K1654" s="98"/>
      <c r="L1654" s="98"/>
      <c r="M1654" s="98"/>
    </row>
    <row r="1655" spans="1:13">
      <c r="A1655" s="5"/>
      <c r="B1655" s="97"/>
      <c r="C1655" s="97"/>
      <c r="D1655" s="98"/>
      <c r="E1655" s="98"/>
      <c r="F1655" s="98"/>
      <c r="G1655" s="98"/>
      <c r="H1655" s="98"/>
      <c r="I1655" s="98"/>
      <c r="J1655" s="98"/>
      <c r="K1655" s="98"/>
      <c r="L1655" s="98"/>
      <c r="M1655" s="98"/>
    </row>
    <row r="1656" spans="1:13">
      <c r="A1656" s="5"/>
      <c r="B1656" s="97"/>
      <c r="C1656" s="97"/>
      <c r="D1656" s="98"/>
      <c r="E1656" s="98"/>
      <c r="F1656" s="98"/>
      <c r="G1656" s="98"/>
      <c r="H1656" s="98"/>
      <c r="I1656" s="98"/>
      <c r="J1656" s="98"/>
      <c r="K1656" s="98"/>
      <c r="L1656" s="98"/>
      <c r="M1656" s="98"/>
    </row>
    <row r="1657" spans="1:13">
      <c r="A1657" s="5"/>
      <c r="B1657" s="97"/>
      <c r="C1657" s="97"/>
      <c r="D1657" s="98"/>
      <c r="E1657" s="98"/>
      <c r="F1657" s="98"/>
      <c r="G1657" s="98"/>
      <c r="H1657" s="98"/>
      <c r="I1657" s="98"/>
      <c r="J1657" s="98"/>
      <c r="K1657" s="98"/>
      <c r="L1657" s="98"/>
      <c r="M1657" s="98"/>
    </row>
    <row r="1658" spans="1:13">
      <c r="A1658" s="5"/>
      <c r="B1658" s="97"/>
      <c r="C1658" s="97"/>
      <c r="D1658" s="98"/>
      <c r="E1658" s="98"/>
      <c r="F1658" s="98"/>
      <c r="G1658" s="98"/>
      <c r="H1658" s="98"/>
      <c r="I1658" s="98"/>
      <c r="J1658" s="98"/>
      <c r="K1658" s="98"/>
      <c r="L1658" s="98"/>
      <c r="M1658" s="98"/>
    </row>
    <row r="1659" spans="1:13">
      <c r="A1659" s="5"/>
      <c r="B1659" s="97"/>
      <c r="C1659" s="97"/>
      <c r="D1659" s="98"/>
      <c r="E1659" s="98"/>
      <c r="F1659" s="98"/>
      <c r="G1659" s="98"/>
      <c r="H1659" s="98"/>
      <c r="I1659" s="98"/>
      <c r="J1659" s="98"/>
      <c r="K1659" s="98"/>
      <c r="L1659" s="98"/>
      <c r="M1659" s="98"/>
    </row>
    <row r="1660" spans="1:13">
      <c r="A1660" s="5"/>
      <c r="B1660" s="97"/>
      <c r="C1660" s="97"/>
      <c r="D1660" s="98"/>
      <c r="E1660" s="98"/>
      <c r="F1660" s="98"/>
      <c r="G1660" s="98"/>
      <c r="H1660" s="98"/>
      <c r="I1660" s="98"/>
      <c r="J1660" s="98"/>
      <c r="K1660" s="98"/>
      <c r="L1660" s="98"/>
      <c r="M1660" s="98"/>
    </row>
    <row r="1661" spans="1:13">
      <c r="A1661" s="5"/>
      <c r="B1661" s="97"/>
      <c r="C1661" s="97"/>
      <c r="D1661" s="98"/>
      <c r="E1661" s="98"/>
      <c r="F1661" s="98"/>
      <c r="G1661" s="98"/>
      <c r="H1661" s="98"/>
      <c r="I1661" s="98"/>
      <c r="J1661" s="98"/>
      <c r="K1661" s="98"/>
      <c r="L1661" s="98"/>
      <c r="M1661" s="98"/>
    </row>
    <row r="1662" spans="1:13">
      <c r="A1662" s="5"/>
      <c r="B1662" s="97"/>
      <c r="C1662" s="97"/>
      <c r="D1662" s="98"/>
      <c r="E1662" s="98"/>
      <c r="F1662" s="98"/>
      <c r="G1662" s="98"/>
      <c r="H1662" s="98"/>
      <c r="I1662" s="98"/>
      <c r="J1662" s="98"/>
      <c r="K1662" s="98"/>
      <c r="L1662" s="98"/>
      <c r="M1662" s="98"/>
    </row>
    <row r="1663" spans="1:13">
      <c r="A1663" s="5"/>
      <c r="B1663" s="97"/>
      <c r="C1663" s="97"/>
      <c r="D1663" s="98"/>
      <c r="E1663" s="98"/>
      <c r="F1663" s="98"/>
      <c r="G1663" s="98"/>
      <c r="H1663" s="98"/>
      <c r="I1663" s="98"/>
      <c r="J1663" s="98"/>
      <c r="K1663" s="98"/>
      <c r="L1663" s="98"/>
      <c r="M1663" s="98"/>
    </row>
    <row r="1664" spans="1:13">
      <c r="A1664" s="5"/>
      <c r="B1664" s="97"/>
      <c r="C1664" s="97"/>
      <c r="D1664" s="98"/>
      <c r="E1664" s="98"/>
      <c r="F1664" s="98"/>
      <c r="G1664" s="98"/>
      <c r="H1664" s="98"/>
      <c r="I1664" s="98"/>
      <c r="J1664" s="98"/>
      <c r="K1664" s="98"/>
      <c r="L1664" s="98"/>
      <c r="M1664" s="98"/>
    </row>
    <row r="1665" spans="1:13">
      <c r="A1665" s="5"/>
      <c r="B1665" s="97"/>
      <c r="C1665" s="97"/>
      <c r="D1665" s="98"/>
      <c r="E1665" s="98"/>
      <c r="F1665" s="98"/>
      <c r="G1665" s="98"/>
      <c r="H1665" s="98"/>
      <c r="I1665" s="98"/>
      <c r="J1665" s="98"/>
      <c r="K1665" s="98"/>
      <c r="L1665" s="98"/>
      <c r="M1665" s="98"/>
    </row>
    <row r="1666" spans="1:13">
      <c r="A1666" s="5"/>
      <c r="B1666" s="97"/>
      <c r="C1666" s="97"/>
      <c r="D1666" s="98"/>
      <c r="E1666" s="98"/>
      <c r="F1666" s="98"/>
      <c r="G1666" s="98"/>
      <c r="H1666" s="98"/>
      <c r="I1666" s="98"/>
      <c r="J1666" s="98"/>
      <c r="K1666" s="98"/>
      <c r="L1666" s="98"/>
      <c r="M1666" s="98"/>
    </row>
    <row r="1667" spans="1:13">
      <c r="A1667" s="5"/>
      <c r="B1667" s="97"/>
      <c r="C1667" s="97"/>
      <c r="D1667" s="98"/>
      <c r="E1667" s="98"/>
      <c r="F1667" s="98"/>
      <c r="G1667" s="98"/>
      <c r="H1667" s="98"/>
      <c r="I1667" s="98"/>
      <c r="J1667" s="98"/>
      <c r="K1667" s="98"/>
      <c r="L1667" s="98"/>
      <c r="M1667" s="98"/>
    </row>
    <row r="1668" spans="1:13">
      <c r="A1668" s="5"/>
      <c r="B1668" s="97"/>
      <c r="C1668" s="97"/>
      <c r="D1668" s="98"/>
      <c r="E1668" s="98"/>
      <c r="F1668" s="98"/>
      <c r="G1668" s="98"/>
      <c r="H1668" s="98"/>
      <c r="I1668" s="98"/>
      <c r="J1668" s="98"/>
      <c r="K1668" s="98"/>
      <c r="L1668" s="98"/>
      <c r="M1668" s="98"/>
    </row>
    <row r="1669" spans="1:13">
      <c r="A1669" s="5"/>
      <c r="B1669" s="97"/>
      <c r="C1669" s="97"/>
      <c r="D1669" s="98"/>
      <c r="E1669" s="98"/>
      <c r="F1669" s="98"/>
      <c r="G1669" s="98"/>
      <c r="H1669" s="98"/>
      <c r="I1669" s="98"/>
      <c r="J1669" s="98"/>
      <c r="K1669" s="98"/>
      <c r="L1669" s="98"/>
      <c r="M1669" s="98"/>
    </row>
    <row r="1670" spans="1:13">
      <c r="A1670" s="5"/>
      <c r="B1670" s="97"/>
      <c r="C1670" s="97"/>
      <c r="D1670" s="98"/>
      <c r="E1670" s="98"/>
      <c r="F1670" s="98"/>
      <c r="G1670" s="98"/>
      <c r="H1670" s="98"/>
      <c r="I1670" s="98"/>
      <c r="J1670" s="98"/>
      <c r="K1670" s="98"/>
      <c r="L1670" s="98"/>
      <c r="M1670" s="98"/>
    </row>
    <row r="1671" spans="1:13">
      <c r="A1671" s="5"/>
      <c r="B1671" s="97"/>
      <c r="C1671" s="97"/>
      <c r="D1671" s="98"/>
      <c r="E1671" s="98"/>
      <c r="F1671" s="98"/>
      <c r="G1671" s="98"/>
      <c r="H1671" s="98"/>
      <c r="I1671" s="98"/>
      <c r="J1671" s="98"/>
      <c r="K1671" s="98"/>
      <c r="L1671" s="98"/>
      <c r="M1671" s="98"/>
    </row>
    <row r="1672" spans="1:13">
      <c r="A1672" s="5"/>
      <c r="B1672" s="97"/>
      <c r="C1672" s="97"/>
      <c r="D1672" s="98"/>
      <c r="E1672" s="98"/>
      <c r="F1672" s="98"/>
      <c r="G1672" s="98"/>
      <c r="H1672" s="98"/>
      <c r="I1672" s="98"/>
      <c r="J1672" s="98"/>
      <c r="K1672" s="98"/>
      <c r="L1672" s="98"/>
      <c r="M1672" s="98"/>
    </row>
    <row r="1673" spans="1:13">
      <c r="A1673" s="5"/>
      <c r="B1673" s="97"/>
      <c r="C1673" s="97"/>
      <c r="D1673" s="98"/>
      <c r="E1673" s="98"/>
      <c r="F1673" s="98"/>
      <c r="G1673" s="98"/>
      <c r="H1673" s="98"/>
      <c r="I1673" s="98"/>
      <c r="J1673" s="98"/>
      <c r="K1673" s="98"/>
      <c r="L1673" s="98"/>
      <c r="M1673" s="98"/>
    </row>
    <row r="1674" spans="1:13">
      <c r="A1674" s="5"/>
      <c r="B1674" s="97"/>
      <c r="C1674" s="97"/>
      <c r="D1674" s="98"/>
      <c r="E1674" s="98"/>
      <c r="F1674" s="98"/>
      <c r="G1674" s="98"/>
      <c r="H1674" s="98"/>
      <c r="I1674" s="98"/>
      <c r="J1674" s="98"/>
      <c r="K1674" s="98"/>
      <c r="L1674" s="98"/>
      <c r="M1674" s="98"/>
    </row>
    <row r="1675" spans="1:13">
      <c r="A1675" s="5"/>
      <c r="B1675" s="97"/>
      <c r="C1675" s="97"/>
      <c r="D1675" s="98"/>
      <c r="E1675" s="98"/>
      <c r="F1675" s="98"/>
      <c r="G1675" s="98"/>
      <c r="H1675" s="98"/>
      <c r="I1675" s="98"/>
      <c r="J1675" s="98"/>
      <c r="K1675" s="98"/>
      <c r="L1675" s="98"/>
      <c r="M1675" s="98"/>
    </row>
    <row r="1676" spans="1:13">
      <c r="A1676" s="5"/>
      <c r="B1676" s="97"/>
      <c r="C1676" s="97"/>
      <c r="D1676" s="98"/>
      <c r="E1676" s="98"/>
      <c r="F1676" s="98"/>
      <c r="G1676" s="98"/>
      <c r="H1676" s="98"/>
      <c r="I1676" s="98"/>
      <c r="J1676" s="98"/>
      <c r="K1676" s="98"/>
      <c r="L1676" s="98"/>
      <c r="M1676" s="98"/>
    </row>
    <row r="1677" spans="1:13">
      <c r="A1677" s="5"/>
      <c r="B1677" s="97"/>
      <c r="C1677" s="97"/>
      <c r="D1677" s="98"/>
      <c r="E1677" s="98"/>
      <c r="F1677" s="98"/>
      <c r="G1677" s="98"/>
      <c r="H1677" s="98"/>
      <c r="I1677" s="98"/>
      <c r="J1677" s="98"/>
      <c r="K1677" s="98"/>
      <c r="L1677" s="98"/>
      <c r="M1677" s="98"/>
    </row>
    <row r="1678" spans="1:13">
      <c r="A1678" s="5"/>
      <c r="B1678" s="97"/>
      <c r="C1678" s="97"/>
      <c r="D1678" s="98"/>
      <c r="E1678" s="98"/>
      <c r="F1678" s="98"/>
      <c r="G1678" s="98"/>
      <c r="H1678" s="98"/>
      <c r="I1678" s="98"/>
      <c r="J1678" s="98"/>
      <c r="K1678" s="98"/>
      <c r="L1678" s="98"/>
      <c r="M1678" s="98"/>
    </row>
    <row r="1679" spans="1:13">
      <c r="A1679" s="5"/>
      <c r="B1679" s="97"/>
      <c r="C1679" s="97"/>
      <c r="D1679" s="98"/>
      <c r="E1679" s="98"/>
      <c r="F1679" s="98"/>
      <c r="G1679" s="98"/>
      <c r="H1679" s="98"/>
      <c r="I1679" s="98"/>
      <c r="J1679" s="98"/>
      <c r="K1679" s="98"/>
      <c r="L1679" s="98"/>
      <c r="M1679" s="98"/>
    </row>
    <row r="1680" spans="1:13">
      <c r="A1680" s="5"/>
      <c r="B1680" s="97"/>
      <c r="C1680" s="97"/>
      <c r="D1680" s="98"/>
      <c r="E1680" s="98"/>
      <c r="F1680" s="98"/>
      <c r="G1680" s="98"/>
      <c r="H1680" s="98"/>
      <c r="I1680" s="98"/>
      <c r="J1680" s="98"/>
      <c r="K1680" s="98"/>
      <c r="L1680" s="98"/>
      <c r="M1680" s="98"/>
    </row>
    <row r="1681" spans="1:13">
      <c r="A1681" s="5"/>
      <c r="B1681" s="97"/>
      <c r="C1681" s="97"/>
      <c r="D1681" s="98"/>
      <c r="E1681" s="98"/>
      <c r="F1681" s="98"/>
      <c r="G1681" s="98"/>
      <c r="H1681" s="98"/>
      <c r="I1681" s="98"/>
      <c r="J1681" s="98"/>
      <c r="K1681" s="98"/>
      <c r="L1681" s="98"/>
      <c r="M1681" s="98"/>
    </row>
    <row r="1682" spans="1:13">
      <c r="A1682" s="5"/>
      <c r="B1682" s="97"/>
      <c r="C1682" s="97"/>
      <c r="D1682" s="98"/>
      <c r="E1682" s="98"/>
      <c r="F1682" s="98"/>
      <c r="G1682" s="98"/>
      <c r="H1682" s="98"/>
      <c r="I1682" s="98"/>
      <c r="J1682" s="98"/>
      <c r="K1682" s="98"/>
      <c r="L1682" s="98"/>
      <c r="M1682" s="98"/>
    </row>
    <row r="1683" spans="1:13">
      <c r="A1683" s="5"/>
      <c r="B1683" s="97"/>
      <c r="C1683" s="97"/>
      <c r="D1683" s="98"/>
      <c r="E1683" s="98"/>
      <c r="F1683" s="98"/>
      <c r="G1683" s="98"/>
      <c r="H1683" s="98"/>
      <c r="I1683" s="98"/>
      <c r="J1683" s="98"/>
      <c r="K1683" s="98"/>
      <c r="L1683" s="98"/>
      <c r="M1683" s="98"/>
    </row>
    <row r="1684" spans="1:13">
      <c r="A1684" s="5"/>
      <c r="B1684" s="97"/>
      <c r="C1684" s="97"/>
      <c r="D1684" s="98"/>
      <c r="E1684" s="98"/>
      <c r="F1684" s="98"/>
      <c r="G1684" s="98"/>
      <c r="H1684" s="98"/>
      <c r="I1684" s="98"/>
      <c r="J1684" s="98"/>
      <c r="K1684" s="98"/>
      <c r="L1684" s="98"/>
      <c r="M1684" s="98"/>
    </row>
    <row r="1685" spans="1:13">
      <c r="A1685" s="5"/>
      <c r="B1685" s="97"/>
      <c r="C1685" s="97"/>
      <c r="D1685" s="98"/>
      <c r="E1685" s="98"/>
      <c r="F1685" s="98"/>
      <c r="G1685" s="98"/>
      <c r="H1685" s="98"/>
      <c r="I1685" s="98"/>
      <c r="J1685" s="98"/>
      <c r="K1685" s="98"/>
      <c r="L1685" s="98"/>
      <c r="M1685" s="98"/>
    </row>
    <row r="1686" spans="1:13">
      <c r="A1686" s="5"/>
      <c r="B1686" s="97"/>
      <c r="C1686" s="97"/>
      <c r="D1686" s="98"/>
      <c r="E1686" s="98"/>
      <c r="F1686" s="98"/>
      <c r="G1686" s="98"/>
      <c r="H1686" s="98"/>
      <c r="I1686" s="98"/>
      <c r="J1686" s="98"/>
      <c r="K1686" s="98"/>
      <c r="L1686" s="98"/>
      <c r="M1686" s="98"/>
    </row>
    <row r="1687" spans="1:13">
      <c r="A1687" s="5"/>
      <c r="B1687" s="97"/>
      <c r="C1687" s="97"/>
      <c r="D1687" s="98"/>
      <c r="E1687" s="98"/>
      <c r="F1687" s="98"/>
      <c r="G1687" s="98"/>
      <c r="H1687" s="98"/>
      <c r="I1687" s="98"/>
      <c r="J1687" s="98"/>
      <c r="K1687" s="98"/>
      <c r="L1687" s="98"/>
      <c r="M1687" s="98"/>
    </row>
    <row r="1688" spans="1:13">
      <c r="A1688" s="5"/>
      <c r="B1688" s="97"/>
      <c r="C1688" s="97"/>
      <c r="D1688" s="98"/>
      <c r="E1688" s="98"/>
      <c r="F1688" s="98"/>
      <c r="G1688" s="98"/>
      <c r="H1688" s="98"/>
      <c r="I1688" s="98"/>
      <c r="J1688" s="98"/>
      <c r="K1688" s="98"/>
      <c r="L1688" s="98"/>
      <c r="M1688" s="98"/>
    </row>
    <row r="1689" spans="1:13">
      <c r="A1689" s="5"/>
      <c r="B1689" s="97"/>
      <c r="C1689" s="97"/>
      <c r="D1689" s="98"/>
      <c r="E1689" s="98"/>
      <c r="F1689" s="98"/>
      <c r="G1689" s="98"/>
      <c r="H1689" s="98"/>
      <c r="I1689" s="98"/>
      <c r="J1689" s="98"/>
      <c r="K1689" s="98"/>
      <c r="L1689" s="98"/>
      <c r="M1689" s="98"/>
    </row>
    <row r="1690" spans="1:13">
      <c r="A1690" s="5"/>
      <c r="B1690" s="97"/>
      <c r="C1690" s="97"/>
      <c r="D1690" s="98"/>
      <c r="E1690" s="98"/>
      <c r="F1690" s="98"/>
      <c r="G1690" s="98"/>
      <c r="H1690" s="98"/>
      <c r="I1690" s="98"/>
      <c r="J1690" s="98"/>
      <c r="K1690" s="98"/>
      <c r="L1690" s="98"/>
      <c r="M1690" s="98"/>
    </row>
    <row r="1691" spans="1:13">
      <c r="A1691" s="5"/>
      <c r="B1691" s="97"/>
      <c r="C1691" s="97"/>
      <c r="D1691" s="98"/>
      <c r="E1691" s="98"/>
      <c r="F1691" s="98"/>
      <c r="G1691" s="98"/>
      <c r="H1691" s="98"/>
      <c r="I1691" s="98"/>
      <c r="J1691" s="98"/>
      <c r="K1691" s="98"/>
      <c r="L1691" s="98"/>
      <c r="M1691" s="98"/>
    </row>
    <row r="1692" spans="1:13">
      <c r="A1692" s="5"/>
      <c r="B1692" s="97"/>
      <c r="C1692" s="97"/>
      <c r="D1692" s="98"/>
      <c r="E1692" s="98"/>
      <c r="F1692" s="98"/>
      <c r="G1692" s="98"/>
      <c r="H1692" s="98"/>
      <c r="I1692" s="98"/>
      <c r="J1692" s="98"/>
      <c r="K1692" s="98"/>
      <c r="L1692" s="98"/>
      <c r="M1692" s="98"/>
    </row>
    <row r="1693" spans="1:13">
      <c r="A1693" s="5"/>
      <c r="B1693" s="97"/>
      <c r="C1693" s="97"/>
      <c r="D1693" s="98"/>
      <c r="E1693" s="98"/>
      <c r="F1693" s="98"/>
      <c r="G1693" s="98"/>
      <c r="H1693" s="98"/>
      <c r="I1693" s="98"/>
      <c r="J1693" s="98"/>
      <c r="K1693" s="98"/>
      <c r="L1693" s="98"/>
      <c r="M1693" s="98"/>
    </row>
    <row r="1694" spans="1:13">
      <c r="A1694" s="5"/>
      <c r="B1694" s="97"/>
      <c r="C1694" s="97"/>
      <c r="D1694" s="98"/>
      <c r="E1694" s="98"/>
      <c r="F1694" s="98"/>
      <c r="G1694" s="98"/>
      <c r="H1694" s="98"/>
      <c r="I1694" s="98"/>
      <c r="J1694" s="98"/>
      <c r="K1694" s="98"/>
      <c r="L1694" s="98"/>
      <c r="M1694" s="98"/>
    </row>
    <row r="1695" spans="1:13">
      <c r="A1695" s="5"/>
      <c r="B1695" s="97"/>
      <c r="C1695" s="97"/>
      <c r="D1695" s="98"/>
      <c r="E1695" s="98"/>
      <c r="F1695" s="98"/>
      <c r="G1695" s="98"/>
      <c r="H1695" s="98"/>
      <c r="I1695" s="98"/>
      <c r="J1695" s="98"/>
      <c r="K1695" s="98"/>
      <c r="L1695" s="98"/>
      <c r="M1695" s="98"/>
    </row>
    <row r="1696" spans="1:13">
      <c r="A1696" s="5"/>
      <c r="B1696" s="97"/>
      <c r="C1696" s="97"/>
      <c r="D1696" s="98"/>
      <c r="E1696" s="98"/>
      <c r="F1696" s="98"/>
      <c r="G1696" s="98"/>
      <c r="H1696" s="98"/>
      <c r="I1696" s="98"/>
      <c r="J1696" s="98"/>
      <c r="K1696" s="98"/>
      <c r="L1696" s="98"/>
      <c r="M1696" s="98"/>
    </row>
    <row r="1697" spans="1:13">
      <c r="A1697" s="5"/>
      <c r="B1697" s="97"/>
      <c r="C1697" s="97"/>
      <c r="D1697" s="98"/>
      <c r="E1697" s="98"/>
      <c r="F1697" s="98"/>
      <c r="G1697" s="98"/>
      <c r="H1697" s="98"/>
      <c r="I1697" s="98"/>
      <c r="J1697" s="98"/>
      <c r="K1697" s="98"/>
      <c r="L1697" s="98"/>
      <c r="M1697" s="98"/>
    </row>
    <row r="1698" spans="1:13">
      <c r="A1698" s="5"/>
      <c r="B1698" s="97"/>
      <c r="C1698" s="97"/>
      <c r="D1698" s="98"/>
      <c r="E1698" s="98"/>
      <c r="F1698" s="98"/>
      <c r="G1698" s="98"/>
      <c r="H1698" s="98"/>
      <c r="I1698" s="98"/>
      <c r="J1698" s="98"/>
      <c r="K1698" s="98"/>
      <c r="L1698" s="98"/>
      <c r="M1698" s="98"/>
    </row>
    <row r="1699" spans="1:13">
      <c r="A1699" s="5"/>
      <c r="B1699" s="97"/>
      <c r="C1699" s="97"/>
      <c r="D1699" s="98"/>
      <c r="E1699" s="98"/>
      <c r="F1699" s="98"/>
      <c r="G1699" s="98"/>
      <c r="H1699" s="98"/>
      <c r="I1699" s="98"/>
      <c r="J1699" s="98"/>
      <c r="K1699" s="98"/>
      <c r="L1699" s="98"/>
      <c r="M1699" s="98"/>
    </row>
    <row r="1700" spans="1:13">
      <c r="A1700" s="5"/>
      <c r="B1700" s="97"/>
      <c r="C1700" s="97"/>
      <c r="D1700" s="98"/>
      <c r="E1700" s="98"/>
      <c r="F1700" s="98"/>
      <c r="G1700" s="98"/>
      <c r="H1700" s="98"/>
      <c r="I1700" s="98"/>
      <c r="J1700" s="98"/>
      <c r="K1700" s="98"/>
      <c r="L1700" s="98"/>
      <c r="M1700" s="98"/>
    </row>
    <row r="1701" spans="1:13">
      <c r="A1701" s="5"/>
      <c r="B1701" s="97"/>
      <c r="C1701" s="97"/>
      <c r="D1701" s="98"/>
      <c r="E1701" s="98"/>
      <c r="F1701" s="98"/>
      <c r="G1701" s="98"/>
      <c r="H1701" s="98"/>
      <c r="I1701" s="98"/>
      <c r="J1701" s="98"/>
      <c r="K1701" s="98"/>
      <c r="L1701" s="98"/>
      <c r="M1701" s="98"/>
    </row>
    <row r="1702" spans="1:13">
      <c r="A1702" s="5"/>
      <c r="B1702" s="97"/>
      <c r="C1702" s="97"/>
      <c r="D1702" s="98"/>
      <c r="E1702" s="98"/>
      <c r="F1702" s="98"/>
      <c r="G1702" s="98"/>
      <c r="H1702" s="98"/>
      <c r="I1702" s="98"/>
      <c r="J1702" s="98"/>
      <c r="K1702" s="98"/>
      <c r="L1702" s="98"/>
      <c r="M1702" s="98"/>
    </row>
    <row r="1703" spans="1:13">
      <c r="A1703" s="5"/>
      <c r="B1703" s="97"/>
      <c r="C1703" s="97"/>
      <c r="D1703" s="98"/>
      <c r="E1703" s="98"/>
      <c r="F1703" s="98"/>
      <c r="G1703" s="98"/>
      <c r="H1703" s="98"/>
      <c r="I1703" s="98"/>
      <c r="J1703" s="98"/>
      <c r="K1703" s="98"/>
      <c r="L1703" s="98"/>
      <c r="M1703" s="98"/>
    </row>
    <row r="1704" spans="1:13">
      <c r="A1704" s="5"/>
      <c r="B1704" s="97"/>
      <c r="C1704" s="97"/>
      <c r="D1704" s="98"/>
      <c r="E1704" s="98"/>
      <c r="F1704" s="98"/>
      <c r="G1704" s="98"/>
      <c r="H1704" s="98"/>
      <c r="I1704" s="98"/>
      <c r="J1704" s="98"/>
      <c r="K1704" s="98"/>
      <c r="L1704" s="98"/>
      <c r="M1704" s="98"/>
    </row>
    <row r="1705" spans="1:13">
      <c r="A1705" s="5"/>
      <c r="B1705" s="97"/>
      <c r="C1705" s="97"/>
      <c r="D1705" s="98"/>
      <c r="E1705" s="98"/>
      <c r="F1705" s="98"/>
      <c r="G1705" s="98"/>
      <c r="H1705" s="98"/>
      <c r="I1705" s="98"/>
      <c r="J1705" s="98"/>
      <c r="K1705" s="98"/>
      <c r="L1705" s="98"/>
      <c r="M1705" s="98"/>
    </row>
    <row r="1706" spans="1:13">
      <c r="A1706" s="5"/>
      <c r="B1706" s="97"/>
      <c r="C1706" s="97"/>
      <c r="D1706" s="98"/>
      <c r="E1706" s="98"/>
      <c r="F1706" s="98"/>
      <c r="G1706" s="98"/>
      <c r="H1706" s="98"/>
      <c r="I1706" s="98"/>
      <c r="J1706" s="98"/>
      <c r="K1706" s="98"/>
      <c r="L1706" s="98"/>
      <c r="M1706" s="98"/>
    </row>
    <row r="1707" spans="1:13">
      <c r="A1707" s="5"/>
      <c r="B1707" s="97"/>
      <c r="C1707" s="97"/>
      <c r="D1707" s="98"/>
      <c r="E1707" s="98"/>
      <c r="F1707" s="98"/>
      <c r="G1707" s="98"/>
      <c r="H1707" s="98"/>
      <c r="I1707" s="98"/>
      <c r="J1707" s="98"/>
      <c r="K1707" s="98"/>
      <c r="L1707" s="98"/>
      <c r="M1707" s="98"/>
    </row>
    <row r="1708" spans="1:13">
      <c r="A1708" s="5"/>
      <c r="B1708" s="97"/>
      <c r="C1708" s="97"/>
      <c r="D1708" s="98"/>
      <c r="E1708" s="98"/>
      <c r="F1708" s="98"/>
      <c r="G1708" s="98"/>
      <c r="H1708" s="98"/>
      <c r="I1708" s="98"/>
      <c r="J1708" s="98"/>
      <c r="K1708" s="98"/>
      <c r="L1708" s="98"/>
      <c r="M1708" s="98"/>
    </row>
    <row r="1709" spans="1:13">
      <c r="A1709" s="5"/>
      <c r="B1709" s="97"/>
      <c r="C1709" s="97"/>
      <c r="D1709" s="98"/>
      <c r="E1709" s="98"/>
      <c r="F1709" s="98"/>
      <c r="G1709" s="98"/>
      <c r="H1709" s="98"/>
      <c r="I1709" s="98"/>
      <c r="J1709" s="98"/>
      <c r="K1709" s="98"/>
      <c r="L1709" s="98"/>
      <c r="M1709" s="98"/>
    </row>
    <row r="1710" spans="1:13">
      <c r="A1710" s="5"/>
      <c r="B1710" s="97"/>
      <c r="C1710" s="97"/>
      <c r="D1710" s="98"/>
      <c r="E1710" s="98"/>
      <c r="F1710" s="98"/>
      <c r="G1710" s="98"/>
      <c r="H1710" s="98"/>
      <c r="I1710" s="98"/>
      <c r="J1710" s="98"/>
      <c r="K1710" s="98"/>
      <c r="L1710" s="98"/>
      <c r="M1710" s="98"/>
    </row>
    <row r="1711" spans="1:13">
      <c r="A1711" s="5"/>
      <c r="B1711" s="97"/>
      <c r="C1711" s="97"/>
      <c r="D1711" s="98"/>
      <c r="E1711" s="98"/>
      <c r="F1711" s="98"/>
      <c r="G1711" s="98"/>
      <c r="H1711" s="98"/>
      <c r="I1711" s="98"/>
      <c r="J1711" s="98"/>
      <c r="K1711" s="98"/>
      <c r="L1711" s="98"/>
      <c r="M1711" s="98"/>
    </row>
    <row r="1712" spans="1:13">
      <c r="A1712" s="5"/>
      <c r="B1712" s="97"/>
      <c r="C1712" s="97"/>
      <c r="D1712" s="98"/>
      <c r="E1712" s="98"/>
      <c r="F1712" s="98"/>
      <c r="G1712" s="98"/>
      <c r="H1712" s="98"/>
      <c r="I1712" s="98"/>
      <c r="J1712" s="98"/>
      <c r="K1712" s="98"/>
      <c r="L1712" s="98"/>
      <c r="M1712" s="98"/>
    </row>
    <row r="1713" spans="1:13">
      <c r="A1713" s="5"/>
      <c r="B1713" s="97"/>
      <c r="C1713" s="97"/>
      <c r="D1713" s="98"/>
      <c r="E1713" s="98"/>
      <c r="F1713" s="98"/>
      <c r="G1713" s="98"/>
      <c r="H1713" s="98"/>
      <c r="I1713" s="98"/>
      <c r="J1713" s="98"/>
      <c r="K1713" s="98"/>
      <c r="L1713" s="98"/>
      <c r="M1713" s="98"/>
    </row>
    <row r="1714" spans="1:13">
      <c r="A1714" s="5"/>
      <c r="B1714" s="97"/>
      <c r="C1714" s="97"/>
      <c r="D1714" s="98"/>
      <c r="E1714" s="98"/>
      <c r="F1714" s="98"/>
      <c r="G1714" s="98"/>
      <c r="H1714" s="98"/>
      <c r="I1714" s="98"/>
      <c r="J1714" s="98"/>
      <c r="K1714" s="98"/>
      <c r="L1714" s="98"/>
      <c r="M1714" s="98"/>
    </row>
    <row r="1715" spans="1:13">
      <c r="A1715" s="5"/>
      <c r="B1715" s="97"/>
      <c r="C1715" s="97"/>
      <c r="D1715" s="98"/>
      <c r="E1715" s="98"/>
      <c r="F1715" s="98"/>
      <c r="G1715" s="98"/>
      <c r="H1715" s="98"/>
      <c r="I1715" s="98"/>
      <c r="J1715" s="98"/>
      <c r="K1715" s="98"/>
      <c r="L1715" s="98"/>
      <c r="M1715" s="98"/>
    </row>
    <row r="1716" spans="1:13">
      <c r="A1716" s="5"/>
      <c r="B1716" s="97"/>
      <c r="C1716" s="97"/>
      <c r="D1716" s="98"/>
      <c r="E1716" s="98"/>
      <c r="F1716" s="98"/>
      <c r="G1716" s="98"/>
      <c r="H1716" s="98"/>
      <c r="I1716" s="98"/>
      <c r="J1716" s="98"/>
      <c r="K1716" s="98"/>
      <c r="L1716" s="98"/>
      <c r="M1716" s="98"/>
    </row>
    <row r="1717" spans="1:13">
      <c r="A1717" s="5"/>
      <c r="B1717" s="97"/>
      <c r="C1717" s="97"/>
      <c r="D1717" s="98"/>
      <c r="E1717" s="98"/>
      <c r="F1717" s="98"/>
      <c r="G1717" s="98"/>
      <c r="H1717" s="98"/>
      <c r="I1717" s="98"/>
      <c r="J1717" s="98"/>
      <c r="K1717" s="98"/>
      <c r="L1717" s="98"/>
      <c r="M1717" s="98"/>
    </row>
    <row r="1718" spans="1:13">
      <c r="A1718" s="5"/>
      <c r="B1718" s="97"/>
      <c r="C1718" s="97"/>
      <c r="D1718" s="98"/>
      <c r="E1718" s="98"/>
      <c r="F1718" s="98"/>
      <c r="G1718" s="98"/>
      <c r="H1718" s="98"/>
      <c r="I1718" s="98"/>
      <c r="J1718" s="98"/>
      <c r="K1718" s="98"/>
      <c r="L1718" s="98"/>
      <c r="M1718" s="98"/>
    </row>
    <row r="1719" spans="1:13">
      <c r="A1719" s="5"/>
      <c r="B1719" s="97"/>
      <c r="C1719" s="97"/>
      <c r="D1719" s="98"/>
      <c r="E1719" s="98"/>
      <c r="F1719" s="98"/>
      <c r="G1719" s="98"/>
      <c r="H1719" s="98"/>
      <c r="I1719" s="98"/>
      <c r="J1719" s="98"/>
      <c r="K1719" s="98"/>
      <c r="L1719" s="98"/>
      <c r="M1719" s="98"/>
    </row>
    <row r="1720" spans="1:13">
      <c r="A1720" s="5"/>
      <c r="B1720" s="97"/>
      <c r="C1720" s="97"/>
      <c r="D1720" s="98"/>
      <c r="E1720" s="98"/>
      <c r="F1720" s="98"/>
      <c r="G1720" s="98"/>
      <c r="H1720" s="98"/>
      <c r="I1720" s="98"/>
      <c r="J1720" s="98"/>
      <c r="K1720" s="98"/>
      <c r="L1720" s="98"/>
      <c r="M1720" s="98"/>
    </row>
    <row r="1721" spans="1:13">
      <c r="A1721" s="5"/>
      <c r="B1721" s="97"/>
      <c r="C1721" s="97"/>
      <c r="D1721" s="98"/>
      <c r="E1721" s="98"/>
      <c r="F1721" s="98"/>
      <c r="G1721" s="98"/>
      <c r="H1721" s="98"/>
      <c r="I1721" s="98"/>
      <c r="J1721" s="98"/>
      <c r="K1721" s="98"/>
      <c r="L1721" s="98"/>
      <c r="M1721" s="98"/>
    </row>
    <row r="1722" spans="1:13">
      <c r="A1722" s="5"/>
      <c r="B1722" s="97"/>
      <c r="C1722" s="97"/>
      <c r="D1722" s="98"/>
      <c r="E1722" s="98"/>
      <c r="F1722" s="98"/>
      <c r="G1722" s="98"/>
      <c r="H1722" s="98"/>
      <c r="I1722" s="98"/>
      <c r="J1722" s="98"/>
      <c r="K1722" s="98"/>
      <c r="L1722" s="98"/>
      <c r="M1722" s="98"/>
    </row>
    <row r="1723" spans="1:13">
      <c r="A1723" s="5"/>
      <c r="B1723" s="97"/>
      <c r="C1723" s="97"/>
      <c r="D1723" s="98"/>
      <c r="E1723" s="98"/>
      <c r="F1723" s="98"/>
      <c r="G1723" s="98"/>
      <c r="H1723" s="98"/>
      <c r="I1723" s="98"/>
      <c r="J1723" s="98"/>
      <c r="K1723" s="98"/>
      <c r="L1723" s="98"/>
      <c r="M1723" s="98"/>
    </row>
    <row r="1724" spans="1:13">
      <c r="A1724" s="5"/>
      <c r="B1724" s="97"/>
      <c r="C1724" s="97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</row>
    <row r="1725" spans="1:13">
      <c r="A1725" s="5"/>
      <c r="B1725" s="97"/>
      <c r="C1725" s="97"/>
      <c r="D1725" s="98"/>
      <c r="E1725" s="98"/>
      <c r="F1725" s="98"/>
      <c r="G1725" s="98"/>
      <c r="H1725" s="98"/>
      <c r="I1725" s="98"/>
      <c r="J1725" s="98"/>
      <c r="K1725" s="98"/>
      <c r="L1725" s="98"/>
      <c r="M1725" s="98"/>
    </row>
    <row r="1726" spans="1:13">
      <c r="A1726" s="5"/>
      <c r="B1726" s="97"/>
      <c r="C1726" s="97"/>
      <c r="D1726" s="98"/>
      <c r="E1726" s="98"/>
      <c r="F1726" s="98"/>
      <c r="G1726" s="98"/>
      <c r="H1726" s="98"/>
      <c r="I1726" s="98"/>
      <c r="J1726" s="98"/>
      <c r="K1726" s="98"/>
      <c r="L1726" s="98"/>
      <c r="M1726" s="98"/>
    </row>
    <row r="1727" spans="1:13">
      <c r="A1727" s="5"/>
      <c r="B1727" s="97"/>
      <c r="C1727" s="97"/>
      <c r="D1727" s="98"/>
      <c r="E1727" s="98"/>
      <c r="F1727" s="98"/>
      <c r="G1727" s="98"/>
      <c r="H1727" s="98"/>
      <c r="I1727" s="98"/>
      <c r="J1727" s="98"/>
      <c r="K1727" s="98"/>
      <c r="L1727" s="98"/>
      <c r="M1727" s="98"/>
    </row>
    <row r="1728" spans="1:13">
      <c r="A1728" s="5"/>
      <c r="B1728" s="97"/>
      <c r="C1728" s="97"/>
      <c r="D1728" s="98"/>
      <c r="E1728" s="98"/>
      <c r="F1728" s="98"/>
      <c r="G1728" s="98"/>
      <c r="H1728" s="98"/>
      <c r="I1728" s="98"/>
      <c r="J1728" s="98"/>
      <c r="K1728" s="98"/>
      <c r="L1728" s="98"/>
      <c r="M1728" s="98"/>
    </row>
    <row r="1729" spans="1:13">
      <c r="A1729" s="5"/>
      <c r="B1729" s="97"/>
      <c r="C1729" s="97"/>
      <c r="D1729" s="98"/>
      <c r="E1729" s="98"/>
      <c r="F1729" s="98"/>
      <c r="G1729" s="98"/>
      <c r="H1729" s="98"/>
      <c r="I1729" s="98"/>
      <c r="J1729" s="98"/>
      <c r="K1729" s="98"/>
      <c r="L1729" s="98"/>
      <c r="M1729" s="98"/>
    </row>
    <row r="1730" spans="1:13">
      <c r="A1730" s="5"/>
      <c r="B1730" s="97"/>
      <c r="C1730" s="97"/>
      <c r="D1730" s="98"/>
      <c r="E1730" s="98"/>
      <c r="F1730" s="98"/>
      <c r="G1730" s="98"/>
      <c r="H1730" s="98"/>
      <c r="I1730" s="98"/>
      <c r="J1730" s="98"/>
      <c r="K1730" s="98"/>
      <c r="L1730" s="98"/>
      <c r="M1730" s="98"/>
    </row>
    <row r="1731" spans="1:13">
      <c r="A1731" s="5"/>
      <c r="B1731" s="97"/>
      <c r="C1731" s="97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</row>
    <row r="1732" spans="1:13">
      <c r="A1732" s="5"/>
      <c r="B1732" s="97"/>
      <c r="C1732" s="97"/>
      <c r="D1732" s="98"/>
      <c r="E1732" s="98"/>
      <c r="F1732" s="98"/>
      <c r="G1732" s="98"/>
      <c r="H1732" s="98"/>
      <c r="I1732" s="98"/>
      <c r="J1732" s="98"/>
      <c r="K1732" s="98"/>
      <c r="L1732" s="98"/>
      <c r="M1732" s="98"/>
    </row>
    <row r="1733" spans="1:13">
      <c r="A1733" s="5"/>
      <c r="B1733" s="97"/>
      <c r="C1733" s="97"/>
      <c r="D1733" s="98"/>
      <c r="E1733" s="98"/>
      <c r="F1733" s="98"/>
      <c r="G1733" s="98"/>
      <c r="H1733" s="98"/>
      <c r="I1733" s="98"/>
      <c r="J1733" s="98"/>
      <c r="K1733" s="98"/>
      <c r="L1733" s="98"/>
      <c r="M1733" s="98"/>
    </row>
    <row r="1734" spans="1:13">
      <c r="A1734" s="5"/>
      <c r="B1734" s="97"/>
      <c r="C1734" s="97"/>
      <c r="D1734" s="98"/>
      <c r="E1734" s="98"/>
      <c r="F1734" s="98"/>
      <c r="G1734" s="98"/>
      <c r="H1734" s="98"/>
      <c r="I1734" s="98"/>
      <c r="J1734" s="98"/>
      <c r="K1734" s="98"/>
      <c r="L1734" s="98"/>
      <c r="M1734" s="98"/>
    </row>
    <row r="1735" spans="1:13">
      <c r="A1735" s="5"/>
      <c r="B1735" s="97"/>
      <c r="C1735" s="97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</row>
    <row r="1736" spans="1:13">
      <c r="A1736" s="5"/>
      <c r="B1736" s="97"/>
      <c r="C1736" s="97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</row>
    <row r="1737" spans="1:13">
      <c r="A1737" s="5"/>
      <c r="B1737" s="97"/>
      <c r="C1737" s="97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</row>
    <row r="1738" spans="1:13">
      <c r="A1738" s="5"/>
      <c r="B1738" s="97"/>
      <c r="C1738" s="97"/>
      <c r="D1738" s="98"/>
      <c r="E1738" s="98"/>
      <c r="F1738" s="98"/>
      <c r="G1738" s="98"/>
      <c r="H1738" s="98"/>
      <c r="I1738" s="98"/>
      <c r="J1738" s="98"/>
      <c r="K1738" s="98"/>
      <c r="L1738" s="98"/>
      <c r="M1738" s="98"/>
    </row>
    <row r="1739" spans="1:13">
      <c r="A1739" s="5"/>
      <c r="B1739" s="97"/>
      <c r="C1739" s="97"/>
      <c r="D1739" s="98"/>
      <c r="E1739" s="98"/>
      <c r="F1739" s="98"/>
      <c r="G1739" s="98"/>
      <c r="H1739" s="98"/>
      <c r="I1739" s="98"/>
      <c r="J1739" s="98"/>
      <c r="K1739" s="98"/>
      <c r="L1739" s="98"/>
      <c r="M1739" s="98"/>
    </row>
    <row r="1740" spans="1:13">
      <c r="A1740" s="5"/>
      <c r="B1740" s="97"/>
      <c r="C1740" s="97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</row>
    <row r="1741" spans="1:13">
      <c r="A1741" s="5"/>
      <c r="B1741" s="97"/>
      <c r="C1741" s="97"/>
      <c r="D1741" s="98"/>
      <c r="E1741" s="98"/>
      <c r="F1741" s="98"/>
      <c r="G1741" s="98"/>
      <c r="H1741" s="98"/>
      <c r="I1741" s="98"/>
      <c r="J1741" s="98"/>
      <c r="K1741" s="98"/>
      <c r="L1741" s="98"/>
      <c r="M1741" s="98"/>
    </row>
    <row r="1742" spans="1:13">
      <c r="A1742" s="5"/>
      <c r="B1742" s="97"/>
      <c r="C1742" s="97"/>
      <c r="D1742" s="98"/>
      <c r="E1742" s="98"/>
      <c r="F1742" s="98"/>
      <c r="G1742" s="98"/>
      <c r="H1742" s="98"/>
      <c r="I1742" s="98"/>
      <c r="J1742" s="98"/>
      <c r="K1742" s="98"/>
      <c r="L1742" s="98"/>
      <c r="M1742" s="98"/>
    </row>
    <row r="1743" spans="1:13">
      <c r="A1743" s="5"/>
      <c r="B1743" s="97"/>
      <c r="C1743" s="97"/>
      <c r="D1743" s="98"/>
      <c r="E1743" s="98"/>
      <c r="F1743" s="98"/>
      <c r="G1743" s="98"/>
      <c r="H1743" s="98"/>
      <c r="I1743" s="98"/>
      <c r="J1743" s="98"/>
      <c r="K1743" s="98"/>
      <c r="L1743" s="98"/>
      <c r="M1743" s="98"/>
    </row>
    <row r="1744" spans="1:13">
      <c r="A1744" s="5"/>
      <c r="B1744" s="97"/>
      <c r="C1744" s="97"/>
      <c r="D1744" s="98"/>
      <c r="E1744" s="98"/>
      <c r="F1744" s="98"/>
      <c r="G1744" s="98"/>
      <c r="H1744" s="98"/>
      <c r="I1744" s="98"/>
      <c r="J1744" s="98"/>
      <c r="K1744" s="98"/>
      <c r="L1744" s="98"/>
      <c r="M1744" s="98"/>
    </row>
    <row r="1745" spans="1:13">
      <c r="A1745" s="5"/>
      <c r="B1745" s="97"/>
      <c r="C1745" s="97"/>
      <c r="D1745" s="98"/>
      <c r="E1745" s="98"/>
      <c r="F1745" s="98"/>
      <c r="G1745" s="98"/>
      <c r="H1745" s="98"/>
      <c r="I1745" s="98"/>
      <c r="J1745" s="98"/>
      <c r="K1745" s="98"/>
      <c r="L1745" s="98"/>
      <c r="M1745" s="98"/>
    </row>
    <row r="1746" spans="1:13">
      <c r="A1746" s="5"/>
      <c r="B1746" s="97"/>
      <c r="C1746" s="97"/>
      <c r="D1746" s="98"/>
      <c r="E1746" s="98"/>
      <c r="F1746" s="98"/>
      <c r="G1746" s="98"/>
      <c r="H1746" s="98"/>
      <c r="I1746" s="98"/>
      <c r="J1746" s="98"/>
      <c r="K1746" s="98"/>
      <c r="L1746" s="98"/>
      <c r="M1746" s="98"/>
    </row>
    <row r="1747" spans="1:13">
      <c r="A1747" s="5"/>
      <c r="B1747" s="3"/>
      <c r="C1747" s="3"/>
      <c r="D1747" s="4"/>
      <c r="E1747" s="4"/>
      <c r="F1747" s="4"/>
      <c r="G1747" s="4"/>
      <c r="H1747" s="98"/>
      <c r="I1747" s="4"/>
      <c r="J1747" s="4"/>
      <c r="K1747" s="4"/>
      <c r="L1747" s="4"/>
      <c r="M1747" s="4"/>
    </row>
    <row r="1748" spans="1:13">
      <c r="A1748" s="5"/>
      <c r="B1748" s="97"/>
      <c r="C1748" s="97"/>
      <c r="D1748" s="98"/>
      <c r="E1748" s="98"/>
      <c r="F1748" s="98"/>
      <c r="G1748" s="98"/>
      <c r="H1748" s="98"/>
      <c r="I1748" s="98"/>
      <c r="J1748" s="98"/>
      <c r="K1748" s="98"/>
      <c r="L1748" s="98"/>
      <c r="M1748" s="98"/>
    </row>
    <row r="1749" spans="1:13">
      <c r="A1749" s="5"/>
      <c r="B1749" s="97"/>
      <c r="C1749" s="97"/>
      <c r="D1749" s="98"/>
      <c r="E1749" s="98"/>
      <c r="F1749" s="98"/>
      <c r="G1749" s="98"/>
      <c r="H1749" s="98"/>
      <c r="I1749" s="98"/>
      <c r="J1749" s="98"/>
      <c r="K1749" s="98"/>
      <c r="L1749" s="98"/>
      <c r="M1749" s="98"/>
    </row>
    <row r="1750" spans="1:13">
      <c r="A1750" s="5"/>
      <c r="B1750" s="97"/>
      <c r="C1750" s="97"/>
      <c r="D1750" s="98"/>
      <c r="E1750" s="98"/>
      <c r="F1750" s="98"/>
      <c r="G1750" s="98"/>
      <c r="H1750" s="98"/>
      <c r="I1750" s="98"/>
      <c r="J1750" s="98"/>
      <c r="K1750" s="98"/>
      <c r="L1750" s="98"/>
      <c r="M1750" s="98"/>
    </row>
    <row r="1751" spans="1:13">
      <c r="A1751" s="5"/>
      <c r="B1751" s="97"/>
      <c r="C1751" s="97"/>
      <c r="D1751" s="98"/>
      <c r="E1751" s="98"/>
      <c r="F1751" s="98"/>
      <c r="G1751" s="98"/>
      <c r="H1751" s="98"/>
      <c r="I1751" s="98"/>
      <c r="J1751" s="98"/>
      <c r="K1751" s="98"/>
      <c r="L1751" s="98"/>
      <c r="M1751" s="98"/>
    </row>
    <row r="1752" spans="1:13">
      <c r="A1752" s="5"/>
      <c r="B1752" s="97"/>
      <c r="C1752" s="97"/>
      <c r="D1752" s="98"/>
      <c r="E1752" s="98"/>
      <c r="F1752" s="98"/>
      <c r="G1752" s="98"/>
      <c r="H1752" s="98"/>
      <c r="I1752" s="98"/>
      <c r="J1752" s="98"/>
      <c r="K1752" s="98"/>
      <c r="L1752" s="98"/>
      <c r="M1752" s="98"/>
    </row>
    <row r="1753" spans="1:13">
      <c r="A1753" s="5"/>
      <c r="B1753" s="97"/>
      <c r="C1753" s="97"/>
      <c r="D1753" s="98"/>
      <c r="E1753" s="98"/>
      <c r="F1753" s="98"/>
      <c r="G1753" s="98"/>
      <c r="H1753" s="98"/>
      <c r="I1753" s="98"/>
      <c r="J1753" s="98"/>
      <c r="K1753" s="98"/>
      <c r="L1753" s="98"/>
      <c r="M1753" s="98"/>
    </row>
    <row r="1754" spans="1:13">
      <c r="A1754" s="5"/>
      <c r="B1754" s="97"/>
      <c r="C1754" s="97"/>
      <c r="D1754" s="98"/>
      <c r="E1754" s="98"/>
      <c r="F1754" s="98"/>
      <c r="G1754" s="98"/>
      <c r="H1754" s="98"/>
      <c r="I1754" s="98"/>
      <c r="J1754" s="98"/>
      <c r="K1754" s="98"/>
      <c r="L1754" s="98"/>
      <c r="M1754" s="98"/>
    </row>
    <row r="1755" spans="1:13">
      <c r="A1755" s="5"/>
      <c r="B1755" s="97"/>
      <c r="C1755" s="97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</row>
    <row r="1756" spans="1:13">
      <c r="A1756" s="5"/>
      <c r="B1756" s="97"/>
      <c r="C1756" s="97"/>
      <c r="D1756" s="98"/>
      <c r="E1756" s="98"/>
      <c r="F1756" s="98"/>
      <c r="G1756" s="98"/>
      <c r="H1756" s="98"/>
      <c r="I1756" s="98"/>
      <c r="J1756" s="98"/>
      <c r="K1756" s="98"/>
      <c r="L1756" s="98"/>
      <c r="M1756" s="98"/>
    </row>
    <row r="1757" spans="1:13">
      <c r="A1757" s="5"/>
      <c r="B1757" s="97"/>
      <c r="C1757" s="97"/>
      <c r="D1757" s="98"/>
      <c r="E1757" s="98"/>
      <c r="F1757" s="98"/>
      <c r="G1757" s="98"/>
      <c r="H1757" s="98"/>
      <c r="I1757" s="98"/>
      <c r="J1757" s="98"/>
      <c r="K1757" s="98"/>
      <c r="L1757" s="98"/>
      <c r="M1757" s="98"/>
    </row>
    <row r="1758" spans="1:13">
      <c r="A1758" s="5"/>
      <c r="B1758" s="97"/>
      <c r="C1758" s="97"/>
      <c r="D1758" s="98"/>
      <c r="E1758" s="98"/>
      <c r="F1758" s="98"/>
      <c r="G1758" s="98"/>
      <c r="H1758" s="98"/>
      <c r="I1758" s="98"/>
      <c r="J1758" s="98"/>
      <c r="K1758" s="98"/>
      <c r="L1758" s="98"/>
      <c r="M1758" s="98"/>
    </row>
    <row r="1759" spans="1:13">
      <c r="A1759" s="5"/>
      <c r="B1759" s="97"/>
      <c r="C1759" s="97"/>
      <c r="D1759" s="98"/>
      <c r="E1759" s="98"/>
      <c r="F1759" s="98"/>
      <c r="G1759" s="98"/>
      <c r="H1759" s="98"/>
      <c r="I1759" s="98"/>
      <c r="J1759" s="98"/>
      <c r="K1759" s="98"/>
      <c r="L1759" s="98"/>
      <c r="M1759" s="98"/>
    </row>
    <row r="1760" spans="1:13">
      <c r="A1760" s="5"/>
      <c r="B1760" s="97"/>
      <c r="C1760" s="97"/>
      <c r="D1760" s="98"/>
      <c r="E1760" s="98"/>
      <c r="F1760" s="98"/>
      <c r="G1760" s="98"/>
      <c r="H1760" s="98"/>
      <c r="I1760" s="98"/>
      <c r="J1760" s="98"/>
      <c r="K1760" s="98"/>
      <c r="L1760" s="98"/>
      <c r="M1760" s="98"/>
    </row>
    <row r="1761" spans="1:13">
      <c r="A1761" s="5"/>
      <c r="B1761" s="97"/>
      <c r="C1761" s="97"/>
      <c r="D1761" s="98"/>
      <c r="E1761" s="98"/>
      <c r="F1761" s="98"/>
      <c r="G1761" s="98"/>
      <c r="H1761" s="98"/>
      <c r="I1761" s="98"/>
      <c r="J1761" s="98"/>
      <c r="K1761" s="98"/>
      <c r="L1761" s="98"/>
      <c r="M1761" s="98"/>
    </row>
    <row r="1762" spans="1:13">
      <c r="A1762" s="5"/>
      <c r="B1762" s="97"/>
      <c r="C1762" s="97"/>
      <c r="D1762" s="98"/>
      <c r="E1762" s="98"/>
      <c r="F1762" s="98"/>
      <c r="G1762" s="98"/>
      <c r="H1762" s="98"/>
      <c r="I1762" s="98"/>
      <c r="J1762" s="98"/>
      <c r="K1762" s="98"/>
      <c r="L1762" s="98"/>
      <c r="M1762" s="98"/>
    </row>
    <row r="1763" spans="1:13">
      <c r="A1763" s="5"/>
      <c r="B1763" s="97"/>
      <c r="C1763" s="97"/>
      <c r="D1763" s="98"/>
      <c r="E1763" s="98"/>
      <c r="F1763" s="98"/>
      <c r="G1763" s="98"/>
      <c r="H1763" s="98"/>
      <c r="I1763" s="98"/>
      <c r="J1763" s="98"/>
      <c r="K1763" s="98"/>
      <c r="L1763" s="98"/>
      <c r="M1763" s="98"/>
    </row>
    <row r="1764" spans="1:13">
      <c r="A1764" s="5"/>
      <c r="B1764" s="97"/>
      <c r="C1764" s="97"/>
      <c r="D1764" s="98"/>
      <c r="E1764" s="98"/>
      <c r="F1764" s="98"/>
      <c r="G1764" s="98"/>
      <c r="H1764" s="98"/>
      <c r="I1764" s="98"/>
      <c r="J1764" s="98"/>
      <c r="K1764" s="98"/>
      <c r="L1764" s="98"/>
      <c r="M1764" s="98"/>
    </row>
    <row r="1765" spans="1:13">
      <c r="A1765" s="5"/>
      <c r="B1765" s="97"/>
      <c r="C1765" s="97"/>
      <c r="D1765" s="98"/>
      <c r="E1765" s="98"/>
      <c r="F1765" s="98"/>
      <c r="G1765" s="98"/>
      <c r="H1765" s="98"/>
      <c r="I1765" s="98"/>
      <c r="J1765" s="98"/>
      <c r="K1765" s="98"/>
      <c r="L1765" s="98"/>
      <c r="M1765" s="98"/>
    </row>
    <row r="1766" spans="1:13">
      <c r="A1766" s="5"/>
      <c r="B1766" s="97"/>
      <c r="C1766" s="97"/>
      <c r="D1766" s="98"/>
      <c r="E1766" s="98"/>
      <c r="F1766" s="98"/>
      <c r="G1766" s="98"/>
      <c r="H1766" s="98"/>
      <c r="I1766" s="98"/>
      <c r="J1766" s="98"/>
      <c r="K1766" s="98"/>
      <c r="L1766" s="98"/>
      <c r="M1766" s="98"/>
    </row>
    <row r="1767" spans="1:13">
      <c r="A1767" s="5"/>
      <c r="B1767" s="97"/>
      <c r="C1767" s="97"/>
      <c r="D1767" s="98"/>
      <c r="E1767" s="98"/>
      <c r="F1767" s="98"/>
      <c r="G1767" s="98"/>
      <c r="H1767" s="98"/>
      <c r="I1767" s="98"/>
      <c r="J1767" s="98"/>
      <c r="K1767" s="98"/>
      <c r="L1767" s="98"/>
      <c r="M1767" s="98"/>
    </row>
    <row r="1768" spans="1:13">
      <c r="A1768" s="5"/>
      <c r="B1768" s="97"/>
      <c r="C1768" s="97"/>
      <c r="D1768" s="98"/>
      <c r="E1768" s="98"/>
      <c r="F1768" s="98"/>
      <c r="G1768" s="98"/>
      <c r="H1768" s="98"/>
      <c r="I1768" s="98"/>
      <c r="J1768" s="98"/>
      <c r="K1768" s="98"/>
      <c r="L1768" s="98"/>
      <c r="M1768" s="98"/>
    </row>
    <row r="1769" spans="1:13">
      <c r="A1769" s="5"/>
      <c r="B1769" s="97"/>
      <c r="C1769" s="97"/>
      <c r="D1769" s="98"/>
      <c r="E1769" s="98"/>
      <c r="F1769" s="98"/>
      <c r="G1769" s="98"/>
      <c r="H1769" s="98"/>
      <c r="I1769" s="98"/>
      <c r="J1769" s="98"/>
      <c r="K1769" s="98"/>
      <c r="L1769" s="98"/>
      <c r="M1769" s="98"/>
    </row>
    <row r="1770" spans="1:13">
      <c r="A1770" s="5"/>
      <c r="B1770" s="97"/>
      <c r="C1770" s="97"/>
      <c r="D1770" s="98"/>
      <c r="E1770" s="98"/>
      <c r="F1770" s="98"/>
      <c r="G1770" s="98"/>
      <c r="H1770" s="98"/>
      <c r="I1770" s="98"/>
      <c r="J1770" s="98"/>
      <c r="K1770" s="98"/>
      <c r="L1770" s="98"/>
      <c r="M1770" s="98"/>
    </row>
    <row r="1771" spans="1:13">
      <c r="A1771" s="5"/>
      <c r="B1771" s="97"/>
      <c r="C1771" s="97"/>
      <c r="D1771" s="98"/>
      <c r="E1771" s="98"/>
      <c r="F1771" s="98"/>
      <c r="G1771" s="98"/>
      <c r="H1771" s="98"/>
      <c r="I1771" s="98"/>
      <c r="J1771" s="98"/>
      <c r="K1771" s="98"/>
      <c r="L1771" s="98"/>
      <c r="M1771" s="98"/>
    </row>
    <row r="1772" spans="1:13">
      <c r="A1772" s="5"/>
      <c r="B1772" s="97"/>
      <c r="C1772" s="97"/>
      <c r="D1772" s="98"/>
      <c r="E1772" s="98"/>
      <c r="F1772" s="98"/>
      <c r="G1772" s="98"/>
      <c r="H1772" s="98"/>
      <c r="I1772" s="98"/>
      <c r="J1772" s="98"/>
      <c r="K1772" s="98"/>
      <c r="L1772" s="98"/>
      <c r="M1772" s="98"/>
    </row>
    <row r="1773" spans="1:13">
      <c r="A1773" s="5"/>
      <c r="B1773" s="97"/>
      <c r="C1773" s="97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</row>
    <row r="1774" spans="1:13">
      <c r="A1774" s="5"/>
      <c r="B1774" s="97"/>
      <c r="C1774" s="97"/>
      <c r="D1774" s="98"/>
      <c r="E1774" s="98"/>
      <c r="F1774" s="98"/>
      <c r="G1774" s="98"/>
      <c r="H1774" s="98"/>
      <c r="I1774" s="98"/>
      <c r="J1774" s="98"/>
      <c r="K1774" s="98"/>
      <c r="L1774" s="98"/>
      <c r="M1774" s="98"/>
    </row>
    <row r="1775" spans="1:13">
      <c r="A1775" s="5"/>
      <c r="B1775" s="97"/>
      <c r="C1775" s="97"/>
      <c r="D1775" s="98"/>
      <c r="E1775" s="98"/>
      <c r="F1775" s="98"/>
      <c r="G1775" s="98"/>
      <c r="H1775" s="98"/>
      <c r="I1775" s="98"/>
      <c r="J1775" s="98"/>
      <c r="K1775" s="98"/>
      <c r="L1775" s="98"/>
      <c r="M1775" s="98"/>
    </row>
    <row r="1776" spans="1:13">
      <c r="A1776" s="5"/>
      <c r="B1776" s="97"/>
      <c r="C1776" s="97"/>
      <c r="D1776" s="98"/>
      <c r="E1776" s="98"/>
      <c r="F1776" s="98"/>
      <c r="G1776" s="98"/>
      <c r="H1776" s="98"/>
      <c r="I1776" s="98"/>
      <c r="J1776" s="98"/>
      <c r="K1776" s="98"/>
      <c r="L1776" s="98"/>
      <c r="M1776" s="98"/>
    </row>
    <row r="1777" spans="1:13">
      <c r="A1777" s="5"/>
      <c r="B1777" s="97"/>
      <c r="C1777" s="97"/>
      <c r="D1777" s="98"/>
      <c r="E1777" s="98"/>
      <c r="F1777" s="98"/>
      <c r="G1777" s="98"/>
      <c r="H1777" s="98"/>
      <c r="I1777" s="98"/>
      <c r="J1777" s="98"/>
      <c r="K1777" s="98"/>
      <c r="L1777" s="98"/>
      <c r="M1777" s="98"/>
    </row>
    <row r="1778" spans="1:13">
      <c r="A1778" s="5"/>
      <c r="B1778" s="97"/>
      <c r="C1778" s="97"/>
      <c r="D1778" s="98"/>
      <c r="E1778" s="98"/>
      <c r="F1778" s="98"/>
      <c r="G1778" s="98"/>
      <c r="H1778" s="98"/>
      <c r="I1778" s="98"/>
      <c r="J1778" s="98"/>
      <c r="K1778" s="98"/>
      <c r="L1778" s="98"/>
      <c r="M1778" s="98"/>
    </row>
    <row r="1779" spans="1:13">
      <c r="A1779" s="5"/>
      <c r="B1779" s="97"/>
      <c r="C1779" s="97"/>
      <c r="D1779" s="98"/>
      <c r="E1779" s="98"/>
      <c r="F1779" s="98"/>
      <c r="G1779" s="98"/>
      <c r="H1779" s="98"/>
      <c r="I1779" s="98"/>
      <c r="J1779" s="98"/>
      <c r="K1779" s="98"/>
      <c r="L1779" s="98"/>
      <c r="M1779" s="98"/>
    </row>
    <row r="1780" spans="1:13">
      <c r="A1780" s="5"/>
      <c r="B1780" s="97"/>
      <c r="C1780" s="97"/>
      <c r="D1780" s="98"/>
      <c r="E1780" s="98"/>
      <c r="F1780" s="98"/>
      <c r="G1780" s="98"/>
      <c r="H1780" s="98"/>
      <c r="I1780" s="98"/>
      <c r="J1780" s="98"/>
      <c r="K1780" s="98"/>
      <c r="L1780" s="98"/>
      <c r="M1780" s="98"/>
    </row>
    <row r="1781" spans="1:13">
      <c r="A1781" s="5"/>
      <c r="B1781" s="97"/>
      <c r="C1781" s="97"/>
      <c r="D1781" s="98"/>
      <c r="E1781" s="98"/>
      <c r="F1781" s="98"/>
      <c r="G1781" s="98"/>
      <c r="H1781" s="98"/>
      <c r="I1781" s="98"/>
      <c r="J1781" s="98"/>
      <c r="K1781" s="98"/>
      <c r="L1781" s="98"/>
      <c r="M1781" s="98"/>
    </row>
    <row r="1782" spans="1:13">
      <c r="A1782" s="5"/>
      <c r="B1782" s="97"/>
      <c r="C1782" s="97"/>
      <c r="D1782" s="98"/>
      <c r="E1782" s="98"/>
      <c r="F1782" s="98"/>
      <c r="G1782" s="98"/>
      <c r="H1782" s="98"/>
      <c r="I1782" s="98"/>
      <c r="J1782" s="98"/>
      <c r="K1782" s="98"/>
      <c r="L1782" s="98"/>
      <c r="M1782" s="98"/>
    </row>
    <row r="1783" spans="1:13">
      <c r="A1783" s="5"/>
      <c r="B1783" s="97"/>
      <c r="C1783" s="97"/>
      <c r="D1783" s="98"/>
      <c r="E1783" s="98"/>
      <c r="F1783" s="98"/>
      <c r="G1783" s="98"/>
      <c r="H1783" s="98"/>
      <c r="I1783" s="98"/>
      <c r="J1783" s="98"/>
      <c r="K1783" s="98"/>
      <c r="L1783" s="98"/>
      <c r="M1783" s="98"/>
    </row>
    <row r="1784" spans="1:13">
      <c r="A1784" s="5"/>
      <c r="B1784" s="97"/>
      <c r="C1784" s="97"/>
      <c r="D1784" s="98"/>
      <c r="E1784" s="98"/>
      <c r="F1784" s="98"/>
      <c r="G1784" s="98"/>
      <c r="H1784" s="98"/>
      <c r="I1784" s="98"/>
      <c r="J1784" s="98"/>
      <c r="K1784" s="98"/>
      <c r="L1784" s="98"/>
      <c r="M1784" s="98"/>
    </row>
    <row r="1785" spans="1:13">
      <c r="A1785" s="5"/>
      <c r="B1785" s="97"/>
      <c r="C1785" s="97"/>
      <c r="D1785" s="98"/>
      <c r="E1785" s="98"/>
      <c r="F1785" s="98"/>
      <c r="G1785" s="98"/>
      <c r="H1785" s="98"/>
      <c r="I1785" s="98"/>
      <c r="J1785" s="98"/>
      <c r="K1785" s="98"/>
      <c r="L1785" s="98"/>
      <c r="M1785" s="98"/>
    </row>
    <row r="1786" spans="1:13">
      <c r="A1786" s="5"/>
      <c r="B1786" s="97"/>
      <c r="C1786" s="97"/>
      <c r="D1786" s="98"/>
      <c r="E1786" s="98"/>
      <c r="F1786" s="98"/>
      <c r="G1786" s="98"/>
      <c r="H1786" s="98"/>
      <c r="I1786" s="98"/>
      <c r="J1786" s="98"/>
      <c r="K1786" s="98"/>
      <c r="L1786" s="98"/>
      <c r="M1786" s="98"/>
    </row>
    <row r="1787" spans="1:13">
      <c r="A1787" s="5"/>
      <c r="B1787" s="97"/>
      <c r="C1787" s="97"/>
      <c r="D1787" s="98"/>
      <c r="E1787" s="98"/>
      <c r="F1787" s="98"/>
      <c r="G1787" s="98"/>
      <c r="H1787" s="98"/>
      <c r="I1787" s="98"/>
      <c r="J1787" s="98"/>
      <c r="K1787" s="98"/>
      <c r="L1787" s="98"/>
      <c r="M1787" s="98"/>
    </row>
    <row r="1788" spans="1:13">
      <c r="A1788" s="5"/>
      <c r="B1788" s="97"/>
      <c r="C1788" s="97"/>
      <c r="D1788" s="98"/>
      <c r="E1788" s="98"/>
      <c r="F1788" s="98"/>
      <c r="G1788" s="98"/>
      <c r="H1788" s="98"/>
      <c r="I1788" s="98"/>
      <c r="J1788" s="98"/>
      <c r="K1788" s="98"/>
      <c r="L1788" s="98"/>
      <c r="M1788" s="98"/>
    </row>
    <row r="1789" spans="1:13">
      <c r="A1789" s="5"/>
      <c r="B1789" s="97"/>
      <c r="C1789" s="97"/>
      <c r="D1789" s="98"/>
      <c r="E1789" s="98"/>
      <c r="F1789" s="98"/>
      <c r="G1789" s="98"/>
      <c r="H1789" s="98"/>
      <c r="I1789" s="98"/>
      <c r="J1789" s="98"/>
      <c r="K1789" s="98"/>
      <c r="L1789" s="98"/>
      <c r="M1789" s="98"/>
    </row>
    <row r="1790" spans="1:13">
      <c r="A1790" s="5"/>
      <c r="B1790" s="97"/>
      <c r="C1790" s="97"/>
      <c r="D1790" s="98"/>
      <c r="E1790" s="98"/>
      <c r="F1790" s="98"/>
      <c r="G1790" s="98"/>
      <c r="H1790" s="98"/>
      <c r="I1790" s="98"/>
      <c r="J1790" s="98"/>
      <c r="K1790" s="98"/>
      <c r="L1790" s="98"/>
      <c r="M1790" s="98"/>
    </row>
    <row r="1791" spans="1:13">
      <c r="A1791" s="5"/>
      <c r="B1791" s="97"/>
      <c r="C1791" s="97"/>
      <c r="D1791" s="98"/>
      <c r="E1791" s="98"/>
      <c r="F1791" s="98"/>
      <c r="G1791" s="98"/>
      <c r="H1791" s="98"/>
      <c r="I1791" s="98"/>
      <c r="J1791" s="98"/>
      <c r="K1791" s="98"/>
      <c r="L1791" s="98"/>
      <c r="M1791" s="98"/>
    </row>
    <row r="1792" spans="1:13">
      <c r="A1792" s="5"/>
      <c r="B1792" s="97"/>
      <c r="C1792" s="97"/>
      <c r="D1792" s="98"/>
      <c r="E1792" s="98"/>
      <c r="F1792" s="98"/>
      <c r="G1792" s="98"/>
      <c r="H1792" s="98"/>
      <c r="I1792" s="98"/>
      <c r="J1792" s="98"/>
      <c r="K1792" s="98"/>
      <c r="L1792" s="98"/>
      <c r="M1792" s="98"/>
    </row>
    <row r="1793" spans="1:13">
      <c r="A1793" s="5"/>
      <c r="B1793" s="97"/>
      <c r="C1793" s="97"/>
      <c r="D1793" s="98"/>
      <c r="E1793" s="98"/>
      <c r="F1793" s="98"/>
      <c r="G1793" s="98"/>
      <c r="H1793" s="98"/>
      <c r="I1793" s="98"/>
      <c r="J1793" s="98"/>
      <c r="K1793" s="98"/>
      <c r="L1793" s="98"/>
      <c r="M1793" s="98"/>
    </row>
    <row r="1794" spans="1:13">
      <c r="A1794" s="5"/>
      <c r="B1794" s="97"/>
      <c r="C1794" s="97"/>
      <c r="D1794" s="98"/>
      <c r="E1794" s="98"/>
      <c r="F1794" s="98"/>
      <c r="G1794" s="98"/>
      <c r="H1794" s="98"/>
      <c r="I1794" s="98"/>
      <c r="J1794" s="98"/>
      <c r="K1794" s="98"/>
      <c r="L1794" s="98"/>
      <c r="M1794" s="98"/>
    </row>
    <row r="1795" spans="1:13">
      <c r="A1795" s="5"/>
      <c r="B1795" s="97"/>
      <c r="C1795" s="97"/>
      <c r="D1795" s="98"/>
      <c r="E1795" s="98"/>
      <c r="F1795" s="98"/>
      <c r="G1795" s="98"/>
      <c r="H1795" s="98"/>
      <c r="I1795" s="98"/>
      <c r="J1795" s="98"/>
      <c r="K1795" s="98"/>
      <c r="L1795" s="98"/>
      <c r="M1795" s="98"/>
    </row>
    <row r="1796" spans="1:13">
      <c r="A1796" s="5"/>
      <c r="B1796" s="97"/>
      <c r="C1796" s="97"/>
      <c r="D1796" s="98"/>
      <c r="E1796" s="98"/>
      <c r="F1796" s="98"/>
      <c r="G1796" s="98"/>
      <c r="H1796" s="98"/>
      <c r="I1796" s="98"/>
      <c r="J1796" s="98"/>
      <c r="K1796" s="98"/>
      <c r="L1796" s="98"/>
      <c r="M1796" s="98"/>
    </row>
    <row r="1797" spans="1:13">
      <c r="A1797" s="5"/>
      <c r="B1797" s="97"/>
      <c r="C1797" s="97"/>
      <c r="D1797" s="98"/>
      <c r="E1797" s="98"/>
      <c r="F1797" s="98"/>
      <c r="G1797" s="98"/>
      <c r="H1797" s="98"/>
      <c r="I1797" s="98"/>
      <c r="J1797" s="98"/>
      <c r="K1797" s="98"/>
      <c r="L1797" s="98"/>
      <c r="M1797" s="98"/>
    </row>
    <row r="1798" spans="1:13">
      <c r="A1798" s="5"/>
      <c r="B1798" s="97"/>
      <c r="C1798" s="97"/>
      <c r="D1798" s="98"/>
      <c r="E1798" s="98"/>
      <c r="F1798" s="98"/>
      <c r="G1798" s="98"/>
      <c r="H1798" s="98"/>
      <c r="I1798" s="98"/>
      <c r="J1798" s="98"/>
      <c r="K1798" s="98"/>
      <c r="L1798" s="98"/>
      <c r="M1798" s="98"/>
    </row>
    <row r="1799" spans="1:13">
      <c r="A1799" s="5"/>
      <c r="B1799" s="97"/>
      <c r="C1799" s="97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</row>
    <row r="1800" spans="1:13">
      <c r="A1800" s="5"/>
      <c r="B1800" s="97"/>
      <c r="C1800" s="97"/>
      <c r="D1800" s="98"/>
      <c r="E1800" s="98"/>
      <c r="F1800" s="98"/>
      <c r="G1800" s="98"/>
      <c r="H1800" s="98"/>
      <c r="I1800" s="98"/>
      <c r="J1800" s="98"/>
      <c r="K1800" s="98"/>
      <c r="L1800" s="98"/>
      <c r="M1800" s="98"/>
    </row>
    <row r="1801" spans="1:13">
      <c r="A1801" s="5"/>
      <c r="B1801" s="97"/>
      <c r="C1801" s="97"/>
      <c r="D1801" s="98"/>
      <c r="E1801" s="98"/>
      <c r="F1801" s="98"/>
      <c r="G1801" s="98"/>
      <c r="H1801" s="98"/>
      <c r="I1801" s="98"/>
      <c r="J1801" s="98"/>
      <c r="K1801" s="98"/>
      <c r="L1801" s="98"/>
      <c r="M1801" s="98"/>
    </row>
    <row r="1802" spans="1:13">
      <c r="A1802" s="5"/>
      <c r="B1802" s="97"/>
      <c r="C1802" s="97"/>
      <c r="D1802" s="98"/>
      <c r="E1802" s="98"/>
      <c r="F1802" s="98"/>
      <c r="G1802" s="98"/>
      <c r="H1802" s="98"/>
      <c r="I1802" s="98"/>
      <c r="J1802" s="98"/>
      <c r="K1802" s="98"/>
      <c r="L1802" s="98"/>
      <c r="M1802" s="98"/>
    </row>
    <row r="1803" spans="1:13">
      <c r="A1803" s="5"/>
      <c r="B1803" s="97"/>
      <c r="C1803" s="97"/>
      <c r="D1803" s="98"/>
      <c r="E1803" s="98"/>
      <c r="F1803" s="98"/>
      <c r="G1803" s="98"/>
      <c r="H1803" s="98"/>
      <c r="I1803" s="98"/>
      <c r="J1803" s="98"/>
      <c r="K1803" s="98"/>
      <c r="L1803" s="98"/>
      <c r="M1803" s="98"/>
    </row>
    <row r="1804" spans="1:13">
      <c r="A1804" s="5"/>
      <c r="B1804" s="97"/>
      <c r="C1804" s="97"/>
      <c r="D1804" s="98"/>
      <c r="E1804" s="98"/>
      <c r="F1804" s="98"/>
      <c r="G1804" s="98"/>
      <c r="H1804" s="98"/>
      <c r="I1804" s="98"/>
      <c r="J1804" s="98"/>
      <c r="K1804" s="98"/>
      <c r="L1804" s="98"/>
      <c r="M1804" s="98"/>
    </row>
    <row r="1805" spans="1:13">
      <c r="A1805" s="5"/>
      <c r="B1805" s="97"/>
      <c r="C1805" s="97"/>
      <c r="D1805" s="98"/>
      <c r="E1805" s="98"/>
      <c r="F1805" s="98"/>
      <c r="G1805" s="98"/>
      <c r="H1805" s="98"/>
      <c r="I1805" s="98"/>
      <c r="J1805" s="98"/>
      <c r="K1805" s="98"/>
      <c r="L1805" s="98"/>
      <c r="M1805" s="98"/>
    </row>
    <row r="1806" spans="1:13">
      <c r="A1806" s="5"/>
      <c r="B1806" s="97"/>
      <c r="C1806" s="97"/>
      <c r="D1806" s="98"/>
      <c r="E1806" s="98"/>
      <c r="F1806" s="98"/>
      <c r="G1806" s="98"/>
      <c r="H1806" s="98"/>
      <c r="I1806" s="98"/>
      <c r="J1806" s="98"/>
      <c r="K1806" s="98"/>
      <c r="L1806" s="98"/>
      <c r="M1806" s="98"/>
    </row>
    <row r="1807" spans="1:13">
      <c r="A1807" s="5"/>
      <c r="B1807" s="97"/>
      <c r="C1807" s="97"/>
      <c r="D1807" s="98"/>
      <c r="E1807" s="98"/>
      <c r="F1807" s="98"/>
      <c r="G1807" s="98"/>
      <c r="H1807" s="98"/>
      <c r="I1807" s="98"/>
      <c r="J1807" s="98"/>
      <c r="K1807" s="98"/>
      <c r="L1807" s="98"/>
      <c r="M1807" s="98"/>
    </row>
    <row r="1808" spans="1:13">
      <c r="A1808" s="5"/>
      <c r="B1808" s="97"/>
      <c r="C1808" s="97"/>
      <c r="D1808" s="98"/>
      <c r="E1808" s="98"/>
      <c r="F1808" s="98"/>
      <c r="G1808" s="98"/>
      <c r="H1808" s="98"/>
      <c r="I1808" s="98"/>
      <c r="J1808" s="98"/>
      <c r="K1808" s="98"/>
      <c r="L1808" s="98"/>
      <c r="M1808" s="98"/>
    </row>
    <row r="1809" spans="1:13">
      <c r="A1809" s="5"/>
      <c r="B1809" s="97"/>
      <c r="C1809" s="97"/>
      <c r="D1809" s="98"/>
      <c r="E1809" s="98"/>
      <c r="F1809" s="98"/>
      <c r="G1809" s="98"/>
      <c r="H1809" s="98"/>
      <c r="I1809" s="98"/>
      <c r="J1809" s="98"/>
      <c r="K1809" s="98"/>
      <c r="L1809" s="98"/>
      <c r="M1809" s="98"/>
    </row>
    <row r="1810" spans="1:13">
      <c r="A1810" s="5"/>
      <c r="B1810" s="97"/>
      <c r="C1810" s="97"/>
      <c r="D1810" s="98"/>
      <c r="E1810" s="98"/>
      <c r="F1810" s="98"/>
      <c r="G1810" s="98"/>
      <c r="H1810" s="98"/>
      <c r="I1810" s="98"/>
      <c r="J1810" s="98"/>
      <c r="K1810" s="98"/>
      <c r="L1810" s="98"/>
      <c r="M1810" s="98"/>
    </row>
    <row r="1811" spans="1:13">
      <c r="A1811" s="5"/>
      <c r="B1811" s="97"/>
      <c r="C1811" s="97"/>
      <c r="D1811" s="98"/>
      <c r="E1811" s="98"/>
      <c r="F1811" s="98"/>
      <c r="G1811" s="98"/>
      <c r="H1811" s="98"/>
      <c r="I1811" s="98"/>
      <c r="J1811" s="98"/>
      <c r="K1811" s="98"/>
      <c r="L1811" s="98"/>
      <c r="M1811" s="98"/>
    </row>
    <row r="1812" spans="1:13">
      <c r="A1812" s="5"/>
      <c r="B1812" s="97"/>
      <c r="C1812" s="97"/>
      <c r="D1812" s="98"/>
      <c r="E1812" s="98"/>
      <c r="F1812" s="98"/>
      <c r="G1812" s="98"/>
      <c r="H1812" s="98"/>
      <c r="I1812" s="98"/>
      <c r="J1812" s="98"/>
      <c r="K1812" s="98"/>
      <c r="L1812" s="98"/>
      <c r="M1812" s="98"/>
    </row>
    <row r="1813" spans="1:13">
      <c r="A1813" s="5"/>
      <c r="B1813" s="97"/>
      <c r="C1813" s="97"/>
      <c r="D1813" s="98"/>
      <c r="E1813" s="98"/>
      <c r="F1813" s="98"/>
      <c r="G1813" s="98"/>
      <c r="H1813" s="98"/>
      <c r="I1813" s="98"/>
      <c r="J1813" s="98"/>
      <c r="K1813" s="98"/>
      <c r="L1813" s="98"/>
      <c r="M1813" s="98"/>
    </row>
    <row r="1814" spans="1:13">
      <c r="A1814" s="5"/>
      <c r="B1814" s="97"/>
      <c r="C1814" s="97"/>
      <c r="D1814" s="98"/>
      <c r="E1814" s="98"/>
      <c r="F1814" s="98"/>
      <c r="G1814" s="98"/>
      <c r="H1814" s="98"/>
      <c r="I1814" s="98"/>
      <c r="J1814" s="98"/>
      <c r="K1814" s="98"/>
      <c r="L1814" s="98"/>
      <c r="M1814" s="98"/>
    </row>
    <row r="1815" spans="1:13">
      <c r="A1815" s="5"/>
      <c r="B1815" s="97"/>
      <c r="C1815" s="97"/>
      <c r="D1815" s="98"/>
      <c r="E1815" s="98"/>
      <c r="F1815" s="98"/>
      <c r="G1815" s="98"/>
      <c r="H1815" s="98"/>
      <c r="I1815" s="98"/>
      <c r="J1815" s="98"/>
      <c r="K1815" s="98"/>
      <c r="L1815" s="98"/>
      <c r="M1815" s="98"/>
    </row>
    <row r="1816" spans="1:13">
      <c r="A1816" s="5"/>
      <c r="B1816" s="97"/>
      <c r="C1816" s="97"/>
      <c r="D1816" s="98"/>
      <c r="E1816" s="98"/>
      <c r="F1816" s="98"/>
      <c r="G1816" s="98"/>
      <c r="H1816" s="98"/>
      <c r="I1816" s="98"/>
      <c r="J1816" s="98"/>
      <c r="K1816" s="98"/>
      <c r="L1816" s="98"/>
      <c r="M1816" s="98"/>
    </row>
    <row r="1817" spans="1:13">
      <c r="A1817" s="5"/>
      <c r="B1817" s="97"/>
      <c r="C1817" s="97"/>
      <c r="D1817" s="98"/>
      <c r="E1817" s="98"/>
      <c r="F1817" s="98"/>
      <c r="G1817" s="98"/>
      <c r="H1817" s="98"/>
      <c r="I1817" s="98"/>
      <c r="J1817" s="98"/>
      <c r="K1817" s="98"/>
      <c r="L1817" s="98"/>
      <c r="M1817" s="98"/>
    </row>
    <row r="1818" spans="1:13">
      <c r="A1818" s="5"/>
      <c r="B1818" s="97"/>
      <c r="C1818" s="97"/>
      <c r="D1818" s="98"/>
      <c r="E1818" s="98"/>
      <c r="F1818" s="98"/>
      <c r="G1818" s="98"/>
      <c r="H1818" s="98"/>
      <c r="I1818" s="98"/>
      <c r="J1818" s="98"/>
      <c r="K1818" s="98"/>
      <c r="L1818" s="98"/>
      <c r="M1818" s="98"/>
    </row>
    <row r="1819" spans="1:13">
      <c r="A1819" s="5"/>
      <c r="B1819" s="97"/>
      <c r="C1819" s="97"/>
      <c r="D1819" s="98"/>
      <c r="E1819" s="98"/>
      <c r="F1819" s="98"/>
      <c r="G1819" s="98"/>
      <c r="H1819" s="98"/>
      <c r="I1819" s="98"/>
      <c r="J1819" s="98"/>
      <c r="K1819" s="98"/>
      <c r="L1819" s="98"/>
      <c r="M1819" s="98"/>
    </row>
    <row r="1820" spans="1:13">
      <c r="A1820" s="5"/>
      <c r="B1820" s="97"/>
      <c r="C1820" s="97"/>
      <c r="D1820" s="98"/>
      <c r="E1820" s="98"/>
      <c r="F1820" s="98"/>
      <c r="G1820" s="98"/>
      <c r="H1820" s="98"/>
      <c r="I1820" s="98"/>
      <c r="J1820" s="98"/>
      <c r="K1820" s="98"/>
      <c r="L1820" s="98"/>
      <c r="M1820" s="98"/>
    </row>
    <row r="1821" spans="1:13">
      <c r="A1821" s="5"/>
      <c r="B1821" s="97"/>
      <c r="C1821" s="97"/>
      <c r="D1821" s="98"/>
      <c r="E1821" s="98"/>
      <c r="F1821" s="98"/>
      <c r="G1821" s="98"/>
      <c r="H1821" s="98"/>
      <c r="I1821" s="98"/>
      <c r="J1821" s="98"/>
      <c r="K1821" s="98"/>
      <c r="L1821" s="98"/>
      <c r="M1821" s="98"/>
    </row>
    <row r="1822" spans="1:13">
      <c r="A1822" s="5"/>
      <c r="B1822" s="97"/>
      <c r="C1822" s="97"/>
      <c r="D1822" s="98"/>
      <c r="E1822" s="98"/>
      <c r="F1822" s="98"/>
      <c r="G1822" s="98"/>
      <c r="H1822" s="98"/>
      <c r="I1822" s="98"/>
      <c r="J1822" s="98"/>
      <c r="K1822" s="98"/>
      <c r="L1822" s="98"/>
      <c r="M1822" s="98"/>
    </row>
    <row r="1823" spans="1:13">
      <c r="A1823" s="5"/>
      <c r="B1823" s="97"/>
      <c r="C1823" s="97"/>
      <c r="D1823" s="98"/>
      <c r="E1823" s="98"/>
      <c r="F1823" s="98"/>
      <c r="G1823" s="98"/>
      <c r="H1823" s="98"/>
      <c r="I1823" s="98"/>
      <c r="J1823" s="98"/>
      <c r="K1823" s="98"/>
      <c r="L1823" s="98"/>
      <c r="M1823" s="98"/>
    </row>
    <row r="1824" spans="1:13">
      <c r="A1824" s="5"/>
      <c r="B1824" s="97"/>
      <c r="C1824" s="97"/>
      <c r="D1824" s="98"/>
      <c r="E1824" s="98"/>
      <c r="F1824" s="98"/>
      <c r="G1824" s="98"/>
      <c r="H1824" s="98"/>
      <c r="I1824" s="98"/>
      <c r="J1824" s="98"/>
      <c r="K1824" s="98"/>
      <c r="L1824" s="98"/>
      <c r="M1824" s="98"/>
    </row>
    <row r="1825" spans="1:13">
      <c r="A1825" s="5"/>
      <c r="B1825" s="97"/>
      <c r="C1825" s="97"/>
      <c r="D1825" s="98"/>
      <c r="E1825" s="98"/>
      <c r="F1825" s="98"/>
      <c r="G1825" s="98"/>
      <c r="H1825" s="98"/>
      <c r="I1825" s="98"/>
      <c r="J1825" s="98"/>
      <c r="K1825" s="98"/>
      <c r="L1825" s="98"/>
      <c r="M1825" s="98"/>
    </row>
    <row r="1826" spans="1:13">
      <c r="A1826" s="5"/>
      <c r="B1826" s="97"/>
      <c r="C1826" s="97"/>
      <c r="D1826" s="98"/>
      <c r="E1826" s="98"/>
      <c r="F1826" s="98"/>
      <c r="G1826" s="98"/>
      <c r="H1826" s="98"/>
      <c r="I1826" s="98"/>
      <c r="J1826" s="98"/>
      <c r="K1826" s="98"/>
      <c r="L1826" s="98"/>
      <c r="M1826" s="98"/>
    </row>
    <row r="1827" spans="1:13">
      <c r="A1827" s="5"/>
      <c r="B1827" s="97"/>
      <c r="C1827" s="97"/>
      <c r="D1827" s="98"/>
      <c r="E1827" s="98"/>
      <c r="F1827" s="98"/>
      <c r="G1827" s="98"/>
      <c r="H1827" s="98"/>
      <c r="I1827" s="98"/>
      <c r="J1827" s="98"/>
      <c r="K1827" s="98"/>
      <c r="L1827" s="98"/>
      <c r="M1827" s="98"/>
    </row>
    <row r="1828" spans="1:13">
      <c r="A1828" s="5"/>
      <c r="B1828" s="97"/>
      <c r="C1828" s="97"/>
      <c r="D1828" s="98"/>
      <c r="E1828" s="98"/>
      <c r="F1828" s="98"/>
      <c r="G1828" s="98"/>
      <c r="H1828" s="98"/>
      <c r="I1828" s="98"/>
      <c r="J1828" s="98"/>
      <c r="K1828" s="98"/>
      <c r="L1828" s="98"/>
      <c r="M1828" s="98"/>
    </row>
    <row r="1829" spans="1:13">
      <c r="A1829" s="5"/>
      <c r="B1829" s="97"/>
      <c r="C1829" s="97"/>
      <c r="D1829" s="98"/>
      <c r="E1829" s="98"/>
      <c r="F1829" s="98"/>
      <c r="G1829" s="98"/>
      <c r="H1829" s="98"/>
      <c r="I1829" s="98"/>
      <c r="J1829" s="98"/>
      <c r="K1829" s="98"/>
      <c r="L1829" s="98"/>
      <c r="M1829" s="98"/>
    </row>
    <row r="1830" spans="1:13">
      <c r="A1830" s="5"/>
      <c r="B1830" s="97"/>
      <c r="C1830" s="97"/>
      <c r="D1830" s="98"/>
      <c r="E1830" s="98"/>
      <c r="F1830" s="98"/>
      <c r="G1830" s="98"/>
      <c r="H1830" s="98"/>
      <c r="I1830" s="98"/>
      <c r="J1830" s="98"/>
      <c r="K1830" s="98"/>
      <c r="L1830" s="98"/>
      <c r="M1830" s="98"/>
    </row>
    <row r="1831" spans="1:13">
      <c r="A1831" s="5"/>
      <c r="B1831" s="97"/>
      <c r="C1831" s="97"/>
      <c r="D1831" s="98"/>
      <c r="E1831" s="98"/>
      <c r="F1831" s="98"/>
      <c r="G1831" s="98"/>
      <c r="H1831" s="98"/>
      <c r="I1831" s="98"/>
      <c r="J1831" s="98"/>
      <c r="K1831" s="98"/>
      <c r="L1831" s="98"/>
      <c r="M1831" s="98"/>
    </row>
    <row r="1832" spans="1:13">
      <c r="A1832" s="5"/>
      <c r="B1832" s="97"/>
      <c r="C1832" s="97"/>
      <c r="D1832" s="98"/>
      <c r="E1832" s="98"/>
      <c r="F1832" s="98"/>
      <c r="G1832" s="98"/>
      <c r="H1832" s="98"/>
      <c r="I1832" s="98"/>
      <c r="J1832" s="98"/>
      <c r="K1832" s="98"/>
      <c r="L1832" s="98"/>
      <c r="M1832" s="98"/>
    </row>
    <row r="1833" spans="1:13">
      <c r="A1833" s="5"/>
      <c r="B1833" s="97"/>
      <c r="C1833" s="97"/>
      <c r="D1833" s="98"/>
      <c r="E1833" s="98"/>
      <c r="F1833" s="98"/>
      <c r="G1833" s="98"/>
      <c r="H1833" s="98"/>
      <c r="I1833" s="98"/>
      <c r="J1833" s="98"/>
      <c r="K1833" s="98"/>
      <c r="L1833" s="98"/>
      <c r="M1833" s="98"/>
    </row>
    <row r="1834" spans="1:13">
      <c r="A1834" s="5"/>
      <c r="B1834" s="97"/>
      <c r="C1834" s="97"/>
      <c r="D1834" s="98"/>
      <c r="E1834" s="98"/>
      <c r="F1834" s="98"/>
      <c r="G1834" s="98"/>
      <c r="H1834" s="98"/>
      <c r="I1834" s="98"/>
      <c r="J1834" s="98"/>
      <c r="K1834" s="98"/>
      <c r="L1834" s="98"/>
      <c r="M1834" s="98"/>
    </row>
    <row r="1835" spans="1:13">
      <c r="A1835" s="5"/>
      <c r="B1835" s="97"/>
      <c r="C1835" s="97"/>
      <c r="D1835" s="98"/>
      <c r="E1835" s="98"/>
      <c r="F1835" s="98"/>
      <c r="G1835" s="98"/>
      <c r="H1835" s="98"/>
      <c r="I1835" s="98"/>
      <c r="J1835" s="98"/>
      <c r="K1835" s="98"/>
      <c r="L1835" s="98"/>
      <c r="M1835" s="98"/>
    </row>
    <row r="1836" spans="1:13">
      <c r="A1836" s="5"/>
      <c r="B1836" s="97"/>
      <c r="C1836" s="97"/>
      <c r="D1836" s="98"/>
      <c r="E1836" s="98"/>
      <c r="F1836" s="98"/>
      <c r="G1836" s="98"/>
      <c r="H1836" s="98"/>
      <c r="I1836" s="98"/>
      <c r="J1836" s="98"/>
      <c r="K1836" s="98"/>
      <c r="L1836" s="98"/>
      <c r="M1836" s="98"/>
    </row>
    <row r="1837" spans="1:13">
      <c r="A1837" s="5"/>
      <c r="B1837" s="97"/>
      <c r="C1837" s="97"/>
      <c r="D1837" s="98"/>
      <c r="E1837" s="98"/>
      <c r="F1837" s="98"/>
      <c r="G1837" s="98"/>
      <c r="H1837" s="98"/>
      <c r="I1837" s="98"/>
      <c r="J1837" s="98"/>
      <c r="K1837" s="98"/>
      <c r="L1837" s="98"/>
      <c r="M1837" s="98"/>
    </row>
    <row r="1838" spans="1:13">
      <c r="A1838" s="5"/>
      <c r="B1838" s="97"/>
      <c r="C1838" s="97"/>
      <c r="D1838" s="98"/>
      <c r="E1838" s="98"/>
      <c r="F1838" s="98"/>
      <c r="G1838" s="98"/>
      <c r="H1838" s="98"/>
      <c r="I1838" s="98"/>
      <c r="J1838" s="98"/>
      <c r="K1838" s="98"/>
      <c r="L1838" s="98"/>
      <c r="M1838" s="98"/>
    </row>
    <row r="1839" spans="1:13">
      <c r="A1839" s="5"/>
      <c r="B1839" s="97"/>
      <c r="C1839" s="97"/>
      <c r="D1839" s="98"/>
      <c r="E1839" s="98"/>
      <c r="F1839" s="98"/>
      <c r="G1839" s="98"/>
      <c r="H1839" s="98"/>
      <c r="I1839" s="98"/>
      <c r="J1839" s="98"/>
      <c r="K1839" s="98"/>
      <c r="L1839" s="98"/>
      <c r="M1839" s="98"/>
    </row>
    <row r="1840" spans="1:13">
      <c r="A1840" s="5"/>
      <c r="B1840" s="3"/>
      <c r="C1840" s="3"/>
      <c r="D1840" s="4"/>
      <c r="E1840" s="4"/>
      <c r="F1840" s="4"/>
      <c r="G1840" s="4"/>
      <c r="H1840" s="98"/>
      <c r="I1840" s="4"/>
      <c r="J1840" s="4"/>
      <c r="K1840" s="4"/>
      <c r="L1840" s="4"/>
      <c r="M1840" s="4"/>
    </row>
    <row r="1841" spans="1:13">
      <c r="A1841" s="5"/>
      <c r="B1841" s="97"/>
      <c r="C1841" s="97"/>
      <c r="D1841" s="98"/>
      <c r="E1841" s="98"/>
      <c r="F1841" s="98"/>
      <c r="G1841" s="98"/>
      <c r="H1841" s="98"/>
      <c r="I1841" s="98"/>
      <c r="J1841" s="98"/>
      <c r="K1841" s="98"/>
      <c r="L1841" s="98"/>
      <c r="M1841" s="98"/>
    </row>
    <row r="1842" spans="1:13">
      <c r="A1842" s="5"/>
      <c r="B1842" s="97"/>
      <c r="C1842" s="97"/>
      <c r="D1842" s="98"/>
      <c r="E1842" s="98"/>
      <c r="F1842" s="98"/>
      <c r="G1842" s="98"/>
      <c r="H1842" s="98"/>
      <c r="I1842" s="98"/>
      <c r="J1842" s="98"/>
      <c r="K1842" s="98"/>
      <c r="L1842" s="98"/>
      <c r="M1842" s="98"/>
    </row>
    <row r="1843" spans="1:13">
      <c r="A1843" s="5"/>
      <c r="B1843" s="97"/>
      <c r="C1843" s="97"/>
      <c r="D1843" s="98"/>
      <c r="E1843" s="98"/>
      <c r="F1843" s="98"/>
      <c r="G1843" s="98"/>
      <c r="H1843" s="98"/>
      <c r="I1843" s="98"/>
      <c r="J1843" s="98"/>
      <c r="K1843" s="98"/>
      <c r="L1843" s="98"/>
      <c r="M1843" s="98"/>
    </row>
    <row r="1844" spans="1:13">
      <c r="A1844" s="5"/>
      <c r="B1844" s="97"/>
      <c r="C1844" s="97"/>
      <c r="D1844" s="98"/>
      <c r="E1844" s="98"/>
      <c r="F1844" s="98"/>
      <c r="G1844" s="98"/>
      <c r="H1844" s="98"/>
      <c r="I1844" s="98"/>
      <c r="J1844" s="98"/>
      <c r="K1844" s="98"/>
      <c r="L1844" s="98"/>
      <c r="M1844" s="98"/>
    </row>
    <row r="1845" spans="1:13">
      <c r="A1845" s="5"/>
      <c r="B1845" s="97"/>
      <c r="C1845" s="97"/>
      <c r="D1845" s="98"/>
      <c r="E1845" s="98"/>
      <c r="F1845" s="98"/>
      <c r="G1845" s="98"/>
      <c r="H1845" s="98"/>
      <c r="I1845" s="98"/>
      <c r="J1845" s="98"/>
      <c r="K1845" s="98"/>
      <c r="L1845" s="98"/>
      <c r="M1845" s="98"/>
    </row>
    <row r="1846" spans="1:13">
      <c r="A1846" s="5"/>
      <c r="B1846" s="97"/>
      <c r="C1846" s="97"/>
      <c r="D1846" s="98"/>
      <c r="E1846" s="98"/>
      <c r="F1846" s="98"/>
      <c r="G1846" s="98"/>
      <c r="H1846" s="98"/>
      <c r="I1846" s="98"/>
      <c r="J1846" s="98"/>
      <c r="K1846" s="98"/>
      <c r="L1846" s="98"/>
      <c r="M1846" s="98"/>
    </row>
    <row r="1847" spans="1:13">
      <c r="A1847" s="5"/>
      <c r="B1847" s="97"/>
      <c r="C1847" s="97"/>
      <c r="D1847" s="98"/>
      <c r="E1847" s="98"/>
      <c r="F1847" s="98"/>
      <c r="G1847" s="98"/>
      <c r="H1847" s="98"/>
      <c r="I1847" s="98"/>
      <c r="J1847" s="98"/>
      <c r="K1847" s="98"/>
      <c r="L1847" s="98"/>
      <c r="M1847" s="98"/>
    </row>
    <row r="1848" spans="1:13">
      <c r="A1848" s="5"/>
      <c r="B1848" s="97"/>
      <c r="C1848" s="97"/>
      <c r="D1848" s="98"/>
      <c r="E1848" s="98"/>
      <c r="F1848" s="98"/>
      <c r="G1848" s="98"/>
      <c r="H1848" s="98"/>
      <c r="I1848" s="98"/>
      <c r="J1848" s="98"/>
      <c r="K1848" s="98"/>
      <c r="L1848" s="98"/>
      <c r="M1848" s="98"/>
    </row>
    <row r="1849" spans="1:13">
      <c r="A1849" s="5"/>
      <c r="B1849" s="97"/>
      <c r="C1849" s="97"/>
      <c r="D1849" s="98"/>
      <c r="E1849" s="98"/>
      <c r="F1849" s="98"/>
      <c r="G1849" s="98"/>
      <c r="H1849" s="98"/>
      <c r="I1849" s="98"/>
      <c r="J1849" s="98"/>
      <c r="K1849" s="98"/>
      <c r="L1849" s="98"/>
      <c r="M1849" s="98"/>
    </row>
    <row r="1850" spans="1:13">
      <c r="A1850" s="5"/>
      <c r="B1850" s="97"/>
      <c r="C1850" s="97"/>
      <c r="D1850" s="98"/>
      <c r="E1850" s="98"/>
      <c r="F1850" s="98"/>
      <c r="G1850" s="98"/>
      <c r="H1850" s="98"/>
      <c r="I1850" s="98"/>
      <c r="J1850" s="98"/>
      <c r="K1850" s="98"/>
      <c r="L1850" s="98"/>
      <c r="M1850" s="98"/>
    </row>
    <row r="1851" spans="1:13">
      <c r="A1851" s="5"/>
      <c r="B1851" s="97"/>
      <c r="C1851" s="97"/>
      <c r="D1851" s="98"/>
      <c r="E1851" s="98"/>
      <c r="F1851" s="98"/>
      <c r="G1851" s="98"/>
      <c r="H1851" s="98"/>
      <c r="I1851" s="98"/>
      <c r="J1851" s="98"/>
      <c r="K1851" s="98"/>
      <c r="L1851" s="98"/>
      <c r="M1851" s="98"/>
    </row>
    <row r="1852" spans="1:13">
      <c r="A1852" s="5"/>
      <c r="B1852" s="97"/>
      <c r="C1852" s="97"/>
      <c r="D1852" s="98"/>
      <c r="E1852" s="98"/>
      <c r="F1852" s="98"/>
      <c r="G1852" s="98"/>
      <c r="H1852" s="98"/>
      <c r="I1852" s="98"/>
      <c r="J1852" s="98"/>
      <c r="K1852" s="98"/>
      <c r="L1852" s="98"/>
      <c r="M1852" s="98"/>
    </row>
    <row r="1853" spans="1:13">
      <c r="A1853" s="5"/>
      <c r="B1853" s="97"/>
      <c r="C1853" s="97"/>
      <c r="D1853" s="98"/>
      <c r="E1853" s="98"/>
      <c r="F1853" s="98"/>
      <c r="G1853" s="98"/>
      <c r="H1853" s="98"/>
      <c r="I1853" s="98"/>
      <c r="J1853" s="98"/>
      <c r="K1853" s="98"/>
      <c r="L1853" s="98"/>
      <c r="M1853" s="98"/>
    </row>
    <row r="1854" spans="1:13">
      <c r="A1854" s="5"/>
      <c r="B1854" s="97"/>
      <c r="C1854" s="97"/>
      <c r="D1854" s="98"/>
      <c r="E1854" s="98"/>
      <c r="F1854" s="98"/>
      <c r="G1854" s="98"/>
      <c r="H1854" s="98"/>
      <c r="I1854" s="98"/>
      <c r="J1854" s="98"/>
      <c r="K1854" s="98"/>
      <c r="L1854" s="98"/>
      <c r="M1854" s="98"/>
    </row>
    <row r="1855" spans="1:13">
      <c r="A1855" s="5"/>
      <c r="B1855" s="97"/>
      <c r="C1855" s="97"/>
      <c r="D1855" s="98"/>
      <c r="E1855" s="98"/>
      <c r="F1855" s="98"/>
      <c r="G1855" s="98"/>
      <c r="H1855" s="98"/>
      <c r="I1855" s="98"/>
      <c r="J1855" s="98"/>
      <c r="K1855" s="98"/>
      <c r="L1855" s="98"/>
      <c r="M1855" s="98"/>
    </row>
    <row r="1856" spans="1:13">
      <c r="A1856" s="5"/>
      <c r="B1856" s="97"/>
      <c r="C1856" s="97"/>
      <c r="D1856" s="98"/>
      <c r="E1856" s="98"/>
      <c r="F1856" s="98"/>
      <c r="G1856" s="98"/>
      <c r="H1856" s="98"/>
      <c r="I1856" s="98"/>
      <c r="J1856" s="98"/>
      <c r="K1856" s="98"/>
      <c r="L1856" s="98"/>
      <c r="M1856" s="98"/>
    </row>
    <row r="1857" spans="1:13">
      <c r="A1857" s="5"/>
      <c r="B1857" s="97"/>
      <c r="C1857" s="97"/>
      <c r="D1857" s="98"/>
      <c r="E1857" s="98"/>
      <c r="F1857" s="98"/>
      <c r="G1857" s="98"/>
      <c r="H1857" s="98"/>
      <c r="I1857" s="98"/>
      <c r="J1857" s="98"/>
      <c r="K1857" s="98"/>
      <c r="L1857" s="98"/>
      <c r="M1857" s="98"/>
    </row>
    <row r="1858" spans="1:13">
      <c r="A1858" s="5"/>
      <c r="B1858" s="97"/>
      <c r="C1858" s="97"/>
      <c r="D1858" s="98"/>
      <c r="E1858" s="98"/>
      <c r="F1858" s="98"/>
      <c r="G1858" s="98"/>
      <c r="H1858" s="98"/>
      <c r="I1858" s="98"/>
      <c r="J1858" s="98"/>
      <c r="K1858" s="98"/>
      <c r="L1858" s="98"/>
      <c r="M1858" s="98"/>
    </row>
    <row r="1859" spans="1:13">
      <c r="A1859" s="5"/>
      <c r="B1859" s="97"/>
      <c r="C1859" s="97"/>
      <c r="D1859" s="98"/>
      <c r="E1859" s="98"/>
      <c r="F1859" s="98"/>
      <c r="G1859" s="98"/>
      <c r="H1859" s="98"/>
      <c r="I1859" s="98"/>
      <c r="J1859" s="98"/>
      <c r="K1859" s="98"/>
      <c r="L1859" s="98"/>
      <c r="M1859" s="98"/>
    </row>
    <row r="1860" spans="1:13">
      <c r="A1860" s="5"/>
      <c r="B1860" s="97"/>
      <c r="C1860" s="97"/>
      <c r="D1860" s="98"/>
      <c r="E1860" s="98"/>
      <c r="F1860" s="98"/>
      <c r="G1860" s="98"/>
      <c r="H1860" s="98"/>
      <c r="I1860" s="98"/>
      <c r="J1860" s="98"/>
      <c r="K1860" s="98"/>
      <c r="L1860" s="98"/>
      <c r="M1860" s="98"/>
    </row>
    <row r="1861" spans="1:13">
      <c r="A1861" s="5"/>
      <c r="B1861" s="97"/>
      <c r="C1861" s="97"/>
      <c r="D1861" s="98"/>
      <c r="E1861" s="98"/>
      <c r="F1861" s="98"/>
      <c r="G1861" s="98"/>
      <c r="H1861" s="98"/>
      <c r="I1861" s="98"/>
      <c r="J1861" s="98"/>
      <c r="K1861" s="98"/>
      <c r="L1861" s="98"/>
      <c r="M1861" s="98"/>
    </row>
    <row r="1862" spans="1:13">
      <c r="A1862" s="5"/>
      <c r="B1862" s="97"/>
      <c r="C1862" s="97"/>
      <c r="D1862" s="98"/>
      <c r="E1862" s="98"/>
      <c r="F1862" s="98"/>
      <c r="G1862" s="98"/>
      <c r="H1862" s="98"/>
      <c r="I1862" s="98"/>
      <c r="J1862" s="98"/>
      <c r="K1862" s="98"/>
      <c r="L1862" s="98"/>
      <c r="M1862" s="98"/>
    </row>
    <row r="1863" spans="1:13">
      <c r="A1863" s="5"/>
      <c r="B1863" s="97"/>
      <c r="C1863" s="97"/>
      <c r="D1863" s="98"/>
      <c r="E1863" s="98"/>
      <c r="F1863" s="98"/>
      <c r="G1863" s="98"/>
      <c r="H1863" s="98"/>
      <c r="I1863" s="98"/>
      <c r="J1863" s="98"/>
      <c r="K1863" s="98"/>
      <c r="L1863" s="98"/>
      <c r="M1863" s="98"/>
    </row>
    <row r="1864" spans="1:13">
      <c r="A1864" s="5"/>
      <c r="B1864" s="97"/>
      <c r="C1864" s="97"/>
      <c r="D1864" s="98"/>
      <c r="E1864" s="98"/>
      <c r="F1864" s="98"/>
      <c r="G1864" s="98"/>
      <c r="H1864" s="98"/>
      <c r="I1864" s="98"/>
      <c r="J1864" s="98"/>
      <c r="K1864" s="98"/>
      <c r="L1864" s="98"/>
      <c r="M1864" s="98"/>
    </row>
    <row r="1865" spans="1:13">
      <c r="A1865" s="5"/>
      <c r="B1865" s="97"/>
      <c r="C1865" s="97"/>
      <c r="D1865" s="98"/>
      <c r="E1865" s="98"/>
      <c r="F1865" s="98"/>
      <c r="G1865" s="98"/>
      <c r="H1865" s="98"/>
      <c r="I1865" s="98"/>
      <c r="J1865" s="98"/>
      <c r="K1865" s="98"/>
      <c r="L1865" s="98"/>
      <c r="M1865" s="98"/>
    </row>
    <row r="1866" spans="1:13">
      <c r="A1866" s="5"/>
      <c r="B1866" s="97"/>
      <c r="C1866" s="97"/>
      <c r="D1866" s="98"/>
      <c r="E1866" s="98"/>
      <c r="F1866" s="98"/>
      <c r="G1866" s="98"/>
      <c r="H1866" s="98"/>
      <c r="I1866" s="98"/>
      <c r="J1866" s="98"/>
      <c r="K1866" s="98"/>
      <c r="L1866" s="98"/>
      <c r="M1866" s="98"/>
    </row>
    <row r="1867" spans="1:13">
      <c r="A1867" s="5"/>
      <c r="B1867" s="97"/>
      <c r="C1867" s="97"/>
      <c r="D1867" s="98"/>
      <c r="E1867" s="98"/>
      <c r="F1867" s="98"/>
      <c r="G1867" s="98"/>
      <c r="H1867" s="98"/>
      <c r="I1867" s="98"/>
      <c r="J1867" s="98"/>
      <c r="K1867" s="98"/>
      <c r="L1867" s="98"/>
      <c r="M1867" s="98"/>
    </row>
    <row r="1868" spans="1:13">
      <c r="A1868" s="5"/>
      <c r="B1868" s="97"/>
      <c r="C1868" s="97"/>
      <c r="D1868" s="98"/>
      <c r="E1868" s="98"/>
      <c r="F1868" s="98"/>
      <c r="G1868" s="98"/>
      <c r="H1868" s="98"/>
      <c r="I1868" s="98"/>
      <c r="J1868" s="98"/>
      <c r="K1868" s="98"/>
      <c r="L1868" s="98"/>
      <c r="M1868" s="98"/>
    </row>
    <row r="1869" spans="1:13">
      <c r="A1869" s="5"/>
      <c r="B1869" s="97"/>
      <c r="C1869" s="97"/>
      <c r="D1869" s="98"/>
      <c r="E1869" s="98"/>
      <c r="F1869" s="98"/>
      <c r="G1869" s="98"/>
      <c r="H1869" s="98"/>
      <c r="I1869" s="98"/>
      <c r="J1869" s="98"/>
      <c r="K1869" s="98"/>
      <c r="L1869" s="98"/>
      <c r="M1869" s="98"/>
    </row>
    <row r="1870" spans="1:13">
      <c r="A1870" s="5"/>
      <c r="B1870" s="97"/>
      <c r="C1870" s="97"/>
      <c r="D1870" s="98"/>
      <c r="E1870" s="98"/>
      <c r="F1870" s="98"/>
      <c r="G1870" s="98"/>
      <c r="H1870" s="98"/>
      <c r="I1870" s="98"/>
      <c r="J1870" s="98"/>
      <c r="K1870" s="98"/>
      <c r="L1870" s="98"/>
      <c r="M1870" s="98"/>
    </row>
    <row r="1871" spans="1:13">
      <c r="A1871" s="5"/>
      <c r="B1871" s="97"/>
      <c r="C1871" s="97"/>
      <c r="D1871" s="98"/>
      <c r="E1871" s="98"/>
      <c r="F1871" s="98"/>
      <c r="G1871" s="98"/>
      <c r="H1871" s="98"/>
      <c r="I1871" s="98"/>
      <c r="J1871" s="98"/>
      <c r="K1871" s="98"/>
      <c r="L1871" s="98"/>
      <c r="M1871" s="98"/>
    </row>
    <row r="1872" spans="1:13">
      <c r="A1872" s="5"/>
      <c r="B1872" s="97"/>
      <c r="C1872" s="97"/>
      <c r="D1872" s="98"/>
      <c r="E1872" s="98"/>
      <c r="F1872" s="98"/>
      <c r="G1872" s="98"/>
      <c r="H1872" s="98"/>
      <c r="I1872" s="98"/>
      <c r="J1872" s="98"/>
      <c r="K1872" s="98"/>
      <c r="L1872" s="98"/>
      <c r="M1872" s="98"/>
    </row>
    <row r="1873" spans="1:13">
      <c r="A1873" s="5"/>
      <c r="B1873" s="97"/>
      <c r="C1873" s="97"/>
      <c r="D1873" s="98"/>
      <c r="E1873" s="98"/>
      <c r="F1873" s="98"/>
      <c r="G1873" s="98"/>
      <c r="H1873" s="98"/>
      <c r="I1873" s="98"/>
      <c r="J1873" s="98"/>
      <c r="K1873" s="98"/>
      <c r="L1873" s="98"/>
      <c r="M1873" s="98"/>
    </row>
    <row r="1874" spans="1:13">
      <c r="A1874" s="5"/>
      <c r="B1874" s="97"/>
      <c r="C1874" s="97"/>
      <c r="D1874" s="98"/>
      <c r="E1874" s="98"/>
      <c r="F1874" s="98"/>
      <c r="G1874" s="98"/>
      <c r="H1874" s="98"/>
      <c r="I1874" s="98"/>
      <c r="J1874" s="98"/>
      <c r="K1874" s="98"/>
      <c r="L1874" s="98"/>
      <c r="M1874" s="98"/>
    </row>
    <row r="1875" spans="1:13">
      <c r="A1875" s="5"/>
      <c r="B1875" s="97"/>
      <c r="C1875" s="97"/>
      <c r="D1875" s="98"/>
      <c r="E1875" s="98"/>
      <c r="F1875" s="98"/>
      <c r="G1875" s="98"/>
      <c r="H1875" s="98"/>
      <c r="I1875" s="98"/>
      <c r="J1875" s="98"/>
      <c r="K1875" s="98"/>
      <c r="L1875" s="98"/>
      <c r="M1875" s="98"/>
    </row>
    <row r="1876" spans="1:13">
      <c r="A1876" s="5"/>
      <c r="B1876" s="97"/>
      <c r="C1876" s="97"/>
      <c r="D1876" s="98"/>
      <c r="E1876" s="98"/>
      <c r="F1876" s="98"/>
      <c r="G1876" s="98"/>
      <c r="H1876" s="98"/>
      <c r="I1876" s="98"/>
      <c r="J1876" s="98"/>
      <c r="K1876" s="98"/>
      <c r="L1876" s="98"/>
      <c r="M1876" s="98"/>
    </row>
    <row r="1877" spans="1:13">
      <c r="A1877" s="5"/>
      <c r="B1877" s="97"/>
      <c r="C1877" s="97"/>
      <c r="D1877" s="98"/>
      <c r="E1877" s="98"/>
      <c r="F1877" s="98"/>
      <c r="G1877" s="98"/>
      <c r="H1877" s="98"/>
      <c r="I1877" s="98"/>
      <c r="J1877" s="98"/>
      <c r="K1877" s="98"/>
      <c r="L1877" s="98"/>
      <c r="M1877" s="98"/>
    </row>
    <row r="1878" spans="1:13">
      <c r="A1878" s="5"/>
      <c r="B1878" s="97"/>
      <c r="C1878" s="97"/>
      <c r="D1878" s="98"/>
      <c r="E1878" s="98"/>
      <c r="F1878" s="98"/>
      <c r="G1878" s="98"/>
      <c r="H1878" s="98"/>
      <c r="I1878" s="98"/>
      <c r="J1878" s="98"/>
      <c r="K1878" s="98"/>
      <c r="L1878" s="98"/>
      <c r="M1878" s="98"/>
    </row>
    <row r="1879" spans="1:13">
      <c r="A1879" s="5"/>
      <c r="B1879" s="97"/>
      <c r="C1879" s="97"/>
      <c r="D1879" s="98"/>
      <c r="E1879" s="98"/>
      <c r="F1879" s="98"/>
      <c r="G1879" s="98"/>
      <c r="H1879" s="98"/>
      <c r="I1879" s="98"/>
      <c r="J1879" s="98"/>
      <c r="K1879" s="98"/>
      <c r="L1879" s="98"/>
      <c r="M1879" s="98"/>
    </row>
    <row r="1880" spans="1:13">
      <c r="A1880" s="5"/>
      <c r="B1880" s="97"/>
      <c r="C1880" s="97"/>
      <c r="D1880" s="98"/>
      <c r="E1880" s="98"/>
      <c r="F1880" s="98"/>
      <c r="G1880" s="98"/>
      <c r="H1880" s="98"/>
      <c r="I1880" s="98"/>
      <c r="J1880" s="98"/>
      <c r="K1880" s="98"/>
      <c r="L1880" s="98"/>
      <c r="M1880" s="98"/>
    </row>
    <row r="1881" spans="1:13">
      <c r="A1881" s="5"/>
      <c r="B1881" s="97"/>
      <c r="C1881" s="97"/>
      <c r="D1881" s="98"/>
      <c r="E1881" s="98"/>
      <c r="F1881" s="98"/>
      <c r="G1881" s="98"/>
      <c r="H1881" s="98"/>
      <c r="I1881" s="98"/>
      <c r="J1881" s="98"/>
      <c r="K1881" s="98"/>
      <c r="L1881" s="98"/>
      <c r="M1881" s="98"/>
    </row>
    <row r="1882" spans="1:13">
      <c r="A1882" s="5"/>
      <c r="B1882" s="97"/>
      <c r="C1882" s="97"/>
      <c r="D1882" s="98"/>
      <c r="E1882" s="98"/>
      <c r="F1882" s="98"/>
      <c r="G1882" s="98"/>
      <c r="H1882" s="98"/>
      <c r="I1882" s="98"/>
      <c r="J1882" s="98"/>
      <c r="K1882" s="98"/>
      <c r="L1882" s="98"/>
      <c r="M1882" s="98"/>
    </row>
    <row r="1883" spans="1:13">
      <c r="A1883" s="5"/>
      <c r="B1883" s="97"/>
      <c r="C1883" s="97"/>
      <c r="D1883" s="98"/>
      <c r="E1883" s="98"/>
      <c r="F1883" s="98"/>
      <c r="G1883" s="98"/>
      <c r="H1883" s="98"/>
      <c r="I1883" s="98"/>
      <c r="J1883" s="98"/>
      <c r="K1883" s="98"/>
      <c r="L1883" s="98"/>
      <c r="M1883" s="98"/>
    </row>
    <row r="1884" spans="1:13">
      <c r="A1884" s="5"/>
      <c r="B1884" s="97"/>
      <c r="C1884" s="97"/>
      <c r="D1884" s="98"/>
      <c r="E1884" s="98"/>
      <c r="F1884" s="98"/>
      <c r="G1884" s="98"/>
      <c r="H1884" s="98"/>
      <c r="I1884" s="98"/>
      <c r="J1884" s="98"/>
      <c r="K1884" s="98"/>
      <c r="L1884" s="98"/>
      <c r="M1884" s="98"/>
    </row>
    <row r="1885" spans="1:13">
      <c r="A1885" s="5"/>
      <c r="B1885" s="97"/>
      <c r="C1885" s="97"/>
      <c r="D1885" s="98"/>
      <c r="E1885" s="98"/>
      <c r="F1885" s="98"/>
      <c r="G1885" s="98"/>
      <c r="H1885" s="98"/>
      <c r="I1885" s="98"/>
      <c r="J1885" s="98"/>
      <c r="K1885" s="98"/>
      <c r="L1885" s="98"/>
      <c r="M1885" s="98"/>
    </row>
    <row r="1886" spans="1:13">
      <c r="A1886" s="5"/>
      <c r="B1886" s="97"/>
      <c r="C1886" s="97"/>
      <c r="D1886" s="98"/>
      <c r="E1886" s="98"/>
      <c r="F1886" s="98"/>
      <c r="G1886" s="98"/>
      <c r="H1886" s="98"/>
      <c r="I1886" s="98"/>
      <c r="J1886" s="98"/>
      <c r="K1886" s="98"/>
      <c r="L1886" s="98"/>
      <c r="M1886" s="98"/>
    </row>
    <row r="1887" spans="1:13">
      <c r="A1887" s="5"/>
      <c r="B1887" s="97"/>
      <c r="C1887" s="97"/>
      <c r="D1887" s="98"/>
      <c r="E1887" s="98"/>
      <c r="F1887" s="98"/>
      <c r="G1887" s="98"/>
      <c r="H1887" s="98"/>
      <c r="I1887" s="98"/>
      <c r="J1887" s="98"/>
      <c r="K1887" s="98"/>
      <c r="L1887" s="98"/>
      <c r="M1887" s="98"/>
    </row>
    <row r="1888" spans="1:13">
      <c r="A1888" s="5"/>
      <c r="B1888" s="97"/>
      <c r="C1888" s="97"/>
      <c r="D1888" s="98"/>
      <c r="E1888" s="98"/>
      <c r="F1888" s="98"/>
      <c r="G1888" s="98"/>
      <c r="H1888" s="98"/>
      <c r="I1888" s="98"/>
      <c r="J1888" s="98"/>
      <c r="K1888" s="98"/>
      <c r="L1888" s="98"/>
      <c r="M1888" s="98"/>
    </row>
    <row r="1889" spans="1:13">
      <c r="A1889" s="5"/>
      <c r="B1889" s="3"/>
      <c r="C1889" s="3"/>
      <c r="D1889" s="4"/>
      <c r="E1889" s="4"/>
      <c r="F1889" s="4"/>
      <c r="G1889" s="4"/>
      <c r="H1889" s="98"/>
      <c r="I1889" s="4"/>
      <c r="J1889" s="4"/>
      <c r="K1889" s="4"/>
      <c r="L1889" s="4"/>
      <c r="M1889" s="4"/>
    </row>
    <row r="1890" spans="1:13">
      <c r="A1890" s="5"/>
      <c r="B1890" s="97"/>
      <c r="C1890" s="97"/>
      <c r="D1890" s="98"/>
      <c r="E1890" s="98"/>
      <c r="F1890" s="98"/>
      <c r="G1890" s="98"/>
      <c r="H1890" s="98"/>
      <c r="I1890" s="98"/>
      <c r="J1890" s="98"/>
      <c r="K1890" s="98"/>
      <c r="L1890" s="98"/>
      <c r="M1890" s="98"/>
    </row>
    <row r="1891" spans="1:13">
      <c r="A1891" s="5"/>
      <c r="B1891" s="97"/>
      <c r="C1891" s="97"/>
      <c r="D1891" s="98"/>
      <c r="E1891" s="98"/>
      <c r="F1891" s="98"/>
      <c r="G1891" s="98"/>
      <c r="H1891" s="98"/>
      <c r="I1891" s="98"/>
      <c r="J1891" s="98"/>
      <c r="K1891" s="98"/>
      <c r="L1891" s="98"/>
      <c r="M1891" s="98"/>
    </row>
    <row r="1892" spans="1:13">
      <c r="A1892" s="5"/>
      <c r="B1892" s="97"/>
      <c r="C1892" s="97"/>
      <c r="D1892" s="98"/>
      <c r="E1892" s="98"/>
      <c r="F1892" s="98"/>
      <c r="G1892" s="98"/>
      <c r="H1892" s="98"/>
      <c r="I1892" s="98"/>
      <c r="J1892" s="98"/>
      <c r="K1892" s="98"/>
      <c r="L1892" s="98"/>
      <c r="M1892" s="98"/>
    </row>
    <row r="1893" spans="1:13">
      <c r="A1893" s="5"/>
      <c r="B1893" s="97"/>
      <c r="C1893" s="97"/>
      <c r="D1893" s="98"/>
      <c r="E1893" s="98"/>
      <c r="F1893" s="98"/>
      <c r="G1893" s="98"/>
      <c r="H1893" s="98"/>
      <c r="I1893" s="98"/>
      <c r="J1893" s="98"/>
      <c r="K1893" s="98"/>
      <c r="L1893" s="98"/>
      <c r="M1893" s="98"/>
    </row>
    <row r="1894" spans="1:13">
      <c r="A1894" s="5"/>
      <c r="B1894" s="97"/>
      <c r="C1894" s="97"/>
      <c r="D1894" s="98"/>
      <c r="E1894" s="98"/>
      <c r="F1894" s="98"/>
      <c r="G1894" s="98"/>
      <c r="H1894" s="98"/>
      <c r="I1894" s="98"/>
      <c r="J1894" s="98"/>
      <c r="K1894" s="98"/>
      <c r="L1894" s="98"/>
      <c r="M1894" s="98"/>
    </row>
    <row r="1895" spans="1:13">
      <c r="A1895" s="5"/>
      <c r="B1895" s="97"/>
      <c r="C1895" s="97"/>
      <c r="D1895" s="98"/>
      <c r="E1895" s="98"/>
      <c r="F1895" s="98"/>
      <c r="G1895" s="98"/>
      <c r="H1895" s="98"/>
      <c r="I1895" s="98"/>
      <c r="J1895" s="98"/>
      <c r="K1895" s="98"/>
      <c r="L1895" s="98"/>
      <c r="M1895" s="98"/>
    </row>
    <row r="1896" spans="1:13">
      <c r="A1896" s="5"/>
      <c r="B1896" s="97"/>
      <c r="C1896" s="97"/>
      <c r="D1896" s="98"/>
      <c r="E1896" s="98"/>
      <c r="F1896" s="98"/>
      <c r="G1896" s="98"/>
      <c r="H1896" s="98"/>
      <c r="I1896" s="98"/>
      <c r="J1896" s="98"/>
      <c r="K1896" s="98"/>
      <c r="L1896" s="98"/>
      <c r="M1896" s="98"/>
    </row>
    <row r="1897" spans="1:13">
      <c r="A1897" s="5"/>
      <c r="B1897" s="97"/>
      <c r="C1897" s="97"/>
      <c r="D1897" s="98"/>
      <c r="E1897" s="98"/>
      <c r="F1897" s="98"/>
      <c r="G1897" s="98"/>
      <c r="H1897" s="98"/>
      <c r="I1897" s="98"/>
      <c r="J1897" s="98"/>
      <c r="K1897" s="98"/>
      <c r="L1897" s="98"/>
      <c r="M1897" s="98"/>
    </row>
    <row r="1898" spans="1:13">
      <c r="A1898" s="5"/>
      <c r="B1898" s="97"/>
      <c r="C1898" s="97"/>
      <c r="D1898" s="98"/>
      <c r="E1898" s="98"/>
      <c r="F1898" s="98"/>
      <c r="G1898" s="98"/>
      <c r="H1898" s="98"/>
      <c r="I1898" s="98"/>
      <c r="J1898" s="98"/>
      <c r="K1898" s="98"/>
      <c r="L1898" s="98"/>
      <c r="M1898" s="98"/>
    </row>
    <row r="1899" spans="1:13">
      <c r="A1899" s="5"/>
      <c r="B1899" s="97"/>
      <c r="C1899" s="97"/>
      <c r="D1899" s="98"/>
      <c r="E1899" s="98"/>
      <c r="F1899" s="98"/>
      <c r="G1899" s="98"/>
      <c r="H1899" s="98"/>
      <c r="I1899" s="98"/>
      <c r="J1899" s="98"/>
      <c r="K1899" s="98"/>
      <c r="L1899" s="98"/>
      <c r="M1899" s="98"/>
    </row>
    <row r="1900" spans="1:13">
      <c r="A1900" s="5"/>
      <c r="B1900" s="97"/>
      <c r="C1900" s="97"/>
      <c r="D1900" s="98"/>
      <c r="E1900" s="98"/>
      <c r="F1900" s="98"/>
      <c r="G1900" s="98"/>
      <c r="H1900" s="98"/>
      <c r="I1900" s="98"/>
      <c r="J1900" s="98"/>
      <c r="K1900" s="98"/>
      <c r="L1900" s="98"/>
      <c r="M1900" s="98"/>
    </row>
    <row r="1901" spans="1:13">
      <c r="A1901" s="5"/>
      <c r="B1901" s="97"/>
      <c r="C1901" s="97"/>
      <c r="D1901" s="98"/>
      <c r="E1901" s="98"/>
      <c r="F1901" s="98"/>
      <c r="G1901" s="98"/>
      <c r="H1901" s="98"/>
      <c r="I1901" s="98"/>
      <c r="J1901" s="98"/>
      <c r="K1901" s="98"/>
      <c r="L1901" s="98"/>
      <c r="M1901" s="98"/>
    </row>
    <row r="1902" spans="1:13">
      <c r="A1902" s="5"/>
      <c r="B1902" s="97"/>
      <c r="C1902" s="97"/>
      <c r="D1902" s="98"/>
      <c r="E1902" s="98"/>
      <c r="F1902" s="98"/>
      <c r="G1902" s="98"/>
      <c r="H1902" s="98"/>
      <c r="I1902" s="98"/>
      <c r="J1902" s="98"/>
      <c r="K1902" s="98"/>
      <c r="L1902" s="98"/>
      <c r="M1902" s="98"/>
    </row>
    <row r="1903" spans="1:13">
      <c r="A1903" s="5"/>
      <c r="B1903" s="97"/>
      <c r="C1903" s="97"/>
      <c r="D1903" s="98"/>
      <c r="E1903" s="98"/>
      <c r="F1903" s="98"/>
      <c r="G1903" s="98"/>
      <c r="H1903" s="98"/>
      <c r="I1903" s="98"/>
      <c r="J1903" s="98"/>
      <c r="K1903" s="98"/>
      <c r="L1903" s="98"/>
      <c r="M1903" s="98"/>
    </row>
    <row r="1904" spans="1:13">
      <c r="A1904" s="5"/>
      <c r="B1904" s="97"/>
      <c r="C1904" s="97"/>
      <c r="D1904" s="98"/>
      <c r="E1904" s="98"/>
      <c r="F1904" s="98"/>
      <c r="G1904" s="98"/>
      <c r="H1904" s="98"/>
      <c r="I1904" s="98"/>
      <c r="J1904" s="98"/>
      <c r="K1904" s="98"/>
      <c r="L1904" s="98"/>
      <c r="M1904" s="98"/>
    </row>
    <row r="1905" spans="1:13">
      <c r="A1905" s="5"/>
      <c r="B1905" s="97"/>
      <c r="C1905" s="97"/>
      <c r="D1905" s="98"/>
      <c r="E1905" s="98"/>
      <c r="F1905" s="98"/>
      <c r="G1905" s="98"/>
      <c r="H1905" s="98"/>
      <c r="I1905" s="98"/>
      <c r="J1905" s="98"/>
      <c r="K1905" s="98"/>
      <c r="L1905" s="98"/>
      <c r="M1905" s="98"/>
    </row>
    <row r="1906" spans="1:13">
      <c r="A1906" s="5"/>
      <c r="B1906" s="97"/>
      <c r="C1906" s="97"/>
      <c r="D1906" s="98"/>
      <c r="E1906" s="98"/>
      <c r="F1906" s="98"/>
      <c r="G1906" s="98"/>
      <c r="H1906" s="98"/>
      <c r="I1906" s="98"/>
      <c r="J1906" s="98"/>
      <c r="K1906" s="98"/>
      <c r="L1906" s="98"/>
      <c r="M1906" s="98"/>
    </row>
    <row r="1907" spans="1:13">
      <c r="A1907" s="5"/>
      <c r="B1907" s="97"/>
      <c r="C1907" s="97"/>
      <c r="D1907" s="98"/>
      <c r="E1907" s="98"/>
      <c r="F1907" s="98"/>
      <c r="G1907" s="98"/>
      <c r="H1907" s="98"/>
      <c r="I1907" s="98"/>
      <c r="J1907" s="98"/>
      <c r="K1907" s="98"/>
      <c r="L1907" s="98"/>
      <c r="M1907" s="98"/>
    </row>
    <row r="1908" spans="1:13">
      <c r="A1908" s="5"/>
      <c r="B1908" s="97"/>
      <c r="C1908" s="97"/>
      <c r="D1908" s="98"/>
      <c r="E1908" s="98"/>
      <c r="F1908" s="98"/>
      <c r="G1908" s="98"/>
      <c r="H1908" s="98"/>
      <c r="I1908" s="98"/>
      <c r="J1908" s="98"/>
      <c r="K1908" s="98"/>
      <c r="L1908" s="98"/>
      <c r="M1908" s="98"/>
    </row>
    <row r="1909" spans="1:13">
      <c r="A1909" s="5"/>
      <c r="B1909" s="97"/>
      <c r="C1909" s="97"/>
      <c r="D1909" s="98"/>
      <c r="E1909" s="98"/>
      <c r="F1909" s="98"/>
      <c r="G1909" s="98"/>
      <c r="H1909" s="98"/>
      <c r="I1909" s="98"/>
      <c r="J1909" s="98"/>
      <c r="K1909" s="98"/>
      <c r="L1909" s="98"/>
      <c r="M1909" s="98"/>
    </row>
    <row r="1910" spans="1:13">
      <c r="A1910" s="5"/>
      <c r="B1910" s="97"/>
      <c r="C1910" s="97"/>
      <c r="D1910" s="98"/>
      <c r="E1910" s="98"/>
      <c r="F1910" s="98"/>
      <c r="G1910" s="98"/>
      <c r="H1910" s="98"/>
      <c r="I1910" s="98"/>
      <c r="J1910" s="98"/>
      <c r="K1910" s="98"/>
      <c r="L1910" s="98"/>
      <c r="M1910" s="98"/>
    </row>
    <row r="1911" spans="1:13">
      <c r="A1911" s="5"/>
      <c r="B1911" s="97"/>
      <c r="C1911" s="97"/>
      <c r="D1911" s="98"/>
      <c r="E1911" s="98"/>
      <c r="F1911" s="98"/>
      <c r="G1911" s="98"/>
      <c r="H1911" s="98"/>
      <c r="I1911" s="98"/>
      <c r="J1911" s="98"/>
      <c r="K1911" s="98"/>
      <c r="L1911" s="98"/>
      <c r="M1911" s="98"/>
    </row>
    <row r="1912" spans="1:13">
      <c r="A1912" s="5"/>
      <c r="B1912" s="97"/>
      <c r="C1912" s="97"/>
      <c r="D1912" s="98"/>
      <c r="E1912" s="98"/>
      <c r="F1912" s="98"/>
      <c r="G1912" s="98"/>
      <c r="H1912" s="98"/>
      <c r="I1912" s="98"/>
      <c r="J1912" s="98"/>
      <c r="K1912" s="98"/>
      <c r="L1912" s="98"/>
      <c r="M1912" s="98"/>
    </row>
    <row r="1913" spans="1:13">
      <c r="A1913" s="5"/>
      <c r="B1913" s="97"/>
      <c r="C1913" s="97"/>
      <c r="D1913" s="98"/>
      <c r="E1913" s="98"/>
      <c r="F1913" s="98"/>
      <c r="G1913" s="98"/>
      <c r="H1913" s="98"/>
      <c r="I1913" s="98"/>
      <c r="J1913" s="98"/>
      <c r="K1913" s="98"/>
      <c r="L1913" s="98"/>
      <c r="M1913" s="98"/>
    </row>
    <row r="1914" spans="1:13">
      <c r="A1914" s="5"/>
      <c r="B1914" s="97"/>
      <c r="C1914" s="97"/>
      <c r="D1914" s="98"/>
      <c r="E1914" s="98"/>
      <c r="F1914" s="98"/>
      <c r="G1914" s="98"/>
      <c r="H1914" s="98"/>
      <c r="I1914" s="98"/>
      <c r="J1914" s="98"/>
      <c r="K1914" s="98"/>
      <c r="L1914" s="98"/>
      <c r="M1914" s="98"/>
    </row>
    <row r="1915" spans="1:13">
      <c r="A1915" s="5"/>
      <c r="B1915" s="97"/>
      <c r="C1915" s="97"/>
      <c r="D1915" s="98"/>
      <c r="E1915" s="98"/>
      <c r="F1915" s="98"/>
      <c r="G1915" s="98"/>
      <c r="H1915" s="98"/>
      <c r="I1915" s="98"/>
      <c r="J1915" s="98"/>
      <c r="K1915" s="98"/>
      <c r="L1915" s="98"/>
      <c r="M1915" s="98"/>
    </row>
    <row r="1916" spans="1:13">
      <c r="A1916" s="5"/>
      <c r="B1916" s="97"/>
      <c r="C1916" s="97"/>
      <c r="D1916" s="98"/>
      <c r="E1916" s="98"/>
      <c r="F1916" s="98"/>
      <c r="G1916" s="98"/>
      <c r="H1916" s="98"/>
      <c r="I1916" s="98"/>
      <c r="J1916" s="98"/>
      <c r="K1916" s="98"/>
      <c r="L1916" s="98"/>
      <c r="M1916" s="98"/>
    </row>
    <row r="1917" spans="1:13">
      <c r="A1917" s="5"/>
      <c r="B1917" s="97"/>
      <c r="C1917" s="97"/>
      <c r="D1917" s="98"/>
      <c r="E1917" s="98"/>
      <c r="F1917" s="98"/>
      <c r="G1917" s="98"/>
      <c r="H1917" s="98"/>
      <c r="I1917" s="98"/>
      <c r="J1917" s="98"/>
      <c r="K1917" s="98"/>
      <c r="L1917" s="98"/>
      <c r="M1917" s="98"/>
    </row>
    <row r="1918" spans="1:13">
      <c r="A1918" s="5"/>
      <c r="B1918" s="97"/>
      <c r="C1918" s="97"/>
      <c r="D1918" s="98"/>
      <c r="E1918" s="98"/>
      <c r="F1918" s="98"/>
      <c r="G1918" s="98"/>
      <c r="H1918" s="98"/>
      <c r="I1918" s="98"/>
      <c r="J1918" s="98"/>
      <c r="K1918" s="98"/>
      <c r="L1918" s="98"/>
      <c r="M1918" s="98"/>
    </row>
    <row r="1919" spans="1:13">
      <c r="A1919" s="5"/>
      <c r="B1919" s="97"/>
      <c r="C1919" s="97"/>
      <c r="D1919" s="98"/>
      <c r="E1919" s="98"/>
      <c r="F1919" s="98"/>
      <c r="G1919" s="98"/>
      <c r="H1919" s="98"/>
      <c r="I1919" s="98"/>
      <c r="J1919" s="98"/>
      <c r="K1919" s="98"/>
      <c r="L1919" s="98"/>
      <c r="M1919" s="98"/>
    </row>
    <row r="1920" spans="1:13">
      <c r="A1920" s="5"/>
      <c r="B1920" s="97"/>
      <c r="C1920" s="97"/>
      <c r="D1920" s="98"/>
      <c r="E1920" s="98"/>
      <c r="F1920" s="98"/>
      <c r="G1920" s="98"/>
      <c r="H1920" s="98"/>
      <c r="I1920" s="98"/>
      <c r="J1920" s="98"/>
      <c r="K1920" s="98"/>
      <c r="L1920" s="98"/>
      <c r="M1920" s="98"/>
    </row>
    <row r="1921" spans="1:13">
      <c r="A1921" s="5"/>
      <c r="B1921" s="97"/>
      <c r="C1921" s="97"/>
      <c r="D1921" s="98"/>
      <c r="E1921" s="98"/>
      <c r="F1921" s="98"/>
      <c r="G1921" s="98"/>
      <c r="H1921" s="98"/>
      <c r="I1921" s="98"/>
      <c r="J1921" s="98"/>
      <c r="K1921" s="98"/>
      <c r="L1921" s="98"/>
      <c r="M1921" s="98"/>
    </row>
    <row r="1922" spans="1:13">
      <c r="A1922" s="5"/>
      <c r="B1922" s="97"/>
      <c r="C1922" s="97"/>
      <c r="D1922" s="98"/>
      <c r="E1922" s="98"/>
      <c r="F1922" s="98"/>
      <c r="G1922" s="98"/>
      <c r="H1922" s="98"/>
      <c r="I1922" s="98"/>
      <c r="J1922" s="98"/>
      <c r="K1922" s="98"/>
      <c r="L1922" s="98"/>
      <c r="M1922" s="98"/>
    </row>
    <row r="1923" spans="1:13">
      <c r="A1923" s="5"/>
      <c r="B1923" s="97"/>
      <c r="C1923" s="97"/>
      <c r="D1923" s="98"/>
      <c r="E1923" s="98"/>
      <c r="F1923" s="98"/>
      <c r="G1923" s="98"/>
      <c r="H1923" s="98"/>
      <c r="I1923" s="98"/>
      <c r="J1923" s="98"/>
      <c r="K1923" s="98"/>
      <c r="L1923" s="98"/>
      <c r="M1923" s="98"/>
    </row>
    <row r="1924" spans="1:13">
      <c r="A1924" s="5"/>
      <c r="B1924" s="97"/>
      <c r="C1924" s="97"/>
      <c r="D1924" s="98"/>
      <c r="E1924" s="98"/>
      <c r="F1924" s="98"/>
      <c r="G1924" s="98"/>
      <c r="H1924" s="98"/>
      <c r="I1924" s="98"/>
      <c r="J1924" s="98"/>
      <c r="K1924" s="98"/>
      <c r="L1924" s="98"/>
      <c r="M1924" s="98"/>
    </row>
    <row r="1925" spans="1:13">
      <c r="A1925" s="5"/>
      <c r="B1925" s="97"/>
      <c r="C1925" s="97"/>
      <c r="D1925" s="98"/>
      <c r="E1925" s="98"/>
      <c r="F1925" s="98"/>
      <c r="G1925" s="98"/>
      <c r="H1925" s="98"/>
      <c r="I1925" s="98"/>
      <c r="J1925" s="98"/>
      <c r="K1925" s="98"/>
      <c r="L1925" s="98"/>
      <c r="M1925" s="98"/>
    </row>
    <row r="1926" spans="1:13">
      <c r="A1926" s="5"/>
      <c r="B1926" s="97"/>
      <c r="C1926" s="97"/>
      <c r="D1926" s="98"/>
      <c r="E1926" s="98"/>
      <c r="F1926" s="98"/>
      <c r="G1926" s="98"/>
      <c r="H1926" s="98"/>
      <c r="I1926" s="98"/>
      <c r="J1926" s="98"/>
      <c r="K1926" s="98"/>
      <c r="L1926" s="98"/>
      <c r="M1926" s="98"/>
    </row>
    <row r="1927" spans="1:13">
      <c r="A1927" s="5"/>
      <c r="B1927" s="97"/>
      <c r="C1927" s="97"/>
      <c r="D1927" s="98"/>
      <c r="E1927" s="98"/>
      <c r="F1927" s="98"/>
      <c r="G1927" s="98"/>
      <c r="H1927" s="98"/>
      <c r="I1927" s="98"/>
      <c r="J1927" s="98"/>
      <c r="K1927" s="98"/>
      <c r="L1927" s="98"/>
      <c r="M1927" s="98"/>
    </row>
    <row r="1928" spans="1:13">
      <c r="A1928" s="5"/>
      <c r="B1928" s="3"/>
      <c r="C1928" s="3"/>
      <c r="D1928" s="4"/>
      <c r="E1928" s="4"/>
      <c r="F1928" s="4"/>
      <c r="G1928" s="4"/>
      <c r="H1928" s="98"/>
      <c r="I1928" s="4"/>
      <c r="J1928" s="4"/>
      <c r="K1928" s="4"/>
      <c r="L1928" s="4"/>
      <c r="M1928" s="4"/>
    </row>
    <row r="1929" spans="1:13">
      <c r="A1929" s="5"/>
      <c r="B1929" s="97"/>
      <c r="C1929" s="97"/>
      <c r="D1929" s="98"/>
      <c r="E1929" s="98"/>
      <c r="F1929" s="98"/>
      <c r="G1929" s="98"/>
      <c r="H1929" s="98"/>
      <c r="I1929" s="98"/>
      <c r="J1929" s="98"/>
      <c r="K1929" s="98"/>
      <c r="L1929" s="98"/>
      <c r="M1929" s="98"/>
    </row>
    <row r="1930" spans="1:13">
      <c r="A1930" s="5"/>
      <c r="B1930" s="3"/>
      <c r="C1930" s="3"/>
      <c r="D1930" s="4"/>
      <c r="E1930" s="4"/>
      <c r="F1930" s="4"/>
      <c r="G1930" s="4"/>
      <c r="H1930" s="98"/>
      <c r="I1930" s="4"/>
      <c r="J1930" s="4"/>
      <c r="K1930" s="4"/>
      <c r="L1930" s="4"/>
      <c r="M1930" s="4"/>
    </row>
    <row r="1931" spans="1:13">
      <c r="A1931" s="5"/>
      <c r="B1931" s="97"/>
      <c r="C1931" s="97"/>
      <c r="D1931" s="98"/>
      <c r="E1931" s="98"/>
      <c r="F1931" s="98"/>
      <c r="G1931" s="98"/>
      <c r="H1931" s="98"/>
      <c r="I1931" s="98"/>
      <c r="J1931" s="98"/>
      <c r="K1931" s="98"/>
      <c r="L1931" s="98"/>
      <c r="M1931" s="98"/>
    </row>
    <row r="1932" spans="1:13">
      <c r="A1932" s="5"/>
      <c r="B1932" s="97"/>
      <c r="C1932" s="97"/>
      <c r="D1932" s="98"/>
      <c r="E1932" s="98"/>
      <c r="F1932" s="98"/>
      <c r="G1932" s="98"/>
      <c r="H1932" s="98"/>
      <c r="I1932" s="98"/>
      <c r="J1932" s="98"/>
      <c r="K1932" s="98"/>
      <c r="L1932" s="98"/>
      <c r="M1932" s="98"/>
    </row>
    <row r="1933" spans="1:13">
      <c r="A1933" s="5"/>
      <c r="B1933" s="97"/>
      <c r="C1933" s="97"/>
      <c r="D1933" s="98"/>
      <c r="E1933" s="98"/>
      <c r="F1933" s="98"/>
      <c r="G1933" s="98"/>
      <c r="H1933" s="98"/>
      <c r="I1933" s="98"/>
      <c r="J1933" s="98"/>
      <c r="K1933" s="98"/>
      <c r="L1933" s="98"/>
      <c r="M1933" s="98"/>
    </row>
    <row r="1934" spans="1:13">
      <c r="A1934" s="5"/>
      <c r="B1934" s="97"/>
      <c r="C1934" s="97"/>
      <c r="D1934" s="98"/>
      <c r="E1934" s="98"/>
      <c r="F1934" s="98"/>
      <c r="G1934" s="98"/>
      <c r="H1934" s="98"/>
      <c r="I1934" s="98"/>
      <c r="J1934" s="98"/>
      <c r="K1934" s="98"/>
      <c r="L1934" s="98"/>
      <c r="M1934" s="98"/>
    </row>
    <row r="1935" spans="1:13">
      <c r="A1935" s="5"/>
      <c r="B1935" s="97"/>
      <c r="C1935" s="97"/>
      <c r="D1935" s="98"/>
      <c r="E1935" s="98"/>
      <c r="F1935" s="98"/>
      <c r="G1935" s="98"/>
      <c r="H1935" s="98"/>
      <c r="I1935" s="98"/>
      <c r="J1935" s="98"/>
      <c r="K1935" s="98"/>
      <c r="L1935" s="98"/>
      <c r="M1935" s="98"/>
    </row>
    <row r="1936" spans="1:13">
      <c r="A1936" s="5"/>
      <c r="B1936" s="97"/>
      <c r="C1936" s="97"/>
      <c r="D1936" s="98"/>
      <c r="E1936" s="98"/>
      <c r="F1936" s="98"/>
      <c r="G1936" s="98"/>
      <c r="H1936" s="98"/>
      <c r="I1936" s="98"/>
      <c r="J1936" s="98"/>
      <c r="K1936" s="98"/>
      <c r="L1936" s="98"/>
      <c r="M1936" s="98"/>
    </row>
    <row r="1937" spans="1:13">
      <c r="A1937" s="5"/>
      <c r="B1937" s="97"/>
      <c r="C1937" s="97"/>
      <c r="D1937" s="98"/>
      <c r="E1937" s="98"/>
      <c r="F1937" s="98"/>
      <c r="G1937" s="98"/>
      <c r="H1937" s="98"/>
      <c r="I1937" s="98"/>
      <c r="J1937" s="98"/>
      <c r="K1937" s="98"/>
      <c r="L1937" s="98"/>
      <c r="M1937" s="98"/>
    </row>
    <row r="1938" spans="1:13">
      <c r="A1938" s="5"/>
      <c r="B1938" s="97"/>
      <c r="C1938" s="97"/>
      <c r="D1938" s="98"/>
      <c r="E1938" s="98"/>
      <c r="F1938" s="98"/>
      <c r="G1938" s="98"/>
      <c r="H1938" s="98"/>
      <c r="I1938" s="98"/>
      <c r="J1938" s="98"/>
      <c r="K1938" s="98"/>
      <c r="L1938" s="98"/>
      <c r="M1938" s="98"/>
    </row>
    <row r="1939" spans="1:13">
      <c r="A1939" s="5"/>
      <c r="B1939" s="97"/>
      <c r="C1939" s="97"/>
      <c r="D1939" s="98"/>
      <c r="E1939" s="98"/>
      <c r="F1939" s="98"/>
      <c r="G1939" s="98"/>
      <c r="H1939" s="98"/>
      <c r="I1939" s="98"/>
      <c r="J1939" s="98"/>
      <c r="K1939" s="98"/>
      <c r="L1939" s="98"/>
      <c r="M1939" s="98"/>
    </row>
    <row r="1940" spans="1:13">
      <c r="A1940" s="5"/>
      <c r="B1940" s="97"/>
      <c r="C1940" s="97"/>
      <c r="D1940" s="98"/>
      <c r="E1940" s="98"/>
      <c r="F1940" s="98"/>
      <c r="G1940" s="98"/>
      <c r="H1940" s="98"/>
      <c r="I1940" s="98"/>
      <c r="J1940" s="98"/>
      <c r="K1940" s="98"/>
      <c r="L1940" s="98"/>
      <c r="M1940" s="98"/>
    </row>
    <row r="1941" spans="1:13">
      <c r="A1941" s="5"/>
      <c r="B1941" s="97"/>
      <c r="C1941" s="97"/>
      <c r="D1941" s="98"/>
      <c r="E1941" s="98"/>
      <c r="F1941" s="98"/>
      <c r="G1941" s="98"/>
      <c r="H1941" s="98"/>
      <c r="I1941" s="98"/>
      <c r="J1941" s="98"/>
      <c r="K1941" s="98"/>
      <c r="L1941" s="98"/>
      <c r="M1941" s="98"/>
    </row>
    <row r="1942" spans="1:13">
      <c r="A1942" s="5"/>
      <c r="B1942" s="97"/>
      <c r="C1942" s="97"/>
      <c r="D1942" s="98"/>
      <c r="E1942" s="98"/>
      <c r="F1942" s="98"/>
      <c r="G1942" s="98"/>
      <c r="H1942" s="98"/>
      <c r="I1942" s="98"/>
      <c r="J1942" s="98"/>
      <c r="K1942" s="98"/>
      <c r="L1942" s="98"/>
      <c r="M1942" s="98"/>
    </row>
    <row r="1943" spans="1:13">
      <c r="A1943" s="5"/>
      <c r="B1943" s="97"/>
      <c r="C1943" s="97"/>
      <c r="D1943" s="98"/>
      <c r="E1943" s="98"/>
      <c r="F1943" s="98"/>
      <c r="G1943" s="98"/>
      <c r="H1943" s="98"/>
      <c r="I1943" s="98"/>
      <c r="J1943" s="98"/>
      <c r="K1943" s="98"/>
      <c r="L1943" s="98"/>
      <c r="M1943" s="98"/>
    </row>
    <row r="1944" spans="1:13">
      <c r="A1944" s="5"/>
      <c r="B1944" s="97"/>
      <c r="C1944" s="97"/>
      <c r="D1944" s="98"/>
      <c r="E1944" s="98"/>
      <c r="F1944" s="98"/>
      <c r="G1944" s="98"/>
      <c r="H1944" s="98"/>
      <c r="I1944" s="98"/>
      <c r="J1944" s="98"/>
      <c r="K1944" s="98"/>
      <c r="L1944" s="98"/>
      <c r="M1944" s="98"/>
    </row>
    <row r="1945" spans="1:13">
      <c r="A1945" s="5"/>
      <c r="B1945" s="97"/>
      <c r="C1945" s="97"/>
      <c r="D1945" s="98"/>
      <c r="E1945" s="98"/>
      <c r="F1945" s="98"/>
      <c r="G1945" s="98"/>
      <c r="H1945" s="98"/>
      <c r="I1945" s="98"/>
      <c r="J1945" s="98"/>
      <c r="K1945" s="98"/>
      <c r="L1945" s="98"/>
      <c r="M1945" s="98"/>
    </row>
    <row r="1946" spans="1:13">
      <c r="A1946" s="5"/>
      <c r="B1946" s="97"/>
      <c r="C1946" s="97"/>
      <c r="D1946" s="98"/>
      <c r="E1946" s="98"/>
      <c r="F1946" s="98"/>
      <c r="G1946" s="98"/>
      <c r="H1946" s="98"/>
      <c r="I1946" s="98"/>
      <c r="J1946" s="98"/>
      <c r="K1946" s="98"/>
      <c r="L1946" s="98"/>
      <c r="M1946" s="98"/>
    </row>
    <row r="1947" spans="1:13">
      <c r="A1947" s="5"/>
      <c r="B1947" s="97"/>
      <c r="C1947" s="97"/>
      <c r="D1947" s="98"/>
      <c r="E1947" s="98"/>
      <c r="F1947" s="98"/>
      <c r="G1947" s="98"/>
      <c r="H1947" s="98"/>
      <c r="I1947" s="98"/>
      <c r="J1947" s="98"/>
      <c r="K1947" s="98"/>
      <c r="L1947" s="98"/>
      <c r="M1947" s="98"/>
    </row>
    <row r="1948" spans="1:13">
      <c r="A1948" s="5"/>
      <c r="B1948" s="97"/>
      <c r="C1948" s="97"/>
      <c r="D1948" s="98"/>
      <c r="E1948" s="98"/>
      <c r="F1948" s="98"/>
      <c r="G1948" s="98"/>
      <c r="H1948" s="98"/>
      <c r="I1948" s="98"/>
      <c r="J1948" s="98"/>
      <c r="K1948" s="98"/>
      <c r="L1948" s="98"/>
      <c r="M1948" s="98"/>
    </row>
    <row r="1949" spans="1:13">
      <c r="A1949" s="5"/>
      <c r="B1949" s="97"/>
      <c r="C1949" s="97"/>
      <c r="D1949" s="98"/>
      <c r="E1949" s="98"/>
      <c r="F1949" s="98"/>
      <c r="G1949" s="98"/>
      <c r="H1949" s="98"/>
      <c r="I1949" s="98"/>
      <c r="J1949" s="98"/>
      <c r="K1949" s="98"/>
      <c r="L1949" s="98"/>
      <c r="M1949" s="98"/>
    </row>
    <row r="1950" spans="1:13">
      <c r="A1950" s="5"/>
      <c r="B1950" s="97"/>
      <c r="C1950" s="97"/>
      <c r="D1950" s="98"/>
      <c r="E1950" s="98"/>
      <c r="F1950" s="98"/>
      <c r="G1950" s="98"/>
      <c r="H1950" s="98"/>
      <c r="I1950" s="98"/>
      <c r="J1950" s="98"/>
      <c r="K1950" s="98"/>
      <c r="L1950" s="98"/>
      <c r="M1950" s="98"/>
    </row>
    <row r="1951" spans="1:13">
      <c r="A1951" s="5"/>
      <c r="B1951" s="97"/>
      <c r="C1951" s="97"/>
      <c r="D1951" s="98"/>
      <c r="E1951" s="98"/>
      <c r="F1951" s="98"/>
      <c r="G1951" s="98"/>
      <c r="H1951" s="98"/>
      <c r="I1951" s="98"/>
      <c r="J1951" s="98"/>
      <c r="K1951" s="98"/>
      <c r="L1951" s="98"/>
      <c r="M1951" s="98"/>
    </row>
    <row r="1952" spans="1:13">
      <c r="A1952" s="5"/>
      <c r="B1952" s="97"/>
      <c r="C1952" s="97"/>
      <c r="D1952" s="98"/>
      <c r="E1952" s="98"/>
      <c r="F1952" s="98"/>
      <c r="G1952" s="98"/>
      <c r="H1952" s="98"/>
      <c r="I1952" s="98"/>
      <c r="J1952" s="98"/>
      <c r="K1952" s="98"/>
      <c r="L1952" s="98"/>
      <c r="M1952" s="98"/>
    </row>
    <row r="1953" spans="1:13">
      <c r="A1953" s="5"/>
      <c r="B1953" s="97"/>
      <c r="C1953" s="97"/>
      <c r="D1953" s="98"/>
      <c r="E1953" s="98"/>
      <c r="F1953" s="98"/>
      <c r="G1953" s="98"/>
      <c r="H1953" s="98"/>
      <c r="I1953" s="98"/>
      <c r="J1953" s="98"/>
      <c r="K1953" s="98"/>
      <c r="L1953" s="98"/>
      <c r="M1953" s="98"/>
    </row>
    <row r="1954" spans="1:13">
      <c r="A1954" s="5"/>
      <c r="B1954" s="97"/>
      <c r="C1954" s="97"/>
      <c r="D1954" s="98"/>
      <c r="E1954" s="98"/>
      <c r="F1954" s="98"/>
      <c r="G1954" s="98"/>
      <c r="H1954" s="98"/>
      <c r="I1954" s="98"/>
      <c r="J1954" s="98"/>
      <c r="K1954" s="98"/>
      <c r="L1954" s="98"/>
      <c r="M1954" s="98"/>
    </row>
    <row r="1955" spans="1:13">
      <c r="A1955" s="5"/>
      <c r="B1955" s="97"/>
      <c r="C1955" s="97"/>
      <c r="D1955" s="98"/>
      <c r="E1955" s="98"/>
      <c r="F1955" s="98"/>
      <c r="G1955" s="98"/>
      <c r="H1955" s="98"/>
      <c r="I1955" s="98"/>
      <c r="J1955" s="98"/>
      <c r="K1955" s="98"/>
      <c r="L1955" s="98"/>
      <c r="M1955" s="98"/>
    </row>
    <row r="1956" spans="1:13">
      <c r="A1956" s="5"/>
      <c r="B1956" s="97"/>
      <c r="C1956" s="97"/>
      <c r="D1956" s="98"/>
      <c r="E1956" s="98"/>
      <c r="F1956" s="98"/>
      <c r="G1956" s="98"/>
      <c r="H1956" s="98"/>
      <c r="I1956" s="98"/>
      <c r="J1956" s="98"/>
      <c r="K1956" s="98"/>
      <c r="L1956" s="98"/>
      <c r="M1956" s="98"/>
    </row>
    <row r="1957" spans="1:13">
      <c r="A1957" s="5"/>
      <c r="B1957" s="97"/>
      <c r="C1957" s="97"/>
      <c r="D1957" s="98"/>
      <c r="E1957" s="98"/>
      <c r="F1957" s="98"/>
      <c r="G1957" s="98"/>
      <c r="H1957" s="98"/>
      <c r="I1957" s="98"/>
      <c r="J1957" s="98"/>
      <c r="K1957" s="98"/>
      <c r="L1957" s="98"/>
      <c r="M1957" s="98"/>
    </row>
    <row r="1958" spans="1:13">
      <c r="A1958" s="5"/>
      <c r="B1958" s="97"/>
      <c r="C1958" s="97"/>
      <c r="D1958" s="98"/>
      <c r="E1958" s="98"/>
      <c r="F1958" s="98"/>
      <c r="G1958" s="98"/>
      <c r="H1958" s="98"/>
      <c r="I1958" s="98"/>
      <c r="J1958" s="98"/>
      <c r="K1958" s="98"/>
      <c r="L1958" s="98"/>
      <c r="M1958" s="98"/>
    </row>
    <row r="1959" spans="1:13">
      <c r="A1959" s="5"/>
      <c r="B1959" s="97"/>
      <c r="C1959" s="97"/>
      <c r="D1959" s="98"/>
      <c r="E1959" s="98"/>
      <c r="F1959" s="98"/>
      <c r="G1959" s="98"/>
      <c r="H1959" s="98"/>
      <c r="I1959" s="98"/>
      <c r="J1959" s="98"/>
      <c r="K1959" s="98"/>
      <c r="L1959" s="98"/>
      <c r="M1959" s="98"/>
    </row>
    <row r="1960" spans="1:13">
      <c r="A1960" s="5"/>
      <c r="B1960" s="97"/>
      <c r="C1960" s="97"/>
      <c r="D1960" s="98"/>
      <c r="E1960" s="98"/>
      <c r="F1960" s="98"/>
      <c r="G1960" s="98"/>
      <c r="H1960" s="98"/>
      <c r="I1960" s="98"/>
      <c r="J1960" s="98"/>
      <c r="K1960" s="98"/>
      <c r="L1960" s="98"/>
      <c r="M1960" s="98"/>
    </row>
    <row r="1961" spans="1:13">
      <c r="A1961" s="5"/>
      <c r="B1961" s="97"/>
      <c r="C1961" s="97"/>
      <c r="D1961" s="98"/>
      <c r="E1961" s="98"/>
      <c r="F1961" s="98"/>
      <c r="G1961" s="98"/>
      <c r="H1961" s="98"/>
      <c r="I1961" s="98"/>
      <c r="J1961" s="98"/>
      <c r="K1961" s="98"/>
      <c r="L1961" s="98"/>
      <c r="M1961" s="98"/>
    </row>
    <row r="1962" spans="1:13">
      <c r="A1962" s="5"/>
      <c r="B1962" s="97"/>
      <c r="C1962" s="97"/>
      <c r="D1962" s="98"/>
      <c r="E1962" s="98"/>
      <c r="F1962" s="98"/>
      <c r="G1962" s="98"/>
      <c r="H1962" s="98"/>
      <c r="I1962" s="98"/>
      <c r="J1962" s="98"/>
      <c r="K1962" s="98"/>
      <c r="L1962" s="98"/>
      <c r="M1962" s="98"/>
    </row>
    <row r="1963" spans="1:13">
      <c r="A1963" s="5"/>
      <c r="B1963" s="97"/>
      <c r="C1963" s="97"/>
      <c r="D1963" s="98"/>
      <c r="E1963" s="98"/>
      <c r="F1963" s="98"/>
      <c r="G1963" s="98"/>
      <c r="H1963" s="98"/>
      <c r="I1963" s="98"/>
      <c r="J1963" s="98"/>
      <c r="K1963" s="98"/>
      <c r="L1963" s="98"/>
      <c r="M1963" s="98"/>
    </row>
    <row r="1964" spans="1:13">
      <c r="A1964" s="5"/>
      <c r="B1964" s="97"/>
      <c r="C1964" s="97"/>
      <c r="D1964" s="98"/>
      <c r="E1964" s="98"/>
      <c r="F1964" s="98"/>
      <c r="G1964" s="98"/>
      <c r="H1964" s="98"/>
      <c r="I1964" s="98"/>
      <c r="J1964" s="98"/>
      <c r="K1964" s="98"/>
      <c r="L1964" s="98"/>
      <c r="M1964" s="98"/>
    </row>
    <row r="1965" spans="1:13">
      <c r="A1965" s="5"/>
      <c r="B1965" s="97"/>
      <c r="C1965" s="97"/>
      <c r="D1965" s="98"/>
      <c r="E1965" s="98"/>
      <c r="F1965" s="98"/>
      <c r="G1965" s="98"/>
      <c r="H1965" s="98"/>
      <c r="I1965" s="98"/>
      <c r="J1965" s="98"/>
      <c r="K1965" s="98"/>
      <c r="L1965" s="98"/>
      <c r="M1965" s="98"/>
    </row>
    <row r="1966" spans="1:13">
      <c r="A1966" s="5"/>
      <c r="B1966" s="97"/>
      <c r="C1966" s="97"/>
      <c r="D1966" s="98"/>
      <c r="E1966" s="98"/>
      <c r="F1966" s="98"/>
      <c r="G1966" s="98"/>
      <c r="H1966" s="98"/>
      <c r="I1966" s="98"/>
      <c r="J1966" s="98"/>
      <c r="K1966" s="98"/>
      <c r="L1966" s="98"/>
      <c r="M1966" s="98"/>
    </row>
    <row r="1967" spans="1:13">
      <c r="A1967" s="5"/>
      <c r="B1967" s="97"/>
      <c r="C1967" s="97"/>
      <c r="D1967" s="98"/>
      <c r="E1967" s="98"/>
      <c r="F1967" s="98"/>
      <c r="G1967" s="98"/>
      <c r="H1967" s="98"/>
      <c r="I1967" s="98"/>
      <c r="J1967" s="98"/>
      <c r="K1967" s="98"/>
      <c r="L1967" s="98"/>
      <c r="M1967" s="98"/>
    </row>
    <row r="1968" spans="1:13">
      <c r="A1968" s="5"/>
      <c r="B1968" s="97"/>
      <c r="C1968" s="97"/>
      <c r="D1968" s="98"/>
      <c r="E1968" s="98"/>
      <c r="F1968" s="98"/>
      <c r="G1968" s="98"/>
      <c r="H1968" s="98"/>
      <c r="I1968" s="98"/>
      <c r="J1968" s="98"/>
      <c r="K1968" s="98"/>
      <c r="L1968" s="98"/>
      <c r="M1968" s="98"/>
    </row>
    <row r="1969" spans="1:13">
      <c r="A1969" s="5"/>
      <c r="B1969" s="97"/>
      <c r="C1969" s="97"/>
      <c r="D1969" s="98"/>
      <c r="E1969" s="98"/>
      <c r="F1969" s="98"/>
      <c r="G1969" s="98"/>
      <c r="H1969" s="98"/>
      <c r="I1969" s="98"/>
      <c r="J1969" s="98"/>
      <c r="K1969" s="98"/>
      <c r="L1969" s="98"/>
      <c r="M1969" s="98"/>
    </row>
    <row r="1970" spans="1:13">
      <c r="A1970" s="5"/>
      <c r="B1970" s="97"/>
      <c r="C1970" s="97"/>
      <c r="D1970" s="98"/>
      <c r="E1970" s="98"/>
      <c r="F1970" s="98"/>
      <c r="G1970" s="98"/>
      <c r="H1970" s="98"/>
      <c r="I1970" s="98"/>
      <c r="J1970" s="98"/>
      <c r="K1970" s="98"/>
      <c r="L1970" s="98"/>
      <c r="M1970" s="98"/>
    </row>
    <row r="1971" spans="1:13">
      <c r="A1971" s="5"/>
      <c r="B1971" s="97"/>
      <c r="C1971" s="97"/>
      <c r="D1971" s="98"/>
      <c r="E1971" s="98"/>
      <c r="F1971" s="98"/>
      <c r="G1971" s="98"/>
      <c r="H1971" s="98"/>
      <c r="I1971" s="98"/>
      <c r="J1971" s="98"/>
      <c r="K1971" s="98"/>
      <c r="L1971" s="98"/>
      <c r="M1971" s="98"/>
    </row>
    <row r="1972" spans="1:13">
      <c r="A1972" s="5"/>
      <c r="B1972" s="3"/>
      <c r="C1972" s="3"/>
      <c r="D1972" s="4"/>
      <c r="E1972" s="4"/>
      <c r="F1972" s="4"/>
      <c r="G1972" s="4"/>
      <c r="H1972" s="98"/>
      <c r="I1972" s="4"/>
      <c r="J1972" s="4"/>
      <c r="K1972" s="4"/>
      <c r="L1972" s="4"/>
      <c r="M1972" s="4"/>
    </row>
    <row r="1973" spans="1:13">
      <c r="A1973" s="5"/>
      <c r="B1973" s="97"/>
      <c r="C1973" s="97"/>
      <c r="D1973" s="98"/>
      <c r="E1973" s="98"/>
      <c r="F1973" s="98"/>
      <c r="G1973" s="98"/>
      <c r="H1973" s="98"/>
      <c r="I1973" s="98"/>
      <c r="J1973" s="98"/>
      <c r="K1973" s="98"/>
      <c r="L1973" s="98"/>
      <c r="M1973" s="98"/>
    </row>
    <row r="1974" spans="1:13">
      <c r="A1974" s="5"/>
      <c r="B1974" s="97"/>
      <c r="C1974" s="97"/>
      <c r="D1974" s="98"/>
      <c r="E1974" s="98"/>
      <c r="F1974" s="98"/>
      <c r="G1974" s="98"/>
      <c r="H1974" s="98"/>
      <c r="I1974" s="98"/>
      <c r="J1974" s="98"/>
      <c r="K1974" s="98"/>
      <c r="L1974" s="98"/>
      <c r="M1974" s="98"/>
    </row>
    <row r="1975" spans="1:13">
      <c r="A1975" s="5"/>
      <c r="B1975" s="97"/>
      <c r="C1975" s="97"/>
      <c r="D1975" s="98"/>
      <c r="E1975" s="98"/>
      <c r="F1975" s="98"/>
      <c r="G1975" s="98"/>
      <c r="H1975" s="98"/>
      <c r="I1975" s="98"/>
      <c r="J1975" s="98"/>
      <c r="K1975" s="98"/>
      <c r="L1975" s="98"/>
      <c r="M1975" s="98"/>
    </row>
    <row r="1976" spans="1:13">
      <c r="A1976" s="5"/>
      <c r="B1976" s="3"/>
      <c r="C1976" s="3"/>
      <c r="D1976" s="4"/>
      <c r="E1976" s="4"/>
      <c r="F1976" s="4"/>
      <c r="G1976" s="4"/>
      <c r="H1976" s="98"/>
      <c r="I1976" s="4"/>
      <c r="J1976" s="4"/>
      <c r="K1976" s="4"/>
      <c r="L1976" s="4"/>
      <c r="M1976" s="4"/>
    </row>
    <row r="1977" spans="1:13">
      <c r="A1977" s="5"/>
      <c r="B1977" s="97"/>
      <c r="C1977" s="97"/>
      <c r="D1977" s="98"/>
      <c r="E1977" s="98"/>
      <c r="F1977" s="98"/>
      <c r="G1977" s="98"/>
      <c r="H1977" s="98"/>
      <c r="I1977" s="98"/>
      <c r="J1977" s="98"/>
      <c r="K1977" s="98"/>
      <c r="L1977" s="98"/>
      <c r="M1977" s="98"/>
    </row>
    <row r="1978" spans="1:13">
      <c r="A1978" s="5"/>
      <c r="B1978" s="97"/>
      <c r="C1978" s="97"/>
      <c r="D1978" s="98"/>
      <c r="E1978" s="98"/>
      <c r="F1978" s="98"/>
      <c r="G1978" s="98"/>
      <c r="H1978" s="98"/>
      <c r="I1978" s="98"/>
      <c r="J1978" s="98"/>
      <c r="K1978" s="98"/>
      <c r="L1978" s="98"/>
      <c r="M1978" s="98"/>
    </row>
    <row r="1979" spans="1:13">
      <c r="A1979" s="5"/>
      <c r="B1979" s="97"/>
      <c r="C1979" s="97"/>
      <c r="D1979" s="98"/>
      <c r="E1979" s="98"/>
      <c r="F1979" s="98"/>
      <c r="G1979" s="98"/>
      <c r="H1979" s="98"/>
      <c r="I1979" s="98"/>
      <c r="J1979" s="98"/>
      <c r="K1979" s="98"/>
      <c r="L1979" s="98"/>
      <c r="M1979" s="98"/>
    </row>
    <row r="1980" spans="1:13">
      <c r="A1980" s="5"/>
      <c r="B1980" s="97"/>
      <c r="C1980" s="97"/>
      <c r="D1980" s="98"/>
      <c r="E1980" s="98"/>
      <c r="F1980" s="98"/>
      <c r="G1980" s="98"/>
      <c r="H1980" s="98"/>
      <c r="I1980" s="98"/>
      <c r="J1980" s="98"/>
      <c r="K1980" s="98"/>
      <c r="L1980" s="98"/>
      <c r="M1980" s="98"/>
    </row>
    <row r="1981" spans="1:13">
      <c r="A1981" s="5"/>
      <c r="B1981" s="97"/>
      <c r="C1981" s="97"/>
      <c r="D1981" s="98"/>
      <c r="E1981" s="98"/>
      <c r="F1981" s="98"/>
      <c r="G1981" s="98"/>
      <c r="H1981" s="98"/>
      <c r="I1981" s="98"/>
      <c r="J1981" s="98"/>
      <c r="K1981" s="98"/>
      <c r="L1981" s="98"/>
      <c r="M1981" s="98"/>
    </row>
    <row r="1982" spans="1:13">
      <c r="A1982" s="5"/>
      <c r="B1982" s="97"/>
      <c r="C1982" s="97"/>
      <c r="D1982" s="98"/>
      <c r="E1982" s="98"/>
      <c r="F1982" s="98"/>
      <c r="G1982" s="98"/>
      <c r="H1982" s="98"/>
      <c r="I1982" s="98"/>
      <c r="J1982" s="98"/>
      <c r="K1982" s="98"/>
      <c r="L1982" s="98"/>
      <c r="M1982" s="98"/>
    </row>
    <row r="1983" spans="1:13">
      <c r="A1983" s="5"/>
      <c r="B1983" s="97"/>
      <c r="C1983" s="97"/>
      <c r="D1983" s="98"/>
      <c r="E1983" s="98"/>
      <c r="F1983" s="98"/>
      <c r="G1983" s="98"/>
      <c r="H1983" s="98"/>
      <c r="I1983" s="98"/>
      <c r="J1983" s="98"/>
      <c r="K1983" s="98"/>
      <c r="L1983" s="98"/>
      <c r="M1983" s="98"/>
    </row>
    <row r="1984" spans="1:13">
      <c r="A1984" s="5"/>
      <c r="B1984" s="97"/>
      <c r="C1984" s="97"/>
      <c r="D1984" s="98"/>
      <c r="E1984" s="98"/>
      <c r="F1984" s="98"/>
      <c r="G1984" s="98"/>
      <c r="H1984" s="98"/>
      <c r="I1984" s="98"/>
      <c r="J1984" s="98"/>
      <c r="K1984" s="98"/>
      <c r="L1984" s="98"/>
      <c r="M1984" s="98"/>
    </row>
    <row r="1985" spans="1:13">
      <c r="A1985" s="5"/>
      <c r="B1985" s="97"/>
      <c r="C1985" s="97"/>
      <c r="D1985" s="98"/>
      <c r="E1985" s="98"/>
      <c r="F1985" s="98"/>
      <c r="G1985" s="98"/>
      <c r="H1985" s="98"/>
      <c r="I1985" s="98"/>
      <c r="J1985" s="98"/>
      <c r="K1985" s="98"/>
      <c r="L1985" s="98"/>
      <c r="M1985" s="98"/>
    </row>
    <row r="1986" spans="1:13">
      <c r="A1986" s="5"/>
      <c r="B1986" s="97"/>
      <c r="C1986" s="97"/>
      <c r="D1986" s="98"/>
      <c r="E1986" s="98"/>
      <c r="F1986" s="98"/>
      <c r="G1986" s="98"/>
      <c r="H1986" s="98"/>
      <c r="I1986" s="98"/>
      <c r="J1986" s="98"/>
      <c r="K1986" s="98"/>
      <c r="L1986" s="98"/>
      <c r="M1986" s="98"/>
    </row>
    <row r="1987" spans="1:13">
      <c r="A1987" s="5"/>
      <c r="B1987" s="97"/>
      <c r="C1987" s="97"/>
      <c r="D1987" s="98"/>
      <c r="E1987" s="98"/>
      <c r="F1987" s="98"/>
      <c r="G1987" s="98"/>
      <c r="H1987" s="98"/>
      <c r="I1987" s="98"/>
      <c r="J1987" s="98"/>
      <c r="K1987" s="98"/>
      <c r="L1987" s="98"/>
      <c r="M1987" s="98"/>
    </row>
    <row r="1988" spans="1:13">
      <c r="A1988" s="5"/>
      <c r="B1988" s="97"/>
      <c r="C1988" s="97"/>
      <c r="D1988" s="98"/>
      <c r="E1988" s="98"/>
      <c r="F1988" s="98"/>
      <c r="G1988" s="98"/>
      <c r="H1988" s="98"/>
      <c r="I1988" s="98"/>
      <c r="J1988" s="98"/>
      <c r="K1988" s="98"/>
      <c r="L1988" s="98"/>
      <c r="M1988" s="98"/>
    </row>
    <row r="1989" spans="1:13">
      <c r="A1989" s="5"/>
      <c r="B1989" s="97"/>
      <c r="C1989" s="97"/>
      <c r="D1989" s="98"/>
      <c r="E1989" s="98"/>
      <c r="F1989" s="98"/>
      <c r="G1989" s="98"/>
      <c r="H1989" s="98"/>
      <c r="I1989" s="98"/>
      <c r="J1989" s="98"/>
      <c r="K1989" s="98"/>
      <c r="L1989" s="98"/>
      <c r="M1989" s="98"/>
    </row>
    <row r="1990" spans="1:13">
      <c r="A1990" s="5"/>
      <c r="B1990" s="97"/>
      <c r="C1990" s="97"/>
      <c r="D1990" s="98"/>
      <c r="E1990" s="98"/>
      <c r="F1990" s="98"/>
      <c r="G1990" s="98"/>
      <c r="H1990" s="98"/>
      <c r="I1990" s="98"/>
      <c r="J1990" s="98"/>
      <c r="K1990" s="98"/>
      <c r="L1990" s="98"/>
      <c r="M1990" s="98"/>
    </row>
    <row r="1991" spans="1:13">
      <c r="A1991" s="5"/>
      <c r="B1991" s="97"/>
      <c r="C1991" s="97"/>
      <c r="D1991" s="98"/>
      <c r="E1991" s="98"/>
      <c r="F1991" s="98"/>
      <c r="G1991" s="98"/>
      <c r="H1991" s="98"/>
      <c r="I1991" s="98"/>
      <c r="J1991" s="98"/>
      <c r="K1991" s="98"/>
      <c r="L1991" s="98"/>
      <c r="M1991" s="98"/>
    </row>
    <row r="1992" spans="1:13">
      <c r="A1992" s="5"/>
      <c r="B1992" s="97"/>
      <c r="C1992" s="97"/>
      <c r="D1992" s="98"/>
      <c r="E1992" s="98"/>
      <c r="F1992" s="98"/>
      <c r="G1992" s="98"/>
      <c r="H1992" s="98"/>
      <c r="I1992" s="98"/>
      <c r="J1992" s="98"/>
      <c r="K1992" s="98"/>
      <c r="L1992" s="98"/>
      <c r="M1992" s="98"/>
    </row>
    <row r="1993" spans="1:13">
      <c r="A1993" s="5"/>
      <c r="B1993" s="97"/>
      <c r="C1993" s="97"/>
      <c r="D1993" s="98"/>
      <c r="E1993" s="98"/>
      <c r="F1993" s="98"/>
      <c r="G1993" s="98"/>
      <c r="H1993" s="98"/>
      <c r="I1993" s="98"/>
      <c r="J1993" s="98"/>
      <c r="K1993" s="98"/>
      <c r="L1993" s="98"/>
      <c r="M1993" s="98"/>
    </row>
    <row r="1994" spans="1:13">
      <c r="A1994" s="5"/>
      <c r="B1994" s="97"/>
      <c r="C1994" s="97"/>
      <c r="D1994" s="98"/>
      <c r="E1994" s="98"/>
      <c r="F1994" s="98"/>
      <c r="G1994" s="98"/>
      <c r="H1994" s="98"/>
      <c r="I1994" s="98"/>
      <c r="J1994" s="98"/>
      <c r="K1994" s="98"/>
      <c r="L1994" s="98"/>
      <c r="M1994" s="98"/>
    </row>
    <row r="1995" spans="1:13">
      <c r="A1995" s="5"/>
      <c r="B1995" s="97"/>
      <c r="C1995" s="97"/>
      <c r="D1995" s="98"/>
      <c r="E1995" s="98"/>
      <c r="F1995" s="98"/>
      <c r="G1995" s="98"/>
      <c r="H1995" s="98"/>
      <c r="I1995" s="98"/>
      <c r="J1995" s="98"/>
      <c r="K1995" s="98"/>
      <c r="L1995" s="98"/>
      <c r="M1995" s="98"/>
    </row>
    <row r="1996" spans="1:13">
      <c r="A1996" s="5"/>
      <c r="B1996" s="97"/>
      <c r="C1996" s="97"/>
      <c r="D1996" s="98"/>
      <c r="E1996" s="98"/>
      <c r="F1996" s="98"/>
      <c r="G1996" s="98"/>
      <c r="H1996" s="98"/>
      <c r="I1996" s="98"/>
      <c r="J1996" s="98"/>
      <c r="K1996" s="98"/>
      <c r="L1996" s="98"/>
      <c r="M1996" s="98"/>
    </row>
    <row r="1997" spans="1:13">
      <c r="A1997" s="5"/>
      <c r="B1997" s="97"/>
      <c r="C1997" s="97"/>
      <c r="D1997" s="98"/>
      <c r="E1997" s="98"/>
      <c r="F1997" s="98"/>
      <c r="G1997" s="98"/>
      <c r="H1997" s="98"/>
      <c r="I1997" s="98"/>
      <c r="J1997" s="98"/>
      <c r="K1997" s="98"/>
      <c r="L1997" s="98"/>
      <c r="M1997" s="98"/>
    </row>
    <row r="1998" spans="1:13">
      <c r="A1998" s="5"/>
      <c r="B1998" s="97"/>
      <c r="C1998" s="97"/>
      <c r="D1998" s="98"/>
      <c r="E1998" s="98"/>
      <c r="F1998" s="98"/>
      <c r="G1998" s="98"/>
      <c r="H1998" s="98"/>
      <c r="I1998" s="98"/>
      <c r="J1998" s="98"/>
      <c r="K1998" s="98"/>
      <c r="L1998" s="98"/>
      <c r="M1998" s="98"/>
    </row>
    <row r="1999" spans="1:13">
      <c r="A1999" s="5"/>
      <c r="B1999" s="97"/>
      <c r="C1999" s="97"/>
      <c r="D1999" s="98"/>
      <c r="E1999" s="98"/>
      <c r="F1999" s="98"/>
      <c r="G1999" s="98"/>
      <c r="H1999" s="98"/>
      <c r="I1999" s="98"/>
      <c r="J1999" s="98"/>
      <c r="K1999" s="98"/>
      <c r="L1999" s="98"/>
      <c r="M1999" s="98"/>
    </row>
    <row r="2000" spans="1:13">
      <c r="A2000" s="5"/>
      <c r="B2000" s="97"/>
      <c r="C2000" s="97"/>
      <c r="D2000" s="98"/>
      <c r="E2000" s="98"/>
      <c r="F2000" s="98"/>
      <c r="G2000" s="98"/>
      <c r="H2000" s="98"/>
      <c r="I2000" s="98"/>
      <c r="J2000" s="98"/>
      <c r="K2000" s="98"/>
      <c r="L2000" s="98"/>
      <c r="M2000" s="98"/>
    </row>
    <row r="2001" spans="1:13">
      <c r="A2001" s="5"/>
      <c r="B2001" s="97"/>
      <c r="C2001" s="97"/>
      <c r="D2001" s="98"/>
      <c r="E2001" s="98"/>
      <c r="F2001" s="98"/>
      <c r="G2001" s="98"/>
      <c r="H2001" s="98"/>
      <c r="I2001" s="98"/>
      <c r="J2001" s="98"/>
      <c r="K2001" s="98"/>
      <c r="L2001" s="98"/>
      <c r="M2001" s="98"/>
    </row>
    <row r="2002" spans="1:13">
      <c r="A2002" s="5"/>
      <c r="B2002" s="97"/>
      <c r="C2002" s="97"/>
      <c r="D2002" s="98"/>
      <c r="E2002" s="98"/>
      <c r="F2002" s="98"/>
      <c r="G2002" s="98"/>
      <c r="H2002" s="98"/>
      <c r="I2002" s="98"/>
      <c r="J2002" s="98"/>
      <c r="K2002" s="98"/>
      <c r="L2002" s="98"/>
      <c r="M2002" s="98"/>
    </row>
    <row r="2003" spans="1:13">
      <c r="A2003" s="5"/>
      <c r="B2003" s="97"/>
      <c r="C2003" s="97"/>
      <c r="D2003" s="98"/>
      <c r="E2003" s="98"/>
      <c r="F2003" s="98"/>
      <c r="G2003" s="98"/>
      <c r="H2003" s="98"/>
      <c r="I2003" s="98"/>
      <c r="J2003" s="98"/>
      <c r="K2003" s="98"/>
      <c r="L2003" s="98"/>
      <c r="M2003" s="98"/>
    </row>
    <row r="2004" spans="1:13">
      <c r="A2004" s="5"/>
      <c r="B2004" s="97"/>
      <c r="C2004" s="97"/>
      <c r="D2004" s="98"/>
      <c r="E2004" s="98"/>
      <c r="F2004" s="98"/>
      <c r="G2004" s="98"/>
      <c r="H2004" s="98"/>
      <c r="I2004" s="98"/>
      <c r="J2004" s="98"/>
      <c r="K2004" s="98"/>
      <c r="L2004" s="98"/>
      <c r="M2004" s="98"/>
    </row>
    <row r="2005" spans="1:13">
      <c r="A2005" s="5"/>
      <c r="B2005" s="97"/>
      <c r="C2005" s="97"/>
      <c r="D2005" s="98"/>
      <c r="E2005" s="98"/>
      <c r="F2005" s="98"/>
      <c r="G2005" s="98"/>
      <c r="H2005" s="98"/>
      <c r="I2005" s="98"/>
      <c r="J2005" s="98"/>
      <c r="K2005" s="98"/>
      <c r="L2005" s="98"/>
      <c r="M2005" s="98"/>
    </row>
    <row r="2006" spans="1:13">
      <c r="A2006" s="5"/>
      <c r="B2006" s="97"/>
      <c r="C2006" s="97"/>
      <c r="D2006" s="98"/>
      <c r="E2006" s="98"/>
      <c r="F2006" s="98"/>
      <c r="G2006" s="98"/>
      <c r="H2006" s="98"/>
      <c r="I2006" s="98"/>
      <c r="J2006" s="98"/>
      <c r="K2006" s="98"/>
      <c r="L2006" s="98"/>
      <c r="M2006" s="98"/>
    </row>
    <row r="2007" spans="1:13">
      <c r="A2007" s="5"/>
      <c r="B2007" s="97"/>
      <c r="C2007" s="97"/>
      <c r="D2007" s="98"/>
      <c r="E2007" s="98"/>
      <c r="F2007" s="98"/>
      <c r="G2007" s="98"/>
      <c r="H2007" s="98"/>
      <c r="I2007" s="98"/>
      <c r="J2007" s="98"/>
      <c r="K2007" s="98"/>
      <c r="L2007" s="98"/>
      <c r="M2007" s="98"/>
    </row>
    <row r="2008" spans="1:13">
      <c r="A2008" s="5"/>
      <c r="B2008" s="97"/>
      <c r="C2008" s="97"/>
      <c r="D2008" s="98"/>
      <c r="E2008" s="98"/>
      <c r="F2008" s="98"/>
      <c r="G2008" s="98"/>
      <c r="H2008" s="98"/>
      <c r="I2008" s="98"/>
      <c r="J2008" s="98"/>
      <c r="K2008" s="98"/>
      <c r="L2008" s="98"/>
      <c r="M2008" s="98"/>
    </row>
    <row r="2009" spans="1:13">
      <c r="A2009" s="5"/>
      <c r="B2009" s="97"/>
      <c r="C2009" s="97"/>
      <c r="D2009" s="98"/>
      <c r="E2009" s="98"/>
      <c r="F2009" s="98"/>
      <c r="G2009" s="98"/>
      <c r="H2009" s="98"/>
      <c r="I2009" s="98"/>
      <c r="J2009" s="98"/>
      <c r="K2009" s="98"/>
      <c r="L2009" s="98"/>
      <c r="M2009" s="98"/>
    </row>
    <row r="2010" spans="1:13">
      <c r="A2010" s="5"/>
      <c r="B2010" s="97"/>
      <c r="C2010" s="97"/>
      <c r="D2010" s="98"/>
      <c r="E2010" s="98"/>
      <c r="F2010" s="98"/>
      <c r="G2010" s="98"/>
      <c r="H2010" s="98"/>
      <c r="I2010" s="98"/>
      <c r="J2010" s="98"/>
      <c r="K2010" s="98"/>
      <c r="L2010" s="98"/>
      <c r="M2010" s="98"/>
    </row>
    <row r="2011" spans="1:13">
      <c r="A2011" s="5"/>
      <c r="B2011" s="97"/>
      <c r="C2011" s="97"/>
      <c r="D2011" s="98"/>
      <c r="E2011" s="98"/>
      <c r="F2011" s="98"/>
      <c r="G2011" s="98"/>
      <c r="H2011" s="98"/>
      <c r="I2011" s="98"/>
      <c r="J2011" s="98"/>
      <c r="K2011" s="98"/>
      <c r="L2011" s="98"/>
      <c r="M2011" s="98"/>
    </row>
    <row r="2012" spans="1:13">
      <c r="A2012" s="5"/>
      <c r="B2012" s="97"/>
      <c r="C2012" s="97"/>
      <c r="D2012" s="98"/>
      <c r="E2012" s="98"/>
      <c r="F2012" s="98"/>
      <c r="G2012" s="98"/>
      <c r="H2012" s="98"/>
      <c r="I2012" s="98"/>
      <c r="J2012" s="98"/>
      <c r="K2012" s="98"/>
      <c r="L2012" s="98"/>
      <c r="M2012" s="98"/>
    </row>
    <row r="2013" spans="1:13">
      <c r="A2013" s="5"/>
      <c r="B2013" s="97"/>
      <c r="C2013" s="97"/>
      <c r="D2013" s="98"/>
      <c r="E2013" s="98"/>
      <c r="F2013" s="98"/>
      <c r="G2013" s="98"/>
      <c r="H2013" s="98"/>
      <c r="I2013" s="98"/>
      <c r="J2013" s="98"/>
      <c r="K2013" s="98"/>
      <c r="L2013" s="98"/>
      <c r="M2013" s="98"/>
    </row>
    <row r="2014" spans="1:13">
      <c r="A2014" s="5"/>
      <c r="B2014" s="97"/>
      <c r="C2014" s="97"/>
      <c r="D2014" s="98"/>
      <c r="E2014" s="98"/>
      <c r="F2014" s="98"/>
      <c r="G2014" s="98"/>
      <c r="H2014" s="98"/>
      <c r="I2014" s="98"/>
      <c r="J2014" s="98"/>
      <c r="K2014" s="98"/>
      <c r="L2014" s="98"/>
      <c r="M2014" s="98"/>
    </row>
    <row r="2015" spans="1:13">
      <c r="A2015" s="5"/>
      <c r="B2015" s="97"/>
      <c r="C2015" s="97"/>
      <c r="D2015" s="98"/>
      <c r="E2015" s="98"/>
      <c r="F2015" s="98"/>
      <c r="G2015" s="98"/>
      <c r="H2015" s="98"/>
      <c r="I2015" s="98"/>
      <c r="J2015" s="98"/>
      <c r="K2015" s="98"/>
      <c r="L2015" s="98"/>
      <c r="M2015" s="98"/>
    </row>
    <row r="2016" spans="1:13">
      <c r="A2016" s="5"/>
      <c r="B2016" s="97"/>
      <c r="C2016" s="97"/>
      <c r="D2016" s="98"/>
      <c r="E2016" s="98"/>
      <c r="F2016" s="98"/>
      <c r="G2016" s="98"/>
      <c r="H2016" s="98"/>
      <c r="I2016" s="98"/>
      <c r="J2016" s="98"/>
      <c r="K2016" s="98"/>
      <c r="L2016" s="98"/>
      <c r="M2016" s="98"/>
    </row>
    <row r="2017" spans="1:13">
      <c r="A2017" s="5"/>
      <c r="B2017" s="97"/>
      <c r="C2017" s="97"/>
      <c r="D2017" s="98"/>
      <c r="E2017" s="98"/>
      <c r="F2017" s="98"/>
      <c r="G2017" s="98"/>
      <c r="H2017" s="98"/>
      <c r="I2017" s="98"/>
      <c r="J2017" s="98"/>
      <c r="K2017" s="98"/>
      <c r="L2017" s="98"/>
      <c r="M2017" s="98"/>
    </row>
    <row r="2018" spans="1:13">
      <c r="A2018" s="5"/>
      <c r="B2018" s="97"/>
      <c r="C2018" s="97"/>
      <c r="D2018" s="98"/>
      <c r="E2018" s="98"/>
      <c r="F2018" s="98"/>
      <c r="G2018" s="98"/>
      <c r="H2018" s="98"/>
      <c r="I2018" s="98"/>
      <c r="J2018" s="98"/>
      <c r="K2018" s="98"/>
      <c r="L2018" s="98"/>
      <c r="M2018" s="98"/>
    </row>
    <row r="2019" spans="1:13">
      <c r="A2019" s="5"/>
      <c r="B2019" s="97"/>
      <c r="C2019" s="97"/>
      <c r="D2019" s="98"/>
      <c r="E2019" s="98"/>
      <c r="F2019" s="98"/>
      <c r="G2019" s="98"/>
      <c r="H2019" s="98"/>
      <c r="I2019" s="98"/>
      <c r="J2019" s="98"/>
      <c r="K2019" s="98"/>
      <c r="L2019" s="98"/>
      <c r="M2019" s="98"/>
    </row>
    <row r="2020" spans="1:13">
      <c r="A2020" s="5"/>
      <c r="B2020" s="97"/>
      <c r="C2020" s="97"/>
      <c r="D2020" s="98"/>
      <c r="E2020" s="98"/>
      <c r="F2020" s="98"/>
      <c r="G2020" s="98"/>
      <c r="H2020" s="98"/>
      <c r="I2020" s="98"/>
      <c r="J2020" s="98"/>
      <c r="K2020" s="98"/>
      <c r="L2020" s="98"/>
      <c r="M2020" s="98"/>
    </row>
    <row r="2021" spans="1:13">
      <c r="A2021" s="5"/>
      <c r="B2021" s="97"/>
      <c r="C2021" s="97"/>
      <c r="D2021" s="98"/>
      <c r="E2021" s="98"/>
      <c r="F2021" s="98"/>
      <c r="G2021" s="98"/>
      <c r="H2021" s="98"/>
      <c r="I2021" s="98"/>
      <c r="J2021" s="98"/>
      <c r="K2021" s="98"/>
      <c r="L2021" s="98"/>
      <c r="M2021" s="98"/>
    </row>
    <row r="2022" spans="1:13">
      <c r="A2022" s="5"/>
      <c r="B2022" s="97"/>
      <c r="C2022" s="97"/>
      <c r="D2022" s="98"/>
      <c r="E2022" s="98"/>
      <c r="F2022" s="98"/>
      <c r="G2022" s="98"/>
      <c r="H2022" s="98"/>
      <c r="I2022" s="98"/>
      <c r="J2022" s="98"/>
      <c r="K2022" s="98"/>
      <c r="L2022" s="98"/>
      <c r="M2022" s="98"/>
    </row>
    <row r="2023" spans="1:13">
      <c r="A2023" s="5"/>
      <c r="B2023" s="97"/>
      <c r="C2023" s="97"/>
      <c r="D2023" s="98"/>
      <c r="E2023" s="98"/>
      <c r="F2023" s="98"/>
      <c r="G2023" s="98"/>
      <c r="H2023" s="98"/>
      <c r="I2023" s="98"/>
      <c r="J2023" s="98"/>
      <c r="K2023" s="98"/>
      <c r="L2023" s="98"/>
      <c r="M2023" s="98"/>
    </row>
    <row r="2024" spans="1:13">
      <c r="A2024" s="5"/>
      <c r="B2024" s="97"/>
      <c r="C2024" s="97"/>
      <c r="D2024" s="98"/>
      <c r="E2024" s="98"/>
      <c r="F2024" s="98"/>
      <c r="G2024" s="98"/>
      <c r="H2024" s="98"/>
      <c r="I2024" s="98"/>
      <c r="J2024" s="98"/>
      <c r="K2024" s="98"/>
      <c r="L2024" s="98"/>
      <c r="M2024" s="98"/>
    </row>
    <row r="2025" spans="1:13">
      <c r="A2025" s="5"/>
      <c r="B2025" s="97"/>
      <c r="C2025" s="97"/>
      <c r="D2025" s="98"/>
      <c r="E2025" s="98"/>
      <c r="F2025" s="98"/>
      <c r="G2025" s="98"/>
      <c r="H2025" s="98"/>
      <c r="I2025" s="98"/>
      <c r="J2025" s="98"/>
      <c r="K2025" s="98"/>
      <c r="L2025" s="98"/>
      <c r="M2025" s="98"/>
    </row>
    <row r="2026" spans="1:13">
      <c r="A2026" s="5"/>
      <c r="B2026" s="97"/>
      <c r="C2026" s="97"/>
      <c r="D2026" s="98"/>
      <c r="E2026" s="98"/>
      <c r="F2026" s="98"/>
      <c r="G2026" s="98"/>
      <c r="H2026" s="98"/>
      <c r="I2026" s="98"/>
      <c r="J2026" s="98"/>
      <c r="K2026" s="98"/>
      <c r="L2026" s="98"/>
      <c r="M2026" s="98"/>
    </row>
    <row r="2027" spans="1:13">
      <c r="A2027" s="5"/>
      <c r="B2027" s="97"/>
      <c r="C2027" s="97"/>
      <c r="D2027" s="98"/>
      <c r="E2027" s="98"/>
      <c r="F2027" s="98"/>
      <c r="G2027" s="98"/>
      <c r="H2027" s="98"/>
      <c r="I2027" s="98"/>
      <c r="J2027" s="98"/>
      <c r="K2027" s="98"/>
      <c r="L2027" s="98"/>
      <c r="M2027" s="98"/>
    </row>
    <row r="2028" spans="1:13">
      <c r="A2028" s="5"/>
      <c r="B2028" s="97"/>
      <c r="C2028" s="97"/>
      <c r="D2028" s="98"/>
      <c r="E2028" s="98"/>
      <c r="F2028" s="98"/>
      <c r="G2028" s="98"/>
      <c r="H2028" s="98"/>
      <c r="I2028" s="98"/>
      <c r="J2028" s="98"/>
      <c r="K2028" s="98"/>
      <c r="L2028" s="98"/>
      <c r="M2028" s="98"/>
    </row>
    <row r="2029" spans="1:13">
      <c r="A2029" s="5"/>
      <c r="B2029" s="97"/>
      <c r="C2029" s="97"/>
      <c r="D2029" s="98"/>
      <c r="E2029" s="98"/>
      <c r="F2029" s="98"/>
      <c r="G2029" s="98"/>
      <c r="H2029" s="98"/>
      <c r="I2029" s="98"/>
      <c r="J2029" s="98"/>
      <c r="K2029" s="98"/>
      <c r="L2029" s="98"/>
      <c r="M2029" s="98"/>
    </row>
    <row r="2030" spans="1:13">
      <c r="A2030" s="5"/>
      <c r="B2030" s="97"/>
      <c r="C2030" s="97"/>
      <c r="D2030" s="98"/>
      <c r="E2030" s="98"/>
      <c r="F2030" s="98"/>
      <c r="G2030" s="98"/>
      <c r="H2030" s="98"/>
      <c r="I2030" s="98"/>
      <c r="J2030" s="98"/>
      <c r="K2030" s="98"/>
      <c r="L2030" s="98"/>
      <c r="M2030" s="98"/>
    </row>
    <row r="2031" spans="1:13">
      <c r="A2031" s="5"/>
      <c r="B2031" s="97"/>
      <c r="C2031" s="97"/>
      <c r="D2031" s="98"/>
      <c r="E2031" s="98"/>
      <c r="F2031" s="98"/>
      <c r="G2031" s="98"/>
      <c r="H2031" s="98"/>
      <c r="I2031" s="98"/>
      <c r="J2031" s="98"/>
      <c r="K2031" s="98"/>
      <c r="L2031" s="98"/>
      <c r="M2031" s="98"/>
    </row>
    <row r="2032" spans="1:13">
      <c r="A2032" s="5"/>
      <c r="B2032" s="97"/>
      <c r="C2032" s="97"/>
      <c r="D2032" s="98"/>
      <c r="E2032" s="98"/>
      <c r="F2032" s="98"/>
      <c r="G2032" s="98"/>
      <c r="H2032" s="98"/>
      <c r="I2032" s="98"/>
      <c r="J2032" s="98"/>
      <c r="K2032" s="98"/>
      <c r="L2032" s="98"/>
      <c r="M2032" s="98"/>
    </row>
    <row r="2033" spans="1:13">
      <c r="A2033" s="5"/>
      <c r="B2033" s="97"/>
      <c r="C2033" s="97"/>
      <c r="D2033" s="98"/>
      <c r="E2033" s="98"/>
      <c r="F2033" s="98"/>
      <c r="G2033" s="98"/>
      <c r="H2033" s="98"/>
      <c r="I2033" s="98"/>
      <c r="J2033" s="98"/>
      <c r="K2033" s="98"/>
      <c r="L2033" s="98"/>
      <c r="M2033" s="98"/>
    </row>
    <row r="2034" spans="1:13">
      <c r="A2034" s="5"/>
      <c r="B2034" s="97"/>
      <c r="C2034" s="97"/>
      <c r="D2034" s="98"/>
      <c r="E2034" s="98"/>
      <c r="F2034" s="98"/>
      <c r="G2034" s="98"/>
      <c r="H2034" s="98"/>
      <c r="I2034" s="98"/>
      <c r="J2034" s="98"/>
      <c r="K2034" s="98"/>
      <c r="L2034" s="98"/>
      <c r="M2034" s="98"/>
    </row>
    <row r="2035" spans="1:13">
      <c r="A2035" s="5"/>
      <c r="B2035" s="97"/>
      <c r="C2035" s="97"/>
      <c r="D2035" s="98"/>
      <c r="E2035" s="98"/>
      <c r="F2035" s="98"/>
      <c r="G2035" s="98"/>
      <c r="H2035" s="98"/>
      <c r="I2035" s="98"/>
      <c r="J2035" s="98"/>
      <c r="K2035" s="98"/>
      <c r="L2035" s="98"/>
      <c r="M2035" s="98"/>
    </row>
    <row r="2036" spans="1:13">
      <c r="A2036" s="5"/>
      <c r="B2036" s="97"/>
      <c r="C2036" s="97"/>
      <c r="D2036" s="98"/>
      <c r="E2036" s="98"/>
      <c r="F2036" s="98"/>
      <c r="G2036" s="98"/>
      <c r="H2036" s="98"/>
      <c r="I2036" s="98"/>
      <c r="J2036" s="98"/>
      <c r="K2036" s="98"/>
      <c r="L2036" s="98"/>
      <c r="M2036" s="98"/>
    </row>
    <row r="2037" spans="1:13">
      <c r="A2037" s="5"/>
      <c r="B2037" s="97"/>
      <c r="C2037" s="97"/>
      <c r="D2037" s="98"/>
      <c r="E2037" s="98"/>
      <c r="F2037" s="98"/>
      <c r="G2037" s="98"/>
      <c r="H2037" s="98"/>
      <c r="I2037" s="98"/>
      <c r="J2037" s="98"/>
      <c r="K2037" s="98"/>
      <c r="L2037" s="98"/>
      <c r="M2037" s="98"/>
    </row>
    <row r="2038" spans="1:13">
      <c r="A2038" s="5"/>
      <c r="B2038" s="97"/>
      <c r="C2038" s="97"/>
      <c r="D2038" s="98"/>
      <c r="E2038" s="98"/>
      <c r="F2038" s="98"/>
      <c r="G2038" s="98"/>
      <c r="H2038" s="98"/>
      <c r="I2038" s="98"/>
      <c r="J2038" s="98"/>
      <c r="K2038" s="98"/>
      <c r="L2038" s="98"/>
      <c r="M2038" s="98"/>
    </row>
    <row r="2039" spans="1:13">
      <c r="A2039" s="5"/>
      <c r="B2039" s="97"/>
      <c r="C2039" s="97"/>
      <c r="D2039" s="98"/>
      <c r="E2039" s="98"/>
      <c r="F2039" s="98"/>
      <c r="G2039" s="98"/>
      <c r="H2039" s="98"/>
      <c r="I2039" s="98"/>
      <c r="J2039" s="98"/>
      <c r="K2039" s="98"/>
      <c r="L2039" s="98"/>
      <c r="M2039" s="98"/>
    </row>
    <row r="2040" spans="1:13">
      <c r="A2040" s="5"/>
      <c r="B2040" s="97"/>
      <c r="C2040" s="97"/>
      <c r="D2040" s="98"/>
      <c r="E2040" s="98"/>
      <c r="F2040" s="98"/>
      <c r="G2040" s="98"/>
      <c r="H2040" s="98"/>
      <c r="I2040" s="98"/>
      <c r="J2040" s="98"/>
      <c r="K2040" s="98"/>
      <c r="L2040" s="98"/>
      <c r="M2040" s="98"/>
    </row>
    <row r="2041" spans="1:13">
      <c r="A2041" s="5"/>
      <c r="B2041" s="97"/>
      <c r="C2041" s="97"/>
      <c r="D2041" s="98"/>
      <c r="E2041" s="98"/>
      <c r="F2041" s="98"/>
      <c r="G2041" s="98"/>
      <c r="H2041" s="98"/>
      <c r="I2041" s="98"/>
      <c r="J2041" s="98"/>
      <c r="K2041" s="98"/>
      <c r="L2041" s="98"/>
      <c r="M2041" s="98"/>
    </row>
    <row r="2042" spans="1:13">
      <c r="A2042" s="5"/>
      <c r="B2042" s="97"/>
      <c r="C2042" s="97"/>
      <c r="D2042" s="98"/>
      <c r="E2042" s="98"/>
      <c r="F2042" s="98"/>
      <c r="G2042" s="98"/>
      <c r="H2042" s="98"/>
      <c r="I2042" s="98"/>
      <c r="J2042" s="98"/>
      <c r="K2042" s="98"/>
      <c r="L2042" s="98"/>
      <c r="M2042" s="98"/>
    </row>
    <row r="2043" spans="1:13">
      <c r="A2043" s="5"/>
      <c r="B2043" s="97"/>
      <c r="C2043" s="97"/>
      <c r="D2043" s="98"/>
      <c r="E2043" s="98"/>
      <c r="F2043" s="98"/>
      <c r="G2043" s="98"/>
      <c r="H2043" s="98"/>
      <c r="I2043" s="98"/>
      <c r="J2043" s="98"/>
      <c r="K2043" s="98"/>
      <c r="L2043" s="98"/>
      <c r="M2043" s="98"/>
    </row>
    <row r="2044" spans="1:13">
      <c r="A2044" s="5"/>
      <c r="B2044" s="97"/>
      <c r="C2044" s="97"/>
      <c r="D2044" s="98"/>
      <c r="E2044" s="98"/>
      <c r="F2044" s="98"/>
      <c r="G2044" s="98"/>
      <c r="H2044" s="98"/>
      <c r="I2044" s="98"/>
      <c r="J2044" s="98"/>
      <c r="K2044" s="98"/>
      <c r="L2044" s="98"/>
      <c r="M2044" s="98"/>
    </row>
    <row r="2045" spans="1:13">
      <c r="A2045" s="5"/>
      <c r="B2045" s="97"/>
      <c r="C2045" s="97"/>
      <c r="D2045" s="98"/>
      <c r="E2045" s="98"/>
      <c r="F2045" s="98"/>
      <c r="G2045" s="98"/>
      <c r="H2045" s="98"/>
      <c r="I2045" s="98"/>
      <c r="J2045" s="98"/>
      <c r="K2045" s="98"/>
      <c r="L2045" s="98"/>
      <c r="M2045" s="98"/>
    </row>
    <row r="2046" spans="1:13">
      <c r="A2046" s="5"/>
      <c r="B2046" s="97"/>
      <c r="C2046" s="97"/>
      <c r="D2046" s="98"/>
      <c r="E2046" s="98"/>
      <c r="F2046" s="98"/>
      <c r="G2046" s="98"/>
      <c r="H2046" s="98"/>
      <c r="I2046" s="98"/>
      <c r="J2046" s="98"/>
      <c r="K2046" s="98"/>
      <c r="L2046" s="98"/>
      <c r="M2046" s="98"/>
    </row>
    <row r="2047" spans="1:13">
      <c r="A2047" s="5"/>
      <c r="B2047" s="97"/>
      <c r="C2047" s="97"/>
      <c r="D2047" s="98"/>
      <c r="E2047" s="98"/>
      <c r="F2047" s="98"/>
      <c r="G2047" s="98"/>
      <c r="H2047" s="98"/>
      <c r="I2047" s="98"/>
      <c r="J2047" s="98"/>
      <c r="K2047" s="98"/>
      <c r="L2047" s="98"/>
      <c r="M2047" s="98"/>
    </row>
    <row r="2048" spans="1:13">
      <c r="A2048" s="5"/>
      <c r="B2048" s="97"/>
      <c r="C2048" s="97"/>
      <c r="D2048" s="98"/>
      <c r="E2048" s="98"/>
      <c r="F2048" s="98"/>
      <c r="G2048" s="98"/>
      <c r="H2048" s="98"/>
      <c r="I2048" s="98"/>
      <c r="J2048" s="98"/>
      <c r="K2048" s="98"/>
      <c r="L2048" s="98"/>
      <c r="M2048" s="98"/>
    </row>
    <row r="2049" spans="1:13">
      <c r="A2049" s="5"/>
      <c r="B2049" s="97"/>
      <c r="C2049" s="97"/>
      <c r="D2049" s="98"/>
      <c r="E2049" s="98"/>
      <c r="F2049" s="98"/>
      <c r="G2049" s="98"/>
      <c r="H2049" s="98"/>
      <c r="I2049" s="98"/>
      <c r="J2049" s="98"/>
      <c r="K2049" s="98"/>
      <c r="L2049" s="98"/>
      <c r="M2049" s="98"/>
    </row>
    <row r="2050" spans="1:13">
      <c r="A2050" s="5"/>
      <c r="B2050" s="97"/>
      <c r="C2050" s="97"/>
      <c r="D2050" s="98"/>
      <c r="E2050" s="98"/>
      <c r="F2050" s="98"/>
      <c r="G2050" s="98"/>
      <c r="H2050" s="98"/>
      <c r="I2050" s="98"/>
      <c r="J2050" s="98"/>
      <c r="K2050" s="98"/>
      <c r="L2050" s="98"/>
      <c r="M2050" s="98"/>
    </row>
    <row r="2051" spans="1:13">
      <c r="A2051" s="5"/>
      <c r="B2051" s="97"/>
      <c r="C2051" s="97"/>
      <c r="D2051" s="98"/>
      <c r="E2051" s="98"/>
      <c r="F2051" s="98"/>
      <c r="G2051" s="98"/>
      <c r="H2051" s="98"/>
      <c r="I2051" s="98"/>
      <c r="J2051" s="98"/>
      <c r="K2051" s="98"/>
      <c r="L2051" s="98"/>
      <c r="M2051" s="98"/>
    </row>
    <row r="2052" spans="1:13">
      <c r="A2052" s="5"/>
      <c r="B2052" s="97"/>
      <c r="C2052" s="97"/>
      <c r="D2052" s="98"/>
      <c r="E2052" s="98"/>
      <c r="F2052" s="98"/>
      <c r="G2052" s="98"/>
      <c r="H2052" s="98"/>
      <c r="I2052" s="98"/>
      <c r="J2052" s="98"/>
      <c r="K2052" s="98"/>
      <c r="L2052" s="98"/>
      <c r="M2052" s="98"/>
    </row>
    <row r="2053" spans="1:13">
      <c r="A2053" s="5"/>
      <c r="B2053" s="97"/>
      <c r="C2053" s="97"/>
      <c r="D2053" s="98"/>
      <c r="E2053" s="98"/>
      <c r="F2053" s="98"/>
      <c r="G2053" s="98"/>
      <c r="H2053" s="98"/>
      <c r="I2053" s="98"/>
      <c r="J2053" s="98"/>
      <c r="K2053" s="98"/>
      <c r="L2053" s="98"/>
      <c r="M2053" s="98"/>
    </row>
    <row r="2054" spans="1:13">
      <c r="A2054" s="5"/>
      <c r="B2054" s="97"/>
      <c r="C2054" s="97"/>
      <c r="D2054" s="98"/>
      <c r="E2054" s="98"/>
      <c r="F2054" s="98"/>
      <c r="G2054" s="98"/>
      <c r="H2054" s="98"/>
      <c r="I2054" s="98"/>
      <c r="J2054" s="98"/>
      <c r="K2054" s="98"/>
      <c r="L2054" s="98"/>
      <c r="M2054" s="98"/>
    </row>
    <row r="2055" spans="1:13">
      <c r="A2055" s="5"/>
      <c r="B2055" s="97"/>
      <c r="C2055" s="97"/>
      <c r="D2055" s="98"/>
      <c r="E2055" s="98"/>
      <c r="F2055" s="98"/>
      <c r="G2055" s="98"/>
      <c r="H2055" s="98"/>
      <c r="I2055" s="98"/>
      <c r="J2055" s="98"/>
      <c r="K2055" s="98"/>
      <c r="L2055" s="98"/>
      <c r="M2055" s="98"/>
    </row>
    <row r="2056" spans="1:13">
      <c r="A2056" s="5"/>
      <c r="B2056" s="97"/>
      <c r="C2056" s="97"/>
      <c r="D2056" s="98"/>
      <c r="E2056" s="98"/>
      <c r="F2056" s="98"/>
      <c r="G2056" s="98"/>
      <c r="H2056" s="98"/>
      <c r="I2056" s="98"/>
      <c r="J2056" s="98"/>
      <c r="K2056" s="98"/>
      <c r="L2056" s="98"/>
      <c r="M2056" s="98"/>
    </row>
    <row r="2057" spans="1:13">
      <c r="A2057" s="5"/>
      <c r="B2057" s="97"/>
      <c r="C2057" s="97"/>
      <c r="D2057" s="98"/>
      <c r="E2057" s="98"/>
      <c r="F2057" s="98"/>
      <c r="G2057" s="98"/>
      <c r="H2057" s="98"/>
      <c r="I2057" s="98"/>
      <c r="J2057" s="98"/>
      <c r="K2057" s="98"/>
      <c r="L2057" s="98"/>
      <c r="M2057" s="98"/>
    </row>
    <row r="2058" spans="1:13">
      <c r="A2058" s="5"/>
      <c r="B2058" s="97"/>
      <c r="C2058" s="97"/>
      <c r="D2058" s="98"/>
      <c r="E2058" s="98"/>
      <c r="F2058" s="98"/>
      <c r="G2058" s="98"/>
      <c r="H2058" s="98"/>
      <c r="I2058" s="98"/>
      <c r="J2058" s="98"/>
      <c r="K2058" s="98"/>
      <c r="L2058" s="98"/>
      <c r="M2058" s="98"/>
    </row>
    <row r="2059" spans="1:13">
      <c r="A2059" s="5"/>
      <c r="B2059" s="97"/>
      <c r="C2059" s="97"/>
      <c r="D2059" s="98"/>
      <c r="E2059" s="98"/>
      <c r="F2059" s="98"/>
      <c r="G2059" s="98"/>
      <c r="H2059" s="98"/>
      <c r="I2059" s="98"/>
      <c r="J2059" s="98"/>
      <c r="K2059" s="98"/>
      <c r="L2059" s="98"/>
      <c r="M2059" s="98"/>
    </row>
    <row r="2060" spans="1:13">
      <c r="A2060" s="5"/>
      <c r="B2060" s="97"/>
      <c r="C2060" s="97"/>
      <c r="D2060" s="98"/>
      <c r="E2060" s="98"/>
      <c r="F2060" s="98"/>
      <c r="G2060" s="98"/>
      <c r="H2060" s="98"/>
      <c r="I2060" s="98"/>
      <c r="J2060" s="98"/>
      <c r="K2060" s="98"/>
      <c r="L2060" s="98"/>
      <c r="M2060" s="98"/>
    </row>
    <row r="2061" spans="1:13">
      <c r="A2061" s="5"/>
      <c r="B2061" s="97"/>
      <c r="C2061" s="97"/>
      <c r="D2061" s="98"/>
      <c r="E2061" s="98"/>
      <c r="F2061" s="98"/>
      <c r="G2061" s="98"/>
      <c r="H2061" s="98"/>
      <c r="I2061" s="98"/>
      <c r="J2061" s="98"/>
      <c r="K2061" s="98"/>
      <c r="L2061" s="98"/>
      <c r="M2061" s="98"/>
    </row>
    <row r="2062" spans="1:13">
      <c r="A2062" s="5"/>
      <c r="B2062" s="97"/>
      <c r="C2062" s="97"/>
      <c r="D2062" s="98"/>
      <c r="E2062" s="98"/>
      <c r="F2062" s="98"/>
      <c r="G2062" s="98"/>
      <c r="H2062" s="98"/>
      <c r="I2062" s="98"/>
      <c r="J2062" s="98"/>
      <c r="K2062" s="98"/>
      <c r="L2062" s="98"/>
      <c r="M2062" s="98"/>
    </row>
    <row r="2063" spans="1:13">
      <c r="A2063" s="5"/>
      <c r="B2063" s="97"/>
      <c r="C2063" s="97"/>
      <c r="D2063" s="98"/>
      <c r="E2063" s="98"/>
      <c r="F2063" s="98"/>
      <c r="G2063" s="98"/>
      <c r="H2063" s="98"/>
      <c r="I2063" s="98"/>
      <c r="J2063" s="98"/>
      <c r="K2063" s="98"/>
      <c r="L2063" s="98"/>
      <c r="M2063" s="98"/>
    </row>
    <row r="2064" spans="1:13">
      <c r="A2064" s="5"/>
      <c r="B2064" s="97"/>
      <c r="C2064" s="97"/>
      <c r="D2064" s="98"/>
      <c r="E2064" s="98"/>
      <c r="F2064" s="98"/>
      <c r="G2064" s="98"/>
      <c r="H2064" s="98"/>
      <c r="I2064" s="98"/>
      <c r="J2064" s="98"/>
      <c r="K2064" s="98"/>
      <c r="L2064" s="98"/>
      <c r="M2064" s="98"/>
    </row>
    <row r="2065" spans="1:13">
      <c r="A2065" s="5"/>
      <c r="B2065" s="97"/>
      <c r="C2065" s="97"/>
      <c r="D2065" s="98"/>
      <c r="E2065" s="98"/>
      <c r="F2065" s="98"/>
      <c r="G2065" s="98"/>
      <c r="H2065" s="98"/>
      <c r="I2065" s="98"/>
      <c r="J2065" s="98"/>
      <c r="K2065" s="98"/>
      <c r="L2065" s="98"/>
      <c r="M2065" s="98"/>
    </row>
    <row r="2066" spans="1:13">
      <c r="A2066" s="5"/>
      <c r="B2066" s="97"/>
      <c r="C2066" s="97"/>
      <c r="D2066" s="98"/>
      <c r="E2066" s="98"/>
      <c r="F2066" s="98"/>
      <c r="G2066" s="98"/>
      <c r="H2066" s="98"/>
      <c r="I2066" s="98"/>
      <c r="J2066" s="98"/>
      <c r="K2066" s="98"/>
      <c r="L2066" s="98"/>
      <c r="M2066" s="98"/>
    </row>
    <row r="2067" spans="1:13">
      <c r="A2067" s="5"/>
      <c r="B2067" s="97"/>
      <c r="C2067" s="97"/>
      <c r="D2067" s="98"/>
      <c r="E2067" s="98"/>
      <c r="F2067" s="98"/>
      <c r="G2067" s="98"/>
      <c r="H2067" s="98"/>
      <c r="I2067" s="98"/>
      <c r="J2067" s="98"/>
      <c r="K2067" s="98"/>
      <c r="L2067" s="98"/>
      <c r="M2067" s="98"/>
    </row>
    <row r="2068" spans="1:13">
      <c r="A2068" s="5"/>
      <c r="B2068" s="97"/>
      <c r="C2068" s="97"/>
      <c r="D2068" s="98"/>
      <c r="E2068" s="98"/>
      <c r="F2068" s="98"/>
      <c r="G2068" s="98"/>
      <c r="H2068" s="98"/>
      <c r="I2068" s="98"/>
      <c r="J2068" s="98"/>
      <c r="K2068" s="98"/>
      <c r="L2068" s="98"/>
      <c r="M2068" s="98"/>
    </row>
    <row r="2069" spans="1:13">
      <c r="A2069" s="5"/>
      <c r="B2069" s="97"/>
      <c r="C2069" s="97"/>
      <c r="D2069" s="98"/>
      <c r="E2069" s="98"/>
      <c r="F2069" s="98"/>
      <c r="G2069" s="98"/>
      <c r="H2069" s="98"/>
      <c r="I2069" s="98"/>
      <c r="J2069" s="98"/>
      <c r="K2069" s="98"/>
      <c r="L2069" s="98"/>
      <c r="M2069" s="98"/>
    </row>
    <row r="2070" spans="1:13">
      <c r="A2070" s="5"/>
      <c r="B2070" s="97"/>
      <c r="C2070" s="97"/>
      <c r="D2070" s="98"/>
      <c r="E2070" s="98"/>
      <c r="F2070" s="98"/>
      <c r="G2070" s="98"/>
      <c r="H2070" s="98"/>
      <c r="I2070" s="98"/>
      <c r="J2070" s="98"/>
      <c r="K2070" s="98"/>
      <c r="L2070" s="98"/>
      <c r="M2070" s="98"/>
    </row>
    <row r="2071" spans="1:13">
      <c r="A2071" s="5"/>
      <c r="B2071" s="97"/>
      <c r="C2071" s="97"/>
      <c r="D2071" s="98"/>
      <c r="E2071" s="98"/>
      <c r="F2071" s="98"/>
      <c r="G2071" s="98"/>
      <c r="H2071" s="98"/>
      <c r="I2071" s="98"/>
      <c r="J2071" s="98"/>
      <c r="K2071" s="98"/>
      <c r="L2071" s="98"/>
      <c r="M2071" s="98"/>
    </row>
    <row r="2072" spans="1:13">
      <c r="A2072" s="5"/>
      <c r="B2072" s="97"/>
      <c r="C2072" s="97"/>
      <c r="D2072" s="98"/>
      <c r="E2072" s="98"/>
      <c r="F2072" s="98"/>
      <c r="G2072" s="98"/>
      <c r="H2072" s="98"/>
      <c r="I2072" s="98"/>
      <c r="J2072" s="98"/>
      <c r="K2072" s="98"/>
      <c r="L2072" s="98"/>
      <c r="M2072" s="98"/>
    </row>
    <row r="2073" spans="1:13">
      <c r="A2073" s="5"/>
      <c r="B2073" s="97"/>
      <c r="C2073" s="97"/>
      <c r="D2073" s="98"/>
      <c r="E2073" s="98"/>
      <c r="F2073" s="98"/>
      <c r="G2073" s="98"/>
      <c r="H2073" s="98"/>
      <c r="I2073" s="98"/>
      <c r="J2073" s="98"/>
      <c r="K2073" s="98"/>
      <c r="L2073" s="98"/>
      <c r="M2073" s="98"/>
    </row>
    <row r="2074" spans="1:13">
      <c r="A2074" s="5"/>
      <c r="B2074" s="97"/>
      <c r="C2074" s="97"/>
      <c r="D2074" s="98"/>
      <c r="E2074" s="98"/>
      <c r="F2074" s="98"/>
      <c r="G2074" s="98"/>
      <c r="H2074" s="98"/>
      <c r="I2074" s="98"/>
      <c r="J2074" s="98"/>
      <c r="K2074" s="98"/>
      <c r="L2074" s="98"/>
      <c r="M2074" s="98"/>
    </row>
    <row r="2075" spans="1:13">
      <c r="A2075" s="5"/>
      <c r="B2075" s="97"/>
      <c r="C2075" s="97"/>
      <c r="D2075" s="98"/>
      <c r="E2075" s="98"/>
      <c r="F2075" s="98"/>
      <c r="G2075" s="98"/>
      <c r="H2075" s="98"/>
      <c r="I2075" s="98"/>
      <c r="J2075" s="98"/>
      <c r="K2075" s="98"/>
      <c r="L2075" s="98"/>
      <c r="M2075" s="98"/>
    </row>
    <row r="2076" spans="1:13">
      <c r="A2076" s="5"/>
      <c r="B2076" s="97"/>
      <c r="C2076" s="97"/>
      <c r="D2076" s="98"/>
      <c r="E2076" s="98"/>
      <c r="F2076" s="98"/>
      <c r="G2076" s="98"/>
      <c r="H2076" s="98"/>
      <c r="I2076" s="98"/>
      <c r="J2076" s="98"/>
      <c r="K2076" s="98"/>
      <c r="L2076" s="98"/>
      <c r="M2076" s="98"/>
    </row>
    <row r="2077" spans="1:13">
      <c r="A2077" s="5"/>
      <c r="B2077" s="97"/>
      <c r="C2077" s="97"/>
      <c r="D2077" s="98"/>
      <c r="E2077" s="98"/>
      <c r="F2077" s="98"/>
      <c r="G2077" s="98"/>
      <c r="H2077" s="98"/>
      <c r="I2077" s="98"/>
      <c r="J2077" s="98"/>
      <c r="K2077" s="98"/>
      <c r="L2077" s="98"/>
      <c r="M2077" s="98"/>
    </row>
    <row r="2078" spans="1:13">
      <c r="A2078" s="5"/>
      <c r="B2078" s="97"/>
      <c r="C2078" s="97"/>
      <c r="D2078" s="98"/>
      <c r="E2078" s="98"/>
      <c r="F2078" s="98"/>
      <c r="G2078" s="98"/>
      <c r="H2078" s="98"/>
      <c r="I2078" s="98"/>
      <c r="J2078" s="98"/>
      <c r="K2078" s="98"/>
      <c r="L2078" s="98"/>
      <c r="M2078" s="98"/>
    </row>
    <row r="2079" spans="1:13">
      <c r="A2079" s="5"/>
      <c r="B2079" s="97"/>
      <c r="C2079" s="97"/>
      <c r="D2079" s="98"/>
      <c r="E2079" s="98"/>
      <c r="F2079" s="98"/>
      <c r="G2079" s="98"/>
      <c r="H2079" s="98"/>
      <c r="I2079" s="98"/>
      <c r="J2079" s="98"/>
      <c r="K2079" s="98"/>
      <c r="L2079" s="98"/>
      <c r="M2079" s="98"/>
    </row>
    <row r="2080" spans="1:13">
      <c r="A2080" s="5"/>
      <c r="B2080" s="97"/>
      <c r="C2080" s="97"/>
      <c r="D2080" s="98"/>
      <c r="E2080" s="98"/>
      <c r="F2080" s="98"/>
      <c r="G2080" s="98"/>
      <c r="H2080" s="98"/>
      <c r="I2080" s="98"/>
      <c r="J2080" s="98"/>
      <c r="K2080" s="98"/>
      <c r="L2080" s="98"/>
      <c r="M2080" s="98"/>
    </row>
    <row r="2081" spans="1:13">
      <c r="A2081" s="5"/>
      <c r="B2081" s="97"/>
      <c r="C2081" s="97"/>
      <c r="D2081" s="98"/>
      <c r="E2081" s="98"/>
      <c r="F2081" s="98"/>
      <c r="G2081" s="98"/>
      <c r="H2081" s="98"/>
      <c r="I2081" s="98"/>
      <c r="J2081" s="98"/>
      <c r="K2081" s="98"/>
      <c r="L2081" s="98"/>
      <c r="M2081" s="98"/>
    </row>
    <row r="2082" spans="1:13">
      <c r="A2082" s="5"/>
      <c r="B2082" s="97"/>
      <c r="C2082" s="97"/>
      <c r="D2082" s="98"/>
      <c r="E2082" s="98"/>
      <c r="F2082" s="98"/>
      <c r="G2082" s="98"/>
      <c r="H2082" s="98"/>
      <c r="I2082" s="98"/>
      <c r="J2082" s="98"/>
      <c r="K2082" s="98"/>
      <c r="L2082" s="98"/>
      <c r="M2082" s="98"/>
    </row>
    <row r="2083" spans="1:13">
      <c r="A2083" s="5"/>
      <c r="B2083" s="97"/>
      <c r="C2083" s="97"/>
      <c r="D2083" s="98"/>
      <c r="E2083" s="98"/>
      <c r="F2083" s="98"/>
      <c r="G2083" s="98"/>
      <c r="H2083" s="98"/>
      <c r="I2083" s="98"/>
      <c r="J2083" s="98"/>
      <c r="K2083" s="98"/>
      <c r="L2083" s="98"/>
      <c r="M2083" s="98"/>
    </row>
    <row r="2084" spans="1:13">
      <c r="A2084" s="5"/>
      <c r="B2084" s="97"/>
      <c r="C2084" s="97"/>
      <c r="D2084" s="98"/>
      <c r="E2084" s="98"/>
      <c r="F2084" s="98"/>
      <c r="G2084" s="98"/>
      <c r="H2084" s="98"/>
      <c r="I2084" s="98"/>
      <c r="J2084" s="98"/>
      <c r="K2084" s="98"/>
      <c r="L2084" s="98"/>
      <c r="M2084" s="98"/>
    </row>
    <row r="2085" spans="1:13">
      <c r="A2085" s="5"/>
      <c r="B2085" s="97"/>
      <c r="C2085" s="97"/>
      <c r="D2085" s="98"/>
      <c r="E2085" s="98"/>
      <c r="F2085" s="98"/>
      <c r="G2085" s="98"/>
      <c r="H2085" s="98"/>
      <c r="I2085" s="98"/>
      <c r="J2085" s="98"/>
      <c r="K2085" s="98"/>
      <c r="L2085" s="98"/>
      <c r="M2085" s="98"/>
    </row>
    <row r="2086" spans="1:13">
      <c r="A2086" s="5"/>
      <c r="B2086" s="97"/>
      <c r="C2086" s="97"/>
      <c r="D2086" s="98"/>
      <c r="E2086" s="98"/>
      <c r="F2086" s="98"/>
      <c r="G2086" s="98"/>
      <c r="H2086" s="98"/>
      <c r="I2086" s="98"/>
      <c r="J2086" s="98"/>
      <c r="K2086" s="98"/>
      <c r="L2086" s="98"/>
      <c r="M2086" s="98"/>
    </row>
    <row r="2087" spans="1:13">
      <c r="A2087" s="5"/>
      <c r="B2087" s="97"/>
      <c r="C2087" s="97"/>
      <c r="D2087" s="98"/>
      <c r="E2087" s="98"/>
      <c r="F2087" s="98"/>
      <c r="G2087" s="98"/>
      <c r="H2087" s="98"/>
      <c r="I2087" s="98"/>
      <c r="J2087" s="98"/>
      <c r="K2087" s="98"/>
      <c r="L2087" s="98"/>
      <c r="M2087" s="98"/>
    </row>
    <row r="2088" spans="1:13">
      <c r="A2088" s="5"/>
      <c r="B2088" s="97"/>
      <c r="C2088" s="97"/>
      <c r="D2088" s="98"/>
      <c r="E2088" s="98"/>
      <c r="F2088" s="98"/>
      <c r="G2088" s="98"/>
      <c r="H2088" s="98"/>
      <c r="I2088" s="98"/>
      <c r="J2088" s="98"/>
      <c r="K2088" s="98"/>
      <c r="L2088" s="98"/>
      <c r="M2088" s="98"/>
    </row>
    <row r="2089" spans="1:13">
      <c r="A2089" s="5"/>
      <c r="B2089" s="97"/>
      <c r="C2089" s="97"/>
      <c r="D2089" s="98"/>
      <c r="E2089" s="98"/>
      <c r="F2089" s="98"/>
      <c r="G2089" s="98"/>
      <c r="H2089" s="98"/>
      <c r="I2089" s="98"/>
      <c r="J2089" s="98"/>
      <c r="K2089" s="98"/>
      <c r="L2089" s="98"/>
      <c r="M2089" s="98"/>
    </row>
    <row r="2090" spans="1:13">
      <c r="A2090" s="5"/>
      <c r="B2090" s="97"/>
      <c r="C2090" s="97"/>
      <c r="D2090" s="98"/>
      <c r="E2090" s="98"/>
      <c r="F2090" s="98"/>
      <c r="G2090" s="98"/>
      <c r="H2090" s="98"/>
      <c r="I2090" s="98"/>
      <c r="J2090" s="98"/>
      <c r="K2090" s="98"/>
      <c r="L2090" s="98"/>
      <c r="M2090" s="98"/>
    </row>
    <row r="2091" spans="1:13">
      <c r="A2091" s="5"/>
      <c r="B2091" s="97"/>
      <c r="C2091" s="97"/>
      <c r="D2091" s="98"/>
      <c r="E2091" s="98"/>
      <c r="F2091" s="98"/>
      <c r="G2091" s="98"/>
      <c r="H2091" s="98"/>
      <c r="I2091" s="98"/>
      <c r="J2091" s="98"/>
      <c r="K2091" s="98"/>
      <c r="L2091" s="98"/>
      <c r="M2091" s="98"/>
    </row>
    <row r="2092" spans="1:13">
      <c r="A2092" s="5"/>
      <c r="B2092" s="97"/>
      <c r="C2092" s="97"/>
      <c r="D2092" s="98"/>
      <c r="E2092" s="98"/>
      <c r="F2092" s="98"/>
      <c r="G2092" s="98"/>
      <c r="H2092" s="98"/>
      <c r="I2092" s="98"/>
      <c r="J2092" s="98"/>
      <c r="K2092" s="98"/>
      <c r="L2092" s="98"/>
      <c r="M2092" s="98"/>
    </row>
    <row r="2093" spans="1:13">
      <c r="A2093" s="5"/>
      <c r="B2093" s="97"/>
      <c r="C2093" s="97"/>
      <c r="D2093" s="98"/>
      <c r="E2093" s="98"/>
      <c r="F2093" s="98"/>
      <c r="G2093" s="98"/>
      <c r="H2093" s="98"/>
      <c r="I2093" s="98"/>
      <c r="J2093" s="98"/>
      <c r="K2093" s="98"/>
      <c r="L2093" s="98"/>
      <c r="M2093" s="98"/>
    </row>
    <row r="2094" spans="1:13">
      <c r="A2094" s="5"/>
      <c r="B2094" s="97"/>
      <c r="C2094" s="97"/>
      <c r="D2094" s="98"/>
      <c r="E2094" s="98"/>
      <c r="F2094" s="98"/>
      <c r="G2094" s="98"/>
      <c r="H2094" s="98"/>
      <c r="I2094" s="98"/>
      <c r="J2094" s="98"/>
      <c r="K2094" s="98"/>
      <c r="L2094" s="98"/>
      <c r="M2094" s="98"/>
    </row>
    <row r="2095" spans="1:13">
      <c r="A2095" s="5"/>
      <c r="B2095" s="97"/>
      <c r="C2095" s="97"/>
      <c r="D2095" s="98"/>
      <c r="E2095" s="98"/>
      <c r="F2095" s="98"/>
      <c r="G2095" s="98"/>
      <c r="H2095" s="98"/>
      <c r="I2095" s="98"/>
      <c r="J2095" s="98"/>
      <c r="K2095" s="98"/>
      <c r="L2095" s="98"/>
      <c r="M2095" s="98"/>
    </row>
    <row r="2096" spans="1:13">
      <c r="A2096" s="5"/>
      <c r="B2096" s="97"/>
      <c r="C2096" s="97"/>
      <c r="D2096" s="98"/>
      <c r="E2096" s="98"/>
      <c r="F2096" s="98"/>
      <c r="G2096" s="98"/>
      <c r="H2096" s="98"/>
      <c r="I2096" s="98"/>
      <c r="J2096" s="98"/>
      <c r="K2096" s="98"/>
      <c r="L2096" s="98"/>
      <c r="M2096" s="98"/>
    </row>
    <row r="2097" spans="1:13">
      <c r="A2097" s="5"/>
      <c r="B2097" s="97"/>
      <c r="C2097" s="97"/>
      <c r="D2097" s="98"/>
      <c r="E2097" s="98"/>
      <c r="F2097" s="98"/>
      <c r="G2097" s="98"/>
      <c r="H2097" s="98"/>
      <c r="I2097" s="98"/>
      <c r="J2097" s="98"/>
      <c r="K2097" s="98"/>
      <c r="L2097" s="98"/>
      <c r="M2097" s="98"/>
    </row>
    <row r="2098" spans="1:13">
      <c r="A2098" s="5"/>
      <c r="B2098" s="97"/>
      <c r="C2098" s="97"/>
      <c r="D2098" s="98"/>
      <c r="E2098" s="98"/>
      <c r="F2098" s="98"/>
      <c r="G2098" s="98"/>
      <c r="H2098" s="98"/>
      <c r="I2098" s="98"/>
      <c r="J2098" s="98"/>
      <c r="K2098" s="98"/>
      <c r="L2098" s="98"/>
      <c r="M2098" s="98"/>
    </row>
    <row r="2099" spans="1:13">
      <c r="A2099" s="5"/>
      <c r="B2099" s="97"/>
      <c r="C2099" s="97"/>
      <c r="D2099" s="98"/>
      <c r="E2099" s="98"/>
      <c r="F2099" s="98"/>
      <c r="G2099" s="98"/>
      <c r="H2099" s="98"/>
      <c r="I2099" s="98"/>
      <c r="J2099" s="98"/>
      <c r="K2099" s="98"/>
      <c r="L2099" s="98"/>
      <c r="M2099" s="98"/>
    </row>
    <row r="2100" spans="1:13">
      <c r="A2100" s="5"/>
      <c r="B2100" s="97"/>
      <c r="C2100" s="97"/>
      <c r="D2100" s="98"/>
      <c r="E2100" s="98"/>
      <c r="F2100" s="98"/>
      <c r="G2100" s="98"/>
      <c r="H2100" s="98"/>
      <c r="I2100" s="98"/>
      <c r="J2100" s="98"/>
      <c r="K2100" s="98"/>
      <c r="L2100" s="98"/>
      <c r="M2100" s="98"/>
    </row>
    <row r="2101" spans="1:13">
      <c r="A2101" s="5"/>
      <c r="B2101" s="97"/>
      <c r="C2101" s="97"/>
      <c r="D2101" s="98"/>
      <c r="E2101" s="98"/>
      <c r="F2101" s="98"/>
      <c r="G2101" s="98"/>
      <c r="H2101" s="98"/>
      <c r="I2101" s="98"/>
      <c r="J2101" s="98"/>
      <c r="K2101" s="98"/>
      <c r="L2101" s="98"/>
      <c r="M2101" s="98"/>
    </row>
    <row r="2102" spans="1:13">
      <c r="A2102" s="5"/>
      <c r="B2102" s="97"/>
      <c r="C2102" s="97"/>
      <c r="D2102" s="98"/>
      <c r="E2102" s="98"/>
      <c r="F2102" s="98"/>
      <c r="G2102" s="98"/>
      <c r="H2102" s="98"/>
      <c r="I2102" s="98"/>
      <c r="J2102" s="98"/>
      <c r="K2102" s="98"/>
      <c r="L2102" s="98"/>
      <c r="M2102" s="98"/>
    </row>
    <row r="2103" spans="1:13">
      <c r="A2103" s="5"/>
      <c r="B2103" s="97"/>
      <c r="C2103" s="97"/>
      <c r="D2103" s="98"/>
      <c r="E2103" s="98"/>
      <c r="F2103" s="98"/>
      <c r="G2103" s="98"/>
      <c r="H2103" s="98"/>
      <c r="I2103" s="98"/>
      <c r="J2103" s="98"/>
      <c r="K2103" s="98"/>
      <c r="L2103" s="98"/>
      <c r="M2103" s="98"/>
    </row>
    <row r="2104" spans="1:13">
      <c r="A2104" s="5"/>
      <c r="B2104" s="97"/>
      <c r="C2104" s="97"/>
      <c r="D2104" s="98"/>
      <c r="E2104" s="98"/>
      <c r="F2104" s="98"/>
      <c r="G2104" s="98"/>
      <c r="H2104" s="98"/>
      <c r="I2104" s="98"/>
      <c r="J2104" s="98"/>
      <c r="K2104" s="98"/>
      <c r="L2104" s="98"/>
      <c r="M2104" s="98"/>
    </row>
    <row r="2105" spans="1:13">
      <c r="A2105" s="5"/>
      <c r="B2105" s="97"/>
      <c r="C2105" s="97"/>
      <c r="D2105" s="98"/>
      <c r="E2105" s="98"/>
      <c r="F2105" s="98"/>
      <c r="G2105" s="98"/>
      <c r="H2105" s="98"/>
      <c r="I2105" s="98"/>
      <c r="J2105" s="98"/>
      <c r="K2105" s="98"/>
      <c r="L2105" s="98"/>
      <c r="M2105" s="98"/>
    </row>
    <row r="2106" spans="1:13">
      <c r="A2106" s="5"/>
      <c r="B2106" s="97"/>
      <c r="C2106" s="97"/>
      <c r="D2106" s="98"/>
      <c r="E2106" s="98"/>
      <c r="F2106" s="98"/>
      <c r="G2106" s="98"/>
      <c r="H2106" s="98"/>
      <c r="I2106" s="98"/>
      <c r="J2106" s="98"/>
      <c r="K2106" s="98"/>
      <c r="L2106" s="98"/>
      <c r="M2106" s="98"/>
    </row>
    <row r="2107" spans="1:13">
      <c r="A2107" s="5"/>
      <c r="B2107" s="97"/>
      <c r="C2107" s="97"/>
      <c r="D2107" s="98"/>
      <c r="E2107" s="98"/>
      <c r="F2107" s="98"/>
      <c r="G2107" s="98"/>
      <c r="H2107" s="98"/>
      <c r="I2107" s="98"/>
      <c r="J2107" s="98"/>
      <c r="K2107" s="98"/>
      <c r="L2107" s="98"/>
      <c r="M2107" s="98"/>
    </row>
    <row r="2108" spans="1:13">
      <c r="A2108" s="5"/>
      <c r="B2108" s="97"/>
      <c r="C2108" s="97"/>
      <c r="D2108" s="98"/>
      <c r="E2108" s="98"/>
      <c r="F2108" s="98"/>
      <c r="G2108" s="98"/>
      <c r="H2108" s="98"/>
      <c r="I2108" s="98"/>
      <c r="J2108" s="98"/>
      <c r="K2108" s="98"/>
      <c r="L2108" s="98"/>
      <c r="M2108" s="98"/>
    </row>
    <row r="2109" spans="1:13">
      <c r="A2109" s="5"/>
      <c r="B2109" s="97"/>
      <c r="C2109" s="97"/>
      <c r="D2109" s="98"/>
      <c r="E2109" s="98"/>
      <c r="F2109" s="98"/>
      <c r="G2109" s="98"/>
      <c r="H2109" s="98"/>
      <c r="I2109" s="98"/>
      <c r="J2109" s="98"/>
      <c r="K2109" s="98"/>
      <c r="L2109" s="98"/>
      <c r="M2109" s="98"/>
    </row>
    <row r="2110" spans="1:13">
      <c r="A2110" s="5"/>
      <c r="B2110" s="97"/>
      <c r="C2110" s="97"/>
      <c r="D2110" s="98"/>
      <c r="E2110" s="98"/>
      <c r="F2110" s="98"/>
      <c r="G2110" s="98"/>
      <c r="H2110" s="98"/>
      <c r="I2110" s="98"/>
      <c r="J2110" s="98"/>
      <c r="K2110" s="98"/>
      <c r="L2110" s="98"/>
      <c r="M2110" s="98"/>
    </row>
    <row r="2111" spans="1:13">
      <c r="A2111" s="5"/>
      <c r="B2111" s="97"/>
      <c r="C2111" s="97"/>
      <c r="D2111" s="98"/>
      <c r="E2111" s="98"/>
      <c r="F2111" s="98"/>
      <c r="G2111" s="98"/>
      <c r="H2111" s="98"/>
      <c r="I2111" s="98"/>
      <c r="J2111" s="98"/>
      <c r="K2111" s="98"/>
      <c r="L2111" s="98"/>
      <c r="M2111" s="98"/>
    </row>
    <row r="2112" spans="1:13">
      <c r="A2112" s="5"/>
      <c r="B2112" s="97"/>
      <c r="C2112" s="97"/>
      <c r="D2112" s="98"/>
      <c r="E2112" s="98"/>
      <c r="F2112" s="98"/>
      <c r="G2112" s="98"/>
      <c r="H2112" s="98"/>
      <c r="I2112" s="98"/>
      <c r="J2112" s="98"/>
      <c r="K2112" s="98"/>
      <c r="L2112" s="98"/>
      <c r="M2112" s="98"/>
    </row>
    <row r="2113" spans="1:13">
      <c r="A2113" s="5"/>
      <c r="B2113" s="97"/>
      <c r="C2113" s="97"/>
      <c r="D2113" s="98"/>
      <c r="E2113" s="98"/>
      <c r="F2113" s="98"/>
      <c r="G2113" s="98"/>
      <c r="H2113" s="98"/>
      <c r="I2113" s="98"/>
      <c r="J2113" s="98"/>
      <c r="K2113" s="98"/>
      <c r="L2113" s="98"/>
      <c r="M2113" s="98"/>
    </row>
    <row r="2114" spans="1:13">
      <c r="A2114" s="5"/>
      <c r="B2114" s="97"/>
      <c r="C2114" s="97"/>
      <c r="D2114" s="98"/>
      <c r="E2114" s="98"/>
      <c r="F2114" s="98"/>
      <c r="G2114" s="98"/>
      <c r="H2114" s="98"/>
      <c r="I2114" s="98"/>
      <c r="J2114" s="98"/>
      <c r="K2114" s="98"/>
      <c r="L2114" s="98"/>
      <c r="M2114" s="98"/>
    </row>
    <row r="2115" spans="1:13">
      <c r="A2115" s="5"/>
      <c r="B2115" s="97"/>
      <c r="C2115" s="97"/>
      <c r="D2115" s="98"/>
      <c r="E2115" s="98"/>
      <c r="F2115" s="98"/>
      <c r="G2115" s="98"/>
      <c r="H2115" s="98"/>
      <c r="I2115" s="98"/>
      <c r="J2115" s="98"/>
      <c r="K2115" s="98"/>
      <c r="L2115" s="98"/>
      <c r="M2115" s="98"/>
    </row>
    <row r="2116" spans="1:13">
      <c r="A2116" s="5"/>
      <c r="B2116" s="97"/>
      <c r="C2116" s="97"/>
      <c r="D2116" s="98"/>
      <c r="E2116" s="98"/>
      <c r="F2116" s="98"/>
      <c r="G2116" s="98"/>
      <c r="H2116" s="98"/>
      <c r="I2116" s="98"/>
      <c r="J2116" s="98"/>
      <c r="K2116" s="98"/>
      <c r="L2116" s="98"/>
      <c r="M2116" s="98"/>
    </row>
    <row r="2117" spans="1:13">
      <c r="A2117" s="5"/>
      <c r="B2117" s="97"/>
      <c r="C2117" s="97"/>
      <c r="D2117" s="98"/>
      <c r="E2117" s="98"/>
      <c r="F2117" s="98"/>
      <c r="G2117" s="98"/>
      <c r="H2117" s="98"/>
      <c r="I2117" s="98"/>
      <c r="J2117" s="98"/>
      <c r="K2117" s="98"/>
      <c r="L2117" s="98"/>
      <c r="M2117" s="98"/>
    </row>
    <row r="2118" spans="1:13">
      <c r="A2118" s="5"/>
      <c r="B2118" s="97"/>
      <c r="C2118" s="97"/>
      <c r="D2118" s="98"/>
      <c r="E2118" s="98"/>
      <c r="F2118" s="98"/>
      <c r="G2118" s="98"/>
      <c r="H2118" s="98"/>
      <c r="I2118" s="98"/>
      <c r="J2118" s="98"/>
      <c r="K2118" s="98"/>
      <c r="L2118" s="98"/>
      <c r="M2118" s="98"/>
    </row>
    <row r="2119" spans="1:13">
      <c r="A2119" s="5"/>
      <c r="B2119" s="97"/>
      <c r="C2119" s="97"/>
      <c r="D2119" s="98"/>
      <c r="E2119" s="98"/>
      <c r="F2119" s="98"/>
      <c r="G2119" s="98"/>
      <c r="H2119" s="98"/>
      <c r="I2119" s="98"/>
      <c r="J2119" s="98"/>
      <c r="K2119" s="98"/>
      <c r="L2119" s="98"/>
      <c r="M2119" s="98"/>
    </row>
    <row r="2120" spans="1:13">
      <c r="A2120" s="5"/>
      <c r="B2120" s="97"/>
      <c r="C2120" s="97"/>
      <c r="D2120" s="98"/>
      <c r="E2120" s="98"/>
      <c r="F2120" s="98"/>
      <c r="G2120" s="98"/>
      <c r="H2120" s="98"/>
      <c r="I2120" s="98"/>
      <c r="J2120" s="98"/>
      <c r="K2120" s="98"/>
      <c r="L2120" s="98"/>
      <c r="M2120" s="98"/>
    </row>
    <row r="2121" spans="1:13">
      <c r="A2121" s="5"/>
      <c r="B2121" s="97"/>
      <c r="C2121" s="97"/>
      <c r="D2121" s="98"/>
      <c r="E2121" s="98"/>
      <c r="F2121" s="98"/>
      <c r="G2121" s="98"/>
      <c r="H2121" s="98"/>
      <c r="I2121" s="98"/>
      <c r="J2121" s="98"/>
      <c r="K2121" s="98"/>
      <c r="L2121" s="98"/>
      <c r="M2121" s="98"/>
    </row>
    <row r="2122" spans="1:13">
      <c r="A2122" s="5"/>
      <c r="B2122" s="97"/>
      <c r="C2122" s="97"/>
      <c r="D2122" s="98"/>
      <c r="E2122" s="98"/>
      <c r="F2122" s="98"/>
      <c r="G2122" s="98"/>
      <c r="H2122" s="98"/>
      <c r="I2122" s="98"/>
      <c r="J2122" s="98"/>
      <c r="K2122" s="98"/>
      <c r="L2122" s="98"/>
      <c r="M2122" s="98"/>
    </row>
    <row r="2123" spans="1:13">
      <c r="A2123" s="5"/>
      <c r="B2123" s="97"/>
      <c r="C2123" s="97"/>
      <c r="D2123" s="98"/>
      <c r="E2123" s="98"/>
      <c r="F2123" s="98"/>
      <c r="G2123" s="98"/>
      <c r="H2123" s="98"/>
      <c r="I2123" s="98"/>
      <c r="J2123" s="98"/>
      <c r="K2123" s="98"/>
      <c r="L2123" s="98"/>
      <c r="M2123" s="98"/>
    </row>
    <row r="2124" spans="1:13">
      <c r="A2124" s="5"/>
      <c r="B2124" s="97"/>
      <c r="C2124" s="97"/>
      <c r="D2124" s="98"/>
      <c r="E2124" s="98"/>
      <c r="F2124" s="98"/>
      <c r="G2124" s="98"/>
      <c r="H2124" s="98"/>
      <c r="I2124" s="98"/>
      <c r="J2124" s="98"/>
      <c r="K2124" s="98"/>
      <c r="L2124" s="98"/>
      <c r="M2124" s="98"/>
    </row>
    <row r="2125" spans="1:13">
      <c r="A2125" s="5"/>
      <c r="B2125" s="97"/>
      <c r="C2125" s="97"/>
      <c r="D2125" s="98"/>
      <c r="E2125" s="98"/>
      <c r="F2125" s="98"/>
      <c r="G2125" s="98"/>
      <c r="H2125" s="98"/>
      <c r="I2125" s="98"/>
      <c r="J2125" s="98"/>
      <c r="K2125" s="98"/>
      <c r="L2125" s="98"/>
      <c r="M2125" s="98"/>
    </row>
    <row r="2126" spans="1:13">
      <c r="A2126" s="5"/>
      <c r="B2126" s="97"/>
      <c r="C2126" s="97"/>
      <c r="D2126" s="98"/>
      <c r="E2126" s="98"/>
      <c r="F2126" s="98"/>
      <c r="G2126" s="98"/>
      <c r="H2126" s="98"/>
      <c r="I2126" s="98"/>
      <c r="J2126" s="98"/>
      <c r="K2126" s="98"/>
      <c r="L2126" s="98"/>
      <c r="M2126" s="98"/>
    </row>
    <row r="2127" spans="1:13">
      <c r="A2127" s="5"/>
      <c r="B2127" s="97"/>
      <c r="C2127" s="97"/>
      <c r="D2127" s="98"/>
      <c r="E2127" s="98"/>
      <c r="F2127" s="98"/>
      <c r="G2127" s="98"/>
      <c r="H2127" s="98"/>
      <c r="I2127" s="98"/>
      <c r="J2127" s="98"/>
      <c r="K2127" s="98"/>
      <c r="L2127" s="98"/>
      <c r="M2127" s="98"/>
    </row>
    <row r="2128" spans="1:13">
      <c r="A2128" s="5"/>
      <c r="B2128" s="97"/>
      <c r="C2128" s="97"/>
      <c r="D2128" s="98"/>
      <c r="E2128" s="98"/>
      <c r="F2128" s="98"/>
      <c r="G2128" s="98"/>
      <c r="H2128" s="98"/>
      <c r="I2128" s="98"/>
      <c r="J2128" s="98"/>
      <c r="K2128" s="98"/>
      <c r="L2128" s="98"/>
      <c r="M2128" s="98"/>
    </row>
    <row r="2129" spans="1:13">
      <c r="A2129" s="5"/>
      <c r="B2129" s="97"/>
      <c r="C2129" s="97"/>
      <c r="D2129" s="98"/>
      <c r="E2129" s="98"/>
      <c r="F2129" s="98"/>
      <c r="G2129" s="98"/>
      <c r="H2129" s="98"/>
      <c r="I2129" s="98"/>
      <c r="J2129" s="98"/>
      <c r="K2129" s="98"/>
      <c r="L2129" s="98"/>
      <c r="M2129" s="98"/>
    </row>
    <row r="2130" spans="1:13">
      <c r="A2130" s="5"/>
      <c r="B2130" s="97"/>
      <c r="C2130" s="97"/>
      <c r="D2130" s="98"/>
      <c r="E2130" s="98"/>
      <c r="F2130" s="98"/>
      <c r="G2130" s="98"/>
      <c r="H2130" s="98"/>
      <c r="I2130" s="98"/>
      <c r="J2130" s="98"/>
      <c r="K2130" s="98"/>
      <c r="L2130" s="98"/>
      <c r="M2130" s="98"/>
    </row>
    <row r="2131" spans="1:13">
      <c r="A2131" s="5"/>
      <c r="B2131" s="97"/>
      <c r="C2131" s="97"/>
      <c r="D2131" s="98"/>
      <c r="E2131" s="98"/>
      <c r="F2131" s="98"/>
      <c r="G2131" s="98"/>
      <c r="H2131" s="98"/>
      <c r="I2131" s="98"/>
      <c r="J2131" s="98"/>
      <c r="K2131" s="98"/>
      <c r="L2131" s="98"/>
      <c r="M2131" s="98"/>
    </row>
    <row r="2132" spans="1:13">
      <c r="A2132" s="5"/>
      <c r="B2132" s="97"/>
      <c r="C2132" s="97"/>
      <c r="D2132" s="98"/>
      <c r="E2132" s="98"/>
      <c r="F2132" s="98"/>
      <c r="G2132" s="98"/>
      <c r="H2132" s="98"/>
      <c r="I2132" s="98"/>
      <c r="J2132" s="98"/>
      <c r="K2132" s="98"/>
      <c r="L2132" s="98"/>
      <c r="M2132" s="98"/>
    </row>
    <row r="2133" spans="1:13">
      <c r="A2133" s="5"/>
      <c r="B2133" s="97"/>
      <c r="C2133" s="97"/>
      <c r="D2133" s="98"/>
      <c r="E2133" s="98"/>
      <c r="F2133" s="98"/>
      <c r="G2133" s="98"/>
      <c r="H2133" s="98"/>
      <c r="I2133" s="98"/>
      <c r="J2133" s="98"/>
      <c r="K2133" s="98"/>
      <c r="L2133" s="98"/>
      <c r="M2133" s="98"/>
    </row>
    <row r="2134" spans="1:13">
      <c r="A2134" s="5"/>
      <c r="B2134" s="97"/>
      <c r="C2134" s="97"/>
      <c r="D2134" s="98"/>
      <c r="E2134" s="98"/>
      <c r="F2134" s="98"/>
      <c r="G2134" s="98"/>
      <c r="H2134" s="98"/>
      <c r="I2134" s="98"/>
      <c r="J2134" s="98"/>
      <c r="K2134" s="98"/>
      <c r="L2134" s="98"/>
      <c r="M2134" s="98"/>
    </row>
    <row r="2135" spans="1:13">
      <c r="A2135" s="5"/>
      <c r="B2135" s="97"/>
      <c r="C2135" s="97"/>
      <c r="D2135" s="98"/>
      <c r="E2135" s="98"/>
      <c r="F2135" s="98"/>
      <c r="G2135" s="98"/>
      <c r="H2135" s="98"/>
      <c r="I2135" s="98"/>
      <c r="J2135" s="98"/>
      <c r="K2135" s="98"/>
      <c r="L2135" s="98"/>
      <c r="M2135" s="98"/>
    </row>
    <row r="2136" spans="1:13">
      <c r="A2136" s="5"/>
      <c r="B2136" s="97"/>
      <c r="C2136" s="97"/>
      <c r="D2136" s="98"/>
      <c r="E2136" s="98"/>
      <c r="F2136" s="98"/>
      <c r="G2136" s="98"/>
      <c r="H2136" s="98"/>
      <c r="I2136" s="98"/>
      <c r="J2136" s="98"/>
      <c r="K2136" s="98"/>
      <c r="L2136" s="98"/>
      <c r="M2136" s="98"/>
    </row>
    <row r="2137" spans="1:13">
      <c r="A2137" s="5"/>
      <c r="B2137" s="97"/>
      <c r="C2137" s="97"/>
      <c r="D2137" s="98"/>
      <c r="E2137" s="98"/>
      <c r="F2137" s="98"/>
      <c r="G2137" s="98"/>
      <c r="H2137" s="98"/>
      <c r="I2137" s="98"/>
      <c r="J2137" s="98"/>
      <c r="K2137" s="98"/>
      <c r="L2137" s="98"/>
      <c r="M2137" s="98"/>
    </row>
    <row r="2138" spans="1:13">
      <c r="A2138" s="5"/>
      <c r="B2138" s="97"/>
      <c r="C2138" s="97"/>
      <c r="D2138" s="98"/>
      <c r="E2138" s="98"/>
      <c r="F2138" s="98"/>
      <c r="G2138" s="98"/>
      <c r="H2138" s="98"/>
      <c r="I2138" s="98"/>
      <c r="J2138" s="98"/>
      <c r="K2138" s="98"/>
      <c r="L2138" s="98"/>
      <c r="M2138" s="98"/>
    </row>
    <row r="2139" spans="1:13">
      <c r="A2139" s="5"/>
      <c r="B2139" s="97"/>
      <c r="C2139" s="97"/>
      <c r="D2139" s="98"/>
      <c r="E2139" s="98"/>
      <c r="F2139" s="98"/>
      <c r="G2139" s="98"/>
      <c r="H2139" s="98"/>
      <c r="I2139" s="98"/>
      <c r="J2139" s="98"/>
      <c r="K2139" s="98"/>
      <c r="L2139" s="98"/>
      <c r="M2139" s="98"/>
    </row>
    <row r="2140" spans="1:13">
      <c r="A2140" s="5"/>
      <c r="B2140" s="97"/>
      <c r="C2140" s="97"/>
      <c r="D2140" s="98"/>
      <c r="E2140" s="98"/>
      <c r="F2140" s="98"/>
      <c r="G2140" s="98"/>
      <c r="H2140" s="98"/>
      <c r="I2140" s="98"/>
      <c r="J2140" s="98"/>
      <c r="K2140" s="98"/>
      <c r="L2140" s="98"/>
      <c r="M2140" s="98"/>
    </row>
    <row r="2141" spans="1:13">
      <c r="A2141" s="5"/>
      <c r="B2141" s="97"/>
      <c r="C2141" s="97"/>
      <c r="D2141" s="98"/>
      <c r="E2141" s="98"/>
      <c r="F2141" s="98"/>
      <c r="G2141" s="98"/>
      <c r="H2141" s="98"/>
      <c r="I2141" s="98"/>
      <c r="J2141" s="98"/>
      <c r="K2141" s="98"/>
      <c r="L2141" s="98"/>
      <c r="M2141" s="98"/>
    </row>
    <row r="2142" spans="1:13">
      <c r="A2142" s="5"/>
      <c r="B2142" s="97"/>
      <c r="C2142" s="97"/>
      <c r="D2142" s="98"/>
      <c r="E2142" s="98"/>
      <c r="F2142" s="98"/>
      <c r="G2142" s="98"/>
      <c r="H2142" s="98"/>
      <c r="I2142" s="98"/>
      <c r="J2142" s="98"/>
      <c r="K2142" s="98"/>
      <c r="L2142" s="98"/>
      <c r="M2142" s="98"/>
    </row>
    <row r="2143" spans="1:13">
      <c r="A2143" s="5"/>
      <c r="B2143" s="97"/>
      <c r="C2143" s="97"/>
      <c r="D2143" s="98"/>
      <c r="E2143" s="98"/>
      <c r="F2143" s="98"/>
      <c r="G2143" s="98"/>
      <c r="H2143" s="98"/>
      <c r="I2143" s="98"/>
      <c r="J2143" s="98"/>
      <c r="K2143" s="98"/>
      <c r="L2143" s="98"/>
      <c r="M2143" s="98"/>
    </row>
    <row r="2144" spans="1:13">
      <c r="A2144" s="5"/>
      <c r="B2144" s="97"/>
      <c r="C2144" s="97"/>
      <c r="D2144" s="98"/>
      <c r="E2144" s="98"/>
      <c r="F2144" s="98"/>
      <c r="G2144" s="98"/>
      <c r="H2144" s="98"/>
      <c r="I2144" s="98"/>
      <c r="J2144" s="98"/>
      <c r="K2144" s="98"/>
      <c r="L2144" s="98"/>
      <c r="M2144" s="98"/>
    </row>
    <row r="2145" spans="1:13">
      <c r="A2145" s="5"/>
      <c r="B2145" s="97"/>
      <c r="C2145" s="97"/>
      <c r="D2145" s="98"/>
      <c r="E2145" s="98"/>
      <c r="F2145" s="98"/>
      <c r="G2145" s="98"/>
      <c r="H2145" s="98"/>
      <c r="I2145" s="98"/>
      <c r="J2145" s="98"/>
      <c r="K2145" s="98"/>
      <c r="L2145" s="98"/>
      <c r="M2145" s="98"/>
    </row>
    <row r="2146" spans="1:13">
      <c r="A2146" s="5"/>
      <c r="B2146" s="97"/>
      <c r="C2146" s="97"/>
      <c r="D2146" s="98"/>
      <c r="E2146" s="98"/>
      <c r="F2146" s="98"/>
      <c r="G2146" s="98"/>
      <c r="H2146" s="98"/>
      <c r="I2146" s="98"/>
      <c r="J2146" s="98"/>
      <c r="K2146" s="98"/>
      <c r="L2146" s="98"/>
      <c r="M2146" s="98"/>
    </row>
    <row r="2147" spans="1:13">
      <c r="A2147" s="5"/>
      <c r="B2147" s="97"/>
      <c r="C2147" s="97"/>
      <c r="D2147" s="98"/>
      <c r="E2147" s="98"/>
      <c r="F2147" s="98"/>
      <c r="G2147" s="98"/>
      <c r="H2147" s="98"/>
      <c r="I2147" s="98"/>
      <c r="J2147" s="98"/>
      <c r="K2147" s="98"/>
      <c r="L2147" s="98"/>
      <c r="M2147" s="98"/>
    </row>
    <row r="2148" spans="1:13">
      <c r="A2148" s="5"/>
      <c r="B2148" s="97"/>
      <c r="C2148" s="97"/>
      <c r="D2148" s="98"/>
      <c r="E2148" s="98"/>
      <c r="F2148" s="98"/>
      <c r="G2148" s="98"/>
      <c r="H2148" s="98"/>
      <c r="I2148" s="98"/>
      <c r="J2148" s="98"/>
      <c r="K2148" s="98"/>
      <c r="L2148" s="98"/>
      <c r="M2148" s="98"/>
    </row>
    <row r="2149" spans="1:13">
      <c r="A2149" s="5"/>
      <c r="B2149" s="97"/>
      <c r="C2149" s="97"/>
      <c r="D2149" s="98"/>
      <c r="E2149" s="98"/>
      <c r="F2149" s="98"/>
      <c r="G2149" s="98"/>
      <c r="H2149" s="98"/>
      <c r="I2149" s="98"/>
      <c r="J2149" s="98"/>
      <c r="K2149" s="98"/>
      <c r="L2149" s="98"/>
      <c r="M2149" s="98"/>
    </row>
    <row r="2150" spans="1:13">
      <c r="A2150" s="5"/>
      <c r="B2150" s="97"/>
      <c r="C2150" s="97"/>
      <c r="D2150" s="98"/>
      <c r="E2150" s="98"/>
      <c r="F2150" s="98"/>
      <c r="G2150" s="98"/>
      <c r="H2150" s="98"/>
      <c r="I2150" s="98"/>
      <c r="J2150" s="98"/>
      <c r="K2150" s="98"/>
      <c r="L2150" s="98"/>
      <c r="M2150" s="98"/>
    </row>
    <row r="2151" spans="1:13">
      <c r="A2151" s="5"/>
      <c r="B2151" s="97"/>
      <c r="C2151" s="97"/>
      <c r="D2151" s="98"/>
      <c r="E2151" s="98"/>
      <c r="F2151" s="98"/>
      <c r="G2151" s="98"/>
      <c r="H2151" s="98"/>
      <c r="I2151" s="98"/>
      <c r="J2151" s="98"/>
      <c r="K2151" s="98"/>
      <c r="L2151" s="98"/>
      <c r="M2151" s="98"/>
    </row>
    <row r="2152" spans="1:13">
      <c r="A2152" s="5"/>
      <c r="B2152" s="97"/>
      <c r="C2152" s="97"/>
      <c r="D2152" s="98"/>
      <c r="E2152" s="98"/>
      <c r="F2152" s="98"/>
      <c r="G2152" s="98"/>
      <c r="H2152" s="98"/>
      <c r="I2152" s="98"/>
      <c r="J2152" s="98"/>
      <c r="K2152" s="98"/>
      <c r="L2152" s="98"/>
      <c r="M2152" s="98"/>
    </row>
    <row r="2153" spans="1:13">
      <c r="A2153" s="5"/>
      <c r="B2153" s="97"/>
      <c r="C2153" s="97"/>
      <c r="D2153" s="98"/>
      <c r="E2153" s="98"/>
      <c r="F2153" s="98"/>
      <c r="G2153" s="98"/>
      <c r="H2153" s="98"/>
      <c r="I2153" s="98"/>
      <c r="J2153" s="98"/>
      <c r="K2153" s="98"/>
      <c r="L2153" s="98"/>
      <c r="M2153" s="98"/>
    </row>
    <row r="2154" spans="1:13">
      <c r="A2154" s="5"/>
      <c r="B2154" s="97"/>
      <c r="C2154" s="97"/>
      <c r="D2154" s="98"/>
      <c r="E2154" s="98"/>
      <c r="F2154" s="98"/>
      <c r="G2154" s="98"/>
      <c r="H2154" s="98"/>
      <c r="I2154" s="98"/>
      <c r="J2154" s="98"/>
      <c r="K2154" s="98"/>
      <c r="L2154" s="98"/>
      <c r="M2154" s="98"/>
    </row>
    <row r="2155" spans="1:13">
      <c r="A2155" s="5"/>
      <c r="B2155" s="97"/>
      <c r="C2155" s="97"/>
      <c r="D2155" s="98"/>
      <c r="E2155" s="98"/>
      <c r="F2155" s="98"/>
      <c r="G2155" s="98"/>
      <c r="H2155" s="98"/>
      <c r="I2155" s="98"/>
      <c r="J2155" s="98"/>
      <c r="K2155" s="98"/>
      <c r="L2155" s="98"/>
      <c r="M2155" s="98"/>
    </row>
    <row r="2156" spans="1:13">
      <c r="A2156" s="5"/>
      <c r="B2156" s="97"/>
      <c r="C2156" s="97"/>
      <c r="D2156" s="98"/>
      <c r="E2156" s="98"/>
      <c r="F2156" s="98"/>
      <c r="G2156" s="98"/>
      <c r="H2156" s="98"/>
      <c r="I2156" s="98"/>
      <c r="J2156" s="98"/>
      <c r="K2156" s="98"/>
      <c r="L2156" s="98"/>
      <c r="M2156" s="98"/>
    </row>
    <row r="2157" spans="1:13">
      <c r="A2157" s="5"/>
      <c r="B2157" s="97"/>
      <c r="C2157" s="97"/>
      <c r="D2157" s="98"/>
      <c r="E2157" s="98"/>
      <c r="F2157" s="98"/>
      <c r="G2157" s="98"/>
      <c r="H2157" s="98"/>
      <c r="I2157" s="98"/>
      <c r="J2157" s="98"/>
      <c r="K2157" s="98"/>
      <c r="L2157" s="98"/>
      <c r="M2157" s="98"/>
    </row>
    <row r="2158" spans="1:13">
      <c r="A2158" s="5"/>
      <c r="B2158" s="97"/>
      <c r="C2158" s="97"/>
      <c r="D2158" s="98"/>
      <c r="E2158" s="98"/>
      <c r="F2158" s="98"/>
      <c r="G2158" s="98"/>
      <c r="H2158" s="98"/>
      <c r="I2158" s="98"/>
      <c r="J2158" s="98"/>
      <c r="K2158" s="98"/>
      <c r="L2158" s="98"/>
      <c r="M2158" s="98"/>
    </row>
    <row r="2159" spans="1:13">
      <c r="A2159" s="5"/>
      <c r="B2159" s="97"/>
      <c r="C2159" s="97"/>
      <c r="D2159" s="98"/>
      <c r="E2159" s="98"/>
      <c r="F2159" s="98"/>
      <c r="G2159" s="98"/>
      <c r="H2159" s="98"/>
      <c r="I2159" s="98"/>
      <c r="J2159" s="98"/>
      <c r="K2159" s="98"/>
      <c r="L2159" s="98"/>
      <c r="M2159" s="98"/>
    </row>
    <row r="2160" spans="1:13">
      <c r="A2160" s="5"/>
      <c r="B2160" s="97"/>
      <c r="C2160" s="97"/>
      <c r="D2160" s="98"/>
      <c r="E2160" s="98"/>
      <c r="F2160" s="98"/>
      <c r="G2160" s="98"/>
      <c r="H2160" s="98"/>
      <c r="I2160" s="98"/>
      <c r="J2160" s="98"/>
      <c r="K2160" s="98"/>
      <c r="L2160" s="98"/>
      <c r="M2160" s="98"/>
    </row>
    <row r="2161" spans="1:13">
      <c r="A2161" s="5"/>
      <c r="B2161" s="97"/>
      <c r="C2161" s="97"/>
      <c r="D2161" s="98"/>
      <c r="E2161" s="98"/>
      <c r="F2161" s="98"/>
      <c r="G2161" s="98"/>
      <c r="H2161" s="98"/>
      <c r="I2161" s="98"/>
      <c r="J2161" s="98"/>
      <c r="K2161" s="98"/>
      <c r="L2161" s="98"/>
      <c r="M2161" s="98"/>
    </row>
    <row r="2162" spans="1:13">
      <c r="A2162" s="5"/>
      <c r="B2162" s="97"/>
      <c r="C2162" s="97"/>
      <c r="D2162" s="98"/>
      <c r="E2162" s="98"/>
      <c r="F2162" s="98"/>
      <c r="G2162" s="98"/>
      <c r="H2162" s="98"/>
      <c r="I2162" s="98"/>
      <c r="J2162" s="98"/>
      <c r="K2162" s="98"/>
      <c r="L2162" s="98"/>
      <c r="M2162" s="98"/>
    </row>
    <row r="2163" spans="1:13">
      <c r="A2163" s="5"/>
      <c r="B2163" s="97"/>
      <c r="C2163" s="97"/>
      <c r="D2163" s="98"/>
      <c r="E2163" s="98"/>
      <c r="F2163" s="98"/>
      <c r="G2163" s="98"/>
      <c r="H2163" s="98"/>
      <c r="I2163" s="98"/>
      <c r="J2163" s="98"/>
      <c r="K2163" s="98"/>
      <c r="L2163" s="98"/>
      <c r="M2163" s="98"/>
    </row>
    <row r="2164" spans="1:13">
      <c r="A2164" s="5"/>
      <c r="B2164" s="97"/>
      <c r="C2164" s="97"/>
      <c r="D2164" s="98"/>
      <c r="E2164" s="98"/>
      <c r="F2164" s="98"/>
      <c r="G2164" s="98"/>
      <c r="H2164" s="98"/>
      <c r="I2164" s="98"/>
      <c r="J2164" s="98"/>
      <c r="K2164" s="98"/>
      <c r="L2164" s="98"/>
      <c r="M2164" s="98"/>
    </row>
    <row r="2165" spans="1:13">
      <c r="A2165" s="5"/>
      <c r="B2165" s="97"/>
      <c r="C2165" s="97"/>
      <c r="D2165" s="98"/>
      <c r="E2165" s="98"/>
      <c r="F2165" s="98"/>
      <c r="G2165" s="98"/>
      <c r="H2165" s="98"/>
      <c r="I2165" s="98"/>
      <c r="J2165" s="98"/>
      <c r="K2165" s="98"/>
      <c r="L2165" s="98"/>
      <c r="M2165" s="98"/>
    </row>
    <row r="2166" spans="1:13">
      <c r="A2166" s="5"/>
      <c r="B2166" s="97"/>
      <c r="C2166" s="97"/>
      <c r="D2166" s="98"/>
      <c r="E2166" s="98"/>
      <c r="F2166" s="98"/>
      <c r="G2166" s="98"/>
      <c r="H2166" s="98"/>
      <c r="I2166" s="98"/>
      <c r="J2166" s="98"/>
      <c r="K2166" s="98"/>
      <c r="L2166" s="98"/>
      <c r="M2166" s="98"/>
    </row>
    <row r="2167" spans="1:13">
      <c r="A2167" s="5"/>
      <c r="B2167" s="97"/>
      <c r="C2167" s="97"/>
      <c r="D2167" s="98"/>
      <c r="E2167" s="98"/>
      <c r="F2167" s="98"/>
      <c r="G2167" s="98"/>
      <c r="H2167" s="98"/>
      <c r="I2167" s="98"/>
      <c r="J2167" s="98"/>
      <c r="K2167" s="98"/>
      <c r="L2167" s="98"/>
      <c r="M2167" s="98"/>
    </row>
    <row r="2168" spans="1:13">
      <c r="A2168" s="5"/>
      <c r="B2168" s="97"/>
      <c r="C2168" s="97"/>
      <c r="D2168" s="98"/>
      <c r="E2168" s="98"/>
      <c r="F2168" s="98"/>
      <c r="G2168" s="98"/>
      <c r="H2168" s="98"/>
      <c r="I2168" s="98"/>
      <c r="J2168" s="98"/>
      <c r="K2168" s="98"/>
      <c r="L2168" s="98"/>
      <c r="M2168" s="98"/>
    </row>
    <row r="2169" spans="1:13">
      <c r="A2169" s="5"/>
      <c r="B2169" s="97"/>
      <c r="C2169" s="97"/>
      <c r="D2169" s="98"/>
      <c r="E2169" s="98"/>
      <c r="F2169" s="98"/>
      <c r="G2169" s="98"/>
      <c r="H2169" s="98"/>
      <c r="I2169" s="98"/>
      <c r="J2169" s="98"/>
      <c r="K2169" s="98"/>
      <c r="L2169" s="98"/>
      <c r="M2169" s="98"/>
    </row>
    <row r="2170" spans="1:13">
      <c r="A2170" s="5"/>
      <c r="B2170" s="97"/>
      <c r="C2170" s="97"/>
      <c r="D2170" s="98"/>
      <c r="E2170" s="98"/>
      <c r="F2170" s="98"/>
      <c r="G2170" s="98"/>
      <c r="H2170" s="98"/>
      <c r="I2170" s="98"/>
      <c r="J2170" s="98"/>
      <c r="K2170" s="98"/>
      <c r="L2170" s="98"/>
      <c r="M2170" s="98"/>
    </row>
    <row r="2171" spans="1:13">
      <c r="A2171" s="5"/>
      <c r="B2171" s="97"/>
      <c r="C2171" s="97"/>
      <c r="D2171" s="98"/>
      <c r="E2171" s="98"/>
      <c r="F2171" s="98"/>
      <c r="G2171" s="98"/>
      <c r="H2171" s="98"/>
      <c r="I2171" s="98"/>
      <c r="J2171" s="98"/>
      <c r="K2171" s="98"/>
      <c r="L2171" s="98"/>
      <c r="M2171" s="98"/>
    </row>
    <row r="2172" spans="1:13">
      <c r="A2172" s="5"/>
      <c r="B2172" s="97"/>
      <c r="C2172" s="97"/>
      <c r="D2172" s="98"/>
      <c r="E2172" s="98"/>
      <c r="F2172" s="98"/>
      <c r="G2172" s="98"/>
      <c r="H2172" s="98"/>
      <c r="I2172" s="98"/>
      <c r="J2172" s="98"/>
      <c r="K2172" s="98"/>
      <c r="L2172" s="98"/>
      <c r="M2172" s="98"/>
    </row>
    <row r="2173" spans="1:13">
      <c r="A2173" s="5"/>
      <c r="B2173" s="97"/>
      <c r="C2173" s="97"/>
      <c r="D2173" s="98"/>
      <c r="E2173" s="98"/>
      <c r="F2173" s="98"/>
      <c r="G2173" s="98"/>
      <c r="H2173" s="98"/>
      <c r="I2173" s="98"/>
      <c r="J2173" s="98"/>
      <c r="K2173" s="98"/>
      <c r="L2173" s="98"/>
      <c r="M2173" s="98"/>
    </row>
    <row r="2174" spans="1:13">
      <c r="A2174" s="5"/>
      <c r="B2174" s="97"/>
      <c r="C2174" s="97"/>
      <c r="D2174" s="98"/>
      <c r="E2174" s="98"/>
      <c r="F2174" s="98"/>
      <c r="G2174" s="98"/>
      <c r="H2174" s="98"/>
      <c r="I2174" s="98"/>
      <c r="J2174" s="98"/>
      <c r="K2174" s="98"/>
      <c r="L2174" s="98"/>
      <c r="M2174" s="98"/>
    </row>
    <row r="2175" spans="1:13">
      <c r="A2175" s="5"/>
      <c r="B2175" s="97"/>
      <c r="C2175" s="97"/>
      <c r="D2175" s="98"/>
      <c r="E2175" s="98"/>
      <c r="F2175" s="98"/>
      <c r="G2175" s="98"/>
      <c r="H2175" s="98"/>
      <c r="I2175" s="98"/>
      <c r="J2175" s="98"/>
      <c r="K2175" s="98"/>
      <c r="L2175" s="98"/>
      <c r="M2175" s="98"/>
    </row>
    <row r="2176" spans="1:13">
      <c r="A2176" s="5"/>
      <c r="B2176" s="97"/>
      <c r="C2176" s="97"/>
      <c r="D2176" s="98"/>
      <c r="E2176" s="98"/>
      <c r="F2176" s="98"/>
      <c r="G2176" s="98"/>
      <c r="H2176" s="98"/>
      <c r="I2176" s="98"/>
      <c r="J2176" s="98"/>
      <c r="K2176" s="98"/>
      <c r="L2176" s="98"/>
      <c r="M2176" s="98"/>
    </row>
    <row r="2177" spans="1:13">
      <c r="A2177" s="5"/>
      <c r="B2177" s="97"/>
      <c r="C2177" s="97"/>
      <c r="D2177" s="98"/>
      <c r="E2177" s="98"/>
      <c r="F2177" s="98"/>
      <c r="G2177" s="98"/>
      <c r="H2177" s="98"/>
      <c r="I2177" s="98"/>
      <c r="J2177" s="98"/>
      <c r="K2177" s="98"/>
      <c r="L2177" s="98"/>
      <c r="M2177" s="98"/>
    </row>
    <row r="2178" spans="1:13">
      <c r="A2178" s="5"/>
      <c r="B2178" s="97"/>
      <c r="C2178" s="97"/>
      <c r="D2178" s="98"/>
      <c r="E2178" s="98"/>
      <c r="F2178" s="98"/>
      <c r="G2178" s="98"/>
      <c r="H2178" s="98"/>
      <c r="I2178" s="98"/>
      <c r="J2178" s="98"/>
      <c r="K2178" s="98"/>
      <c r="L2178" s="98"/>
      <c r="M2178" s="98"/>
    </row>
    <row r="2179" spans="1:13">
      <c r="A2179" s="5"/>
      <c r="B2179" s="97"/>
      <c r="C2179" s="97"/>
      <c r="D2179" s="98"/>
      <c r="E2179" s="98"/>
      <c r="F2179" s="98"/>
      <c r="G2179" s="98"/>
      <c r="H2179" s="98"/>
      <c r="I2179" s="98"/>
      <c r="J2179" s="98"/>
      <c r="K2179" s="98"/>
      <c r="L2179" s="98"/>
      <c r="M2179" s="98"/>
    </row>
    <row r="2180" spans="1:13">
      <c r="A2180" s="5"/>
      <c r="B2180" s="97"/>
      <c r="C2180" s="97"/>
      <c r="D2180" s="98"/>
      <c r="E2180" s="98"/>
      <c r="F2180" s="98"/>
      <c r="G2180" s="98"/>
      <c r="H2180" s="98"/>
      <c r="I2180" s="98"/>
      <c r="J2180" s="98"/>
      <c r="K2180" s="98"/>
      <c r="L2180" s="98"/>
      <c r="M2180" s="98"/>
    </row>
    <row r="2181" spans="1:13">
      <c r="A2181" s="5"/>
      <c r="B2181" s="97"/>
      <c r="C2181" s="97"/>
      <c r="D2181" s="98"/>
      <c r="E2181" s="98"/>
      <c r="F2181" s="98"/>
      <c r="G2181" s="98"/>
      <c r="H2181" s="98"/>
      <c r="I2181" s="98"/>
      <c r="J2181" s="98"/>
      <c r="K2181" s="98"/>
      <c r="L2181" s="98"/>
      <c r="M2181" s="98"/>
    </row>
    <row r="2182" spans="1:13">
      <c r="A2182" s="5"/>
      <c r="B2182" s="97"/>
      <c r="C2182" s="97"/>
      <c r="D2182" s="98"/>
      <c r="E2182" s="98"/>
      <c r="F2182" s="98"/>
      <c r="G2182" s="98"/>
      <c r="H2182" s="98"/>
      <c r="I2182" s="98"/>
      <c r="J2182" s="98"/>
      <c r="K2182" s="98"/>
      <c r="L2182" s="98"/>
      <c r="M2182" s="98"/>
    </row>
    <row r="2183" spans="1:13">
      <c r="A2183" s="5"/>
      <c r="B2183" s="97"/>
      <c r="C2183" s="97"/>
      <c r="D2183" s="98"/>
      <c r="E2183" s="98"/>
      <c r="F2183" s="98"/>
      <c r="G2183" s="98"/>
      <c r="H2183" s="98"/>
      <c r="I2183" s="98"/>
      <c r="J2183" s="98"/>
      <c r="K2183" s="98"/>
      <c r="L2183" s="98"/>
      <c r="M2183" s="98"/>
    </row>
    <row r="2184" spans="1:13">
      <c r="A2184" s="5"/>
      <c r="B2184" s="97"/>
      <c r="C2184" s="97"/>
      <c r="D2184" s="98"/>
      <c r="E2184" s="98"/>
      <c r="F2184" s="98"/>
      <c r="G2184" s="98"/>
      <c r="H2184" s="98"/>
      <c r="I2184" s="98"/>
      <c r="J2184" s="98"/>
      <c r="K2184" s="98"/>
      <c r="L2184" s="98"/>
      <c r="M2184" s="98"/>
    </row>
    <row r="2185" spans="1:13">
      <c r="A2185" s="5"/>
      <c r="B2185" s="97"/>
      <c r="C2185" s="97"/>
      <c r="D2185" s="98"/>
      <c r="E2185" s="98"/>
      <c r="F2185" s="98"/>
      <c r="G2185" s="98"/>
      <c r="H2185" s="98"/>
      <c r="I2185" s="98"/>
      <c r="J2185" s="98"/>
      <c r="K2185" s="98"/>
      <c r="L2185" s="98"/>
      <c r="M2185" s="98"/>
    </row>
    <row r="2186" spans="1:13">
      <c r="A2186" s="5"/>
      <c r="B2186" s="97"/>
      <c r="C2186" s="97"/>
      <c r="D2186" s="98"/>
      <c r="E2186" s="98"/>
      <c r="F2186" s="98"/>
      <c r="G2186" s="98"/>
      <c r="H2186" s="98"/>
      <c r="I2186" s="98"/>
      <c r="J2186" s="98"/>
      <c r="K2186" s="98"/>
      <c r="L2186" s="98"/>
      <c r="M2186" s="98"/>
    </row>
    <row r="2187" spans="1:13">
      <c r="A2187" s="5"/>
      <c r="B2187" s="97"/>
      <c r="C2187" s="97"/>
      <c r="D2187" s="98"/>
      <c r="E2187" s="98"/>
      <c r="F2187" s="98"/>
      <c r="G2187" s="98"/>
      <c r="H2187" s="98"/>
      <c r="I2187" s="98"/>
      <c r="J2187" s="98"/>
      <c r="K2187" s="98"/>
      <c r="L2187" s="98"/>
      <c r="M2187" s="98"/>
    </row>
    <row r="2188" spans="1:13">
      <c r="A2188" s="5"/>
      <c r="B2188" s="97"/>
      <c r="C2188" s="97"/>
      <c r="D2188" s="98"/>
      <c r="E2188" s="98"/>
      <c r="F2188" s="98"/>
      <c r="G2188" s="98"/>
      <c r="H2188" s="98"/>
      <c r="I2188" s="98"/>
      <c r="J2188" s="98"/>
      <c r="K2188" s="98"/>
      <c r="L2188" s="98"/>
      <c r="M2188" s="98"/>
    </row>
    <row r="2189" spans="1:13">
      <c r="A2189" s="5"/>
      <c r="B2189" s="97"/>
      <c r="C2189" s="97"/>
      <c r="D2189" s="98"/>
      <c r="E2189" s="98"/>
      <c r="F2189" s="98"/>
      <c r="G2189" s="98"/>
      <c r="H2189" s="98"/>
      <c r="I2189" s="98"/>
      <c r="J2189" s="98"/>
      <c r="K2189" s="98"/>
      <c r="L2189" s="98"/>
      <c r="M2189" s="98"/>
    </row>
    <row r="2190" spans="1:13">
      <c r="A2190" s="5"/>
      <c r="B2190" s="97"/>
      <c r="C2190" s="97"/>
      <c r="D2190" s="98"/>
      <c r="E2190" s="98"/>
      <c r="F2190" s="98"/>
      <c r="G2190" s="98"/>
      <c r="H2190" s="98"/>
      <c r="I2190" s="98"/>
      <c r="J2190" s="98"/>
      <c r="K2190" s="98"/>
      <c r="L2190" s="98"/>
      <c r="M2190" s="98"/>
    </row>
    <row r="2191" spans="1:13">
      <c r="A2191" s="5"/>
      <c r="B2191" s="97"/>
      <c r="C2191" s="97"/>
      <c r="D2191" s="98"/>
      <c r="E2191" s="98"/>
      <c r="F2191" s="98"/>
      <c r="G2191" s="98"/>
      <c r="H2191" s="98"/>
      <c r="I2191" s="98"/>
      <c r="J2191" s="98"/>
      <c r="K2191" s="98"/>
      <c r="L2191" s="98"/>
      <c r="M2191" s="98"/>
    </row>
    <row r="2192" spans="1:13">
      <c r="A2192" s="5"/>
      <c r="B2192" s="97"/>
      <c r="C2192" s="97"/>
      <c r="D2192" s="98"/>
      <c r="E2192" s="98"/>
      <c r="F2192" s="98"/>
      <c r="G2192" s="98"/>
      <c r="H2192" s="98"/>
      <c r="I2192" s="98"/>
      <c r="J2192" s="98"/>
      <c r="K2192" s="98"/>
      <c r="L2192" s="98"/>
      <c r="M2192" s="98"/>
    </row>
    <row r="2193" spans="1:13">
      <c r="A2193" s="5"/>
      <c r="B2193" s="97"/>
      <c r="C2193" s="97"/>
      <c r="D2193" s="98"/>
      <c r="E2193" s="98"/>
      <c r="F2193" s="98"/>
      <c r="G2193" s="98"/>
      <c r="H2193" s="98"/>
      <c r="I2193" s="98"/>
      <c r="J2193" s="98"/>
      <c r="K2193" s="98"/>
      <c r="L2193" s="98"/>
      <c r="M2193" s="98"/>
    </row>
    <row r="2194" spans="1:13">
      <c r="A2194" s="5"/>
      <c r="B2194" s="97"/>
      <c r="C2194" s="97"/>
      <c r="D2194" s="98"/>
      <c r="E2194" s="98"/>
      <c r="F2194" s="98"/>
      <c r="G2194" s="98"/>
      <c r="H2194" s="98"/>
      <c r="I2194" s="98"/>
      <c r="J2194" s="98"/>
      <c r="K2194" s="98"/>
      <c r="L2194" s="98"/>
      <c r="M2194" s="98"/>
    </row>
    <row r="2195" spans="1:13">
      <c r="A2195" s="5"/>
      <c r="B2195" s="97"/>
      <c r="C2195" s="97"/>
      <c r="D2195" s="98"/>
      <c r="E2195" s="98"/>
      <c r="F2195" s="98"/>
      <c r="G2195" s="98"/>
      <c r="H2195" s="98"/>
      <c r="I2195" s="98"/>
      <c r="J2195" s="98"/>
      <c r="K2195" s="98"/>
      <c r="L2195" s="98"/>
      <c r="M2195" s="98"/>
    </row>
    <row r="2196" spans="1:13">
      <c r="A2196" s="5"/>
      <c r="B2196" s="97"/>
      <c r="C2196" s="97"/>
      <c r="D2196" s="98"/>
      <c r="E2196" s="98"/>
      <c r="F2196" s="98"/>
      <c r="G2196" s="98"/>
      <c r="H2196" s="98"/>
      <c r="I2196" s="98"/>
      <c r="J2196" s="98"/>
      <c r="K2196" s="98"/>
      <c r="L2196" s="98"/>
      <c r="M2196" s="98"/>
    </row>
    <row r="2197" spans="1:13">
      <c r="A2197" s="5"/>
      <c r="B2197" s="97"/>
      <c r="C2197" s="97"/>
      <c r="D2197" s="98"/>
      <c r="E2197" s="98"/>
      <c r="F2197" s="98"/>
      <c r="G2197" s="98"/>
      <c r="H2197" s="98"/>
      <c r="I2197" s="98"/>
      <c r="J2197" s="98"/>
      <c r="K2197" s="98"/>
      <c r="L2197" s="98"/>
      <c r="M2197" s="98"/>
    </row>
    <row r="2198" spans="1:13">
      <c r="A2198" s="5"/>
      <c r="B2198" s="97"/>
      <c r="C2198" s="97"/>
      <c r="D2198" s="98"/>
      <c r="E2198" s="98"/>
      <c r="F2198" s="98"/>
      <c r="G2198" s="98"/>
      <c r="H2198" s="98"/>
      <c r="I2198" s="98"/>
      <c r="J2198" s="98"/>
      <c r="K2198" s="98"/>
      <c r="L2198" s="98"/>
      <c r="M2198" s="98"/>
    </row>
    <row r="2199" spans="1:13">
      <c r="A2199" s="5"/>
      <c r="B2199" s="97"/>
      <c r="C2199" s="97"/>
      <c r="D2199" s="98"/>
      <c r="E2199" s="98"/>
      <c r="F2199" s="98"/>
      <c r="G2199" s="98"/>
      <c r="H2199" s="98"/>
      <c r="I2199" s="98"/>
      <c r="J2199" s="98"/>
      <c r="K2199" s="98"/>
      <c r="L2199" s="98"/>
      <c r="M2199" s="98"/>
    </row>
    <row r="2200" spans="1:13">
      <c r="A2200" s="5"/>
      <c r="B2200" s="97"/>
      <c r="C2200" s="97"/>
      <c r="D2200" s="98"/>
      <c r="E2200" s="98"/>
      <c r="F2200" s="98"/>
      <c r="G2200" s="98"/>
      <c r="H2200" s="98"/>
      <c r="I2200" s="98"/>
      <c r="J2200" s="98"/>
      <c r="K2200" s="98"/>
      <c r="L2200" s="98"/>
      <c r="M2200" s="98"/>
    </row>
    <row r="2201" spans="1:13">
      <c r="A2201" s="5"/>
      <c r="B2201" s="97"/>
      <c r="C2201" s="97"/>
      <c r="D2201" s="98"/>
      <c r="E2201" s="98"/>
      <c r="F2201" s="98"/>
      <c r="G2201" s="98"/>
      <c r="H2201" s="98"/>
      <c r="I2201" s="98"/>
      <c r="J2201" s="98"/>
      <c r="K2201" s="98"/>
      <c r="L2201" s="98"/>
      <c r="M2201" s="98"/>
    </row>
    <row r="2202" spans="1:13">
      <c r="A2202" s="5"/>
      <c r="B2202" s="97"/>
      <c r="C2202" s="97"/>
      <c r="D2202" s="98"/>
      <c r="E2202" s="98"/>
      <c r="F2202" s="98"/>
      <c r="G2202" s="98"/>
      <c r="H2202" s="98"/>
      <c r="I2202" s="98"/>
      <c r="J2202" s="98"/>
      <c r="K2202" s="98"/>
      <c r="L2202" s="98"/>
      <c r="M2202" s="98"/>
    </row>
    <row r="2203" spans="1:13">
      <c r="A2203" s="5"/>
      <c r="B2203" s="97"/>
      <c r="C2203" s="97"/>
      <c r="D2203" s="98"/>
      <c r="E2203" s="98"/>
      <c r="F2203" s="98"/>
      <c r="G2203" s="98"/>
      <c r="H2203" s="98"/>
      <c r="I2203" s="98"/>
      <c r="J2203" s="98"/>
      <c r="K2203" s="98"/>
      <c r="L2203" s="98"/>
      <c r="M2203" s="98"/>
    </row>
    <row r="2204" spans="1:13">
      <c r="A2204" s="5"/>
      <c r="B2204" s="97"/>
      <c r="C2204" s="97"/>
      <c r="D2204" s="98"/>
      <c r="E2204" s="98"/>
      <c r="F2204" s="98"/>
      <c r="G2204" s="98"/>
      <c r="H2204" s="98"/>
      <c r="I2204" s="98"/>
      <c r="J2204" s="98"/>
      <c r="K2204" s="98"/>
      <c r="L2204" s="98"/>
      <c r="M2204" s="98"/>
    </row>
    <row r="2205" spans="1:13">
      <c r="A2205" s="5"/>
      <c r="B2205" s="97"/>
      <c r="C2205" s="97"/>
      <c r="D2205" s="98"/>
      <c r="E2205" s="98"/>
      <c r="F2205" s="98"/>
      <c r="G2205" s="98"/>
      <c r="H2205" s="98"/>
      <c r="I2205" s="98"/>
      <c r="J2205" s="98"/>
      <c r="K2205" s="98"/>
      <c r="L2205" s="98"/>
      <c r="M2205" s="98"/>
    </row>
    <row r="2206" spans="1:13">
      <c r="A2206" s="5"/>
      <c r="B2206" s="97"/>
      <c r="C2206" s="97"/>
      <c r="D2206" s="98"/>
      <c r="E2206" s="98"/>
      <c r="F2206" s="98"/>
      <c r="G2206" s="98"/>
      <c r="H2206" s="98"/>
      <c r="I2206" s="98"/>
      <c r="J2206" s="98"/>
      <c r="K2206" s="98"/>
      <c r="L2206" s="98"/>
      <c r="M2206" s="98"/>
    </row>
    <row r="2207" spans="1:13">
      <c r="A2207" s="5"/>
      <c r="B2207" s="97"/>
      <c r="C2207" s="97"/>
      <c r="D2207" s="98"/>
      <c r="E2207" s="98"/>
      <c r="F2207" s="98"/>
      <c r="G2207" s="98"/>
      <c r="H2207" s="98"/>
      <c r="I2207" s="98"/>
      <c r="J2207" s="98"/>
      <c r="K2207" s="98"/>
      <c r="L2207" s="98"/>
      <c r="M2207" s="98"/>
    </row>
    <row r="2208" spans="1:13">
      <c r="A2208" s="5"/>
      <c r="B2208" s="97"/>
      <c r="C2208" s="97"/>
      <c r="D2208" s="98"/>
      <c r="E2208" s="98"/>
      <c r="F2208" s="98"/>
      <c r="G2208" s="98"/>
      <c r="H2208" s="98"/>
      <c r="I2208" s="98"/>
      <c r="J2208" s="98"/>
      <c r="K2208" s="98"/>
      <c r="L2208" s="98"/>
      <c r="M2208" s="98"/>
    </row>
    <row r="2209" spans="1:13">
      <c r="A2209" s="5"/>
      <c r="B2209" s="97"/>
      <c r="C2209" s="97"/>
      <c r="D2209" s="98"/>
      <c r="E2209" s="98"/>
      <c r="F2209" s="98"/>
      <c r="G2209" s="98"/>
      <c r="H2209" s="98"/>
      <c r="I2209" s="98"/>
      <c r="J2209" s="98"/>
      <c r="K2209" s="98"/>
      <c r="L2209" s="98"/>
      <c r="M2209" s="98"/>
    </row>
    <row r="2210" spans="1:13">
      <c r="A2210" s="5"/>
      <c r="B2210" s="97"/>
      <c r="C2210" s="97"/>
      <c r="D2210" s="98"/>
      <c r="E2210" s="98"/>
      <c r="F2210" s="98"/>
      <c r="G2210" s="98"/>
      <c r="H2210" s="98"/>
      <c r="I2210" s="98"/>
      <c r="J2210" s="98"/>
      <c r="K2210" s="98"/>
      <c r="L2210" s="98"/>
      <c r="M2210" s="98"/>
    </row>
    <row r="2211" spans="1:13">
      <c r="A2211" s="5"/>
      <c r="B2211" s="97"/>
      <c r="C2211" s="97"/>
      <c r="D2211" s="98"/>
      <c r="E2211" s="98"/>
      <c r="F2211" s="98"/>
      <c r="G2211" s="98"/>
      <c r="H2211" s="98"/>
      <c r="I2211" s="98"/>
      <c r="J2211" s="98"/>
      <c r="K2211" s="98"/>
      <c r="L2211" s="98"/>
      <c r="M2211" s="98"/>
    </row>
    <row r="2212" spans="1:13">
      <c r="A2212" s="5"/>
      <c r="B2212" s="97"/>
      <c r="C2212" s="97"/>
      <c r="D2212" s="98"/>
      <c r="E2212" s="98"/>
      <c r="F2212" s="98"/>
      <c r="G2212" s="98"/>
      <c r="H2212" s="98"/>
      <c r="I2212" s="98"/>
      <c r="J2212" s="98"/>
      <c r="K2212" s="98"/>
      <c r="L2212" s="98"/>
      <c r="M2212" s="98"/>
    </row>
    <row r="2213" spans="1:13">
      <c r="A2213" s="5"/>
      <c r="B2213" s="97"/>
      <c r="C2213" s="97"/>
      <c r="D2213" s="98"/>
      <c r="E2213" s="98"/>
      <c r="F2213" s="98"/>
      <c r="G2213" s="98"/>
      <c r="H2213" s="98"/>
      <c r="I2213" s="98"/>
      <c r="J2213" s="98"/>
      <c r="K2213" s="98"/>
      <c r="L2213" s="98"/>
      <c r="M2213" s="98"/>
    </row>
    <row r="2214" spans="1:13">
      <c r="A2214" s="5"/>
      <c r="B2214" s="97"/>
      <c r="C2214" s="97"/>
      <c r="D2214" s="98"/>
      <c r="E2214" s="98"/>
      <c r="F2214" s="98"/>
      <c r="G2214" s="98"/>
      <c r="H2214" s="98"/>
      <c r="I2214" s="98"/>
      <c r="J2214" s="98"/>
      <c r="K2214" s="98"/>
      <c r="L2214" s="98"/>
      <c r="M2214" s="98"/>
    </row>
    <row r="2215" spans="1:13">
      <c r="A2215" s="5"/>
      <c r="B2215" s="97"/>
      <c r="C2215" s="97"/>
      <c r="D2215" s="98"/>
      <c r="E2215" s="98"/>
      <c r="F2215" s="98"/>
      <c r="G2215" s="98"/>
      <c r="H2215" s="98"/>
      <c r="I2215" s="98"/>
      <c r="J2215" s="98"/>
      <c r="K2215" s="98"/>
      <c r="L2215" s="98"/>
      <c r="M2215" s="98"/>
    </row>
    <row r="2216" spans="1:13">
      <c r="A2216" s="5"/>
      <c r="B2216" s="97"/>
      <c r="C2216" s="97"/>
      <c r="D2216" s="98"/>
      <c r="E2216" s="98"/>
      <c r="F2216" s="98"/>
      <c r="G2216" s="98"/>
      <c r="H2216" s="98"/>
      <c r="I2216" s="98"/>
      <c r="J2216" s="98"/>
      <c r="K2216" s="98"/>
      <c r="L2216" s="98"/>
      <c r="M2216" s="98"/>
    </row>
    <row r="2217" spans="1:13">
      <c r="A2217" s="5"/>
      <c r="B2217" s="97"/>
      <c r="C2217" s="97"/>
      <c r="D2217" s="98"/>
      <c r="E2217" s="98"/>
      <c r="F2217" s="98"/>
      <c r="G2217" s="98"/>
      <c r="H2217" s="98"/>
      <c r="I2217" s="98"/>
      <c r="J2217" s="98"/>
      <c r="K2217" s="98"/>
      <c r="L2217" s="98"/>
      <c r="M2217" s="98"/>
    </row>
    <row r="2218" spans="1:13">
      <c r="A2218" s="5"/>
      <c r="B2218" s="97"/>
      <c r="C2218" s="97"/>
      <c r="D2218" s="98"/>
      <c r="E2218" s="98"/>
      <c r="F2218" s="98"/>
      <c r="G2218" s="98"/>
      <c r="H2218" s="98"/>
      <c r="I2218" s="98"/>
      <c r="J2218" s="98"/>
      <c r="K2218" s="98"/>
      <c r="L2218" s="98"/>
      <c r="M2218" s="98"/>
    </row>
    <row r="2219" spans="1:13">
      <c r="A2219" s="5"/>
      <c r="B2219" s="97"/>
      <c r="C2219" s="97"/>
      <c r="D2219" s="98"/>
      <c r="E2219" s="98"/>
      <c r="F2219" s="98"/>
      <c r="G2219" s="98"/>
      <c r="H2219" s="98"/>
      <c r="I2219" s="98"/>
      <c r="J2219" s="98"/>
      <c r="K2219" s="98"/>
      <c r="L2219" s="98"/>
      <c r="M2219" s="98"/>
    </row>
    <row r="2220" spans="1:13">
      <c r="A2220" s="5"/>
      <c r="B2220" s="97"/>
      <c r="C2220" s="97"/>
      <c r="D2220" s="98"/>
      <c r="E2220" s="98"/>
      <c r="F2220" s="98"/>
      <c r="G2220" s="98"/>
      <c r="H2220" s="98"/>
      <c r="I2220" s="98"/>
      <c r="J2220" s="98"/>
      <c r="K2220" s="98"/>
      <c r="L2220" s="98"/>
      <c r="M2220" s="98"/>
    </row>
    <row r="2221" spans="1:13">
      <c r="A2221" s="5"/>
      <c r="B2221" s="97"/>
      <c r="C2221" s="97"/>
      <c r="D2221" s="98"/>
      <c r="E2221" s="98"/>
      <c r="F2221" s="98"/>
      <c r="G2221" s="98"/>
      <c r="H2221" s="98"/>
      <c r="I2221" s="98"/>
      <c r="J2221" s="98"/>
      <c r="K2221" s="98"/>
      <c r="L2221" s="98"/>
      <c r="M2221" s="98"/>
    </row>
    <row r="2222" spans="1:13">
      <c r="A2222" s="5"/>
      <c r="B2222" s="97"/>
      <c r="C2222" s="97"/>
      <c r="D2222" s="98"/>
      <c r="E2222" s="98"/>
      <c r="F2222" s="98"/>
      <c r="G2222" s="98"/>
      <c r="H2222" s="98"/>
      <c r="I2222" s="98"/>
      <c r="J2222" s="98"/>
      <c r="K2222" s="98"/>
      <c r="L2222" s="98"/>
      <c r="M2222" s="98"/>
    </row>
    <row r="2223" spans="1:13">
      <c r="A2223" s="5"/>
      <c r="B2223" s="97"/>
      <c r="C2223" s="97"/>
      <c r="D2223" s="98"/>
      <c r="E2223" s="98"/>
      <c r="F2223" s="98"/>
      <c r="G2223" s="98"/>
      <c r="H2223" s="98"/>
      <c r="I2223" s="98"/>
      <c r="J2223" s="98"/>
      <c r="K2223" s="98"/>
      <c r="L2223" s="98"/>
      <c r="M2223" s="98"/>
    </row>
    <row r="2224" spans="1:13">
      <c r="A2224" s="5"/>
      <c r="B2224" s="97"/>
      <c r="C2224" s="97"/>
      <c r="D2224" s="98"/>
      <c r="E2224" s="98"/>
      <c r="F2224" s="98"/>
      <c r="G2224" s="98"/>
      <c r="H2224" s="98"/>
      <c r="I2224" s="98"/>
      <c r="J2224" s="98"/>
      <c r="K2224" s="98"/>
      <c r="L2224" s="98"/>
      <c r="M2224" s="98"/>
    </row>
    <row r="2225" spans="1:13">
      <c r="A2225" s="5"/>
      <c r="B2225" s="97"/>
      <c r="C2225" s="97"/>
      <c r="D2225" s="98"/>
      <c r="E2225" s="98"/>
      <c r="F2225" s="98"/>
      <c r="G2225" s="98"/>
      <c r="H2225" s="98"/>
      <c r="I2225" s="98"/>
      <c r="J2225" s="98"/>
      <c r="K2225" s="98"/>
      <c r="L2225" s="98"/>
      <c r="M2225" s="98"/>
    </row>
    <row r="2226" spans="1:13">
      <c r="A2226" s="5"/>
      <c r="B2226" s="97"/>
      <c r="C2226" s="97"/>
      <c r="D2226" s="98"/>
      <c r="E2226" s="98"/>
      <c r="F2226" s="98"/>
      <c r="G2226" s="98"/>
      <c r="H2226" s="98"/>
      <c r="I2226" s="98"/>
      <c r="J2226" s="98"/>
      <c r="K2226" s="98"/>
      <c r="L2226" s="98"/>
      <c r="M2226" s="98"/>
    </row>
    <row r="2227" spans="1:13">
      <c r="A2227" s="5"/>
      <c r="B2227" s="97"/>
      <c r="C2227" s="97"/>
      <c r="D2227" s="98"/>
      <c r="E2227" s="98"/>
      <c r="F2227" s="98"/>
      <c r="G2227" s="98"/>
      <c r="H2227" s="98"/>
      <c r="I2227" s="98"/>
      <c r="J2227" s="98"/>
      <c r="K2227" s="98"/>
      <c r="L2227" s="98"/>
      <c r="M2227" s="98"/>
    </row>
    <row r="2228" spans="1:13">
      <c r="A2228" s="5"/>
      <c r="B2228" s="97"/>
      <c r="C2228" s="97"/>
      <c r="D2228" s="98"/>
      <c r="E2228" s="98"/>
      <c r="F2228" s="98"/>
      <c r="G2228" s="98"/>
      <c r="H2228" s="98"/>
      <c r="I2228" s="98"/>
      <c r="J2228" s="98"/>
      <c r="K2228" s="98"/>
      <c r="L2228" s="98"/>
      <c r="M2228" s="98"/>
    </row>
    <row r="2229" spans="1:13">
      <c r="A2229" s="5"/>
      <c r="B2229" s="97"/>
      <c r="C2229" s="97"/>
      <c r="D2229" s="98"/>
      <c r="E2229" s="98"/>
      <c r="F2229" s="98"/>
      <c r="G2229" s="98"/>
      <c r="H2229" s="98"/>
      <c r="I2229" s="98"/>
      <c r="J2229" s="98"/>
      <c r="K2229" s="98"/>
      <c r="L2229" s="98"/>
      <c r="M2229" s="98"/>
    </row>
    <row r="2230" spans="1:13">
      <c r="A2230" s="5"/>
      <c r="B2230" s="97"/>
      <c r="C2230" s="97"/>
      <c r="D2230" s="98"/>
      <c r="E2230" s="98"/>
      <c r="F2230" s="98"/>
      <c r="G2230" s="98"/>
      <c r="H2230" s="98"/>
      <c r="I2230" s="98"/>
      <c r="J2230" s="98"/>
      <c r="K2230" s="98"/>
      <c r="L2230" s="98"/>
      <c r="M2230" s="98"/>
    </row>
    <row r="2231" spans="1:13">
      <c r="A2231" s="5"/>
      <c r="B2231" s="97"/>
      <c r="C2231" s="97"/>
      <c r="D2231" s="98"/>
      <c r="E2231" s="98"/>
      <c r="F2231" s="98"/>
      <c r="G2231" s="98"/>
      <c r="H2231" s="98"/>
      <c r="I2231" s="98"/>
      <c r="J2231" s="98"/>
      <c r="K2231" s="98"/>
      <c r="L2231" s="98"/>
      <c r="M2231" s="98"/>
    </row>
    <row r="2232" spans="1:13">
      <c r="A2232" s="5"/>
      <c r="B2232" s="97"/>
      <c r="C2232" s="97"/>
      <c r="D2232" s="98"/>
      <c r="E2232" s="98"/>
      <c r="F2232" s="98"/>
      <c r="G2232" s="98"/>
      <c r="H2232" s="98"/>
      <c r="I2232" s="98"/>
      <c r="J2232" s="98"/>
      <c r="K2232" s="98"/>
      <c r="L2232" s="98"/>
      <c r="M2232" s="98"/>
    </row>
    <row r="2233" spans="1:13">
      <c r="A2233" s="5"/>
      <c r="B2233" s="97"/>
      <c r="C2233" s="97"/>
      <c r="D2233" s="98"/>
      <c r="E2233" s="98"/>
      <c r="F2233" s="98"/>
      <c r="G2233" s="98"/>
      <c r="H2233" s="98"/>
      <c r="I2233" s="98"/>
      <c r="J2233" s="98"/>
      <c r="K2233" s="98"/>
      <c r="L2233" s="98"/>
      <c r="M2233" s="98"/>
    </row>
    <row r="2234" spans="1:13">
      <c r="A2234" s="5"/>
      <c r="B2234" s="97"/>
      <c r="C2234" s="97"/>
      <c r="D2234" s="98"/>
      <c r="E2234" s="98"/>
      <c r="F2234" s="98"/>
      <c r="G2234" s="98"/>
      <c r="H2234" s="98"/>
      <c r="I2234" s="98"/>
      <c r="J2234" s="98"/>
      <c r="K2234" s="98"/>
      <c r="L2234" s="98"/>
      <c r="M2234" s="98"/>
    </row>
    <row r="2235" spans="1:13">
      <c r="A2235" s="5"/>
      <c r="B2235" s="97"/>
      <c r="C2235" s="97"/>
      <c r="D2235" s="98"/>
      <c r="E2235" s="98"/>
      <c r="F2235" s="98"/>
      <c r="G2235" s="98"/>
      <c r="H2235" s="98"/>
      <c r="I2235" s="98"/>
      <c r="J2235" s="98"/>
      <c r="K2235" s="98"/>
      <c r="L2235" s="98"/>
      <c r="M2235" s="98"/>
    </row>
    <row r="2236" spans="1:13">
      <c r="A2236" s="5"/>
      <c r="B2236" s="97"/>
      <c r="C2236" s="97"/>
      <c r="D2236" s="98"/>
      <c r="E2236" s="98"/>
      <c r="F2236" s="98"/>
      <c r="G2236" s="98"/>
      <c r="H2236" s="98"/>
      <c r="I2236" s="98"/>
      <c r="J2236" s="98"/>
      <c r="K2236" s="98"/>
      <c r="L2236" s="98"/>
      <c r="M2236" s="98"/>
    </row>
    <row r="2237" spans="1:13">
      <c r="A2237" s="5"/>
      <c r="B2237" s="97"/>
      <c r="C2237" s="97"/>
      <c r="D2237" s="98"/>
      <c r="E2237" s="98"/>
      <c r="F2237" s="98"/>
      <c r="G2237" s="98"/>
      <c r="H2237" s="98"/>
      <c r="I2237" s="98"/>
      <c r="J2237" s="98"/>
      <c r="K2237" s="98"/>
      <c r="L2237" s="98"/>
      <c r="M2237" s="98"/>
    </row>
    <row r="2238" spans="1:13">
      <c r="A2238" s="5"/>
      <c r="B2238" s="97"/>
      <c r="C2238" s="97"/>
      <c r="D2238" s="98"/>
      <c r="E2238" s="98"/>
      <c r="F2238" s="98"/>
      <c r="G2238" s="98"/>
      <c r="H2238" s="98"/>
      <c r="I2238" s="98"/>
      <c r="J2238" s="98"/>
      <c r="K2238" s="98"/>
      <c r="L2238" s="98"/>
      <c r="M2238" s="98"/>
    </row>
    <row r="2239" spans="1:13">
      <c r="A2239" s="5"/>
      <c r="B2239" s="97"/>
      <c r="C2239" s="97"/>
      <c r="D2239" s="98"/>
      <c r="E2239" s="98"/>
      <c r="F2239" s="98"/>
      <c r="G2239" s="98"/>
      <c r="H2239" s="98"/>
      <c r="I2239" s="98"/>
      <c r="J2239" s="98"/>
      <c r="K2239" s="98"/>
      <c r="L2239" s="98"/>
      <c r="M2239" s="98"/>
    </row>
    <row r="2240" spans="1:13">
      <c r="A2240" s="5"/>
      <c r="B2240" s="97"/>
      <c r="C2240" s="97"/>
      <c r="D2240" s="98"/>
      <c r="E2240" s="98"/>
      <c r="F2240" s="98"/>
      <c r="G2240" s="98"/>
      <c r="H2240" s="98"/>
      <c r="I2240" s="98"/>
      <c r="J2240" s="98"/>
      <c r="K2240" s="98"/>
      <c r="L2240" s="98"/>
      <c r="M2240" s="98"/>
    </row>
    <row r="2241" spans="1:13">
      <c r="A2241" s="5"/>
      <c r="B2241" s="97"/>
      <c r="C2241" s="97"/>
      <c r="D2241" s="98"/>
      <c r="E2241" s="98"/>
      <c r="F2241" s="98"/>
      <c r="G2241" s="98"/>
      <c r="H2241" s="98"/>
      <c r="I2241" s="98"/>
      <c r="J2241" s="98"/>
      <c r="K2241" s="98"/>
      <c r="L2241" s="98"/>
      <c r="M2241" s="98"/>
    </row>
    <row r="2242" spans="1:13">
      <c r="A2242" s="5"/>
      <c r="B2242" s="3"/>
      <c r="C2242" s="3"/>
      <c r="D2242" s="4"/>
      <c r="E2242" s="4"/>
      <c r="F2242" s="4"/>
      <c r="G2242" s="4"/>
      <c r="H2242" s="98"/>
      <c r="I2242" s="4"/>
      <c r="J2242" s="4"/>
      <c r="K2242" s="4"/>
      <c r="L2242" s="4"/>
      <c r="M2242" s="4"/>
    </row>
    <row r="2243" spans="1:13">
      <c r="A2243" s="5"/>
      <c r="B2243" s="97"/>
      <c r="C2243" s="97"/>
      <c r="D2243" s="98"/>
      <c r="E2243" s="98"/>
      <c r="F2243" s="98"/>
      <c r="G2243" s="98"/>
      <c r="H2243" s="98"/>
      <c r="I2243" s="98"/>
      <c r="J2243" s="98"/>
      <c r="K2243" s="98"/>
      <c r="L2243" s="98"/>
      <c r="M2243" s="98"/>
    </row>
    <row r="2244" spans="1:13">
      <c r="A2244" s="5"/>
      <c r="B2244" s="97"/>
      <c r="C2244" s="97"/>
      <c r="D2244" s="98"/>
      <c r="E2244" s="98"/>
      <c r="F2244" s="98"/>
      <c r="G2244" s="98"/>
      <c r="H2244" s="98"/>
      <c r="I2244" s="98"/>
      <c r="J2244" s="98"/>
      <c r="K2244" s="98"/>
      <c r="L2244" s="98"/>
      <c r="M2244" s="98"/>
    </row>
    <row r="2245" spans="1:13">
      <c r="A2245" s="5"/>
      <c r="B2245" s="97"/>
      <c r="C2245" s="97"/>
      <c r="D2245" s="98"/>
      <c r="E2245" s="98"/>
      <c r="F2245" s="98"/>
      <c r="G2245" s="98"/>
      <c r="H2245" s="98"/>
      <c r="I2245" s="98"/>
      <c r="J2245" s="98"/>
      <c r="K2245" s="98"/>
      <c r="L2245" s="98"/>
      <c r="M2245" s="98"/>
    </row>
    <row r="2246" spans="1:13">
      <c r="A2246" s="5"/>
      <c r="B2246" s="97"/>
      <c r="C2246" s="97"/>
      <c r="D2246" s="98"/>
      <c r="E2246" s="98"/>
      <c r="F2246" s="98"/>
      <c r="G2246" s="98"/>
      <c r="H2246" s="98"/>
      <c r="I2246" s="98"/>
      <c r="J2246" s="98"/>
      <c r="K2246" s="98"/>
      <c r="L2246" s="98"/>
      <c r="M2246" s="98"/>
    </row>
    <row r="2247" spans="1:13">
      <c r="A2247" s="5"/>
      <c r="B2247" s="97"/>
      <c r="C2247" s="97"/>
      <c r="D2247" s="98"/>
      <c r="E2247" s="98"/>
      <c r="F2247" s="98"/>
      <c r="G2247" s="98"/>
      <c r="H2247" s="98"/>
      <c r="I2247" s="98"/>
      <c r="J2247" s="98"/>
      <c r="K2247" s="98"/>
      <c r="L2247" s="98"/>
      <c r="M2247" s="98"/>
    </row>
    <row r="2248" spans="1:13">
      <c r="A2248" s="5"/>
      <c r="B2248" s="97"/>
      <c r="C2248" s="97"/>
      <c r="D2248" s="98"/>
      <c r="E2248" s="98"/>
      <c r="F2248" s="98"/>
      <c r="G2248" s="98"/>
      <c r="H2248" s="98"/>
      <c r="I2248" s="98"/>
      <c r="J2248" s="98"/>
      <c r="K2248" s="98"/>
      <c r="L2248" s="98"/>
      <c r="M2248" s="98"/>
    </row>
    <row r="2249" spans="1:13">
      <c r="A2249" s="5"/>
      <c r="B2249" s="97"/>
      <c r="C2249" s="97"/>
      <c r="D2249" s="98"/>
      <c r="E2249" s="98"/>
      <c r="F2249" s="98"/>
      <c r="G2249" s="98"/>
      <c r="H2249" s="98"/>
      <c r="I2249" s="98"/>
      <c r="J2249" s="98"/>
      <c r="K2249" s="98"/>
      <c r="L2249" s="98"/>
      <c r="M2249" s="98"/>
    </row>
    <row r="2250" spans="1:13">
      <c r="A2250" s="5"/>
      <c r="B2250" s="97"/>
      <c r="C2250" s="97"/>
      <c r="D2250" s="98"/>
      <c r="E2250" s="98"/>
      <c r="F2250" s="98"/>
      <c r="G2250" s="98"/>
      <c r="H2250" s="98"/>
      <c r="I2250" s="98"/>
      <c r="J2250" s="98"/>
      <c r="K2250" s="98"/>
      <c r="L2250" s="98"/>
      <c r="M2250" s="98"/>
    </row>
    <row r="2251" spans="1:13">
      <c r="A2251" s="5"/>
      <c r="B2251" s="97"/>
      <c r="C2251" s="97"/>
      <c r="D2251" s="98"/>
      <c r="E2251" s="98"/>
      <c r="F2251" s="98"/>
      <c r="G2251" s="98"/>
      <c r="H2251" s="98"/>
      <c r="I2251" s="98"/>
      <c r="J2251" s="98"/>
      <c r="K2251" s="98"/>
      <c r="L2251" s="98"/>
      <c r="M2251" s="98"/>
    </row>
    <row r="2252" spans="1:13">
      <c r="A2252" s="5"/>
      <c r="B2252" s="97"/>
      <c r="C2252" s="97"/>
      <c r="D2252" s="98"/>
      <c r="E2252" s="98"/>
      <c r="F2252" s="98"/>
      <c r="G2252" s="98"/>
      <c r="H2252" s="98"/>
      <c r="I2252" s="98"/>
      <c r="J2252" s="98"/>
      <c r="K2252" s="98"/>
      <c r="L2252" s="98"/>
      <c r="M2252" s="98"/>
    </row>
    <row r="2253" spans="1:13">
      <c r="A2253" s="5"/>
      <c r="B2253" s="97"/>
      <c r="C2253" s="97"/>
      <c r="D2253" s="98"/>
      <c r="E2253" s="98"/>
      <c r="F2253" s="98"/>
      <c r="G2253" s="98"/>
      <c r="H2253" s="98"/>
      <c r="I2253" s="98"/>
      <c r="J2253" s="98"/>
      <c r="K2253" s="98"/>
      <c r="L2253" s="98"/>
      <c r="M2253" s="98"/>
    </row>
    <row r="2254" spans="1:13">
      <c r="A2254" s="5"/>
      <c r="B2254" s="97"/>
      <c r="C2254" s="97"/>
      <c r="D2254" s="98"/>
      <c r="E2254" s="98"/>
      <c r="F2254" s="98"/>
      <c r="G2254" s="98"/>
      <c r="H2254" s="98"/>
      <c r="I2254" s="98"/>
      <c r="J2254" s="98"/>
      <c r="K2254" s="98"/>
      <c r="L2254" s="98"/>
      <c r="M2254" s="98"/>
    </row>
    <row r="2255" spans="1:13">
      <c r="A2255" s="5"/>
      <c r="B2255" s="97"/>
      <c r="C2255" s="97"/>
      <c r="D2255" s="98"/>
      <c r="E2255" s="98"/>
      <c r="F2255" s="98"/>
      <c r="G2255" s="98"/>
      <c r="H2255" s="98"/>
      <c r="I2255" s="98"/>
      <c r="J2255" s="98"/>
      <c r="K2255" s="98"/>
      <c r="L2255" s="98"/>
      <c r="M2255" s="98"/>
    </row>
    <row r="2256" spans="1:13">
      <c r="A2256" s="5"/>
      <c r="B2256" s="97"/>
      <c r="C2256" s="97"/>
      <c r="D2256" s="98"/>
      <c r="E2256" s="98"/>
      <c r="F2256" s="98"/>
      <c r="G2256" s="98"/>
      <c r="H2256" s="98"/>
      <c r="I2256" s="98"/>
      <c r="J2256" s="98"/>
      <c r="K2256" s="98"/>
      <c r="L2256" s="98"/>
      <c r="M2256" s="98"/>
    </row>
    <row r="2257" spans="1:13">
      <c r="A2257" s="5"/>
      <c r="B2257" s="97"/>
      <c r="C2257" s="97"/>
      <c r="D2257" s="98"/>
      <c r="E2257" s="98"/>
      <c r="F2257" s="98"/>
      <c r="G2257" s="98"/>
      <c r="H2257" s="98"/>
      <c r="I2257" s="98"/>
      <c r="J2257" s="98"/>
      <c r="K2257" s="98"/>
      <c r="L2257" s="98"/>
      <c r="M2257" s="98"/>
    </row>
    <row r="2258" spans="1:13">
      <c r="A2258" s="5"/>
      <c r="B2258" s="97"/>
      <c r="C2258" s="97"/>
      <c r="D2258" s="98"/>
      <c r="E2258" s="98"/>
      <c r="F2258" s="98"/>
      <c r="G2258" s="98"/>
      <c r="H2258" s="98"/>
      <c r="I2258" s="98"/>
      <c r="J2258" s="98"/>
      <c r="K2258" s="98"/>
      <c r="L2258" s="98"/>
      <c r="M2258" s="98"/>
    </row>
    <row r="2259" spans="1:13">
      <c r="A2259" s="5"/>
      <c r="B2259" s="97"/>
      <c r="C2259" s="97"/>
      <c r="D2259" s="98"/>
      <c r="E2259" s="98"/>
      <c r="F2259" s="98"/>
      <c r="G2259" s="98"/>
      <c r="H2259" s="98"/>
      <c r="I2259" s="98"/>
      <c r="J2259" s="98"/>
      <c r="K2259" s="98"/>
      <c r="L2259" s="98"/>
      <c r="M2259" s="98"/>
    </row>
    <row r="2260" spans="1:13">
      <c r="A2260" s="5"/>
      <c r="B2260" s="97"/>
      <c r="C2260" s="97"/>
      <c r="D2260" s="98"/>
      <c r="E2260" s="98"/>
      <c r="F2260" s="98"/>
      <c r="G2260" s="98"/>
      <c r="H2260" s="98"/>
      <c r="I2260" s="98"/>
      <c r="J2260" s="98"/>
      <c r="K2260" s="98"/>
      <c r="L2260" s="98"/>
      <c r="M2260" s="98"/>
    </row>
    <row r="2261" spans="1:13">
      <c r="A2261" s="5"/>
      <c r="B2261" s="97"/>
      <c r="C2261" s="97"/>
      <c r="D2261" s="98"/>
      <c r="E2261" s="98"/>
      <c r="F2261" s="98"/>
      <c r="G2261" s="98"/>
      <c r="H2261" s="98"/>
      <c r="I2261" s="98"/>
      <c r="J2261" s="98"/>
      <c r="K2261" s="98"/>
      <c r="L2261" s="98"/>
      <c r="M2261" s="98"/>
    </row>
    <row r="2262" spans="1:13">
      <c r="A2262" s="5"/>
      <c r="B2262" s="97"/>
      <c r="C2262" s="97"/>
      <c r="D2262" s="98"/>
      <c r="E2262" s="98"/>
      <c r="F2262" s="98"/>
      <c r="G2262" s="98"/>
      <c r="H2262" s="98"/>
      <c r="I2262" s="98"/>
      <c r="J2262" s="98"/>
      <c r="K2262" s="98"/>
      <c r="L2262" s="98"/>
      <c r="M2262" s="98"/>
    </row>
    <row r="2263" spans="1:13">
      <c r="A2263" s="5"/>
      <c r="B2263" s="97"/>
      <c r="C2263" s="97"/>
      <c r="D2263" s="98"/>
      <c r="E2263" s="98"/>
      <c r="F2263" s="98"/>
      <c r="G2263" s="98"/>
      <c r="H2263" s="98"/>
      <c r="I2263" s="98"/>
      <c r="J2263" s="98"/>
      <c r="K2263" s="98"/>
      <c r="L2263" s="98"/>
      <c r="M2263" s="98"/>
    </row>
    <row r="2264" spans="1:13">
      <c r="A2264" s="5"/>
      <c r="B2264" s="97"/>
      <c r="C2264" s="97"/>
      <c r="D2264" s="98"/>
      <c r="E2264" s="98"/>
      <c r="F2264" s="98"/>
      <c r="G2264" s="98"/>
      <c r="H2264" s="98"/>
      <c r="I2264" s="98"/>
      <c r="J2264" s="98"/>
      <c r="K2264" s="98"/>
      <c r="L2264" s="98"/>
      <c r="M2264" s="98"/>
    </row>
    <row r="2265" spans="1:13">
      <c r="A2265" s="5"/>
      <c r="B2265" s="97"/>
      <c r="C2265" s="97"/>
      <c r="D2265" s="98"/>
      <c r="E2265" s="98"/>
      <c r="F2265" s="98"/>
      <c r="G2265" s="98"/>
      <c r="H2265" s="98"/>
      <c r="I2265" s="98"/>
      <c r="J2265" s="98"/>
      <c r="K2265" s="98"/>
      <c r="L2265" s="98"/>
      <c r="M2265" s="98"/>
    </row>
    <row r="2266" spans="1:13">
      <c r="A2266" s="5"/>
      <c r="B2266" s="97"/>
      <c r="C2266" s="97"/>
      <c r="D2266" s="98"/>
      <c r="E2266" s="98"/>
      <c r="F2266" s="98"/>
      <c r="G2266" s="98"/>
      <c r="H2266" s="98"/>
      <c r="I2266" s="98"/>
      <c r="J2266" s="98"/>
      <c r="K2266" s="98"/>
      <c r="L2266" s="98"/>
      <c r="M2266" s="98"/>
    </row>
    <row r="2267" spans="1:13">
      <c r="A2267" s="5"/>
      <c r="B2267" s="97"/>
      <c r="C2267" s="97"/>
      <c r="D2267" s="98"/>
      <c r="E2267" s="98"/>
      <c r="F2267" s="98"/>
      <c r="G2267" s="98"/>
      <c r="H2267" s="98"/>
      <c r="I2267" s="98"/>
      <c r="J2267" s="98"/>
      <c r="K2267" s="98"/>
      <c r="L2267" s="98"/>
      <c r="M2267" s="98"/>
    </row>
    <row r="2268" spans="1:13">
      <c r="A2268" s="5"/>
      <c r="B2268" s="97"/>
      <c r="C2268" s="97"/>
      <c r="D2268" s="98"/>
      <c r="E2268" s="98"/>
      <c r="F2268" s="98"/>
      <c r="G2268" s="98"/>
      <c r="H2268" s="98"/>
      <c r="I2268" s="98"/>
      <c r="J2268" s="98"/>
      <c r="K2268" s="98"/>
      <c r="L2268" s="98"/>
      <c r="M2268" s="98"/>
    </row>
    <row r="2269" spans="1:13">
      <c r="A2269" s="5"/>
      <c r="B2269" s="97"/>
      <c r="C2269" s="97"/>
      <c r="D2269" s="98"/>
      <c r="E2269" s="98"/>
      <c r="F2269" s="98"/>
      <c r="G2269" s="98"/>
      <c r="H2269" s="98"/>
      <c r="I2269" s="98"/>
      <c r="J2269" s="98"/>
      <c r="K2269" s="98"/>
      <c r="L2269" s="98"/>
      <c r="M2269" s="98"/>
    </row>
    <row r="2270" spans="1:13">
      <c r="A2270" s="5"/>
      <c r="B2270" s="97"/>
      <c r="C2270" s="97"/>
      <c r="D2270" s="98"/>
      <c r="E2270" s="98"/>
      <c r="F2270" s="98"/>
      <c r="G2270" s="98"/>
      <c r="H2270" s="98"/>
      <c r="I2270" s="98"/>
      <c r="J2270" s="98"/>
      <c r="K2270" s="98"/>
      <c r="L2270" s="98"/>
      <c r="M2270" s="98"/>
    </row>
    <row r="2271" spans="1:13">
      <c r="A2271" s="5"/>
      <c r="B2271" s="97"/>
      <c r="C2271" s="97"/>
      <c r="D2271" s="98"/>
      <c r="E2271" s="98"/>
      <c r="F2271" s="98"/>
      <c r="G2271" s="98"/>
      <c r="H2271" s="98"/>
      <c r="I2271" s="98"/>
      <c r="J2271" s="98"/>
      <c r="K2271" s="98"/>
      <c r="L2271" s="98"/>
      <c r="M2271" s="98"/>
    </row>
    <row r="2272" spans="1:13">
      <c r="A2272" s="5"/>
      <c r="B2272" s="97"/>
      <c r="C2272" s="97"/>
      <c r="D2272" s="98"/>
      <c r="E2272" s="98"/>
      <c r="F2272" s="98"/>
      <c r="G2272" s="98"/>
      <c r="H2272" s="98"/>
      <c r="I2272" s="98"/>
      <c r="J2272" s="98"/>
      <c r="K2272" s="98"/>
      <c r="L2272" s="98"/>
      <c r="M2272" s="98"/>
    </row>
    <row r="2273" spans="1:13">
      <c r="A2273" s="5"/>
      <c r="B2273" s="97"/>
      <c r="C2273" s="97"/>
      <c r="D2273" s="98"/>
      <c r="E2273" s="98"/>
      <c r="F2273" s="98"/>
      <c r="G2273" s="98"/>
      <c r="H2273" s="98"/>
      <c r="I2273" s="98"/>
      <c r="J2273" s="98"/>
      <c r="K2273" s="98"/>
      <c r="L2273" s="98"/>
      <c r="M2273" s="98"/>
    </row>
    <row r="2274" spans="1:13">
      <c r="A2274" s="5"/>
      <c r="B2274" s="97"/>
      <c r="C2274" s="97"/>
      <c r="D2274" s="98"/>
      <c r="E2274" s="98"/>
      <c r="F2274" s="98"/>
      <c r="G2274" s="98"/>
      <c r="H2274" s="98"/>
      <c r="I2274" s="98"/>
      <c r="J2274" s="98"/>
      <c r="K2274" s="98"/>
      <c r="L2274" s="98"/>
      <c r="M2274" s="98"/>
    </row>
    <row r="2275" spans="1:13">
      <c r="A2275" s="5"/>
      <c r="B2275" s="97"/>
      <c r="C2275" s="97"/>
      <c r="D2275" s="98"/>
      <c r="E2275" s="98"/>
      <c r="F2275" s="98"/>
      <c r="G2275" s="98"/>
      <c r="H2275" s="98"/>
      <c r="I2275" s="98"/>
      <c r="J2275" s="98"/>
      <c r="K2275" s="98"/>
      <c r="L2275" s="98"/>
      <c r="M2275" s="98"/>
    </row>
    <row r="2276" spans="1:13">
      <c r="A2276" s="5"/>
      <c r="B2276" s="97"/>
      <c r="C2276" s="97"/>
      <c r="D2276" s="98"/>
      <c r="E2276" s="98"/>
      <c r="F2276" s="98"/>
      <c r="G2276" s="98"/>
      <c r="H2276" s="98"/>
      <c r="I2276" s="98"/>
      <c r="J2276" s="98"/>
      <c r="K2276" s="98"/>
      <c r="L2276" s="98"/>
      <c r="M2276" s="98"/>
    </row>
    <row r="2277" spans="1:13">
      <c r="A2277" s="5"/>
      <c r="B2277" s="97"/>
      <c r="C2277" s="97"/>
      <c r="D2277" s="98"/>
      <c r="E2277" s="98"/>
      <c r="F2277" s="98"/>
      <c r="G2277" s="98"/>
      <c r="H2277" s="98"/>
      <c r="I2277" s="98"/>
      <c r="J2277" s="98"/>
      <c r="K2277" s="98"/>
      <c r="L2277" s="98"/>
      <c r="M2277" s="98"/>
    </row>
    <row r="2278" spans="1:13">
      <c r="A2278" s="5"/>
      <c r="B2278" s="97"/>
      <c r="C2278" s="97"/>
      <c r="D2278" s="98"/>
      <c r="E2278" s="98"/>
      <c r="F2278" s="98"/>
      <c r="G2278" s="98"/>
      <c r="H2278" s="98"/>
      <c r="I2278" s="98"/>
      <c r="J2278" s="98"/>
      <c r="K2278" s="98"/>
      <c r="L2278" s="98"/>
      <c r="M2278" s="98"/>
    </row>
    <row r="2279" spans="1:13">
      <c r="A2279" s="5"/>
      <c r="B2279" s="97"/>
      <c r="C2279" s="97"/>
      <c r="D2279" s="98"/>
      <c r="E2279" s="98"/>
      <c r="F2279" s="98"/>
      <c r="G2279" s="98"/>
      <c r="H2279" s="98"/>
      <c r="I2279" s="98"/>
      <c r="J2279" s="98"/>
      <c r="K2279" s="98"/>
      <c r="L2279" s="98"/>
      <c r="M2279" s="98"/>
    </row>
    <row r="2280" spans="1:13">
      <c r="A2280" s="5"/>
      <c r="B2280" s="97"/>
      <c r="C2280" s="97"/>
      <c r="D2280" s="98"/>
      <c r="E2280" s="98"/>
      <c r="F2280" s="98"/>
      <c r="G2280" s="98"/>
      <c r="H2280" s="98"/>
      <c r="I2280" s="98"/>
      <c r="J2280" s="98"/>
      <c r="K2280" s="98"/>
      <c r="L2280" s="98"/>
      <c r="M2280" s="98"/>
    </row>
    <row r="2281" spans="1:13">
      <c r="A2281" s="5"/>
      <c r="B2281" s="97"/>
      <c r="C2281" s="97"/>
      <c r="D2281" s="98"/>
      <c r="E2281" s="98"/>
      <c r="F2281" s="98"/>
      <c r="G2281" s="98"/>
      <c r="H2281" s="98"/>
      <c r="I2281" s="98"/>
      <c r="J2281" s="98"/>
      <c r="K2281" s="98"/>
      <c r="L2281" s="98"/>
      <c r="M2281" s="98"/>
    </row>
    <row r="2282" spans="1:13">
      <c r="A2282" s="5"/>
      <c r="B2282" s="97"/>
      <c r="C2282" s="97"/>
      <c r="D2282" s="98"/>
      <c r="E2282" s="98"/>
      <c r="F2282" s="98"/>
      <c r="G2282" s="98"/>
      <c r="H2282" s="98"/>
      <c r="I2282" s="98"/>
      <c r="J2282" s="98"/>
      <c r="K2282" s="98"/>
      <c r="L2282" s="98"/>
      <c r="M2282" s="98"/>
    </row>
    <row r="2283" spans="1:13">
      <c r="A2283" s="5"/>
      <c r="B2283" s="97"/>
      <c r="C2283" s="97"/>
      <c r="D2283" s="98"/>
      <c r="E2283" s="98"/>
      <c r="F2283" s="98"/>
      <c r="G2283" s="98"/>
      <c r="H2283" s="98"/>
      <c r="I2283" s="98"/>
      <c r="J2283" s="98"/>
      <c r="K2283" s="98"/>
      <c r="L2283" s="98"/>
      <c r="M2283" s="98"/>
    </row>
    <row r="2284" spans="1:13">
      <c r="A2284" s="5"/>
      <c r="B2284" s="97"/>
      <c r="C2284" s="97"/>
      <c r="D2284" s="98"/>
      <c r="E2284" s="98"/>
      <c r="F2284" s="98"/>
      <c r="G2284" s="98"/>
      <c r="H2284" s="98"/>
      <c r="I2284" s="98"/>
      <c r="J2284" s="98"/>
      <c r="K2284" s="98"/>
      <c r="L2284" s="98"/>
      <c r="M2284" s="98"/>
    </row>
    <row r="2285" spans="1:13">
      <c r="A2285" s="5"/>
      <c r="B2285" s="97"/>
      <c r="C2285" s="97"/>
      <c r="D2285" s="98"/>
      <c r="E2285" s="98"/>
      <c r="F2285" s="98"/>
      <c r="G2285" s="98"/>
      <c r="H2285" s="98"/>
      <c r="I2285" s="98"/>
      <c r="J2285" s="98"/>
      <c r="K2285" s="98"/>
      <c r="L2285" s="98"/>
      <c r="M2285" s="98"/>
    </row>
    <row r="2286" spans="1:13">
      <c r="A2286" s="5"/>
      <c r="B2286" s="97"/>
      <c r="C2286" s="97"/>
      <c r="D2286" s="98"/>
      <c r="E2286" s="98"/>
      <c r="F2286" s="98"/>
      <c r="G2286" s="98"/>
      <c r="H2286" s="98"/>
      <c r="I2286" s="98"/>
      <c r="J2286" s="98"/>
      <c r="K2286" s="98"/>
      <c r="L2286" s="98"/>
      <c r="M2286" s="98"/>
    </row>
    <row r="2287" spans="1:13">
      <c r="A2287" s="5"/>
      <c r="B2287" s="97"/>
      <c r="C2287" s="97"/>
      <c r="D2287" s="98"/>
      <c r="E2287" s="98"/>
      <c r="F2287" s="98"/>
      <c r="G2287" s="98"/>
      <c r="H2287" s="98"/>
      <c r="I2287" s="98"/>
      <c r="J2287" s="98"/>
      <c r="K2287" s="98"/>
      <c r="L2287" s="98"/>
      <c r="M2287" s="98"/>
    </row>
    <row r="2288" spans="1:13">
      <c r="A2288" s="5"/>
      <c r="B2288" s="97"/>
      <c r="C2288" s="97"/>
      <c r="D2288" s="98"/>
      <c r="E2288" s="98"/>
      <c r="F2288" s="98"/>
      <c r="G2288" s="98"/>
      <c r="H2288" s="98"/>
      <c r="I2288" s="98"/>
      <c r="J2288" s="98"/>
      <c r="K2288" s="98"/>
      <c r="L2288" s="98"/>
      <c r="M2288" s="98"/>
    </row>
    <row r="2289" spans="1:13">
      <c r="A2289" s="5"/>
      <c r="B2289" s="97"/>
      <c r="C2289" s="97"/>
      <c r="D2289" s="98"/>
      <c r="E2289" s="98"/>
      <c r="F2289" s="98"/>
      <c r="G2289" s="98"/>
      <c r="H2289" s="98"/>
      <c r="I2289" s="98"/>
      <c r="J2289" s="98"/>
      <c r="K2289" s="98"/>
      <c r="L2289" s="98"/>
      <c r="M2289" s="98"/>
    </row>
    <row r="2290" spans="1:13">
      <c r="A2290" s="5"/>
      <c r="B2290" s="97"/>
      <c r="C2290" s="97"/>
      <c r="D2290" s="98"/>
      <c r="E2290" s="98"/>
      <c r="F2290" s="98"/>
      <c r="G2290" s="98"/>
      <c r="H2290" s="98"/>
      <c r="I2290" s="98"/>
      <c r="J2290" s="98"/>
      <c r="K2290" s="98"/>
      <c r="L2290" s="98"/>
      <c r="M2290" s="98"/>
    </row>
    <row r="2291" spans="1:13">
      <c r="A2291" s="5"/>
      <c r="B2291" s="97"/>
      <c r="C2291" s="97"/>
      <c r="D2291" s="98"/>
      <c r="E2291" s="98"/>
      <c r="F2291" s="98"/>
      <c r="G2291" s="98"/>
      <c r="H2291" s="98"/>
      <c r="I2291" s="98"/>
      <c r="J2291" s="98"/>
      <c r="K2291" s="98"/>
      <c r="L2291" s="98"/>
      <c r="M2291" s="98"/>
    </row>
    <row r="2292" spans="1:13">
      <c r="A2292" s="5"/>
      <c r="B2292" s="97"/>
      <c r="C2292" s="97"/>
      <c r="D2292" s="98"/>
      <c r="E2292" s="98"/>
      <c r="F2292" s="98"/>
      <c r="G2292" s="98"/>
      <c r="H2292" s="98"/>
      <c r="I2292" s="98"/>
      <c r="J2292" s="98"/>
      <c r="K2292" s="98"/>
      <c r="L2292" s="98"/>
      <c r="M2292" s="98"/>
    </row>
    <row r="2293" spans="1:13">
      <c r="A2293" s="5"/>
      <c r="B2293" s="97"/>
      <c r="C2293" s="97"/>
      <c r="D2293" s="98"/>
      <c r="E2293" s="98"/>
      <c r="F2293" s="98"/>
      <c r="G2293" s="98"/>
      <c r="H2293" s="98"/>
      <c r="I2293" s="98"/>
      <c r="J2293" s="98"/>
      <c r="K2293" s="98"/>
      <c r="L2293" s="98"/>
      <c r="M2293" s="98"/>
    </row>
    <row r="2294" spans="1:13">
      <c r="A2294" s="5"/>
      <c r="B2294" s="97"/>
      <c r="C2294" s="97"/>
      <c r="D2294" s="98"/>
      <c r="E2294" s="98"/>
      <c r="F2294" s="98"/>
      <c r="G2294" s="98"/>
      <c r="H2294" s="98"/>
      <c r="I2294" s="98"/>
      <c r="J2294" s="98"/>
      <c r="K2294" s="98"/>
      <c r="L2294" s="98"/>
      <c r="M2294" s="98"/>
    </row>
    <row r="2295" spans="1:13">
      <c r="A2295" s="5"/>
      <c r="B2295" s="97"/>
      <c r="C2295" s="97"/>
      <c r="D2295" s="98"/>
      <c r="E2295" s="98"/>
      <c r="F2295" s="98"/>
      <c r="G2295" s="98"/>
      <c r="H2295" s="98"/>
      <c r="I2295" s="98"/>
      <c r="J2295" s="98"/>
      <c r="K2295" s="98"/>
      <c r="L2295" s="98"/>
      <c r="M2295" s="98"/>
    </row>
    <row r="2296" spans="1:13">
      <c r="A2296" s="5"/>
      <c r="B2296" s="97"/>
      <c r="C2296" s="97"/>
      <c r="D2296" s="98"/>
      <c r="E2296" s="98"/>
      <c r="F2296" s="98"/>
      <c r="G2296" s="98"/>
      <c r="H2296" s="98"/>
      <c r="I2296" s="98"/>
      <c r="J2296" s="98"/>
      <c r="K2296" s="98"/>
      <c r="L2296" s="98"/>
      <c r="M2296" s="98"/>
    </row>
    <row r="2297" spans="1:13">
      <c r="A2297" s="5"/>
      <c r="B2297" s="97"/>
      <c r="C2297" s="97"/>
      <c r="D2297" s="98"/>
      <c r="E2297" s="98"/>
      <c r="F2297" s="98"/>
      <c r="G2297" s="98"/>
      <c r="H2297" s="98"/>
      <c r="I2297" s="98"/>
      <c r="J2297" s="98"/>
      <c r="K2297" s="98"/>
      <c r="L2297" s="98"/>
      <c r="M2297" s="98"/>
    </row>
    <row r="2298" spans="1:13">
      <c r="A2298" s="5"/>
      <c r="B2298" s="97"/>
      <c r="C2298" s="97"/>
      <c r="D2298" s="98"/>
      <c r="E2298" s="98"/>
      <c r="F2298" s="98"/>
      <c r="G2298" s="98"/>
      <c r="H2298" s="98"/>
      <c r="I2298" s="98"/>
      <c r="J2298" s="98"/>
      <c r="K2298" s="98"/>
      <c r="L2298" s="98"/>
      <c r="M2298" s="98"/>
    </row>
    <row r="2299" spans="1:13">
      <c r="A2299" s="5"/>
      <c r="B2299" s="97"/>
      <c r="C2299" s="97"/>
      <c r="D2299" s="98"/>
      <c r="E2299" s="98"/>
      <c r="F2299" s="98"/>
      <c r="G2299" s="98"/>
      <c r="H2299" s="98"/>
      <c r="I2299" s="98"/>
      <c r="J2299" s="98"/>
      <c r="K2299" s="98"/>
      <c r="L2299" s="98"/>
      <c r="M2299" s="98"/>
    </row>
    <row r="2300" spans="1:13">
      <c r="A2300" s="5"/>
      <c r="B2300" s="97"/>
      <c r="C2300" s="97"/>
      <c r="D2300" s="98"/>
      <c r="E2300" s="98"/>
      <c r="F2300" s="98"/>
      <c r="G2300" s="98"/>
      <c r="H2300" s="98"/>
      <c r="I2300" s="98"/>
      <c r="J2300" s="98"/>
      <c r="K2300" s="98"/>
      <c r="L2300" s="98"/>
      <c r="M2300" s="98"/>
    </row>
    <row r="2301" spans="1:13">
      <c r="A2301" s="5"/>
      <c r="B2301" s="97"/>
      <c r="C2301" s="97"/>
      <c r="D2301" s="98"/>
      <c r="E2301" s="98"/>
      <c r="F2301" s="98"/>
      <c r="G2301" s="98"/>
      <c r="H2301" s="98"/>
      <c r="I2301" s="98"/>
      <c r="J2301" s="98"/>
      <c r="K2301" s="98"/>
      <c r="L2301" s="98"/>
      <c r="M2301" s="98"/>
    </row>
    <row r="2302" spans="1:13">
      <c r="A2302" s="5"/>
      <c r="B2302" s="97"/>
      <c r="C2302" s="97"/>
      <c r="D2302" s="98"/>
      <c r="E2302" s="98"/>
      <c r="F2302" s="98"/>
      <c r="G2302" s="98"/>
      <c r="H2302" s="98"/>
      <c r="I2302" s="98"/>
      <c r="J2302" s="98"/>
      <c r="K2302" s="98"/>
      <c r="L2302" s="98"/>
      <c r="M2302" s="98"/>
    </row>
    <row r="2303" spans="1:13">
      <c r="A2303" s="5"/>
      <c r="B2303" s="97"/>
      <c r="C2303" s="97"/>
      <c r="D2303" s="98"/>
      <c r="E2303" s="98"/>
      <c r="F2303" s="98"/>
      <c r="G2303" s="98"/>
      <c r="H2303" s="98"/>
      <c r="I2303" s="98"/>
      <c r="J2303" s="98"/>
      <c r="K2303" s="98"/>
      <c r="L2303" s="98"/>
      <c r="M2303" s="98"/>
    </row>
    <row r="2304" spans="1:13">
      <c r="A2304" s="5"/>
      <c r="B2304" s="97"/>
      <c r="C2304" s="97"/>
      <c r="D2304" s="98"/>
      <c r="E2304" s="98"/>
      <c r="F2304" s="98"/>
      <c r="G2304" s="98"/>
      <c r="H2304" s="98"/>
      <c r="I2304" s="98"/>
      <c r="J2304" s="98"/>
      <c r="K2304" s="98"/>
      <c r="L2304" s="98"/>
      <c r="M2304" s="98"/>
    </row>
    <row r="2305" spans="1:13">
      <c r="A2305" s="5"/>
      <c r="B2305" s="97"/>
      <c r="C2305" s="97"/>
      <c r="D2305" s="98"/>
      <c r="E2305" s="98"/>
      <c r="F2305" s="98"/>
      <c r="G2305" s="98"/>
      <c r="H2305" s="98"/>
      <c r="I2305" s="98"/>
      <c r="J2305" s="98"/>
      <c r="K2305" s="98"/>
      <c r="L2305" s="98"/>
      <c r="M2305" s="98"/>
    </row>
    <row r="2306" spans="1:13">
      <c r="A2306" s="5"/>
      <c r="B2306" s="97"/>
      <c r="C2306" s="97"/>
      <c r="D2306" s="98"/>
      <c r="E2306" s="98"/>
      <c r="F2306" s="98"/>
      <c r="G2306" s="98"/>
      <c r="H2306" s="98"/>
      <c r="I2306" s="98"/>
      <c r="J2306" s="98"/>
      <c r="K2306" s="98"/>
      <c r="L2306" s="98"/>
      <c r="M2306" s="98"/>
    </row>
    <row r="2307" spans="1:13">
      <c r="A2307" s="5"/>
      <c r="B2307" s="97"/>
      <c r="C2307" s="97"/>
      <c r="D2307" s="98"/>
      <c r="E2307" s="98"/>
      <c r="F2307" s="98"/>
      <c r="G2307" s="98"/>
      <c r="H2307" s="98"/>
      <c r="I2307" s="98"/>
      <c r="J2307" s="98"/>
      <c r="K2307" s="98"/>
      <c r="L2307" s="98"/>
      <c r="M2307" s="98"/>
    </row>
    <row r="2308" spans="1:13">
      <c r="A2308" s="5"/>
      <c r="B2308" s="97"/>
      <c r="C2308" s="97"/>
      <c r="D2308" s="98"/>
      <c r="E2308" s="98"/>
      <c r="F2308" s="98"/>
      <c r="G2308" s="98"/>
      <c r="H2308" s="98"/>
      <c r="I2308" s="98"/>
      <c r="J2308" s="98"/>
      <c r="K2308" s="98"/>
      <c r="L2308" s="98"/>
      <c r="M2308" s="98"/>
    </row>
    <row r="2309" spans="1:13">
      <c r="A2309" s="5"/>
      <c r="B2309" s="97"/>
      <c r="C2309" s="97"/>
      <c r="D2309" s="98"/>
      <c r="E2309" s="98"/>
      <c r="F2309" s="98"/>
      <c r="G2309" s="98"/>
      <c r="H2309" s="98"/>
      <c r="I2309" s="98"/>
      <c r="J2309" s="98"/>
      <c r="K2309" s="98"/>
      <c r="L2309" s="98"/>
      <c r="M2309" s="98"/>
    </row>
    <row r="2310" spans="1:13">
      <c r="A2310" s="5"/>
      <c r="B2310" s="97"/>
      <c r="C2310" s="97"/>
      <c r="D2310" s="98"/>
      <c r="E2310" s="98"/>
      <c r="F2310" s="98"/>
      <c r="G2310" s="98"/>
      <c r="H2310" s="98"/>
      <c r="I2310" s="98"/>
      <c r="J2310" s="98"/>
      <c r="K2310" s="98"/>
      <c r="L2310" s="98"/>
      <c r="M2310" s="98"/>
    </row>
    <row r="2311" spans="1:13">
      <c r="A2311" s="5"/>
      <c r="B2311" s="97"/>
      <c r="C2311" s="97"/>
      <c r="D2311" s="98"/>
      <c r="E2311" s="98"/>
      <c r="F2311" s="98"/>
      <c r="G2311" s="98"/>
      <c r="H2311" s="98"/>
      <c r="I2311" s="98"/>
      <c r="J2311" s="98"/>
      <c r="K2311" s="98"/>
      <c r="L2311" s="98"/>
      <c r="M2311" s="98"/>
    </row>
    <row r="2312" spans="1:13">
      <c r="A2312" s="5"/>
      <c r="B2312" s="97"/>
      <c r="C2312" s="97"/>
      <c r="D2312" s="98"/>
      <c r="E2312" s="98"/>
      <c r="F2312" s="98"/>
      <c r="G2312" s="98"/>
      <c r="H2312" s="98"/>
      <c r="I2312" s="98"/>
      <c r="J2312" s="98"/>
      <c r="K2312" s="98"/>
      <c r="L2312" s="98"/>
      <c r="M2312" s="98"/>
    </row>
    <row r="2313" spans="1:13">
      <c r="A2313" s="5"/>
      <c r="B2313" s="97"/>
      <c r="C2313" s="97"/>
      <c r="D2313" s="98"/>
      <c r="E2313" s="98"/>
      <c r="F2313" s="98"/>
      <c r="G2313" s="98"/>
      <c r="H2313" s="98"/>
      <c r="I2313" s="98"/>
      <c r="J2313" s="98"/>
      <c r="K2313" s="98"/>
      <c r="L2313" s="98"/>
      <c r="M2313" s="98"/>
    </row>
    <row r="2314" spans="1:13">
      <c r="A2314" s="5"/>
      <c r="B2314" s="97"/>
      <c r="C2314" s="97"/>
      <c r="D2314" s="98"/>
      <c r="E2314" s="98"/>
      <c r="F2314" s="98"/>
      <c r="G2314" s="98"/>
      <c r="H2314" s="98"/>
      <c r="I2314" s="98"/>
      <c r="J2314" s="98"/>
      <c r="K2314" s="98"/>
      <c r="L2314" s="98"/>
      <c r="M2314" s="98"/>
    </row>
    <row r="2315" spans="1:13">
      <c r="A2315" s="5"/>
      <c r="B2315" s="97"/>
      <c r="C2315" s="97"/>
      <c r="D2315" s="98"/>
      <c r="E2315" s="98"/>
      <c r="F2315" s="98"/>
      <c r="G2315" s="98"/>
      <c r="H2315" s="98"/>
      <c r="I2315" s="98"/>
      <c r="J2315" s="98"/>
      <c r="K2315" s="98"/>
      <c r="L2315" s="98"/>
      <c r="M2315" s="98"/>
    </row>
    <row r="2316" spans="1:13">
      <c r="A2316" s="5"/>
      <c r="B2316" s="97"/>
      <c r="C2316" s="97"/>
      <c r="D2316" s="98"/>
      <c r="E2316" s="98"/>
      <c r="F2316" s="98"/>
      <c r="G2316" s="98"/>
      <c r="H2316" s="98"/>
      <c r="I2316" s="98"/>
      <c r="J2316" s="98"/>
      <c r="K2316" s="98"/>
      <c r="L2316" s="98"/>
      <c r="M2316" s="98"/>
    </row>
    <row r="2317" spans="1:13">
      <c r="A2317" s="5"/>
      <c r="B2317" s="97"/>
      <c r="C2317" s="97"/>
      <c r="D2317" s="98"/>
      <c r="E2317" s="98"/>
      <c r="F2317" s="98"/>
      <c r="G2317" s="98"/>
      <c r="H2317" s="98"/>
      <c r="I2317" s="98"/>
      <c r="J2317" s="98"/>
      <c r="K2317" s="98"/>
      <c r="L2317" s="98"/>
      <c r="M2317" s="98"/>
    </row>
    <row r="2318" spans="1:13">
      <c r="A2318" s="5"/>
      <c r="B2318" s="97"/>
      <c r="C2318" s="97"/>
      <c r="D2318" s="98"/>
      <c r="E2318" s="98"/>
      <c r="F2318" s="98"/>
      <c r="G2318" s="98"/>
      <c r="H2318" s="98"/>
      <c r="I2318" s="98"/>
      <c r="J2318" s="98"/>
      <c r="K2318" s="98"/>
      <c r="L2318" s="98"/>
      <c r="M2318" s="98"/>
    </row>
    <row r="2319" spans="1:13">
      <c r="A2319" s="5"/>
      <c r="B2319" s="97"/>
      <c r="C2319" s="97"/>
      <c r="D2319" s="98"/>
      <c r="E2319" s="98"/>
      <c r="F2319" s="98"/>
      <c r="G2319" s="98"/>
      <c r="H2319" s="98"/>
      <c r="I2319" s="98"/>
      <c r="J2319" s="98"/>
      <c r="K2319" s="98"/>
      <c r="L2319" s="98"/>
      <c r="M2319" s="98"/>
    </row>
    <row r="2320" spans="1:13">
      <c r="A2320" s="5"/>
      <c r="B2320" s="97"/>
      <c r="C2320" s="97"/>
      <c r="D2320" s="98"/>
      <c r="E2320" s="98"/>
      <c r="F2320" s="98"/>
      <c r="G2320" s="98"/>
      <c r="H2320" s="98"/>
      <c r="I2320" s="98"/>
      <c r="J2320" s="98"/>
      <c r="K2320" s="98"/>
      <c r="L2320" s="98"/>
      <c r="M2320" s="98"/>
    </row>
    <row r="2321" spans="1:13">
      <c r="A2321" s="5"/>
      <c r="B2321" s="97"/>
      <c r="C2321" s="97"/>
      <c r="D2321" s="98"/>
      <c r="E2321" s="98"/>
      <c r="F2321" s="98"/>
      <c r="G2321" s="98"/>
      <c r="H2321" s="98"/>
      <c r="I2321" s="98"/>
      <c r="J2321" s="98"/>
      <c r="K2321" s="98"/>
      <c r="L2321" s="98"/>
      <c r="M2321" s="98"/>
    </row>
    <row r="2322" spans="1:13">
      <c r="A2322" s="5"/>
      <c r="B2322" s="97"/>
      <c r="C2322" s="97"/>
      <c r="D2322" s="98"/>
      <c r="E2322" s="98"/>
      <c r="F2322" s="98"/>
      <c r="G2322" s="98"/>
      <c r="H2322" s="98"/>
      <c r="I2322" s="98"/>
      <c r="J2322" s="98"/>
      <c r="K2322" s="98"/>
      <c r="L2322" s="98"/>
      <c r="M2322" s="98"/>
    </row>
    <row r="2323" spans="1:13">
      <c r="A2323" s="5"/>
      <c r="B2323" s="97"/>
      <c r="C2323" s="97"/>
      <c r="D2323" s="98"/>
      <c r="E2323" s="98"/>
      <c r="F2323" s="98"/>
      <c r="G2323" s="98"/>
      <c r="H2323" s="98"/>
      <c r="I2323" s="98"/>
      <c r="J2323" s="98"/>
      <c r="K2323" s="98"/>
      <c r="L2323" s="98"/>
      <c r="M2323" s="98"/>
    </row>
    <row r="2324" spans="1:13">
      <c r="A2324" s="5"/>
      <c r="B2324" s="97"/>
      <c r="C2324" s="97"/>
      <c r="D2324" s="98"/>
      <c r="E2324" s="98"/>
      <c r="F2324" s="98"/>
      <c r="G2324" s="98"/>
      <c r="H2324" s="98"/>
      <c r="I2324" s="98"/>
      <c r="J2324" s="98"/>
      <c r="K2324" s="98"/>
      <c r="L2324" s="98"/>
      <c r="M2324" s="98"/>
    </row>
    <row r="2325" spans="1:13">
      <c r="A2325" s="5"/>
      <c r="B2325" s="97"/>
      <c r="C2325" s="97"/>
      <c r="D2325" s="98"/>
      <c r="E2325" s="98"/>
      <c r="F2325" s="98"/>
      <c r="G2325" s="98"/>
      <c r="H2325" s="98"/>
      <c r="I2325" s="98"/>
      <c r="J2325" s="98"/>
      <c r="K2325" s="98"/>
      <c r="L2325" s="98"/>
      <c r="M2325" s="98"/>
    </row>
    <row r="2326" spans="1:13">
      <c r="A2326" s="5"/>
      <c r="B2326" s="97"/>
      <c r="C2326" s="97"/>
      <c r="D2326" s="98"/>
      <c r="E2326" s="98"/>
      <c r="F2326" s="98"/>
      <c r="G2326" s="98"/>
      <c r="H2326" s="98"/>
      <c r="I2326" s="98"/>
      <c r="J2326" s="98"/>
      <c r="K2326" s="98"/>
      <c r="L2326" s="98"/>
      <c r="M2326" s="98"/>
    </row>
    <row r="2327" spans="1:13">
      <c r="A2327" s="5"/>
      <c r="B2327" s="97"/>
      <c r="C2327" s="97"/>
      <c r="D2327" s="98"/>
      <c r="E2327" s="98"/>
      <c r="F2327" s="98"/>
      <c r="G2327" s="98"/>
      <c r="H2327" s="98"/>
      <c r="I2327" s="98"/>
      <c r="J2327" s="98"/>
      <c r="K2327" s="98"/>
      <c r="L2327" s="98"/>
      <c r="M2327" s="98"/>
    </row>
    <row r="2328" spans="1:13">
      <c r="A2328" s="5"/>
      <c r="B2328" s="97"/>
      <c r="C2328" s="97"/>
      <c r="D2328" s="98"/>
      <c r="E2328" s="98"/>
      <c r="F2328" s="98"/>
      <c r="G2328" s="98"/>
      <c r="H2328" s="98"/>
      <c r="I2328" s="98"/>
      <c r="J2328" s="98"/>
      <c r="K2328" s="98"/>
      <c r="L2328" s="98"/>
      <c r="M2328" s="98"/>
    </row>
    <row r="2329" spans="1:13">
      <c r="A2329" s="5"/>
      <c r="B2329" s="97"/>
      <c r="C2329" s="97"/>
      <c r="D2329" s="98"/>
      <c r="E2329" s="98"/>
      <c r="F2329" s="98"/>
      <c r="G2329" s="98"/>
      <c r="H2329" s="98"/>
      <c r="I2329" s="98"/>
      <c r="J2329" s="98"/>
      <c r="K2329" s="98"/>
      <c r="L2329" s="98"/>
      <c r="M2329" s="98"/>
    </row>
    <row r="2330" spans="1:13">
      <c r="A2330" s="5"/>
      <c r="B2330" s="97"/>
      <c r="C2330" s="97"/>
      <c r="D2330" s="98"/>
      <c r="E2330" s="98"/>
      <c r="F2330" s="98"/>
      <c r="G2330" s="98"/>
      <c r="H2330" s="98"/>
      <c r="I2330" s="98"/>
      <c r="J2330" s="98"/>
      <c r="K2330" s="98"/>
      <c r="L2330" s="98"/>
      <c r="M2330" s="98"/>
    </row>
    <row r="2331" spans="1:13">
      <c r="A2331" s="5"/>
      <c r="B2331" s="97"/>
      <c r="C2331" s="97"/>
      <c r="D2331" s="98"/>
      <c r="E2331" s="98"/>
      <c r="F2331" s="98"/>
      <c r="G2331" s="98"/>
      <c r="H2331" s="98"/>
      <c r="I2331" s="98"/>
      <c r="J2331" s="98"/>
      <c r="K2331" s="98"/>
      <c r="L2331" s="98"/>
      <c r="M2331" s="98"/>
    </row>
    <row r="2332" spans="1:13">
      <c r="A2332" s="5"/>
      <c r="B2332" s="97"/>
      <c r="C2332" s="97"/>
      <c r="D2332" s="98"/>
      <c r="E2332" s="98"/>
      <c r="F2332" s="98"/>
      <c r="G2332" s="98"/>
      <c r="H2332" s="98"/>
      <c r="I2332" s="98"/>
      <c r="J2332" s="98"/>
      <c r="K2332" s="98"/>
      <c r="L2332" s="98"/>
      <c r="M2332" s="98"/>
    </row>
    <row r="2333" spans="1:13">
      <c r="A2333" s="5"/>
      <c r="B2333" s="97"/>
      <c r="C2333" s="97"/>
      <c r="D2333" s="98"/>
      <c r="E2333" s="98"/>
      <c r="F2333" s="98"/>
      <c r="G2333" s="98"/>
      <c r="H2333" s="98"/>
      <c r="I2333" s="98"/>
      <c r="J2333" s="98"/>
      <c r="K2333" s="98"/>
      <c r="L2333" s="98"/>
      <c r="M2333" s="98"/>
    </row>
    <row r="2334" spans="1:13">
      <c r="A2334" s="5"/>
      <c r="B2334" s="97"/>
      <c r="C2334" s="97"/>
      <c r="D2334" s="98"/>
      <c r="E2334" s="98"/>
      <c r="F2334" s="98"/>
      <c r="G2334" s="98"/>
      <c r="H2334" s="98"/>
      <c r="I2334" s="98"/>
      <c r="J2334" s="98"/>
      <c r="K2334" s="98"/>
      <c r="L2334" s="98"/>
      <c r="M2334" s="98"/>
    </row>
    <row r="2335" spans="1:13">
      <c r="A2335" s="5"/>
      <c r="B2335" s="97"/>
      <c r="C2335" s="97"/>
      <c r="D2335" s="98"/>
      <c r="E2335" s="98"/>
      <c r="F2335" s="98"/>
      <c r="G2335" s="98"/>
      <c r="H2335" s="98"/>
      <c r="I2335" s="98"/>
      <c r="J2335" s="98"/>
      <c r="K2335" s="98"/>
      <c r="L2335" s="98"/>
      <c r="M2335" s="98"/>
    </row>
    <row r="2336" spans="1:13">
      <c r="A2336" s="5"/>
      <c r="B2336" s="97"/>
      <c r="C2336" s="97"/>
      <c r="D2336" s="98"/>
      <c r="E2336" s="98"/>
      <c r="F2336" s="98"/>
      <c r="G2336" s="98"/>
      <c r="H2336" s="98"/>
      <c r="I2336" s="98"/>
      <c r="J2336" s="98"/>
      <c r="K2336" s="98"/>
      <c r="L2336" s="98"/>
      <c r="M2336" s="98"/>
    </row>
    <row r="2337" spans="1:13">
      <c r="A2337" s="5"/>
      <c r="B2337" s="97"/>
      <c r="C2337" s="97"/>
      <c r="D2337" s="98"/>
      <c r="E2337" s="98"/>
      <c r="F2337" s="98"/>
      <c r="G2337" s="98"/>
      <c r="H2337" s="98"/>
      <c r="I2337" s="98"/>
      <c r="J2337" s="98"/>
      <c r="K2337" s="98"/>
      <c r="L2337" s="98"/>
      <c r="M2337" s="98"/>
    </row>
    <row r="2338" spans="1:13">
      <c r="A2338" s="5"/>
      <c r="B2338" s="97"/>
      <c r="C2338" s="97"/>
      <c r="D2338" s="98"/>
      <c r="E2338" s="98"/>
      <c r="F2338" s="98"/>
      <c r="G2338" s="98"/>
      <c r="H2338" s="98"/>
      <c r="I2338" s="98"/>
      <c r="J2338" s="98"/>
      <c r="K2338" s="98"/>
      <c r="L2338" s="98"/>
      <c r="M2338" s="98"/>
    </row>
    <row r="2339" spans="1:13">
      <c r="A2339" s="5"/>
      <c r="B2339" s="97"/>
      <c r="C2339" s="97"/>
      <c r="D2339" s="98"/>
      <c r="E2339" s="98"/>
      <c r="F2339" s="98"/>
      <c r="G2339" s="98"/>
      <c r="H2339" s="98"/>
      <c r="I2339" s="98"/>
      <c r="J2339" s="98"/>
      <c r="K2339" s="98"/>
      <c r="L2339" s="98"/>
      <c r="M2339" s="98"/>
    </row>
    <row r="2340" spans="1:13">
      <c r="A2340" s="5"/>
      <c r="B2340" s="97"/>
      <c r="C2340" s="97"/>
      <c r="D2340" s="98"/>
      <c r="E2340" s="98"/>
      <c r="F2340" s="98"/>
      <c r="G2340" s="98"/>
      <c r="H2340" s="98"/>
      <c r="I2340" s="98"/>
      <c r="J2340" s="98"/>
      <c r="K2340" s="98"/>
      <c r="L2340" s="98"/>
      <c r="M2340" s="98"/>
    </row>
    <row r="2341" spans="1:13">
      <c r="A2341" s="5"/>
      <c r="B2341" s="97"/>
      <c r="C2341" s="97"/>
      <c r="D2341" s="98"/>
      <c r="E2341" s="98"/>
      <c r="F2341" s="98"/>
      <c r="G2341" s="98"/>
      <c r="H2341" s="98"/>
      <c r="I2341" s="98"/>
      <c r="J2341" s="98"/>
      <c r="K2341" s="98"/>
      <c r="L2341" s="98"/>
      <c r="M2341" s="98"/>
    </row>
    <row r="2342" spans="1:13">
      <c r="A2342" s="5"/>
      <c r="B2342" s="97"/>
      <c r="C2342" s="97"/>
      <c r="D2342" s="98"/>
      <c r="E2342" s="98"/>
      <c r="F2342" s="98"/>
      <c r="G2342" s="98"/>
      <c r="H2342" s="98"/>
      <c r="I2342" s="98"/>
      <c r="J2342" s="98"/>
      <c r="K2342" s="98"/>
      <c r="L2342" s="98"/>
      <c r="M2342" s="98"/>
    </row>
    <row r="2343" spans="1:13">
      <c r="A2343" s="5"/>
      <c r="B2343" s="97"/>
      <c r="C2343" s="97"/>
      <c r="D2343" s="98"/>
      <c r="E2343" s="98"/>
      <c r="F2343" s="98"/>
      <c r="G2343" s="98"/>
      <c r="H2343" s="98"/>
      <c r="I2343" s="98"/>
      <c r="J2343" s="98"/>
      <c r="K2343" s="98"/>
      <c r="L2343" s="98"/>
      <c r="M2343" s="98"/>
    </row>
    <row r="2344" spans="1:13">
      <c r="A2344" s="5"/>
      <c r="B2344" s="97"/>
      <c r="C2344" s="97"/>
      <c r="D2344" s="98"/>
      <c r="E2344" s="98"/>
      <c r="F2344" s="98"/>
      <c r="G2344" s="98"/>
      <c r="H2344" s="98"/>
      <c r="I2344" s="98"/>
      <c r="J2344" s="98"/>
      <c r="K2344" s="98"/>
      <c r="L2344" s="98"/>
      <c r="M2344" s="98"/>
    </row>
    <row r="2345" spans="1:13">
      <c r="A2345" s="5"/>
      <c r="B2345" s="97"/>
      <c r="C2345" s="97"/>
      <c r="D2345" s="98"/>
      <c r="E2345" s="98"/>
      <c r="F2345" s="98"/>
      <c r="G2345" s="98"/>
      <c r="H2345" s="98"/>
      <c r="I2345" s="98"/>
      <c r="J2345" s="98"/>
      <c r="K2345" s="98"/>
      <c r="L2345" s="98"/>
      <c r="M2345" s="98"/>
    </row>
    <row r="2346" spans="1:13">
      <c r="A2346" s="5"/>
      <c r="B2346" s="97"/>
      <c r="C2346" s="97"/>
      <c r="D2346" s="98"/>
      <c r="E2346" s="98"/>
      <c r="F2346" s="98"/>
      <c r="G2346" s="98"/>
      <c r="H2346" s="98"/>
      <c r="I2346" s="98"/>
      <c r="J2346" s="98"/>
      <c r="K2346" s="98"/>
      <c r="L2346" s="98"/>
      <c r="M2346" s="98"/>
    </row>
    <row r="2347" spans="1:13">
      <c r="A2347" s="5"/>
      <c r="B2347" s="97"/>
      <c r="C2347" s="97"/>
      <c r="D2347" s="98"/>
      <c r="E2347" s="98"/>
      <c r="F2347" s="98"/>
      <c r="G2347" s="98"/>
      <c r="H2347" s="98"/>
      <c r="I2347" s="98"/>
      <c r="J2347" s="98"/>
      <c r="K2347" s="98"/>
      <c r="L2347" s="98"/>
      <c r="M2347" s="98"/>
    </row>
    <row r="2348" spans="1:13">
      <c r="A2348" s="5"/>
      <c r="B2348" s="97"/>
      <c r="C2348" s="97"/>
      <c r="D2348" s="98"/>
      <c r="E2348" s="98"/>
      <c r="F2348" s="98"/>
      <c r="G2348" s="98"/>
      <c r="H2348" s="98"/>
      <c r="I2348" s="98"/>
      <c r="J2348" s="98"/>
      <c r="K2348" s="98"/>
      <c r="L2348" s="98"/>
      <c r="M2348" s="98"/>
    </row>
    <row r="2349" spans="1:13">
      <c r="A2349" s="5"/>
      <c r="B2349" s="97"/>
      <c r="C2349" s="97"/>
      <c r="D2349" s="98"/>
      <c r="E2349" s="98"/>
      <c r="F2349" s="98"/>
      <c r="G2349" s="98"/>
      <c r="H2349" s="98"/>
      <c r="I2349" s="98"/>
      <c r="J2349" s="98"/>
      <c r="K2349" s="98"/>
      <c r="L2349" s="98"/>
      <c r="M2349" s="98"/>
    </row>
    <row r="2350" spans="1:13">
      <c r="A2350" s="5"/>
      <c r="B2350" s="97"/>
      <c r="C2350" s="97"/>
      <c r="D2350" s="98"/>
      <c r="E2350" s="98"/>
      <c r="F2350" s="98"/>
      <c r="G2350" s="98"/>
      <c r="H2350" s="98"/>
      <c r="I2350" s="98"/>
      <c r="J2350" s="98"/>
      <c r="K2350" s="98"/>
      <c r="L2350" s="98"/>
      <c r="M2350" s="98"/>
    </row>
    <row r="2351" spans="1:13">
      <c r="A2351" s="5"/>
      <c r="B2351" s="97"/>
      <c r="C2351" s="97"/>
      <c r="D2351" s="98"/>
      <c r="E2351" s="98"/>
      <c r="F2351" s="98"/>
      <c r="G2351" s="98"/>
      <c r="H2351" s="98"/>
      <c r="I2351" s="98"/>
      <c r="J2351" s="98"/>
      <c r="K2351" s="98"/>
      <c r="L2351" s="98"/>
      <c r="M2351" s="98"/>
    </row>
    <row r="2352" spans="1:13">
      <c r="A2352" s="5"/>
      <c r="B2352" s="97"/>
      <c r="C2352" s="97"/>
      <c r="D2352" s="98"/>
      <c r="E2352" s="98"/>
      <c r="F2352" s="98"/>
      <c r="G2352" s="98"/>
      <c r="H2352" s="98"/>
      <c r="I2352" s="98"/>
      <c r="J2352" s="98"/>
      <c r="K2352" s="98"/>
      <c r="L2352" s="98"/>
      <c r="M2352" s="98"/>
    </row>
    <row r="2353" spans="1:13">
      <c r="A2353" s="5"/>
      <c r="B2353" s="97"/>
      <c r="C2353" s="97"/>
      <c r="D2353" s="98"/>
      <c r="E2353" s="98"/>
      <c r="F2353" s="98"/>
      <c r="G2353" s="98"/>
      <c r="H2353" s="98"/>
      <c r="I2353" s="98"/>
      <c r="J2353" s="98"/>
      <c r="K2353" s="98"/>
      <c r="L2353" s="98"/>
      <c r="M2353" s="98"/>
    </row>
    <row r="2354" spans="1:13">
      <c r="A2354" s="5"/>
      <c r="B2354" s="97"/>
      <c r="C2354" s="97"/>
      <c r="D2354" s="98"/>
      <c r="E2354" s="98"/>
      <c r="F2354" s="98"/>
      <c r="G2354" s="98"/>
      <c r="H2354" s="98"/>
      <c r="I2354" s="98"/>
      <c r="J2354" s="98"/>
      <c r="K2354" s="98"/>
      <c r="L2354" s="98"/>
      <c r="M2354" s="98"/>
    </row>
    <row r="2355" spans="1:13">
      <c r="A2355" s="5"/>
      <c r="B2355" s="97"/>
      <c r="C2355" s="97"/>
      <c r="D2355" s="98"/>
      <c r="E2355" s="98"/>
      <c r="F2355" s="98"/>
      <c r="G2355" s="98"/>
      <c r="H2355" s="98"/>
      <c r="I2355" s="98"/>
      <c r="J2355" s="98"/>
      <c r="K2355" s="98"/>
      <c r="L2355" s="98"/>
      <c r="M2355" s="98"/>
    </row>
    <row r="2356" spans="1:13">
      <c r="A2356" s="5"/>
      <c r="B2356" s="97"/>
      <c r="C2356" s="97"/>
      <c r="D2356" s="98"/>
      <c r="E2356" s="98"/>
      <c r="F2356" s="98"/>
      <c r="G2356" s="98"/>
      <c r="H2356" s="98"/>
      <c r="I2356" s="98"/>
      <c r="J2356" s="98"/>
      <c r="K2356" s="98"/>
      <c r="L2356" s="98"/>
      <c r="M2356" s="98"/>
    </row>
    <row r="2357" spans="1:13">
      <c r="A2357" s="5"/>
      <c r="B2357" s="97"/>
      <c r="C2357" s="97"/>
      <c r="D2357" s="98"/>
      <c r="E2357" s="98"/>
      <c r="F2357" s="98"/>
      <c r="G2357" s="98"/>
      <c r="H2357" s="98"/>
      <c r="I2357" s="98"/>
      <c r="J2357" s="98"/>
      <c r="K2357" s="98"/>
      <c r="L2357" s="98"/>
      <c r="M2357" s="98"/>
    </row>
    <row r="2358" spans="1:13">
      <c r="A2358" s="5"/>
      <c r="B2358" s="97"/>
      <c r="C2358" s="97"/>
      <c r="D2358" s="98"/>
      <c r="E2358" s="98"/>
      <c r="F2358" s="98"/>
      <c r="G2358" s="98"/>
      <c r="H2358" s="98"/>
      <c r="I2358" s="98"/>
      <c r="J2358" s="98"/>
      <c r="K2358" s="98"/>
      <c r="L2358" s="98"/>
      <c r="M2358" s="98"/>
    </row>
    <row r="2359" spans="1:13">
      <c r="A2359" s="5"/>
      <c r="B2359" s="97"/>
      <c r="C2359" s="97"/>
      <c r="D2359" s="98"/>
      <c r="E2359" s="98"/>
      <c r="F2359" s="98"/>
      <c r="G2359" s="98"/>
      <c r="H2359" s="98"/>
      <c r="I2359" s="98"/>
      <c r="J2359" s="98"/>
      <c r="K2359" s="98"/>
      <c r="L2359" s="98"/>
      <c r="M2359" s="98"/>
    </row>
    <row r="2360" spans="1:13">
      <c r="A2360" s="5"/>
      <c r="B2360" s="97"/>
      <c r="C2360" s="97"/>
      <c r="D2360" s="98"/>
      <c r="E2360" s="98"/>
      <c r="F2360" s="98"/>
      <c r="G2360" s="98"/>
      <c r="H2360" s="98"/>
      <c r="I2360" s="98"/>
      <c r="J2360" s="98"/>
      <c r="K2360" s="98"/>
      <c r="L2360" s="98"/>
      <c r="M2360" s="98"/>
    </row>
    <row r="2361" spans="1:13">
      <c r="A2361" s="5"/>
      <c r="B2361" s="97"/>
      <c r="C2361" s="97"/>
      <c r="D2361" s="98"/>
      <c r="E2361" s="98"/>
      <c r="F2361" s="98"/>
      <c r="G2361" s="98"/>
      <c r="H2361" s="98"/>
      <c r="I2361" s="98"/>
      <c r="J2361" s="98"/>
      <c r="K2361" s="98"/>
      <c r="L2361" s="98"/>
      <c r="M2361" s="98"/>
    </row>
    <row r="2362" spans="1:13">
      <c r="A2362" s="5"/>
      <c r="B2362" s="97"/>
      <c r="C2362" s="97"/>
      <c r="D2362" s="98"/>
      <c r="E2362" s="98"/>
      <c r="F2362" s="98"/>
      <c r="G2362" s="98"/>
      <c r="H2362" s="98"/>
      <c r="I2362" s="98"/>
      <c r="J2362" s="98"/>
      <c r="K2362" s="98"/>
      <c r="L2362" s="98"/>
      <c r="M2362" s="98"/>
    </row>
    <row r="2363" spans="1:13">
      <c r="A2363" s="5"/>
      <c r="B2363" s="97"/>
      <c r="C2363" s="97"/>
      <c r="D2363" s="98"/>
      <c r="E2363" s="98"/>
      <c r="F2363" s="98"/>
      <c r="G2363" s="98"/>
      <c r="H2363" s="98"/>
      <c r="I2363" s="98"/>
      <c r="J2363" s="98"/>
      <c r="K2363" s="98"/>
      <c r="L2363" s="98"/>
      <c r="M2363" s="98"/>
    </row>
    <row r="2364" spans="1:13">
      <c r="A2364" s="5"/>
      <c r="B2364" s="97"/>
      <c r="C2364" s="97"/>
      <c r="D2364" s="98"/>
      <c r="E2364" s="98"/>
      <c r="F2364" s="98"/>
      <c r="G2364" s="98"/>
      <c r="H2364" s="98"/>
      <c r="I2364" s="98"/>
      <c r="J2364" s="98"/>
      <c r="K2364" s="98"/>
      <c r="L2364" s="98"/>
      <c r="M2364" s="98"/>
    </row>
    <row r="2365" spans="1:13">
      <c r="A2365" s="5"/>
      <c r="B2365" s="97"/>
      <c r="C2365" s="97"/>
      <c r="D2365" s="98"/>
      <c r="E2365" s="98"/>
      <c r="F2365" s="98"/>
      <c r="G2365" s="98"/>
      <c r="H2365" s="98"/>
      <c r="I2365" s="98"/>
      <c r="J2365" s="98"/>
      <c r="K2365" s="98"/>
      <c r="L2365" s="98"/>
      <c r="M2365" s="98"/>
    </row>
    <row r="2366" spans="1:13">
      <c r="A2366" s="5"/>
      <c r="B2366" s="97"/>
      <c r="C2366" s="97"/>
      <c r="D2366" s="98"/>
      <c r="E2366" s="98"/>
      <c r="F2366" s="98"/>
      <c r="G2366" s="98"/>
      <c r="H2366" s="98"/>
      <c r="I2366" s="98"/>
      <c r="J2366" s="98"/>
      <c r="K2366" s="98"/>
      <c r="L2366" s="98"/>
      <c r="M2366" s="98"/>
    </row>
    <row r="2367" spans="1:13">
      <c r="A2367" s="5"/>
      <c r="B2367" s="97"/>
      <c r="C2367" s="97"/>
      <c r="D2367" s="98"/>
      <c r="E2367" s="98"/>
      <c r="F2367" s="98"/>
      <c r="G2367" s="98"/>
      <c r="H2367" s="98"/>
      <c r="I2367" s="98"/>
      <c r="J2367" s="98"/>
      <c r="K2367" s="98"/>
      <c r="L2367" s="98"/>
      <c r="M2367" s="98"/>
    </row>
    <row r="2368" spans="1:13">
      <c r="A2368" s="5"/>
      <c r="B2368" s="97"/>
      <c r="C2368" s="97"/>
      <c r="D2368" s="98"/>
      <c r="E2368" s="98"/>
      <c r="F2368" s="98"/>
      <c r="G2368" s="98"/>
      <c r="H2368" s="98"/>
      <c r="I2368" s="98"/>
      <c r="J2368" s="98"/>
      <c r="K2368" s="98"/>
      <c r="L2368" s="98"/>
      <c r="M2368" s="98"/>
    </row>
    <row r="2369" spans="1:13">
      <c r="A2369" s="5"/>
      <c r="B2369" s="97"/>
      <c r="C2369" s="97"/>
      <c r="D2369" s="98"/>
      <c r="E2369" s="98"/>
      <c r="F2369" s="98"/>
      <c r="G2369" s="98"/>
      <c r="H2369" s="98"/>
      <c r="I2369" s="98"/>
      <c r="J2369" s="98"/>
      <c r="K2369" s="98"/>
      <c r="L2369" s="98"/>
      <c r="M2369" s="98"/>
    </row>
    <row r="2370" spans="1:13">
      <c r="A2370" s="5"/>
      <c r="B2370" s="97"/>
      <c r="C2370" s="97"/>
      <c r="D2370" s="98"/>
      <c r="E2370" s="98"/>
      <c r="F2370" s="98"/>
      <c r="G2370" s="98"/>
      <c r="H2370" s="98"/>
      <c r="I2370" s="98"/>
      <c r="J2370" s="98"/>
      <c r="K2370" s="98"/>
      <c r="L2370" s="98"/>
      <c r="M2370" s="98"/>
    </row>
    <row r="2371" spans="1:13">
      <c r="A2371" s="5"/>
      <c r="B2371" s="97"/>
      <c r="C2371" s="97"/>
      <c r="D2371" s="98"/>
      <c r="E2371" s="98"/>
      <c r="F2371" s="98"/>
      <c r="G2371" s="98"/>
      <c r="H2371" s="98"/>
      <c r="I2371" s="98"/>
      <c r="J2371" s="98"/>
      <c r="K2371" s="98"/>
      <c r="L2371" s="98"/>
      <c r="M2371" s="98"/>
    </row>
    <row r="2372" spans="1:13">
      <c r="A2372" s="5"/>
      <c r="B2372" s="97"/>
      <c r="C2372" s="97"/>
      <c r="D2372" s="98"/>
      <c r="E2372" s="98"/>
      <c r="F2372" s="98"/>
      <c r="G2372" s="98"/>
      <c r="H2372" s="98"/>
      <c r="I2372" s="98"/>
      <c r="J2372" s="98"/>
      <c r="K2372" s="98"/>
      <c r="L2372" s="98"/>
      <c r="M2372" s="98"/>
    </row>
    <row r="2373" spans="1:13">
      <c r="A2373" s="5"/>
      <c r="B2373" s="97"/>
      <c r="C2373" s="97"/>
      <c r="D2373" s="98"/>
      <c r="E2373" s="98"/>
      <c r="F2373" s="98"/>
      <c r="G2373" s="98"/>
      <c r="H2373" s="98"/>
      <c r="I2373" s="98"/>
      <c r="J2373" s="98"/>
      <c r="K2373" s="98"/>
      <c r="L2373" s="98"/>
      <c r="M2373" s="98"/>
    </row>
    <row r="2374" spans="1:13">
      <c r="A2374" s="5"/>
      <c r="B2374" s="97"/>
      <c r="C2374" s="97"/>
      <c r="D2374" s="98"/>
      <c r="E2374" s="98"/>
      <c r="F2374" s="98"/>
      <c r="G2374" s="98"/>
      <c r="H2374" s="98"/>
      <c r="I2374" s="98"/>
      <c r="J2374" s="98"/>
      <c r="K2374" s="98"/>
      <c r="L2374" s="98"/>
      <c r="M2374" s="98"/>
    </row>
    <row r="2375" spans="1:13">
      <c r="A2375" s="5"/>
      <c r="B2375" s="97"/>
      <c r="C2375" s="97"/>
      <c r="D2375" s="98"/>
      <c r="E2375" s="98"/>
      <c r="F2375" s="98"/>
      <c r="G2375" s="98"/>
      <c r="H2375" s="98"/>
      <c r="I2375" s="98"/>
      <c r="J2375" s="98"/>
      <c r="K2375" s="98"/>
      <c r="L2375" s="98"/>
      <c r="M2375" s="98"/>
    </row>
    <row r="2376" spans="1:13">
      <c r="A2376" s="5"/>
      <c r="B2376" s="97"/>
      <c r="C2376" s="97"/>
      <c r="D2376" s="98"/>
      <c r="E2376" s="98"/>
      <c r="F2376" s="98"/>
      <c r="G2376" s="98"/>
      <c r="H2376" s="98"/>
      <c r="I2376" s="98"/>
      <c r="J2376" s="98"/>
      <c r="K2376" s="98"/>
      <c r="L2376" s="98"/>
      <c r="M2376" s="98"/>
    </row>
    <row r="2377" spans="1:13">
      <c r="A2377" s="5"/>
      <c r="B2377" s="97"/>
      <c r="C2377" s="97"/>
      <c r="D2377" s="98"/>
      <c r="E2377" s="98"/>
      <c r="F2377" s="98"/>
      <c r="G2377" s="98"/>
      <c r="H2377" s="98"/>
      <c r="I2377" s="98"/>
      <c r="J2377" s="98"/>
      <c r="K2377" s="98"/>
      <c r="L2377" s="98"/>
      <c r="M2377" s="98"/>
    </row>
    <row r="2378" spans="1:13">
      <c r="A2378" s="5"/>
      <c r="B2378" s="97"/>
      <c r="C2378" s="97"/>
      <c r="D2378" s="98"/>
      <c r="E2378" s="98"/>
      <c r="F2378" s="98"/>
      <c r="G2378" s="98"/>
      <c r="H2378" s="98"/>
      <c r="I2378" s="98"/>
      <c r="J2378" s="98"/>
      <c r="K2378" s="98"/>
      <c r="L2378" s="98"/>
      <c r="M2378" s="98"/>
    </row>
    <row r="2379" spans="1:13">
      <c r="A2379" s="5"/>
      <c r="B2379" s="97"/>
      <c r="C2379" s="97"/>
      <c r="D2379" s="98"/>
      <c r="E2379" s="98"/>
      <c r="F2379" s="98"/>
      <c r="G2379" s="98"/>
      <c r="H2379" s="98"/>
      <c r="I2379" s="98"/>
      <c r="J2379" s="98"/>
      <c r="K2379" s="98"/>
      <c r="L2379" s="98"/>
      <c r="M2379" s="98"/>
    </row>
    <row r="2380" spans="1:13">
      <c r="A2380" s="5"/>
      <c r="B2380" s="97"/>
      <c r="C2380" s="97"/>
      <c r="D2380" s="98"/>
      <c r="E2380" s="98"/>
      <c r="F2380" s="98"/>
      <c r="G2380" s="98"/>
      <c r="H2380" s="98"/>
      <c r="I2380" s="98"/>
      <c r="J2380" s="98"/>
      <c r="K2380" s="98"/>
      <c r="L2380" s="98"/>
      <c r="M2380" s="98"/>
    </row>
    <row r="2381" spans="1:13">
      <c r="A2381" s="5"/>
      <c r="B2381" s="97"/>
      <c r="C2381" s="97"/>
      <c r="D2381" s="98"/>
      <c r="E2381" s="98"/>
      <c r="F2381" s="98"/>
      <c r="G2381" s="98"/>
      <c r="H2381" s="98"/>
      <c r="I2381" s="98"/>
      <c r="J2381" s="98"/>
      <c r="K2381" s="98"/>
      <c r="L2381" s="98"/>
      <c r="M2381" s="98"/>
    </row>
    <row r="2382" spans="1:13">
      <c r="A2382" s="5"/>
      <c r="B2382" s="97"/>
      <c r="C2382" s="97"/>
      <c r="D2382" s="98"/>
      <c r="E2382" s="98"/>
      <c r="F2382" s="98"/>
      <c r="G2382" s="98"/>
      <c r="H2382" s="98"/>
      <c r="I2382" s="98"/>
      <c r="J2382" s="98"/>
      <c r="K2382" s="98"/>
      <c r="L2382" s="98"/>
      <c r="M2382" s="98"/>
    </row>
    <row r="2383" spans="1:13">
      <c r="A2383" s="5"/>
      <c r="B2383" s="97"/>
      <c r="C2383" s="97"/>
      <c r="D2383" s="98"/>
      <c r="E2383" s="98"/>
      <c r="F2383" s="98"/>
      <c r="G2383" s="98"/>
      <c r="H2383" s="98"/>
      <c r="I2383" s="98"/>
      <c r="J2383" s="98"/>
      <c r="K2383" s="98"/>
      <c r="L2383" s="98"/>
      <c r="M2383" s="98"/>
    </row>
    <row r="2384" spans="1:13">
      <c r="A2384" s="5"/>
      <c r="B2384" s="97"/>
      <c r="C2384" s="97"/>
      <c r="D2384" s="98"/>
      <c r="E2384" s="98"/>
      <c r="F2384" s="98"/>
      <c r="G2384" s="98"/>
      <c r="H2384" s="98"/>
      <c r="I2384" s="98"/>
      <c r="J2384" s="98"/>
      <c r="K2384" s="98"/>
      <c r="L2384" s="98"/>
      <c r="M2384" s="98"/>
    </row>
    <row r="2385" spans="1:13">
      <c r="A2385" s="5"/>
      <c r="B2385" s="97"/>
      <c r="C2385" s="97"/>
      <c r="D2385" s="98"/>
      <c r="E2385" s="98"/>
      <c r="F2385" s="98"/>
      <c r="G2385" s="98"/>
      <c r="H2385" s="98"/>
      <c r="I2385" s="98"/>
      <c r="J2385" s="98"/>
      <c r="K2385" s="98"/>
      <c r="L2385" s="98"/>
      <c r="M2385" s="98"/>
    </row>
    <row r="2386" spans="1:13">
      <c r="A2386" s="5"/>
      <c r="B2386" s="97"/>
      <c r="C2386" s="97"/>
      <c r="D2386" s="98"/>
      <c r="E2386" s="98"/>
      <c r="F2386" s="98"/>
      <c r="G2386" s="98"/>
      <c r="H2386" s="98"/>
      <c r="I2386" s="98"/>
      <c r="J2386" s="98"/>
      <c r="K2386" s="98"/>
      <c r="L2386" s="98"/>
      <c r="M2386" s="98"/>
    </row>
    <row r="2387" spans="1:13">
      <c r="A2387" s="5"/>
      <c r="B2387" s="97"/>
      <c r="C2387" s="97"/>
      <c r="D2387" s="98"/>
      <c r="E2387" s="98"/>
      <c r="F2387" s="98"/>
      <c r="G2387" s="98"/>
      <c r="H2387" s="98"/>
      <c r="I2387" s="98"/>
      <c r="J2387" s="98"/>
      <c r="K2387" s="98"/>
      <c r="L2387" s="98"/>
      <c r="M2387" s="98"/>
    </row>
    <row r="2388" spans="1:13">
      <c r="A2388" s="5"/>
      <c r="B2388" s="97"/>
      <c r="C2388" s="97"/>
      <c r="D2388" s="98"/>
      <c r="E2388" s="98"/>
      <c r="F2388" s="98"/>
      <c r="G2388" s="98"/>
      <c r="H2388" s="98"/>
      <c r="I2388" s="98"/>
      <c r="J2388" s="98"/>
      <c r="K2388" s="98"/>
      <c r="L2388" s="98"/>
      <c r="M2388" s="98"/>
    </row>
    <row r="2389" spans="1:13">
      <c r="A2389" s="5"/>
      <c r="B2389" s="97"/>
      <c r="C2389" s="97"/>
      <c r="D2389" s="98"/>
      <c r="E2389" s="98"/>
      <c r="F2389" s="98"/>
      <c r="G2389" s="98"/>
      <c r="H2389" s="98"/>
      <c r="I2389" s="98"/>
      <c r="J2389" s="98"/>
      <c r="K2389" s="98"/>
      <c r="L2389" s="98"/>
      <c r="M2389" s="98"/>
    </row>
    <row r="2390" spans="1:13">
      <c r="A2390" s="5"/>
      <c r="B2390" s="97"/>
      <c r="C2390" s="97"/>
      <c r="D2390" s="98"/>
      <c r="E2390" s="98"/>
      <c r="F2390" s="98"/>
      <c r="G2390" s="98"/>
      <c r="H2390" s="98"/>
      <c r="I2390" s="98"/>
      <c r="J2390" s="98"/>
      <c r="K2390" s="98"/>
      <c r="L2390" s="98"/>
      <c r="M2390" s="98"/>
    </row>
    <row r="2391" spans="1:13">
      <c r="A2391" s="5"/>
      <c r="B2391" s="97"/>
      <c r="C2391" s="97"/>
      <c r="D2391" s="98"/>
      <c r="E2391" s="98"/>
      <c r="F2391" s="98"/>
      <c r="G2391" s="98"/>
      <c r="H2391" s="98"/>
      <c r="I2391" s="98"/>
      <c r="J2391" s="98"/>
      <c r="K2391" s="98"/>
      <c r="L2391" s="98"/>
      <c r="M2391" s="98"/>
    </row>
    <row r="2392" spans="1:13">
      <c r="A2392" s="5"/>
      <c r="B2392" s="97"/>
      <c r="C2392" s="97"/>
      <c r="D2392" s="98"/>
      <c r="E2392" s="98"/>
      <c r="F2392" s="98"/>
      <c r="G2392" s="98"/>
      <c r="H2392" s="98"/>
      <c r="I2392" s="98"/>
      <c r="J2392" s="98"/>
      <c r="K2392" s="98"/>
      <c r="L2392" s="98"/>
      <c r="M2392" s="98"/>
    </row>
    <row r="2393" spans="1:13">
      <c r="A2393" s="5"/>
      <c r="B2393" s="97"/>
      <c r="C2393" s="97"/>
      <c r="D2393" s="98"/>
      <c r="E2393" s="98"/>
      <c r="F2393" s="98"/>
      <c r="G2393" s="98"/>
      <c r="H2393" s="98"/>
      <c r="I2393" s="98"/>
      <c r="J2393" s="98"/>
      <c r="K2393" s="98"/>
      <c r="L2393" s="98"/>
      <c r="M2393" s="98"/>
    </row>
    <row r="2394" spans="1:13">
      <c r="A2394" s="5"/>
      <c r="B2394" s="97"/>
      <c r="C2394" s="97"/>
      <c r="D2394" s="98"/>
      <c r="E2394" s="98"/>
      <c r="F2394" s="98"/>
      <c r="G2394" s="98"/>
      <c r="H2394" s="98"/>
      <c r="I2394" s="98"/>
      <c r="J2394" s="98"/>
      <c r="K2394" s="98"/>
      <c r="L2394" s="98"/>
      <c r="M2394" s="98"/>
    </row>
    <row r="2395" spans="1:13">
      <c r="A2395" s="5"/>
      <c r="B2395" s="97"/>
      <c r="C2395" s="97"/>
      <c r="D2395" s="98"/>
      <c r="E2395" s="98"/>
      <c r="F2395" s="98"/>
      <c r="G2395" s="98"/>
      <c r="H2395" s="98"/>
      <c r="I2395" s="98"/>
      <c r="J2395" s="98"/>
      <c r="K2395" s="98"/>
      <c r="L2395" s="98"/>
      <c r="M2395" s="98"/>
    </row>
    <row r="2396" spans="1:13">
      <c r="A2396" s="5"/>
      <c r="B2396" s="97"/>
      <c r="C2396" s="97"/>
      <c r="D2396" s="98"/>
      <c r="E2396" s="98"/>
      <c r="F2396" s="98"/>
      <c r="G2396" s="98"/>
      <c r="H2396" s="98"/>
      <c r="I2396" s="98"/>
      <c r="J2396" s="98"/>
      <c r="K2396" s="98"/>
      <c r="L2396" s="98"/>
      <c r="M2396" s="98"/>
    </row>
    <row r="2397" spans="1:13">
      <c r="A2397" s="5"/>
      <c r="B2397" s="97"/>
      <c r="C2397" s="97"/>
      <c r="D2397" s="98"/>
      <c r="E2397" s="98"/>
      <c r="F2397" s="98"/>
      <c r="G2397" s="98"/>
      <c r="H2397" s="98"/>
      <c r="I2397" s="98"/>
      <c r="J2397" s="98"/>
      <c r="K2397" s="98"/>
      <c r="L2397" s="98"/>
      <c r="M2397" s="98"/>
    </row>
    <row r="2398" spans="1:13">
      <c r="A2398" s="5"/>
      <c r="B2398" s="97"/>
      <c r="C2398" s="97"/>
      <c r="D2398" s="98"/>
      <c r="E2398" s="98"/>
      <c r="F2398" s="98"/>
      <c r="G2398" s="98"/>
      <c r="H2398" s="98"/>
      <c r="I2398" s="98"/>
      <c r="J2398" s="98"/>
      <c r="K2398" s="98"/>
      <c r="L2398" s="98"/>
      <c r="M2398" s="98"/>
    </row>
    <row r="2399" spans="1:13">
      <c r="A2399" s="5"/>
      <c r="B2399" s="97"/>
      <c r="C2399" s="97"/>
      <c r="D2399" s="98"/>
      <c r="E2399" s="98"/>
      <c r="F2399" s="98"/>
      <c r="G2399" s="98"/>
      <c r="H2399" s="98"/>
      <c r="I2399" s="98"/>
      <c r="J2399" s="98"/>
      <c r="K2399" s="98"/>
      <c r="L2399" s="98"/>
      <c r="M2399" s="98"/>
    </row>
    <row r="2400" spans="1:13">
      <c r="A2400" s="5"/>
      <c r="B2400" s="97"/>
      <c r="C2400" s="97"/>
      <c r="D2400" s="98"/>
      <c r="E2400" s="98"/>
      <c r="F2400" s="98"/>
      <c r="G2400" s="98"/>
      <c r="H2400" s="98"/>
      <c r="I2400" s="98"/>
      <c r="J2400" s="98"/>
      <c r="K2400" s="98"/>
      <c r="L2400" s="98"/>
      <c r="M2400" s="98"/>
    </row>
    <row r="2401" spans="1:13">
      <c r="A2401" s="5"/>
      <c r="B2401" s="97"/>
      <c r="C2401" s="97"/>
      <c r="D2401" s="98"/>
      <c r="E2401" s="98"/>
      <c r="F2401" s="98"/>
      <c r="G2401" s="98"/>
      <c r="H2401" s="98"/>
      <c r="I2401" s="98"/>
      <c r="J2401" s="98"/>
      <c r="K2401" s="98"/>
      <c r="L2401" s="98"/>
      <c r="M2401" s="98"/>
    </row>
    <row r="2402" spans="1:13">
      <c r="A2402" s="5"/>
      <c r="B2402" s="97"/>
      <c r="C2402" s="97"/>
      <c r="D2402" s="98"/>
      <c r="E2402" s="98"/>
      <c r="F2402" s="98"/>
      <c r="G2402" s="98"/>
      <c r="H2402" s="98"/>
      <c r="I2402" s="98"/>
      <c r="J2402" s="98"/>
      <c r="K2402" s="98"/>
      <c r="L2402" s="98"/>
      <c r="M2402" s="98"/>
    </row>
    <row r="2403" spans="1:13">
      <c r="A2403" s="5"/>
      <c r="B2403" s="97"/>
      <c r="C2403" s="97"/>
      <c r="D2403" s="98"/>
      <c r="E2403" s="98"/>
      <c r="F2403" s="98"/>
      <c r="G2403" s="98"/>
      <c r="H2403" s="98"/>
      <c r="I2403" s="98"/>
      <c r="J2403" s="98"/>
      <c r="K2403" s="98"/>
      <c r="L2403" s="98"/>
      <c r="M2403" s="98"/>
    </row>
    <row r="2404" spans="1:13">
      <c r="A2404" s="5"/>
      <c r="B2404" s="97"/>
      <c r="C2404" s="97"/>
      <c r="D2404" s="98"/>
      <c r="E2404" s="98"/>
      <c r="F2404" s="98"/>
      <c r="G2404" s="98"/>
      <c r="H2404" s="98"/>
      <c r="I2404" s="98"/>
      <c r="J2404" s="98"/>
      <c r="K2404" s="98"/>
      <c r="L2404" s="98"/>
      <c r="M2404" s="98"/>
    </row>
    <row r="2405" spans="1:13">
      <c r="A2405" s="5"/>
      <c r="B2405" s="97"/>
      <c r="C2405" s="97"/>
      <c r="D2405" s="98"/>
      <c r="E2405" s="98"/>
      <c r="F2405" s="98"/>
      <c r="G2405" s="98"/>
      <c r="H2405" s="98"/>
      <c r="I2405" s="98"/>
      <c r="J2405" s="98"/>
      <c r="K2405" s="98"/>
      <c r="L2405" s="98"/>
      <c r="M2405" s="98"/>
    </row>
    <row r="2406" spans="1:13">
      <c r="A2406" s="5"/>
      <c r="B2406" s="97"/>
      <c r="C2406" s="97"/>
      <c r="D2406" s="98"/>
      <c r="E2406" s="98"/>
      <c r="F2406" s="98"/>
      <c r="G2406" s="98"/>
      <c r="H2406" s="98"/>
      <c r="I2406" s="98"/>
      <c r="J2406" s="98"/>
      <c r="K2406" s="98"/>
      <c r="L2406" s="98"/>
      <c r="M2406" s="98"/>
    </row>
    <row r="2407" spans="1:13">
      <c r="A2407" s="5"/>
      <c r="B2407" s="97"/>
      <c r="C2407" s="97"/>
      <c r="D2407" s="98"/>
      <c r="E2407" s="98"/>
      <c r="F2407" s="98"/>
      <c r="G2407" s="98"/>
      <c r="H2407" s="98"/>
      <c r="I2407" s="98"/>
      <c r="J2407" s="98"/>
      <c r="K2407" s="98"/>
      <c r="L2407" s="98"/>
      <c r="M2407" s="98"/>
    </row>
    <row r="2408" spans="1:13">
      <c r="A2408" s="5"/>
      <c r="B2408" s="97"/>
      <c r="C2408" s="97"/>
      <c r="D2408" s="98"/>
      <c r="E2408" s="98"/>
      <c r="F2408" s="98"/>
      <c r="G2408" s="98"/>
      <c r="H2408" s="98"/>
      <c r="I2408" s="98"/>
      <c r="J2408" s="98"/>
      <c r="K2408" s="98"/>
      <c r="L2408" s="98"/>
      <c r="M2408" s="98"/>
    </row>
    <row r="2409" spans="1:13">
      <c r="A2409" s="5"/>
      <c r="B2409" s="97"/>
      <c r="C2409" s="97"/>
      <c r="D2409" s="98"/>
      <c r="E2409" s="98"/>
      <c r="F2409" s="98"/>
      <c r="G2409" s="98"/>
      <c r="H2409" s="98"/>
      <c r="I2409" s="98"/>
      <c r="J2409" s="98"/>
      <c r="K2409" s="98"/>
      <c r="L2409" s="98"/>
      <c r="M2409" s="98"/>
    </row>
    <row r="2410" spans="1:13">
      <c r="A2410" s="5"/>
      <c r="B2410" s="97"/>
      <c r="C2410" s="97"/>
      <c r="D2410" s="98"/>
      <c r="E2410" s="98"/>
      <c r="F2410" s="98"/>
      <c r="G2410" s="98"/>
      <c r="H2410" s="98"/>
      <c r="I2410" s="98"/>
      <c r="J2410" s="98"/>
      <c r="K2410" s="98"/>
      <c r="L2410" s="98"/>
      <c r="M2410" s="98"/>
    </row>
    <row r="2411" spans="1:13">
      <c r="A2411" s="5"/>
      <c r="B2411" s="97"/>
      <c r="C2411" s="97"/>
      <c r="D2411" s="98"/>
      <c r="E2411" s="98"/>
      <c r="F2411" s="98"/>
      <c r="G2411" s="98"/>
      <c r="H2411" s="98"/>
      <c r="I2411" s="98"/>
      <c r="J2411" s="98"/>
      <c r="K2411" s="98"/>
      <c r="L2411" s="98"/>
      <c r="M2411" s="98"/>
    </row>
    <row r="2412" spans="1:13">
      <c r="A2412" s="5"/>
      <c r="B2412" s="97"/>
      <c r="C2412" s="97"/>
      <c r="D2412" s="98"/>
      <c r="E2412" s="98"/>
      <c r="F2412" s="98"/>
      <c r="G2412" s="98"/>
      <c r="H2412" s="98"/>
      <c r="I2412" s="98"/>
      <c r="J2412" s="98"/>
      <c r="K2412" s="98"/>
      <c r="L2412" s="98"/>
      <c r="M2412" s="98"/>
    </row>
    <row r="2413" spans="1:13">
      <c r="A2413" s="5"/>
      <c r="B2413" s="97"/>
      <c r="C2413" s="97"/>
      <c r="D2413" s="98"/>
      <c r="E2413" s="98"/>
      <c r="F2413" s="98"/>
      <c r="G2413" s="98"/>
      <c r="H2413" s="98"/>
      <c r="I2413" s="98"/>
      <c r="J2413" s="98"/>
      <c r="K2413" s="98"/>
      <c r="L2413" s="98"/>
      <c r="M2413" s="98"/>
    </row>
    <row r="2414" spans="1:13">
      <c r="A2414" s="5"/>
      <c r="B2414" s="97"/>
      <c r="C2414" s="97"/>
      <c r="D2414" s="98"/>
      <c r="E2414" s="98"/>
      <c r="F2414" s="98"/>
      <c r="G2414" s="98"/>
      <c r="H2414" s="98"/>
      <c r="I2414" s="98"/>
      <c r="J2414" s="98"/>
      <c r="K2414" s="98"/>
      <c r="L2414" s="98"/>
      <c r="M2414" s="98"/>
    </row>
    <row r="2415" spans="1:13">
      <c r="A2415" s="5"/>
      <c r="B2415" s="97"/>
      <c r="C2415" s="97"/>
      <c r="D2415" s="98"/>
      <c r="E2415" s="98"/>
      <c r="F2415" s="98"/>
      <c r="G2415" s="98"/>
      <c r="H2415" s="98"/>
      <c r="I2415" s="98"/>
      <c r="J2415" s="98"/>
      <c r="K2415" s="98"/>
      <c r="L2415" s="98"/>
      <c r="M2415" s="98"/>
    </row>
    <row r="2416" spans="1:13">
      <c r="A2416" s="5"/>
      <c r="B2416" s="97"/>
      <c r="C2416" s="97"/>
      <c r="D2416" s="98"/>
      <c r="E2416" s="98"/>
      <c r="F2416" s="98"/>
      <c r="G2416" s="98"/>
      <c r="H2416" s="98"/>
      <c r="I2416" s="98"/>
      <c r="J2416" s="98"/>
      <c r="K2416" s="98"/>
      <c r="L2416" s="98"/>
      <c r="M2416" s="98"/>
    </row>
    <row r="2417" spans="1:13">
      <c r="A2417" s="5"/>
      <c r="B2417" s="97"/>
      <c r="C2417" s="97"/>
      <c r="D2417" s="98"/>
      <c r="E2417" s="98"/>
      <c r="F2417" s="98"/>
      <c r="G2417" s="98"/>
      <c r="H2417" s="98"/>
      <c r="I2417" s="98"/>
      <c r="J2417" s="98"/>
      <c r="K2417" s="98"/>
      <c r="L2417" s="98"/>
      <c r="M2417" s="98"/>
    </row>
    <row r="2418" spans="1:13">
      <c r="A2418" s="5"/>
      <c r="B2418" s="97"/>
      <c r="C2418" s="97"/>
      <c r="D2418" s="98"/>
      <c r="E2418" s="98"/>
      <c r="F2418" s="98"/>
      <c r="G2418" s="98"/>
      <c r="H2418" s="98"/>
      <c r="I2418" s="98"/>
      <c r="J2418" s="98"/>
      <c r="K2418" s="98"/>
      <c r="L2418" s="98"/>
      <c r="M2418" s="98"/>
    </row>
    <row r="2419" spans="1:13">
      <c r="A2419" s="5"/>
      <c r="B2419" s="97"/>
      <c r="C2419" s="97"/>
      <c r="D2419" s="98"/>
      <c r="E2419" s="98"/>
      <c r="F2419" s="98"/>
      <c r="G2419" s="98"/>
      <c r="H2419" s="98"/>
      <c r="I2419" s="98"/>
      <c r="J2419" s="98"/>
      <c r="K2419" s="98"/>
      <c r="L2419" s="98"/>
      <c r="M2419" s="98"/>
    </row>
    <row r="2420" spans="1:13">
      <c r="A2420" s="5"/>
      <c r="B2420" s="97"/>
      <c r="C2420" s="97"/>
      <c r="D2420" s="98"/>
      <c r="E2420" s="98"/>
      <c r="F2420" s="98"/>
      <c r="G2420" s="98"/>
      <c r="H2420" s="98"/>
      <c r="I2420" s="98"/>
      <c r="J2420" s="98"/>
      <c r="K2420" s="98"/>
      <c r="L2420" s="98"/>
      <c r="M2420" s="98"/>
    </row>
    <row r="2421" spans="1:13">
      <c r="A2421" s="5"/>
      <c r="B2421" s="97"/>
      <c r="C2421" s="97"/>
      <c r="D2421" s="98"/>
      <c r="E2421" s="98"/>
      <c r="F2421" s="98"/>
      <c r="G2421" s="98"/>
      <c r="H2421" s="98"/>
      <c r="I2421" s="98"/>
      <c r="J2421" s="98"/>
      <c r="K2421" s="98"/>
      <c r="L2421" s="98"/>
      <c r="M2421" s="98"/>
    </row>
    <row r="2422" spans="1:13">
      <c r="A2422" s="5"/>
      <c r="B2422" s="97"/>
      <c r="C2422" s="97"/>
      <c r="D2422" s="98"/>
      <c r="E2422" s="98"/>
      <c r="F2422" s="98"/>
      <c r="G2422" s="98"/>
      <c r="H2422" s="98"/>
      <c r="I2422" s="98"/>
      <c r="J2422" s="98"/>
      <c r="K2422" s="98"/>
      <c r="L2422" s="98"/>
      <c r="M2422" s="98"/>
    </row>
    <row r="2423" spans="1:13">
      <c r="A2423" s="5"/>
      <c r="B2423" s="97"/>
      <c r="C2423" s="97"/>
      <c r="D2423" s="98"/>
      <c r="E2423" s="98"/>
      <c r="F2423" s="98"/>
      <c r="G2423" s="98"/>
      <c r="H2423" s="98"/>
      <c r="I2423" s="98"/>
      <c r="J2423" s="98"/>
      <c r="K2423" s="98"/>
      <c r="L2423" s="98"/>
      <c r="M2423" s="98"/>
    </row>
    <row r="2424" spans="1:13">
      <c r="A2424" s="5"/>
      <c r="B2424" s="97"/>
      <c r="C2424" s="97"/>
      <c r="D2424" s="98"/>
      <c r="E2424" s="98"/>
      <c r="F2424" s="98"/>
      <c r="G2424" s="98"/>
      <c r="H2424" s="98"/>
      <c r="I2424" s="98"/>
      <c r="J2424" s="98"/>
      <c r="K2424" s="98"/>
      <c r="L2424" s="98"/>
      <c r="M2424" s="98"/>
    </row>
    <row r="2425" spans="1:13">
      <c r="A2425" s="5"/>
      <c r="B2425" s="97"/>
      <c r="C2425" s="97"/>
      <c r="D2425" s="98"/>
      <c r="E2425" s="98"/>
      <c r="F2425" s="98"/>
      <c r="G2425" s="98"/>
      <c r="H2425" s="98"/>
      <c r="I2425" s="98"/>
      <c r="J2425" s="98"/>
      <c r="K2425" s="98"/>
      <c r="L2425" s="98"/>
      <c r="M2425" s="98"/>
    </row>
    <row r="2426" spans="1:13">
      <c r="A2426" s="5"/>
      <c r="B2426" s="97"/>
      <c r="C2426" s="97"/>
      <c r="D2426" s="98"/>
      <c r="E2426" s="98"/>
      <c r="F2426" s="98"/>
      <c r="G2426" s="98"/>
      <c r="H2426" s="98"/>
      <c r="I2426" s="98"/>
      <c r="J2426" s="98"/>
      <c r="K2426" s="98"/>
      <c r="L2426" s="98"/>
      <c r="M2426" s="98"/>
    </row>
    <row r="2427" spans="1:13">
      <c r="A2427" s="5"/>
      <c r="B2427" s="97"/>
      <c r="C2427" s="97"/>
      <c r="D2427" s="98"/>
      <c r="E2427" s="98"/>
      <c r="F2427" s="98"/>
      <c r="G2427" s="98"/>
      <c r="H2427" s="98"/>
      <c r="I2427" s="98"/>
      <c r="J2427" s="98"/>
      <c r="K2427" s="98"/>
      <c r="L2427" s="98"/>
      <c r="M2427" s="98"/>
    </row>
    <row r="2428" spans="1:13">
      <c r="A2428" s="5"/>
      <c r="B2428" s="97"/>
      <c r="C2428" s="97"/>
      <c r="D2428" s="98"/>
      <c r="E2428" s="98"/>
      <c r="F2428" s="98"/>
      <c r="G2428" s="98"/>
      <c r="H2428" s="98"/>
      <c r="I2428" s="98"/>
      <c r="J2428" s="98"/>
      <c r="K2428" s="98"/>
      <c r="L2428" s="98"/>
      <c r="M2428" s="98"/>
    </row>
    <row r="2429" spans="1:13">
      <c r="A2429" s="5"/>
      <c r="B2429" s="97"/>
      <c r="C2429" s="97"/>
      <c r="D2429" s="98"/>
      <c r="E2429" s="98"/>
      <c r="F2429" s="98"/>
      <c r="G2429" s="98"/>
      <c r="H2429" s="98"/>
      <c r="I2429" s="98"/>
      <c r="J2429" s="98"/>
      <c r="K2429" s="98"/>
      <c r="L2429" s="98"/>
      <c r="M2429" s="98"/>
    </row>
    <row r="2430" spans="1:13">
      <c r="A2430" s="5"/>
      <c r="B2430" s="97"/>
      <c r="C2430" s="97"/>
      <c r="D2430" s="98"/>
      <c r="E2430" s="98"/>
      <c r="F2430" s="98"/>
      <c r="G2430" s="98"/>
      <c r="H2430" s="98"/>
      <c r="I2430" s="98"/>
      <c r="J2430" s="98"/>
      <c r="K2430" s="98"/>
      <c r="L2430" s="98"/>
      <c r="M2430" s="98"/>
    </row>
    <row r="2431" spans="1:13">
      <c r="A2431" s="5"/>
      <c r="B2431" s="97"/>
      <c r="C2431" s="97"/>
      <c r="D2431" s="98"/>
      <c r="E2431" s="98"/>
      <c r="F2431" s="98"/>
      <c r="G2431" s="98"/>
      <c r="H2431" s="98"/>
      <c r="I2431" s="98"/>
      <c r="J2431" s="98"/>
      <c r="K2431" s="98"/>
      <c r="L2431" s="98"/>
      <c r="M2431" s="98"/>
    </row>
    <row r="2432" spans="1:13">
      <c r="A2432" s="5"/>
      <c r="B2432" s="97"/>
      <c r="C2432" s="97"/>
      <c r="D2432" s="98"/>
      <c r="E2432" s="98"/>
      <c r="F2432" s="98"/>
      <c r="G2432" s="98"/>
      <c r="H2432" s="98"/>
      <c r="I2432" s="98"/>
      <c r="J2432" s="98"/>
      <c r="K2432" s="98"/>
      <c r="L2432" s="98"/>
      <c r="M2432" s="98"/>
    </row>
    <row r="2433" spans="1:13">
      <c r="A2433" s="5"/>
      <c r="B2433" s="97"/>
      <c r="C2433" s="97"/>
      <c r="D2433" s="98"/>
      <c r="E2433" s="98"/>
      <c r="F2433" s="98"/>
      <c r="G2433" s="98"/>
      <c r="H2433" s="98"/>
      <c r="I2433" s="98"/>
      <c r="J2433" s="98"/>
      <c r="K2433" s="98"/>
      <c r="L2433" s="98"/>
      <c r="M2433" s="98"/>
    </row>
    <row r="2434" spans="1:13">
      <c r="A2434" s="5"/>
      <c r="B2434" s="97"/>
      <c r="C2434" s="97"/>
      <c r="D2434" s="98"/>
      <c r="E2434" s="98"/>
      <c r="F2434" s="98"/>
      <c r="G2434" s="98"/>
      <c r="H2434" s="98"/>
      <c r="I2434" s="98"/>
      <c r="J2434" s="98"/>
      <c r="K2434" s="98"/>
      <c r="L2434" s="98"/>
      <c r="M2434" s="98"/>
    </row>
    <row r="2435" spans="1:13">
      <c r="A2435" s="5"/>
      <c r="B2435" s="97"/>
      <c r="C2435" s="97"/>
      <c r="D2435" s="98"/>
      <c r="E2435" s="98"/>
      <c r="F2435" s="98"/>
      <c r="G2435" s="98"/>
      <c r="H2435" s="98"/>
      <c r="I2435" s="98"/>
      <c r="J2435" s="98"/>
      <c r="K2435" s="98"/>
      <c r="L2435" s="98"/>
      <c r="M2435" s="98"/>
    </row>
    <row r="2436" spans="1:13">
      <c r="A2436" s="5"/>
      <c r="B2436" s="97"/>
      <c r="C2436" s="97"/>
      <c r="D2436" s="98"/>
      <c r="E2436" s="98"/>
      <c r="F2436" s="98"/>
      <c r="G2436" s="98"/>
      <c r="H2436" s="98"/>
      <c r="I2436" s="98"/>
      <c r="J2436" s="98"/>
      <c r="K2436" s="98"/>
      <c r="L2436" s="98"/>
      <c r="M2436" s="98"/>
    </row>
    <row r="2437" spans="1:13">
      <c r="A2437" s="5"/>
      <c r="B2437" s="97"/>
      <c r="C2437" s="97"/>
      <c r="D2437" s="98"/>
      <c r="E2437" s="98"/>
      <c r="F2437" s="98"/>
      <c r="G2437" s="98"/>
      <c r="H2437" s="98"/>
      <c r="I2437" s="98"/>
      <c r="J2437" s="98"/>
      <c r="K2437" s="98"/>
      <c r="L2437" s="98"/>
      <c r="M2437" s="98"/>
    </row>
    <row r="2438" spans="1:13">
      <c r="A2438" s="5"/>
      <c r="B2438" s="97"/>
      <c r="C2438" s="97"/>
      <c r="D2438" s="98"/>
      <c r="E2438" s="98"/>
      <c r="F2438" s="98"/>
      <c r="G2438" s="98"/>
      <c r="H2438" s="98"/>
      <c r="I2438" s="98"/>
      <c r="J2438" s="98"/>
      <c r="K2438" s="98"/>
      <c r="L2438" s="98"/>
      <c r="M2438" s="98"/>
    </row>
    <row r="2439" spans="1:13">
      <c r="A2439" s="5"/>
      <c r="B2439" s="97"/>
      <c r="C2439" s="97"/>
      <c r="D2439" s="98"/>
      <c r="E2439" s="98"/>
      <c r="F2439" s="98"/>
      <c r="G2439" s="98"/>
      <c r="H2439" s="98"/>
      <c r="I2439" s="98"/>
      <c r="J2439" s="98"/>
      <c r="K2439" s="98"/>
      <c r="L2439" s="98"/>
      <c r="M2439" s="98"/>
    </row>
    <row r="2440" spans="1:13">
      <c r="A2440" s="5"/>
      <c r="B2440" s="97"/>
      <c r="C2440" s="97"/>
      <c r="D2440" s="98"/>
      <c r="E2440" s="98"/>
      <c r="F2440" s="98"/>
      <c r="G2440" s="98"/>
      <c r="H2440" s="98"/>
      <c r="I2440" s="98"/>
      <c r="J2440" s="98"/>
      <c r="K2440" s="98"/>
      <c r="L2440" s="98"/>
      <c r="M2440" s="98"/>
    </row>
    <row r="2441" spans="1:13">
      <c r="A2441" s="5"/>
      <c r="B2441" s="97"/>
      <c r="C2441" s="97"/>
      <c r="D2441" s="98"/>
      <c r="E2441" s="98"/>
      <c r="F2441" s="98"/>
      <c r="G2441" s="98"/>
      <c r="H2441" s="98"/>
      <c r="I2441" s="98"/>
      <c r="J2441" s="98"/>
      <c r="K2441" s="98"/>
      <c r="L2441" s="98"/>
      <c r="M2441" s="98"/>
    </row>
    <row r="2442" spans="1:13">
      <c r="A2442" s="5"/>
      <c r="B2442" s="97"/>
      <c r="C2442" s="97"/>
      <c r="D2442" s="98"/>
      <c r="E2442" s="98"/>
      <c r="F2442" s="98"/>
      <c r="G2442" s="98"/>
      <c r="H2442" s="98"/>
      <c r="I2442" s="98"/>
      <c r="J2442" s="98"/>
      <c r="K2442" s="98"/>
      <c r="L2442" s="98"/>
      <c r="M2442" s="98"/>
    </row>
    <row r="2443" spans="1:13">
      <c r="A2443" s="5"/>
      <c r="B2443" s="97"/>
      <c r="C2443" s="97"/>
      <c r="D2443" s="98"/>
      <c r="E2443" s="98"/>
      <c r="F2443" s="98"/>
      <c r="G2443" s="98"/>
      <c r="H2443" s="98"/>
      <c r="I2443" s="98"/>
      <c r="J2443" s="98"/>
      <c r="K2443" s="98"/>
      <c r="L2443" s="98"/>
      <c r="M2443" s="98"/>
    </row>
    <row r="2444" spans="1:13">
      <c r="A2444" s="5"/>
      <c r="B2444" s="97"/>
      <c r="C2444" s="97"/>
      <c r="D2444" s="98"/>
      <c r="E2444" s="98"/>
      <c r="F2444" s="98"/>
      <c r="G2444" s="98"/>
      <c r="H2444" s="98"/>
      <c r="I2444" s="98"/>
      <c r="J2444" s="98"/>
      <c r="K2444" s="98"/>
      <c r="L2444" s="98"/>
      <c r="M2444" s="98"/>
    </row>
    <row r="2445" spans="1:13">
      <c r="A2445" s="5"/>
      <c r="B2445" s="97"/>
      <c r="C2445" s="97"/>
      <c r="D2445" s="98"/>
      <c r="E2445" s="98"/>
      <c r="F2445" s="98"/>
      <c r="G2445" s="98"/>
      <c r="H2445" s="98"/>
      <c r="I2445" s="98"/>
      <c r="J2445" s="98"/>
      <c r="K2445" s="98"/>
      <c r="L2445" s="98"/>
      <c r="M2445" s="98"/>
    </row>
    <row r="2446" spans="1:13">
      <c r="A2446" s="5"/>
      <c r="B2446" s="97"/>
      <c r="C2446" s="97"/>
      <c r="D2446" s="98"/>
      <c r="E2446" s="98"/>
      <c r="F2446" s="98"/>
      <c r="G2446" s="98"/>
      <c r="H2446" s="98"/>
      <c r="I2446" s="98"/>
      <c r="J2446" s="98"/>
      <c r="K2446" s="98"/>
      <c r="L2446" s="98"/>
      <c r="M2446" s="98"/>
    </row>
    <row r="2447" spans="1:13">
      <c r="A2447" s="5"/>
      <c r="B2447" s="97"/>
      <c r="C2447" s="97"/>
      <c r="D2447" s="98"/>
      <c r="E2447" s="98"/>
      <c r="F2447" s="98"/>
      <c r="G2447" s="98"/>
      <c r="H2447" s="98"/>
      <c r="I2447" s="98"/>
      <c r="J2447" s="98"/>
      <c r="K2447" s="98"/>
      <c r="L2447" s="98"/>
      <c r="M2447" s="98"/>
    </row>
    <row r="2448" spans="1:13">
      <c r="A2448" s="5"/>
      <c r="B2448" s="97"/>
      <c r="C2448" s="97"/>
      <c r="D2448" s="98"/>
      <c r="E2448" s="98"/>
      <c r="F2448" s="98"/>
      <c r="G2448" s="98"/>
      <c r="H2448" s="98"/>
      <c r="I2448" s="98"/>
      <c r="J2448" s="98"/>
      <c r="K2448" s="98"/>
      <c r="L2448" s="98"/>
      <c r="M2448" s="98"/>
    </row>
    <row r="2449" spans="1:13">
      <c r="A2449" s="5"/>
      <c r="B2449" s="97"/>
      <c r="C2449" s="97"/>
      <c r="D2449" s="98"/>
      <c r="E2449" s="98"/>
      <c r="F2449" s="98"/>
      <c r="G2449" s="98"/>
      <c r="H2449" s="98"/>
      <c r="I2449" s="98"/>
      <c r="J2449" s="98"/>
      <c r="K2449" s="98"/>
      <c r="L2449" s="98"/>
      <c r="M2449" s="98"/>
    </row>
    <row r="2450" spans="1:13">
      <c r="A2450" s="5"/>
      <c r="B2450" s="97"/>
      <c r="C2450" s="97"/>
      <c r="D2450" s="98"/>
      <c r="E2450" s="98"/>
      <c r="F2450" s="98"/>
      <c r="G2450" s="98"/>
      <c r="H2450" s="98"/>
      <c r="I2450" s="98"/>
      <c r="J2450" s="98"/>
      <c r="K2450" s="98"/>
      <c r="L2450" s="98"/>
      <c r="M2450" s="98"/>
    </row>
    <row r="2451" spans="1:13">
      <c r="A2451" s="5"/>
      <c r="B2451" s="97"/>
      <c r="C2451" s="97"/>
      <c r="D2451" s="98"/>
      <c r="E2451" s="98"/>
      <c r="F2451" s="98"/>
      <c r="G2451" s="98"/>
      <c r="H2451" s="98"/>
      <c r="I2451" s="98"/>
      <c r="J2451" s="98"/>
      <c r="K2451" s="98"/>
      <c r="L2451" s="98"/>
      <c r="M2451" s="98"/>
    </row>
    <row r="2452" spans="1:13">
      <c r="A2452" s="5"/>
      <c r="B2452" s="97"/>
      <c r="C2452" s="97"/>
      <c r="D2452" s="98"/>
      <c r="E2452" s="98"/>
      <c r="F2452" s="98"/>
      <c r="G2452" s="98"/>
      <c r="H2452" s="98"/>
      <c r="I2452" s="98"/>
      <c r="J2452" s="98"/>
      <c r="K2452" s="98"/>
      <c r="L2452" s="98"/>
      <c r="M2452" s="98"/>
    </row>
    <row r="2453" spans="1:13">
      <c r="A2453" s="5"/>
      <c r="B2453" s="97"/>
      <c r="C2453" s="97"/>
      <c r="D2453" s="98"/>
      <c r="E2453" s="98"/>
      <c r="F2453" s="98"/>
      <c r="G2453" s="98"/>
      <c r="H2453" s="98"/>
      <c r="I2453" s="98"/>
      <c r="J2453" s="98"/>
      <c r="K2453" s="98"/>
      <c r="L2453" s="98"/>
      <c r="M2453" s="98"/>
    </row>
    <row r="2454" spans="1:13">
      <c r="A2454" s="5"/>
      <c r="B2454" s="97"/>
      <c r="C2454" s="97"/>
      <c r="D2454" s="98"/>
      <c r="E2454" s="98"/>
      <c r="F2454" s="98"/>
      <c r="G2454" s="98"/>
      <c r="H2454" s="98"/>
      <c r="I2454" s="98"/>
      <c r="J2454" s="98"/>
      <c r="K2454" s="98"/>
      <c r="L2454" s="98"/>
      <c r="M2454" s="98"/>
    </row>
    <row r="2455" spans="1:13">
      <c r="A2455" s="5"/>
      <c r="B2455" s="97"/>
      <c r="C2455" s="97"/>
      <c r="D2455" s="98"/>
      <c r="E2455" s="98"/>
      <c r="F2455" s="98"/>
      <c r="G2455" s="98"/>
      <c r="H2455" s="98"/>
      <c r="I2455" s="98"/>
      <c r="J2455" s="98"/>
      <c r="K2455" s="98"/>
      <c r="L2455" s="98"/>
      <c r="M2455" s="98"/>
    </row>
    <row r="2456" spans="1:13">
      <c r="A2456" s="5"/>
      <c r="B2456" s="97"/>
      <c r="C2456" s="97"/>
      <c r="D2456" s="98"/>
      <c r="E2456" s="98"/>
      <c r="F2456" s="98"/>
      <c r="G2456" s="98"/>
      <c r="H2456" s="98"/>
      <c r="I2456" s="98"/>
      <c r="J2456" s="98"/>
      <c r="K2456" s="98"/>
      <c r="L2456" s="98"/>
      <c r="M2456" s="98"/>
    </row>
    <row r="2457" spans="1:13">
      <c r="A2457" s="5"/>
      <c r="B2457" s="97"/>
      <c r="C2457" s="97"/>
      <c r="D2457" s="98"/>
      <c r="E2457" s="98"/>
      <c r="F2457" s="98"/>
      <c r="G2457" s="98"/>
      <c r="H2457" s="98"/>
      <c r="I2457" s="98"/>
      <c r="J2457" s="98"/>
      <c r="K2457" s="98"/>
      <c r="L2457" s="98"/>
      <c r="M2457" s="98"/>
    </row>
    <row r="2458" spans="1:13">
      <c r="A2458" s="5"/>
      <c r="B2458" s="97"/>
      <c r="C2458" s="97"/>
      <c r="D2458" s="98"/>
      <c r="E2458" s="98"/>
      <c r="F2458" s="98"/>
      <c r="G2458" s="98"/>
      <c r="H2458" s="98"/>
      <c r="I2458" s="98"/>
      <c r="J2458" s="98"/>
      <c r="K2458" s="98"/>
      <c r="L2458" s="98"/>
      <c r="M2458" s="98"/>
    </row>
    <row r="2459" spans="1:13">
      <c r="A2459" s="5"/>
      <c r="B2459" s="97"/>
      <c r="C2459" s="97"/>
      <c r="D2459" s="98"/>
      <c r="E2459" s="98"/>
      <c r="F2459" s="98"/>
      <c r="G2459" s="98"/>
      <c r="H2459" s="98"/>
      <c r="I2459" s="98"/>
      <c r="J2459" s="98"/>
      <c r="K2459" s="98"/>
      <c r="L2459" s="98"/>
      <c r="M2459" s="98"/>
    </row>
    <row r="2460" spans="1:13">
      <c r="A2460" s="5"/>
      <c r="B2460" s="97"/>
      <c r="C2460" s="97"/>
      <c r="D2460" s="98"/>
      <c r="E2460" s="98"/>
      <c r="F2460" s="98"/>
      <c r="G2460" s="98"/>
      <c r="H2460" s="98"/>
      <c r="I2460" s="98"/>
      <c r="J2460" s="98"/>
      <c r="K2460" s="98"/>
      <c r="L2460" s="98"/>
      <c r="M2460" s="98"/>
    </row>
    <row r="2461" spans="1:13">
      <c r="A2461" s="5"/>
      <c r="B2461" s="97"/>
      <c r="C2461" s="97"/>
      <c r="D2461" s="98"/>
      <c r="E2461" s="98"/>
      <c r="F2461" s="98"/>
      <c r="G2461" s="98"/>
      <c r="H2461" s="98"/>
      <c r="I2461" s="98"/>
      <c r="J2461" s="98"/>
      <c r="K2461" s="98"/>
      <c r="L2461" s="98"/>
      <c r="M2461" s="98"/>
    </row>
    <row r="2462" spans="1:13">
      <c r="A2462" s="5"/>
      <c r="B2462" s="97"/>
      <c r="C2462" s="97"/>
      <c r="D2462" s="98"/>
      <c r="E2462" s="98"/>
      <c r="F2462" s="98"/>
      <c r="G2462" s="98"/>
      <c r="H2462" s="98"/>
      <c r="I2462" s="98"/>
      <c r="J2462" s="98"/>
      <c r="K2462" s="98"/>
      <c r="L2462" s="98"/>
      <c r="M2462" s="98"/>
    </row>
    <row r="2463" spans="1:13">
      <c r="A2463" s="5"/>
      <c r="B2463" s="97"/>
      <c r="C2463" s="97"/>
      <c r="D2463" s="98"/>
      <c r="E2463" s="98"/>
      <c r="F2463" s="98"/>
      <c r="G2463" s="98"/>
      <c r="H2463" s="98"/>
      <c r="I2463" s="98"/>
      <c r="J2463" s="98"/>
      <c r="K2463" s="98"/>
      <c r="L2463" s="98"/>
      <c r="M2463" s="98"/>
    </row>
    <row r="2464" spans="1:13">
      <c r="A2464" s="5"/>
      <c r="B2464" s="97"/>
      <c r="C2464" s="97"/>
      <c r="D2464" s="98"/>
      <c r="E2464" s="98"/>
      <c r="F2464" s="98"/>
      <c r="G2464" s="98"/>
      <c r="H2464" s="98"/>
      <c r="I2464" s="98"/>
      <c r="J2464" s="98"/>
      <c r="K2464" s="98"/>
      <c r="L2464" s="98"/>
      <c r="M2464" s="98"/>
    </row>
    <row r="2465" spans="1:13">
      <c r="A2465" s="5"/>
      <c r="B2465" s="97"/>
      <c r="C2465" s="97"/>
      <c r="D2465" s="98"/>
      <c r="E2465" s="98"/>
      <c r="F2465" s="98"/>
      <c r="G2465" s="98"/>
      <c r="H2465" s="98"/>
      <c r="I2465" s="98"/>
      <c r="J2465" s="98"/>
      <c r="K2465" s="98"/>
      <c r="L2465" s="98"/>
      <c r="M2465" s="98"/>
    </row>
    <row r="2466" spans="1:13">
      <c r="A2466" s="5"/>
      <c r="B2466" s="97"/>
      <c r="C2466" s="97"/>
      <c r="D2466" s="98"/>
      <c r="E2466" s="98"/>
      <c r="F2466" s="98"/>
      <c r="G2466" s="98"/>
      <c r="H2466" s="98"/>
      <c r="I2466" s="98"/>
      <c r="J2466" s="98"/>
      <c r="K2466" s="98"/>
      <c r="L2466" s="98"/>
      <c r="M2466" s="98"/>
    </row>
    <row r="2467" spans="1:13">
      <c r="A2467" s="5"/>
      <c r="B2467" s="97"/>
      <c r="C2467" s="97"/>
      <c r="D2467" s="98"/>
      <c r="E2467" s="98"/>
      <c r="F2467" s="98"/>
      <c r="G2467" s="98"/>
      <c r="H2467" s="98"/>
      <c r="I2467" s="98"/>
      <c r="J2467" s="98"/>
      <c r="K2467" s="98"/>
      <c r="L2467" s="98"/>
      <c r="M2467" s="98"/>
    </row>
    <row r="2468" spans="1:13">
      <c r="A2468" s="5"/>
      <c r="B2468" s="97"/>
      <c r="C2468" s="97"/>
      <c r="D2468" s="98"/>
      <c r="E2468" s="98"/>
      <c r="F2468" s="98"/>
      <c r="G2468" s="98"/>
      <c r="H2468" s="98"/>
      <c r="I2468" s="98"/>
      <c r="J2468" s="98"/>
      <c r="K2468" s="98"/>
      <c r="L2468" s="98"/>
      <c r="M2468" s="98"/>
    </row>
    <row r="2469" spans="1:13">
      <c r="A2469" s="5"/>
      <c r="B2469" s="97"/>
      <c r="C2469" s="97"/>
      <c r="D2469" s="98"/>
      <c r="E2469" s="98"/>
      <c r="F2469" s="98"/>
      <c r="G2469" s="98"/>
      <c r="H2469" s="98"/>
      <c r="I2469" s="98"/>
      <c r="J2469" s="98"/>
      <c r="K2469" s="98"/>
      <c r="L2469" s="98"/>
      <c r="M2469" s="98"/>
    </row>
    <row r="2470" spans="1:13">
      <c r="A2470" s="5"/>
      <c r="B2470" s="97"/>
      <c r="C2470" s="97"/>
      <c r="D2470" s="98"/>
      <c r="E2470" s="98"/>
      <c r="F2470" s="98"/>
      <c r="G2470" s="98"/>
      <c r="H2470" s="98"/>
      <c r="I2470" s="98"/>
      <c r="J2470" s="98"/>
      <c r="K2470" s="98"/>
      <c r="L2470" s="98"/>
      <c r="M2470" s="98"/>
    </row>
    <row r="2471" spans="1:13">
      <c r="A2471" s="5"/>
      <c r="B2471" s="97"/>
      <c r="C2471" s="97"/>
      <c r="D2471" s="98"/>
      <c r="E2471" s="98"/>
      <c r="F2471" s="98"/>
      <c r="G2471" s="98"/>
      <c r="H2471" s="98"/>
      <c r="I2471" s="98"/>
      <c r="J2471" s="98"/>
      <c r="K2471" s="98"/>
      <c r="L2471" s="98"/>
      <c r="M2471" s="98"/>
    </row>
    <row r="2472" spans="1:13">
      <c r="A2472" s="5"/>
      <c r="B2472" s="97"/>
      <c r="C2472" s="97"/>
      <c r="D2472" s="98"/>
      <c r="E2472" s="98"/>
      <c r="F2472" s="98"/>
      <c r="G2472" s="98"/>
      <c r="H2472" s="98"/>
      <c r="I2472" s="98"/>
      <c r="J2472" s="98"/>
      <c r="K2472" s="98"/>
      <c r="L2472" s="98"/>
      <c r="M2472" s="98"/>
    </row>
    <row r="2473" spans="1:13">
      <c r="A2473" s="5"/>
      <c r="B2473" s="97"/>
      <c r="C2473" s="97"/>
      <c r="D2473" s="98"/>
      <c r="E2473" s="98"/>
      <c r="F2473" s="98"/>
      <c r="G2473" s="98"/>
      <c r="H2473" s="98"/>
      <c r="I2473" s="98"/>
      <c r="J2473" s="98"/>
      <c r="K2473" s="98"/>
      <c r="L2473" s="98"/>
      <c r="M2473" s="98"/>
    </row>
    <row r="2474" spans="1:13">
      <c r="A2474" s="5"/>
      <c r="B2474" s="3"/>
      <c r="C2474" s="3"/>
      <c r="D2474" s="4"/>
      <c r="E2474" s="4"/>
      <c r="F2474" s="4"/>
      <c r="G2474" s="4"/>
      <c r="H2474" s="98"/>
      <c r="I2474" s="4"/>
      <c r="J2474" s="4"/>
      <c r="K2474" s="4"/>
      <c r="L2474" s="4"/>
      <c r="M2474" s="4"/>
    </row>
    <row r="2475" spans="1:13">
      <c r="A2475" s="5"/>
      <c r="B2475" s="3"/>
      <c r="C2475" s="3"/>
      <c r="D2475" s="4"/>
      <c r="E2475" s="4"/>
      <c r="F2475" s="4"/>
      <c r="G2475" s="4"/>
      <c r="H2475" s="98"/>
      <c r="I2475" s="4"/>
      <c r="J2475" s="4"/>
      <c r="K2475" s="4"/>
      <c r="L2475" s="4"/>
      <c r="M2475" s="4"/>
    </row>
    <row r="2476" spans="1:13">
      <c r="A2476" s="5"/>
      <c r="B2476" s="97"/>
      <c r="C2476" s="97"/>
      <c r="D2476" s="98"/>
      <c r="E2476" s="98"/>
      <c r="F2476" s="98"/>
      <c r="G2476" s="98"/>
      <c r="H2476" s="98"/>
      <c r="I2476" s="98"/>
      <c r="J2476" s="98"/>
      <c r="K2476" s="98"/>
      <c r="L2476" s="98"/>
      <c r="M2476" s="98"/>
    </row>
    <row r="2477" spans="1:13">
      <c r="A2477" s="5"/>
      <c r="B2477" s="97"/>
      <c r="C2477" s="97"/>
      <c r="D2477" s="98"/>
      <c r="E2477" s="98"/>
      <c r="F2477" s="98"/>
      <c r="G2477" s="98"/>
      <c r="H2477" s="98"/>
      <c r="I2477" s="98"/>
      <c r="J2477" s="98"/>
      <c r="K2477" s="98"/>
      <c r="L2477" s="98"/>
      <c r="M2477" s="98"/>
    </row>
    <row r="2478" spans="1:13">
      <c r="A2478" s="5"/>
      <c r="B2478" s="97"/>
      <c r="C2478" s="97"/>
      <c r="D2478" s="98"/>
      <c r="E2478" s="98"/>
      <c r="F2478" s="98"/>
      <c r="G2478" s="98"/>
      <c r="H2478" s="98"/>
      <c r="I2478" s="98"/>
      <c r="J2478" s="98"/>
      <c r="K2478" s="98"/>
      <c r="L2478" s="98"/>
      <c r="M2478" s="98"/>
    </row>
    <row r="2479" spans="1:13">
      <c r="A2479" s="5"/>
      <c r="B2479" s="97"/>
      <c r="C2479" s="97"/>
      <c r="D2479" s="98"/>
      <c r="E2479" s="98"/>
      <c r="F2479" s="98"/>
      <c r="G2479" s="98"/>
      <c r="H2479" s="98"/>
      <c r="I2479" s="98"/>
      <c r="J2479" s="98"/>
      <c r="K2479" s="98"/>
      <c r="L2479" s="98"/>
      <c r="M2479" s="98"/>
    </row>
    <row r="2480" spans="1:13">
      <c r="A2480" s="5"/>
      <c r="B2480" s="97"/>
      <c r="C2480" s="97"/>
      <c r="D2480" s="98"/>
      <c r="E2480" s="98"/>
      <c r="F2480" s="98"/>
      <c r="G2480" s="98"/>
      <c r="H2480" s="98"/>
      <c r="I2480" s="98"/>
      <c r="J2480" s="98"/>
      <c r="K2480" s="98"/>
      <c r="L2480" s="98"/>
      <c r="M2480" s="98"/>
    </row>
    <row r="2481" spans="1:13">
      <c r="A2481" s="5"/>
      <c r="B2481" s="97"/>
      <c r="C2481" s="97"/>
      <c r="D2481" s="98"/>
      <c r="E2481" s="98"/>
      <c r="F2481" s="98"/>
      <c r="G2481" s="98"/>
      <c r="H2481" s="98"/>
      <c r="I2481" s="98"/>
      <c r="J2481" s="98"/>
      <c r="K2481" s="98"/>
      <c r="L2481" s="98"/>
      <c r="M2481" s="98"/>
    </row>
    <row r="2482" spans="1:13">
      <c r="A2482" s="5"/>
      <c r="B2482" s="97"/>
      <c r="C2482" s="97"/>
      <c r="D2482" s="98"/>
      <c r="E2482" s="98"/>
      <c r="F2482" s="98"/>
      <c r="G2482" s="98"/>
      <c r="H2482" s="98"/>
      <c r="I2482" s="98"/>
      <c r="J2482" s="98"/>
      <c r="K2482" s="98"/>
      <c r="L2482" s="98"/>
      <c r="M2482" s="98"/>
    </row>
    <row r="2483" spans="1:13">
      <c r="A2483" s="5"/>
      <c r="B2483" s="97"/>
      <c r="C2483" s="97"/>
      <c r="D2483" s="98"/>
      <c r="E2483" s="98"/>
      <c r="F2483" s="98"/>
      <c r="G2483" s="98"/>
      <c r="H2483" s="98"/>
      <c r="I2483" s="98"/>
      <c r="J2483" s="98"/>
      <c r="K2483" s="98"/>
      <c r="L2483" s="98"/>
      <c r="M2483" s="98"/>
    </row>
    <row r="2484" spans="1:13">
      <c r="A2484" s="5"/>
      <c r="B2484" s="97"/>
      <c r="C2484" s="97"/>
      <c r="D2484" s="98"/>
      <c r="E2484" s="98"/>
      <c r="F2484" s="98"/>
      <c r="G2484" s="98"/>
      <c r="H2484" s="98"/>
      <c r="I2484" s="98"/>
      <c r="J2484" s="98"/>
      <c r="K2484" s="98"/>
      <c r="L2484" s="98"/>
      <c r="M2484" s="98"/>
    </row>
    <row r="2485" spans="1:13">
      <c r="A2485" s="5"/>
      <c r="B2485" s="97"/>
      <c r="C2485" s="97"/>
      <c r="D2485" s="98"/>
      <c r="E2485" s="98"/>
      <c r="F2485" s="98"/>
      <c r="G2485" s="98"/>
      <c r="H2485" s="98"/>
      <c r="I2485" s="98"/>
      <c r="J2485" s="98"/>
      <c r="K2485" s="98"/>
      <c r="L2485" s="98"/>
      <c r="M2485" s="98"/>
    </row>
    <row r="2486" spans="1:13">
      <c r="A2486" s="5"/>
      <c r="B2486" s="97"/>
      <c r="C2486" s="97"/>
      <c r="D2486" s="98"/>
      <c r="E2486" s="98"/>
      <c r="F2486" s="98"/>
      <c r="G2486" s="98"/>
      <c r="H2486" s="98"/>
      <c r="I2486" s="98"/>
      <c r="J2486" s="98"/>
      <c r="K2486" s="98"/>
      <c r="L2486" s="98"/>
      <c r="M2486" s="98"/>
    </row>
    <row r="2487" spans="1:13">
      <c r="A2487" s="5"/>
      <c r="B2487" s="97"/>
      <c r="C2487" s="97"/>
      <c r="D2487" s="98"/>
      <c r="E2487" s="98"/>
      <c r="F2487" s="98"/>
      <c r="G2487" s="98"/>
      <c r="H2487" s="98"/>
      <c r="I2487" s="98"/>
      <c r="J2487" s="98"/>
      <c r="K2487" s="98"/>
      <c r="L2487" s="98"/>
      <c r="M2487" s="98"/>
    </row>
    <row r="2488" spans="1:13">
      <c r="A2488" s="5"/>
      <c r="B2488" s="97"/>
      <c r="C2488" s="97"/>
      <c r="D2488" s="98"/>
      <c r="E2488" s="98"/>
      <c r="F2488" s="98"/>
      <c r="G2488" s="98"/>
      <c r="H2488" s="98"/>
      <c r="I2488" s="98"/>
      <c r="J2488" s="98"/>
      <c r="K2488" s="98"/>
      <c r="L2488" s="98"/>
      <c r="M2488" s="98"/>
    </row>
    <row r="2489" spans="1:13">
      <c r="A2489" s="5"/>
      <c r="B2489" s="97"/>
      <c r="C2489" s="97"/>
      <c r="D2489" s="98"/>
      <c r="E2489" s="98"/>
      <c r="F2489" s="98"/>
      <c r="G2489" s="98"/>
      <c r="H2489" s="98"/>
      <c r="I2489" s="98"/>
      <c r="J2489" s="98"/>
      <c r="K2489" s="98"/>
      <c r="L2489" s="98"/>
      <c r="M2489" s="98"/>
    </row>
    <row r="2490" spans="1:13">
      <c r="A2490" s="5"/>
      <c r="B2490" s="3"/>
      <c r="C2490" s="3"/>
      <c r="D2490" s="4"/>
      <c r="E2490" s="4"/>
      <c r="F2490" s="4"/>
      <c r="G2490" s="4"/>
      <c r="H2490" s="98"/>
      <c r="I2490" s="4"/>
      <c r="J2490" s="4"/>
      <c r="K2490" s="4"/>
      <c r="L2490" s="4"/>
      <c r="M2490" s="4"/>
    </row>
    <row r="2491" spans="1:13">
      <c r="A2491" s="5"/>
      <c r="B2491" s="97"/>
      <c r="C2491" s="97"/>
      <c r="D2491" s="98"/>
      <c r="E2491" s="98"/>
      <c r="F2491" s="98"/>
      <c r="G2491" s="98"/>
      <c r="H2491" s="98"/>
      <c r="I2491" s="98"/>
      <c r="J2491" s="98"/>
      <c r="K2491" s="98"/>
      <c r="L2491" s="98"/>
      <c r="M2491" s="98"/>
    </row>
    <row r="2492" spans="1:13">
      <c r="A2492" s="5"/>
      <c r="B2492" s="97"/>
      <c r="C2492" s="97"/>
      <c r="D2492" s="98"/>
      <c r="E2492" s="98"/>
      <c r="F2492" s="4"/>
      <c r="G2492" s="4"/>
      <c r="H2492" s="98"/>
      <c r="I2492" s="98"/>
      <c r="J2492" s="98"/>
      <c r="K2492" s="98"/>
      <c r="L2492" s="98"/>
      <c r="M2492" s="98"/>
    </row>
    <row r="2493" spans="1:13">
      <c r="A2493" s="5"/>
      <c r="B2493" s="97"/>
      <c r="C2493" s="97"/>
      <c r="D2493" s="98"/>
      <c r="E2493" s="98"/>
      <c r="F2493" s="98"/>
      <c r="G2493" s="98"/>
      <c r="H2493" s="98"/>
      <c r="I2493" s="98"/>
      <c r="J2493" s="98"/>
      <c r="K2493" s="98"/>
      <c r="L2493" s="98"/>
      <c r="M2493" s="98"/>
    </row>
    <row r="2494" spans="1:13">
      <c r="A2494" s="5"/>
      <c r="B2494" s="97"/>
      <c r="C2494" s="97"/>
      <c r="D2494" s="98"/>
      <c r="E2494" s="98"/>
      <c r="F2494" s="98"/>
      <c r="G2494" s="98"/>
      <c r="H2494" s="98"/>
      <c r="I2494" s="98"/>
      <c r="J2494" s="98"/>
      <c r="K2494" s="98"/>
      <c r="L2494" s="98"/>
      <c r="M2494" s="98"/>
    </row>
    <row r="2495" spans="1:13">
      <c r="A2495" s="5"/>
      <c r="B2495" s="97"/>
      <c r="C2495" s="97"/>
      <c r="D2495" s="98"/>
      <c r="E2495" s="98"/>
      <c r="F2495" s="98"/>
      <c r="G2495" s="98"/>
      <c r="H2495" s="98"/>
      <c r="I2495" s="98"/>
      <c r="J2495" s="98"/>
      <c r="K2495" s="98"/>
      <c r="L2495" s="98"/>
      <c r="M2495" s="98"/>
    </row>
    <row r="2496" spans="1:13">
      <c r="A2496" s="5"/>
      <c r="B2496" s="97"/>
      <c r="C2496" s="97"/>
      <c r="D2496" s="98"/>
      <c r="E2496" s="98"/>
      <c r="F2496" s="98"/>
      <c r="G2496" s="98"/>
      <c r="H2496" s="98"/>
      <c r="I2496" s="98"/>
      <c r="J2496" s="98"/>
      <c r="K2496" s="98"/>
      <c r="L2496" s="98"/>
      <c r="M2496" s="98"/>
    </row>
    <row r="2497" spans="1:13">
      <c r="A2497" s="5"/>
      <c r="B2497" s="97"/>
      <c r="C2497" s="97"/>
      <c r="D2497" s="98"/>
      <c r="E2497" s="98"/>
      <c r="F2497" s="98"/>
      <c r="G2497" s="98"/>
      <c r="H2497" s="98"/>
      <c r="I2497" s="98"/>
      <c r="J2497" s="98"/>
      <c r="K2497" s="98"/>
      <c r="L2497" s="98"/>
      <c r="M2497" s="98"/>
    </row>
    <row r="2498" spans="1:13">
      <c r="A2498" s="5"/>
      <c r="B2498" s="97"/>
      <c r="C2498" s="97"/>
      <c r="D2498" s="98"/>
      <c r="E2498" s="98"/>
      <c r="F2498" s="98"/>
      <c r="G2498" s="98"/>
      <c r="H2498" s="98"/>
      <c r="I2498" s="98"/>
      <c r="J2498" s="98"/>
      <c r="K2498" s="98"/>
      <c r="L2498" s="98"/>
      <c r="M2498" s="98"/>
    </row>
    <row r="2499" spans="1:13">
      <c r="A2499" s="5"/>
      <c r="B2499" s="97"/>
      <c r="C2499" s="97"/>
      <c r="D2499" s="98"/>
      <c r="E2499" s="98"/>
      <c r="F2499" s="98"/>
      <c r="G2499" s="98"/>
      <c r="H2499" s="98"/>
      <c r="I2499" s="98"/>
      <c r="J2499" s="98"/>
      <c r="K2499" s="98"/>
      <c r="L2499" s="98"/>
      <c r="M2499" s="98"/>
    </row>
    <row r="2500" spans="1:13">
      <c r="A2500" s="5"/>
      <c r="B2500" s="97"/>
      <c r="C2500" s="97"/>
      <c r="D2500" s="98"/>
      <c r="E2500" s="98"/>
      <c r="F2500" s="98"/>
      <c r="G2500" s="98"/>
      <c r="H2500" s="98"/>
      <c r="I2500" s="98"/>
      <c r="J2500" s="98"/>
      <c r="K2500" s="98"/>
      <c r="L2500" s="98"/>
      <c r="M2500" s="98"/>
    </row>
    <row r="2501" spans="1:13">
      <c r="A2501" s="5"/>
      <c r="B2501" s="97"/>
      <c r="C2501" s="97"/>
      <c r="D2501" s="98"/>
      <c r="E2501" s="98"/>
      <c r="F2501" s="98"/>
      <c r="G2501" s="98"/>
      <c r="H2501" s="98"/>
      <c r="I2501" s="98"/>
      <c r="J2501" s="98"/>
      <c r="K2501" s="98"/>
      <c r="L2501" s="98"/>
      <c r="M2501" s="98"/>
    </row>
    <row r="2502" spans="1:13">
      <c r="A2502" s="5"/>
      <c r="B2502" s="97"/>
      <c r="C2502" s="97"/>
      <c r="D2502" s="98"/>
      <c r="E2502" s="98"/>
      <c r="F2502" s="98"/>
      <c r="G2502" s="98"/>
      <c r="H2502" s="98"/>
      <c r="I2502" s="98"/>
      <c r="J2502" s="98"/>
      <c r="K2502" s="98"/>
      <c r="L2502" s="98"/>
      <c r="M2502" s="98"/>
    </row>
    <row r="2503" spans="1:13">
      <c r="A2503" s="5"/>
      <c r="B2503" s="97"/>
      <c r="C2503" s="97"/>
      <c r="D2503" s="98"/>
      <c r="E2503" s="98"/>
      <c r="F2503" s="98"/>
      <c r="G2503" s="98"/>
      <c r="H2503" s="98"/>
      <c r="I2503" s="98"/>
      <c r="J2503" s="98"/>
      <c r="K2503" s="98"/>
      <c r="L2503" s="98"/>
      <c r="M2503" s="98"/>
    </row>
    <row r="2504" spans="1:13">
      <c r="A2504" s="5"/>
      <c r="B2504" s="97"/>
      <c r="C2504" s="97"/>
      <c r="D2504" s="98"/>
      <c r="E2504" s="98"/>
      <c r="F2504" s="98"/>
      <c r="G2504" s="98"/>
      <c r="H2504" s="98"/>
      <c r="I2504" s="98"/>
      <c r="J2504" s="98"/>
      <c r="K2504" s="98"/>
      <c r="L2504" s="98"/>
      <c r="M2504" s="98"/>
    </row>
    <row r="2505" spans="1:13">
      <c r="A2505" s="5"/>
      <c r="B2505" s="97"/>
      <c r="C2505" s="97"/>
      <c r="D2505" s="98"/>
      <c r="E2505" s="98"/>
      <c r="F2505" s="98"/>
      <c r="G2505" s="98"/>
      <c r="H2505" s="98"/>
      <c r="I2505" s="98"/>
      <c r="J2505" s="98"/>
      <c r="K2505" s="98"/>
      <c r="L2505" s="98"/>
      <c r="M2505" s="98"/>
    </row>
    <row r="2506" spans="1:13">
      <c r="A2506" s="5"/>
      <c r="B2506" s="97"/>
      <c r="C2506" s="97"/>
      <c r="D2506" s="98"/>
      <c r="E2506" s="98"/>
      <c r="F2506" s="98"/>
      <c r="G2506" s="98"/>
      <c r="H2506" s="98"/>
      <c r="I2506" s="98"/>
      <c r="J2506" s="98"/>
      <c r="K2506" s="98"/>
      <c r="L2506" s="98"/>
      <c r="M2506" s="98"/>
    </row>
    <row r="2507" spans="1:13">
      <c r="A2507" s="5"/>
      <c r="B2507" s="97"/>
      <c r="C2507" s="97"/>
      <c r="D2507" s="98"/>
      <c r="E2507" s="98"/>
      <c r="F2507" s="98"/>
      <c r="G2507" s="98"/>
      <c r="H2507" s="98"/>
      <c r="I2507" s="98"/>
      <c r="J2507" s="98"/>
      <c r="K2507" s="98"/>
      <c r="L2507" s="98"/>
      <c r="M2507" s="98"/>
    </row>
    <row r="2508" spans="1:13">
      <c r="A2508" s="5"/>
      <c r="B2508" s="97"/>
      <c r="C2508" s="97"/>
      <c r="D2508" s="98"/>
      <c r="E2508" s="98"/>
      <c r="F2508" s="98"/>
      <c r="G2508" s="98"/>
      <c r="H2508" s="98"/>
      <c r="I2508" s="98"/>
      <c r="J2508" s="98"/>
      <c r="K2508" s="98"/>
      <c r="L2508" s="98"/>
      <c r="M2508" s="98"/>
    </row>
    <row r="2509" spans="1:13">
      <c r="A2509" s="5"/>
      <c r="B2509" s="97"/>
      <c r="C2509" s="97"/>
      <c r="D2509" s="98"/>
      <c r="E2509" s="98"/>
      <c r="F2509" s="98"/>
      <c r="G2509" s="98"/>
      <c r="H2509" s="98"/>
      <c r="I2509" s="98"/>
      <c r="J2509" s="98"/>
      <c r="K2509" s="98"/>
      <c r="L2509" s="98"/>
      <c r="M2509" s="98"/>
    </row>
    <row r="2510" spans="1:13">
      <c r="A2510" s="5"/>
      <c r="B2510" s="97"/>
      <c r="C2510" s="97"/>
      <c r="D2510" s="98"/>
      <c r="E2510" s="98"/>
      <c r="F2510" s="98"/>
      <c r="G2510" s="98"/>
      <c r="H2510" s="98"/>
      <c r="I2510" s="98"/>
      <c r="J2510" s="98"/>
      <c r="K2510" s="98"/>
      <c r="L2510" s="98"/>
      <c r="M2510" s="98"/>
    </row>
    <row r="2511" spans="1:13">
      <c r="A2511" s="5"/>
      <c r="B2511" s="97"/>
      <c r="C2511" s="97"/>
      <c r="D2511" s="98"/>
      <c r="E2511" s="98"/>
      <c r="F2511" s="98"/>
      <c r="G2511" s="98"/>
      <c r="H2511" s="98"/>
      <c r="I2511" s="98"/>
      <c r="J2511" s="98"/>
      <c r="K2511" s="98"/>
      <c r="L2511" s="98"/>
      <c r="M2511" s="98"/>
    </row>
    <row r="2512" spans="1:13">
      <c r="A2512" s="5"/>
      <c r="B2512" s="97"/>
      <c r="C2512" s="97"/>
      <c r="D2512" s="98"/>
      <c r="E2512" s="98"/>
      <c r="F2512" s="98"/>
      <c r="G2512" s="98"/>
      <c r="H2512" s="98"/>
      <c r="I2512" s="98"/>
      <c r="J2512" s="98"/>
      <c r="K2512" s="98"/>
      <c r="L2512" s="98"/>
      <c r="M2512" s="98"/>
    </row>
    <row r="2513" spans="1:13">
      <c r="A2513" s="5"/>
      <c r="B2513" s="97"/>
      <c r="C2513" s="97"/>
      <c r="D2513" s="98"/>
      <c r="E2513" s="98"/>
      <c r="F2513" s="98"/>
      <c r="G2513" s="98"/>
      <c r="H2513" s="98"/>
      <c r="I2513" s="98"/>
      <c r="J2513" s="98"/>
      <c r="K2513" s="98"/>
      <c r="L2513" s="98"/>
      <c r="M2513" s="98"/>
    </row>
    <row r="2514" spans="1:13">
      <c r="A2514" s="5"/>
      <c r="B2514" s="97"/>
      <c r="C2514" s="97"/>
      <c r="D2514" s="98"/>
      <c r="E2514" s="98"/>
      <c r="F2514" s="98"/>
      <c r="G2514" s="98"/>
      <c r="H2514" s="98"/>
      <c r="I2514" s="98"/>
      <c r="J2514" s="98"/>
      <c r="K2514" s="98"/>
      <c r="L2514" s="98"/>
      <c r="M2514" s="98"/>
    </row>
    <row r="2515" spans="1:13">
      <c r="A2515" s="5"/>
      <c r="B2515" s="97"/>
      <c r="C2515" s="97"/>
      <c r="D2515" s="98"/>
      <c r="E2515" s="98"/>
      <c r="F2515" s="98"/>
      <c r="G2515" s="98"/>
      <c r="H2515" s="98"/>
      <c r="I2515" s="98"/>
      <c r="J2515" s="98"/>
      <c r="K2515" s="98"/>
      <c r="L2515" s="98"/>
      <c r="M2515" s="98"/>
    </row>
    <row r="2516" spans="1:13">
      <c r="A2516" s="5"/>
      <c r="B2516" s="97"/>
      <c r="C2516" s="97"/>
      <c r="D2516" s="98"/>
      <c r="E2516" s="98"/>
      <c r="F2516" s="98"/>
      <c r="G2516" s="98"/>
      <c r="H2516" s="98"/>
      <c r="I2516" s="98"/>
      <c r="J2516" s="98"/>
      <c r="K2516" s="98"/>
      <c r="L2516" s="98"/>
      <c r="M2516" s="98"/>
    </row>
    <row r="2517" spans="1:13">
      <c r="A2517" s="5"/>
      <c r="B2517" s="97"/>
      <c r="C2517" s="97"/>
      <c r="D2517" s="98"/>
      <c r="E2517" s="98"/>
      <c r="F2517" s="98"/>
      <c r="G2517" s="98"/>
      <c r="H2517" s="98"/>
      <c r="I2517" s="98"/>
      <c r="J2517" s="98"/>
      <c r="K2517" s="98"/>
      <c r="L2517" s="98"/>
      <c r="M2517" s="98"/>
    </row>
    <row r="2518" spans="1:13">
      <c r="A2518" s="5"/>
      <c r="B2518" s="97"/>
      <c r="C2518" s="97"/>
      <c r="D2518" s="98"/>
      <c r="E2518" s="4"/>
      <c r="F2518" s="4"/>
      <c r="G2518" s="4"/>
      <c r="H2518" s="98"/>
      <c r="I2518" s="98"/>
      <c r="J2518" s="98"/>
      <c r="K2518" s="98"/>
      <c r="L2518" s="98"/>
      <c r="M2518" s="98"/>
    </row>
    <row r="2519" spans="1:13">
      <c r="A2519" s="5"/>
      <c r="B2519" s="97"/>
      <c r="C2519" s="97"/>
      <c r="D2519" s="98"/>
      <c r="E2519" s="98"/>
      <c r="F2519" s="98"/>
      <c r="G2519" s="98"/>
      <c r="H2519" s="98"/>
      <c r="I2519" s="98"/>
      <c r="J2519" s="98"/>
      <c r="K2519" s="98"/>
      <c r="L2519" s="98"/>
      <c r="M2519" s="98"/>
    </row>
    <row r="2520" spans="1:13">
      <c r="A2520" s="5"/>
      <c r="B2520" s="97"/>
      <c r="C2520" s="97"/>
      <c r="D2520" s="98"/>
      <c r="E2520" s="98"/>
      <c r="F2520" s="98"/>
      <c r="G2520" s="98"/>
      <c r="H2520" s="98"/>
      <c r="I2520" s="98"/>
      <c r="J2520" s="98"/>
      <c r="K2520" s="98"/>
      <c r="L2520" s="98"/>
      <c r="M2520" s="98"/>
    </row>
    <row r="2521" spans="1:13">
      <c r="A2521" s="5"/>
      <c r="B2521" s="97"/>
      <c r="C2521" s="97"/>
      <c r="D2521" s="98"/>
      <c r="E2521" s="98"/>
      <c r="F2521" s="98"/>
      <c r="G2521" s="98"/>
      <c r="H2521" s="98"/>
      <c r="I2521" s="98"/>
      <c r="J2521" s="98"/>
      <c r="K2521" s="98"/>
      <c r="L2521" s="98"/>
      <c r="M2521" s="98"/>
    </row>
    <row r="2522" spans="1:13">
      <c r="A2522" s="5"/>
      <c r="B2522" s="97"/>
      <c r="C2522" s="97"/>
      <c r="D2522" s="98"/>
      <c r="E2522" s="98"/>
      <c r="F2522" s="98"/>
      <c r="G2522" s="98"/>
      <c r="H2522" s="98"/>
      <c r="I2522" s="98"/>
      <c r="J2522" s="98"/>
      <c r="K2522" s="98"/>
      <c r="L2522" s="98"/>
      <c r="M2522" s="98"/>
    </row>
    <row r="2523" spans="1:13">
      <c r="A2523" s="5"/>
      <c r="B2523" s="97"/>
      <c r="C2523" s="97"/>
      <c r="D2523" s="98"/>
      <c r="E2523" s="98"/>
      <c r="F2523" s="98"/>
      <c r="G2523" s="98"/>
      <c r="H2523" s="98"/>
      <c r="I2523" s="98"/>
      <c r="J2523" s="98"/>
      <c r="K2523" s="98"/>
      <c r="L2523" s="98"/>
      <c r="M2523" s="98"/>
    </row>
    <row r="2524" spans="1:13">
      <c r="A2524" s="5"/>
      <c r="B2524" s="97"/>
      <c r="C2524" s="97"/>
      <c r="D2524" s="98"/>
      <c r="E2524" s="98"/>
      <c r="F2524" s="98"/>
      <c r="G2524" s="98"/>
      <c r="H2524" s="98"/>
      <c r="I2524" s="98"/>
      <c r="J2524" s="98"/>
      <c r="K2524" s="98"/>
      <c r="L2524" s="98"/>
      <c r="M2524" s="98"/>
    </row>
    <row r="2525" spans="1:13">
      <c r="A2525" s="5"/>
      <c r="B2525" s="97"/>
      <c r="C2525" s="97"/>
      <c r="D2525" s="98"/>
      <c r="E2525" s="98"/>
      <c r="F2525" s="98"/>
      <c r="G2525" s="98"/>
      <c r="H2525" s="98"/>
      <c r="I2525" s="98"/>
      <c r="J2525" s="98"/>
      <c r="K2525" s="98"/>
      <c r="L2525" s="98"/>
      <c r="M2525" s="98"/>
    </row>
    <row r="2526" spans="1:13">
      <c r="A2526" s="5"/>
      <c r="B2526" s="97"/>
      <c r="C2526" s="97"/>
      <c r="D2526" s="98"/>
      <c r="E2526" s="98"/>
      <c r="F2526" s="98"/>
      <c r="G2526" s="98"/>
      <c r="H2526" s="98"/>
      <c r="I2526" s="98"/>
      <c r="J2526" s="98"/>
      <c r="K2526" s="98"/>
      <c r="L2526" s="98"/>
      <c r="M2526" s="98"/>
    </row>
    <row r="2527" spans="1:13">
      <c r="A2527" s="5"/>
      <c r="B2527" s="97"/>
      <c r="C2527" s="97"/>
      <c r="D2527" s="98"/>
      <c r="E2527" s="98"/>
      <c r="F2527" s="98"/>
      <c r="G2527" s="98"/>
      <c r="H2527" s="98"/>
      <c r="I2527" s="98"/>
      <c r="J2527" s="98"/>
      <c r="K2527" s="98"/>
      <c r="L2527" s="98"/>
      <c r="M2527" s="98"/>
    </row>
    <row r="2528" spans="1:13">
      <c r="A2528" s="5"/>
      <c r="B2528" s="97"/>
      <c r="C2528" s="97"/>
      <c r="D2528" s="98"/>
      <c r="E2528" s="98"/>
      <c r="F2528" s="98"/>
      <c r="G2528" s="98"/>
      <c r="H2528" s="98"/>
      <c r="I2528" s="98"/>
      <c r="J2528" s="98"/>
      <c r="K2528" s="98"/>
      <c r="L2528" s="98"/>
      <c r="M2528" s="98"/>
    </row>
    <row r="2529" spans="1:13">
      <c r="A2529" s="5"/>
      <c r="B2529" s="97"/>
      <c r="C2529" s="97"/>
      <c r="D2529" s="98"/>
      <c r="E2529" s="98"/>
      <c r="F2529" s="98"/>
      <c r="G2529" s="98"/>
      <c r="H2529" s="98"/>
      <c r="I2529" s="98"/>
      <c r="J2529" s="98"/>
      <c r="K2529" s="98"/>
      <c r="L2529" s="98"/>
      <c r="M2529" s="98"/>
    </row>
    <row r="2530" spans="1:13">
      <c r="A2530" s="5"/>
      <c r="B2530" s="97"/>
      <c r="C2530" s="97"/>
      <c r="D2530" s="98"/>
      <c r="E2530" s="98"/>
      <c r="F2530" s="98"/>
      <c r="G2530" s="98"/>
      <c r="H2530" s="98"/>
      <c r="I2530" s="98"/>
      <c r="J2530" s="98"/>
      <c r="K2530" s="98"/>
      <c r="L2530" s="98"/>
      <c r="M2530" s="98"/>
    </row>
    <row r="2531" spans="1:13">
      <c r="A2531" s="5"/>
      <c r="B2531" s="97"/>
      <c r="C2531" s="97"/>
      <c r="D2531" s="98"/>
      <c r="E2531" s="98"/>
      <c r="F2531" s="98"/>
      <c r="G2531" s="98"/>
      <c r="H2531" s="98"/>
      <c r="I2531" s="98"/>
      <c r="J2531" s="98"/>
      <c r="K2531" s="98"/>
      <c r="L2531" s="98"/>
      <c r="M2531" s="98"/>
    </row>
    <row r="2532" spans="1:13">
      <c r="A2532" s="5"/>
      <c r="B2532" s="97"/>
      <c r="C2532" s="97"/>
      <c r="D2532" s="98"/>
      <c r="E2532" s="98"/>
      <c r="F2532" s="98"/>
      <c r="G2532" s="98"/>
      <c r="H2532" s="98"/>
      <c r="I2532" s="98"/>
      <c r="J2532" s="98"/>
      <c r="K2532" s="98"/>
      <c r="L2532" s="98"/>
      <c r="M2532" s="98"/>
    </row>
    <row r="2533" spans="1:13">
      <c r="A2533" s="5"/>
      <c r="B2533" s="97"/>
      <c r="C2533" s="97"/>
      <c r="D2533" s="98"/>
      <c r="E2533" s="98"/>
      <c r="F2533" s="98"/>
      <c r="G2533" s="98"/>
      <c r="H2533" s="98"/>
      <c r="I2533" s="98"/>
      <c r="J2533" s="98"/>
      <c r="K2533" s="98"/>
      <c r="L2533" s="98"/>
      <c r="M2533" s="98"/>
    </row>
    <row r="2534" spans="1:13">
      <c r="A2534" s="5"/>
      <c r="B2534" s="97"/>
      <c r="C2534" s="97"/>
      <c r="D2534" s="98"/>
      <c r="E2534" s="98"/>
      <c r="F2534" s="98"/>
      <c r="G2534" s="98"/>
      <c r="H2534" s="98"/>
      <c r="I2534" s="98"/>
      <c r="J2534" s="98"/>
      <c r="K2534" s="98"/>
      <c r="L2534" s="98"/>
      <c r="M2534" s="98"/>
    </row>
    <row r="2535" spans="1:13">
      <c r="A2535" s="5"/>
      <c r="B2535" s="97"/>
      <c r="C2535" s="97"/>
      <c r="D2535" s="98"/>
      <c r="E2535" s="98"/>
      <c r="F2535" s="98"/>
      <c r="G2535" s="98"/>
      <c r="H2535" s="98"/>
      <c r="I2535" s="98"/>
      <c r="J2535" s="98"/>
      <c r="K2535" s="98"/>
      <c r="L2535" s="98"/>
      <c r="M2535" s="98"/>
    </row>
    <row r="2536" spans="1:13">
      <c r="A2536" s="5"/>
      <c r="B2536" s="97"/>
      <c r="C2536" s="97"/>
      <c r="D2536" s="98"/>
      <c r="E2536" s="98"/>
      <c r="F2536" s="98"/>
      <c r="G2536" s="98"/>
      <c r="H2536" s="98"/>
      <c r="I2536" s="98"/>
      <c r="J2536" s="98"/>
      <c r="K2536" s="98"/>
      <c r="L2536" s="98"/>
      <c r="M2536" s="98"/>
    </row>
    <row r="2537" spans="1:13">
      <c r="A2537" s="5"/>
      <c r="B2537" s="97"/>
      <c r="C2537" s="97"/>
      <c r="D2537" s="98"/>
      <c r="E2537" s="98"/>
      <c r="F2537" s="98"/>
      <c r="G2537" s="98"/>
      <c r="H2537" s="98"/>
      <c r="I2537" s="98"/>
      <c r="J2537" s="98"/>
      <c r="K2537" s="98"/>
      <c r="L2537" s="98"/>
      <c r="M2537" s="98"/>
    </row>
    <row r="2538" spans="1:13">
      <c r="A2538" s="5"/>
      <c r="B2538" s="97"/>
      <c r="C2538" s="97"/>
      <c r="D2538" s="98"/>
      <c r="E2538" s="98"/>
      <c r="F2538" s="98"/>
      <c r="G2538" s="98"/>
      <c r="H2538" s="98"/>
      <c r="I2538" s="98"/>
      <c r="J2538" s="98"/>
      <c r="K2538" s="98"/>
      <c r="L2538" s="98"/>
      <c r="M2538" s="98"/>
    </row>
    <row r="2539" spans="1:13">
      <c r="A2539" s="5"/>
      <c r="B2539" s="97"/>
      <c r="C2539" s="97"/>
      <c r="D2539" s="98"/>
      <c r="E2539" s="98"/>
      <c r="F2539" s="98"/>
      <c r="G2539" s="98"/>
      <c r="H2539" s="98"/>
      <c r="I2539" s="98"/>
      <c r="J2539" s="98"/>
      <c r="K2539" s="98"/>
      <c r="L2539" s="98"/>
      <c r="M2539" s="98"/>
    </row>
    <row r="2540" spans="1:13">
      <c r="A2540" s="5"/>
      <c r="B2540" s="97"/>
      <c r="C2540" s="97"/>
      <c r="D2540" s="98"/>
      <c r="E2540" s="98"/>
      <c r="F2540" s="98"/>
      <c r="G2540" s="98"/>
      <c r="H2540" s="98"/>
      <c r="I2540" s="98"/>
      <c r="J2540" s="98"/>
      <c r="K2540" s="98"/>
      <c r="L2540" s="98"/>
      <c r="M2540" s="98"/>
    </row>
    <row r="2541" spans="1:13">
      <c r="A2541" s="5"/>
      <c r="B2541" s="97"/>
      <c r="C2541" s="97"/>
      <c r="D2541" s="98"/>
      <c r="E2541" s="98"/>
      <c r="F2541" s="98"/>
      <c r="G2541" s="98"/>
      <c r="H2541" s="98"/>
      <c r="I2541" s="98"/>
      <c r="J2541" s="98"/>
      <c r="K2541" s="98"/>
      <c r="L2541" s="98"/>
      <c r="M2541" s="98"/>
    </row>
    <row r="2542" spans="1:13">
      <c r="A2542" s="5"/>
      <c r="B2542" s="97"/>
      <c r="C2542" s="97"/>
      <c r="D2542" s="98"/>
      <c r="E2542" s="98"/>
      <c r="F2542" s="98"/>
      <c r="G2542" s="98"/>
      <c r="H2542" s="98"/>
      <c r="I2542" s="98"/>
      <c r="J2542" s="98"/>
      <c r="K2542" s="98"/>
      <c r="L2542" s="98"/>
      <c r="M2542" s="98"/>
    </row>
    <row r="2543" spans="1:13">
      <c r="A2543" s="5"/>
      <c r="B2543" s="97"/>
      <c r="C2543" s="97"/>
      <c r="D2543" s="98"/>
      <c r="E2543" s="98"/>
      <c r="F2543" s="98"/>
      <c r="G2543" s="98"/>
      <c r="H2543" s="98"/>
      <c r="I2543" s="98"/>
      <c r="J2543" s="98"/>
      <c r="K2543" s="98"/>
      <c r="L2543" s="98"/>
      <c r="M2543" s="98"/>
    </row>
    <row r="2544" spans="1:13">
      <c r="A2544" s="5"/>
      <c r="B2544" s="97"/>
      <c r="C2544" s="97"/>
      <c r="D2544" s="98"/>
      <c r="E2544" s="98"/>
      <c r="F2544" s="98"/>
      <c r="G2544" s="98"/>
      <c r="H2544" s="98"/>
      <c r="I2544" s="98"/>
      <c r="J2544" s="98"/>
      <c r="K2544" s="98"/>
      <c r="L2544" s="98"/>
      <c r="M2544" s="98"/>
    </row>
    <row r="2545" spans="1:13">
      <c r="A2545" s="5"/>
      <c r="B2545" s="97"/>
      <c r="C2545" s="97"/>
      <c r="D2545" s="98"/>
      <c r="E2545" s="98"/>
      <c r="F2545" s="98"/>
      <c r="G2545" s="98"/>
      <c r="H2545" s="98"/>
      <c r="I2545" s="98"/>
      <c r="J2545" s="98"/>
      <c r="K2545" s="98"/>
      <c r="L2545" s="98"/>
      <c r="M2545" s="98"/>
    </row>
    <row r="2546" spans="1:13">
      <c r="A2546" s="5"/>
      <c r="B2546" s="3"/>
      <c r="C2546" s="3"/>
      <c r="D2546" s="4"/>
      <c r="E2546" s="4"/>
      <c r="F2546" s="4"/>
      <c r="G2546" s="4"/>
      <c r="H2546" s="98"/>
      <c r="I2546" s="4"/>
      <c r="J2546" s="4"/>
      <c r="K2546" s="4"/>
      <c r="L2546" s="4"/>
      <c r="M2546" s="4"/>
    </row>
    <row r="2547" spans="1:13">
      <c r="A2547" s="5"/>
      <c r="B2547" s="97"/>
      <c r="C2547" s="97"/>
      <c r="D2547" s="98"/>
      <c r="E2547" s="98"/>
      <c r="F2547" s="98"/>
      <c r="G2547" s="98"/>
      <c r="H2547" s="98"/>
      <c r="I2547" s="98"/>
      <c r="J2547" s="98"/>
      <c r="K2547" s="98"/>
      <c r="L2547" s="98"/>
      <c r="M2547" s="98"/>
    </row>
    <row r="2548" spans="1:13">
      <c r="A2548" s="5"/>
      <c r="B2548" s="97"/>
      <c r="C2548" s="97"/>
      <c r="D2548" s="98"/>
      <c r="E2548" s="98"/>
      <c r="F2548" s="98"/>
      <c r="G2548" s="98"/>
      <c r="H2548" s="98"/>
      <c r="I2548" s="98"/>
      <c r="J2548" s="98"/>
      <c r="K2548" s="98"/>
      <c r="L2548" s="98"/>
      <c r="M2548" s="98"/>
    </row>
    <row r="2549" spans="1:13">
      <c r="A2549" s="5"/>
      <c r="B2549" s="97"/>
      <c r="C2549" s="97"/>
      <c r="D2549" s="98"/>
      <c r="E2549" s="98"/>
      <c r="F2549" s="98"/>
      <c r="G2549" s="98"/>
      <c r="H2549" s="98"/>
      <c r="I2549" s="98"/>
      <c r="J2549" s="98"/>
      <c r="K2549" s="98"/>
      <c r="L2549" s="98"/>
      <c r="M2549" s="98"/>
    </row>
    <row r="2550" spans="1:13">
      <c r="A2550" s="5"/>
      <c r="B2550" s="97"/>
      <c r="C2550" s="97"/>
      <c r="D2550" s="98"/>
      <c r="E2550" s="98"/>
      <c r="F2550" s="98"/>
      <c r="G2550" s="98"/>
      <c r="H2550" s="98"/>
      <c r="I2550" s="98"/>
      <c r="J2550" s="98"/>
      <c r="K2550" s="98"/>
      <c r="L2550" s="98"/>
      <c r="M2550" s="98"/>
    </row>
    <row r="2551" spans="1:13">
      <c r="A2551" s="5"/>
      <c r="B2551" s="97"/>
      <c r="C2551" s="97"/>
      <c r="D2551" s="98"/>
      <c r="E2551" s="98"/>
      <c r="F2551" s="98"/>
      <c r="G2551" s="98"/>
      <c r="H2551" s="98"/>
      <c r="I2551" s="98"/>
      <c r="J2551" s="98"/>
      <c r="K2551" s="98"/>
      <c r="L2551" s="98"/>
      <c r="M2551" s="98"/>
    </row>
    <row r="2552" spans="1:13">
      <c r="A2552" s="5"/>
      <c r="B2552" s="97"/>
      <c r="C2552" s="97"/>
      <c r="D2552" s="98"/>
      <c r="E2552" s="98"/>
      <c r="F2552" s="98"/>
      <c r="G2552" s="98"/>
      <c r="H2552" s="98"/>
      <c r="I2552" s="98"/>
      <c r="J2552" s="98"/>
      <c r="K2552" s="98"/>
      <c r="L2552" s="98"/>
      <c r="M2552" s="98"/>
    </row>
    <row r="2553" spans="1:13">
      <c r="A2553" s="5"/>
      <c r="B2553" s="97"/>
      <c r="C2553" s="97"/>
      <c r="D2553" s="98"/>
      <c r="E2553" s="98"/>
      <c r="F2553" s="98"/>
      <c r="G2553" s="98"/>
      <c r="H2553" s="98"/>
      <c r="I2553" s="98"/>
      <c r="J2553" s="98"/>
      <c r="K2553" s="98"/>
      <c r="L2553" s="98"/>
      <c r="M2553" s="98"/>
    </row>
    <row r="2554" spans="1:13">
      <c r="A2554" s="5"/>
      <c r="B2554" s="97"/>
      <c r="C2554" s="97"/>
      <c r="D2554" s="98"/>
      <c r="E2554" s="98"/>
      <c r="F2554" s="98"/>
      <c r="G2554" s="98"/>
      <c r="H2554" s="98"/>
      <c r="I2554" s="98"/>
      <c r="J2554" s="98"/>
      <c r="K2554" s="98"/>
      <c r="L2554" s="98"/>
      <c r="M2554" s="98"/>
    </row>
    <row r="2555" spans="1:13">
      <c r="A2555" s="5"/>
      <c r="B2555" s="97"/>
      <c r="C2555" s="97"/>
      <c r="D2555" s="98"/>
      <c r="E2555" s="98"/>
      <c r="F2555" s="98"/>
      <c r="G2555" s="98"/>
      <c r="H2555" s="98"/>
      <c r="I2555" s="98"/>
      <c r="J2555" s="98"/>
      <c r="K2555" s="98"/>
      <c r="L2555" s="98"/>
      <c r="M2555" s="98"/>
    </row>
    <row r="2556" spans="1:13">
      <c r="A2556" s="5"/>
      <c r="B2556" s="97"/>
      <c r="C2556" s="97"/>
      <c r="D2556" s="98"/>
      <c r="E2556" s="98"/>
      <c r="F2556" s="98"/>
      <c r="G2556" s="98"/>
      <c r="H2556" s="98"/>
      <c r="I2556" s="98"/>
      <c r="J2556" s="98"/>
      <c r="K2556" s="98"/>
      <c r="L2556" s="98"/>
      <c r="M2556" s="98"/>
    </row>
    <row r="2557" spans="1:13">
      <c r="A2557" s="5"/>
      <c r="B2557" s="97"/>
      <c r="C2557" s="97"/>
      <c r="D2557" s="98"/>
      <c r="E2557" s="98"/>
      <c r="F2557" s="98"/>
      <c r="G2557" s="98"/>
      <c r="H2557" s="98"/>
      <c r="I2557" s="98"/>
      <c r="J2557" s="98"/>
      <c r="K2557" s="98"/>
      <c r="L2557" s="98"/>
      <c r="M2557" s="98"/>
    </row>
    <row r="2558" spans="1:13">
      <c r="A2558" s="5"/>
      <c r="B2558" s="97"/>
      <c r="C2558" s="97"/>
      <c r="D2558" s="98"/>
      <c r="E2558" s="98"/>
      <c r="F2558" s="98"/>
      <c r="G2558" s="98"/>
      <c r="H2558" s="98"/>
      <c r="I2558" s="98"/>
      <c r="J2558" s="98"/>
      <c r="K2558" s="98"/>
      <c r="L2558" s="98"/>
      <c r="M2558" s="98"/>
    </row>
    <row r="2559" spans="1:13">
      <c r="A2559" s="5"/>
      <c r="B2559" s="97"/>
      <c r="C2559" s="97"/>
      <c r="D2559" s="98"/>
      <c r="E2559" s="98"/>
      <c r="F2559" s="98"/>
      <c r="G2559" s="98"/>
      <c r="H2559" s="98"/>
      <c r="I2559" s="98"/>
      <c r="J2559" s="98"/>
      <c r="K2559" s="98"/>
      <c r="L2559" s="98"/>
      <c r="M2559" s="98"/>
    </row>
    <row r="2560" spans="1:13">
      <c r="A2560" s="5"/>
      <c r="B2560" s="97"/>
      <c r="C2560" s="97"/>
      <c r="D2560" s="98"/>
      <c r="E2560" s="98"/>
      <c r="F2560" s="98"/>
      <c r="G2560" s="98"/>
      <c r="H2560" s="98"/>
      <c r="I2560" s="98"/>
      <c r="J2560" s="98"/>
      <c r="K2560" s="98"/>
      <c r="L2560" s="98"/>
      <c r="M2560" s="98"/>
    </row>
    <row r="2561" spans="1:13">
      <c r="A2561" s="5"/>
      <c r="B2561" s="97"/>
      <c r="C2561" s="97"/>
      <c r="D2561" s="98"/>
      <c r="E2561" s="98"/>
      <c r="F2561" s="98"/>
      <c r="G2561" s="98"/>
      <c r="H2561" s="98"/>
      <c r="I2561" s="98"/>
      <c r="J2561" s="98"/>
      <c r="K2561" s="98"/>
      <c r="L2561" s="98"/>
      <c r="M2561" s="98"/>
    </row>
    <row r="2562" spans="1:13">
      <c r="A2562" s="5"/>
      <c r="B2562" s="97"/>
      <c r="C2562" s="97"/>
      <c r="D2562" s="98"/>
      <c r="E2562" s="98"/>
      <c r="F2562" s="98"/>
      <c r="G2562" s="98"/>
      <c r="H2562" s="98"/>
      <c r="I2562" s="98"/>
      <c r="J2562" s="98"/>
      <c r="K2562" s="98"/>
      <c r="L2562" s="98"/>
      <c r="M2562" s="98"/>
    </row>
    <row r="2563" spans="1:13">
      <c r="A2563" s="5"/>
      <c r="B2563" s="97"/>
      <c r="C2563" s="97"/>
      <c r="D2563" s="98"/>
      <c r="E2563" s="98"/>
      <c r="F2563" s="98"/>
      <c r="G2563" s="98"/>
      <c r="H2563" s="98"/>
      <c r="I2563" s="98"/>
      <c r="J2563" s="98"/>
      <c r="K2563" s="98"/>
      <c r="L2563" s="98"/>
      <c r="M2563" s="98"/>
    </row>
    <row r="2564" spans="1:13">
      <c r="A2564" s="5"/>
      <c r="B2564" s="97"/>
      <c r="C2564" s="97"/>
      <c r="D2564" s="98"/>
      <c r="E2564" s="98"/>
      <c r="F2564" s="98"/>
      <c r="G2564" s="98"/>
      <c r="H2564" s="98"/>
      <c r="I2564" s="98"/>
      <c r="J2564" s="98"/>
      <c r="K2564" s="98"/>
      <c r="L2564" s="98"/>
      <c r="M2564" s="98"/>
    </row>
    <row r="2565" spans="1:13">
      <c r="A2565" s="5"/>
      <c r="B2565" s="97"/>
      <c r="C2565" s="97"/>
      <c r="D2565" s="98"/>
      <c r="E2565" s="98"/>
      <c r="F2565" s="98"/>
      <c r="G2565" s="98"/>
      <c r="H2565" s="98"/>
      <c r="I2565" s="98"/>
      <c r="J2565" s="98"/>
      <c r="K2565" s="98"/>
      <c r="L2565" s="98"/>
      <c r="M2565" s="98"/>
    </row>
    <row r="2566" spans="1:13">
      <c r="A2566" s="5"/>
      <c r="B2566" s="97"/>
      <c r="C2566" s="97"/>
      <c r="D2566" s="98"/>
      <c r="E2566" s="98"/>
      <c r="F2566" s="98"/>
      <c r="G2566" s="98"/>
      <c r="H2566" s="98"/>
      <c r="I2566" s="98"/>
      <c r="J2566" s="98"/>
      <c r="K2566" s="98"/>
      <c r="L2566" s="98"/>
      <c r="M2566" s="98"/>
    </row>
    <row r="2567" spans="1:13">
      <c r="A2567" s="5"/>
      <c r="B2567" s="97"/>
      <c r="C2567" s="97"/>
      <c r="D2567" s="98"/>
      <c r="E2567" s="98"/>
      <c r="F2567" s="98"/>
      <c r="G2567" s="98"/>
      <c r="H2567" s="98"/>
      <c r="I2567" s="98"/>
      <c r="J2567" s="98"/>
      <c r="K2567" s="98"/>
      <c r="L2567" s="98"/>
      <c r="M2567" s="98"/>
    </row>
    <row r="2568" spans="1:13">
      <c r="A2568" s="5"/>
      <c r="B2568" s="97"/>
      <c r="C2568" s="97"/>
      <c r="D2568" s="98"/>
      <c r="E2568" s="98"/>
      <c r="F2568" s="98"/>
      <c r="G2568" s="98"/>
      <c r="H2568" s="98"/>
      <c r="I2568" s="98"/>
      <c r="J2568" s="98"/>
      <c r="K2568" s="98"/>
      <c r="L2568" s="98"/>
      <c r="M2568" s="98"/>
    </row>
    <row r="2569" spans="1:13">
      <c r="A2569" s="5"/>
      <c r="B2569" s="97"/>
      <c r="C2569" s="97"/>
      <c r="D2569" s="98"/>
      <c r="E2569" s="98"/>
      <c r="F2569" s="98"/>
      <c r="G2569" s="98"/>
      <c r="H2569" s="98"/>
      <c r="I2569" s="98"/>
      <c r="J2569" s="98"/>
      <c r="K2569" s="98"/>
      <c r="L2569" s="98"/>
      <c r="M2569" s="98"/>
    </row>
    <row r="2570" spans="1:13">
      <c r="A2570" s="5"/>
      <c r="B2570" s="97"/>
      <c r="C2570" s="97"/>
      <c r="D2570" s="98"/>
      <c r="E2570" s="98"/>
      <c r="F2570" s="98"/>
      <c r="G2570" s="98"/>
      <c r="H2570" s="98"/>
      <c r="I2570" s="98"/>
      <c r="J2570" s="98"/>
      <c r="K2570" s="98"/>
      <c r="L2570" s="98"/>
      <c r="M2570" s="98"/>
    </row>
    <row r="2571" spans="1:13">
      <c r="A2571" s="5"/>
      <c r="B2571" s="97"/>
      <c r="C2571" s="97"/>
      <c r="D2571" s="98"/>
      <c r="E2571" s="98"/>
      <c r="F2571" s="98"/>
      <c r="G2571" s="98"/>
      <c r="H2571" s="98"/>
      <c r="I2571" s="98"/>
      <c r="J2571" s="98"/>
      <c r="K2571" s="98"/>
      <c r="L2571" s="98"/>
      <c r="M2571" s="98"/>
    </row>
    <row r="2572" spans="1:13">
      <c r="A2572" s="5"/>
      <c r="B2572" s="97"/>
      <c r="C2572" s="97"/>
      <c r="D2572" s="98"/>
      <c r="E2572" s="98"/>
      <c r="F2572" s="98"/>
      <c r="G2572" s="98"/>
      <c r="H2572" s="98"/>
      <c r="I2572" s="98"/>
      <c r="J2572" s="98"/>
      <c r="K2572" s="98"/>
      <c r="L2572" s="98"/>
      <c r="M2572" s="98"/>
    </row>
    <row r="2573" spans="1:13">
      <c r="A2573" s="5"/>
      <c r="B2573" s="97"/>
      <c r="C2573" s="97"/>
      <c r="D2573" s="98"/>
      <c r="E2573" s="98"/>
      <c r="F2573" s="98"/>
      <c r="G2573" s="98"/>
      <c r="H2573" s="98"/>
      <c r="I2573" s="98"/>
      <c r="J2573" s="98"/>
      <c r="K2573" s="98"/>
      <c r="L2573" s="98"/>
      <c r="M2573" s="98"/>
    </row>
    <row r="2574" spans="1:13">
      <c r="A2574" s="5"/>
      <c r="B2574" s="97"/>
      <c r="C2574" s="97"/>
      <c r="D2574" s="98"/>
      <c r="E2574" s="98"/>
      <c r="F2574" s="98"/>
      <c r="G2574" s="98"/>
      <c r="H2574" s="98"/>
      <c r="I2574" s="98"/>
      <c r="J2574" s="98"/>
      <c r="K2574" s="98"/>
      <c r="L2574" s="98"/>
      <c r="M2574" s="98"/>
    </row>
    <row r="2575" spans="1:13">
      <c r="A2575" s="5"/>
      <c r="B2575" s="97"/>
      <c r="C2575" s="97"/>
      <c r="D2575" s="98"/>
      <c r="E2575" s="98"/>
      <c r="F2575" s="98"/>
      <c r="G2575" s="98"/>
      <c r="H2575" s="98"/>
      <c r="I2575" s="98"/>
      <c r="J2575" s="98"/>
      <c r="K2575" s="98"/>
      <c r="L2575" s="98"/>
      <c r="M2575" s="98"/>
    </row>
    <row r="2576" spans="1:13">
      <c r="A2576" s="5"/>
      <c r="B2576" s="97"/>
      <c r="C2576" s="97"/>
      <c r="D2576" s="98"/>
      <c r="E2576" s="98"/>
      <c r="F2576" s="98"/>
      <c r="G2576" s="98"/>
      <c r="H2576" s="98"/>
      <c r="I2576" s="98"/>
      <c r="J2576" s="98"/>
      <c r="K2576" s="98"/>
      <c r="L2576" s="98"/>
      <c r="M2576" s="98"/>
    </row>
    <row r="2577" spans="1:13">
      <c r="A2577" s="5"/>
      <c r="B2577" s="97"/>
      <c r="C2577" s="97"/>
      <c r="D2577" s="98"/>
      <c r="E2577" s="98"/>
      <c r="F2577" s="98"/>
      <c r="G2577" s="98"/>
      <c r="H2577" s="98"/>
      <c r="I2577" s="98"/>
      <c r="J2577" s="98"/>
      <c r="K2577" s="98"/>
      <c r="L2577" s="98"/>
      <c r="M2577" s="98"/>
    </row>
    <row r="2578" spans="1:13">
      <c r="A2578" s="5"/>
      <c r="B2578" s="97"/>
      <c r="C2578" s="97"/>
      <c r="D2578" s="98"/>
      <c r="E2578" s="98"/>
      <c r="F2578" s="98"/>
      <c r="G2578" s="98"/>
      <c r="H2578" s="98"/>
      <c r="I2578" s="98"/>
      <c r="J2578" s="98"/>
      <c r="K2578" s="98"/>
      <c r="L2578" s="98"/>
      <c r="M2578" s="98"/>
    </row>
    <row r="2579" spans="1:13">
      <c r="A2579" s="5"/>
      <c r="B2579" s="97"/>
      <c r="C2579" s="97"/>
      <c r="D2579" s="98"/>
      <c r="E2579" s="98"/>
      <c r="F2579" s="98"/>
      <c r="G2579" s="98"/>
      <c r="H2579" s="98"/>
      <c r="I2579" s="98"/>
      <c r="J2579" s="98"/>
      <c r="K2579" s="98"/>
      <c r="L2579" s="98"/>
      <c r="M2579" s="98"/>
    </row>
    <row r="2580" spans="1:13">
      <c r="A2580" s="5"/>
      <c r="B2580" s="97"/>
      <c r="C2580" s="97"/>
      <c r="D2580" s="98"/>
      <c r="E2580" s="98"/>
      <c r="F2580" s="98"/>
      <c r="G2580" s="98"/>
      <c r="H2580" s="98"/>
      <c r="I2580" s="98"/>
      <c r="J2580" s="98"/>
      <c r="K2580" s="98"/>
      <c r="L2580" s="98"/>
      <c r="M2580" s="98"/>
    </row>
    <row r="2581" spans="1:13">
      <c r="A2581" s="5"/>
      <c r="B2581" s="97"/>
      <c r="C2581" s="97"/>
      <c r="D2581" s="98"/>
      <c r="E2581" s="98"/>
      <c r="F2581" s="98"/>
      <c r="G2581" s="98"/>
      <c r="H2581" s="98"/>
      <c r="I2581" s="98"/>
      <c r="J2581" s="98"/>
      <c r="K2581" s="98"/>
      <c r="L2581" s="98"/>
      <c r="M2581" s="98"/>
    </row>
    <row r="2582" spans="1:13">
      <c r="A2582" s="5"/>
      <c r="B2582" s="97"/>
      <c r="C2582" s="97"/>
      <c r="D2582" s="98"/>
      <c r="E2582" s="98"/>
      <c r="F2582" s="98"/>
      <c r="G2582" s="98"/>
      <c r="H2582" s="98"/>
      <c r="I2582" s="98"/>
      <c r="J2582" s="98"/>
      <c r="K2582" s="98"/>
      <c r="L2582" s="98"/>
      <c r="M2582" s="98"/>
    </row>
    <row r="2583" spans="1:13">
      <c r="A2583" s="5"/>
      <c r="B2583" s="97"/>
      <c r="C2583" s="97"/>
      <c r="D2583" s="98"/>
      <c r="E2583" s="98"/>
      <c r="F2583" s="98"/>
      <c r="G2583" s="98"/>
      <c r="H2583" s="98"/>
      <c r="I2583" s="98"/>
      <c r="J2583" s="98"/>
      <c r="K2583" s="98"/>
      <c r="L2583" s="98"/>
      <c r="M2583" s="98"/>
    </row>
    <row r="2584" spans="1:13">
      <c r="A2584" s="5"/>
      <c r="B2584" s="97"/>
      <c r="C2584" s="97"/>
      <c r="D2584" s="98"/>
      <c r="E2584" s="98"/>
      <c r="F2584" s="98"/>
      <c r="G2584" s="98"/>
      <c r="H2584" s="98"/>
      <c r="I2584" s="98"/>
      <c r="J2584" s="98"/>
      <c r="K2584" s="98"/>
      <c r="L2584" s="98"/>
      <c r="M2584" s="98"/>
    </row>
    <row r="2585" spans="1:13">
      <c r="A2585" s="5"/>
      <c r="B2585" s="97"/>
      <c r="C2585" s="97"/>
      <c r="D2585" s="98"/>
      <c r="E2585" s="98"/>
      <c r="F2585" s="98"/>
      <c r="G2585" s="98"/>
      <c r="H2585" s="98"/>
      <c r="I2585" s="98"/>
      <c r="J2585" s="98"/>
      <c r="K2585" s="98"/>
      <c r="L2585" s="98"/>
      <c r="M2585" s="98"/>
    </row>
    <row r="2586" spans="1:13">
      <c r="A2586" s="5"/>
      <c r="B2586" s="97"/>
      <c r="C2586" s="97"/>
      <c r="D2586" s="98"/>
      <c r="E2586" s="98"/>
      <c r="F2586" s="98"/>
      <c r="G2586" s="98"/>
      <c r="H2586" s="98"/>
      <c r="I2586" s="98"/>
      <c r="J2586" s="98"/>
      <c r="K2586" s="98"/>
      <c r="L2586" s="98"/>
      <c r="M2586" s="98"/>
    </row>
    <row r="2587" spans="1:13">
      <c r="A2587" s="5"/>
      <c r="B2587" s="97"/>
      <c r="C2587" s="97"/>
      <c r="D2587" s="98"/>
      <c r="E2587" s="98"/>
      <c r="F2587" s="98"/>
      <c r="G2587" s="98"/>
      <c r="H2587" s="98"/>
      <c r="I2587" s="98"/>
      <c r="J2587" s="98"/>
      <c r="K2587" s="98"/>
      <c r="L2587" s="98"/>
      <c r="M2587" s="98"/>
    </row>
    <row r="2588" spans="1:13">
      <c r="A2588" s="5"/>
      <c r="B2588" s="97"/>
      <c r="C2588" s="97"/>
      <c r="D2588" s="98"/>
      <c r="E2588" s="98"/>
      <c r="F2588" s="98"/>
      <c r="G2588" s="98"/>
      <c r="H2588" s="98"/>
      <c r="I2588" s="98"/>
      <c r="J2588" s="98"/>
      <c r="K2588" s="98"/>
      <c r="L2588" s="98"/>
      <c r="M2588" s="98"/>
    </row>
    <row r="2589" spans="1:13">
      <c r="A2589" s="5"/>
      <c r="B2589" s="97"/>
      <c r="C2589" s="97"/>
      <c r="D2589" s="98"/>
      <c r="E2589" s="98"/>
      <c r="F2589" s="98"/>
      <c r="G2589" s="98"/>
      <c r="H2589" s="98"/>
      <c r="I2589" s="98"/>
      <c r="J2589" s="98"/>
      <c r="K2589" s="98"/>
      <c r="L2589" s="98"/>
      <c r="M2589" s="98"/>
    </row>
    <row r="2590" spans="1:13">
      <c r="A2590" s="5"/>
      <c r="B2590" s="97"/>
      <c r="C2590" s="97"/>
      <c r="D2590" s="98"/>
      <c r="E2590" s="98"/>
      <c r="F2590" s="98"/>
      <c r="G2590" s="98"/>
      <c r="H2590" s="98"/>
      <c r="I2590" s="98"/>
      <c r="J2590" s="98"/>
      <c r="K2590" s="98"/>
      <c r="L2590" s="98"/>
      <c r="M2590" s="98"/>
    </row>
    <row r="2591" spans="1:13">
      <c r="A2591" s="5"/>
      <c r="B2591" s="97"/>
      <c r="C2591" s="97"/>
      <c r="D2591" s="98"/>
      <c r="E2591" s="98"/>
      <c r="F2591" s="98"/>
      <c r="G2591" s="98"/>
      <c r="H2591" s="98"/>
      <c r="I2591" s="98"/>
      <c r="J2591" s="98"/>
      <c r="K2591" s="98"/>
      <c r="L2591" s="98"/>
      <c r="M2591" s="98"/>
    </row>
    <row r="2592" spans="1:13">
      <c r="A2592" s="5"/>
      <c r="B2592" s="97"/>
      <c r="C2592" s="97"/>
      <c r="D2592" s="98"/>
      <c r="E2592" s="98"/>
      <c r="F2592" s="98"/>
      <c r="G2592" s="98"/>
      <c r="H2592" s="98"/>
      <c r="I2592" s="98"/>
      <c r="J2592" s="98"/>
      <c r="K2592" s="98"/>
      <c r="L2592" s="98"/>
      <c r="M2592" s="98"/>
    </row>
    <row r="2593" spans="1:13">
      <c r="A2593" s="5"/>
      <c r="B2593" s="97"/>
      <c r="C2593" s="97"/>
      <c r="D2593" s="98"/>
      <c r="E2593" s="98"/>
      <c r="F2593" s="98"/>
      <c r="G2593" s="98"/>
      <c r="H2593" s="98"/>
      <c r="I2593" s="98"/>
      <c r="J2593" s="98"/>
      <c r="K2593" s="98"/>
      <c r="L2593" s="98"/>
      <c r="M2593" s="98"/>
    </row>
    <row r="2594" spans="1:13">
      <c r="A2594" s="5"/>
      <c r="B2594" s="97"/>
      <c r="C2594" s="97"/>
      <c r="D2594" s="98"/>
      <c r="E2594" s="98"/>
      <c r="F2594" s="98"/>
      <c r="G2594" s="98"/>
      <c r="H2594" s="98"/>
      <c r="I2594" s="98"/>
      <c r="J2594" s="98"/>
      <c r="K2594" s="98"/>
      <c r="L2594" s="98"/>
      <c r="M2594" s="98"/>
    </row>
    <row r="2595" spans="1:13">
      <c r="A2595" s="5"/>
      <c r="B2595" s="97"/>
      <c r="C2595" s="97"/>
      <c r="D2595" s="98"/>
      <c r="E2595" s="98"/>
      <c r="F2595" s="98"/>
      <c r="G2595" s="98"/>
      <c r="H2595" s="98"/>
      <c r="I2595" s="98"/>
      <c r="J2595" s="98"/>
      <c r="K2595" s="98"/>
      <c r="L2595" s="98"/>
      <c r="M2595" s="98"/>
    </row>
    <row r="2596" spans="1:13">
      <c r="A2596" s="5"/>
      <c r="B2596" s="97"/>
      <c r="C2596" s="97"/>
      <c r="D2596" s="98"/>
      <c r="E2596" s="98"/>
      <c r="F2596" s="98"/>
      <c r="G2596" s="98"/>
      <c r="H2596" s="98"/>
      <c r="I2596" s="98"/>
      <c r="J2596" s="98"/>
      <c r="K2596" s="98"/>
      <c r="L2596" s="98"/>
      <c r="M2596" s="98"/>
    </row>
    <row r="2597" spans="1:13">
      <c r="A2597" s="5"/>
      <c r="B2597" s="97"/>
      <c r="C2597" s="97"/>
      <c r="D2597" s="98"/>
      <c r="E2597" s="98"/>
      <c r="F2597" s="98"/>
      <c r="G2597" s="98"/>
      <c r="H2597" s="98"/>
      <c r="I2597" s="98"/>
      <c r="J2597" s="98"/>
      <c r="K2597" s="98"/>
      <c r="L2597" s="98"/>
      <c r="M2597" s="98"/>
    </row>
    <row r="2598" spans="1:13">
      <c r="A2598" s="5"/>
      <c r="B2598" s="97"/>
      <c r="C2598" s="97"/>
      <c r="D2598" s="98"/>
      <c r="E2598" s="98"/>
      <c r="F2598" s="98"/>
      <c r="G2598" s="98"/>
      <c r="H2598" s="98"/>
      <c r="I2598" s="98"/>
      <c r="J2598" s="98"/>
      <c r="K2598" s="98"/>
      <c r="L2598" s="98"/>
      <c r="M2598" s="98"/>
    </row>
    <row r="2599" spans="1:13">
      <c r="A2599" s="5"/>
      <c r="B2599" s="97"/>
      <c r="C2599" s="97"/>
      <c r="D2599" s="98"/>
      <c r="E2599" s="98"/>
      <c r="F2599" s="98"/>
      <c r="G2599" s="98"/>
      <c r="H2599" s="98"/>
      <c r="I2599" s="98"/>
      <c r="J2599" s="98"/>
      <c r="K2599" s="98"/>
      <c r="L2599" s="98"/>
      <c r="M2599" s="98"/>
    </row>
    <row r="2600" spans="1:13">
      <c r="A2600" s="5"/>
      <c r="B2600" s="97"/>
      <c r="C2600" s="97"/>
      <c r="D2600" s="98"/>
      <c r="E2600" s="98"/>
      <c r="F2600" s="98"/>
      <c r="G2600" s="98"/>
      <c r="H2600" s="98"/>
      <c r="I2600" s="98"/>
      <c r="J2600" s="98"/>
      <c r="K2600" s="98"/>
      <c r="L2600" s="98"/>
      <c r="M2600" s="98"/>
    </row>
    <row r="2601" spans="1:13">
      <c r="A2601" s="5"/>
      <c r="B2601" s="97"/>
      <c r="C2601" s="97"/>
      <c r="D2601" s="98"/>
      <c r="E2601" s="98"/>
      <c r="F2601" s="98"/>
      <c r="G2601" s="98"/>
      <c r="H2601" s="98"/>
      <c r="I2601" s="98"/>
      <c r="J2601" s="98"/>
      <c r="K2601" s="98"/>
      <c r="L2601" s="98"/>
      <c r="M2601" s="98"/>
    </row>
    <row r="2602" spans="1:13">
      <c r="A2602" s="5"/>
      <c r="B2602" s="97"/>
      <c r="C2602" s="97"/>
      <c r="D2602" s="98"/>
      <c r="E2602" s="98"/>
      <c r="F2602" s="98"/>
      <c r="G2602" s="98"/>
      <c r="H2602" s="98"/>
      <c r="I2602" s="98"/>
      <c r="J2602" s="98"/>
      <c r="K2602" s="98"/>
      <c r="L2602" s="98"/>
      <c r="M2602" s="98"/>
    </row>
    <row r="2603" spans="1:13">
      <c r="A2603" s="5"/>
      <c r="B2603" s="97"/>
      <c r="C2603" s="97"/>
      <c r="D2603" s="98"/>
      <c r="E2603" s="98"/>
      <c r="F2603" s="98"/>
      <c r="G2603" s="98"/>
      <c r="H2603" s="98"/>
      <c r="I2603" s="98"/>
      <c r="J2603" s="98"/>
      <c r="K2603" s="98"/>
      <c r="L2603" s="98"/>
      <c r="M2603" s="98"/>
    </row>
    <row r="2604" spans="1:13">
      <c r="A2604" s="5"/>
      <c r="B2604" s="97"/>
      <c r="C2604" s="97"/>
      <c r="D2604" s="98"/>
      <c r="E2604" s="98"/>
      <c r="F2604" s="98"/>
      <c r="G2604" s="98"/>
      <c r="H2604" s="98"/>
      <c r="I2604" s="98"/>
      <c r="J2604" s="98"/>
      <c r="K2604" s="98"/>
      <c r="L2604" s="98"/>
      <c r="M2604" s="98"/>
    </row>
    <row r="2605" spans="1:13">
      <c r="A2605" s="5"/>
      <c r="B2605" s="97"/>
      <c r="C2605" s="97"/>
      <c r="D2605" s="98"/>
      <c r="E2605" s="98"/>
      <c r="F2605" s="98"/>
      <c r="G2605" s="98"/>
      <c r="H2605" s="98"/>
      <c r="I2605" s="98"/>
      <c r="J2605" s="98"/>
      <c r="K2605" s="98"/>
      <c r="L2605" s="98"/>
      <c r="M2605" s="98"/>
    </row>
    <row r="2606" spans="1:13">
      <c r="A2606" s="5"/>
      <c r="B2606" s="97"/>
      <c r="C2606" s="97"/>
      <c r="D2606" s="98"/>
      <c r="E2606" s="98"/>
      <c r="F2606" s="98"/>
      <c r="G2606" s="98"/>
      <c r="H2606" s="98"/>
      <c r="I2606" s="98"/>
      <c r="J2606" s="98"/>
      <c r="K2606" s="98"/>
      <c r="L2606" s="98"/>
      <c r="M2606" s="98"/>
    </row>
    <row r="2607" spans="1:13">
      <c r="A2607" s="5"/>
      <c r="B2607" s="97"/>
      <c r="C2607" s="97"/>
      <c r="D2607" s="98"/>
      <c r="E2607" s="98"/>
      <c r="F2607" s="98"/>
      <c r="G2607" s="98"/>
      <c r="H2607" s="98"/>
      <c r="I2607" s="98"/>
      <c r="J2607" s="98"/>
      <c r="K2607" s="98"/>
      <c r="L2607" s="98"/>
      <c r="M2607" s="98"/>
    </row>
    <row r="2608" spans="1:13">
      <c r="A2608" s="5"/>
      <c r="B2608" s="97"/>
      <c r="C2608" s="97"/>
      <c r="D2608" s="98"/>
      <c r="E2608" s="98"/>
      <c r="F2608" s="98"/>
      <c r="G2608" s="98"/>
      <c r="H2608" s="98"/>
      <c r="I2608" s="98"/>
      <c r="J2608" s="98"/>
      <c r="K2608" s="98"/>
      <c r="L2608" s="98"/>
      <c r="M2608" s="98"/>
    </row>
    <row r="2609" spans="1:13">
      <c r="A2609" s="5"/>
      <c r="B2609" s="97"/>
      <c r="C2609" s="97"/>
      <c r="D2609" s="98"/>
      <c r="E2609" s="98"/>
      <c r="F2609" s="98"/>
      <c r="G2609" s="98"/>
      <c r="H2609" s="98"/>
      <c r="I2609" s="98"/>
      <c r="J2609" s="98"/>
      <c r="K2609" s="98"/>
      <c r="L2609" s="98"/>
      <c r="M2609" s="98"/>
    </row>
    <row r="2610" spans="1:13">
      <c r="A2610" s="5"/>
      <c r="B2610" s="97"/>
      <c r="C2610" s="97"/>
      <c r="D2610" s="98"/>
      <c r="E2610" s="98"/>
      <c r="F2610" s="98"/>
      <c r="G2610" s="98"/>
      <c r="H2610" s="98"/>
      <c r="I2610" s="98"/>
      <c r="J2610" s="98"/>
      <c r="K2610" s="98"/>
      <c r="L2610" s="98"/>
      <c r="M2610" s="98"/>
    </row>
    <row r="2611" spans="1:13">
      <c r="A2611" s="5"/>
      <c r="B2611" s="97"/>
      <c r="C2611" s="97"/>
      <c r="D2611" s="98"/>
      <c r="E2611" s="98"/>
      <c r="F2611" s="98"/>
      <c r="G2611" s="98"/>
      <c r="H2611" s="98"/>
      <c r="I2611" s="98"/>
      <c r="J2611" s="98"/>
      <c r="K2611" s="98"/>
      <c r="L2611" s="98"/>
      <c r="M2611" s="98"/>
    </row>
    <row r="2612" spans="1:13">
      <c r="A2612" s="5"/>
      <c r="B2612" s="97"/>
      <c r="C2612" s="97"/>
      <c r="D2612" s="98"/>
      <c r="E2612" s="98"/>
      <c r="F2612" s="98"/>
      <c r="G2612" s="98"/>
      <c r="H2612" s="98"/>
      <c r="I2612" s="98"/>
      <c r="J2612" s="98"/>
      <c r="K2612" s="98"/>
      <c r="L2612" s="98"/>
      <c r="M2612" s="98"/>
    </row>
    <row r="2613" spans="1:13">
      <c r="A2613" s="5"/>
      <c r="B2613" s="97"/>
      <c r="C2613" s="97"/>
      <c r="D2613" s="98"/>
      <c r="E2613" s="98"/>
      <c r="F2613" s="98"/>
      <c r="G2613" s="98"/>
      <c r="H2613" s="98"/>
      <c r="I2613" s="98"/>
      <c r="J2613" s="98"/>
      <c r="K2613" s="98"/>
      <c r="L2613" s="98"/>
      <c r="M2613" s="98"/>
    </row>
    <row r="2614" spans="1:13">
      <c r="A2614" s="5"/>
      <c r="B2614" s="97"/>
      <c r="C2614" s="97"/>
      <c r="D2614" s="98"/>
      <c r="E2614" s="98"/>
      <c r="F2614" s="98"/>
      <c r="G2614" s="98"/>
      <c r="H2614" s="98"/>
      <c r="I2614" s="98"/>
      <c r="J2614" s="98"/>
      <c r="K2614" s="98"/>
      <c r="L2614" s="98"/>
      <c r="M2614" s="98"/>
    </row>
    <row r="2615" spans="1:13">
      <c r="A2615" s="5"/>
      <c r="B2615" s="97"/>
      <c r="C2615" s="97"/>
      <c r="D2615" s="98"/>
      <c r="E2615" s="98"/>
      <c r="F2615" s="98"/>
      <c r="G2615" s="98"/>
      <c r="H2615" s="98"/>
      <c r="I2615" s="98"/>
      <c r="J2615" s="98"/>
      <c r="K2615" s="98"/>
      <c r="L2615" s="98"/>
      <c r="M2615" s="98"/>
    </row>
    <row r="2616" spans="1:13">
      <c r="A2616" s="5"/>
      <c r="B2616" s="97"/>
      <c r="C2616" s="97"/>
      <c r="D2616" s="98"/>
      <c r="E2616" s="98"/>
      <c r="F2616" s="98"/>
      <c r="G2616" s="98"/>
      <c r="H2616" s="98"/>
      <c r="I2616" s="98"/>
      <c r="J2616" s="98"/>
      <c r="K2616" s="98"/>
      <c r="L2616" s="98"/>
      <c r="M2616" s="98"/>
    </row>
    <row r="2617" spans="1:13">
      <c r="A2617" s="5"/>
      <c r="B2617" s="97"/>
      <c r="C2617" s="97"/>
      <c r="D2617" s="98"/>
      <c r="E2617" s="98"/>
      <c r="F2617" s="98"/>
      <c r="G2617" s="98"/>
      <c r="H2617" s="98"/>
      <c r="I2617" s="98"/>
      <c r="J2617" s="98"/>
      <c r="K2617" s="98"/>
      <c r="L2617" s="98"/>
      <c r="M2617" s="98"/>
    </row>
    <row r="2618" spans="1:13">
      <c r="A2618" s="5"/>
      <c r="B2618" s="97"/>
      <c r="C2618" s="97"/>
      <c r="D2618" s="98"/>
      <c r="E2618" s="98"/>
      <c r="F2618" s="98"/>
      <c r="G2618" s="98"/>
      <c r="H2618" s="98"/>
      <c r="I2618" s="98"/>
      <c r="J2618" s="98"/>
      <c r="K2618" s="98"/>
      <c r="L2618" s="98"/>
      <c r="M2618" s="98"/>
    </row>
    <row r="2619" spans="1:13">
      <c r="A2619" s="5"/>
      <c r="B2619" s="97"/>
      <c r="C2619" s="97"/>
      <c r="D2619" s="98"/>
      <c r="E2619" s="98"/>
      <c r="F2619" s="98"/>
      <c r="G2619" s="98"/>
      <c r="H2619" s="98"/>
      <c r="I2619" s="98"/>
      <c r="J2619" s="98"/>
      <c r="K2619" s="98"/>
      <c r="L2619" s="98"/>
      <c r="M2619" s="98"/>
    </row>
    <row r="2620" spans="1:13">
      <c r="A2620" s="5"/>
      <c r="B2620" s="97"/>
      <c r="C2620" s="97"/>
      <c r="D2620" s="98"/>
      <c r="E2620" s="98"/>
      <c r="F2620" s="98"/>
      <c r="G2620" s="98"/>
      <c r="H2620" s="98"/>
      <c r="I2620" s="98"/>
      <c r="J2620" s="98"/>
      <c r="K2620" s="98"/>
      <c r="L2620" s="98"/>
      <c r="M2620" s="98"/>
    </row>
    <row r="2621" spans="1:13">
      <c r="A2621" s="5"/>
      <c r="B2621" s="97"/>
      <c r="C2621" s="97"/>
      <c r="D2621" s="98"/>
      <c r="E2621" s="98"/>
      <c r="F2621" s="98"/>
      <c r="G2621" s="98"/>
      <c r="H2621" s="98"/>
      <c r="I2621" s="98"/>
      <c r="J2621" s="98"/>
      <c r="K2621" s="98"/>
      <c r="L2621" s="98"/>
      <c r="M2621" s="98"/>
    </row>
    <row r="2622" spans="1:13">
      <c r="A2622" s="5"/>
      <c r="B2622" s="97"/>
      <c r="C2622" s="97"/>
      <c r="D2622" s="98"/>
      <c r="E2622" s="98"/>
      <c r="F2622" s="98"/>
      <c r="G2622" s="98"/>
      <c r="H2622" s="98"/>
      <c r="I2622" s="98"/>
      <c r="J2622" s="98"/>
      <c r="K2622" s="98"/>
      <c r="L2622" s="98"/>
      <c r="M2622" s="98"/>
    </row>
    <row r="2623" spans="1:13">
      <c r="A2623" s="5"/>
      <c r="B2623" s="97"/>
      <c r="C2623" s="97"/>
      <c r="D2623" s="98"/>
      <c r="E2623" s="98"/>
      <c r="F2623" s="98"/>
      <c r="G2623" s="98"/>
      <c r="H2623" s="98"/>
      <c r="I2623" s="98"/>
      <c r="J2623" s="98"/>
      <c r="K2623" s="98"/>
      <c r="L2623" s="98"/>
      <c r="M2623" s="98"/>
    </row>
    <row r="2624" spans="1:13">
      <c r="A2624" s="5"/>
      <c r="B2624" s="97"/>
      <c r="C2624" s="97"/>
      <c r="D2624" s="98"/>
      <c r="E2624" s="98"/>
      <c r="F2624" s="98"/>
      <c r="G2624" s="98"/>
      <c r="H2624" s="98"/>
      <c r="I2624" s="98"/>
      <c r="J2624" s="98"/>
      <c r="K2624" s="98"/>
      <c r="L2624" s="98"/>
      <c r="M2624" s="98"/>
    </row>
    <row r="2625" spans="1:13">
      <c r="A2625" s="5"/>
      <c r="B2625" s="97"/>
      <c r="C2625" s="97"/>
      <c r="D2625" s="98"/>
      <c r="E2625" s="98"/>
      <c r="F2625" s="98"/>
      <c r="G2625" s="98"/>
      <c r="H2625" s="98"/>
      <c r="I2625" s="98"/>
      <c r="J2625" s="98"/>
      <c r="K2625" s="98"/>
      <c r="L2625" s="98"/>
      <c r="M2625" s="98"/>
    </row>
    <row r="2626" spans="1:13">
      <c r="A2626" s="5"/>
      <c r="B2626" s="97"/>
      <c r="C2626" s="97"/>
      <c r="D2626" s="98"/>
      <c r="E2626" s="98"/>
      <c r="F2626" s="98"/>
      <c r="G2626" s="98"/>
      <c r="H2626" s="98"/>
      <c r="I2626" s="98"/>
      <c r="J2626" s="98"/>
      <c r="K2626" s="98"/>
      <c r="L2626" s="98"/>
      <c r="M2626" s="98"/>
    </row>
    <row r="2627" spans="1:13">
      <c r="A2627" s="5"/>
      <c r="B2627" s="97"/>
      <c r="C2627" s="97"/>
      <c r="D2627" s="98"/>
      <c r="E2627" s="98"/>
      <c r="F2627" s="98"/>
      <c r="G2627" s="98"/>
      <c r="H2627" s="98"/>
      <c r="I2627" s="98"/>
      <c r="J2627" s="98"/>
      <c r="K2627" s="98"/>
      <c r="L2627" s="98"/>
      <c r="M2627" s="98"/>
    </row>
    <row r="2628" spans="1:13">
      <c r="A2628" s="5"/>
      <c r="B2628" s="97"/>
      <c r="C2628" s="97"/>
      <c r="D2628" s="98"/>
      <c r="E2628" s="98"/>
      <c r="F2628" s="98"/>
      <c r="G2628" s="98"/>
      <c r="H2628" s="98"/>
      <c r="I2628" s="98"/>
      <c r="J2628" s="98"/>
      <c r="K2628" s="98"/>
      <c r="L2628" s="98"/>
      <c r="M2628" s="98"/>
    </row>
    <row r="2629" spans="1:13">
      <c r="A2629" s="5"/>
      <c r="B2629" s="97"/>
      <c r="C2629" s="97"/>
      <c r="D2629" s="98"/>
      <c r="E2629" s="98"/>
      <c r="F2629" s="98"/>
      <c r="G2629" s="98"/>
      <c r="H2629" s="98"/>
      <c r="I2629" s="98"/>
      <c r="J2629" s="98"/>
      <c r="K2629" s="98"/>
      <c r="L2629" s="98"/>
      <c r="M2629" s="98"/>
    </row>
    <row r="2630" spans="1:13">
      <c r="A2630" s="5"/>
      <c r="B2630" s="97"/>
      <c r="C2630" s="97"/>
      <c r="D2630" s="98"/>
      <c r="E2630" s="98"/>
      <c r="F2630" s="98"/>
      <c r="G2630" s="98"/>
      <c r="H2630" s="98"/>
      <c r="I2630" s="98"/>
      <c r="J2630" s="98"/>
      <c r="K2630" s="98"/>
      <c r="L2630" s="98"/>
      <c r="M2630" s="98"/>
    </row>
    <row r="2631" spans="1:13">
      <c r="A2631" s="5"/>
      <c r="B2631" s="97"/>
      <c r="C2631" s="97"/>
      <c r="D2631" s="98"/>
      <c r="E2631" s="98"/>
      <c r="F2631" s="98"/>
      <c r="G2631" s="98"/>
      <c r="H2631" s="98"/>
      <c r="I2631" s="98"/>
      <c r="J2631" s="98"/>
      <c r="K2631" s="98"/>
      <c r="L2631" s="98"/>
      <c r="M2631" s="98"/>
    </row>
    <row r="2632" spans="1:13">
      <c r="A2632" s="5"/>
      <c r="B2632" s="97"/>
      <c r="C2632" s="97"/>
      <c r="D2632" s="98"/>
      <c r="E2632" s="98"/>
      <c r="F2632" s="98"/>
      <c r="G2632" s="98"/>
      <c r="H2632" s="98"/>
      <c r="I2632" s="98"/>
      <c r="J2632" s="98"/>
      <c r="K2632" s="98"/>
      <c r="L2632" s="98"/>
      <c r="M2632" s="98"/>
    </row>
    <row r="2633" spans="1:13">
      <c r="A2633" s="5"/>
      <c r="B2633" s="97"/>
      <c r="C2633" s="97"/>
      <c r="D2633" s="98"/>
      <c r="E2633" s="98"/>
      <c r="F2633" s="98"/>
      <c r="G2633" s="98"/>
      <c r="H2633" s="98"/>
      <c r="I2633" s="98"/>
      <c r="J2633" s="98"/>
      <c r="K2633" s="98"/>
      <c r="L2633" s="98"/>
      <c r="M2633" s="98"/>
    </row>
    <row r="2634" spans="1:13">
      <c r="A2634" s="5"/>
      <c r="B2634" s="97"/>
      <c r="C2634" s="97"/>
      <c r="D2634" s="98"/>
      <c r="E2634" s="98"/>
      <c r="F2634" s="98"/>
      <c r="G2634" s="98"/>
      <c r="H2634" s="98"/>
      <c r="I2634" s="98"/>
      <c r="J2634" s="98"/>
      <c r="K2634" s="98"/>
      <c r="L2634" s="98"/>
      <c r="M2634" s="98"/>
    </row>
    <row r="2635" spans="1:13">
      <c r="A2635" s="5"/>
      <c r="B2635" s="97"/>
      <c r="C2635" s="97"/>
      <c r="D2635" s="98"/>
      <c r="E2635" s="98"/>
      <c r="F2635" s="98"/>
      <c r="G2635" s="98"/>
      <c r="H2635" s="98"/>
      <c r="I2635" s="98"/>
      <c r="J2635" s="98"/>
      <c r="K2635" s="98"/>
      <c r="L2635" s="98"/>
      <c r="M2635" s="98"/>
    </row>
    <row r="2636" spans="1:13">
      <c r="A2636" s="5"/>
      <c r="B2636" s="97"/>
      <c r="C2636" s="97"/>
      <c r="D2636" s="98"/>
      <c r="E2636" s="98"/>
      <c r="F2636" s="98"/>
      <c r="G2636" s="98"/>
      <c r="H2636" s="98"/>
      <c r="I2636" s="98"/>
      <c r="J2636" s="98"/>
      <c r="K2636" s="98"/>
      <c r="L2636" s="98"/>
      <c r="M2636" s="98"/>
    </row>
    <row r="2637" spans="1:13">
      <c r="A2637" s="5"/>
      <c r="B2637" s="97"/>
      <c r="C2637" s="97"/>
      <c r="D2637" s="98"/>
      <c r="E2637" s="98"/>
      <c r="F2637" s="98"/>
      <c r="G2637" s="98"/>
      <c r="H2637" s="98"/>
      <c r="I2637" s="98"/>
      <c r="J2637" s="98"/>
      <c r="K2637" s="98"/>
      <c r="L2637" s="98"/>
      <c r="M2637" s="98"/>
    </row>
    <row r="2638" spans="1:13">
      <c r="A2638" s="5"/>
      <c r="B2638" s="97"/>
      <c r="C2638" s="97"/>
      <c r="D2638" s="98"/>
      <c r="E2638" s="98"/>
      <c r="F2638" s="98"/>
      <c r="G2638" s="98"/>
      <c r="H2638" s="98"/>
      <c r="I2638" s="98"/>
      <c r="J2638" s="98"/>
      <c r="K2638" s="98"/>
      <c r="L2638" s="98"/>
      <c r="M2638" s="98"/>
    </row>
    <row r="2639" spans="1:13">
      <c r="A2639" s="5"/>
      <c r="B2639" s="97"/>
      <c r="C2639" s="97"/>
      <c r="D2639" s="98"/>
      <c r="E2639" s="98"/>
      <c r="F2639" s="98"/>
      <c r="G2639" s="98"/>
      <c r="H2639" s="98"/>
      <c r="I2639" s="98"/>
      <c r="J2639" s="98"/>
      <c r="K2639" s="98"/>
      <c r="L2639" s="98"/>
      <c r="M2639" s="98"/>
    </row>
    <row r="2640" spans="1:13">
      <c r="A2640" s="5"/>
      <c r="B2640" s="97"/>
      <c r="C2640" s="97"/>
      <c r="D2640" s="98"/>
      <c r="E2640" s="98"/>
      <c r="F2640" s="98"/>
      <c r="G2640" s="98"/>
      <c r="H2640" s="98"/>
      <c r="I2640" s="98"/>
      <c r="J2640" s="98"/>
      <c r="K2640" s="98"/>
      <c r="L2640" s="98"/>
      <c r="M2640" s="98"/>
    </row>
    <row r="2641" spans="1:13">
      <c r="A2641" s="5"/>
      <c r="B2641" s="97"/>
      <c r="C2641" s="97"/>
      <c r="D2641" s="98"/>
      <c r="E2641" s="98"/>
      <c r="F2641" s="98"/>
      <c r="G2641" s="98"/>
      <c r="H2641" s="98"/>
      <c r="I2641" s="98"/>
      <c r="J2641" s="98"/>
      <c r="K2641" s="98"/>
      <c r="L2641" s="98"/>
      <c r="M2641" s="98"/>
    </row>
    <row r="2642" spans="1:13">
      <c r="A2642" s="5"/>
      <c r="B2642" s="97"/>
      <c r="C2642" s="97"/>
      <c r="D2642" s="98"/>
      <c r="E2642" s="98"/>
      <c r="F2642" s="98"/>
      <c r="G2642" s="98"/>
      <c r="H2642" s="98"/>
      <c r="I2642" s="98"/>
      <c r="J2642" s="98"/>
      <c r="K2642" s="98"/>
      <c r="L2642" s="98"/>
      <c r="M2642" s="98"/>
    </row>
    <row r="2643" spans="1:13">
      <c r="A2643" s="5"/>
      <c r="B2643" s="97"/>
      <c r="C2643" s="97"/>
      <c r="D2643" s="98"/>
      <c r="E2643" s="98"/>
      <c r="F2643" s="98"/>
      <c r="G2643" s="98"/>
      <c r="H2643" s="98"/>
      <c r="I2643" s="98"/>
      <c r="J2643" s="98"/>
      <c r="K2643" s="98"/>
      <c r="L2643" s="98"/>
      <c r="M2643" s="98"/>
    </row>
    <row r="2644" spans="1:13">
      <c r="A2644" s="5"/>
      <c r="B2644" s="97"/>
      <c r="C2644" s="97"/>
      <c r="D2644" s="98"/>
      <c r="E2644" s="98"/>
      <c r="F2644" s="98"/>
      <c r="G2644" s="98"/>
      <c r="H2644" s="98"/>
      <c r="I2644" s="98"/>
      <c r="J2644" s="98"/>
      <c r="K2644" s="98"/>
      <c r="L2644" s="98"/>
      <c r="M2644" s="98"/>
    </row>
    <row r="2645" spans="1:13">
      <c r="A2645" s="5"/>
      <c r="B2645" s="97"/>
      <c r="C2645" s="97"/>
      <c r="D2645" s="98"/>
      <c r="E2645" s="98"/>
      <c r="F2645" s="98"/>
      <c r="G2645" s="98"/>
      <c r="H2645" s="98"/>
      <c r="I2645" s="98"/>
      <c r="J2645" s="98"/>
      <c r="K2645" s="98"/>
      <c r="L2645" s="98"/>
      <c r="M2645" s="98"/>
    </row>
    <row r="2646" spans="1:13">
      <c r="A2646" s="5"/>
      <c r="B2646" s="97"/>
      <c r="C2646" s="97"/>
      <c r="D2646" s="98"/>
      <c r="E2646" s="98"/>
      <c r="F2646" s="98"/>
      <c r="G2646" s="98"/>
      <c r="H2646" s="98"/>
      <c r="I2646" s="98"/>
      <c r="J2646" s="98"/>
      <c r="K2646" s="98"/>
      <c r="L2646" s="98"/>
      <c r="M2646" s="98"/>
    </row>
    <row r="2647" spans="1:13">
      <c r="A2647" s="5"/>
      <c r="B2647" s="97"/>
      <c r="C2647" s="97"/>
      <c r="D2647" s="98"/>
      <c r="E2647" s="98"/>
      <c r="F2647" s="98"/>
      <c r="G2647" s="98"/>
      <c r="H2647" s="98"/>
      <c r="I2647" s="98"/>
      <c r="J2647" s="98"/>
      <c r="K2647" s="98"/>
      <c r="L2647" s="98"/>
      <c r="M2647" s="98"/>
    </row>
    <row r="2648" spans="1:13">
      <c r="A2648" s="5"/>
      <c r="B2648" s="97"/>
      <c r="C2648" s="97"/>
      <c r="D2648" s="98"/>
      <c r="E2648" s="98"/>
      <c r="F2648" s="98"/>
      <c r="G2648" s="98"/>
      <c r="H2648" s="98"/>
      <c r="I2648" s="98"/>
      <c r="J2648" s="98"/>
      <c r="K2648" s="98"/>
      <c r="L2648" s="98"/>
      <c r="M2648" s="98"/>
    </row>
    <row r="2649" spans="1:13">
      <c r="A2649" s="5"/>
      <c r="B2649" s="97"/>
      <c r="C2649" s="97"/>
      <c r="D2649" s="98"/>
      <c r="E2649" s="98"/>
      <c r="F2649" s="98"/>
      <c r="G2649" s="98"/>
      <c r="H2649" s="98"/>
      <c r="I2649" s="98"/>
      <c r="J2649" s="98"/>
      <c r="K2649" s="98"/>
      <c r="L2649" s="98"/>
      <c r="M2649" s="98"/>
    </row>
    <row r="2650" spans="1:13">
      <c r="A2650" s="5"/>
      <c r="B2650" s="97"/>
      <c r="C2650" s="97"/>
      <c r="D2650" s="98"/>
      <c r="E2650" s="98"/>
      <c r="F2650" s="98"/>
      <c r="G2650" s="98"/>
      <c r="H2650" s="98"/>
      <c r="I2650" s="98"/>
      <c r="J2650" s="98"/>
      <c r="K2650" s="98"/>
      <c r="L2650" s="98"/>
      <c r="M2650" s="98"/>
    </row>
    <row r="2651" spans="1:13">
      <c r="A2651" s="5"/>
      <c r="B2651" s="97"/>
      <c r="C2651" s="97"/>
      <c r="D2651" s="98"/>
      <c r="E2651" s="98"/>
      <c r="F2651" s="98"/>
      <c r="G2651" s="98"/>
      <c r="H2651" s="98"/>
      <c r="I2651" s="98"/>
      <c r="J2651" s="98"/>
      <c r="K2651" s="98"/>
      <c r="L2651" s="98"/>
      <c r="M2651" s="98"/>
    </row>
    <row r="2652" spans="1:13">
      <c r="A2652" s="5"/>
      <c r="B2652" s="97"/>
      <c r="C2652" s="97"/>
      <c r="D2652" s="98"/>
      <c r="E2652" s="98"/>
      <c r="F2652" s="98"/>
      <c r="G2652" s="98"/>
      <c r="H2652" s="98"/>
      <c r="I2652" s="98"/>
      <c r="J2652" s="98"/>
      <c r="K2652" s="98"/>
      <c r="L2652" s="98"/>
      <c r="M2652" s="98"/>
    </row>
    <row r="2653" spans="1:13">
      <c r="A2653" s="5"/>
      <c r="B2653" s="97"/>
      <c r="C2653" s="97"/>
      <c r="D2653" s="98"/>
      <c r="E2653" s="98"/>
      <c r="F2653" s="98"/>
      <c r="G2653" s="98"/>
      <c r="H2653" s="98"/>
      <c r="I2653" s="98"/>
      <c r="J2653" s="98"/>
      <c r="K2653" s="98"/>
      <c r="L2653" s="98"/>
      <c r="M2653" s="98"/>
    </row>
    <row r="2654" spans="1:13">
      <c r="A2654" s="5"/>
      <c r="B2654" s="97"/>
      <c r="C2654" s="97"/>
      <c r="D2654" s="98"/>
      <c r="E2654" s="98"/>
      <c r="F2654" s="98"/>
      <c r="G2654" s="98"/>
      <c r="H2654" s="98"/>
      <c r="I2654" s="98"/>
      <c r="J2654" s="98"/>
      <c r="K2654" s="98"/>
      <c r="L2654" s="98"/>
      <c r="M2654" s="98"/>
    </row>
    <row r="2655" spans="1:13">
      <c r="A2655" s="5"/>
      <c r="B2655" s="97"/>
      <c r="C2655" s="97"/>
      <c r="D2655" s="98"/>
      <c r="E2655" s="98"/>
      <c r="F2655" s="98"/>
      <c r="G2655" s="98"/>
      <c r="H2655" s="98"/>
      <c r="I2655" s="98"/>
      <c r="J2655" s="98"/>
      <c r="K2655" s="98"/>
      <c r="L2655" s="98"/>
      <c r="M2655" s="98"/>
    </row>
    <row r="2656" spans="1:13">
      <c r="A2656" s="5"/>
      <c r="B2656" s="97"/>
      <c r="C2656" s="97"/>
      <c r="D2656" s="98"/>
      <c r="E2656" s="98"/>
      <c r="F2656" s="98"/>
      <c r="G2656" s="98"/>
      <c r="H2656" s="98"/>
      <c r="I2656" s="98"/>
      <c r="J2656" s="98"/>
      <c r="K2656" s="98"/>
      <c r="L2656" s="98"/>
      <c r="M2656" s="98"/>
    </row>
    <row r="2657" spans="1:13">
      <c r="A2657" s="5"/>
      <c r="B2657" s="97"/>
      <c r="C2657" s="97"/>
      <c r="D2657" s="98"/>
      <c r="E2657" s="98"/>
      <c r="F2657" s="98"/>
      <c r="G2657" s="98"/>
      <c r="H2657" s="98"/>
      <c r="I2657" s="98"/>
      <c r="J2657" s="98"/>
      <c r="K2657" s="98"/>
      <c r="L2657" s="98"/>
      <c r="M2657" s="98"/>
    </row>
    <row r="2658" spans="1:13">
      <c r="A2658" s="5"/>
      <c r="B2658" s="97"/>
      <c r="C2658" s="97"/>
      <c r="D2658" s="98"/>
      <c r="E2658" s="98"/>
      <c r="F2658" s="98"/>
      <c r="G2658" s="98"/>
      <c r="H2658" s="98"/>
      <c r="I2658" s="98"/>
      <c r="J2658" s="98"/>
      <c r="K2658" s="98"/>
      <c r="L2658" s="98"/>
      <c r="M2658" s="98"/>
    </row>
    <row r="2659" spans="1:13">
      <c r="A2659" s="5"/>
      <c r="B2659" s="97"/>
      <c r="C2659" s="97"/>
      <c r="D2659" s="4"/>
      <c r="E2659" s="4"/>
      <c r="F2659" s="4"/>
      <c r="G2659" s="4"/>
      <c r="H2659" s="98"/>
      <c r="I2659" s="98"/>
      <c r="J2659" s="98"/>
      <c r="K2659" s="98"/>
      <c r="L2659" s="98"/>
      <c r="M2659" s="98"/>
    </row>
    <row r="2660" spans="1:13">
      <c r="A2660" s="5"/>
      <c r="B2660" s="97"/>
      <c r="C2660" s="97"/>
      <c r="D2660" s="98"/>
      <c r="E2660" s="98"/>
      <c r="F2660" s="98"/>
      <c r="G2660" s="98"/>
      <c r="H2660" s="98"/>
      <c r="I2660" s="98"/>
      <c r="J2660" s="98"/>
      <c r="K2660" s="98"/>
      <c r="L2660" s="98"/>
      <c r="M2660" s="98"/>
    </row>
    <row r="2661" spans="1:13">
      <c r="A2661" s="5"/>
      <c r="B2661" s="97"/>
      <c r="C2661" s="97"/>
      <c r="D2661" s="98"/>
      <c r="E2661" s="98"/>
      <c r="F2661" s="98"/>
      <c r="G2661" s="98"/>
      <c r="H2661" s="98"/>
      <c r="I2661" s="98"/>
      <c r="J2661" s="98"/>
      <c r="K2661" s="98"/>
      <c r="L2661" s="98"/>
      <c r="M2661" s="98"/>
    </row>
    <row r="2662" spans="1:13">
      <c r="A2662" s="5"/>
      <c r="B2662" s="97"/>
      <c r="C2662" s="97"/>
      <c r="D2662" s="98"/>
      <c r="E2662" s="98"/>
      <c r="F2662" s="98"/>
      <c r="G2662" s="98"/>
      <c r="H2662" s="98"/>
      <c r="I2662" s="98"/>
      <c r="J2662" s="98"/>
      <c r="K2662" s="98"/>
      <c r="L2662" s="98"/>
      <c r="M2662" s="98"/>
    </row>
    <row r="2663" spans="1:13">
      <c r="A2663" s="5"/>
      <c r="B2663" s="97"/>
      <c r="C2663" s="97"/>
      <c r="D2663" s="98"/>
      <c r="E2663" s="98"/>
      <c r="F2663" s="98"/>
      <c r="G2663" s="98"/>
      <c r="H2663" s="98"/>
      <c r="I2663" s="98"/>
      <c r="J2663" s="98"/>
      <c r="K2663" s="98"/>
      <c r="L2663" s="98"/>
      <c r="M2663" s="98"/>
    </row>
    <row r="2664" spans="1:13">
      <c r="A2664" s="5"/>
      <c r="B2664" s="97"/>
      <c r="C2664" s="97"/>
      <c r="D2664" s="98"/>
      <c r="E2664" s="98"/>
      <c r="F2664" s="98"/>
      <c r="G2664" s="98"/>
      <c r="H2664" s="98"/>
      <c r="I2664" s="98"/>
      <c r="J2664" s="98"/>
      <c r="K2664" s="98"/>
      <c r="L2664" s="98"/>
      <c r="M2664" s="98"/>
    </row>
    <row r="2665" spans="1:13">
      <c r="A2665" s="5"/>
      <c r="B2665" s="97"/>
      <c r="C2665" s="97"/>
      <c r="D2665" s="98"/>
      <c r="E2665" s="98"/>
      <c r="F2665" s="98"/>
      <c r="G2665" s="98"/>
      <c r="H2665" s="98"/>
      <c r="I2665" s="98"/>
      <c r="J2665" s="98"/>
      <c r="K2665" s="98"/>
      <c r="L2665" s="98"/>
      <c r="M2665" s="98"/>
    </row>
    <row r="2666" spans="1:13">
      <c r="A2666" s="5"/>
      <c r="B2666" s="97"/>
      <c r="C2666" s="97"/>
      <c r="D2666" s="98"/>
      <c r="E2666" s="98"/>
      <c r="F2666" s="98"/>
      <c r="G2666" s="98"/>
      <c r="H2666" s="98"/>
      <c r="I2666" s="98"/>
      <c r="J2666" s="98"/>
      <c r="K2666" s="98"/>
      <c r="L2666" s="98"/>
      <c r="M2666" s="98"/>
    </row>
    <row r="2667" spans="1:13">
      <c r="A2667" s="5"/>
      <c r="B2667" s="3"/>
      <c r="C2667" s="3"/>
      <c r="D2667" s="4"/>
      <c r="E2667" s="4"/>
      <c r="F2667" s="4"/>
      <c r="G2667" s="4"/>
      <c r="H2667" s="98"/>
      <c r="I2667" s="98"/>
      <c r="J2667" s="98"/>
      <c r="K2667" s="98"/>
      <c r="L2667" s="98"/>
      <c r="M2667" s="98"/>
    </row>
    <row r="2668" spans="1:13">
      <c r="A2668" s="5"/>
      <c r="B2668" s="97"/>
      <c r="C2668" s="97"/>
      <c r="D2668" s="98"/>
      <c r="E2668" s="98"/>
      <c r="F2668" s="98"/>
      <c r="G2668" s="98"/>
      <c r="H2668" s="98"/>
      <c r="I2668" s="98"/>
      <c r="J2668" s="98"/>
      <c r="K2668" s="98"/>
      <c r="L2668" s="98"/>
      <c r="M2668" s="98"/>
    </row>
    <row r="2669" spans="1:13">
      <c r="A2669" s="5"/>
      <c r="B2669" s="97"/>
      <c r="C2669" s="97"/>
      <c r="D2669" s="98"/>
      <c r="E2669" s="98"/>
      <c r="F2669" s="98"/>
      <c r="G2669" s="98"/>
      <c r="H2669" s="98"/>
      <c r="I2669" s="98"/>
      <c r="J2669" s="98"/>
      <c r="K2669" s="98"/>
      <c r="L2669" s="98"/>
      <c r="M2669" s="98"/>
    </row>
    <row r="2670" spans="1:13">
      <c r="A2670" s="5"/>
      <c r="B2670" s="97"/>
      <c r="C2670" s="97"/>
      <c r="D2670" s="98"/>
      <c r="E2670" s="98"/>
      <c r="F2670" s="98"/>
      <c r="G2670" s="98"/>
      <c r="H2670" s="98"/>
      <c r="I2670" s="98"/>
      <c r="J2670" s="98"/>
      <c r="K2670" s="98"/>
      <c r="L2670" s="98"/>
      <c r="M2670" s="98"/>
    </row>
    <row r="2671" spans="1:13">
      <c r="A2671" s="5"/>
      <c r="B2671" s="97"/>
      <c r="C2671" s="97"/>
      <c r="D2671" s="98"/>
      <c r="E2671" s="98"/>
      <c r="F2671" s="98"/>
      <c r="G2671" s="98"/>
      <c r="H2671" s="98"/>
      <c r="I2671" s="98"/>
      <c r="J2671" s="98"/>
      <c r="K2671" s="98"/>
      <c r="L2671" s="98"/>
      <c r="M2671" s="98"/>
    </row>
    <row r="2672" spans="1:13">
      <c r="A2672" s="5"/>
      <c r="B2672" s="97"/>
      <c r="C2672" s="97"/>
      <c r="D2672" s="98"/>
      <c r="E2672" s="98"/>
      <c r="F2672" s="98"/>
      <c r="G2672" s="98"/>
      <c r="H2672" s="98"/>
      <c r="I2672" s="98"/>
      <c r="J2672" s="98"/>
      <c r="K2672" s="98"/>
      <c r="L2672" s="98"/>
      <c r="M2672" s="98"/>
    </row>
    <row r="2673" spans="1:13">
      <c r="A2673" s="5"/>
      <c r="B2673" s="3"/>
      <c r="C2673" s="3"/>
      <c r="D2673" s="4"/>
      <c r="E2673" s="4"/>
      <c r="F2673" s="4"/>
      <c r="G2673" s="4"/>
      <c r="H2673" s="98"/>
      <c r="I2673" s="4"/>
      <c r="J2673" s="4"/>
      <c r="K2673" s="4"/>
      <c r="L2673" s="4"/>
      <c r="M2673" s="4"/>
    </row>
    <row r="2674" spans="1:13">
      <c r="A2674" s="5"/>
      <c r="B2674" s="97"/>
      <c r="C2674" s="97"/>
      <c r="D2674" s="98"/>
      <c r="E2674" s="98"/>
      <c r="F2674" s="98"/>
      <c r="G2674" s="98"/>
      <c r="H2674" s="98"/>
      <c r="I2674" s="98"/>
      <c r="J2674" s="98"/>
      <c r="K2674" s="98"/>
      <c r="L2674" s="98"/>
      <c r="M2674" s="98"/>
    </row>
    <row r="2675" spans="1:13">
      <c r="A2675" s="5"/>
      <c r="B2675" s="97"/>
      <c r="C2675" s="97"/>
      <c r="D2675" s="98"/>
      <c r="E2675" s="98"/>
      <c r="F2675" s="98"/>
      <c r="G2675" s="98"/>
      <c r="H2675" s="98"/>
      <c r="I2675" s="98"/>
      <c r="J2675" s="98"/>
      <c r="K2675" s="98"/>
      <c r="L2675" s="98"/>
      <c r="M2675" s="98"/>
    </row>
    <row r="2676" spans="1:13">
      <c r="A2676" s="5"/>
      <c r="B2676" s="97"/>
      <c r="C2676" s="97"/>
      <c r="D2676" s="98"/>
      <c r="E2676" s="98"/>
      <c r="F2676" s="98"/>
      <c r="G2676" s="98"/>
      <c r="H2676" s="98"/>
      <c r="I2676" s="98"/>
      <c r="J2676" s="98"/>
      <c r="K2676" s="98"/>
      <c r="L2676" s="98"/>
      <c r="M2676" s="98"/>
    </row>
    <row r="2677" spans="1:13">
      <c r="A2677" s="5"/>
      <c r="B2677" s="97"/>
      <c r="C2677" s="97"/>
      <c r="D2677" s="98"/>
      <c r="E2677" s="98"/>
      <c r="F2677" s="98"/>
      <c r="G2677" s="98"/>
      <c r="H2677" s="98"/>
      <c r="I2677" s="98"/>
      <c r="J2677" s="98"/>
      <c r="K2677" s="98"/>
      <c r="L2677" s="98"/>
      <c r="M2677" s="98"/>
    </row>
    <row r="2678" spans="1:13">
      <c r="A2678" s="5"/>
      <c r="B2678" s="97"/>
      <c r="C2678" s="97"/>
      <c r="D2678" s="98"/>
      <c r="E2678" s="98"/>
      <c r="F2678" s="98"/>
      <c r="G2678" s="98"/>
      <c r="H2678" s="98"/>
      <c r="I2678" s="98"/>
      <c r="J2678" s="98"/>
      <c r="K2678" s="98"/>
      <c r="L2678" s="98"/>
      <c r="M2678" s="98"/>
    </row>
    <row r="2679" spans="1:13">
      <c r="A2679" s="5"/>
      <c r="B2679" s="97"/>
      <c r="C2679" s="97"/>
      <c r="D2679" s="98"/>
      <c r="E2679" s="98"/>
      <c r="F2679" s="98"/>
      <c r="G2679" s="98"/>
      <c r="H2679" s="98"/>
      <c r="I2679" s="98"/>
      <c r="J2679" s="98"/>
      <c r="K2679" s="98"/>
      <c r="L2679" s="98"/>
      <c r="M2679" s="98"/>
    </row>
    <row r="2680" spans="1:13">
      <c r="A2680" s="5"/>
      <c r="B2680" s="97"/>
      <c r="C2680" s="97"/>
      <c r="D2680" s="98"/>
      <c r="E2680" s="98"/>
      <c r="F2680" s="98"/>
      <c r="G2680" s="98"/>
      <c r="H2680" s="98"/>
      <c r="I2680" s="98"/>
      <c r="J2680" s="98"/>
      <c r="K2680" s="98"/>
      <c r="L2680" s="98"/>
      <c r="M2680" s="98"/>
    </row>
    <row r="2681" spans="1:13">
      <c r="A2681" s="5"/>
      <c r="B2681" s="3"/>
      <c r="C2681" s="3"/>
      <c r="D2681" s="4"/>
      <c r="E2681" s="4"/>
      <c r="F2681" s="4"/>
      <c r="G2681" s="4"/>
      <c r="H2681" s="98"/>
      <c r="I2681" s="4"/>
      <c r="J2681" s="4"/>
      <c r="K2681" s="4"/>
      <c r="L2681" s="4"/>
      <c r="M2681" s="4"/>
    </row>
    <row r="2682" spans="1:13">
      <c r="A2682" s="5"/>
      <c r="B2682" s="3"/>
      <c r="C2682" s="3"/>
      <c r="D2682" s="4"/>
      <c r="E2682" s="4"/>
      <c r="F2682" s="4"/>
      <c r="G2682" s="4"/>
      <c r="H2682" s="98"/>
      <c r="I2682" s="98"/>
      <c r="J2682" s="98"/>
      <c r="K2682" s="4"/>
      <c r="L2682" s="4"/>
      <c r="M2682" s="4"/>
    </row>
    <row r="2683" spans="1:13">
      <c r="A2683" s="5"/>
      <c r="B2683" s="97"/>
      <c r="C2683" s="97"/>
      <c r="D2683" s="98"/>
      <c r="E2683" s="98"/>
      <c r="F2683" s="98"/>
      <c r="G2683" s="98"/>
      <c r="H2683" s="98"/>
      <c r="I2683" s="98"/>
      <c r="J2683" s="98"/>
      <c r="K2683" s="98"/>
      <c r="L2683" s="98"/>
      <c r="M2683" s="98"/>
    </row>
    <row r="2684" spans="1:13">
      <c r="A2684" s="5"/>
      <c r="B2684" s="97"/>
      <c r="C2684" s="97"/>
      <c r="D2684" s="98"/>
      <c r="E2684" s="98"/>
      <c r="F2684" s="98"/>
      <c r="G2684" s="98"/>
      <c r="H2684" s="98"/>
      <c r="I2684" s="98"/>
      <c r="J2684" s="98"/>
      <c r="K2684" s="98"/>
      <c r="L2684" s="98"/>
      <c r="M2684" s="98"/>
    </row>
    <row r="2685" spans="1:13">
      <c r="A2685" s="5"/>
      <c r="B2685" s="97"/>
      <c r="C2685" s="97"/>
      <c r="D2685" s="98"/>
      <c r="E2685" s="98"/>
      <c r="F2685" s="98"/>
      <c r="G2685" s="98"/>
      <c r="H2685" s="98"/>
      <c r="I2685" s="98"/>
      <c r="J2685" s="98"/>
      <c r="K2685" s="98"/>
      <c r="L2685" s="98"/>
      <c r="M2685" s="98"/>
    </row>
    <row r="2686" spans="1:13">
      <c r="A2686" s="5"/>
      <c r="B2686" s="97"/>
      <c r="C2686" s="97"/>
      <c r="D2686" s="98"/>
      <c r="E2686" s="98"/>
      <c r="F2686" s="98"/>
      <c r="G2686" s="98"/>
      <c r="H2686" s="98"/>
      <c r="I2686" s="98"/>
      <c r="J2686" s="98"/>
      <c r="K2686" s="98"/>
      <c r="L2686" s="98"/>
      <c r="M2686" s="98"/>
    </row>
    <row r="2687" spans="1:13">
      <c r="A2687" s="5"/>
      <c r="B2687" s="97"/>
      <c r="C2687" s="97"/>
      <c r="D2687" s="98"/>
      <c r="E2687" s="98"/>
      <c r="F2687" s="98"/>
      <c r="G2687" s="98"/>
      <c r="H2687" s="98"/>
      <c r="I2687" s="98"/>
      <c r="J2687" s="98"/>
      <c r="K2687" s="98"/>
      <c r="L2687" s="98"/>
      <c r="M2687" s="98"/>
    </row>
    <row r="2688" spans="1:13">
      <c r="A2688" s="5"/>
      <c r="B2688" s="97"/>
      <c r="C2688" s="97"/>
      <c r="D2688" s="98"/>
      <c r="E2688" s="98"/>
      <c r="F2688" s="98"/>
      <c r="G2688" s="98"/>
      <c r="H2688" s="98"/>
      <c r="I2688" s="98"/>
      <c r="J2688" s="98"/>
      <c r="K2688" s="98"/>
      <c r="L2688" s="98"/>
      <c r="M2688" s="98"/>
    </row>
    <row r="2689" spans="1:13">
      <c r="A2689" s="5"/>
      <c r="B2689" s="97"/>
      <c r="C2689" s="97"/>
      <c r="D2689" s="98"/>
      <c r="E2689" s="98"/>
      <c r="F2689" s="98"/>
      <c r="G2689" s="98"/>
      <c r="H2689" s="98"/>
      <c r="I2689" s="98"/>
      <c r="J2689" s="98"/>
      <c r="K2689" s="98"/>
      <c r="L2689" s="98"/>
      <c r="M2689" s="98"/>
    </row>
    <row r="2690" spans="1:13">
      <c r="A2690" s="5"/>
      <c r="B2690" s="97"/>
      <c r="C2690" s="97"/>
      <c r="D2690" s="98"/>
      <c r="E2690" s="98"/>
      <c r="F2690" s="98"/>
      <c r="G2690" s="98"/>
      <c r="H2690" s="98"/>
      <c r="I2690" s="98"/>
      <c r="J2690" s="98"/>
      <c r="K2690" s="98"/>
      <c r="L2690" s="98"/>
      <c r="M2690" s="98"/>
    </row>
    <row r="2691" spans="1:13">
      <c r="A2691" s="5"/>
      <c r="B2691" s="97"/>
      <c r="C2691" s="97"/>
      <c r="D2691" s="98"/>
      <c r="E2691" s="98"/>
      <c r="F2691" s="98"/>
      <c r="G2691" s="98"/>
      <c r="H2691" s="98"/>
      <c r="I2691" s="98"/>
      <c r="J2691" s="98"/>
      <c r="K2691" s="98"/>
      <c r="L2691" s="98"/>
      <c r="M2691" s="98"/>
    </row>
    <row r="2692" spans="1:13">
      <c r="A2692" s="5"/>
      <c r="B2692" s="97"/>
      <c r="C2692" s="97"/>
      <c r="D2692" s="98"/>
      <c r="E2692" s="98"/>
      <c r="F2692" s="98"/>
      <c r="G2692" s="98"/>
      <c r="H2692" s="98"/>
      <c r="I2692" s="98"/>
      <c r="J2692" s="98"/>
      <c r="K2692" s="98"/>
      <c r="L2692" s="98"/>
      <c r="M2692" s="98"/>
    </row>
    <row r="2693" spans="1:13">
      <c r="A2693" s="5"/>
      <c r="B2693" s="97"/>
      <c r="C2693" s="97"/>
      <c r="D2693" s="98"/>
      <c r="E2693" s="98"/>
      <c r="F2693" s="98"/>
      <c r="G2693" s="98"/>
      <c r="H2693" s="98"/>
      <c r="I2693" s="98"/>
      <c r="J2693" s="98"/>
      <c r="K2693" s="98"/>
      <c r="L2693" s="98"/>
      <c r="M2693" s="98"/>
    </row>
    <row r="2694" spans="1:13">
      <c r="A2694" s="5"/>
      <c r="B2694" s="97"/>
      <c r="C2694" s="97"/>
      <c r="D2694" s="98"/>
      <c r="E2694" s="98"/>
      <c r="F2694" s="98"/>
      <c r="G2694" s="98"/>
      <c r="H2694" s="98"/>
      <c r="I2694" s="98"/>
      <c r="J2694" s="98"/>
      <c r="K2694" s="98"/>
      <c r="L2694" s="98"/>
      <c r="M2694" s="98"/>
    </row>
    <row r="2695" spans="1:13">
      <c r="A2695" s="5"/>
      <c r="B2695" s="97"/>
      <c r="C2695" s="97"/>
      <c r="D2695" s="98"/>
      <c r="E2695" s="98"/>
      <c r="F2695" s="98"/>
      <c r="G2695" s="98"/>
      <c r="H2695" s="98"/>
      <c r="I2695" s="98"/>
      <c r="J2695" s="98"/>
      <c r="K2695" s="98"/>
      <c r="L2695" s="98"/>
      <c r="M2695" s="98"/>
    </row>
    <row r="2696" spans="1:13">
      <c r="A2696" s="5"/>
      <c r="B2696" s="97"/>
      <c r="C2696" s="97"/>
      <c r="D2696" s="98"/>
      <c r="E2696" s="98"/>
      <c r="F2696" s="98"/>
      <c r="G2696" s="98"/>
      <c r="H2696" s="98"/>
      <c r="I2696" s="98"/>
      <c r="J2696" s="98"/>
      <c r="K2696" s="98"/>
      <c r="L2696" s="98"/>
      <c r="M2696" s="98"/>
    </row>
    <row r="2697" spans="1:13">
      <c r="A2697" s="5"/>
      <c r="B2697" s="97"/>
      <c r="C2697" s="97"/>
      <c r="D2697" s="98"/>
      <c r="E2697" s="98"/>
      <c r="F2697" s="98"/>
      <c r="G2697" s="98"/>
      <c r="H2697" s="98"/>
      <c r="I2697" s="98"/>
      <c r="J2697" s="98"/>
      <c r="K2697" s="98"/>
      <c r="L2697" s="98"/>
      <c r="M2697" s="98"/>
    </row>
    <row r="2698" spans="1:13">
      <c r="A2698" s="5"/>
      <c r="B2698" s="97"/>
      <c r="C2698" s="97"/>
      <c r="D2698" s="98"/>
      <c r="E2698" s="98"/>
      <c r="F2698" s="98"/>
      <c r="G2698" s="98"/>
      <c r="H2698" s="98"/>
      <c r="I2698" s="98"/>
      <c r="J2698" s="98"/>
      <c r="K2698" s="98"/>
      <c r="L2698" s="98"/>
      <c r="M2698" s="98"/>
    </row>
    <row r="2699" spans="1:13">
      <c r="A2699" s="5"/>
      <c r="B2699" s="97"/>
      <c r="C2699" s="97"/>
      <c r="D2699" s="98"/>
      <c r="E2699" s="98"/>
      <c r="F2699" s="98"/>
      <c r="G2699" s="98"/>
      <c r="H2699" s="98"/>
      <c r="I2699" s="98"/>
      <c r="J2699" s="98"/>
      <c r="K2699" s="98"/>
      <c r="L2699" s="98"/>
      <c r="M2699" s="98"/>
    </row>
    <row r="2700" spans="1:13">
      <c r="A2700" s="5"/>
      <c r="B2700" s="97"/>
      <c r="C2700" s="97"/>
      <c r="D2700" s="98"/>
      <c r="E2700" s="98"/>
      <c r="F2700" s="98"/>
      <c r="G2700" s="98"/>
      <c r="H2700" s="98"/>
      <c r="I2700" s="98"/>
      <c r="J2700" s="98"/>
      <c r="K2700" s="98"/>
      <c r="L2700" s="98"/>
      <c r="M2700" s="98"/>
    </row>
    <row r="2701" spans="1:13">
      <c r="A2701" s="5"/>
      <c r="B2701" s="97"/>
      <c r="C2701" s="97"/>
      <c r="D2701" s="98"/>
      <c r="E2701" s="98"/>
      <c r="F2701" s="98"/>
      <c r="G2701" s="98"/>
      <c r="H2701" s="98"/>
      <c r="I2701" s="98"/>
      <c r="J2701" s="98"/>
      <c r="K2701" s="98"/>
      <c r="L2701" s="98"/>
      <c r="M2701" s="98"/>
    </row>
    <row r="2702" spans="1:13">
      <c r="A2702" s="5"/>
      <c r="B2702" s="97"/>
      <c r="C2702" s="97"/>
      <c r="D2702" s="98"/>
      <c r="E2702" s="98"/>
      <c r="F2702" s="98"/>
      <c r="G2702" s="98"/>
      <c r="H2702" s="98"/>
      <c r="I2702" s="98"/>
      <c r="J2702" s="98"/>
      <c r="K2702" s="98"/>
      <c r="L2702" s="98"/>
      <c r="M2702" s="98"/>
    </row>
    <row r="2703" spans="1:13">
      <c r="A2703" s="5"/>
      <c r="B2703" s="97"/>
      <c r="C2703" s="97"/>
      <c r="D2703" s="98"/>
      <c r="E2703" s="98"/>
      <c r="F2703" s="98"/>
      <c r="G2703" s="98"/>
      <c r="H2703" s="98"/>
      <c r="I2703" s="98"/>
      <c r="J2703" s="98"/>
      <c r="K2703" s="98"/>
      <c r="L2703" s="98"/>
      <c r="M2703" s="98"/>
    </row>
    <row r="2704" spans="1:13">
      <c r="A2704" s="5"/>
      <c r="B2704" s="97"/>
      <c r="C2704" s="97"/>
      <c r="D2704" s="98"/>
      <c r="E2704" s="98"/>
      <c r="F2704" s="98"/>
      <c r="G2704" s="98"/>
      <c r="H2704" s="98"/>
      <c r="I2704" s="98"/>
      <c r="J2704" s="98"/>
      <c r="K2704" s="98"/>
      <c r="L2704" s="98"/>
      <c r="M2704" s="98"/>
    </row>
    <row r="2705" spans="1:13">
      <c r="A2705" s="5"/>
      <c r="B2705" s="97"/>
      <c r="C2705" s="97"/>
      <c r="D2705" s="98"/>
      <c r="E2705" s="98"/>
      <c r="F2705" s="98"/>
      <c r="G2705" s="98"/>
      <c r="H2705" s="98"/>
      <c r="I2705" s="98"/>
      <c r="J2705" s="98"/>
      <c r="K2705" s="98"/>
      <c r="L2705" s="98"/>
      <c r="M2705" s="98"/>
    </row>
    <row r="2706" spans="1:13">
      <c r="A2706" s="5"/>
      <c r="B2706" s="97"/>
      <c r="C2706" s="97"/>
      <c r="D2706" s="98"/>
      <c r="E2706" s="98"/>
      <c r="F2706" s="98"/>
      <c r="G2706" s="98"/>
      <c r="H2706" s="98"/>
      <c r="I2706" s="98"/>
      <c r="J2706" s="98"/>
      <c r="K2706" s="98"/>
      <c r="L2706" s="98"/>
      <c r="M2706" s="98"/>
    </row>
    <row r="2707" spans="1:13">
      <c r="A2707" s="5"/>
      <c r="B2707" s="97"/>
      <c r="C2707" s="97"/>
      <c r="D2707" s="98"/>
      <c r="E2707" s="98"/>
      <c r="F2707" s="98"/>
      <c r="G2707" s="98"/>
      <c r="H2707" s="98"/>
      <c r="I2707" s="98"/>
      <c r="J2707" s="98"/>
      <c r="K2707" s="98"/>
      <c r="L2707" s="98"/>
      <c r="M2707" s="98"/>
    </row>
    <row r="2708" spans="1:13">
      <c r="A2708" s="5"/>
      <c r="B2708" s="97"/>
      <c r="C2708" s="97"/>
      <c r="D2708" s="98"/>
      <c r="E2708" s="98"/>
      <c r="F2708" s="98"/>
      <c r="G2708" s="98"/>
      <c r="H2708" s="98"/>
      <c r="I2708" s="98"/>
      <c r="J2708" s="98"/>
      <c r="K2708" s="98"/>
      <c r="L2708" s="98"/>
      <c r="M2708" s="98"/>
    </row>
    <row r="2709" spans="1:13">
      <c r="A2709" s="5"/>
      <c r="B2709" s="97"/>
      <c r="C2709" s="97"/>
      <c r="D2709" s="98"/>
      <c r="E2709" s="98"/>
      <c r="F2709" s="98"/>
      <c r="G2709" s="98"/>
      <c r="H2709" s="98"/>
      <c r="I2709" s="98"/>
      <c r="J2709" s="98"/>
      <c r="K2709" s="98"/>
      <c r="L2709" s="98"/>
      <c r="M2709" s="98"/>
    </row>
    <row r="2710" spans="1:13">
      <c r="A2710" s="5"/>
      <c r="B2710" s="97"/>
      <c r="C2710" s="97"/>
      <c r="D2710" s="98"/>
      <c r="E2710" s="98"/>
      <c r="F2710" s="98"/>
      <c r="G2710" s="98"/>
      <c r="H2710" s="98"/>
      <c r="I2710" s="98"/>
      <c r="J2710" s="98"/>
      <c r="K2710" s="98"/>
      <c r="L2710" s="98"/>
      <c r="M2710" s="98"/>
    </row>
    <row r="2711" spans="1:13">
      <c r="A2711" s="5"/>
      <c r="B2711" s="97"/>
      <c r="C2711" s="97"/>
      <c r="D2711" s="98"/>
      <c r="E2711" s="98"/>
      <c r="F2711" s="98"/>
      <c r="G2711" s="98"/>
      <c r="H2711" s="98"/>
      <c r="I2711" s="98"/>
      <c r="J2711" s="98"/>
      <c r="K2711" s="98"/>
      <c r="L2711" s="98"/>
      <c r="M2711" s="98"/>
    </row>
    <row r="2712" spans="1:13">
      <c r="A2712" s="5"/>
      <c r="B2712" s="97"/>
      <c r="C2712" s="97"/>
      <c r="D2712" s="98"/>
      <c r="E2712" s="98"/>
      <c r="F2712" s="98"/>
      <c r="G2712" s="98"/>
      <c r="H2712" s="98"/>
      <c r="I2712" s="98"/>
      <c r="J2712" s="98"/>
      <c r="K2712" s="98"/>
      <c r="L2712" s="98"/>
      <c r="M2712" s="98"/>
    </row>
    <row r="2713" spans="1:13">
      <c r="A2713" s="5"/>
      <c r="B2713" s="97"/>
      <c r="C2713" s="97"/>
      <c r="D2713" s="98"/>
      <c r="E2713" s="4"/>
      <c r="F2713" s="4"/>
      <c r="G2713" s="4"/>
      <c r="H2713" s="98"/>
      <c r="I2713" s="98"/>
      <c r="J2713" s="98"/>
      <c r="K2713" s="98"/>
      <c r="L2713" s="98"/>
      <c r="M2713" s="98"/>
    </row>
    <row r="2714" spans="1:13">
      <c r="A2714" s="5"/>
      <c r="B2714" s="97"/>
      <c r="C2714" s="97"/>
      <c r="D2714" s="98"/>
      <c r="E2714" s="98"/>
      <c r="F2714" s="98"/>
      <c r="G2714" s="98"/>
      <c r="H2714" s="98"/>
      <c r="I2714" s="98"/>
      <c r="J2714" s="98"/>
      <c r="K2714" s="98"/>
      <c r="L2714" s="98"/>
      <c r="M2714" s="98"/>
    </row>
    <row r="2715" spans="1:13">
      <c r="A2715" s="5"/>
      <c r="B2715" s="97"/>
      <c r="C2715" s="97"/>
      <c r="D2715" s="98"/>
      <c r="E2715" s="98"/>
      <c r="F2715" s="98"/>
      <c r="G2715" s="98"/>
      <c r="H2715" s="98"/>
      <c r="I2715" s="98"/>
      <c r="J2715" s="98"/>
      <c r="K2715" s="98"/>
      <c r="L2715" s="98"/>
      <c r="M2715" s="98"/>
    </row>
    <row r="2716" spans="1:13">
      <c r="A2716" s="5"/>
      <c r="B2716" s="97"/>
      <c r="C2716" s="97"/>
      <c r="D2716" s="98"/>
      <c r="E2716" s="98"/>
      <c r="F2716" s="98"/>
      <c r="G2716" s="98"/>
      <c r="H2716" s="98"/>
      <c r="I2716" s="98"/>
      <c r="J2716" s="98"/>
      <c r="K2716" s="98"/>
      <c r="L2716" s="98"/>
      <c r="M2716" s="98"/>
    </row>
    <row r="2717" spans="1:13">
      <c r="A2717" s="5"/>
      <c r="B2717" s="97"/>
      <c r="C2717" s="97"/>
      <c r="D2717" s="98"/>
      <c r="E2717" s="98"/>
      <c r="F2717" s="98"/>
      <c r="G2717" s="98"/>
      <c r="H2717" s="98"/>
      <c r="I2717" s="98"/>
      <c r="J2717" s="98"/>
      <c r="K2717" s="98"/>
      <c r="L2717" s="98"/>
      <c r="M2717" s="98"/>
    </row>
    <row r="2718" spans="1:13">
      <c r="A2718" s="5"/>
      <c r="B2718" s="97"/>
      <c r="C2718" s="97"/>
      <c r="D2718" s="98"/>
      <c r="E2718" s="98"/>
      <c r="F2718" s="98"/>
      <c r="G2718" s="98"/>
      <c r="H2718" s="98"/>
      <c r="I2718" s="98"/>
      <c r="J2718" s="98"/>
      <c r="K2718" s="98"/>
      <c r="L2718" s="98"/>
      <c r="M2718" s="98"/>
    </row>
    <row r="2719" spans="1:13">
      <c r="A2719" s="5"/>
      <c r="B2719" s="97"/>
      <c r="C2719" s="97"/>
      <c r="D2719" s="98"/>
      <c r="E2719" s="98"/>
      <c r="F2719" s="98"/>
      <c r="G2719" s="98"/>
      <c r="H2719" s="98"/>
      <c r="I2719" s="98"/>
      <c r="J2719" s="98"/>
      <c r="K2719" s="98"/>
      <c r="L2719" s="98"/>
      <c r="M2719" s="98"/>
    </row>
    <row r="2720" spans="1:13">
      <c r="A2720" s="5"/>
      <c r="B2720" s="97"/>
      <c r="C2720" s="97"/>
      <c r="D2720" s="98"/>
      <c r="E2720" s="98"/>
      <c r="F2720" s="98"/>
      <c r="G2720" s="98"/>
      <c r="H2720" s="98"/>
      <c r="I2720" s="98"/>
      <c r="J2720" s="98"/>
      <c r="K2720" s="98"/>
      <c r="L2720" s="98"/>
      <c r="M2720" s="98"/>
    </row>
    <row r="2721" spans="1:13">
      <c r="A2721" s="5"/>
      <c r="B2721" s="97"/>
      <c r="C2721" s="97"/>
      <c r="D2721" s="98"/>
      <c r="E2721" s="98"/>
      <c r="F2721" s="98"/>
      <c r="G2721" s="98"/>
      <c r="H2721" s="98"/>
      <c r="I2721" s="98"/>
      <c r="J2721" s="98"/>
      <c r="K2721" s="98"/>
      <c r="L2721" s="98"/>
      <c r="M2721" s="98"/>
    </row>
    <row r="2722" spans="1:13">
      <c r="A2722" s="5"/>
      <c r="B2722" s="97"/>
      <c r="C2722" s="97"/>
      <c r="D2722" s="98"/>
      <c r="E2722" s="98"/>
      <c r="F2722" s="98"/>
      <c r="G2722" s="98"/>
      <c r="H2722" s="98"/>
      <c r="I2722" s="98"/>
      <c r="J2722" s="98"/>
      <c r="K2722" s="98"/>
      <c r="L2722" s="98"/>
      <c r="M2722" s="98"/>
    </row>
    <row r="2723" spans="1:13">
      <c r="A2723" s="5"/>
      <c r="B2723" s="97"/>
      <c r="C2723" s="97"/>
      <c r="D2723" s="98"/>
      <c r="E2723" s="98"/>
      <c r="F2723" s="98"/>
      <c r="G2723" s="98"/>
      <c r="H2723" s="98"/>
      <c r="I2723" s="98"/>
      <c r="J2723" s="98"/>
      <c r="K2723" s="98"/>
      <c r="L2723" s="98"/>
      <c r="M2723" s="98"/>
    </row>
    <row r="2724" spans="1:13">
      <c r="A2724" s="5"/>
      <c r="B2724" s="97"/>
      <c r="C2724" s="97"/>
      <c r="D2724" s="98"/>
      <c r="E2724" s="98"/>
      <c r="F2724" s="98"/>
      <c r="G2724" s="98"/>
      <c r="H2724" s="98"/>
      <c r="I2724" s="98"/>
      <c r="J2724" s="98"/>
      <c r="K2724" s="98"/>
      <c r="L2724" s="98"/>
      <c r="M2724" s="98"/>
    </row>
    <row r="2725" spans="1:13">
      <c r="A2725" s="5"/>
      <c r="B2725" s="97"/>
      <c r="C2725" s="97"/>
      <c r="D2725" s="98"/>
      <c r="E2725" s="98"/>
      <c r="F2725" s="98"/>
      <c r="G2725" s="98"/>
      <c r="H2725" s="98"/>
      <c r="I2725" s="98"/>
      <c r="J2725" s="98"/>
      <c r="K2725" s="98"/>
      <c r="L2725" s="98"/>
      <c r="M2725" s="98"/>
    </row>
    <row r="2726" spans="1:13">
      <c r="A2726" s="5"/>
      <c r="B2726" s="97"/>
      <c r="C2726" s="97"/>
      <c r="D2726" s="98"/>
      <c r="E2726" s="98"/>
      <c r="F2726" s="98"/>
      <c r="G2726" s="98"/>
      <c r="H2726" s="98"/>
      <c r="I2726" s="98"/>
      <c r="J2726" s="98"/>
      <c r="K2726" s="98"/>
      <c r="L2726" s="98"/>
      <c r="M2726" s="98"/>
    </row>
    <row r="2727" spans="1:13">
      <c r="A2727" s="5"/>
      <c r="B2727" s="97"/>
      <c r="C2727" s="97"/>
      <c r="D2727" s="98"/>
      <c r="E2727" s="98"/>
      <c r="F2727" s="98"/>
      <c r="G2727" s="98"/>
      <c r="H2727" s="98"/>
      <c r="I2727" s="98"/>
      <c r="J2727" s="98"/>
      <c r="K2727" s="98"/>
      <c r="L2727" s="98"/>
      <c r="M2727" s="98"/>
    </row>
    <row r="2728" spans="1:13">
      <c r="A2728" s="5"/>
      <c r="B2728" s="97"/>
      <c r="C2728" s="97"/>
      <c r="D2728" s="98"/>
      <c r="E2728" s="98"/>
      <c r="F2728" s="98"/>
      <c r="G2728" s="98"/>
      <c r="H2728" s="98"/>
      <c r="I2728" s="98"/>
      <c r="J2728" s="98"/>
      <c r="K2728" s="98"/>
      <c r="L2728" s="98"/>
      <c r="M2728" s="98"/>
    </row>
    <row r="2729" spans="1:13">
      <c r="A2729" s="5"/>
      <c r="B2729" s="97"/>
      <c r="C2729" s="97"/>
      <c r="D2729" s="98"/>
      <c r="E2729" s="98"/>
      <c r="F2729" s="98"/>
      <c r="G2729" s="98"/>
      <c r="H2729" s="98"/>
      <c r="I2729" s="98"/>
      <c r="J2729" s="98"/>
      <c r="K2729" s="98"/>
      <c r="L2729" s="98"/>
      <c r="M2729" s="98"/>
    </row>
    <row r="2730" spans="1:13">
      <c r="A2730" s="5"/>
      <c r="B2730" s="97"/>
      <c r="C2730" s="97"/>
      <c r="D2730" s="98"/>
      <c r="E2730" s="98"/>
      <c r="F2730" s="98"/>
      <c r="G2730" s="98"/>
      <c r="H2730" s="98"/>
      <c r="I2730" s="98"/>
      <c r="J2730" s="98"/>
      <c r="K2730" s="98"/>
      <c r="L2730" s="98"/>
      <c r="M2730" s="98"/>
    </row>
    <row r="2731" spans="1:13">
      <c r="A2731" s="5"/>
      <c r="B2731" s="97"/>
      <c r="C2731" s="97"/>
      <c r="D2731" s="98"/>
      <c r="E2731" s="98"/>
      <c r="F2731" s="98"/>
      <c r="G2731" s="98"/>
      <c r="H2731" s="98"/>
      <c r="I2731" s="98"/>
      <c r="J2731" s="98"/>
      <c r="K2731" s="98"/>
      <c r="L2731" s="98"/>
      <c r="M2731" s="98"/>
    </row>
    <row r="2732" spans="1:13">
      <c r="A2732" s="5"/>
      <c r="B2732" s="97"/>
      <c r="C2732" s="97"/>
      <c r="D2732" s="98"/>
      <c r="E2732" s="98"/>
      <c r="F2732" s="98"/>
      <c r="G2732" s="98"/>
      <c r="H2732" s="98"/>
      <c r="I2732" s="98"/>
      <c r="J2732" s="98"/>
      <c r="K2732" s="98"/>
      <c r="L2732" s="98"/>
      <c r="M2732" s="98"/>
    </row>
    <row r="2733" spans="1:13">
      <c r="A2733" s="5"/>
      <c r="B2733" s="97"/>
      <c r="C2733" s="97"/>
      <c r="D2733" s="98"/>
      <c r="E2733" s="98"/>
      <c r="F2733" s="98"/>
      <c r="G2733" s="98"/>
      <c r="H2733" s="98"/>
      <c r="I2733" s="98"/>
      <c r="J2733" s="98"/>
      <c r="K2733" s="98"/>
      <c r="L2733" s="98"/>
      <c r="M2733" s="98"/>
    </row>
    <row r="2734" spans="1:13">
      <c r="A2734" s="5"/>
      <c r="B2734" s="97"/>
      <c r="C2734" s="97"/>
      <c r="D2734" s="98"/>
      <c r="E2734" s="98"/>
      <c r="F2734" s="98"/>
      <c r="G2734" s="98"/>
      <c r="H2734" s="98"/>
      <c r="I2734" s="98"/>
      <c r="J2734" s="98"/>
      <c r="K2734" s="98"/>
      <c r="L2734" s="98"/>
      <c r="M2734" s="98"/>
    </row>
    <row r="2735" spans="1:13">
      <c r="A2735" s="5"/>
      <c r="B2735" s="97"/>
      <c r="C2735" s="97"/>
      <c r="D2735" s="98"/>
      <c r="E2735" s="98"/>
      <c r="F2735" s="98"/>
      <c r="G2735" s="98"/>
      <c r="H2735" s="98"/>
      <c r="I2735" s="98"/>
      <c r="J2735" s="98"/>
      <c r="K2735" s="98"/>
      <c r="L2735" s="98"/>
      <c r="M2735" s="98"/>
    </row>
    <row r="2736" spans="1:13">
      <c r="A2736" s="5"/>
      <c r="B2736" s="97"/>
      <c r="C2736" s="97"/>
      <c r="D2736" s="98"/>
      <c r="E2736" s="98"/>
      <c r="F2736" s="98"/>
      <c r="G2736" s="98"/>
      <c r="H2736" s="98"/>
      <c r="I2736" s="98"/>
      <c r="J2736" s="98"/>
      <c r="K2736" s="98"/>
      <c r="L2736" s="98"/>
      <c r="M2736" s="98"/>
    </row>
    <row r="2737" spans="1:13">
      <c r="A2737" s="5"/>
      <c r="B2737" s="97"/>
      <c r="C2737" s="97"/>
      <c r="D2737" s="98"/>
      <c r="E2737" s="98"/>
      <c r="F2737" s="98"/>
      <c r="G2737" s="98"/>
      <c r="H2737" s="98"/>
      <c r="I2737" s="98"/>
      <c r="J2737" s="98"/>
      <c r="K2737" s="98"/>
      <c r="L2737" s="98"/>
      <c r="M2737" s="98"/>
    </row>
    <row r="2738" spans="1:13">
      <c r="A2738" s="5"/>
      <c r="B2738" s="97"/>
      <c r="C2738" s="97"/>
      <c r="D2738" s="98"/>
      <c r="E2738" s="98"/>
      <c r="F2738" s="98"/>
      <c r="G2738" s="98"/>
      <c r="H2738" s="98"/>
      <c r="I2738" s="98"/>
      <c r="J2738" s="98"/>
      <c r="K2738" s="98"/>
      <c r="L2738" s="98"/>
      <c r="M2738" s="98"/>
    </row>
    <row r="2739" spans="1:13">
      <c r="A2739" s="5"/>
      <c r="B2739" s="97"/>
      <c r="C2739" s="97"/>
      <c r="D2739" s="98"/>
      <c r="E2739" s="98"/>
      <c r="F2739" s="98"/>
      <c r="G2739" s="98"/>
      <c r="H2739" s="98"/>
      <c r="I2739" s="98"/>
      <c r="J2739" s="98"/>
      <c r="K2739" s="98"/>
      <c r="L2739" s="98"/>
      <c r="M2739" s="98"/>
    </row>
    <row r="2740" spans="1:13">
      <c r="A2740" s="5"/>
      <c r="B2740" s="97"/>
      <c r="C2740" s="97"/>
      <c r="D2740" s="98"/>
      <c r="E2740" s="98"/>
      <c r="F2740" s="98"/>
      <c r="G2740" s="98"/>
      <c r="H2740" s="98"/>
      <c r="I2740" s="98"/>
      <c r="J2740" s="98"/>
      <c r="K2740" s="98"/>
      <c r="L2740" s="98"/>
      <c r="M2740" s="98"/>
    </row>
    <row r="2741" spans="1:13">
      <c r="A2741" s="5"/>
      <c r="B2741" s="97"/>
      <c r="C2741" s="97"/>
      <c r="D2741" s="98"/>
      <c r="E2741" s="98"/>
      <c r="F2741" s="98"/>
      <c r="G2741" s="98"/>
      <c r="H2741" s="98"/>
      <c r="I2741" s="98"/>
      <c r="J2741" s="98"/>
      <c r="K2741" s="98"/>
      <c r="L2741" s="98"/>
      <c r="M2741" s="98"/>
    </row>
    <row r="2742" spans="1:13">
      <c r="A2742" s="5"/>
      <c r="B2742" s="97"/>
      <c r="C2742" s="97"/>
      <c r="D2742" s="98"/>
      <c r="E2742" s="98"/>
      <c r="F2742" s="98"/>
      <c r="G2742" s="98"/>
      <c r="H2742" s="98"/>
      <c r="I2742" s="98"/>
      <c r="J2742" s="98"/>
      <c r="K2742" s="98"/>
      <c r="L2742" s="98"/>
      <c r="M2742" s="98"/>
    </row>
    <row r="2743" spans="1:13">
      <c r="A2743" s="5"/>
      <c r="B2743" s="97"/>
      <c r="C2743" s="97"/>
      <c r="D2743" s="98"/>
      <c r="E2743" s="98"/>
      <c r="F2743" s="98"/>
      <c r="G2743" s="98"/>
      <c r="H2743" s="98"/>
      <c r="I2743" s="98"/>
      <c r="J2743" s="98"/>
      <c r="K2743" s="98"/>
      <c r="L2743" s="98"/>
      <c r="M2743" s="98"/>
    </row>
    <row r="2744" spans="1:13">
      <c r="A2744" s="5"/>
      <c r="B2744" s="97"/>
      <c r="C2744" s="97"/>
      <c r="D2744" s="98"/>
      <c r="E2744" s="98"/>
      <c r="F2744" s="98"/>
      <c r="G2744" s="98"/>
      <c r="H2744" s="98"/>
      <c r="I2744" s="98"/>
      <c r="J2744" s="98"/>
      <c r="K2744" s="98"/>
      <c r="L2744" s="98"/>
      <c r="M2744" s="98"/>
    </row>
    <row r="2745" spans="1:13">
      <c r="A2745" s="5"/>
      <c r="B2745" s="97"/>
      <c r="C2745" s="97"/>
      <c r="D2745" s="98"/>
      <c r="E2745" s="98"/>
      <c r="F2745" s="98"/>
      <c r="G2745" s="98"/>
      <c r="H2745" s="98"/>
      <c r="I2745" s="98"/>
      <c r="J2745" s="98"/>
      <c r="K2745" s="98"/>
      <c r="L2745" s="98"/>
      <c r="M2745" s="98"/>
    </row>
    <row r="2746" spans="1:13">
      <c r="A2746" s="5"/>
      <c r="B2746" s="97"/>
      <c r="C2746" s="97"/>
      <c r="D2746" s="98"/>
      <c r="E2746" s="98"/>
      <c r="F2746" s="98"/>
      <c r="G2746" s="98"/>
      <c r="H2746" s="98"/>
      <c r="I2746" s="98"/>
      <c r="J2746" s="98"/>
      <c r="K2746" s="98"/>
      <c r="L2746" s="98"/>
      <c r="M2746" s="98"/>
    </row>
    <row r="2747" spans="1:13">
      <c r="A2747" s="5"/>
      <c r="B2747" s="97"/>
      <c r="C2747" s="97"/>
      <c r="D2747" s="98"/>
      <c r="E2747" s="98"/>
      <c r="F2747" s="98"/>
      <c r="G2747" s="98"/>
      <c r="H2747" s="98"/>
      <c r="I2747" s="98"/>
      <c r="J2747" s="98"/>
      <c r="K2747" s="98"/>
      <c r="L2747" s="98"/>
      <c r="M2747" s="98"/>
    </row>
    <row r="2748" spans="1:13">
      <c r="A2748" s="5"/>
      <c r="B2748" s="97"/>
      <c r="C2748" s="97"/>
      <c r="D2748" s="98"/>
      <c r="E2748" s="98"/>
      <c r="F2748" s="98"/>
      <c r="G2748" s="98"/>
      <c r="H2748" s="98"/>
      <c r="I2748" s="98"/>
      <c r="J2748" s="98"/>
      <c r="K2748" s="98"/>
      <c r="L2748" s="98"/>
      <c r="M2748" s="98"/>
    </row>
    <row r="2749" spans="1:13">
      <c r="A2749" s="5"/>
      <c r="B2749" s="97"/>
      <c r="C2749" s="97"/>
      <c r="D2749" s="98"/>
      <c r="E2749" s="98"/>
      <c r="F2749" s="98"/>
      <c r="G2749" s="98"/>
      <c r="H2749" s="98"/>
      <c r="I2749" s="98"/>
      <c r="J2749" s="98"/>
      <c r="K2749" s="98"/>
      <c r="L2749" s="98"/>
      <c r="M2749" s="98"/>
    </row>
    <row r="2750" spans="1:13">
      <c r="A2750" s="5"/>
      <c r="B2750" s="97"/>
      <c r="C2750" s="97"/>
      <c r="D2750" s="98"/>
      <c r="E2750" s="98"/>
      <c r="F2750" s="98"/>
      <c r="G2750" s="98"/>
      <c r="H2750" s="98"/>
      <c r="I2750" s="98"/>
      <c r="J2750" s="98"/>
      <c r="K2750" s="98"/>
      <c r="L2750" s="98"/>
      <c r="M2750" s="98"/>
    </row>
    <row r="2751" spans="1:13">
      <c r="A2751" s="5"/>
      <c r="B2751" s="97"/>
      <c r="C2751" s="97"/>
      <c r="D2751" s="98"/>
      <c r="E2751" s="98"/>
      <c r="F2751" s="98"/>
      <c r="G2751" s="98"/>
      <c r="H2751" s="98"/>
      <c r="I2751" s="98"/>
      <c r="J2751" s="98"/>
      <c r="K2751" s="98"/>
      <c r="L2751" s="98"/>
      <c r="M2751" s="98"/>
    </row>
    <row r="2752" spans="1:13">
      <c r="A2752" s="5"/>
      <c r="B2752" s="97"/>
      <c r="C2752" s="97"/>
      <c r="D2752" s="98"/>
      <c r="E2752" s="98"/>
      <c r="F2752" s="98"/>
      <c r="G2752" s="98"/>
      <c r="H2752" s="98"/>
      <c r="I2752" s="98"/>
      <c r="J2752" s="98"/>
      <c r="K2752" s="98"/>
      <c r="L2752" s="98"/>
      <c r="M2752" s="98"/>
    </row>
    <row r="2753" spans="1:13">
      <c r="A2753" s="5"/>
      <c r="B2753" s="97"/>
      <c r="C2753" s="97"/>
      <c r="D2753" s="98"/>
      <c r="E2753" s="98"/>
      <c r="F2753" s="98"/>
      <c r="G2753" s="98"/>
      <c r="H2753" s="98"/>
      <c r="I2753" s="98"/>
      <c r="J2753" s="98"/>
      <c r="K2753" s="98"/>
      <c r="L2753" s="98"/>
      <c r="M2753" s="98"/>
    </row>
    <row r="2754" spans="1:13">
      <c r="A2754" s="5"/>
      <c r="B2754" s="97"/>
      <c r="C2754" s="97"/>
      <c r="D2754" s="98"/>
      <c r="E2754" s="98"/>
      <c r="F2754" s="98"/>
      <c r="G2754" s="98"/>
      <c r="H2754" s="98"/>
      <c r="I2754" s="98"/>
      <c r="J2754" s="98"/>
      <c r="K2754" s="98"/>
      <c r="L2754" s="98"/>
      <c r="M2754" s="98"/>
    </row>
    <row r="2755" spans="1:13">
      <c r="A2755" s="5"/>
      <c r="B2755" s="97"/>
      <c r="C2755" s="97"/>
      <c r="D2755" s="98"/>
      <c r="E2755" s="98"/>
      <c r="F2755" s="98"/>
      <c r="G2755" s="98"/>
      <c r="H2755" s="98"/>
      <c r="I2755" s="98"/>
      <c r="J2755" s="98"/>
      <c r="K2755" s="98"/>
      <c r="L2755" s="98"/>
      <c r="M2755" s="98"/>
    </row>
    <row r="2756" spans="1:13">
      <c r="A2756" s="5"/>
      <c r="B2756" s="97"/>
      <c r="C2756" s="97"/>
      <c r="D2756" s="98"/>
      <c r="E2756" s="98"/>
      <c r="F2756" s="98"/>
      <c r="G2756" s="98"/>
      <c r="H2756" s="98"/>
      <c r="I2756" s="98"/>
      <c r="J2756" s="98"/>
      <c r="K2756" s="98"/>
      <c r="L2756" s="98"/>
      <c r="M2756" s="98"/>
    </row>
    <row r="2757" spans="1:13">
      <c r="A2757" s="5"/>
      <c r="B2757" s="97"/>
      <c r="C2757" s="97"/>
      <c r="D2757" s="98"/>
      <c r="E2757" s="98"/>
      <c r="F2757" s="98"/>
      <c r="G2757" s="98"/>
      <c r="H2757" s="98"/>
      <c r="I2757" s="98"/>
      <c r="J2757" s="98"/>
      <c r="K2757" s="98"/>
      <c r="L2757" s="98"/>
      <c r="M2757" s="98"/>
    </row>
    <row r="2758" spans="1:13">
      <c r="A2758" s="5"/>
      <c r="B2758" s="97"/>
      <c r="C2758" s="97"/>
      <c r="D2758" s="98"/>
      <c r="E2758" s="98"/>
      <c r="F2758" s="98"/>
      <c r="G2758" s="98"/>
      <c r="H2758" s="98"/>
      <c r="I2758" s="98"/>
      <c r="J2758" s="98"/>
      <c r="K2758" s="98"/>
      <c r="L2758" s="98"/>
      <c r="M2758" s="98"/>
    </row>
    <row r="2759" spans="1:13">
      <c r="A2759" s="5"/>
      <c r="B2759" s="97"/>
      <c r="C2759" s="97"/>
      <c r="D2759" s="98"/>
      <c r="E2759" s="98"/>
      <c r="F2759" s="98"/>
      <c r="G2759" s="98"/>
      <c r="H2759" s="98"/>
      <c r="I2759" s="98"/>
      <c r="J2759" s="98"/>
      <c r="K2759" s="98"/>
      <c r="L2759" s="98"/>
      <c r="M2759" s="98"/>
    </row>
    <row r="2760" spans="1:13">
      <c r="A2760" s="5"/>
      <c r="B2760" s="97"/>
      <c r="C2760" s="97"/>
      <c r="D2760" s="98"/>
      <c r="E2760" s="98"/>
      <c r="F2760" s="98"/>
      <c r="G2760" s="98"/>
      <c r="H2760" s="98"/>
      <c r="I2760" s="98"/>
      <c r="J2760" s="98"/>
      <c r="K2760" s="98"/>
      <c r="L2760" s="98"/>
      <c r="M2760" s="98"/>
    </row>
    <row r="2761" spans="1:13">
      <c r="A2761" s="5"/>
      <c r="B2761" s="97"/>
      <c r="C2761" s="97"/>
      <c r="D2761" s="98"/>
      <c r="E2761" s="98"/>
      <c r="F2761" s="98"/>
      <c r="G2761" s="98"/>
      <c r="H2761" s="98"/>
      <c r="I2761" s="98"/>
      <c r="J2761" s="98"/>
      <c r="K2761" s="98"/>
      <c r="L2761" s="98"/>
      <c r="M2761" s="98"/>
    </row>
    <row r="2762" spans="1:13">
      <c r="A2762" s="5"/>
      <c r="B2762" s="97"/>
      <c r="C2762" s="97"/>
      <c r="D2762" s="98"/>
      <c r="E2762" s="98"/>
      <c r="F2762" s="98"/>
      <c r="G2762" s="98"/>
      <c r="H2762" s="98"/>
      <c r="I2762" s="98"/>
      <c r="J2762" s="98"/>
      <c r="K2762" s="98"/>
      <c r="L2762" s="98"/>
      <c r="M2762" s="98"/>
    </row>
    <row r="2763" spans="1:13">
      <c r="A2763" s="5"/>
      <c r="B2763" s="97"/>
      <c r="C2763" s="97"/>
      <c r="D2763" s="98"/>
      <c r="E2763" s="98"/>
      <c r="F2763" s="98"/>
      <c r="G2763" s="98"/>
      <c r="H2763" s="98"/>
      <c r="I2763" s="98"/>
      <c r="J2763" s="98"/>
      <c r="K2763" s="98"/>
      <c r="L2763" s="98"/>
      <c r="M2763" s="98"/>
    </row>
    <row r="2764" spans="1:13">
      <c r="A2764" s="5"/>
      <c r="B2764" s="97"/>
      <c r="C2764" s="97"/>
      <c r="D2764" s="98"/>
      <c r="E2764" s="98"/>
      <c r="F2764" s="98"/>
      <c r="G2764" s="98"/>
      <c r="H2764" s="98"/>
      <c r="I2764" s="98"/>
      <c r="J2764" s="98"/>
      <c r="K2764" s="98"/>
      <c r="L2764" s="98"/>
      <c r="M2764" s="98"/>
    </row>
    <row r="2765" spans="1:13">
      <c r="A2765" s="5"/>
      <c r="B2765" s="97"/>
      <c r="C2765" s="97"/>
      <c r="D2765" s="98"/>
      <c r="E2765" s="98"/>
      <c r="F2765" s="98"/>
      <c r="G2765" s="98"/>
      <c r="H2765" s="98"/>
      <c r="I2765" s="98"/>
      <c r="J2765" s="98"/>
      <c r="K2765" s="98"/>
      <c r="L2765" s="98"/>
      <c r="M2765" s="98"/>
    </row>
    <row r="2766" spans="1:13">
      <c r="A2766" s="5"/>
      <c r="B2766" s="97"/>
      <c r="C2766" s="97"/>
      <c r="D2766" s="98"/>
      <c r="E2766" s="98"/>
      <c r="F2766" s="98"/>
      <c r="G2766" s="98"/>
      <c r="H2766" s="98"/>
      <c r="I2766" s="98"/>
      <c r="J2766" s="98"/>
      <c r="K2766" s="98"/>
      <c r="L2766" s="98"/>
      <c r="M2766" s="98"/>
    </row>
    <row r="2767" spans="1:13">
      <c r="A2767" s="5"/>
      <c r="B2767" s="97"/>
      <c r="C2767" s="97"/>
      <c r="D2767" s="98"/>
      <c r="E2767" s="98"/>
      <c r="F2767" s="98"/>
      <c r="G2767" s="98"/>
      <c r="H2767" s="98"/>
      <c r="I2767" s="98"/>
      <c r="J2767" s="98"/>
      <c r="K2767" s="98"/>
      <c r="L2767" s="98"/>
      <c r="M2767" s="98"/>
    </row>
    <row r="2768" spans="1:13">
      <c r="A2768" s="5"/>
      <c r="B2768" s="97"/>
      <c r="C2768" s="97"/>
      <c r="D2768" s="98"/>
      <c r="E2768" s="98"/>
      <c r="F2768" s="98"/>
      <c r="G2768" s="98"/>
      <c r="H2768" s="98"/>
      <c r="I2768" s="98"/>
      <c r="J2768" s="98"/>
      <c r="K2768" s="98"/>
      <c r="L2768" s="98"/>
      <c r="M2768" s="98"/>
    </row>
    <row r="2769" spans="1:13">
      <c r="A2769" s="5"/>
      <c r="B2769" s="97"/>
      <c r="C2769" s="97"/>
      <c r="D2769" s="98"/>
      <c r="E2769" s="98"/>
      <c r="F2769" s="98"/>
      <c r="G2769" s="98"/>
      <c r="H2769" s="98"/>
      <c r="I2769" s="98"/>
      <c r="J2769" s="98"/>
      <c r="K2769" s="98"/>
      <c r="L2769" s="98"/>
      <c r="M2769" s="98"/>
    </row>
    <row r="2770" spans="1:13">
      <c r="A2770" s="5"/>
      <c r="B2770" s="97"/>
      <c r="C2770" s="97"/>
      <c r="D2770" s="98"/>
      <c r="E2770" s="98"/>
      <c r="F2770" s="98"/>
      <c r="G2770" s="98"/>
      <c r="H2770" s="98"/>
      <c r="I2770" s="98"/>
      <c r="J2770" s="98"/>
      <c r="K2770" s="98"/>
      <c r="L2770" s="98"/>
      <c r="M2770" s="98"/>
    </row>
    <row r="2771" spans="1:13">
      <c r="A2771" s="5"/>
      <c r="B2771" s="97"/>
      <c r="C2771" s="97"/>
      <c r="D2771" s="98"/>
      <c r="E2771" s="98"/>
      <c r="F2771" s="98"/>
      <c r="G2771" s="98"/>
      <c r="H2771" s="98"/>
      <c r="I2771" s="98"/>
      <c r="J2771" s="98"/>
      <c r="K2771" s="98"/>
      <c r="L2771" s="98"/>
      <c r="M2771" s="98"/>
    </row>
    <row r="2772" spans="1:13">
      <c r="A2772" s="5"/>
      <c r="B2772" s="97"/>
      <c r="C2772" s="97"/>
      <c r="D2772" s="98"/>
      <c r="E2772" s="98"/>
      <c r="F2772" s="98"/>
      <c r="G2772" s="98"/>
      <c r="H2772" s="98"/>
      <c r="I2772" s="98"/>
      <c r="J2772" s="98"/>
      <c r="K2772" s="98"/>
      <c r="L2772" s="98"/>
      <c r="M2772" s="98"/>
    </row>
    <row r="2773" spans="1:13">
      <c r="A2773" s="5"/>
      <c r="B2773" s="97"/>
      <c r="C2773" s="97"/>
      <c r="D2773" s="98"/>
      <c r="E2773" s="98"/>
      <c r="F2773" s="98"/>
      <c r="G2773" s="98"/>
      <c r="H2773" s="98"/>
      <c r="I2773" s="98"/>
      <c r="J2773" s="98"/>
      <c r="K2773" s="98"/>
      <c r="L2773" s="98"/>
      <c r="M2773" s="98"/>
    </row>
    <row r="2774" spans="1:13">
      <c r="A2774" s="5"/>
      <c r="B2774" s="97"/>
      <c r="C2774" s="97"/>
      <c r="D2774" s="98"/>
      <c r="E2774" s="98"/>
      <c r="F2774" s="98"/>
      <c r="G2774" s="98"/>
      <c r="H2774" s="98"/>
      <c r="I2774" s="98"/>
      <c r="J2774" s="98"/>
      <c r="K2774" s="98"/>
      <c r="L2774" s="98"/>
      <c r="M2774" s="98"/>
    </row>
    <row r="2775" spans="1:13">
      <c r="A2775" s="5"/>
      <c r="B2775" s="97"/>
      <c r="C2775" s="97"/>
      <c r="D2775" s="98"/>
      <c r="E2775" s="98"/>
      <c r="F2775" s="98"/>
      <c r="G2775" s="98"/>
      <c r="H2775" s="98"/>
      <c r="I2775" s="98"/>
      <c r="J2775" s="98"/>
      <c r="K2775" s="98"/>
      <c r="L2775" s="98"/>
      <c r="M2775" s="98"/>
    </row>
    <row r="2776" spans="1:13">
      <c r="A2776" s="5"/>
      <c r="B2776" s="97"/>
      <c r="C2776" s="97"/>
      <c r="D2776" s="98"/>
      <c r="E2776" s="98"/>
      <c r="F2776" s="98"/>
      <c r="G2776" s="98"/>
      <c r="H2776" s="98"/>
      <c r="I2776" s="98"/>
      <c r="J2776" s="98"/>
      <c r="K2776" s="98"/>
      <c r="L2776" s="98"/>
      <c r="M2776" s="98"/>
    </row>
    <row r="2777" spans="1:13">
      <c r="A2777" s="5"/>
      <c r="B2777" s="97"/>
      <c r="C2777" s="97"/>
      <c r="D2777" s="98"/>
      <c r="E2777" s="98"/>
      <c r="F2777" s="98"/>
      <c r="G2777" s="98"/>
      <c r="H2777" s="98"/>
      <c r="I2777" s="98"/>
      <c r="J2777" s="98"/>
      <c r="K2777" s="98"/>
      <c r="L2777" s="98"/>
      <c r="M2777" s="98"/>
    </row>
    <row r="2778" spans="1:13">
      <c r="A2778" s="5"/>
      <c r="B2778" s="97"/>
      <c r="C2778" s="97"/>
      <c r="D2778" s="98"/>
      <c r="E2778" s="98"/>
      <c r="F2778" s="98"/>
      <c r="G2778" s="98"/>
      <c r="H2778" s="98"/>
      <c r="I2778" s="98"/>
      <c r="J2778" s="98"/>
      <c r="K2778" s="98"/>
      <c r="L2778" s="98"/>
      <c r="M2778" s="98"/>
    </row>
    <row r="2779" spans="1:13">
      <c r="A2779" s="5"/>
      <c r="B2779" s="97"/>
      <c r="C2779" s="97"/>
      <c r="D2779" s="98"/>
      <c r="E2779" s="98"/>
      <c r="F2779" s="98"/>
      <c r="G2779" s="98"/>
      <c r="H2779" s="98"/>
      <c r="I2779" s="98"/>
      <c r="J2779" s="98"/>
      <c r="K2779" s="98"/>
      <c r="L2779" s="98"/>
      <c r="M2779" s="98"/>
    </row>
    <row r="2780" spans="1:13">
      <c r="A2780" s="5"/>
      <c r="B2780" s="97"/>
      <c r="C2780" s="97"/>
      <c r="D2780" s="98"/>
      <c r="E2780" s="98"/>
      <c r="F2780" s="98"/>
      <c r="G2780" s="98"/>
      <c r="H2780" s="98"/>
      <c r="I2780" s="98"/>
      <c r="J2780" s="98"/>
      <c r="K2780" s="98"/>
      <c r="L2780" s="98"/>
      <c r="M2780" s="98"/>
    </row>
    <row r="2781" spans="1:13">
      <c r="A2781" s="5"/>
      <c r="B2781" s="97"/>
      <c r="C2781" s="97"/>
      <c r="D2781" s="98"/>
      <c r="E2781" s="98"/>
      <c r="F2781" s="98"/>
      <c r="G2781" s="98"/>
      <c r="H2781" s="98"/>
      <c r="I2781" s="98"/>
      <c r="J2781" s="98"/>
      <c r="K2781" s="98"/>
      <c r="L2781" s="98"/>
      <c r="M2781" s="98"/>
    </row>
    <row r="2782" spans="1:13">
      <c r="A2782" s="5"/>
      <c r="B2782" s="97"/>
      <c r="C2782" s="97"/>
      <c r="D2782" s="98"/>
      <c r="E2782" s="98"/>
      <c r="F2782" s="98"/>
      <c r="G2782" s="98"/>
      <c r="H2782" s="98"/>
      <c r="I2782" s="98"/>
      <c r="J2782" s="98"/>
      <c r="K2782" s="98"/>
      <c r="L2782" s="98"/>
      <c r="M2782" s="98"/>
    </row>
    <row r="2783" spans="1:13">
      <c r="A2783" s="5"/>
      <c r="B2783" s="97"/>
      <c r="C2783" s="97"/>
      <c r="D2783" s="98"/>
      <c r="E2783" s="98"/>
      <c r="F2783" s="98"/>
      <c r="G2783" s="98"/>
      <c r="H2783" s="98"/>
      <c r="I2783" s="98"/>
      <c r="J2783" s="98"/>
      <c r="K2783" s="98"/>
      <c r="L2783" s="98"/>
      <c r="M2783" s="98"/>
    </row>
    <row r="2784" spans="1:13">
      <c r="A2784" s="5"/>
      <c r="B2784" s="97"/>
      <c r="C2784" s="97"/>
      <c r="D2784" s="98"/>
      <c r="E2784" s="98"/>
      <c r="F2784" s="98"/>
      <c r="G2784" s="98"/>
      <c r="H2784" s="98"/>
      <c r="I2784" s="98"/>
      <c r="J2784" s="98"/>
      <c r="K2784" s="98"/>
      <c r="L2784" s="98"/>
      <c r="M2784" s="98"/>
    </row>
    <row r="2785" spans="1:13">
      <c r="A2785" s="5"/>
      <c r="B2785" s="97"/>
      <c r="C2785" s="97"/>
      <c r="D2785" s="98"/>
      <c r="E2785" s="98"/>
      <c r="F2785" s="98"/>
      <c r="G2785" s="98"/>
      <c r="H2785" s="98"/>
      <c r="I2785" s="98"/>
      <c r="J2785" s="98"/>
      <c r="K2785" s="98"/>
      <c r="L2785" s="98"/>
      <c r="M2785" s="98"/>
    </row>
    <row r="2786" spans="1:13">
      <c r="A2786" s="5"/>
      <c r="B2786" s="97"/>
      <c r="C2786" s="97"/>
      <c r="D2786" s="98"/>
      <c r="E2786" s="98"/>
      <c r="F2786" s="98"/>
      <c r="G2786" s="98"/>
      <c r="H2786" s="98"/>
      <c r="I2786" s="98"/>
      <c r="J2786" s="98"/>
      <c r="K2786" s="98"/>
      <c r="L2786" s="98"/>
      <c r="M2786" s="98"/>
    </row>
    <row r="2787" spans="1:13">
      <c r="A2787" s="5"/>
      <c r="B2787" s="97"/>
      <c r="C2787" s="97"/>
      <c r="D2787" s="98"/>
      <c r="E2787" s="98"/>
      <c r="F2787" s="98"/>
      <c r="G2787" s="98"/>
      <c r="H2787" s="98"/>
      <c r="I2787" s="98"/>
      <c r="J2787" s="98"/>
      <c r="K2787" s="98"/>
      <c r="L2787" s="98"/>
      <c r="M2787" s="98"/>
    </row>
    <row r="2788" spans="1:13">
      <c r="A2788" s="5"/>
      <c r="B2788" s="3"/>
      <c r="C2788" s="3"/>
      <c r="D2788" s="4"/>
      <c r="E2788" s="4"/>
      <c r="F2788" s="4"/>
      <c r="G2788" s="4"/>
      <c r="H2788" s="98"/>
      <c r="I2788" s="4"/>
      <c r="J2788" s="4"/>
      <c r="K2788" s="4"/>
      <c r="L2788" s="4"/>
      <c r="M2788" s="4"/>
    </row>
    <row r="2789" spans="1:13">
      <c r="A2789" s="5"/>
      <c r="B2789" s="97"/>
      <c r="C2789" s="97"/>
      <c r="D2789" s="98"/>
      <c r="E2789" s="98"/>
      <c r="F2789" s="98"/>
      <c r="G2789" s="98"/>
      <c r="H2789" s="98"/>
      <c r="I2789" s="98"/>
      <c r="J2789" s="98"/>
      <c r="K2789" s="98"/>
      <c r="L2789" s="98"/>
      <c r="M2789" s="98"/>
    </row>
    <row r="2790" spans="1:13">
      <c r="A2790" s="5"/>
      <c r="B2790" s="3"/>
      <c r="C2790" s="3"/>
      <c r="D2790" s="4"/>
      <c r="E2790" s="4"/>
      <c r="F2790" s="4"/>
      <c r="G2790" s="4"/>
      <c r="H2790" s="98"/>
      <c r="I2790" s="4"/>
      <c r="J2790" s="4"/>
      <c r="K2790" s="4"/>
      <c r="L2790" s="4"/>
      <c r="M2790" s="4"/>
    </row>
    <row r="2791" spans="1:13">
      <c r="A2791" s="5"/>
      <c r="B2791" s="97"/>
      <c r="C2791" s="97"/>
      <c r="D2791" s="98"/>
      <c r="E2791" s="98"/>
      <c r="F2791" s="98"/>
      <c r="G2791" s="98"/>
      <c r="H2791" s="98"/>
      <c r="I2791" s="98"/>
      <c r="J2791" s="98"/>
      <c r="K2791" s="98"/>
      <c r="L2791" s="98"/>
      <c r="M2791" s="98"/>
    </row>
    <row r="2792" spans="1:13">
      <c r="A2792" s="5"/>
      <c r="B2792" s="97"/>
      <c r="C2792" s="97"/>
      <c r="D2792" s="98"/>
      <c r="E2792" s="98"/>
      <c r="F2792" s="98"/>
      <c r="G2792" s="98"/>
      <c r="H2792" s="98"/>
      <c r="I2792" s="98"/>
      <c r="J2792" s="98"/>
      <c r="K2792" s="98"/>
      <c r="L2792" s="98"/>
      <c r="M2792" s="98"/>
    </row>
    <row r="2793" spans="1:13">
      <c r="A2793" s="5"/>
      <c r="B2793" s="97"/>
      <c r="C2793" s="97"/>
      <c r="D2793" s="98"/>
      <c r="E2793" s="98"/>
      <c r="F2793" s="98"/>
      <c r="G2793" s="98"/>
      <c r="H2793" s="98"/>
      <c r="I2793" s="98"/>
      <c r="J2793" s="98"/>
      <c r="K2793" s="98"/>
      <c r="L2793" s="98"/>
      <c r="M2793" s="98"/>
    </row>
    <row r="2794" spans="1:13">
      <c r="A2794" s="5"/>
      <c r="B2794" s="97"/>
      <c r="C2794" s="97"/>
      <c r="D2794" s="98"/>
      <c r="E2794" s="98"/>
      <c r="F2794" s="98"/>
      <c r="G2794" s="98"/>
      <c r="H2794" s="98"/>
      <c r="I2794" s="98"/>
      <c r="J2794" s="98"/>
      <c r="K2794" s="98"/>
      <c r="L2794" s="98"/>
      <c r="M2794" s="98"/>
    </row>
    <row r="2795" spans="1:13">
      <c r="A2795" s="5"/>
      <c r="B2795" s="97"/>
      <c r="C2795" s="97"/>
      <c r="D2795" s="98"/>
      <c r="E2795" s="98"/>
      <c r="F2795" s="98"/>
      <c r="G2795" s="98"/>
      <c r="H2795" s="98"/>
      <c r="I2795" s="98"/>
      <c r="J2795" s="98"/>
      <c r="K2795" s="98"/>
      <c r="L2795" s="98"/>
      <c r="M2795" s="98"/>
    </row>
    <row r="2796" spans="1:13">
      <c r="A2796" s="5"/>
      <c r="B2796" s="97"/>
      <c r="C2796" s="97"/>
      <c r="D2796" s="98"/>
      <c r="E2796" s="98"/>
      <c r="F2796" s="98"/>
      <c r="G2796" s="98"/>
      <c r="H2796" s="98"/>
      <c r="I2796" s="98"/>
      <c r="J2796" s="98"/>
      <c r="K2796" s="98"/>
      <c r="L2796" s="98"/>
      <c r="M2796" s="98"/>
    </row>
    <row r="2797" spans="1:13">
      <c r="A2797" s="5"/>
      <c r="B2797" s="97"/>
      <c r="C2797" s="97"/>
      <c r="D2797" s="98"/>
      <c r="E2797" s="98"/>
      <c r="F2797" s="98"/>
      <c r="G2797" s="98"/>
      <c r="H2797" s="98"/>
      <c r="I2797" s="98"/>
      <c r="J2797" s="98"/>
      <c r="K2797" s="98"/>
      <c r="L2797" s="98"/>
      <c r="M2797" s="98"/>
    </row>
    <row r="2798" spans="1:13">
      <c r="A2798" s="5"/>
      <c r="B2798" s="97"/>
      <c r="C2798" s="97"/>
      <c r="D2798" s="98"/>
      <c r="E2798" s="98"/>
      <c r="F2798" s="98"/>
      <c r="G2798" s="98"/>
      <c r="H2798" s="98"/>
      <c r="I2798" s="98"/>
      <c r="J2798" s="98"/>
      <c r="K2798" s="98"/>
      <c r="L2798" s="98"/>
      <c r="M2798" s="98"/>
    </row>
    <row r="2799" spans="1:13">
      <c r="A2799" s="5"/>
      <c r="B2799" s="97"/>
      <c r="C2799" s="97"/>
      <c r="D2799" s="98"/>
      <c r="E2799" s="98"/>
      <c r="F2799" s="98"/>
      <c r="G2799" s="98"/>
      <c r="H2799" s="98"/>
      <c r="I2799" s="98"/>
      <c r="J2799" s="98"/>
      <c r="K2799" s="98"/>
      <c r="L2799" s="98"/>
      <c r="M2799" s="98"/>
    </row>
    <row r="2800" spans="1:13">
      <c r="A2800" s="5"/>
      <c r="B2800" s="97"/>
      <c r="C2800" s="97"/>
      <c r="D2800" s="98"/>
      <c r="E2800" s="98"/>
      <c r="F2800" s="98"/>
      <c r="G2800" s="98"/>
      <c r="H2800" s="98"/>
      <c r="I2800" s="98"/>
      <c r="J2800" s="98"/>
      <c r="K2800" s="98"/>
      <c r="L2800" s="98"/>
      <c r="M2800" s="98"/>
    </row>
    <row r="2801" spans="1:13">
      <c r="A2801" s="5"/>
      <c r="B2801" s="3"/>
      <c r="C2801" s="3"/>
      <c r="D2801" s="4"/>
      <c r="E2801" s="4"/>
      <c r="F2801" s="4"/>
      <c r="G2801" s="4"/>
      <c r="H2801" s="98"/>
      <c r="I2801" s="4"/>
      <c r="J2801" s="4"/>
      <c r="K2801" s="4"/>
      <c r="L2801" s="4"/>
      <c r="M2801" s="4"/>
    </row>
    <row r="2802" spans="1:13">
      <c r="A2802" s="5"/>
      <c r="B2802" s="3"/>
      <c r="C2802" s="3"/>
      <c r="D2802" s="4"/>
      <c r="E2802" s="4"/>
      <c r="F2802" s="4"/>
      <c r="G2802" s="4"/>
      <c r="H2802" s="98"/>
      <c r="I2802" s="4"/>
      <c r="J2802" s="4"/>
      <c r="K2802" s="4"/>
      <c r="L2802" s="4"/>
      <c r="M2802" s="4"/>
    </row>
    <row r="2803" spans="1:13">
      <c r="A2803" s="5"/>
      <c r="B2803" s="3"/>
      <c r="C2803" s="3"/>
      <c r="D2803" s="4"/>
      <c r="E2803" s="4"/>
      <c r="F2803" s="4"/>
      <c r="G2803" s="4"/>
      <c r="H2803" s="98"/>
      <c r="I2803" s="4"/>
      <c r="J2803" s="4"/>
      <c r="K2803" s="4"/>
      <c r="L2803" s="4"/>
      <c r="M2803" s="4"/>
    </row>
    <row r="2804" spans="1:13">
      <c r="A2804" s="5"/>
      <c r="B2804" s="97"/>
      <c r="C2804" s="97"/>
      <c r="D2804" s="98"/>
      <c r="E2804" s="98"/>
      <c r="F2804" s="98"/>
      <c r="G2804" s="98"/>
      <c r="H2804" s="98"/>
      <c r="I2804" s="98"/>
      <c r="J2804" s="98"/>
      <c r="K2804" s="98"/>
      <c r="L2804" s="98"/>
      <c r="M2804" s="98"/>
    </row>
    <row r="2805" spans="1:13">
      <c r="A2805" s="5"/>
      <c r="B2805" s="3"/>
      <c r="C2805" s="3"/>
      <c r="D2805" s="4"/>
      <c r="E2805" s="4"/>
      <c r="F2805" s="4"/>
      <c r="G2805" s="4"/>
      <c r="H2805" s="98"/>
      <c r="I2805" s="98"/>
      <c r="J2805" s="98"/>
      <c r="K2805" s="4"/>
      <c r="L2805" s="4"/>
      <c r="M2805" s="4"/>
    </row>
    <row r="2806" spans="1:13">
      <c r="A2806" s="5"/>
      <c r="B2806" s="3"/>
      <c r="C2806" s="3"/>
      <c r="D2806" s="4"/>
      <c r="E2806" s="4"/>
      <c r="F2806" s="4"/>
      <c r="G2806" s="4"/>
      <c r="H2806" s="98"/>
      <c r="I2806" s="4"/>
      <c r="J2806" s="4"/>
      <c r="K2806" s="4"/>
      <c r="L2806" s="4"/>
      <c r="M2806" s="4"/>
    </row>
    <row r="2807" spans="1:13">
      <c r="A2807" s="5"/>
      <c r="B2807" s="97"/>
      <c r="C2807" s="97"/>
      <c r="D2807" s="98"/>
      <c r="E2807" s="98"/>
      <c r="F2807" s="98"/>
      <c r="G2807" s="98"/>
      <c r="H2807" s="98"/>
      <c r="I2807" s="98"/>
      <c r="J2807" s="98"/>
      <c r="K2807" s="98"/>
      <c r="L2807" s="98"/>
      <c r="M2807" s="98"/>
    </row>
    <row r="2808" spans="1:13">
      <c r="A2808" s="5"/>
      <c r="B2808" s="97"/>
      <c r="C2808" s="97"/>
      <c r="D2808" s="98"/>
      <c r="E2808" s="98"/>
      <c r="F2808" s="98"/>
      <c r="G2808" s="98"/>
      <c r="H2808" s="98"/>
      <c r="I2808" s="98"/>
      <c r="J2808" s="98"/>
      <c r="K2808" s="98"/>
      <c r="L2808" s="98"/>
      <c r="M2808" s="98"/>
    </row>
    <row r="2809" spans="1:13">
      <c r="A2809" s="5"/>
      <c r="B2809" s="97"/>
      <c r="C2809" s="97"/>
      <c r="D2809" s="98"/>
      <c r="E2809" s="98"/>
      <c r="F2809" s="98"/>
      <c r="G2809" s="98"/>
      <c r="H2809" s="98"/>
      <c r="I2809" s="98"/>
      <c r="J2809" s="98"/>
      <c r="K2809" s="98"/>
      <c r="L2809" s="98"/>
      <c r="M2809" s="98"/>
    </row>
    <row r="2810" spans="1:13">
      <c r="A2810" s="5"/>
      <c r="B2810" s="97"/>
      <c r="C2810" s="97"/>
      <c r="D2810" s="98"/>
      <c r="E2810" s="98"/>
      <c r="F2810" s="98"/>
      <c r="G2810" s="98"/>
      <c r="H2810" s="98"/>
      <c r="I2810" s="98"/>
      <c r="J2810" s="98"/>
      <c r="K2810" s="98"/>
      <c r="L2810" s="98"/>
      <c r="M2810" s="98"/>
    </row>
    <row r="2811" spans="1:13">
      <c r="A2811" s="5"/>
      <c r="B2811" s="97"/>
      <c r="C2811" s="97"/>
      <c r="D2811" s="98"/>
      <c r="E2811" s="98"/>
      <c r="F2811" s="98"/>
      <c r="G2811" s="98"/>
      <c r="H2811" s="98"/>
      <c r="I2811" s="98"/>
      <c r="J2811" s="98"/>
      <c r="K2811" s="98"/>
      <c r="L2811" s="98"/>
      <c r="M2811" s="98"/>
    </row>
    <row r="2812" spans="1:13">
      <c r="A2812" s="5"/>
      <c r="B2812" s="97"/>
      <c r="C2812" s="97"/>
      <c r="D2812" s="98"/>
      <c r="E2812" s="98"/>
      <c r="F2812" s="98"/>
      <c r="G2812" s="98"/>
      <c r="H2812" s="98"/>
      <c r="I2812" s="98"/>
      <c r="J2812" s="98"/>
      <c r="K2812" s="98"/>
      <c r="L2812" s="98"/>
      <c r="M2812" s="98"/>
    </row>
    <row r="2813" spans="1:13">
      <c r="A2813" s="5"/>
      <c r="B2813" s="97"/>
      <c r="C2813" s="97"/>
      <c r="D2813" s="98"/>
      <c r="E2813" s="98"/>
      <c r="F2813" s="98"/>
      <c r="G2813" s="98"/>
      <c r="H2813" s="98"/>
      <c r="I2813" s="98"/>
      <c r="J2813" s="98"/>
      <c r="K2813" s="98"/>
      <c r="L2813" s="98"/>
      <c r="M2813" s="98"/>
    </row>
    <row r="2814" spans="1:13">
      <c r="A2814" s="5"/>
      <c r="B2814" s="97"/>
      <c r="C2814" s="97"/>
      <c r="D2814" s="98"/>
      <c r="E2814" s="98"/>
      <c r="F2814" s="98"/>
      <c r="G2814" s="98"/>
      <c r="H2814" s="98"/>
      <c r="I2814" s="98"/>
      <c r="J2814" s="98"/>
      <c r="K2814" s="98"/>
      <c r="L2814" s="98"/>
      <c r="M2814" s="98"/>
    </row>
    <row r="2815" spans="1:13">
      <c r="A2815" s="5"/>
      <c r="B2815" s="97"/>
      <c r="C2815" s="97"/>
      <c r="D2815" s="98"/>
      <c r="E2815" s="98"/>
      <c r="F2815" s="98"/>
      <c r="G2815" s="98"/>
      <c r="H2815" s="98"/>
      <c r="I2815" s="98"/>
      <c r="J2815" s="98"/>
      <c r="K2815" s="98"/>
      <c r="L2815" s="98"/>
      <c r="M2815" s="98"/>
    </row>
    <row r="2816" spans="1:13">
      <c r="A2816" s="5"/>
      <c r="B2816" s="97"/>
      <c r="C2816" s="97"/>
      <c r="D2816" s="98"/>
      <c r="E2816" s="98"/>
      <c r="F2816" s="98"/>
      <c r="G2816" s="98"/>
      <c r="H2816" s="98"/>
      <c r="I2816" s="98"/>
      <c r="J2816" s="98"/>
      <c r="K2816" s="98"/>
      <c r="L2816" s="98"/>
      <c r="M2816" s="98"/>
    </row>
    <row r="2817" spans="1:13">
      <c r="A2817" s="5"/>
      <c r="B2817" s="97"/>
      <c r="C2817" s="97"/>
      <c r="D2817" s="98"/>
      <c r="E2817" s="98"/>
      <c r="F2817" s="98"/>
      <c r="G2817" s="98"/>
      <c r="H2817" s="98"/>
      <c r="I2817" s="98"/>
      <c r="J2817" s="98"/>
      <c r="K2817" s="98"/>
      <c r="L2817" s="98"/>
      <c r="M2817" s="98"/>
    </row>
    <row r="2818" spans="1:13">
      <c r="A2818" s="5"/>
      <c r="B2818" s="97"/>
      <c r="C2818" s="97"/>
      <c r="D2818" s="98"/>
      <c r="E2818" s="98"/>
      <c r="F2818" s="98"/>
      <c r="G2818" s="98"/>
      <c r="H2818" s="98"/>
      <c r="I2818" s="98"/>
      <c r="J2818" s="98"/>
      <c r="K2818" s="98"/>
      <c r="L2818" s="98"/>
      <c r="M2818" s="98"/>
    </row>
    <row r="2819" spans="1:13">
      <c r="A2819" s="5"/>
      <c r="B2819" s="97"/>
      <c r="C2819" s="97"/>
      <c r="D2819" s="98"/>
      <c r="E2819" s="98"/>
      <c r="F2819" s="98"/>
      <c r="G2819" s="98"/>
      <c r="H2819" s="98"/>
      <c r="I2819" s="98"/>
      <c r="J2819" s="98"/>
      <c r="K2819" s="98"/>
      <c r="L2819" s="98"/>
      <c r="M2819" s="98"/>
    </row>
    <row r="2820" spans="1:13">
      <c r="A2820" s="5"/>
      <c r="B2820" s="97"/>
      <c r="C2820" s="97"/>
      <c r="D2820" s="98"/>
      <c r="E2820" s="98"/>
      <c r="F2820" s="98"/>
      <c r="G2820" s="98"/>
      <c r="H2820" s="98"/>
      <c r="I2820" s="98"/>
      <c r="J2820" s="98"/>
      <c r="K2820" s="98"/>
      <c r="L2820" s="98"/>
      <c r="M2820" s="98"/>
    </row>
    <row r="2821" spans="1:13">
      <c r="A2821" s="5"/>
      <c r="B2821" s="97"/>
      <c r="C2821" s="97"/>
      <c r="D2821" s="98"/>
      <c r="E2821" s="98"/>
      <c r="F2821" s="98"/>
      <c r="G2821" s="98"/>
      <c r="H2821" s="98"/>
      <c r="I2821" s="98"/>
      <c r="J2821" s="98"/>
      <c r="K2821" s="98"/>
      <c r="L2821" s="98"/>
      <c r="M2821" s="98"/>
    </row>
    <row r="2822" spans="1:13">
      <c r="A2822" s="5"/>
      <c r="B2822" s="97"/>
      <c r="C2822" s="97"/>
      <c r="D2822" s="98"/>
      <c r="E2822" s="98"/>
      <c r="F2822" s="98"/>
      <c r="G2822" s="98"/>
      <c r="H2822" s="98"/>
      <c r="I2822" s="98"/>
      <c r="J2822" s="98"/>
      <c r="K2822" s="98"/>
      <c r="L2822" s="98"/>
      <c r="M2822" s="98"/>
    </row>
    <row r="2823" spans="1:13">
      <c r="A2823" s="5"/>
      <c r="B2823" s="97"/>
      <c r="C2823" s="97"/>
      <c r="D2823" s="98"/>
      <c r="E2823" s="98"/>
      <c r="F2823" s="98"/>
      <c r="G2823" s="98"/>
      <c r="H2823" s="98"/>
      <c r="I2823" s="98"/>
      <c r="J2823" s="98"/>
      <c r="K2823" s="98"/>
      <c r="L2823" s="98"/>
      <c r="M2823" s="98"/>
    </row>
    <row r="2824" spans="1:13">
      <c r="A2824" s="5"/>
      <c r="B2824" s="97"/>
      <c r="C2824" s="97"/>
      <c r="D2824" s="98"/>
      <c r="E2824" s="98"/>
      <c r="F2824" s="98"/>
      <c r="G2824" s="98"/>
      <c r="H2824" s="98"/>
      <c r="I2824" s="98"/>
      <c r="J2824" s="98"/>
      <c r="K2824" s="98"/>
      <c r="L2824" s="98"/>
      <c r="M2824" s="98"/>
    </row>
    <row r="2825" spans="1:13">
      <c r="A2825" s="5"/>
      <c r="B2825" s="97"/>
      <c r="C2825" s="97"/>
      <c r="D2825" s="98"/>
      <c r="E2825" s="98"/>
      <c r="F2825" s="98"/>
      <c r="G2825" s="98"/>
      <c r="H2825" s="98"/>
      <c r="I2825" s="98"/>
      <c r="J2825" s="98"/>
      <c r="K2825" s="98"/>
      <c r="L2825" s="98"/>
      <c r="M2825" s="98"/>
    </row>
    <row r="2826" spans="1:13">
      <c r="A2826" s="5"/>
      <c r="B2826" s="97"/>
      <c r="C2826" s="97"/>
      <c r="D2826" s="98"/>
      <c r="E2826" s="98"/>
      <c r="F2826" s="98"/>
      <c r="G2826" s="98"/>
      <c r="H2826" s="98"/>
      <c r="I2826" s="98"/>
      <c r="J2826" s="98"/>
      <c r="K2826" s="98"/>
      <c r="L2826" s="98"/>
      <c r="M2826" s="98"/>
    </row>
    <row r="2827" spans="1:13">
      <c r="A2827" s="5"/>
      <c r="B2827" s="97"/>
      <c r="C2827" s="97"/>
      <c r="D2827" s="98"/>
      <c r="E2827" s="98"/>
      <c r="F2827" s="98"/>
      <c r="G2827" s="98"/>
      <c r="H2827" s="98"/>
      <c r="I2827" s="98"/>
      <c r="J2827" s="98"/>
      <c r="K2827" s="98"/>
      <c r="L2827" s="98"/>
      <c r="M2827" s="98"/>
    </row>
    <row r="2828" spans="1:13">
      <c r="A2828" s="5"/>
      <c r="B2828" s="97"/>
      <c r="C2828" s="97"/>
      <c r="D2828" s="98"/>
      <c r="E2828" s="98"/>
      <c r="F2828" s="98"/>
      <c r="G2828" s="98"/>
      <c r="H2828" s="98"/>
      <c r="I2828" s="98"/>
      <c r="J2828" s="98"/>
      <c r="K2828" s="98"/>
      <c r="L2828" s="98"/>
      <c r="M2828" s="98"/>
    </row>
    <row r="2829" spans="1:13">
      <c r="A2829" s="5"/>
      <c r="B2829" s="97"/>
      <c r="C2829" s="97"/>
      <c r="D2829" s="98"/>
      <c r="E2829" s="98"/>
      <c r="F2829" s="98"/>
      <c r="G2829" s="98"/>
      <c r="H2829" s="98"/>
      <c r="I2829" s="98"/>
      <c r="J2829" s="98"/>
      <c r="K2829" s="98"/>
      <c r="L2829" s="98"/>
      <c r="M2829" s="98"/>
    </row>
    <row r="2830" spans="1:13">
      <c r="A2830" s="5"/>
      <c r="B2830" s="97"/>
      <c r="C2830" s="97"/>
      <c r="D2830" s="98"/>
      <c r="E2830" s="98"/>
      <c r="F2830" s="98"/>
      <c r="G2830" s="98"/>
      <c r="H2830" s="98"/>
      <c r="I2830" s="98"/>
      <c r="J2830" s="98"/>
      <c r="K2830" s="98"/>
      <c r="L2830" s="98"/>
      <c r="M2830" s="98"/>
    </row>
    <row r="2831" spans="1:13">
      <c r="A2831" s="5"/>
      <c r="B2831" s="97"/>
      <c r="C2831" s="97"/>
      <c r="D2831" s="98"/>
      <c r="E2831" s="98"/>
      <c r="F2831" s="98"/>
      <c r="G2831" s="98"/>
      <c r="H2831" s="98"/>
      <c r="I2831" s="98"/>
      <c r="J2831" s="98"/>
      <c r="K2831" s="98"/>
      <c r="L2831" s="98"/>
      <c r="M2831" s="98"/>
    </row>
    <row r="2832" spans="1:13">
      <c r="A2832" s="5"/>
      <c r="B2832" s="97"/>
      <c r="C2832" s="97"/>
      <c r="D2832" s="98"/>
      <c r="E2832" s="98"/>
      <c r="F2832" s="98"/>
      <c r="G2832" s="98"/>
      <c r="H2832" s="98"/>
      <c r="I2832" s="98"/>
      <c r="J2832" s="98"/>
      <c r="K2832" s="98"/>
      <c r="L2832" s="98"/>
      <c r="M2832" s="98"/>
    </row>
    <row r="2833" spans="1:13">
      <c r="A2833" s="5"/>
      <c r="B2833" s="97"/>
      <c r="C2833" s="97"/>
      <c r="D2833" s="98"/>
      <c r="E2833" s="98"/>
      <c r="F2833" s="98"/>
      <c r="G2833" s="98"/>
      <c r="H2833" s="98"/>
      <c r="I2833" s="98"/>
      <c r="J2833" s="98"/>
      <c r="K2833" s="98"/>
      <c r="L2833" s="98"/>
      <c r="M2833" s="98"/>
    </row>
    <row r="2834" spans="1:13">
      <c r="A2834" s="5"/>
      <c r="B2834" s="97"/>
      <c r="C2834" s="97"/>
      <c r="D2834" s="98"/>
      <c r="E2834" s="98"/>
      <c r="F2834" s="98"/>
      <c r="G2834" s="98"/>
      <c r="H2834" s="98"/>
      <c r="I2834" s="98"/>
      <c r="J2834" s="98"/>
      <c r="K2834" s="98"/>
      <c r="L2834" s="98"/>
      <c r="M2834" s="98"/>
    </row>
    <row r="2835" spans="1:13">
      <c r="A2835" s="5"/>
      <c r="B2835" s="97"/>
      <c r="C2835" s="97"/>
      <c r="D2835" s="98"/>
      <c r="E2835" s="98"/>
      <c r="F2835" s="98"/>
      <c r="G2835" s="98"/>
      <c r="H2835" s="98"/>
      <c r="I2835" s="98"/>
      <c r="J2835" s="98"/>
      <c r="K2835" s="98"/>
      <c r="L2835" s="98"/>
      <c r="M2835" s="98"/>
    </row>
    <row r="2836" spans="1:13">
      <c r="A2836" s="5"/>
      <c r="B2836" s="97"/>
      <c r="C2836" s="97"/>
      <c r="D2836" s="98"/>
      <c r="E2836" s="98"/>
      <c r="F2836" s="98"/>
      <c r="G2836" s="98"/>
      <c r="H2836" s="98"/>
      <c r="I2836" s="98"/>
      <c r="J2836" s="98"/>
      <c r="K2836" s="98"/>
      <c r="L2836" s="98"/>
      <c r="M2836" s="98"/>
    </row>
    <row r="2837" spans="1:13">
      <c r="A2837" s="5"/>
      <c r="B2837" s="97"/>
      <c r="C2837" s="97"/>
      <c r="D2837" s="98"/>
      <c r="E2837" s="98"/>
      <c r="F2837" s="98"/>
      <c r="G2837" s="98"/>
      <c r="H2837" s="98"/>
      <c r="I2837" s="98"/>
      <c r="J2837" s="98"/>
      <c r="K2837" s="98"/>
      <c r="L2837" s="98"/>
      <c r="M2837" s="98"/>
    </row>
    <row r="2838" spans="1:13">
      <c r="A2838" s="5"/>
      <c r="B2838" s="97"/>
      <c r="C2838" s="97"/>
      <c r="D2838" s="98"/>
      <c r="E2838" s="98"/>
      <c r="F2838" s="98"/>
      <c r="G2838" s="98"/>
      <c r="H2838" s="98"/>
      <c r="I2838" s="98"/>
      <c r="J2838" s="98"/>
      <c r="K2838" s="98"/>
      <c r="L2838" s="98"/>
      <c r="M2838" s="98"/>
    </row>
    <row r="2839" spans="1:13">
      <c r="A2839" s="5"/>
      <c r="B2839" s="97"/>
      <c r="C2839" s="97"/>
      <c r="D2839" s="98"/>
      <c r="E2839" s="98"/>
      <c r="F2839" s="98"/>
      <c r="G2839" s="98"/>
      <c r="H2839" s="98"/>
      <c r="I2839" s="98"/>
      <c r="J2839" s="98"/>
      <c r="K2839" s="98"/>
      <c r="L2839" s="98"/>
      <c r="M2839" s="98"/>
    </row>
    <row r="2840" spans="1:13">
      <c r="A2840" s="5"/>
      <c r="B2840" s="97"/>
      <c r="C2840" s="97"/>
      <c r="D2840" s="98"/>
      <c r="E2840" s="98"/>
      <c r="F2840" s="98"/>
      <c r="G2840" s="98"/>
      <c r="H2840" s="98"/>
      <c r="I2840" s="98"/>
      <c r="J2840" s="98"/>
      <c r="K2840" s="98"/>
      <c r="L2840" s="98"/>
      <c r="M2840" s="98"/>
    </row>
    <row r="2841" spans="1:13">
      <c r="A2841" s="5"/>
      <c r="B2841" s="97"/>
      <c r="C2841" s="97"/>
      <c r="D2841" s="98"/>
      <c r="E2841" s="98"/>
      <c r="F2841" s="98"/>
      <c r="G2841" s="98"/>
      <c r="H2841" s="98"/>
      <c r="I2841" s="98"/>
      <c r="J2841" s="98"/>
      <c r="K2841" s="98"/>
      <c r="L2841" s="98"/>
      <c r="M2841" s="98"/>
    </row>
    <row r="2842" spans="1:13">
      <c r="A2842" s="5"/>
      <c r="B2842" s="97"/>
      <c r="C2842" s="97"/>
      <c r="D2842" s="98"/>
      <c r="E2842" s="98"/>
      <c r="F2842" s="98"/>
      <c r="G2842" s="98"/>
      <c r="H2842" s="98"/>
      <c r="I2842" s="98"/>
      <c r="J2842" s="98"/>
      <c r="K2842" s="98"/>
      <c r="L2842" s="98"/>
      <c r="M2842" s="98"/>
    </row>
    <row r="2843" spans="1:13">
      <c r="A2843" s="5"/>
      <c r="B2843" s="97"/>
      <c r="C2843" s="97"/>
      <c r="D2843" s="98"/>
      <c r="E2843" s="98"/>
      <c r="F2843" s="98"/>
      <c r="G2843" s="98"/>
      <c r="H2843" s="98"/>
      <c r="I2843" s="98"/>
      <c r="J2843" s="98"/>
      <c r="K2843" s="98"/>
      <c r="L2843" s="98"/>
      <c r="M2843" s="98"/>
    </row>
    <row r="2844" spans="1:13">
      <c r="A2844" s="5"/>
      <c r="B2844" s="97"/>
      <c r="C2844" s="97"/>
      <c r="D2844" s="98"/>
      <c r="E2844" s="98"/>
      <c r="F2844" s="98"/>
      <c r="G2844" s="98"/>
      <c r="H2844" s="98"/>
      <c r="I2844" s="98"/>
      <c r="J2844" s="98"/>
      <c r="K2844" s="98"/>
      <c r="L2844" s="98"/>
      <c r="M2844" s="98"/>
    </row>
    <row r="2845" spans="1:13">
      <c r="A2845" s="5"/>
      <c r="B2845" s="97"/>
      <c r="C2845" s="97"/>
      <c r="D2845" s="98"/>
      <c r="E2845" s="98"/>
      <c r="F2845" s="98"/>
      <c r="G2845" s="98"/>
      <c r="H2845" s="98"/>
      <c r="I2845" s="98"/>
      <c r="J2845" s="98"/>
      <c r="K2845" s="98"/>
      <c r="L2845" s="98"/>
      <c r="M2845" s="98"/>
    </row>
    <row r="2846" spans="1:13">
      <c r="A2846" s="5"/>
      <c r="B2846" s="97"/>
      <c r="C2846" s="97"/>
      <c r="D2846" s="98"/>
      <c r="E2846" s="98"/>
      <c r="F2846" s="98"/>
      <c r="G2846" s="98"/>
      <c r="H2846" s="98"/>
      <c r="I2846" s="98"/>
      <c r="J2846" s="98"/>
      <c r="K2846" s="98"/>
      <c r="L2846" s="98"/>
      <c r="M2846" s="98"/>
    </row>
    <row r="2847" spans="1:13">
      <c r="A2847" s="5"/>
      <c r="B2847" s="97"/>
      <c r="C2847" s="97"/>
      <c r="D2847" s="98"/>
      <c r="E2847" s="98"/>
      <c r="F2847" s="98"/>
      <c r="G2847" s="98"/>
      <c r="H2847" s="98"/>
      <c r="I2847" s="98"/>
      <c r="J2847" s="98"/>
      <c r="K2847" s="98"/>
      <c r="L2847" s="98"/>
      <c r="M2847" s="98"/>
    </row>
    <row r="2848" spans="1:13">
      <c r="A2848" s="5"/>
      <c r="B2848" s="97"/>
      <c r="C2848" s="97"/>
      <c r="D2848" s="98"/>
      <c r="E2848" s="98"/>
      <c r="F2848" s="98"/>
      <c r="G2848" s="98"/>
      <c r="H2848" s="98"/>
      <c r="I2848" s="98"/>
      <c r="J2848" s="98"/>
      <c r="K2848" s="98"/>
      <c r="L2848" s="98"/>
      <c r="M2848" s="98"/>
    </row>
    <row r="2849" spans="1:13">
      <c r="A2849" s="5"/>
      <c r="B2849" s="97"/>
      <c r="C2849" s="97"/>
      <c r="D2849" s="98"/>
      <c r="E2849" s="98"/>
      <c r="F2849" s="98"/>
      <c r="G2849" s="98"/>
      <c r="H2849" s="98"/>
      <c r="I2849" s="98"/>
      <c r="J2849" s="98"/>
      <c r="K2849" s="98"/>
      <c r="L2849" s="98"/>
      <c r="M2849" s="98"/>
    </row>
    <row r="2850" spans="1:13">
      <c r="A2850" s="5"/>
      <c r="B2850" s="97"/>
      <c r="C2850" s="97"/>
      <c r="D2850" s="98"/>
      <c r="E2850" s="98"/>
      <c r="F2850" s="98"/>
      <c r="G2850" s="98"/>
      <c r="H2850" s="98"/>
      <c r="I2850" s="98"/>
      <c r="J2850" s="98"/>
      <c r="K2850" s="98"/>
      <c r="L2850" s="98"/>
      <c r="M2850" s="98"/>
    </row>
    <row r="2851" spans="1:13">
      <c r="A2851" s="5"/>
      <c r="B2851" s="97"/>
      <c r="C2851" s="97"/>
      <c r="D2851" s="98"/>
      <c r="E2851" s="98"/>
      <c r="F2851" s="98"/>
      <c r="G2851" s="98"/>
      <c r="H2851" s="98"/>
      <c r="I2851" s="98"/>
      <c r="J2851" s="98"/>
      <c r="K2851" s="98"/>
      <c r="L2851" s="98"/>
      <c r="M2851" s="98"/>
    </row>
    <row r="2852" spans="1:13">
      <c r="A2852" s="5"/>
      <c r="B2852" s="97"/>
      <c r="C2852" s="97"/>
      <c r="D2852" s="98"/>
      <c r="E2852" s="98"/>
      <c r="F2852" s="98"/>
      <c r="G2852" s="98"/>
      <c r="H2852" s="98"/>
      <c r="I2852" s="98"/>
      <c r="J2852" s="98"/>
      <c r="K2852" s="98"/>
      <c r="L2852" s="98"/>
      <c r="M2852" s="98"/>
    </row>
    <row r="2853" spans="1:13">
      <c r="A2853" s="5"/>
      <c r="B2853" s="97"/>
      <c r="C2853" s="97"/>
      <c r="D2853" s="98"/>
      <c r="E2853" s="98"/>
      <c r="F2853" s="98"/>
      <c r="G2853" s="98"/>
      <c r="H2853" s="98"/>
      <c r="I2853" s="98"/>
      <c r="J2853" s="98"/>
      <c r="K2853" s="98"/>
      <c r="L2853" s="98"/>
      <c r="M2853" s="98"/>
    </row>
    <row r="2854" spans="1:13">
      <c r="A2854" s="5"/>
      <c r="B2854" s="97"/>
      <c r="C2854" s="97"/>
      <c r="D2854" s="98"/>
      <c r="E2854" s="98"/>
      <c r="F2854" s="98"/>
      <c r="G2854" s="98"/>
      <c r="H2854" s="98"/>
      <c r="I2854" s="98"/>
      <c r="J2854" s="98"/>
      <c r="K2854" s="98"/>
      <c r="L2854" s="98"/>
      <c r="M2854" s="98"/>
    </row>
    <row r="2855" spans="1:13">
      <c r="A2855" s="5"/>
      <c r="B2855" s="97"/>
      <c r="C2855" s="97"/>
      <c r="D2855" s="98"/>
      <c r="E2855" s="98"/>
      <c r="F2855" s="98"/>
      <c r="G2855" s="98"/>
      <c r="H2855" s="98"/>
      <c r="I2855" s="98"/>
      <c r="J2855" s="98"/>
      <c r="K2855" s="98"/>
      <c r="L2855" s="98"/>
      <c r="M2855" s="98"/>
    </row>
    <row r="2856" spans="1:13">
      <c r="A2856" s="5"/>
      <c r="B2856" s="97"/>
      <c r="C2856" s="97"/>
      <c r="D2856" s="98"/>
      <c r="E2856" s="98"/>
      <c r="F2856" s="98"/>
      <c r="G2856" s="98"/>
      <c r="H2856" s="98"/>
      <c r="I2856" s="98"/>
      <c r="J2856" s="98"/>
      <c r="K2856" s="98"/>
      <c r="L2856" s="98"/>
      <c r="M2856" s="98"/>
    </row>
    <row r="2857" spans="1:13">
      <c r="A2857" s="5"/>
      <c r="B2857" s="97"/>
      <c r="C2857" s="97"/>
      <c r="D2857" s="98"/>
      <c r="E2857" s="98"/>
      <c r="F2857" s="98"/>
      <c r="G2857" s="98"/>
      <c r="H2857" s="98"/>
      <c r="I2857" s="98"/>
      <c r="J2857" s="98"/>
      <c r="K2857" s="98"/>
      <c r="L2857" s="98"/>
      <c r="M2857" s="98"/>
    </row>
    <row r="2858" spans="1:13">
      <c r="A2858" s="5"/>
      <c r="B2858" s="97"/>
      <c r="C2858" s="97"/>
      <c r="D2858" s="98"/>
      <c r="E2858" s="98"/>
      <c r="F2858" s="98"/>
      <c r="G2858" s="98"/>
      <c r="H2858" s="98"/>
      <c r="I2858" s="98"/>
      <c r="J2858" s="98"/>
      <c r="K2858" s="98"/>
      <c r="L2858" s="98"/>
      <c r="M2858" s="98"/>
    </row>
    <row r="2859" spans="1:13">
      <c r="A2859" s="5"/>
      <c r="B2859" s="97"/>
      <c r="C2859" s="97"/>
      <c r="D2859" s="98"/>
      <c r="E2859" s="98"/>
      <c r="F2859" s="98"/>
      <c r="G2859" s="98"/>
      <c r="H2859" s="98"/>
      <c r="I2859" s="98"/>
      <c r="J2859" s="98"/>
      <c r="K2859" s="98"/>
      <c r="L2859" s="98"/>
      <c r="M2859" s="98"/>
    </row>
    <row r="2860" spans="1:13">
      <c r="A2860" s="5"/>
      <c r="B2860" s="97"/>
      <c r="C2860" s="97"/>
      <c r="D2860" s="98"/>
      <c r="E2860" s="98"/>
      <c r="F2860" s="98"/>
      <c r="G2860" s="98"/>
      <c r="H2860" s="98"/>
      <c r="I2860" s="98"/>
      <c r="J2860" s="98"/>
      <c r="K2860" s="98"/>
      <c r="L2860" s="98"/>
      <c r="M2860" s="98"/>
    </row>
    <row r="2861" spans="1:13">
      <c r="A2861" s="5"/>
      <c r="B2861" s="97"/>
      <c r="C2861" s="97"/>
      <c r="D2861" s="98"/>
      <c r="E2861" s="98"/>
      <c r="F2861" s="98"/>
      <c r="G2861" s="98"/>
      <c r="H2861" s="98"/>
      <c r="I2861" s="98"/>
      <c r="J2861" s="98"/>
      <c r="K2861" s="98"/>
      <c r="L2861" s="98"/>
      <c r="M2861" s="98"/>
    </row>
    <row r="2862" spans="1:13">
      <c r="A2862" s="5"/>
      <c r="B2862" s="97"/>
      <c r="C2862" s="97"/>
      <c r="D2862" s="98"/>
      <c r="E2862" s="98"/>
      <c r="F2862" s="98"/>
      <c r="G2862" s="98"/>
      <c r="H2862" s="98"/>
      <c r="I2862" s="98"/>
      <c r="J2862" s="98"/>
      <c r="K2862" s="98"/>
      <c r="L2862" s="98"/>
      <c r="M2862" s="98"/>
    </row>
    <row r="2863" spans="1:13">
      <c r="A2863" s="5"/>
      <c r="B2863" s="97"/>
      <c r="C2863" s="97"/>
      <c r="D2863" s="98"/>
      <c r="E2863" s="98"/>
      <c r="F2863" s="98"/>
      <c r="G2863" s="98"/>
      <c r="H2863" s="98"/>
      <c r="I2863" s="98"/>
      <c r="J2863" s="98"/>
      <c r="K2863" s="98"/>
      <c r="L2863" s="98"/>
      <c r="M2863" s="98"/>
    </row>
    <row r="2864" spans="1:13">
      <c r="A2864" s="5"/>
      <c r="B2864" s="97"/>
      <c r="C2864" s="97"/>
      <c r="D2864" s="98"/>
      <c r="E2864" s="98"/>
      <c r="F2864" s="98"/>
      <c r="G2864" s="98"/>
      <c r="H2864" s="98"/>
      <c r="I2864" s="98"/>
      <c r="J2864" s="98"/>
      <c r="K2864" s="98"/>
      <c r="L2864" s="98"/>
      <c r="M2864" s="98"/>
    </row>
    <row r="2865" spans="1:13">
      <c r="A2865" s="5"/>
      <c r="B2865" s="97"/>
      <c r="C2865" s="97"/>
      <c r="D2865" s="98"/>
      <c r="E2865" s="98"/>
      <c r="F2865" s="98"/>
      <c r="G2865" s="98"/>
      <c r="H2865" s="98"/>
      <c r="I2865" s="98"/>
      <c r="J2865" s="98"/>
      <c r="K2865" s="98"/>
      <c r="L2865" s="98"/>
      <c r="M2865" s="98"/>
    </row>
    <row r="2866" spans="1:13">
      <c r="A2866" s="5"/>
      <c r="B2866" s="97"/>
      <c r="C2866" s="97"/>
      <c r="D2866" s="98"/>
      <c r="E2866" s="98"/>
      <c r="F2866" s="98"/>
      <c r="G2866" s="98"/>
      <c r="H2866" s="98"/>
      <c r="I2866" s="98"/>
      <c r="J2866" s="98"/>
      <c r="K2866" s="98"/>
      <c r="L2866" s="98"/>
      <c r="M2866" s="98"/>
    </row>
    <row r="2867" spans="1:13">
      <c r="A2867" s="5"/>
      <c r="B2867" s="97"/>
      <c r="C2867" s="97"/>
      <c r="D2867" s="98"/>
      <c r="E2867" s="98"/>
      <c r="F2867" s="98"/>
      <c r="G2867" s="98"/>
      <c r="H2867" s="98"/>
      <c r="I2867" s="98"/>
      <c r="J2867" s="98"/>
      <c r="K2867" s="98"/>
      <c r="L2867" s="98"/>
      <c r="M2867" s="98"/>
    </row>
    <row r="2868" spans="1:13">
      <c r="A2868" s="5"/>
      <c r="B2868" s="97"/>
      <c r="C2868" s="97"/>
      <c r="D2868" s="98"/>
      <c r="E2868" s="98"/>
      <c r="F2868" s="98"/>
      <c r="G2868" s="98"/>
      <c r="H2868" s="98"/>
      <c r="I2868" s="98"/>
      <c r="J2868" s="98"/>
      <c r="K2868" s="98"/>
      <c r="L2868" s="98"/>
      <c r="M2868" s="98"/>
    </row>
    <row r="2869" spans="1:13">
      <c r="A2869" s="5"/>
      <c r="B2869" s="97"/>
      <c r="C2869" s="97"/>
      <c r="D2869" s="98"/>
      <c r="E2869" s="98"/>
      <c r="F2869" s="98"/>
      <c r="G2869" s="98"/>
      <c r="H2869" s="98"/>
      <c r="I2869" s="98"/>
      <c r="J2869" s="98"/>
      <c r="K2869" s="98"/>
      <c r="L2869" s="98"/>
      <c r="M2869" s="98"/>
    </row>
    <row r="2870" spans="1:13">
      <c r="A2870" s="5"/>
      <c r="B2870" s="97"/>
      <c r="C2870" s="97"/>
      <c r="D2870" s="98"/>
      <c r="E2870" s="98"/>
      <c r="F2870" s="98"/>
      <c r="G2870" s="98"/>
      <c r="H2870" s="98"/>
      <c r="I2870" s="98"/>
      <c r="J2870" s="98"/>
      <c r="K2870" s="98"/>
      <c r="L2870" s="98"/>
      <c r="M2870" s="98"/>
    </row>
    <row r="2871" spans="1:13">
      <c r="A2871" s="5"/>
      <c r="B2871" s="97"/>
      <c r="C2871" s="97"/>
      <c r="D2871" s="98"/>
      <c r="E2871" s="98"/>
      <c r="F2871" s="98"/>
      <c r="G2871" s="98"/>
      <c r="H2871" s="98"/>
      <c r="I2871" s="98"/>
      <c r="J2871" s="98"/>
      <c r="K2871" s="98"/>
      <c r="L2871" s="98"/>
      <c r="M2871" s="98"/>
    </row>
    <row r="2872" spans="1:13">
      <c r="A2872" s="5"/>
      <c r="B2872" s="97"/>
      <c r="C2872" s="97"/>
      <c r="D2872" s="98"/>
      <c r="E2872" s="98"/>
      <c r="F2872" s="98"/>
      <c r="G2872" s="98"/>
      <c r="H2872" s="98"/>
      <c r="I2872" s="98"/>
      <c r="J2872" s="98"/>
      <c r="K2872" s="98"/>
      <c r="L2872" s="98"/>
      <c r="M2872" s="98"/>
    </row>
    <row r="2873" spans="1:13">
      <c r="A2873" s="5"/>
      <c r="B2873" s="97"/>
      <c r="C2873" s="97"/>
      <c r="D2873" s="98"/>
      <c r="E2873" s="98"/>
      <c r="F2873" s="98"/>
      <c r="G2873" s="98"/>
      <c r="H2873" s="98"/>
      <c r="I2873" s="98"/>
      <c r="J2873" s="98"/>
      <c r="K2873" s="98"/>
      <c r="L2873" s="98"/>
      <c r="M2873" s="98"/>
    </row>
    <row r="2874" spans="1:13">
      <c r="A2874" s="5"/>
      <c r="B2874" s="97"/>
      <c r="C2874" s="97"/>
      <c r="D2874" s="98"/>
      <c r="E2874" s="98"/>
      <c r="F2874" s="98"/>
      <c r="G2874" s="98"/>
      <c r="H2874" s="98"/>
      <c r="I2874" s="98"/>
      <c r="J2874" s="98"/>
      <c r="K2874" s="98"/>
      <c r="L2874" s="98"/>
      <c r="M2874" s="98"/>
    </row>
    <row r="2875" spans="1:13">
      <c r="A2875" s="5"/>
      <c r="B2875" s="97"/>
      <c r="C2875" s="97"/>
      <c r="D2875" s="98"/>
      <c r="E2875" s="98"/>
      <c r="F2875" s="98"/>
      <c r="G2875" s="98"/>
      <c r="H2875" s="98"/>
      <c r="I2875" s="98"/>
      <c r="J2875" s="98"/>
      <c r="K2875" s="98"/>
      <c r="L2875" s="98"/>
      <c r="M2875" s="98"/>
    </row>
    <row r="2876" spans="1:13">
      <c r="A2876" s="5"/>
      <c r="B2876" s="97"/>
      <c r="C2876" s="97"/>
      <c r="D2876" s="98"/>
      <c r="E2876" s="98"/>
      <c r="F2876" s="98"/>
      <c r="G2876" s="98"/>
      <c r="H2876" s="98"/>
      <c r="I2876" s="98"/>
      <c r="J2876" s="98"/>
      <c r="K2876" s="98"/>
      <c r="L2876" s="98"/>
      <c r="M2876" s="98"/>
    </row>
    <row r="2877" spans="1:13">
      <c r="A2877" s="5"/>
      <c r="B2877" s="97"/>
      <c r="C2877" s="97"/>
      <c r="D2877" s="98"/>
      <c r="E2877" s="98"/>
      <c r="F2877" s="98"/>
      <c r="G2877" s="98"/>
      <c r="H2877" s="98"/>
      <c r="I2877" s="98"/>
      <c r="J2877" s="98"/>
      <c r="K2877" s="98"/>
      <c r="L2877" s="98"/>
      <c r="M2877" s="98"/>
    </row>
    <row r="2878" spans="1:13">
      <c r="A2878" s="5"/>
      <c r="B2878" s="97"/>
      <c r="C2878" s="97"/>
      <c r="D2878" s="98"/>
      <c r="E2878" s="98"/>
      <c r="F2878" s="98"/>
      <c r="G2878" s="98"/>
      <c r="H2878" s="98"/>
      <c r="I2878" s="98"/>
      <c r="J2878" s="98"/>
      <c r="K2878" s="98"/>
      <c r="L2878" s="98"/>
      <c r="M2878" s="98"/>
    </row>
    <row r="2879" spans="1:13">
      <c r="A2879" s="5"/>
      <c r="B2879" s="3"/>
      <c r="C2879" s="3"/>
      <c r="D2879" s="4"/>
      <c r="E2879" s="4"/>
      <c r="F2879" s="4"/>
      <c r="G2879" s="4"/>
      <c r="H2879" s="98"/>
      <c r="I2879" s="4"/>
      <c r="J2879" s="4"/>
      <c r="K2879" s="4"/>
      <c r="L2879" s="4"/>
      <c r="M2879" s="4"/>
    </row>
    <row r="2880" spans="1:13">
      <c r="A2880" s="5"/>
      <c r="B2880" s="97"/>
      <c r="C2880" s="97"/>
      <c r="D2880" s="98"/>
      <c r="E2880" s="98"/>
      <c r="F2880" s="98"/>
      <c r="G2880" s="98"/>
      <c r="H2880" s="98"/>
      <c r="I2880" s="98"/>
      <c r="J2880" s="98"/>
      <c r="K2880" s="98"/>
      <c r="L2880" s="98"/>
      <c r="M2880" s="98"/>
    </row>
    <row r="2881" spans="1:13">
      <c r="A2881" s="5"/>
      <c r="B2881" s="97"/>
      <c r="C2881" s="97"/>
      <c r="D2881" s="98"/>
      <c r="E2881" s="98"/>
      <c r="F2881" s="98"/>
      <c r="G2881" s="98"/>
      <c r="H2881" s="98"/>
      <c r="I2881" s="98"/>
      <c r="J2881" s="98"/>
      <c r="K2881" s="98"/>
      <c r="L2881" s="98"/>
      <c r="M2881" s="98"/>
    </row>
    <row r="2882" spans="1:13">
      <c r="A2882" s="5"/>
      <c r="B2882" s="97"/>
      <c r="C2882" s="97"/>
      <c r="D2882" s="98"/>
      <c r="E2882" s="98"/>
      <c r="F2882" s="98"/>
      <c r="G2882" s="98"/>
      <c r="H2882" s="98"/>
      <c r="I2882" s="98"/>
      <c r="J2882" s="98"/>
      <c r="K2882" s="98"/>
      <c r="L2882" s="98"/>
      <c r="M2882" s="98"/>
    </row>
    <row r="2883" spans="1:13">
      <c r="A2883" s="5"/>
      <c r="B2883" s="97"/>
      <c r="C2883" s="97"/>
      <c r="D2883" s="98"/>
      <c r="E2883" s="98"/>
      <c r="F2883" s="98"/>
      <c r="G2883" s="98"/>
      <c r="H2883" s="98"/>
      <c r="I2883" s="98"/>
      <c r="J2883" s="98"/>
      <c r="K2883" s="98"/>
      <c r="L2883" s="98"/>
      <c r="M2883" s="98"/>
    </row>
    <row r="2884" spans="1:13">
      <c r="A2884" s="5"/>
      <c r="B2884" s="97"/>
      <c r="C2884" s="97"/>
      <c r="D2884" s="98"/>
      <c r="E2884" s="98"/>
      <c r="F2884" s="98"/>
      <c r="G2884" s="98"/>
      <c r="H2884" s="98"/>
      <c r="I2884" s="98"/>
      <c r="J2884" s="98"/>
      <c r="K2884" s="98"/>
      <c r="L2884" s="98"/>
      <c r="M2884" s="98"/>
    </row>
    <row r="2885" spans="1:13">
      <c r="A2885" s="5"/>
      <c r="B2885" s="97"/>
      <c r="C2885" s="97"/>
      <c r="D2885" s="98"/>
      <c r="E2885" s="98"/>
      <c r="F2885" s="98"/>
      <c r="G2885" s="98"/>
      <c r="H2885" s="98"/>
      <c r="I2885" s="98"/>
      <c r="J2885" s="98"/>
      <c r="K2885" s="98"/>
      <c r="L2885" s="98"/>
      <c r="M2885" s="98"/>
    </row>
    <row r="2886" spans="1:13">
      <c r="A2886" s="5"/>
      <c r="B2886" s="97"/>
      <c r="C2886" s="97"/>
      <c r="D2886" s="98"/>
      <c r="E2886" s="98"/>
      <c r="F2886" s="98"/>
      <c r="G2886" s="98"/>
      <c r="H2886" s="98"/>
      <c r="I2886" s="98"/>
      <c r="J2886" s="98"/>
      <c r="K2886" s="98"/>
      <c r="L2886" s="98"/>
      <c r="M2886" s="98"/>
    </row>
    <row r="2887" spans="1:13">
      <c r="A2887" s="5"/>
      <c r="B2887" s="97"/>
      <c r="C2887" s="97"/>
      <c r="D2887" s="98"/>
      <c r="E2887" s="98"/>
      <c r="F2887" s="98"/>
      <c r="G2887" s="98"/>
      <c r="H2887" s="98"/>
      <c r="I2887" s="98"/>
      <c r="J2887" s="98"/>
      <c r="K2887" s="98"/>
      <c r="L2887" s="98"/>
      <c r="M2887" s="98"/>
    </row>
    <row r="2888" spans="1:13">
      <c r="A2888" s="5"/>
      <c r="B2888" s="97"/>
      <c r="C2888" s="97"/>
      <c r="D2888" s="98"/>
      <c r="E2888" s="98"/>
      <c r="F2888" s="98"/>
      <c r="G2888" s="98"/>
      <c r="H2888" s="98"/>
      <c r="I2888" s="98"/>
      <c r="J2888" s="98"/>
      <c r="K2888" s="98"/>
      <c r="L2888" s="98"/>
      <c r="M2888" s="98"/>
    </row>
    <row r="2889" spans="1:13">
      <c r="A2889" s="5"/>
      <c r="B2889" s="97"/>
      <c r="C2889" s="97"/>
      <c r="D2889" s="98"/>
      <c r="E2889" s="98"/>
      <c r="F2889" s="98"/>
      <c r="G2889" s="98"/>
      <c r="H2889" s="98"/>
      <c r="I2889" s="98"/>
      <c r="J2889" s="98"/>
      <c r="K2889" s="98"/>
      <c r="L2889" s="98"/>
      <c r="M2889" s="98"/>
    </row>
    <row r="2890" spans="1:13">
      <c r="A2890" s="5"/>
      <c r="B2890" s="97"/>
      <c r="C2890" s="97"/>
      <c r="D2890" s="98"/>
      <c r="E2890" s="98"/>
      <c r="F2890" s="98"/>
      <c r="G2890" s="98"/>
      <c r="H2890" s="98"/>
      <c r="I2890" s="98"/>
      <c r="J2890" s="98"/>
      <c r="K2890" s="98"/>
      <c r="L2890" s="98"/>
      <c r="M2890" s="98"/>
    </row>
    <row r="2891" spans="1:13">
      <c r="A2891" s="5"/>
      <c r="B2891" s="97"/>
      <c r="C2891" s="97"/>
      <c r="D2891" s="98"/>
      <c r="E2891" s="98"/>
      <c r="F2891" s="98"/>
      <c r="G2891" s="98"/>
      <c r="H2891" s="98"/>
      <c r="I2891" s="98"/>
      <c r="J2891" s="98"/>
      <c r="K2891" s="98"/>
      <c r="L2891" s="98"/>
      <c r="M2891" s="98"/>
    </row>
    <row r="2892" spans="1:13">
      <c r="A2892" s="5"/>
      <c r="B2892" s="97"/>
      <c r="C2892" s="97"/>
      <c r="D2892" s="98"/>
      <c r="E2892" s="98"/>
      <c r="F2892" s="98"/>
      <c r="G2892" s="98"/>
      <c r="H2892" s="98"/>
      <c r="I2892" s="98"/>
      <c r="J2892" s="98"/>
      <c r="K2892" s="98"/>
      <c r="L2892" s="98"/>
      <c r="M2892" s="98"/>
    </row>
    <row r="2893" spans="1:13">
      <c r="A2893" s="5"/>
      <c r="B2893" s="3"/>
      <c r="C2893" s="3"/>
      <c r="D2893" s="4"/>
      <c r="E2893" s="4"/>
      <c r="F2893" s="4"/>
      <c r="G2893" s="4"/>
      <c r="H2893" s="98"/>
      <c r="I2893" s="4"/>
      <c r="J2893" s="4"/>
      <c r="K2893" s="4"/>
      <c r="L2893" s="4"/>
      <c r="M2893" s="4"/>
    </row>
    <row r="2894" spans="1:13">
      <c r="A2894" s="5"/>
      <c r="B2894" s="97"/>
      <c r="C2894" s="97"/>
      <c r="D2894" s="98"/>
      <c r="E2894" s="98"/>
      <c r="F2894" s="98"/>
      <c r="G2894" s="98"/>
      <c r="H2894" s="98"/>
      <c r="I2894" s="98"/>
      <c r="J2894" s="98"/>
      <c r="K2894" s="98"/>
      <c r="L2894" s="98"/>
      <c r="M2894" s="98"/>
    </row>
    <row r="2895" spans="1:13">
      <c r="A2895" s="5"/>
      <c r="B2895" s="97"/>
      <c r="C2895" s="97"/>
      <c r="D2895" s="98"/>
      <c r="E2895" s="98"/>
      <c r="F2895" s="98"/>
      <c r="G2895" s="98"/>
      <c r="H2895" s="98"/>
      <c r="I2895" s="98"/>
      <c r="J2895" s="98"/>
      <c r="K2895" s="98"/>
      <c r="L2895" s="98"/>
      <c r="M2895" s="98"/>
    </row>
    <row r="2896" spans="1:13">
      <c r="A2896" s="5"/>
      <c r="B2896" s="97"/>
      <c r="C2896" s="97"/>
      <c r="D2896" s="98"/>
      <c r="E2896" s="98"/>
      <c r="F2896" s="98"/>
      <c r="G2896" s="98"/>
      <c r="H2896" s="98"/>
      <c r="I2896" s="98"/>
      <c r="J2896" s="98"/>
      <c r="K2896" s="98"/>
      <c r="L2896" s="98"/>
      <c r="M2896" s="98"/>
    </row>
    <row r="2897" spans="1:13">
      <c r="A2897" s="5"/>
      <c r="B2897" s="3"/>
      <c r="C2897" s="3"/>
      <c r="D2897" s="4"/>
      <c r="E2897" s="4"/>
      <c r="F2897" s="4"/>
      <c r="G2897" s="4"/>
      <c r="H2897" s="98"/>
      <c r="I2897" s="4"/>
      <c r="J2897" s="4"/>
      <c r="K2897" s="4"/>
      <c r="L2897" s="4"/>
      <c r="M2897" s="4"/>
    </row>
    <row r="2898" spans="1:13">
      <c r="A2898" s="5"/>
      <c r="B2898" s="97"/>
      <c r="C2898" s="97"/>
      <c r="D2898" s="98"/>
      <c r="E2898" s="98"/>
      <c r="F2898" s="98"/>
      <c r="G2898" s="98"/>
      <c r="H2898" s="98"/>
      <c r="I2898" s="98"/>
      <c r="J2898" s="98"/>
      <c r="K2898" s="98"/>
      <c r="L2898" s="98"/>
      <c r="M2898" s="98"/>
    </row>
    <row r="2899" spans="1:13">
      <c r="A2899" s="5"/>
      <c r="B2899" s="97"/>
      <c r="C2899" s="97"/>
      <c r="D2899" s="98"/>
      <c r="E2899" s="98"/>
      <c r="F2899" s="98"/>
      <c r="G2899" s="98"/>
      <c r="H2899" s="98"/>
      <c r="I2899" s="98"/>
      <c r="J2899" s="98"/>
      <c r="K2899" s="98"/>
      <c r="L2899" s="98"/>
      <c r="M2899" s="98"/>
    </row>
    <row r="2900" spans="1:13">
      <c r="A2900" s="5"/>
      <c r="B2900" s="97"/>
      <c r="C2900" s="97"/>
      <c r="D2900" s="98"/>
      <c r="E2900" s="98"/>
      <c r="F2900" s="98"/>
      <c r="G2900" s="98"/>
      <c r="H2900" s="98"/>
      <c r="I2900" s="98"/>
      <c r="J2900" s="98"/>
      <c r="K2900" s="98"/>
      <c r="L2900" s="98"/>
      <c r="M2900" s="98"/>
    </row>
    <row r="2901" spans="1:13">
      <c r="A2901" s="5"/>
      <c r="B2901" s="97"/>
      <c r="C2901" s="97"/>
      <c r="D2901" s="98"/>
      <c r="E2901" s="98"/>
      <c r="F2901" s="98"/>
      <c r="G2901" s="98"/>
      <c r="H2901" s="98"/>
      <c r="I2901" s="98"/>
      <c r="J2901" s="98"/>
      <c r="K2901" s="98"/>
      <c r="L2901" s="98"/>
      <c r="M2901" s="98"/>
    </row>
    <row r="2902" spans="1:13">
      <c r="A2902" s="5"/>
      <c r="B2902" s="97"/>
      <c r="C2902" s="97"/>
      <c r="D2902" s="98"/>
      <c r="E2902" s="98"/>
      <c r="F2902" s="98"/>
      <c r="G2902" s="98"/>
      <c r="H2902" s="98"/>
      <c r="I2902" s="98"/>
      <c r="J2902" s="98"/>
      <c r="K2902" s="98"/>
      <c r="L2902" s="98"/>
      <c r="M2902" s="98"/>
    </row>
    <row r="2903" spans="1:13">
      <c r="A2903" s="5"/>
      <c r="B2903" s="97"/>
      <c r="C2903" s="97"/>
      <c r="D2903" s="98"/>
      <c r="E2903" s="98"/>
      <c r="F2903" s="98"/>
      <c r="G2903" s="98"/>
      <c r="H2903" s="98"/>
      <c r="I2903" s="98"/>
      <c r="J2903" s="98"/>
      <c r="K2903" s="98"/>
      <c r="L2903" s="98"/>
      <c r="M2903" s="98"/>
    </row>
    <row r="2904" spans="1:13">
      <c r="A2904" s="5"/>
      <c r="B2904" s="97"/>
      <c r="C2904" s="97"/>
      <c r="D2904" s="98"/>
      <c r="E2904" s="98"/>
      <c r="F2904" s="98"/>
      <c r="G2904" s="98"/>
      <c r="H2904" s="98"/>
      <c r="I2904" s="98"/>
      <c r="J2904" s="98"/>
      <c r="K2904" s="98"/>
      <c r="L2904" s="98"/>
      <c r="M2904" s="98"/>
    </row>
    <row r="2905" spans="1:13">
      <c r="A2905" s="5"/>
      <c r="B2905" s="97"/>
      <c r="C2905" s="97"/>
      <c r="D2905" s="98"/>
      <c r="E2905" s="98"/>
      <c r="F2905" s="98"/>
      <c r="G2905" s="98"/>
      <c r="H2905" s="98"/>
      <c r="I2905" s="98"/>
      <c r="J2905" s="98"/>
      <c r="K2905" s="98"/>
      <c r="L2905" s="98"/>
      <c r="M2905" s="98"/>
    </row>
    <row r="2906" spans="1:13">
      <c r="A2906" s="5"/>
      <c r="B2906" s="97"/>
      <c r="C2906" s="97"/>
      <c r="D2906" s="98"/>
      <c r="E2906" s="98"/>
      <c r="F2906" s="98"/>
      <c r="G2906" s="98"/>
      <c r="H2906" s="98"/>
      <c r="I2906" s="98"/>
      <c r="J2906" s="98"/>
      <c r="K2906" s="98"/>
      <c r="L2906" s="98"/>
      <c r="M2906" s="98"/>
    </row>
    <row r="2907" spans="1:13">
      <c r="A2907" s="5"/>
      <c r="B2907" s="3"/>
      <c r="C2907" s="3"/>
      <c r="D2907" s="4"/>
      <c r="E2907" s="4"/>
      <c r="F2907" s="4"/>
      <c r="G2907" s="4"/>
      <c r="H2907" s="98"/>
      <c r="I2907" s="4"/>
      <c r="J2907" s="4"/>
      <c r="K2907" s="4"/>
      <c r="L2907" s="4"/>
      <c r="M2907" s="4"/>
    </row>
    <row r="2908" spans="1:13">
      <c r="A2908" s="5"/>
      <c r="B2908" s="97"/>
      <c r="C2908" s="97"/>
      <c r="D2908" s="98"/>
      <c r="E2908" s="98"/>
      <c r="F2908" s="98"/>
      <c r="G2908" s="98"/>
      <c r="H2908" s="98"/>
      <c r="I2908" s="98"/>
      <c r="J2908" s="98"/>
      <c r="K2908" s="98"/>
      <c r="L2908" s="98"/>
      <c r="M2908" s="98"/>
    </row>
    <row r="2909" spans="1:13">
      <c r="A2909" s="5"/>
      <c r="B2909" s="97"/>
      <c r="C2909" s="97"/>
      <c r="D2909" s="98"/>
      <c r="E2909" s="98"/>
      <c r="F2909" s="98"/>
      <c r="G2909" s="98"/>
      <c r="H2909" s="98"/>
      <c r="I2909" s="98"/>
      <c r="J2909" s="98"/>
      <c r="K2909" s="98"/>
      <c r="L2909" s="98"/>
      <c r="M2909" s="98"/>
    </row>
    <row r="2910" spans="1:13">
      <c r="A2910" s="5"/>
      <c r="B2910" s="97"/>
      <c r="C2910" s="97"/>
      <c r="D2910" s="98"/>
      <c r="E2910" s="98"/>
      <c r="F2910" s="98"/>
      <c r="G2910" s="98"/>
      <c r="H2910" s="98"/>
      <c r="I2910" s="98"/>
      <c r="J2910" s="98"/>
      <c r="K2910" s="98"/>
      <c r="L2910" s="98"/>
      <c r="M2910" s="98"/>
    </row>
    <row r="2911" spans="1:13">
      <c r="A2911" s="5"/>
      <c r="B2911" s="97"/>
      <c r="C2911" s="97"/>
      <c r="D2911" s="98"/>
      <c r="E2911" s="98"/>
      <c r="F2911" s="98"/>
      <c r="G2911" s="98"/>
      <c r="H2911" s="98"/>
      <c r="I2911" s="98"/>
      <c r="J2911" s="98"/>
      <c r="K2911" s="98"/>
      <c r="L2911" s="98"/>
      <c r="M2911" s="98"/>
    </row>
    <row r="2912" spans="1:13">
      <c r="A2912" s="5"/>
      <c r="B2912" s="97"/>
      <c r="C2912" s="97"/>
      <c r="D2912" s="98"/>
      <c r="E2912" s="98"/>
      <c r="F2912" s="98"/>
      <c r="G2912" s="98"/>
      <c r="H2912" s="98"/>
      <c r="I2912" s="98"/>
      <c r="J2912" s="98"/>
      <c r="K2912" s="98"/>
      <c r="L2912" s="98"/>
      <c r="M2912" s="98"/>
    </row>
    <row r="2913" spans="1:13">
      <c r="A2913" s="5"/>
      <c r="B2913" s="97"/>
      <c r="C2913" s="97"/>
      <c r="D2913" s="98"/>
      <c r="E2913" s="98"/>
      <c r="F2913" s="98"/>
      <c r="G2913" s="98"/>
      <c r="H2913" s="98"/>
      <c r="I2913" s="98"/>
      <c r="J2913" s="98"/>
      <c r="K2913" s="98"/>
      <c r="L2913" s="98"/>
      <c r="M2913" s="98"/>
    </row>
    <row r="2914" spans="1:13">
      <c r="A2914" s="5"/>
      <c r="B2914" s="97"/>
      <c r="C2914" s="97"/>
      <c r="D2914" s="98"/>
      <c r="E2914" s="98"/>
      <c r="F2914" s="98"/>
      <c r="G2914" s="98"/>
      <c r="H2914" s="98"/>
      <c r="I2914" s="98"/>
      <c r="J2914" s="98"/>
      <c r="K2914" s="98"/>
      <c r="L2914" s="98"/>
      <c r="M2914" s="98"/>
    </row>
    <row r="2915" spans="1:13">
      <c r="A2915" s="5"/>
      <c r="B2915" s="97"/>
      <c r="C2915" s="97"/>
      <c r="D2915" s="98"/>
      <c r="E2915" s="98"/>
      <c r="F2915" s="98"/>
      <c r="G2915" s="98"/>
      <c r="H2915" s="98"/>
      <c r="I2915" s="98"/>
      <c r="J2915" s="98"/>
      <c r="K2915" s="98"/>
      <c r="L2915" s="98"/>
      <c r="M2915" s="98"/>
    </row>
    <row r="2916" spans="1:13">
      <c r="A2916" s="5"/>
      <c r="B2916" s="97"/>
      <c r="C2916" s="97"/>
      <c r="D2916" s="98"/>
      <c r="E2916" s="98"/>
      <c r="F2916" s="98"/>
      <c r="G2916" s="98"/>
      <c r="H2916" s="98"/>
      <c r="I2916" s="98"/>
      <c r="J2916" s="98"/>
      <c r="K2916" s="98"/>
      <c r="L2916" s="98"/>
      <c r="M2916" s="98"/>
    </row>
    <row r="2917" spans="1:13">
      <c r="A2917" s="5"/>
      <c r="B2917" s="97"/>
      <c r="C2917" s="97"/>
      <c r="D2917" s="98"/>
      <c r="E2917" s="98"/>
      <c r="F2917" s="98"/>
      <c r="G2917" s="98"/>
      <c r="H2917" s="98"/>
      <c r="I2917" s="98"/>
      <c r="J2917" s="98"/>
      <c r="K2917" s="98"/>
      <c r="L2917" s="98"/>
      <c r="M2917" s="98"/>
    </row>
    <row r="2918" spans="1:13">
      <c r="A2918" s="5"/>
      <c r="B2918" s="97"/>
      <c r="C2918" s="97"/>
      <c r="D2918" s="98"/>
      <c r="E2918" s="98"/>
      <c r="F2918" s="98"/>
      <c r="G2918" s="98"/>
      <c r="H2918" s="98"/>
      <c r="I2918" s="98"/>
      <c r="J2918" s="98"/>
      <c r="K2918" s="98"/>
      <c r="L2918" s="98"/>
      <c r="M2918" s="98"/>
    </row>
    <row r="2919" spans="1:13">
      <c r="A2919" s="5"/>
      <c r="B2919" s="97"/>
      <c r="C2919" s="97"/>
      <c r="D2919" s="98"/>
      <c r="E2919" s="98"/>
      <c r="F2919" s="98"/>
      <c r="G2919" s="98"/>
      <c r="H2919" s="98"/>
      <c r="I2919" s="98"/>
      <c r="J2919" s="98"/>
      <c r="K2919" s="98"/>
      <c r="L2919" s="98"/>
      <c r="M2919" s="98"/>
    </row>
    <row r="2920" spans="1:13">
      <c r="A2920" s="5"/>
      <c r="B2920" s="97"/>
      <c r="C2920" s="97"/>
      <c r="D2920" s="98"/>
      <c r="E2920" s="98"/>
      <c r="F2920" s="98"/>
      <c r="G2920" s="98"/>
      <c r="H2920" s="98"/>
      <c r="I2920" s="98"/>
      <c r="J2920" s="98"/>
      <c r="K2920" s="98"/>
      <c r="L2920" s="98"/>
      <c r="M2920" s="98"/>
    </row>
    <row r="2921" spans="1:13">
      <c r="A2921" s="5"/>
      <c r="B2921" s="97"/>
      <c r="C2921" s="97"/>
      <c r="D2921" s="98"/>
      <c r="E2921" s="98"/>
      <c r="F2921" s="98"/>
      <c r="G2921" s="98"/>
      <c r="H2921" s="98"/>
      <c r="I2921" s="98"/>
      <c r="J2921" s="98"/>
      <c r="K2921" s="98"/>
      <c r="L2921" s="98"/>
      <c r="M2921" s="98"/>
    </row>
    <row r="2922" spans="1:13">
      <c r="A2922" s="5"/>
      <c r="B2922" s="97"/>
      <c r="C2922" s="97"/>
      <c r="D2922" s="98"/>
      <c r="E2922" s="98"/>
      <c r="F2922" s="98"/>
      <c r="G2922" s="98"/>
      <c r="H2922" s="98"/>
      <c r="I2922" s="98"/>
      <c r="J2922" s="98"/>
      <c r="K2922" s="98"/>
      <c r="L2922" s="98"/>
      <c r="M2922" s="98"/>
    </row>
    <row r="2923" spans="1:13">
      <c r="A2923" s="5"/>
      <c r="B2923" s="97"/>
      <c r="C2923" s="97"/>
      <c r="D2923" s="98"/>
      <c r="E2923" s="98"/>
      <c r="F2923" s="98"/>
      <c r="G2923" s="98"/>
      <c r="H2923" s="98"/>
      <c r="I2923" s="98"/>
      <c r="J2923" s="98"/>
      <c r="K2923" s="98"/>
      <c r="L2923" s="98"/>
      <c r="M2923" s="98"/>
    </row>
    <row r="2924" spans="1:13">
      <c r="A2924" s="5"/>
      <c r="B2924" s="97"/>
      <c r="C2924" s="97"/>
      <c r="D2924" s="98"/>
      <c r="E2924" s="98"/>
      <c r="F2924" s="98"/>
      <c r="G2924" s="98"/>
      <c r="H2924" s="98"/>
      <c r="I2924" s="98"/>
      <c r="J2924" s="98"/>
      <c r="K2924" s="98"/>
      <c r="L2924" s="98"/>
      <c r="M2924" s="98"/>
    </row>
    <row r="2925" spans="1:13">
      <c r="A2925" s="5"/>
      <c r="B2925" s="97"/>
      <c r="C2925" s="97"/>
      <c r="D2925" s="98"/>
      <c r="E2925" s="98"/>
      <c r="F2925" s="98"/>
      <c r="G2925" s="98"/>
      <c r="H2925" s="98"/>
      <c r="I2925" s="98"/>
      <c r="J2925" s="98"/>
      <c r="K2925" s="98"/>
      <c r="L2925" s="98"/>
      <c r="M2925" s="98"/>
    </row>
    <row r="2926" spans="1:13">
      <c r="A2926" s="5"/>
      <c r="B2926" s="97"/>
      <c r="C2926" s="97"/>
      <c r="D2926" s="98"/>
      <c r="E2926" s="98"/>
      <c r="F2926" s="98"/>
      <c r="G2926" s="98"/>
      <c r="H2926" s="98"/>
      <c r="I2926" s="98"/>
      <c r="J2926" s="98"/>
      <c r="K2926" s="98"/>
      <c r="L2926" s="98"/>
      <c r="M2926" s="98"/>
    </row>
    <row r="2927" spans="1:13">
      <c r="A2927" s="5"/>
      <c r="B2927" s="97"/>
      <c r="C2927" s="97"/>
      <c r="D2927" s="98"/>
      <c r="E2927" s="98"/>
      <c r="F2927" s="98"/>
      <c r="G2927" s="98"/>
      <c r="H2927" s="98"/>
      <c r="I2927" s="98"/>
      <c r="J2927" s="98"/>
      <c r="K2927" s="98"/>
      <c r="L2927" s="98"/>
      <c r="M2927" s="98"/>
    </row>
    <row r="2928" spans="1:13">
      <c r="A2928" s="5"/>
      <c r="B2928" s="97"/>
      <c r="C2928" s="97"/>
      <c r="D2928" s="98"/>
      <c r="E2928" s="98"/>
      <c r="F2928" s="98"/>
      <c r="G2928" s="98"/>
      <c r="H2928" s="98"/>
      <c r="I2928" s="98"/>
      <c r="J2928" s="98"/>
      <c r="K2928" s="98"/>
      <c r="L2928" s="98"/>
      <c r="M2928" s="98"/>
    </row>
    <row r="2929" spans="1:13">
      <c r="A2929" s="5"/>
      <c r="B2929" s="97"/>
      <c r="C2929" s="97"/>
      <c r="D2929" s="98"/>
      <c r="E2929" s="98"/>
      <c r="F2929" s="98"/>
      <c r="G2929" s="98"/>
      <c r="H2929" s="98"/>
      <c r="I2929" s="98"/>
      <c r="J2929" s="98"/>
      <c r="K2929" s="98"/>
      <c r="L2929" s="98"/>
      <c r="M2929" s="98"/>
    </row>
    <row r="2930" spans="1:13">
      <c r="A2930" s="5"/>
      <c r="B2930" s="97"/>
      <c r="C2930" s="97"/>
      <c r="D2930" s="98"/>
      <c r="E2930" s="98"/>
      <c r="F2930" s="98"/>
      <c r="G2930" s="98"/>
      <c r="H2930" s="98"/>
      <c r="I2930" s="98"/>
      <c r="J2930" s="98"/>
      <c r="K2930" s="98"/>
      <c r="L2930" s="98"/>
      <c r="M2930" s="98"/>
    </row>
    <row r="2931" spans="1:13">
      <c r="A2931" s="5"/>
      <c r="B2931" s="97"/>
      <c r="C2931" s="97"/>
      <c r="D2931" s="98"/>
      <c r="E2931" s="98"/>
      <c r="F2931" s="98"/>
      <c r="G2931" s="98"/>
      <c r="H2931" s="98"/>
      <c r="I2931" s="98"/>
      <c r="J2931" s="98"/>
      <c r="K2931" s="98"/>
      <c r="L2931" s="98"/>
      <c r="M2931" s="98"/>
    </row>
    <row r="2932" spans="1:13">
      <c r="A2932" s="5"/>
      <c r="B2932" s="97"/>
      <c r="C2932" s="97"/>
      <c r="D2932" s="98"/>
      <c r="E2932" s="98"/>
      <c r="F2932" s="98"/>
      <c r="G2932" s="98"/>
      <c r="H2932" s="98"/>
      <c r="I2932" s="98"/>
      <c r="J2932" s="98"/>
      <c r="K2932" s="98"/>
      <c r="L2932" s="98"/>
      <c r="M2932" s="98"/>
    </row>
    <row r="2933" spans="1:13">
      <c r="A2933" s="5"/>
      <c r="B2933" s="97"/>
      <c r="C2933" s="97"/>
      <c r="D2933" s="98"/>
      <c r="E2933" s="98"/>
      <c r="F2933" s="98"/>
      <c r="G2933" s="98"/>
      <c r="H2933" s="98"/>
      <c r="I2933" s="98"/>
      <c r="J2933" s="98"/>
      <c r="K2933" s="98"/>
      <c r="L2933" s="98"/>
      <c r="M2933" s="98"/>
    </row>
    <row r="2934" spans="1:13">
      <c r="A2934" s="5"/>
      <c r="B2934" s="97"/>
      <c r="C2934" s="97"/>
      <c r="D2934" s="98"/>
      <c r="E2934" s="98"/>
      <c r="F2934" s="98"/>
      <c r="G2934" s="98"/>
      <c r="H2934" s="98"/>
      <c r="I2934" s="98"/>
      <c r="J2934" s="98"/>
      <c r="K2934" s="98"/>
      <c r="L2934" s="98"/>
      <c r="M2934" s="98"/>
    </row>
    <row r="2935" spans="1:13">
      <c r="A2935" s="5"/>
      <c r="B2935" s="97"/>
      <c r="C2935" s="97"/>
      <c r="D2935" s="98"/>
      <c r="E2935" s="98"/>
      <c r="F2935" s="98"/>
      <c r="G2935" s="98"/>
      <c r="H2935" s="98"/>
      <c r="I2935" s="98"/>
      <c r="J2935" s="98"/>
      <c r="K2935" s="98"/>
      <c r="L2935" s="98"/>
      <c r="M2935" s="98"/>
    </row>
    <row r="2936" spans="1:13">
      <c r="A2936" s="5"/>
      <c r="B2936" s="97"/>
      <c r="C2936" s="97"/>
      <c r="D2936" s="98"/>
      <c r="E2936" s="98"/>
      <c r="F2936" s="98"/>
      <c r="G2936" s="98"/>
      <c r="H2936" s="98"/>
      <c r="I2936" s="98"/>
      <c r="J2936" s="98"/>
      <c r="K2936" s="98"/>
      <c r="L2936" s="98"/>
      <c r="M2936" s="98"/>
    </row>
    <row r="2937" spans="1:13">
      <c r="A2937" s="5"/>
      <c r="B2937" s="97"/>
      <c r="C2937" s="97"/>
      <c r="D2937" s="98"/>
      <c r="E2937" s="98"/>
      <c r="F2937" s="98"/>
      <c r="G2937" s="98"/>
      <c r="H2937" s="98"/>
      <c r="I2937" s="98"/>
      <c r="J2937" s="98"/>
      <c r="K2937" s="98"/>
      <c r="L2937" s="98"/>
      <c r="M2937" s="98"/>
    </row>
    <row r="2938" spans="1:13">
      <c r="A2938" s="5"/>
      <c r="B2938" s="97"/>
      <c r="C2938" s="97"/>
      <c r="D2938" s="98"/>
      <c r="E2938" s="98"/>
      <c r="F2938" s="98"/>
      <c r="G2938" s="98"/>
      <c r="H2938" s="98"/>
      <c r="I2938" s="98"/>
      <c r="J2938" s="98"/>
      <c r="K2938" s="98"/>
      <c r="L2938" s="98"/>
      <c r="M2938" s="98"/>
    </row>
    <row r="2939" spans="1:13">
      <c r="A2939" s="5"/>
      <c r="B2939" s="97"/>
      <c r="C2939" s="97"/>
      <c r="D2939" s="98"/>
      <c r="E2939" s="98"/>
      <c r="F2939" s="98"/>
      <c r="G2939" s="98"/>
      <c r="H2939" s="98"/>
      <c r="I2939" s="98"/>
      <c r="J2939" s="98"/>
      <c r="K2939" s="98"/>
      <c r="L2939" s="98"/>
      <c r="M2939" s="98"/>
    </row>
    <row r="2940" spans="1:13">
      <c r="A2940" s="5"/>
      <c r="B2940" s="97"/>
      <c r="C2940" s="97"/>
      <c r="D2940" s="98"/>
      <c r="E2940" s="98"/>
      <c r="F2940" s="98"/>
      <c r="G2940" s="98"/>
      <c r="H2940" s="98"/>
      <c r="I2940" s="98"/>
      <c r="J2940" s="98"/>
      <c r="K2940" s="98"/>
      <c r="L2940" s="98"/>
      <c r="M2940" s="98"/>
    </row>
    <row r="2941" spans="1:13">
      <c r="A2941" s="5"/>
      <c r="B2941" s="97"/>
      <c r="C2941" s="97"/>
      <c r="D2941" s="98"/>
      <c r="E2941" s="98"/>
      <c r="F2941" s="98"/>
      <c r="G2941" s="98"/>
      <c r="H2941" s="98"/>
      <c r="I2941" s="98"/>
      <c r="J2941" s="98"/>
      <c r="K2941" s="98"/>
      <c r="L2941" s="98"/>
      <c r="M2941" s="98"/>
    </row>
    <row r="2942" spans="1:13">
      <c r="A2942" s="5"/>
      <c r="B2942" s="97"/>
      <c r="C2942" s="97"/>
      <c r="D2942" s="98"/>
      <c r="E2942" s="98"/>
      <c r="F2942" s="98"/>
      <c r="G2942" s="98"/>
      <c r="H2942" s="98"/>
      <c r="I2942" s="98"/>
      <c r="J2942" s="98"/>
      <c r="K2942" s="98"/>
      <c r="L2942" s="98"/>
      <c r="M2942" s="98"/>
    </row>
    <row r="2943" spans="1:13">
      <c r="A2943" s="5"/>
      <c r="B2943" s="97"/>
      <c r="C2943" s="97"/>
      <c r="D2943" s="98"/>
      <c r="E2943" s="98"/>
      <c r="F2943" s="98"/>
      <c r="G2943" s="98"/>
      <c r="H2943" s="98"/>
      <c r="I2943" s="98"/>
      <c r="J2943" s="98"/>
      <c r="K2943" s="98"/>
      <c r="L2943" s="98"/>
      <c r="M2943" s="98"/>
    </row>
    <row r="2944" spans="1:13">
      <c r="A2944" s="5"/>
      <c r="B2944" s="97"/>
      <c r="C2944" s="97"/>
      <c r="D2944" s="98"/>
      <c r="E2944" s="98"/>
      <c r="F2944" s="98"/>
      <c r="G2944" s="98"/>
      <c r="H2944" s="98"/>
      <c r="I2944" s="98"/>
      <c r="J2944" s="98"/>
      <c r="K2944" s="98"/>
      <c r="L2944" s="98"/>
      <c r="M2944" s="98"/>
    </row>
    <row r="2945" spans="1:13">
      <c r="A2945" s="5"/>
      <c r="B2945" s="97"/>
      <c r="C2945" s="97"/>
      <c r="D2945" s="98"/>
      <c r="E2945" s="98"/>
      <c r="F2945" s="98"/>
      <c r="G2945" s="98"/>
      <c r="H2945" s="98"/>
      <c r="I2945" s="98"/>
      <c r="J2945" s="98"/>
      <c r="K2945" s="98"/>
      <c r="L2945" s="98"/>
      <c r="M2945" s="98"/>
    </row>
    <row r="2946" spans="1:13">
      <c r="A2946" s="5"/>
      <c r="B2946" s="97"/>
      <c r="C2946" s="97"/>
      <c r="D2946" s="98"/>
      <c r="E2946" s="98"/>
      <c r="F2946" s="98"/>
      <c r="G2946" s="98"/>
      <c r="H2946" s="98"/>
      <c r="I2946" s="98"/>
      <c r="J2946" s="98"/>
      <c r="K2946" s="98"/>
      <c r="L2946" s="98"/>
      <c r="M2946" s="98"/>
    </row>
    <row r="2947" spans="1:13">
      <c r="A2947" s="5"/>
      <c r="B2947" s="97"/>
      <c r="C2947" s="97"/>
      <c r="D2947" s="98"/>
      <c r="E2947" s="98"/>
      <c r="F2947" s="98"/>
      <c r="G2947" s="98"/>
      <c r="H2947" s="98"/>
      <c r="I2947" s="98"/>
      <c r="J2947" s="98"/>
      <c r="K2947" s="98"/>
      <c r="L2947" s="98"/>
      <c r="M2947" s="98"/>
    </row>
    <row r="2948" spans="1:13">
      <c r="A2948" s="5"/>
      <c r="B2948" s="97"/>
      <c r="C2948" s="97"/>
      <c r="D2948" s="98"/>
      <c r="E2948" s="98"/>
      <c r="F2948" s="98"/>
      <c r="G2948" s="98"/>
      <c r="H2948" s="98"/>
      <c r="I2948" s="98"/>
      <c r="J2948" s="98"/>
      <c r="K2948" s="98"/>
      <c r="L2948" s="98"/>
      <c r="M2948" s="98"/>
    </row>
    <row r="2949" spans="1:13">
      <c r="A2949" s="5"/>
      <c r="B2949" s="97"/>
      <c r="C2949" s="97"/>
      <c r="D2949" s="98"/>
      <c r="E2949" s="98"/>
      <c r="F2949" s="98"/>
      <c r="G2949" s="98"/>
      <c r="H2949" s="98"/>
      <c r="I2949" s="98"/>
      <c r="J2949" s="98"/>
      <c r="K2949" s="98"/>
      <c r="L2949" s="98"/>
      <c r="M2949" s="98"/>
    </row>
    <row r="2950" spans="1:13">
      <c r="A2950" s="5"/>
      <c r="B2950" s="97"/>
      <c r="C2950" s="97"/>
      <c r="D2950" s="98"/>
      <c r="E2950" s="98"/>
      <c r="F2950" s="98"/>
      <c r="G2950" s="98"/>
      <c r="H2950" s="98"/>
      <c r="I2950" s="98"/>
      <c r="J2950" s="98"/>
      <c r="K2950" s="98"/>
      <c r="L2950" s="98"/>
      <c r="M2950" s="98"/>
    </row>
    <row r="2951" spans="1:13">
      <c r="A2951" s="5"/>
      <c r="B2951" s="97"/>
      <c r="C2951" s="97"/>
      <c r="D2951" s="98"/>
      <c r="E2951" s="98"/>
      <c r="F2951" s="98"/>
      <c r="G2951" s="98"/>
      <c r="H2951" s="98"/>
      <c r="I2951" s="98"/>
      <c r="J2951" s="98"/>
      <c r="K2951" s="98"/>
      <c r="L2951" s="98"/>
      <c r="M2951" s="98"/>
    </row>
    <row r="2952" spans="1:13">
      <c r="A2952" s="5"/>
      <c r="B2952" s="97"/>
      <c r="C2952" s="97"/>
      <c r="D2952" s="98"/>
      <c r="E2952" s="98"/>
      <c r="F2952" s="98"/>
      <c r="G2952" s="98"/>
      <c r="H2952" s="98"/>
      <c r="I2952" s="98"/>
      <c r="J2952" s="98"/>
      <c r="K2952" s="98"/>
      <c r="L2952" s="98"/>
      <c r="M2952" s="98"/>
    </row>
    <row r="2953" spans="1:13">
      <c r="A2953" s="5"/>
      <c r="B2953" s="97"/>
      <c r="C2953" s="97"/>
      <c r="D2953" s="98"/>
      <c r="E2953" s="98"/>
      <c r="F2953" s="98"/>
      <c r="G2953" s="98"/>
      <c r="H2953" s="98"/>
      <c r="I2953" s="98"/>
      <c r="J2953" s="98"/>
      <c r="K2953" s="98"/>
      <c r="L2953" s="98"/>
      <c r="M2953" s="98"/>
    </row>
    <row r="2954" spans="1:13">
      <c r="A2954" s="5"/>
      <c r="B2954" s="97"/>
      <c r="C2954" s="97"/>
      <c r="D2954" s="98"/>
      <c r="E2954" s="98"/>
      <c r="F2954" s="98"/>
      <c r="G2954" s="98"/>
      <c r="H2954" s="98"/>
      <c r="I2954" s="98"/>
      <c r="J2954" s="98"/>
      <c r="K2954" s="98"/>
      <c r="L2954" s="98"/>
      <c r="M2954" s="98"/>
    </row>
    <row r="2955" spans="1:13">
      <c r="A2955" s="5"/>
      <c r="B2955" s="97"/>
      <c r="C2955" s="97"/>
      <c r="D2955" s="98"/>
      <c r="E2955" s="98"/>
      <c r="F2955" s="98"/>
      <c r="G2955" s="98"/>
      <c r="H2955" s="98"/>
      <c r="I2955" s="98"/>
      <c r="J2955" s="98"/>
      <c r="K2955" s="98"/>
      <c r="L2955" s="98"/>
      <c r="M2955" s="98"/>
    </row>
    <row r="2956" spans="1:13">
      <c r="A2956" s="5"/>
      <c r="B2956" s="97"/>
      <c r="C2956" s="97"/>
      <c r="D2956" s="98"/>
      <c r="E2956" s="98"/>
      <c r="F2956" s="98"/>
      <c r="G2956" s="98"/>
      <c r="H2956" s="98"/>
      <c r="I2956" s="98"/>
      <c r="J2956" s="98"/>
      <c r="K2956" s="98"/>
      <c r="L2956" s="98"/>
      <c r="M2956" s="98"/>
    </row>
    <row r="2957" spans="1:13">
      <c r="A2957" s="5"/>
      <c r="B2957" s="97"/>
      <c r="C2957" s="97"/>
      <c r="D2957" s="98"/>
      <c r="E2957" s="98"/>
      <c r="F2957" s="98"/>
      <c r="G2957" s="98"/>
      <c r="H2957" s="98"/>
      <c r="I2957" s="98"/>
      <c r="J2957" s="98"/>
      <c r="K2957" s="98"/>
      <c r="L2957" s="98"/>
      <c r="M2957" s="98"/>
    </row>
    <row r="2958" spans="1:13">
      <c r="A2958" s="5"/>
      <c r="B2958" s="97"/>
      <c r="C2958" s="97"/>
      <c r="D2958" s="98"/>
      <c r="E2958" s="98"/>
      <c r="F2958" s="98"/>
      <c r="G2958" s="98"/>
      <c r="H2958" s="98"/>
      <c r="I2958" s="98"/>
      <c r="J2958" s="98"/>
      <c r="K2958" s="98"/>
      <c r="L2958" s="98"/>
      <c r="M2958" s="98"/>
    </row>
    <row r="2959" spans="1:13">
      <c r="A2959" s="5"/>
      <c r="B2959" s="97"/>
      <c r="C2959" s="97"/>
      <c r="D2959" s="98"/>
      <c r="E2959" s="98"/>
      <c r="F2959" s="98"/>
      <c r="G2959" s="98"/>
      <c r="H2959" s="98"/>
      <c r="I2959" s="98"/>
      <c r="J2959" s="98"/>
      <c r="K2959" s="98"/>
      <c r="L2959" s="98"/>
      <c r="M2959" s="98"/>
    </row>
    <row r="2960" spans="1:13">
      <c r="A2960" s="5"/>
      <c r="B2960" s="97"/>
      <c r="C2960" s="97"/>
      <c r="D2960" s="98"/>
      <c r="E2960" s="98"/>
      <c r="F2960" s="98"/>
      <c r="G2960" s="98"/>
      <c r="H2960" s="98"/>
      <c r="I2960" s="98"/>
      <c r="J2960" s="98"/>
      <c r="K2960" s="98"/>
      <c r="L2960" s="98"/>
      <c r="M2960" s="98"/>
    </row>
    <row r="2961" spans="1:13">
      <c r="A2961" s="5"/>
      <c r="B2961" s="97"/>
      <c r="C2961" s="97"/>
      <c r="D2961" s="98"/>
      <c r="E2961" s="98"/>
      <c r="F2961" s="98"/>
      <c r="G2961" s="98"/>
      <c r="H2961" s="98"/>
      <c r="I2961" s="98"/>
      <c r="J2961" s="98"/>
      <c r="K2961" s="98"/>
      <c r="L2961" s="98"/>
      <c r="M2961" s="98"/>
    </row>
    <row r="2962" spans="1:13">
      <c r="A2962" s="5"/>
      <c r="B2962" s="97"/>
      <c r="C2962" s="97"/>
      <c r="D2962" s="98"/>
      <c r="E2962" s="98"/>
      <c r="F2962" s="98"/>
      <c r="G2962" s="98"/>
      <c r="H2962" s="98"/>
      <c r="I2962" s="98"/>
      <c r="J2962" s="98"/>
      <c r="K2962" s="98"/>
      <c r="L2962" s="98"/>
      <c r="M2962" s="98"/>
    </row>
    <row r="2963" spans="1:13">
      <c r="A2963" s="5"/>
      <c r="B2963" s="97"/>
      <c r="C2963" s="97"/>
      <c r="D2963" s="98"/>
      <c r="E2963" s="98"/>
      <c r="F2963" s="98"/>
      <c r="G2963" s="98"/>
      <c r="H2963" s="98"/>
      <c r="I2963" s="98"/>
      <c r="J2963" s="98"/>
      <c r="K2963" s="98"/>
      <c r="L2963" s="98"/>
      <c r="M2963" s="98"/>
    </row>
    <row r="2964" spans="1:13">
      <c r="A2964" s="5"/>
      <c r="B2964" s="97"/>
      <c r="C2964" s="97"/>
      <c r="D2964" s="98"/>
      <c r="E2964" s="98"/>
      <c r="F2964" s="98"/>
      <c r="G2964" s="98"/>
      <c r="H2964" s="98"/>
      <c r="I2964" s="98"/>
      <c r="J2964" s="98"/>
      <c r="K2964" s="98"/>
      <c r="L2964" s="98"/>
      <c r="M2964" s="98"/>
    </row>
    <row r="2965" spans="1:13">
      <c r="A2965" s="5"/>
      <c r="B2965" s="97"/>
      <c r="C2965" s="97"/>
      <c r="D2965" s="98"/>
      <c r="E2965" s="98"/>
      <c r="F2965" s="98"/>
      <c r="G2965" s="98"/>
      <c r="H2965" s="98"/>
      <c r="I2965" s="98"/>
      <c r="J2965" s="98"/>
      <c r="K2965" s="98"/>
      <c r="L2965" s="98"/>
      <c r="M2965" s="98"/>
    </row>
    <row r="2966" spans="1:13">
      <c r="A2966" s="5"/>
      <c r="B2966" s="97"/>
      <c r="C2966" s="97"/>
      <c r="D2966" s="98"/>
      <c r="E2966" s="98"/>
      <c r="F2966" s="98"/>
      <c r="G2966" s="98"/>
      <c r="H2966" s="98"/>
      <c r="I2966" s="98"/>
      <c r="J2966" s="98"/>
      <c r="K2966" s="98"/>
      <c r="L2966" s="98"/>
      <c r="M2966" s="98"/>
    </row>
    <row r="2967" spans="1:13">
      <c r="A2967" s="5"/>
      <c r="B2967" s="97"/>
      <c r="C2967" s="97"/>
      <c r="D2967" s="98"/>
      <c r="E2967" s="98"/>
      <c r="F2967" s="98"/>
      <c r="G2967" s="98"/>
      <c r="H2967" s="98"/>
      <c r="I2967" s="98"/>
      <c r="J2967" s="98"/>
      <c r="K2967" s="98"/>
      <c r="L2967" s="98"/>
      <c r="M2967" s="98"/>
    </row>
    <row r="2968" spans="1:13">
      <c r="A2968" s="5"/>
      <c r="B2968" s="97"/>
      <c r="C2968" s="97"/>
      <c r="D2968" s="98"/>
      <c r="E2968" s="98"/>
      <c r="F2968" s="98"/>
      <c r="G2968" s="98"/>
      <c r="H2968" s="98"/>
      <c r="I2968" s="98"/>
      <c r="J2968" s="98"/>
      <c r="K2968" s="98"/>
      <c r="L2968" s="98"/>
      <c r="M2968" s="98"/>
    </row>
    <row r="2969" spans="1:13">
      <c r="A2969" s="5"/>
      <c r="B2969" s="97"/>
      <c r="C2969" s="97"/>
      <c r="D2969" s="98"/>
      <c r="E2969" s="98"/>
      <c r="F2969" s="98"/>
      <c r="G2969" s="98"/>
      <c r="H2969" s="98"/>
      <c r="I2969" s="98"/>
      <c r="J2969" s="98"/>
      <c r="K2969" s="98"/>
      <c r="L2969" s="98"/>
      <c r="M2969" s="98"/>
    </row>
    <row r="2970" spans="1:13">
      <c r="A2970" s="5"/>
      <c r="B2970" s="3"/>
      <c r="C2970" s="3"/>
      <c r="D2970" s="4"/>
      <c r="E2970" s="4"/>
      <c r="F2970" s="4"/>
      <c r="G2970" s="4"/>
      <c r="H2970" s="98"/>
      <c r="I2970" s="4"/>
      <c r="J2970" s="4"/>
      <c r="K2970" s="4"/>
      <c r="L2970" s="4"/>
      <c r="M2970" s="4"/>
    </row>
    <row r="2971" spans="1:13">
      <c r="A2971" s="5"/>
      <c r="B2971" s="97"/>
      <c r="C2971" s="97"/>
      <c r="D2971" s="98"/>
      <c r="E2971" s="98"/>
      <c r="F2971" s="98"/>
      <c r="G2971" s="98"/>
      <c r="H2971" s="98"/>
      <c r="I2971" s="98"/>
      <c r="J2971" s="98"/>
      <c r="K2971" s="98"/>
      <c r="L2971" s="98"/>
      <c r="M2971" s="98"/>
    </row>
    <row r="2972" spans="1:13">
      <c r="A2972" s="5"/>
      <c r="B2972" s="3"/>
      <c r="C2972" s="3"/>
      <c r="D2972" s="4"/>
      <c r="E2972" s="4"/>
      <c r="F2972" s="4"/>
      <c r="G2972" s="4"/>
      <c r="H2972" s="98"/>
      <c r="I2972" s="98"/>
      <c r="J2972" s="98"/>
      <c r="K2972" s="98"/>
      <c r="L2972" s="98"/>
      <c r="M2972" s="98"/>
    </row>
    <row r="2973" spans="1:13">
      <c r="A2973" s="5"/>
      <c r="B2973" s="97"/>
      <c r="C2973" s="97"/>
      <c r="D2973" s="98"/>
      <c r="E2973" s="98"/>
      <c r="F2973" s="98"/>
      <c r="G2973" s="98"/>
      <c r="H2973" s="98"/>
      <c r="I2973" s="98"/>
      <c r="J2973" s="98"/>
      <c r="K2973" s="98"/>
      <c r="L2973" s="98"/>
      <c r="M2973" s="98"/>
    </row>
    <row r="2974" spans="1:13">
      <c r="A2974" s="5"/>
      <c r="B2974" s="97"/>
      <c r="C2974" s="97"/>
      <c r="D2974" s="98"/>
      <c r="E2974" s="98"/>
      <c r="F2974" s="98"/>
      <c r="G2974" s="98"/>
      <c r="H2974" s="98"/>
      <c r="I2974" s="98"/>
      <c r="J2974" s="98"/>
      <c r="K2974" s="98"/>
      <c r="L2974" s="98"/>
      <c r="M2974" s="98"/>
    </row>
    <row r="2975" spans="1:13">
      <c r="A2975" s="5"/>
      <c r="B2975" s="97"/>
      <c r="C2975" s="97"/>
      <c r="D2975" s="98"/>
      <c r="E2975" s="98"/>
      <c r="F2975" s="98"/>
      <c r="G2975" s="98"/>
      <c r="H2975" s="98"/>
      <c r="I2975" s="98"/>
      <c r="J2975" s="98"/>
      <c r="K2975" s="98"/>
      <c r="L2975" s="98"/>
      <c r="M2975" s="98"/>
    </row>
    <row r="2976" spans="1:13">
      <c r="A2976" s="5"/>
      <c r="B2976" s="97"/>
      <c r="C2976" s="97"/>
      <c r="D2976" s="98"/>
      <c r="E2976" s="98"/>
      <c r="F2976" s="98"/>
      <c r="G2976" s="98"/>
      <c r="H2976" s="98"/>
      <c r="I2976" s="98"/>
      <c r="J2976" s="98"/>
      <c r="K2976" s="98"/>
      <c r="L2976" s="98"/>
      <c r="M2976" s="98"/>
    </row>
    <row r="2977" spans="1:13">
      <c r="A2977" s="5"/>
      <c r="B2977" s="97"/>
      <c r="C2977" s="97"/>
      <c r="D2977" s="98"/>
      <c r="E2977" s="98"/>
      <c r="F2977" s="98"/>
      <c r="G2977" s="98"/>
      <c r="H2977" s="98"/>
      <c r="I2977" s="98"/>
      <c r="J2977" s="98"/>
      <c r="K2977" s="98"/>
      <c r="L2977" s="98"/>
      <c r="M2977" s="98"/>
    </row>
    <row r="2978" spans="1:13">
      <c r="A2978" s="5"/>
      <c r="B2978" s="97"/>
      <c r="C2978" s="97"/>
      <c r="D2978" s="98"/>
      <c r="E2978" s="98"/>
      <c r="F2978" s="98"/>
      <c r="G2978" s="98"/>
      <c r="H2978" s="98"/>
      <c r="I2978" s="98"/>
      <c r="J2978" s="98"/>
      <c r="K2978" s="98"/>
      <c r="L2978" s="98"/>
      <c r="M2978" s="98"/>
    </row>
    <row r="2979" spans="1:13">
      <c r="A2979" s="5"/>
      <c r="B2979" s="97"/>
      <c r="C2979" s="97"/>
      <c r="D2979" s="98"/>
      <c r="E2979" s="98"/>
      <c r="F2979" s="98"/>
      <c r="G2979" s="98"/>
      <c r="H2979" s="98"/>
      <c r="I2979" s="98"/>
      <c r="J2979" s="98"/>
      <c r="K2979" s="98"/>
      <c r="L2979" s="98"/>
      <c r="M2979" s="98"/>
    </row>
    <row r="2980" spans="1:13">
      <c r="A2980" s="5"/>
      <c r="B2980" s="97"/>
      <c r="C2980" s="97"/>
      <c r="D2980" s="98"/>
      <c r="E2980" s="98"/>
      <c r="F2980" s="98"/>
      <c r="G2980" s="98"/>
      <c r="H2980" s="98"/>
      <c r="I2980" s="98"/>
      <c r="J2980" s="98"/>
      <c r="K2980" s="98"/>
      <c r="L2980" s="98"/>
      <c r="M2980" s="98"/>
    </row>
    <row r="2981" spans="1:13">
      <c r="A2981" s="5"/>
      <c r="B2981" s="97"/>
      <c r="C2981" s="97"/>
      <c r="D2981" s="98"/>
      <c r="E2981" s="98"/>
      <c r="F2981" s="98"/>
      <c r="G2981" s="98"/>
      <c r="H2981" s="98"/>
      <c r="I2981" s="98"/>
      <c r="J2981" s="98"/>
      <c r="K2981" s="98"/>
      <c r="L2981" s="98"/>
      <c r="M2981" s="98"/>
    </row>
    <row r="2982" spans="1:13">
      <c r="A2982" s="5"/>
      <c r="B2982" s="97"/>
      <c r="C2982" s="97"/>
      <c r="D2982" s="98"/>
      <c r="E2982" s="98"/>
      <c r="F2982" s="98"/>
      <c r="G2982" s="98"/>
      <c r="H2982" s="98"/>
      <c r="I2982" s="98"/>
      <c r="J2982" s="98"/>
      <c r="K2982" s="98"/>
      <c r="L2982" s="98"/>
      <c r="M2982" s="98"/>
    </row>
    <row r="2983" spans="1:13">
      <c r="A2983" s="5"/>
      <c r="B2983" s="97"/>
      <c r="C2983" s="97"/>
      <c r="D2983" s="98"/>
      <c r="E2983" s="98"/>
      <c r="F2983" s="98"/>
      <c r="G2983" s="98"/>
      <c r="H2983" s="98"/>
      <c r="I2983" s="98"/>
      <c r="J2983" s="98"/>
      <c r="K2983" s="98"/>
      <c r="L2983" s="98"/>
      <c r="M2983" s="98"/>
    </row>
    <row r="2984" spans="1:13">
      <c r="A2984" s="5"/>
      <c r="B2984" s="97"/>
      <c r="C2984" s="97"/>
      <c r="D2984" s="98"/>
      <c r="E2984" s="98"/>
      <c r="F2984" s="98"/>
      <c r="G2984" s="98"/>
      <c r="H2984" s="98"/>
      <c r="I2984" s="98"/>
      <c r="J2984" s="98"/>
      <c r="K2984" s="98"/>
      <c r="L2984" s="98"/>
      <c r="M2984" s="98"/>
    </row>
    <row r="2985" spans="1:13">
      <c r="A2985" s="5"/>
      <c r="B2985" s="97"/>
      <c r="C2985" s="97"/>
      <c r="D2985" s="98"/>
      <c r="E2985" s="98"/>
      <c r="F2985" s="98"/>
      <c r="G2985" s="98"/>
      <c r="H2985" s="98"/>
      <c r="I2985" s="98"/>
      <c r="J2985" s="98"/>
      <c r="K2985" s="98"/>
      <c r="L2985" s="98"/>
      <c r="M2985" s="98"/>
    </row>
    <row r="2986" spans="1:13">
      <c r="A2986" s="5"/>
      <c r="B2986" s="97"/>
      <c r="C2986" s="97"/>
      <c r="D2986" s="98"/>
      <c r="E2986" s="98"/>
      <c r="F2986" s="98"/>
      <c r="G2986" s="98"/>
      <c r="H2986" s="98"/>
      <c r="I2986" s="98"/>
      <c r="J2986" s="98"/>
      <c r="K2986" s="98"/>
      <c r="L2986" s="98"/>
      <c r="M2986" s="98"/>
    </row>
    <row r="2987" spans="1:13">
      <c r="A2987" s="5"/>
      <c r="B2987" s="97"/>
      <c r="C2987" s="97"/>
      <c r="D2987" s="98"/>
      <c r="E2987" s="98"/>
      <c r="F2987" s="98"/>
      <c r="G2987" s="98"/>
      <c r="H2987" s="98"/>
      <c r="I2987" s="98"/>
      <c r="J2987" s="98"/>
      <c r="K2987" s="98"/>
      <c r="L2987" s="98"/>
      <c r="M2987" s="98"/>
    </row>
    <row r="2988" spans="1:13">
      <c r="A2988" s="5"/>
      <c r="B2988" s="97"/>
      <c r="C2988" s="97"/>
      <c r="D2988" s="98"/>
      <c r="E2988" s="98"/>
      <c r="F2988" s="98"/>
      <c r="G2988" s="98"/>
      <c r="H2988" s="98"/>
      <c r="I2988" s="98"/>
      <c r="J2988" s="98"/>
      <c r="K2988" s="98"/>
      <c r="L2988" s="98"/>
      <c r="M2988" s="98"/>
    </row>
    <row r="2989" spans="1:13">
      <c r="A2989" s="5"/>
      <c r="B2989" s="97"/>
      <c r="C2989" s="97"/>
      <c r="D2989" s="98"/>
      <c r="E2989" s="98"/>
      <c r="F2989" s="98"/>
      <c r="G2989" s="98"/>
      <c r="H2989" s="98"/>
      <c r="I2989" s="98"/>
      <c r="J2989" s="98"/>
      <c r="K2989" s="98"/>
      <c r="L2989" s="98"/>
      <c r="M2989" s="98"/>
    </row>
    <row r="2990" spans="1:13">
      <c r="A2990" s="5"/>
      <c r="B2990" s="97"/>
      <c r="C2990" s="97"/>
      <c r="D2990" s="98"/>
      <c r="E2990" s="98"/>
      <c r="F2990" s="98"/>
      <c r="G2990" s="98"/>
      <c r="H2990" s="98"/>
      <c r="I2990" s="98"/>
      <c r="J2990" s="98"/>
      <c r="K2990" s="98"/>
      <c r="L2990" s="98"/>
      <c r="M2990" s="98"/>
    </row>
    <row r="2991" spans="1:13">
      <c r="A2991" s="5"/>
      <c r="B2991" s="97"/>
      <c r="C2991" s="97"/>
      <c r="D2991" s="98"/>
      <c r="E2991" s="98"/>
      <c r="F2991" s="98"/>
      <c r="G2991" s="98"/>
      <c r="H2991" s="98"/>
      <c r="I2991" s="98"/>
      <c r="J2991" s="98"/>
      <c r="K2991" s="98"/>
      <c r="L2991" s="98"/>
      <c r="M2991" s="98"/>
    </row>
    <row r="2992" spans="1:13">
      <c r="A2992" s="5"/>
      <c r="B2992" s="97"/>
      <c r="C2992" s="97"/>
      <c r="D2992" s="98"/>
      <c r="E2992" s="98"/>
      <c r="F2992" s="98"/>
      <c r="G2992" s="98"/>
      <c r="H2992" s="98"/>
      <c r="I2992" s="98"/>
      <c r="J2992" s="98"/>
      <c r="K2992" s="98"/>
      <c r="L2992" s="98"/>
      <c r="M2992" s="98"/>
    </row>
    <row r="2993" spans="1:13">
      <c r="A2993" s="5"/>
      <c r="B2993" s="97"/>
      <c r="C2993" s="97"/>
      <c r="D2993" s="98"/>
      <c r="E2993" s="98"/>
      <c r="F2993" s="98"/>
      <c r="G2993" s="98"/>
      <c r="H2993" s="98"/>
      <c r="I2993" s="98"/>
      <c r="J2993" s="98"/>
      <c r="K2993" s="98"/>
      <c r="L2993" s="98"/>
      <c r="M2993" s="98"/>
    </row>
    <row r="2994" spans="1:13">
      <c r="A2994" s="5"/>
      <c r="B2994" s="97"/>
      <c r="C2994" s="97"/>
      <c r="D2994" s="98"/>
      <c r="E2994" s="98"/>
      <c r="F2994" s="98"/>
      <c r="G2994" s="98"/>
      <c r="H2994" s="98"/>
      <c r="I2994" s="98"/>
      <c r="J2994" s="98"/>
      <c r="K2994" s="98"/>
      <c r="L2994" s="98"/>
      <c r="M2994" s="98"/>
    </row>
    <row r="2995" spans="1:13">
      <c r="A2995" s="5"/>
      <c r="B2995" s="97"/>
      <c r="C2995" s="97"/>
      <c r="D2995" s="98"/>
      <c r="E2995" s="98"/>
      <c r="F2995" s="98"/>
      <c r="G2995" s="98"/>
      <c r="H2995" s="98"/>
      <c r="I2995" s="98"/>
      <c r="J2995" s="98"/>
      <c r="K2995" s="98"/>
      <c r="L2995" s="98"/>
      <c r="M2995" s="98"/>
    </row>
    <row r="2996" spans="1:13">
      <c r="A2996" s="5"/>
      <c r="B2996" s="97"/>
      <c r="C2996" s="97"/>
      <c r="D2996" s="98"/>
      <c r="E2996" s="98"/>
      <c r="F2996" s="98"/>
      <c r="G2996" s="98"/>
      <c r="H2996" s="98"/>
      <c r="I2996" s="98"/>
      <c r="J2996" s="98"/>
      <c r="K2996" s="98"/>
      <c r="L2996" s="98"/>
      <c r="M2996" s="98"/>
    </row>
    <row r="2997" spans="1:13">
      <c r="A2997" s="5"/>
      <c r="B2997" s="97"/>
      <c r="C2997" s="97"/>
      <c r="D2997" s="98"/>
      <c r="E2997" s="98"/>
      <c r="F2997" s="98"/>
      <c r="G2997" s="98"/>
      <c r="H2997" s="98"/>
      <c r="I2997" s="98"/>
      <c r="J2997" s="98"/>
      <c r="K2997" s="98"/>
      <c r="L2997" s="98"/>
      <c r="M2997" s="98"/>
    </row>
    <row r="2998" spans="1:13">
      <c r="A2998" s="5"/>
      <c r="B2998" s="97"/>
      <c r="C2998" s="97"/>
      <c r="D2998" s="98"/>
      <c r="E2998" s="98"/>
      <c r="F2998" s="98"/>
      <c r="G2998" s="98"/>
      <c r="H2998" s="98"/>
      <c r="I2998" s="98"/>
      <c r="J2998" s="98"/>
      <c r="K2998" s="98"/>
      <c r="L2998" s="98"/>
      <c r="M2998" s="98"/>
    </row>
    <row r="2999" spans="1:13">
      <c r="A2999" s="5"/>
      <c r="B2999" s="97"/>
      <c r="C2999" s="97"/>
      <c r="D2999" s="98"/>
      <c r="E2999" s="98"/>
      <c r="F2999" s="98"/>
      <c r="G2999" s="98"/>
      <c r="H2999" s="98"/>
      <c r="I2999" s="98"/>
      <c r="J2999" s="98"/>
      <c r="K2999" s="98"/>
      <c r="L2999" s="98"/>
      <c r="M2999" s="98"/>
    </row>
    <row r="3000" spans="1:13">
      <c r="A3000" s="5"/>
      <c r="B3000" s="97"/>
      <c r="C3000" s="97"/>
      <c r="D3000" s="98"/>
      <c r="E3000" s="98"/>
      <c r="F3000" s="98"/>
      <c r="G3000" s="98"/>
      <c r="H3000" s="98"/>
      <c r="I3000" s="98"/>
      <c r="J3000" s="98"/>
      <c r="K3000" s="98"/>
      <c r="L3000" s="98"/>
      <c r="M3000" s="98"/>
    </row>
    <row r="3001" spans="1:13">
      <c r="A3001" s="5"/>
      <c r="B3001" s="97"/>
      <c r="C3001" s="97"/>
      <c r="D3001" s="98"/>
      <c r="E3001" s="98"/>
      <c r="F3001" s="98"/>
      <c r="G3001" s="98"/>
      <c r="H3001" s="98"/>
      <c r="I3001" s="98"/>
      <c r="J3001" s="98"/>
      <c r="K3001" s="98"/>
      <c r="L3001" s="98"/>
      <c r="M3001" s="98"/>
    </row>
    <row r="3002" spans="1:13">
      <c r="A3002" s="5"/>
      <c r="B3002" s="97"/>
      <c r="C3002" s="97"/>
      <c r="D3002" s="98"/>
      <c r="E3002" s="98"/>
      <c r="F3002" s="98"/>
      <c r="G3002" s="98"/>
      <c r="H3002" s="98"/>
      <c r="I3002" s="98"/>
      <c r="J3002" s="98"/>
      <c r="K3002" s="98"/>
      <c r="L3002" s="98"/>
      <c r="M3002" s="98"/>
    </row>
    <row r="3003" spans="1:13">
      <c r="A3003" s="5"/>
      <c r="B3003" s="97"/>
      <c r="C3003" s="97"/>
      <c r="D3003" s="98"/>
      <c r="E3003" s="98"/>
      <c r="F3003" s="98"/>
      <c r="G3003" s="98"/>
      <c r="H3003" s="98"/>
      <c r="I3003" s="98"/>
      <c r="J3003" s="98"/>
      <c r="K3003" s="98"/>
      <c r="L3003" s="98"/>
      <c r="M3003" s="98"/>
    </row>
    <row r="3004" spans="1:13">
      <c r="A3004" s="5"/>
      <c r="B3004" s="97"/>
      <c r="C3004" s="97"/>
      <c r="D3004" s="98"/>
      <c r="E3004" s="98"/>
      <c r="F3004" s="98"/>
      <c r="G3004" s="98"/>
      <c r="H3004" s="98"/>
      <c r="I3004" s="98"/>
      <c r="J3004" s="98"/>
      <c r="K3004" s="98"/>
      <c r="L3004" s="98"/>
      <c r="M3004" s="98"/>
    </row>
    <row r="3005" spans="1:13">
      <c r="A3005" s="5"/>
      <c r="B3005" s="97"/>
      <c r="C3005" s="97"/>
      <c r="D3005" s="98"/>
      <c r="E3005" s="98"/>
      <c r="F3005" s="98"/>
      <c r="G3005" s="98"/>
      <c r="H3005" s="98"/>
      <c r="I3005" s="98"/>
      <c r="J3005" s="98"/>
      <c r="K3005" s="98"/>
      <c r="L3005" s="98"/>
      <c r="M3005" s="98"/>
    </row>
    <row r="3006" spans="1:13">
      <c r="A3006" s="5"/>
      <c r="B3006" s="97"/>
      <c r="C3006" s="97"/>
      <c r="D3006" s="98"/>
      <c r="E3006" s="98"/>
      <c r="F3006" s="98"/>
      <c r="G3006" s="98"/>
      <c r="H3006" s="98"/>
      <c r="I3006" s="98"/>
      <c r="J3006" s="98"/>
      <c r="K3006" s="98"/>
      <c r="L3006" s="98"/>
      <c r="M3006" s="98"/>
    </row>
    <row r="3007" spans="1:13">
      <c r="A3007" s="5"/>
      <c r="B3007" s="97"/>
      <c r="C3007" s="97"/>
      <c r="D3007" s="98"/>
      <c r="E3007" s="98"/>
      <c r="F3007" s="98"/>
      <c r="G3007" s="98"/>
      <c r="H3007" s="98"/>
      <c r="I3007" s="98"/>
      <c r="J3007" s="98"/>
      <c r="K3007" s="98"/>
      <c r="L3007" s="98"/>
      <c r="M3007" s="98"/>
    </row>
    <row r="3008" spans="1:13">
      <c r="A3008" s="5"/>
      <c r="B3008" s="97"/>
      <c r="C3008" s="97"/>
      <c r="D3008" s="98"/>
      <c r="E3008" s="98"/>
      <c r="F3008" s="98"/>
      <c r="G3008" s="98"/>
      <c r="H3008" s="98"/>
      <c r="I3008" s="98"/>
      <c r="J3008" s="98"/>
      <c r="K3008" s="98"/>
      <c r="L3008" s="98"/>
      <c r="M3008" s="98"/>
    </row>
    <row r="3009" spans="1:13">
      <c r="A3009" s="5"/>
      <c r="B3009" s="97"/>
      <c r="C3009" s="97"/>
      <c r="D3009" s="98"/>
      <c r="E3009" s="98"/>
      <c r="F3009" s="98"/>
      <c r="G3009" s="98"/>
      <c r="H3009" s="98"/>
      <c r="I3009" s="98"/>
      <c r="J3009" s="98"/>
      <c r="K3009" s="98"/>
      <c r="L3009" s="98"/>
      <c r="M3009" s="98"/>
    </row>
    <row r="3010" spans="1:13">
      <c r="A3010" s="5"/>
      <c r="B3010" s="97"/>
      <c r="C3010" s="97"/>
      <c r="D3010" s="98"/>
      <c r="E3010" s="98"/>
      <c r="F3010" s="98"/>
      <c r="G3010" s="98"/>
      <c r="H3010" s="98"/>
      <c r="I3010" s="98"/>
      <c r="J3010" s="98"/>
      <c r="K3010" s="98"/>
      <c r="L3010" s="98"/>
      <c r="M3010" s="98"/>
    </row>
    <row r="3011" spans="1:13">
      <c r="A3011" s="5"/>
      <c r="B3011" s="97"/>
      <c r="C3011" s="97"/>
      <c r="D3011" s="98"/>
      <c r="E3011" s="98"/>
      <c r="F3011" s="98"/>
      <c r="G3011" s="98"/>
      <c r="H3011" s="98"/>
      <c r="I3011" s="98"/>
      <c r="J3011" s="98"/>
      <c r="K3011" s="98"/>
      <c r="L3011" s="98"/>
      <c r="M3011" s="98"/>
    </row>
    <row r="3012" spans="1:13">
      <c r="A3012" s="5"/>
      <c r="B3012" s="97"/>
      <c r="C3012" s="97"/>
      <c r="D3012" s="98"/>
      <c r="E3012" s="98"/>
      <c r="F3012" s="98"/>
      <c r="G3012" s="98"/>
      <c r="H3012" s="98"/>
      <c r="I3012" s="98"/>
      <c r="J3012" s="98"/>
      <c r="K3012" s="98"/>
      <c r="L3012" s="98"/>
      <c r="M3012" s="98"/>
    </row>
    <row r="3013" spans="1:13">
      <c r="A3013" s="5"/>
      <c r="B3013" s="97"/>
      <c r="C3013" s="97"/>
      <c r="D3013" s="98"/>
      <c r="E3013" s="98"/>
      <c r="F3013" s="98"/>
      <c r="G3013" s="98"/>
      <c r="H3013" s="98"/>
      <c r="I3013" s="98"/>
      <c r="J3013" s="98"/>
      <c r="K3013" s="98"/>
      <c r="L3013" s="98"/>
      <c r="M3013" s="98"/>
    </row>
    <row r="3014" spans="1:13">
      <c r="A3014" s="5"/>
      <c r="B3014" s="97"/>
      <c r="C3014" s="97"/>
      <c r="D3014" s="98"/>
      <c r="E3014" s="98"/>
      <c r="F3014" s="98"/>
      <c r="G3014" s="98"/>
      <c r="H3014" s="98"/>
      <c r="I3014" s="98"/>
      <c r="J3014" s="98"/>
      <c r="K3014" s="98"/>
      <c r="L3014" s="98"/>
      <c r="M3014" s="98"/>
    </row>
    <row r="3015" spans="1:13">
      <c r="A3015" s="5"/>
      <c r="B3015" s="97"/>
      <c r="C3015" s="97"/>
      <c r="D3015" s="98"/>
      <c r="E3015" s="98"/>
      <c r="F3015" s="98"/>
      <c r="G3015" s="98"/>
      <c r="H3015" s="98"/>
      <c r="I3015" s="98"/>
      <c r="J3015" s="98"/>
      <c r="K3015" s="98"/>
      <c r="L3015" s="98"/>
      <c r="M3015" s="98"/>
    </row>
    <row r="3016" spans="1:13">
      <c r="A3016" s="5"/>
      <c r="B3016" s="97"/>
      <c r="C3016" s="97"/>
      <c r="D3016" s="98"/>
      <c r="E3016" s="98"/>
      <c r="F3016" s="98"/>
      <c r="G3016" s="98"/>
      <c r="H3016" s="98"/>
      <c r="I3016" s="98"/>
      <c r="J3016" s="98"/>
      <c r="K3016" s="98"/>
      <c r="L3016" s="98"/>
      <c r="M3016" s="98"/>
    </row>
    <row r="3017" spans="1:13">
      <c r="A3017" s="5"/>
      <c r="B3017" s="3"/>
      <c r="C3017" s="3"/>
      <c r="D3017" s="4"/>
      <c r="E3017" s="4"/>
      <c r="F3017" s="4"/>
      <c r="G3017" s="4"/>
      <c r="H3017" s="98"/>
      <c r="I3017" s="4"/>
      <c r="J3017" s="4"/>
      <c r="K3017" s="4"/>
      <c r="L3017" s="4"/>
      <c r="M3017" s="4"/>
    </row>
    <row r="3018" spans="1:13">
      <c r="A3018" s="5"/>
      <c r="B3018" s="97"/>
      <c r="C3018" s="97"/>
      <c r="D3018" s="98"/>
      <c r="E3018" s="98"/>
      <c r="F3018" s="98"/>
      <c r="G3018" s="98"/>
      <c r="H3018" s="98"/>
      <c r="I3018" s="98"/>
      <c r="J3018" s="98"/>
      <c r="K3018" s="98"/>
      <c r="L3018" s="98"/>
      <c r="M3018" s="98"/>
    </row>
    <row r="3019" spans="1:13">
      <c r="A3019" s="5"/>
      <c r="B3019" s="97"/>
      <c r="C3019" s="97"/>
      <c r="D3019" s="98"/>
      <c r="E3019" s="98"/>
      <c r="F3019" s="98"/>
      <c r="G3019" s="98"/>
      <c r="H3019" s="98"/>
      <c r="I3019" s="98"/>
      <c r="J3019" s="98"/>
      <c r="K3019" s="98"/>
      <c r="L3019" s="98"/>
      <c r="M3019" s="98"/>
    </row>
    <row r="3020" spans="1:13">
      <c r="A3020" s="5"/>
      <c r="B3020" s="97"/>
      <c r="C3020" s="97"/>
      <c r="D3020" s="98"/>
      <c r="E3020" s="98"/>
      <c r="F3020" s="98"/>
      <c r="G3020" s="98"/>
      <c r="H3020" s="98"/>
      <c r="I3020" s="98"/>
      <c r="J3020" s="98"/>
      <c r="K3020" s="98"/>
      <c r="L3020" s="98"/>
      <c r="M3020" s="98"/>
    </row>
    <row r="3021" spans="1:13">
      <c r="A3021" s="5"/>
      <c r="B3021" s="97"/>
      <c r="C3021" s="97"/>
      <c r="D3021" s="98"/>
      <c r="E3021" s="98"/>
      <c r="F3021" s="98"/>
      <c r="G3021" s="98"/>
      <c r="H3021" s="98"/>
      <c r="I3021" s="98"/>
      <c r="J3021" s="98"/>
      <c r="K3021" s="98"/>
      <c r="L3021" s="98"/>
      <c r="M3021" s="98"/>
    </row>
    <row r="3022" spans="1:13">
      <c r="A3022" s="5"/>
      <c r="B3022" s="97"/>
      <c r="C3022" s="97"/>
      <c r="D3022" s="98"/>
      <c r="E3022" s="98"/>
      <c r="F3022" s="98"/>
      <c r="G3022" s="98"/>
      <c r="H3022" s="98"/>
      <c r="I3022" s="98"/>
      <c r="J3022" s="98"/>
      <c r="K3022" s="98"/>
      <c r="L3022" s="98"/>
      <c r="M3022" s="98"/>
    </row>
    <row r="3023" spans="1:13">
      <c r="A3023" s="5"/>
      <c r="B3023" s="97"/>
      <c r="C3023" s="97"/>
      <c r="D3023" s="98"/>
      <c r="E3023" s="98"/>
      <c r="F3023" s="98"/>
      <c r="G3023" s="98"/>
      <c r="H3023" s="98"/>
      <c r="I3023" s="98"/>
      <c r="J3023" s="98"/>
      <c r="K3023" s="98"/>
      <c r="L3023" s="98"/>
      <c r="M3023" s="98"/>
    </row>
    <row r="3024" spans="1:13">
      <c r="A3024" s="5"/>
      <c r="B3024" s="97"/>
      <c r="C3024" s="97"/>
      <c r="D3024" s="98"/>
      <c r="E3024" s="98"/>
      <c r="F3024" s="98"/>
      <c r="G3024" s="98"/>
      <c r="H3024" s="98"/>
      <c r="I3024" s="98"/>
      <c r="J3024" s="98"/>
      <c r="K3024" s="98"/>
      <c r="L3024" s="98"/>
      <c r="M3024" s="98"/>
    </row>
    <row r="3025" spans="1:13">
      <c r="A3025" s="5"/>
      <c r="B3025" s="97"/>
      <c r="C3025" s="97"/>
      <c r="D3025" s="98"/>
      <c r="E3025" s="98"/>
      <c r="F3025" s="98"/>
      <c r="G3025" s="98"/>
      <c r="H3025" s="98"/>
      <c r="I3025" s="98"/>
      <c r="J3025" s="98"/>
      <c r="K3025" s="98"/>
      <c r="L3025" s="98"/>
      <c r="M3025" s="98"/>
    </row>
    <row r="3026" spans="1:13">
      <c r="A3026" s="5"/>
      <c r="B3026" s="97"/>
      <c r="C3026" s="97"/>
      <c r="D3026" s="98"/>
      <c r="E3026" s="98"/>
      <c r="F3026" s="98"/>
      <c r="G3026" s="98"/>
      <c r="H3026" s="98"/>
      <c r="I3026" s="98"/>
      <c r="J3026" s="98"/>
      <c r="K3026" s="98"/>
      <c r="L3026" s="98"/>
      <c r="M3026" s="98"/>
    </row>
    <row r="3027" spans="1:13">
      <c r="A3027" s="5"/>
      <c r="B3027" s="97"/>
      <c r="C3027" s="97"/>
      <c r="D3027" s="98"/>
      <c r="E3027" s="98"/>
      <c r="F3027" s="98"/>
      <c r="G3027" s="98"/>
      <c r="H3027" s="98"/>
      <c r="I3027" s="98"/>
      <c r="J3027" s="98"/>
      <c r="K3027" s="98"/>
      <c r="L3027" s="98"/>
      <c r="M3027" s="98"/>
    </row>
    <row r="3028" spans="1:13">
      <c r="A3028" s="5"/>
      <c r="B3028" s="97"/>
      <c r="C3028" s="97"/>
      <c r="D3028" s="98"/>
      <c r="E3028" s="98"/>
      <c r="F3028" s="98"/>
      <c r="G3028" s="98"/>
      <c r="H3028" s="98"/>
      <c r="I3028" s="98"/>
      <c r="J3028" s="98"/>
      <c r="K3028" s="98"/>
      <c r="L3028" s="98"/>
      <c r="M3028" s="98"/>
    </row>
    <row r="3029" spans="1:13">
      <c r="A3029" s="5"/>
      <c r="B3029" s="97"/>
      <c r="C3029" s="97"/>
      <c r="D3029" s="98"/>
      <c r="E3029" s="98"/>
      <c r="F3029" s="98"/>
      <c r="G3029" s="98"/>
      <c r="H3029" s="98"/>
      <c r="I3029" s="98"/>
      <c r="J3029" s="98"/>
      <c r="K3029" s="98"/>
      <c r="L3029" s="98"/>
      <c r="M3029" s="98"/>
    </row>
    <row r="3030" spans="1:13">
      <c r="A3030" s="5"/>
      <c r="B3030" s="97"/>
      <c r="C3030" s="97"/>
      <c r="D3030" s="98"/>
      <c r="E3030" s="98"/>
      <c r="F3030" s="98"/>
      <c r="G3030" s="98"/>
      <c r="H3030" s="98"/>
      <c r="I3030" s="98"/>
      <c r="J3030" s="98"/>
      <c r="K3030" s="98"/>
      <c r="L3030" s="98"/>
      <c r="M3030" s="98"/>
    </row>
    <row r="3031" spans="1:13">
      <c r="A3031" s="5"/>
      <c r="B3031" s="97"/>
      <c r="C3031" s="97"/>
      <c r="D3031" s="98"/>
      <c r="E3031" s="98"/>
      <c r="F3031" s="98"/>
      <c r="G3031" s="98"/>
      <c r="H3031" s="98"/>
      <c r="I3031" s="98"/>
      <c r="J3031" s="98"/>
      <c r="K3031" s="98"/>
      <c r="L3031" s="98"/>
      <c r="M3031" s="98"/>
    </row>
    <row r="3032" spans="1:13">
      <c r="A3032" s="5"/>
      <c r="B3032" s="97"/>
      <c r="C3032" s="97"/>
      <c r="D3032" s="98"/>
      <c r="E3032" s="98"/>
      <c r="F3032" s="98"/>
      <c r="G3032" s="98"/>
      <c r="H3032" s="98"/>
      <c r="I3032" s="98"/>
      <c r="J3032" s="98"/>
      <c r="K3032" s="98"/>
      <c r="L3032" s="98"/>
      <c r="M3032" s="98"/>
    </row>
    <row r="3033" spans="1:13">
      <c r="A3033" s="5"/>
      <c r="B3033" s="97"/>
      <c r="C3033" s="97"/>
      <c r="D3033" s="98"/>
      <c r="E3033" s="98"/>
      <c r="F3033" s="98"/>
      <c r="G3033" s="98"/>
      <c r="H3033" s="98"/>
      <c r="I3033" s="98"/>
      <c r="J3033" s="98"/>
      <c r="K3033" s="98"/>
      <c r="L3033" s="98"/>
      <c r="M3033" s="98"/>
    </row>
    <row r="3034" spans="1:13">
      <c r="A3034" s="5"/>
      <c r="B3034" s="3"/>
      <c r="C3034" s="3"/>
      <c r="D3034" s="4"/>
      <c r="E3034" s="4"/>
      <c r="F3034" s="4"/>
      <c r="G3034" s="4"/>
      <c r="H3034" s="98"/>
      <c r="I3034" s="4"/>
      <c r="J3034" s="4"/>
      <c r="K3034" s="4"/>
      <c r="L3034" s="4"/>
      <c r="M3034" s="4"/>
    </row>
    <row r="3035" spans="1:13">
      <c r="A3035" s="5"/>
      <c r="B3035" s="97"/>
      <c r="C3035" s="97"/>
      <c r="D3035" s="98"/>
      <c r="E3035" s="98"/>
      <c r="F3035" s="98"/>
      <c r="G3035" s="98"/>
      <c r="H3035" s="98"/>
      <c r="I3035" s="98"/>
      <c r="J3035" s="98"/>
      <c r="K3035" s="98"/>
      <c r="L3035" s="98"/>
      <c r="M3035" s="98"/>
    </row>
    <row r="3036" spans="1:13">
      <c r="A3036" s="5"/>
      <c r="B3036" s="97"/>
      <c r="C3036" s="97"/>
      <c r="D3036" s="98"/>
      <c r="E3036" s="98"/>
      <c r="F3036" s="98"/>
      <c r="G3036" s="98"/>
      <c r="H3036" s="98"/>
      <c r="I3036" s="98"/>
      <c r="J3036" s="98"/>
      <c r="K3036" s="98"/>
      <c r="L3036" s="98"/>
      <c r="M3036" s="98"/>
    </row>
    <row r="3037" spans="1:13">
      <c r="A3037" s="5"/>
      <c r="B3037" s="97"/>
      <c r="C3037" s="97"/>
      <c r="D3037" s="98"/>
      <c r="E3037" s="98"/>
      <c r="F3037" s="98"/>
      <c r="G3037" s="98"/>
      <c r="H3037" s="98"/>
      <c r="I3037" s="98"/>
      <c r="J3037" s="98"/>
      <c r="K3037" s="98"/>
      <c r="L3037" s="98"/>
      <c r="M3037" s="98"/>
    </row>
    <row r="3038" spans="1:13">
      <c r="A3038" s="5"/>
      <c r="B3038" s="97"/>
      <c r="C3038" s="97"/>
      <c r="D3038" s="98"/>
      <c r="E3038" s="98"/>
      <c r="F3038" s="98"/>
      <c r="G3038" s="98"/>
      <c r="H3038" s="98"/>
      <c r="I3038" s="98"/>
      <c r="J3038" s="98"/>
      <c r="K3038" s="98"/>
      <c r="L3038" s="98"/>
      <c r="M3038" s="98"/>
    </row>
    <row r="3039" spans="1:13">
      <c r="A3039" s="5"/>
      <c r="B3039" s="97"/>
      <c r="C3039" s="97"/>
      <c r="D3039" s="98"/>
      <c r="E3039" s="98"/>
      <c r="F3039" s="98"/>
      <c r="G3039" s="98"/>
      <c r="H3039" s="98"/>
      <c r="I3039" s="98"/>
      <c r="J3039" s="98"/>
      <c r="K3039" s="98"/>
      <c r="L3039" s="98"/>
      <c r="M3039" s="98"/>
    </row>
    <row r="3040" spans="1:13">
      <c r="A3040" s="5"/>
      <c r="B3040" s="97"/>
      <c r="C3040" s="97"/>
      <c r="D3040" s="98"/>
      <c r="E3040" s="98"/>
      <c r="F3040" s="98"/>
      <c r="G3040" s="98"/>
      <c r="H3040" s="98"/>
      <c r="I3040" s="98"/>
      <c r="J3040" s="98"/>
      <c r="K3040" s="98"/>
      <c r="L3040" s="98"/>
      <c r="M3040" s="98"/>
    </row>
    <row r="3041" spans="1:13">
      <c r="A3041" s="5"/>
      <c r="B3041" s="97"/>
      <c r="C3041" s="97"/>
      <c r="D3041" s="98"/>
      <c r="E3041" s="98"/>
      <c r="F3041" s="98"/>
      <c r="G3041" s="98"/>
      <c r="H3041" s="98"/>
      <c r="I3041" s="98"/>
      <c r="J3041" s="98"/>
      <c r="K3041" s="98"/>
      <c r="L3041" s="98"/>
      <c r="M3041" s="98"/>
    </row>
    <row r="3042" spans="1:13">
      <c r="A3042" s="5"/>
      <c r="B3042" s="97"/>
      <c r="C3042" s="97"/>
      <c r="D3042" s="98"/>
      <c r="E3042" s="98"/>
      <c r="F3042" s="98"/>
      <c r="G3042" s="98"/>
      <c r="H3042" s="98"/>
      <c r="I3042" s="98"/>
      <c r="J3042" s="98"/>
      <c r="K3042" s="98"/>
      <c r="L3042" s="98"/>
      <c r="M3042" s="98"/>
    </row>
    <row r="3043" spans="1:13">
      <c r="A3043" s="5"/>
      <c r="B3043" s="97"/>
      <c r="C3043" s="97"/>
      <c r="D3043" s="98"/>
      <c r="E3043" s="98"/>
      <c r="F3043" s="98"/>
      <c r="G3043" s="98"/>
      <c r="H3043" s="98"/>
      <c r="I3043" s="98"/>
      <c r="J3043" s="98"/>
      <c r="K3043" s="98"/>
      <c r="L3043" s="98"/>
      <c r="M3043" s="98"/>
    </row>
    <row r="3044" spans="1:13">
      <c r="A3044" s="5"/>
      <c r="B3044" s="97"/>
      <c r="C3044" s="97"/>
      <c r="D3044" s="98"/>
      <c r="E3044" s="98"/>
      <c r="F3044" s="98"/>
      <c r="G3044" s="98"/>
      <c r="H3044" s="98"/>
      <c r="I3044" s="98"/>
      <c r="J3044" s="98"/>
      <c r="K3044" s="98"/>
      <c r="L3044" s="98"/>
      <c r="M3044" s="98"/>
    </row>
    <row r="3045" spans="1:13">
      <c r="A3045" s="5"/>
      <c r="B3045" s="97"/>
      <c r="C3045" s="97"/>
      <c r="D3045" s="98"/>
      <c r="E3045" s="98"/>
      <c r="F3045" s="98"/>
      <c r="G3045" s="98"/>
      <c r="H3045" s="98"/>
      <c r="I3045" s="98"/>
      <c r="J3045" s="98"/>
      <c r="K3045" s="98"/>
      <c r="L3045" s="98"/>
      <c r="M3045" s="98"/>
    </row>
    <row r="3046" spans="1:13">
      <c r="A3046" s="5"/>
      <c r="B3046" s="97"/>
      <c r="C3046" s="97"/>
      <c r="D3046" s="98"/>
      <c r="E3046" s="98"/>
      <c r="F3046" s="98"/>
      <c r="G3046" s="98"/>
      <c r="H3046" s="98"/>
      <c r="I3046" s="98"/>
      <c r="J3046" s="98"/>
      <c r="K3046" s="98"/>
      <c r="L3046" s="98"/>
      <c r="M3046" s="98"/>
    </row>
    <row r="3047" spans="1:13">
      <c r="A3047" s="5"/>
      <c r="B3047" s="97"/>
      <c r="C3047" s="97"/>
      <c r="D3047" s="98"/>
      <c r="E3047" s="98"/>
      <c r="F3047" s="98"/>
      <c r="G3047" s="98"/>
      <c r="H3047" s="98"/>
      <c r="I3047" s="98"/>
      <c r="J3047" s="98"/>
      <c r="K3047" s="98"/>
      <c r="L3047" s="98"/>
      <c r="M3047" s="98"/>
    </row>
    <row r="3048" spans="1:13">
      <c r="A3048" s="5"/>
      <c r="B3048" s="97"/>
      <c r="C3048" s="97"/>
      <c r="D3048" s="98"/>
      <c r="E3048" s="98"/>
      <c r="F3048" s="98"/>
      <c r="G3048" s="98"/>
      <c r="H3048" s="98"/>
      <c r="I3048" s="98"/>
      <c r="J3048" s="98"/>
      <c r="K3048" s="98"/>
      <c r="L3048" s="98"/>
      <c r="M3048" s="98"/>
    </row>
    <row r="3049" spans="1:13">
      <c r="A3049" s="5"/>
      <c r="B3049" s="97"/>
      <c r="C3049" s="97"/>
      <c r="D3049" s="98"/>
      <c r="E3049" s="98"/>
      <c r="F3049" s="98"/>
      <c r="G3049" s="98"/>
      <c r="H3049" s="98"/>
      <c r="I3049" s="98"/>
      <c r="J3049" s="98"/>
      <c r="K3049" s="98"/>
      <c r="L3049" s="98"/>
      <c r="M3049" s="98"/>
    </row>
    <row r="3050" spans="1:13">
      <c r="A3050" s="5"/>
      <c r="B3050" s="97"/>
      <c r="C3050" s="97"/>
      <c r="D3050" s="98"/>
      <c r="E3050" s="98"/>
      <c r="F3050" s="98"/>
      <c r="G3050" s="98"/>
      <c r="H3050" s="98"/>
      <c r="I3050" s="98"/>
      <c r="J3050" s="98"/>
      <c r="K3050" s="98"/>
      <c r="L3050" s="98"/>
      <c r="M3050" s="98"/>
    </row>
    <row r="3051" spans="1:13">
      <c r="A3051" s="5"/>
      <c r="B3051" s="97"/>
      <c r="C3051" s="97"/>
      <c r="D3051" s="98"/>
      <c r="E3051" s="98"/>
      <c r="F3051" s="98"/>
      <c r="G3051" s="98"/>
      <c r="H3051" s="98"/>
      <c r="I3051" s="98"/>
      <c r="J3051" s="98"/>
      <c r="K3051" s="98"/>
      <c r="L3051" s="98"/>
      <c r="M3051" s="98"/>
    </row>
    <row r="3052" spans="1:13">
      <c r="A3052" s="5"/>
      <c r="B3052" s="97"/>
      <c r="C3052" s="97"/>
      <c r="D3052" s="98"/>
      <c r="E3052" s="98"/>
      <c r="F3052" s="98"/>
      <c r="G3052" s="98"/>
      <c r="H3052" s="98"/>
      <c r="I3052" s="98"/>
      <c r="J3052" s="98"/>
      <c r="K3052" s="98"/>
      <c r="L3052" s="98"/>
      <c r="M3052" s="98"/>
    </row>
    <row r="3053" spans="1:13">
      <c r="A3053" s="5"/>
      <c r="B3053" s="97"/>
      <c r="C3053" s="97"/>
      <c r="D3053" s="98"/>
      <c r="E3053" s="98"/>
      <c r="F3053" s="98"/>
      <c r="G3053" s="98"/>
      <c r="H3053" s="98"/>
      <c r="I3053" s="98"/>
      <c r="J3053" s="98"/>
      <c r="K3053" s="98"/>
      <c r="L3053" s="98"/>
      <c r="M3053" s="98"/>
    </row>
    <row r="3054" spans="1:13">
      <c r="A3054" s="5"/>
      <c r="B3054" s="97"/>
      <c r="C3054" s="97"/>
      <c r="D3054" s="98"/>
      <c r="E3054" s="98"/>
      <c r="F3054" s="98"/>
      <c r="G3054" s="98"/>
      <c r="H3054" s="98"/>
      <c r="I3054" s="98"/>
      <c r="J3054" s="98"/>
      <c r="K3054" s="98"/>
      <c r="L3054" s="98"/>
      <c r="M3054" s="98"/>
    </row>
    <row r="3055" spans="1:13">
      <c r="A3055" s="5"/>
      <c r="B3055" s="97"/>
      <c r="C3055" s="97"/>
      <c r="D3055" s="98"/>
      <c r="E3055" s="98"/>
      <c r="F3055" s="98"/>
      <c r="G3055" s="98"/>
      <c r="H3055" s="98"/>
      <c r="I3055" s="98"/>
      <c r="J3055" s="98"/>
      <c r="K3055" s="98"/>
      <c r="L3055" s="98"/>
      <c r="M3055" s="98"/>
    </row>
    <row r="3056" spans="1:13">
      <c r="A3056" s="5"/>
      <c r="B3056" s="97"/>
      <c r="C3056" s="97"/>
      <c r="D3056" s="98"/>
      <c r="E3056" s="98"/>
      <c r="F3056" s="98"/>
      <c r="G3056" s="98"/>
      <c r="H3056" s="98"/>
      <c r="I3056" s="98"/>
      <c r="J3056" s="98"/>
      <c r="K3056" s="98"/>
      <c r="L3056" s="98"/>
      <c r="M3056" s="98"/>
    </row>
    <row r="3057" spans="1:13">
      <c r="A3057" s="5"/>
      <c r="B3057" s="97"/>
      <c r="C3057" s="97"/>
      <c r="D3057" s="98"/>
      <c r="E3057" s="98"/>
      <c r="F3057" s="98"/>
      <c r="G3057" s="98"/>
      <c r="H3057" s="98"/>
      <c r="I3057" s="98"/>
      <c r="J3057" s="98"/>
      <c r="K3057" s="98"/>
      <c r="L3057" s="98"/>
      <c r="M3057" s="98"/>
    </row>
    <row r="3058" spans="1:13">
      <c r="A3058" s="5"/>
      <c r="B3058" s="97"/>
      <c r="C3058" s="97"/>
      <c r="D3058" s="98"/>
      <c r="E3058" s="98"/>
      <c r="F3058" s="98"/>
      <c r="G3058" s="98"/>
      <c r="H3058" s="98"/>
      <c r="I3058" s="98"/>
      <c r="J3058" s="98"/>
      <c r="K3058" s="98"/>
      <c r="L3058" s="98"/>
      <c r="M3058" s="98"/>
    </row>
    <row r="3059" spans="1:13">
      <c r="A3059" s="5"/>
      <c r="B3059" s="97"/>
      <c r="C3059" s="97"/>
      <c r="D3059" s="98"/>
      <c r="E3059" s="98"/>
      <c r="F3059" s="98"/>
      <c r="G3059" s="98"/>
      <c r="H3059" s="98"/>
      <c r="I3059" s="98"/>
      <c r="J3059" s="98"/>
      <c r="K3059" s="98"/>
      <c r="L3059" s="98"/>
      <c r="M3059" s="98"/>
    </row>
    <row r="3060" spans="1:13">
      <c r="A3060" s="5"/>
      <c r="B3060" s="97"/>
      <c r="C3060" s="97"/>
      <c r="D3060" s="98"/>
      <c r="E3060" s="98"/>
      <c r="F3060" s="98"/>
      <c r="G3060" s="98"/>
      <c r="H3060" s="98"/>
      <c r="I3060" s="98"/>
      <c r="J3060" s="98"/>
      <c r="K3060" s="98"/>
      <c r="L3060" s="98"/>
      <c r="M3060" s="98"/>
    </row>
    <row r="3061" spans="1:13">
      <c r="A3061" s="5"/>
      <c r="B3061" s="97"/>
      <c r="C3061" s="97"/>
      <c r="D3061" s="98"/>
      <c r="E3061" s="98"/>
      <c r="F3061" s="98"/>
      <c r="G3061" s="98"/>
      <c r="H3061" s="98"/>
      <c r="I3061" s="98"/>
      <c r="J3061" s="98"/>
      <c r="K3061" s="98"/>
      <c r="L3061" s="98"/>
      <c r="M3061" s="98"/>
    </row>
    <row r="3062" spans="1:13">
      <c r="A3062" s="5"/>
      <c r="B3062" s="97"/>
      <c r="C3062" s="97"/>
      <c r="D3062" s="98"/>
      <c r="E3062" s="98"/>
      <c r="F3062" s="98"/>
      <c r="G3062" s="98"/>
      <c r="H3062" s="98"/>
      <c r="I3062" s="98"/>
      <c r="J3062" s="98"/>
      <c r="K3062" s="98"/>
      <c r="L3062" s="98"/>
      <c r="M3062" s="98"/>
    </row>
    <row r="3063" spans="1:13">
      <c r="A3063" s="5"/>
      <c r="B3063" s="97"/>
      <c r="C3063" s="97"/>
      <c r="D3063" s="98"/>
      <c r="E3063" s="98"/>
      <c r="F3063" s="98"/>
      <c r="G3063" s="98"/>
      <c r="H3063" s="98"/>
      <c r="I3063" s="98"/>
      <c r="J3063" s="98"/>
      <c r="K3063" s="98"/>
      <c r="L3063" s="98"/>
      <c r="M3063" s="98"/>
    </row>
    <row r="3064" spans="1:13">
      <c r="A3064" s="5"/>
      <c r="B3064" s="97"/>
      <c r="C3064" s="97"/>
      <c r="D3064" s="98"/>
      <c r="E3064" s="98"/>
      <c r="F3064" s="98"/>
      <c r="G3064" s="98"/>
      <c r="H3064" s="98"/>
      <c r="I3064" s="98"/>
      <c r="J3064" s="98"/>
      <c r="K3064" s="98"/>
      <c r="L3064" s="98"/>
      <c r="M3064" s="98"/>
    </row>
    <row r="3065" spans="1:13">
      <c r="A3065" s="5"/>
      <c r="B3065" s="97"/>
      <c r="C3065" s="97"/>
      <c r="D3065" s="98"/>
      <c r="E3065" s="98"/>
      <c r="F3065" s="98"/>
      <c r="G3065" s="98"/>
      <c r="H3065" s="98"/>
      <c r="I3065" s="98"/>
      <c r="J3065" s="98"/>
      <c r="K3065" s="98"/>
      <c r="L3065" s="98"/>
      <c r="M3065" s="98"/>
    </row>
    <row r="3066" spans="1:13">
      <c r="A3066" s="5"/>
      <c r="B3066" s="97"/>
      <c r="C3066" s="97"/>
      <c r="D3066" s="98"/>
      <c r="E3066" s="98"/>
      <c r="F3066" s="98"/>
      <c r="G3066" s="98"/>
      <c r="H3066" s="98"/>
      <c r="I3066" s="98"/>
      <c r="J3066" s="98"/>
      <c r="K3066" s="98"/>
      <c r="L3066" s="98"/>
      <c r="M3066" s="98"/>
    </row>
    <row r="3067" spans="1:13">
      <c r="A3067" s="5"/>
      <c r="B3067" s="97"/>
      <c r="C3067" s="97"/>
      <c r="D3067" s="98"/>
      <c r="E3067" s="98"/>
      <c r="F3067" s="98"/>
      <c r="G3067" s="98"/>
      <c r="H3067" s="98"/>
      <c r="I3067" s="98"/>
      <c r="J3067" s="98"/>
      <c r="K3067" s="98"/>
      <c r="L3067" s="98"/>
      <c r="M3067" s="98"/>
    </row>
    <row r="3068" spans="1:13">
      <c r="A3068" s="5"/>
      <c r="B3068" s="97"/>
      <c r="C3068" s="97"/>
      <c r="D3068" s="98"/>
      <c r="E3068" s="98"/>
      <c r="F3068" s="98"/>
      <c r="G3068" s="98"/>
      <c r="H3068" s="98"/>
      <c r="I3068" s="98"/>
      <c r="J3068" s="98"/>
      <c r="K3068" s="98"/>
      <c r="L3068" s="98"/>
      <c r="M3068" s="98"/>
    </row>
    <row r="3069" spans="1:13">
      <c r="A3069" s="5"/>
      <c r="B3069" s="97"/>
      <c r="C3069" s="97"/>
      <c r="D3069" s="98"/>
      <c r="E3069" s="98"/>
      <c r="F3069" s="98"/>
      <c r="G3069" s="98"/>
      <c r="H3069" s="98"/>
      <c r="I3069" s="98"/>
      <c r="J3069" s="98"/>
      <c r="K3069" s="98"/>
      <c r="L3069" s="98"/>
      <c r="M3069" s="98"/>
    </row>
    <row r="3070" spans="1:13">
      <c r="A3070" s="5"/>
      <c r="B3070" s="97"/>
      <c r="C3070" s="97"/>
      <c r="D3070" s="98"/>
      <c r="E3070" s="98"/>
      <c r="F3070" s="98"/>
      <c r="G3070" s="98"/>
      <c r="H3070" s="98"/>
      <c r="I3070" s="98"/>
      <c r="J3070" s="98"/>
      <c r="K3070" s="98"/>
      <c r="L3070" s="98"/>
      <c r="M3070" s="98"/>
    </row>
    <row r="3071" spans="1:13">
      <c r="A3071" s="5"/>
      <c r="B3071" s="97"/>
      <c r="C3071" s="97"/>
      <c r="D3071" s="98"/>
      <c r="E3071" s="98"/>
      <c r="F3071" s="98"/>
      <c r="G3071" s="98"/>
      <c r="H3071" s="98"/>
      <c r="I3071" s="98"/>
      <c r="J3071" s="98"/>
      <c r="K3071" s="98"/>
      <c r="L3071" s="98"/>
      <c r="M3071" s="98"/>
    </row>
    <row r="3072" spans="1:13">
      <c r="A3072" s="5"/>
      <c r="B3072" s="97"/>
      <c r="C3072" s="97"/>
      <c r="D3072" s="98"/>
      <c r="E3072" s="98"/>
      <c r="F3072" s="98"/>
      <c r="G3072" s="98"/>
      <c r="H3072" s="98"/>
      <c r="I3072" s="98"/>
      <c r="J3072" s="98"/>
      <c r="K3072" s="98"/>
      <c r="L3072" s="98"/>
      <c r="M3072" s="98"/>
    </row>
    <row r="3073" spans="1:13">
      <c r="A3073" s="5"/>
      <c r="B3073" s="97"/>
      <c r="C3073" s="97"/>
      <c r="D3073" s="98"/>
      <c r="E3073" s="98"/>
      <c r="F3073" s="98"/>
      <c r="G3073" s="98"/>
      <c r="H3073" s="98"/>
      <c r="I3073" s="98"/>
      <c r="J3073" s="98"/>
      <c r="K3073" s="98"/>
      <c r="L3073" s="98"/>
      <c r="M3073" s="98"/>
    </row>
    <row r="3074" spans="1:13">
      <c r="A3074" s="5"/>
      <c r="B3074" s="97"/>
      <c r="C3074" s="97"/>
      <c r="D3074" s="98"/>
      <c r="E3074" s="98"/>
      <c r="F3074" s="98"/>
      <c r="G3074" s="98"/>
      <c r="H3074" s="98"/>
      <c r="I3074" s="98"/>
      <c r="J3074" s="98"/>
      <c r="K3074" s="98"/>
      <c r="L3074" s="98"/>
      <c r="M3074" s="98"/>
    </row>
    <row r="3075" spans="1:13">
      <c r="A3075" s="5"/>
      <c r="B3075" s="97"/>
      <c r="C3075" s="97"/>
      <c r="D3075" s="98"/>
      <c r="E3075" s="98"/>
      <c r="F3075" s="98"/>
      <c r="G3075" s="98"/>
      <c r="H3075" s="98"/>
      <c r="I3075" s="98"/>
      <c r="J3075" s="98"/>
      <c r="K3075" s="98"/>
      <c r="L3075" s="98"/>
      <c r="M3075" s="98"/>
    </row>
    <row r="3076" spans="1:13">
      <c r="A3076" s="5"/>
      <c r="B3076" s="97"/>
      <c r="C3076" s="97"/>
      <c r="D3076" s="98"/>
      <c r="E3076" s="98"/>
      <c r="F3076" s="98"/>
      <c r="G3076" s="98"/>
      <c r="H3076" s="98"/>
      <c r="I3076" s="98"/>
      <c r="J3076" s="98"/>
      <c r="K3076" s="98"/>
      <c r="L3076" s="98"/>
      <c r="M3076" s="98"/>
    </row>
    <row r="3077" spans="1:13">
      <c r="A3077" s="5"/>
      <c r="B3077" s="97"/>
      <c r="C3077" s="97"/>
      <c r="D3077" s="98"/>
      <c r="E3077" s="98"/>
      <c r="F3077" s="98"/>
      <c r="G3077" s="98"/>
      <c r="H3077" s="98"/>
      <c r="I3077" s="98"/>
      <c r="J3077" s="98"/>
      <c r="K3077" s="98"/>
      <c r="L3077" s="98"/>
      <c r="M3077" s="98"/>
    </row>
    <row r="3078" spans="1:13">
      <c r="A3078" s="5"/>
      <c r="B3078" s="97"/>
      <c r="C3078" s="97"/>
      <c r="D3078" s="98"/>
      <c r="E3078" s="98"/>
      <c r="F3078" s="98"/>
      <c r="G3078" s="98"/>
      <c r="H3078" s="98"/>
      <c r="I3078" s="98"/>
      <c r="J3078" s="98"/>
      <c r="K3078" s="98"/>
      <c r="L3078" s="98"/>
      <c r="M3078" s="98"/>
    </row>
    <row r="3079" spans="1:13">
      <c r="A3079" s="5"/>
      <c r="B3079" s="97"/>
      <c r="C3079" s="97"/>
      <c r="D3079" s="98"/>
      <c r="E3079" s="98"/>
      <c r="F3079" s="98"/>
      <c r="G3079" s="98"/>
      <c r="H3079" s="98"/>
      <c r="I3079" s="98"/>
      <c r="J3079" s="98"/>
      <c r="K3079" s="98"/>
      <c r="L3079" s="98"/>
      <c r="M3079" s="98"/>
    </row>
    <row r="3080" spans="1:13">
      <c r="A3080" s="5"/>
      <c r="B3080" s="97"/>
      <c r="C3080" s="97"/>
      <c r="D3080" s="98"/>
      <c r="E3080" s="98"/>
      <c r="F3080" s="98"/>
      <c r="G3080" s="98"/>
      <c r="H3080" s="98"/>
      <c r="I3080" s="98"/>
      <c r="J3080" s="98"/>
      <c r="K3080" s="98"/>
      <c r="L3080" s="98"/>
      <c r="M3080" s="98"/>
    </row>
    <row r="3081" spans="1:13">
      <c r="A3081" s="5"/>
      <c r="B3081" s="97"/>
      <c r="C3081" s="97"/>
      <c r="D3081" s="98"/>
      <c r="E3081" s="98"/>
      <c r="F3081" s="98"/>
      <c r="G3081" s="98"/>
      <c r="H3081" s="98"/>
      <c r="I3081" s="98"/>
      <c r="J3081" s="98"/>
      <c r="K3081" s="98"/>
      <c r="L3081" s="98"/>
      <c r="M3081" s="98"/>
    </row>
    <row r="3082" spans="1:13">
      <c r="A3082" s="5"/>
      <c r="B3082" s="97"/>
      <c r="C3082" s="97"/>
      <c r="D3082" s="98"/>
      <c r="E3082" s="98"/>
      <c r="F3082" s="98"/>
      <c r="G3082" s="98"/>
      <c r="H3082" s="98"/>
      <c r="I3082" s="98"/>
      <c r="J3082" s="98"/>
      <c r="K3082" s="98"/>
      <c r="L3082" s="98"/>
      <c r="M3082" s="98"/>
    </row>
    <row r="3083" spans="1:13">
      <c r="A3083" s="5"/>
      <c r="B3083" s="97"/>
      <c r="C3083" s="97"/>
      <c r="D3083" s="98"/>
      <c r="E3083" s="98"/>
      <c r="F3083" s="98"/>
      <c r="G3083" s="98"/>
      <c r="H3083" s="98"/>
      <c r="I3083" s="98"/>
      <c r="J3083" s="98"/>
      <c r="K3083" s="98"/>
      <c r="L3083" s="98"/>
      <c r="M3083" s="98"/>
    </row>
    <row r="3084" spans="1:13">
      <c r="A3084" s="5"/>
      <c r="B3084" s="97"/>
      <c r="C3084" s="97"/>
      <c r="D3084" s="98"/>
      <c r="E3084" s="98"/>
      <c r="F3084" s="98"/>
      <c r="G3084" s="98"/>
      <c r="H3084" s="98"/>
      <c r="I3084" s="98"/>
      <c r="J3084" s="98"/>
      <c r="K3084" s="98"/>
      <c r="L3084" s="98"/>
      <c r="M3084" s="98"/>
    </row>
    <row r="3085" spans="1:13">
      <c r="A3085" s="5"/>
      <c r="B3085" s="97"/>
      <c r="C3085" s="97"/>
      <c r="D3085" s="98"/>
      <c r="E3085" s="98"/>
      <c r="F3085" s="98"/>
      <c r="G3085" s="98"/>
      <c r="H3085" s="98"/>
      <c r="I3085" s="98"/>
      <c r="J3085" s="98"/>
      <c r="K3085" s="98"/>
      <c r="L3085" s="98"/>
      <c r="M3085" s="98"/>
    </row>
    <row r="3086" spans="1:13">
      <c r="A3086" s="5"/>
      <c r="B3086" s="97"/>
      <c r="C3086" s="97"/>
      <c r="D3086" s="98"/>
      <c r="E3086" s="98"/>
      <c r="F3086" s="98"/>
      <c r="G3086" s="98"/>
      <c r="H3086" s="98"/>
      <c r="I3086" s="98"/>
      <c r="J3086" s="98"/>
      <c r="K3086" s="98"/>
      <c r="L3086" s="98"/>
      <c r="M3086" s="98"/>
    </row>
    <row r="3087" spans="1:13">
      <c r="A3087" s="5"/>
      <c r="B3087" s="97"/>
      <c r="C3087" s="97"/>
      <c r="D3087" s="98"/>
      <c r="E3087" s="98"/>
      <c r="F3087" s="98"/>
      <c r="G3087" s="98"/>
      <c r="H3087" s="98"/>
      <c r="I3087" s="98"/>
      <c r="J3087" s="98"/>
      <c r="K3087" s="98"/>
      <c r="L3087" s="98"/>
      <c r="M3087" s="98"/>
    </row>
    <row r="3088" spans="1:13">
      <c r="A3088" s="5"/>
      <c r="B3088" s="97"/>
      <c r="C3088" s="97"/>
      <c r="D3088" s="98"/>
      <c r="E3088" s="98"/>
      <c r="F3088" s="98"/>
      <c r="G3088" s="98"/>
      <c r="H3088" s="98"/>
      <c r="I3088" s="98"/>
      <c r="J3088" s="98"/>
      <c r="K3088" s="98"/>
      <c r="L3088" s="98"/>
      <c r="M3088" s="98"/>
    </row>
    <row r="3089" spans="1:13">
      <c r="A3089" s="5"/>
      <c r="B3089" s="97"/>
      <c r="C3089" s="97"/>
      <c r="D3089" s="98"/>
      <c r="E3089" s="98"/>
      <c r="F3089" s="98"/>
      <c r="G3089" s="98"/>
      <c r="H3089" s="98"/>
      <c r="I3089" s="98"/>
      <c r="J3089" s="98"/>
      <c r="K3089" s="98"/>
      <c r="L3089" s="98"/>
      <c r="M3089" s="98"/>
    </row>
    <row r="3090" spans="1:13">
      <c r="A3090" s="5"/>
      <c r="B3090" s="97"/>
      <c r="C3090" s="97"/>
      <c r="D3090" s="98"/>
      <c r="E3090" s="98"/>
      <c r="F3090" s="98"/>
      <c r="G3090" s="98"/>
      <c r="H3090" s="98"/>
      <c r="I3090" s="98"/>
      <c r="J3090" s="98"/>
      <c r="K3090" s="98"/>
      <c r="L3090" s="98"/>
      <c r="M3090" s="98"/>
    </row>
    <row r="3091" spans="1:13">
      <c r="A3091" s="5"/>
      <c r="B3091" s="97"/>
      <c r="C3091" s="97"/>
      <c r="D3091" s="98"/>
      <c r="E3091" s="98"/>
      <c r="F3091" s="98"/>
      <c r="G3091" s="98"/>
      <c r="H3091" s="98"/>
      <c r="I3091" s="98"/>
      <c r="J3091" s="98"/>
      <c r="K3091" s="98"/>
      <c r="L3091" s="98"/>
      <c r="M3091" s="98"/>
    </row>
    <row r="3092" spans="1:13">
      <c r="A3092" s="5"/>
      <c r="B3092" s="97"/>
      <c r="C3092" s="97"/>
      <c r="D3092" s="98"/>
      <c r="E3092" s="98"/>
      <c r="F3092" s="98"/>
      <c r="G3092" s="98"/>
      <c r="H3092" s="98"/>
      <c r="I3092" s="98"/>
      <c r="J3092" s="98"/>
      <c r="K3092" s="98"/>
      <c r="L3092" s="98"/>
      <c r="M3092" s="98"/>
    </row>
    <row r="3093" spans="1:13">
      <c r="A3093" s="5"/>
      <c r="B3093" s="97"/>
      <c r="C3093" s="97"/>
      <c r="D3093" s="98"/>
      <c r="E3093" s="98"/>
      <c r="F3093" s="98"/>
      <c r="G3093" s="98"/>
      <c r="H3093" s="98"/>
      <c r="I3093" s="98"/>
      <c r="J3093" s="98"/>
      <c r="K3093" s="98"/>
      <c r="L3093" s="98"/>
      <c r="M3093" s="98"/>
    </row>
    <row r="3094" spans="1:13">
      <c r="A3094" s="5"/>
      <c r="B3094" s="97"/>
      <c r="C3094" s="97"/>
      <c r="D3094" s="98"/>
      <c r="E3094" s="98"/>
      <c r="F3094" s="98"/>
      <c r="G3094" s="98"/>
      <c r="H3094" s="98"/>
      <c r="I3094" s="98"/>
      <c r="J3094" s="98"/>
      <c r="K3094" s="98"/>
      <c r="L3094" s="98"/>
      <c r="M3094" s="98"/>
    </row>
    <row r="3095" spans="1:13">
      <c r="A3095" s="5"/>
      <c r="B3095" s="97"/>
      <c r="C3095" s="97"/>
      <c r="D3095" s="98"/>
      <c r="E3095" s="98"/>
      <c r="F3095" s="98"/>
      <c r="G3095" s="98"/>
      <c r="H3095" s="98"/>
      <c r="I3095" s="98"/>
      <c r="J3095" s="98"/>
      <c r="K3095" s="98"/>
      <c r="L3095" s="98"/>
      <c r="M3095" s="98"/>
    </row>
    <row r="3096" spans="1:13">
      <c r="A3096" s="5"/>
      <c r="B3096" s="97"/>
      <c r="C3096" s="97"/>
      <c r="D3096" s="98"/>
      <c r="E3096" s="98"/>
      <c r="F3096" s="98"/>
      <c r="G3096" s="98"/>
      <c r="H3096" s="98"/>
      <c r="I3096" s="98"/>
      <c r="J3096" s="98"/>
      <c r="K3096" s="98"/>
      <c r="L3096" s="98"/>
      <c r="M3096" s="98"/>
    </row>
    <row r="3097" spans="1:13">
      <c r="A3097" s="5"/>
      <c r="B3097" s="97"/>
      <c r="C3097" s="97"/>
      <c r="D3097" s="98"/>
      <c r="E3097" s="98"/>
      <c r="F3097" s="98"/>
      <c r="G3097" s="98"/>
      <c r="H3097" s="98"/>
      <c r="I3097" s="98"/>
      <c r="J3097" s="98"/>
      <c r="K3097" s="98"/>
      <c r="L3097" s="98"/>
      <c r="M3097" s="98"/>
    </row>
    <row r="3098" spans="1:13">
      <c r="A3098" s="5"/>
      <c r="B3098" s="97"/>
      <c r="C3098" s="97"/>
      <c r="D3098" s="98"/>
      <c r="E3098" s="98"/>
      <c r="F3098" s="98"/>
      <c r="G3098" s="98"/>
      <c r="H3098" s="98"/>
      <c r="I3098" s="98"/>
      <c r="J3098" s="98"/>
      <c r="K3098" s="98"/>
      <c r="L3098" s="98"/>
      <c r="M3098" s="98"/>
    </row>
    <row r="3099" spans="1:13">
      <c r="A3099" s="5"/>
      <c r="B3099" s="97"/>
      <c r="C3099" s="97"/>
      <c r="D3099" s="98"/>
      <c r="E3099" s="98"/>
      <c r="F3099" s="98"/>
      <c r="G3099" s="98"/>
      <c r="H3099" s="98"/>
      <c r="I3099" s="98"/>
      <c r="J3099" s="98"/>
      <c r="K3099" s="98"/>
      <c r="L3099" s="98"/>
      <c r="M3099" s="98"/>
    </row>
    <row r="3100" spans="1:13">
      <c r="A3100" s="5"/>
      <c r="B3100" s="97"/>
      <c r="C3100" s="97"/>
      <c r="D3100" s="98"/>
      <c r="E3100" s="98"/>
      <c r="F3100" s="98"/>
      <c r="G3100" s="98"/>
      <c r="H3100" s="98"/>
      <c r="I3100" s="98"/>
      <c r="J3100" s="98"/>
      <c r="K3100" s="98"/>
      <c r="L3100" s="98"/>
      <c r="M3100" s="98"/>
    </row>
    <row r="3101" spans="1:13">
      <c r="A3101" s="5"/>
      <c r="B3101" s="97"/>
      <c r="C3101" s="97"/>
      <c r="D3101" s="98"/>
      <c r="E3101" s="98"/>
      <c r="F3101" s="98"/>
      <c r="G3101" s="98"/>
      <c r="H3101" s="98"/>
      <c r="I3101" s="98"/>
      <c r="J3101" s="98"/>
      <c r="K3101" s="98"/>
      <c r="L3101" s="98"/>
      <c r="M3101" s="98"/>
    </row>
    <row r="3102" spans="1:13">
      <c r="A3102" s="5"/>
      <c r="B3102" s="97"/>
      <c r="C3102" s="97"/>
      <c r="D3102" s="98"/>
      <c r="E3102" s="98"/>
      <c r="F3102" s="98"/>
      <c r="G3102" s="98"/>
      <c r="H3102" s="98"/>
      <c r="I3102" s="98"/>
      <c r="J3102" s="98"/>
      <c r="K3102" s="98"/>
      <c r="L3102" s="98"/>
      <c r="M3102" s="98"/>
    </row>
    <row r="3103" spans="1:13">
      <c r="A3103" s="5"/>
      <c r="B3103" s="97"/>
      <c r="C3103" s="97"/>
      <c r="D3103" s="98"/>
      <c r="E3103" s="98"/>
      <c r="F3103" s="98"/>
      <c r="G3103" s="98"/>
      <c r="H3103" s="98"/>
      <c r="I3103" s="98"/>
      <c r="J3103" s="98"/>
      <c r="K3103" s="98"/>
      <c r="L3103" s="98"/>
      <c r="M3103" s="98"/>
    </row>
    <row r="3104" spans="1:13">
      <c r="A3104" s="5"/>
      <c r="B3104" s="97"/>
      <c r="C3104" s="97"/>
      <c r="D3104" s="98"/>
      <c r="E3104" s="98"/>
      <c r="F3104" s="98"/>
      <c r="G3104" s="98"/>
      <c r="H3104" s="98"/>
      <c r="I3104" s="98"/>
      <c r="J3104" s="98"/>
      <c r="K3104" s="98"/>
      <c r="L3104" s="98"/>
      <c r="M3104" s="98"/>
    </row>
    <row r="3105" spans="1:13">
      <c r="A3105" s="5"/>
      <c r="B3105" s="97"/>
      <c r="C3105" s="97"/>
      <c r="D3105" s="98"/>
      <c r="E3105" s="98"/>
      <c r="F3105" s="98"/>
      <c r="G3105" s="98"/>
      <c r="H3105" s="98"/>
      <c r="I3105" s="98"/>
      <c r="J3105" s="98"/>
      <c r="K3105" s="98"/>
      <c r="L3105" s="98"/>
      <c r="M3105" s="98"/>
    </row>
    <row r="3106" spans="1:13">
      <c r="A3106" s="5"/>
      <c r="B3106" s="97"/>
      <c r="C3106" s="97"/>
      <c r="D3106" s="98"/>
      <c r="E3106" s="98"/>
      <c r="F3106" s="98"/>
      <c r="G3106" s="98"/>
      <c r="H3106" s="98"/>
      <c r="I3106" s="98"/>
      <c r="J3106" s="98"/>
      <c r="K3106" s="98"/>
      <c r="L3106" s="98"/>
      <c r="M3106" s="98"/>
    </row>
    <row r="3107" spans="1:13">
      <c r="A3107" s="5"/>
      <c r="B3107" s="97"/>
      <c r="C3107" s="97"/>
      <c r="D3107" s="98"/>
      <c r="E3107" s="98"/>
      <c r="F3107" s="98"/>
      <c r="G3107" s="98"/>
      <c r="H3107" s="98"/>
      <c r="I3107" s="98"/>
      <c r="J3107" s="98"/>
      <c r="K3107" s="98"/>
      <c r="L3107" s="98"/>
      <c r="M3107" s="98"/>
    </row>
    <row r="3108" spans="1:13">
      <c r="A3108" s="5"/>
      <c r="B3108" s="97"/>
      <c r="C3108" s="97"/>
      <c r="D3108" s="98"/>
      <c r="E3108" s="98"/>
      <c r="F3108" s="98"/>
      <c r="G3108" s="98"/>
      <c r="H3108" s="98"/>
      <c r="I3108" s="98"/>
      <c r="J3108" s="98"/>
      <c r="K3108" s="98"/>
      <c r="L3108" s="98"/>
      <c r="M3108" s="98"/>
    </row>
    <row r="3109" spans="1:13">
      <c r="A3109" s="5"/>
      <c r="B3109" s="97"/>
      <c r="C3109" s="97"/>
      <c r="D3109" s="98"/>
      <c r="E3109" s="98"/>
      <c r="F3109" s="98"/>
      <c r="G3109" s="98"/>
      <c r="H3109" s="98"/>
      <c r="I3109" s="98"/>
      <c r="J3109" s="98"/>
      <c r="K3109" s="98"/>
      <c r="L3109" s="98"/>
      <c r="M3109" s="98"/>
    </row>
    <row r="3110" spans="1:13">
      <c r="A3110" s="5"/>
      <c r="B3110" s="97"/>
      <c r="C3110" s="97"/>
      <c r="D3110" s="98"/>
      <c r="E3110" s="98"/>
      <c r="F3110" s="98"/>
      <c r="G3110" s="98"/>
      <c r="H3110" s="98"/>
      <c r="I3110" s="98"/>
      <c r="J3110" s="98"/>
      <c r="K3110" s="98"/>
      <c r="L3110" s="98"/>
      <c r="M3110" s="98"/>
    </row>
    <row r="3111" spans="1:13">
      <c r="A3111" s="5"/>
      <c r="B3111" s="97"/>
      <c r="C3111" s="97"/>
      <c r="D3111" s="98"/>
      <c r="E3111" s="98"/>
      <c r="F3111" s="98"/>
      <c r="G3111" s="98"/>
      <c r="H3111" s="98"/>
      <c r="I3111" s="98"/>
      <c r="J3111" s="98"/>
      <c r="K3111" s="98"/>
      <c r="L3111" s="98"/>
      <c r="M3111" s="98"/>
    </row>
    <row r="3112" spans="1:13">
      <c r="A3112" s="5"/>
      <c r="B3112" s="97"/>
      <c r="C3112" s="97"/>
      <c r="D3112" s="98"/>
      <c r="E3112" s="98"/>
      <c r="F3112" s="98"/>
      <c r="G3112" s="98"/>
      <c r="H3112" s="98"/>
      <c r="I3112" s="98"/>
      <c r="J3112" s="98"/>
      <c r="K3112" s="98"/>
      <c r="L3112" s="98"/>
      <c r="M3112" s="98"/>
    </row>
    <row r="3113" spans="1:13">
      <c r="A3113" s="5"/>
      <c r="B3113" s="97"/>
      <c r="C3113" s="97"/>
      <c r="D3113" s="98"/>
      <c r="E3113" s="98"/>
      <c r="F3113" s="98"/>
      <c r="G3113" s="98"/>
      <c r="H3113" s="98"/>
      <c r="I3113" s="98"/>
      <c r="J3113" s="98"/>
      <c r="K3113" s="98"/>
      <c r="L3113" s="98"/>
      <c r="M3113" s="98"/>
    </row>
    <row r="3114" spans="1:13">
      <c r="A3114" s="5"/>
      <c r="B3114" s="97"/>
      <c r="C3114" s="97"/>
      <c r="D3114" s="98"/>
      <c r="E3114" s="98"/>
      <c r="F3114" s="98"/>
      <c r="G3114" s="98"/>
      <c r="H3114" s="98"/>
      <c r="I3114" s="98"/>
      <c r="J3114" s="98"/>
      <c r="K3114" s="98"/>
      <c r="L3114" s="98"/>
      <c r="M3114" s="98"/>
    </row>
    <row r="3115" spans="1:13">
      <c r="A3115" s="5"/>
      <c r="B3115" s="97"/>
      <c r="C3115" s="97"/>
      <c r="D3115" s="98"/>
      <c r="E3115" s="98"/>
      <c r="F3115" s="98"/>
      <c r="G3115" s="98"/>
      <c r="H3115" s="98"/>
      <c r="I3115" s="98"/>
      <c r="J3115" s="98"/>
      <c r="K3115" s="98"/>
      <c r="L3115" s="98"/>
      <c r="M3115" s="98"/>
    </row>
    <row r="3116" spans="1:13">
      <c r="A3116" s="5"/>
      <c r="B3116" s="97"/>
      <c r="C3116" s="97"/>
      <c r="D3116" s="98"/>
      <c r="E3116" s="98"/>
      <c r="F3116" s="98"/>
      <c r="G3116" s="98"/>
      <c r="H3116" s="98"/>
      <c r="I3116" s="98"/>
      <c r="J3116" s="98"/>
      <c r="K3116" s="98"/>
      <c r="L3116" s="98"/>
      <c r="M3116" s="98"/>
    </row>
    <row r="3117" spans="1:13">
      <c r="A3117" s="5"/>
      <c r="B3117" s="97"/>
      <c r="C3117" s="97"/>
      <c r="D3117" s="98"/>
      <c r="E3117" s="98"/>
      <c r="F3117" s="98"/>
      <c r="G3117" s="98"/>
      <c r="H3117" s="98"/>
      <c r="I3117" s="98"/>
      <c r="J3117" s="98"/>
      <c r="K3117" s="98"/>
      <c r="L3117" s="98"/>
      <c r="M3117" s="98"/>
    </row>
    <row r="3118" spans="1:13">
      <c r="A3118" s="5"/>
      <c r="B3118" s="97"/>
      <c r="C3118" s="97"/>
      <c r="D3118" s="98"/>
      <c r="E3118" s="98"/>
      <c r="F3118" s="98"/>
      <c r="G3118" s="98"/>
      <c r="H3118" s="98"/>
      <c r="I3118" s="98"/>
      <c r="J3118" s="98"/>
      <c r="K3118" s="98"/>
      <c r="L3118" s="98"/>
      <c r="M3118" s="98"/>
    </row>
    <row r="3119" spans="1:13">
      <c r="A3119" s="5"/>
      <c r="B3119" s="97"/>
      <c r="C3119" s="97"/>
      <c r="D3119" s="98"/>
      <c r="E3119" s="98"/>
      <c r="F3119" s="98"/>
      <c r="G3119" s="98"/>
      <c r="H3119" s="98"/>
      <c r="I3119" s="98"/>
      <c r="J3119" s="98"/>
      <c r="K3119" s="98"/>
      <c r="L3119" s="98"/>
      <c r="M3119" s="98"/>
    </row>
    <row r="3120" spans="1:13">
      <c r="A3120" s="5"/>
      <c r="B3120" s="97"/>
      <c r="C3120" s="97"/>
      <c r="D3120" s="98"/>
      <c r="E3120" s="98"/>
      <c r="F3120" s="98"/>
      <c r="G3120" s="98"/>
      <c r="H3120" s="98"/>
      <c r="I3120" s="98"/>
      <c r="J3120" s="98"/>
      <c r="K3120" s="98"/>
      <c r="L3120" s="98"/>
      <c r="M3120" s="98"/>
    </row>
    <row r="3121" spans="1:13">
      <c r="A3121" s="5"/>
      <c r="B3121" s="97"/>
      <c r="C3121" s="97"/>
      <c r="D3121" s="98"/>
      <c r="E3121" s="98"/>
      <c r="F3121" s="98"/>
      <c r="G3121" s="98"/>
      <c r="H3121" s="98"/>
      <c r="I3121" s="98"/>
      <c r="J3121" s="98"/>
      <c r="K3121" s="98"/>
      <c r="L3121" s="98"/>
      <c r="M3121" s="98"/>
    </row>
    <row r="3122" spans="1:13">
      <c r="A3122" s="5"/>
      <c r="B3122" s="97"/>
      <c r="C3122" s="97"/>
      <c r="D3122" s="98"/>
      <c r="E3122" s="98"/>
      <c r="F3122" s="98"/>
      <c r="G3122" s="98"/>
      <c r="H3122" s="98"/>
      <c r="I3122" s="98"/>
      <c r="J3122" s="98"/>
      <c r="K3122" s="98"/>
      <c r="L3122" s="98"/>
      <c r="M3122" s="98"/>
    </row>
    <row r="3123" spans="1:13">
      <c r="A3123" s="5"/>
      <c r="B3123" s="97"/>
      <c r="C3123" s="97"/>
      <c r="D3123" s="98"/>
      <c r="E3123" s="98"/>
      <c r="F3123" s="98"/>
      <c r="G3123" s="98"/>
      <c r="H3123" s="98"/>
      <c r="I3123" s="98"/>
      <c r="J3123" s="98"/>
      <c r="K3123" s="98"/>
      <c r="L3123" s="98"/>
      <c r="M3123" s="98"/>
    </row>
    <row r="3124" spans="1:13">
      <c r="A3124" s="5"/>
      <c r="B3124" s="97"/>
      <c r="C3124" s="97"/>
      <c r="D3124" s="98"/>
      <c r="E3124" s="98"/>
      <c r="F3124" s="98"/>
      <c r="G3124" s="98"/>
      <c r="H3124" s="98"/>
      <c r="I3124" s="98"/>
      <c r="J3124" s="98"/>
      <c r="K3124" s="98"/>
      <c r="L3124" s="98"/>
      <c r="M3124" s="98"/>
    </row>
    <row r="3125" spans="1:13">
      <c r="A3125" s="5"/>
      <c r="B3125" s="97"/>
      <c r="C3125" s="97"/>
      <c r="D3125" s="98"/>
      <c r="E3125" s="98"/>
      <c r="F3125" s="98"/>
      <c r="G3125" s="98"/>
      <c r="H3125" s="98"/>
      <c r="I3125" s="98"/>
      <c r="J3125" s="98"/>
      <c r="K3125" s="98"/>
      <c r="L3125" s="98"/>
      <c r="M3125" s="98"/>
    </row>
    <row r="3126" spans="1:13">
      <c r="A3126" s="5"/>
      <c r="B3126" s="97"/>
      <c r="C3126" s="97"/>
      <c r="D3126" s="98"/>
      <c r="E3126" s="98"/>
      <c r="F3126" s="98"/>
      <c r="G3126" s="98"/>
      <c r="H3126" s="98"/>
      <c r="I3126" s="98"/>
      <c r="J3126" s="98"/>
      <c r="K3126" s="98"/>
      <c r="L3126" s="98"/>
      <c r="M3126" s="98"/>
    </row>
    <row r="3127" spans="1:13">
      <c r="A3127" s="5"/>
      <c r="B3127" s="97"/>
      <c r="C3127" s="97"/>
      <c r="D3127" s="98"/>
      <c r="E3127" s="98"/>
      <c r="F3127" s="98"/>
      <c r="G3127" s="98"/>
      <c r="H3127" s="98"/>
      <c r="I3127" s="98"/>
      <c r="J3127" s="98"/>
      <c r="K3127" s="98"/>
      <c r="L3127" s="98"/>
      <c r="M3127" s="98"/>
    </row>
    <row r="3128" spans="1:13">
      <c r="A3128" s="5"/>
      <c r="B3128" s="97"/>
      <c r="C3128" s="97"/>
      <c r="D3128" s="98"/>
      <c r="E3128" s="98"/>
      <c r="F3128" s="98"/>
      <c r="G3128" s="98"/>
      <c r="H3128" s="98"/>
      <c r="I3128" s="98"/>
      <c r="J3128" s="98"/>
      <c r="K3128" s="98"/>
      <c r="L3128" s="98"/>
      <c r="M3128" s="98"/>
    </row>
    <row r="3129" spans="1:13">
      <c r="A3129" s="5"/>
      <c r="B3129" s="97"/>
      <c r="C3129" s="97"/>
      <c r="D3129" s="98"/>
      <c r="E3129" s="98"/>
      <c r="F3129" s="98"/>
      <c r="G3129" s="98"/>
      <c r="H3129" s="98"/>
      <c r="I3129" s="98"/>
      <c r="J3129" s="98"/>
      <c r="K3129" s="98"/>
      <c r="L3129" s="98"/>
      <c r="M3129" s="98"/>
    </row>
    <row r="3130" spans="1:13">
      <c r="A3130" s="5"/>
      <c r="B3130" s="97"/>
      <c r="C3130" s="97"/>
      <c r="D3130" s="98"/>
      <c r="E3130" s="98"/>
      <c r="F3130" s="98"/>
      <c r="G3130" s="98"/>
      <c r="H3130" s="98"/>
      <c r="I3130" s="98"/>
      <c r="J3130" s="98"/>
      <c r="K3130" s="98"/>
      <c r="L3130" s="98"/>
      <c r="M3130" s="98"/>
    </row>
    <row r="3131" spans="1:13">
      <c r="A3131" s="5"/>
      <c r="B3131" s="97"/>
      <c r="C3131" s="97"/>
      <c r="D3131" s="98"/>
      <c r="E3131" s="98"/>
      <c r="F3131" s="98"/>
      <c r="G3131" s="98"/>
      <c r="H3131" s="98"/>
      <c r="I3131" s="98"/>
      <c r="J3131" s="98"/>
      <c r="K3131" s="98"/>
      <c r="L3131" s="98"/>
      <c r="M3131" s="98"/>
    </row>
    <row r="3132" spans="1:13">
      <c r="A3132" s="5"/>
      <c r="B3132" s="97"/>
      <c r="C3132" s="97"/>
      <c r="D3132" s="98"/>
      <c r="E3132" s="98"/>
      <c r="F3132" s="98"/>
      <c r="G3132" s="98"/>
      <c r="H3132" s="98"/>
      <c r="I3132" s="98"/>
      <c r="J3132" s="98"/>
      <c r="K3132" s="98"/>
      <c r="L3132" s="98"/>
      <c r="M3132" s="98"/>
    </row>
    <row r="3133" spans="1:13">
      <c r="A3133" s="5"/>
      <c r="B3133" s="97"/>
      <c r="C3133" s="97"/>
      <c r="D3133" s="98"/>
      <c r="E3133" s="98"/>
      <c r="F3133" s="98"/>
      <c r="G3133" s="98"/>
      <c r="H3133" s="98"/>
      <c r="I3133" s="98"/>
      <c r="J3133" s="98"/>
      <c r="K3133" s="98"/>
      <c r="L3133" s="98"/>
      <c r="M3133" s="98"/>
    </row>
    <row r="3134" spans="1:13">
      <c r="A3134" s="5"/>
      <c r="B3134" s="97"/>
      <c r="C3134" s="97"/>
      <c r="D3134" s="98"/>
      <c r="E3134" s="98"/>
      <c r="F3134" s="98"/>
      <c r="G3134" s="98"/>
      <c r="H3134" s="98"/>
      <c r="I3134" s="98"/>
      <c r="J3134" s="98"/>
      <c r="K3134" s="98"/>
      <c r="L3134" s="98"/>
      <c r="M3134" s="98"/>
    </row>
    <row r="3135" spans="1:13">
      <c r="A3135" s="5"/>
      <c r="B3135" s="97"/>
      <c r="C3135" s="97"/>
      <c r="D3135" s="98"/>
      <c r="E3135" s="98"/>
      <c r="F3135" s="98"/>
      <c r="G3135" s="98"/>
      <c r="H3135" s="98"/>
      <c r="I3135" s="98"/>
      <c r="J3135" s="98"/>
      <c r="K3135" s="98"/>
      <c r="L3135" s="98"/>
      <c r="M3135" s="98"/>
    </row>
    <row r="3136" spans="1:13">
      <c r="A3136" s="5"/>
      <c r="B3136" s="97"/>
      <c r="C3136" s="97"/>
      <c r="D3136" s="98"/>
      <c r="E3136" s="98"/>
      <c r="F3136" s="98"/>
      <c r="G3136" s="98"/>
      <c r="H3136" s="98"/>
      <c r="I3136" s="98"/>
      <c r="J3136" s="98"/>
      <c r="K3136" s="98"/>
      <c r="L3136" s="98"/>
      <c r="M3136" s="98"/>
    </row>
    <row r="3137" spans="1:13">
      <c r="A3137" s="5"/>
      <c r="B3137" s="97"/>
      <c r="C3137" s="97"/>
      <c r="D3137" s="98"/>
      <c r="E3137" s="98"/>
      <c r="F3137" s="98"/>
      <c r="G3137" s="98"/>
      <c r="H3137" s="98"/>
      <c r="I3137" s="98"/>
      <c r="J3137" s="98"/>
      <c r="K3137" s="98"/>
      <c r="L3137" s="98"/>
      <c r="M3137" s="98"/>
    </row>
    <row r="3138" spans="1:13">
      <c r="A3138" s="5"/>
      <c r="B3138" s="97"/>
      <c r="C3138" s="97"/>
      <c r="D3138" s="98"/>
      <c r="E3138" s="98"/>
      <c r="F3138" s="98"/>
      <c r="G3138" s="98"/>
      <c r="H3138" s="98"/>
      <c r="I3138" s="98"/>
      <c r="J3138" s="98"/>
      <c r="K3138" s="98"/>
      <c r="L3138" s="98"/>
      <c r="M3138" s="98"/>
    </row>
    <row r="3139" spans="1:13">
      <c r="A3139" s="5"/>
      <c r="B3139" s="97"/>
      <c r="C3139" s="97"/>
      <c r="D3139" s="98"/>
      <c r="E3139" s="98"/>
      <c r="F3139" s="98"/>
      <c r="G3139" s="98"/>
      <c r="H3139" s="98"/>
      <c r="I3139" s="98"/>
      <c r="J3139" s="98"/>
      <c r="K3139" s="98"/>
      <c r="L3139" s="98"/>
      <c r="M3139" s="98"/>
    </row>
    <row r="3140" spans="1:13">
      <c r="A3140" s="5"/>
      <c r="B3140" s="3"/>
      <c r="C3140" s="3"/>
      <c r="D3140" s="4"/>
      <c r="E3140" s="4"/>
      <c r="F3140" s="4"/>
      <c r="G3140" s="4"/>
      <c r="H3140" s="98"/>
      <c r="I3140" s="4"/>
      <c r="J3140" s="4"/>
      <c r="K3140" s="4"/>
      <c r="L3140" s="4"/>
      <c r="M3140" s="4"/>
    </row>
    <row r="3141" spans="1:13">
      <c r="A3141" s="5"/>
      <c r="B3141" s="97"/>
      <c r="C3141" s="97"/>
      <c r="D3141" s="98"/>
      <c r="E3141" s="98"/>
      <c r="F3141" s="98"/>
      <c r="G3141" s="98"/>
      <c r="H3141" s="98"/>
      <c r="I3141" s="98"/>
      <c r="J3141" s="98"/>
      <c r="K3141" s="98"/>
      <c r="L3141" s="98"/>
      <c r="M3141" s="98"/>
    </row>
    <row r="3142" spans="1:13">
      <c r="A3142" s="5"/>
      <c r="B3142" s="97"/>
      <c r="C3142" s="97"/>
      <c r="D3142" s="98"/>
      <c r="E3142" s="98"/>
      <c r="F3142" s="98"/>
      <c r="G3142" s="98"/>
      <c r="H3142" s="98"/>
      <c r="I3142" s="98"/>
      <c r="J3142" s="98"/>
      <c r="K3142" s="98"/>
      <c r="L3142" s="98"/>
      <c r="M3142" s="98"/>
    </row>
    <row r="3143" spans="1:13">
      <c r="A3143" s="5"/>
      <c r="B3143" s="97"/>
      <c r="C3143" s="97"/>
      <c r="D3143" s="98"/>
      <c r="E3143" s="98"/>
      <c r="F3143" s="98"/>
      <c r="G3143" s="98"/>
      <c r="H3143" s="98"/>
      <c r="I3143" s="98"/>
      <c r="J3143" s="98"/>
      <c r="K3143" s="98"/>
      <c r="L3143" s="98"/>
      <c r="M3143" s="98"/>
    </row>
    <row r="3144" spans="1:13">
      <c r="A3144" s="5"/>
      <c r="B3144" s="97"/>
      <c r="C3144" s="97"/>
      <c r="D3144" s="98"/>
      <c r="E3144" s="98"/>
      <c r="F3144" s="98"/>
      <c r="G3144" s="98"/>
      <c r="H3144" s="98"/>
      <c r="I3144" s="98"/>
      <c r="J3144" s="98"/>
      <c r="K3144" s="98"/>
      <c r="L3144" s="98"/>
      <c r="M3144" s="98"/>
    </row>
    <row r="3145" spans="1:13">
      <c r="A3145" s="5"/>
      <c r="B3145" s="97"/>
      <c r="C3145" s="97"/>
      <c r="D3145" s="98"/>
      <c r="E3145" s="98"/>
      <c r="F3145" s="98"/>
      <c r="G3145" s="98"/>
      <c r="H3145" s="98"/>
      <c r="I3145" s="98"/>
      <c r="J3145" s="98"/>
      <c r="K3145" s="98"/>
      <c r="L3145" s="98"/>
      <c r="M3145" s="98"/>
    </row>
    <row r="3146" spans="1:13">
      <c r="A3146" s="5"/>
      <c r="B3146" s="97"/>
      <c r="C3146" s="97"/>
      <c r="D3146" s="98"/>
      <c r="E3146" s="98"/>
      <c r="F3146" s="98"/>
      <c r="G3146" s="98"/>
      <c r="H3146" s="98"/>
      <c r="I3146" s="98"/>
      <c r="J3146" s="98"/>
      <c r="K3146" s="98"/>
      <c r="L3146" s="98"/>
      <c r="M3146" s="98"/>
    </row>
    <row r="3147" spans="1:13">
      <c r="A3147" s="5"/>
      <c r="B3147" s="97"/>
      <c r="C3147" s="97"/>
      <c r="D3147" s="98"/>
      <c r="E3147" s="98"/>
      <c r="F3147" s="98"/>
      <c r="G3147" s="98"/>
      <c r="H3147" s="98"/>
      <c r="I3147" s="98"/>
      <c r="J3147" s="98"/>
      <c r="K3147" s="98"/>
      <c r="L3147" s="98"/>
      <c r="M3147" s="98"/>
    </row>
    <row r="3148" spans="1:13">
      <c r="A3148" s="5"/>
      <c r="B3148" s="97"/>
      <c r="C3148" s="97"/>
      <c r="D3148" s="98"/>
      <c r="E3148" s="98"/>
      <c r="F3148" s="98"/>
      <c r="G3148" s="98"/>
      <c r="H3148" s="98"/>
      <c r="I3148" s="98"/>
      <c r="J3148" s="98"/>
      <c r="K3148" s="98"/>
      <c r="L3148" s="98"/>
      <c r="M3148" s="98"/>
    </row>
    <row r="3149" spans="1:13">
      <c r="A3149" s="5"/>
      <c r="B3149" s="97"/>
      <c r="C3149" s="97"/>
      <c r="D3149" s="98"/>
      <c r="E3149" s="98"/>
      <c r="F3149" s="98"/>
      <c r="G3149" s="98"/>
      <c r="H3149" s="98"/>
      <c r="I3149" s="98"/>
      <c r="J3149" s="98"/>
      <c r="K3149" s="98"/>
      <c r="L3149" s="98"/>
      <c r="M3149" s="98"/>
    </row>
    <row r="3150" spans="1:13">
      <c r="A3150" s="5"/>
      <c r="B3150" s="97"/>
      <c r="C3150" s="97"/>
      <c r="D3150" s="98"/>
      <c r="E3150" s="98"/>
      <c r="F3150" s="98"/>
      <c r="G3150" s="98"/>
      <c r="H3150" s="98"/>
      <c r="I3150" s="98"/>
      <c r="J3150" s="98"/>
      <c r="K3150" s="98"/>
      <c r="L3150" s="98"/>
      <c r="M3150" s="98"/>
    </row>
    <row r="3151" spans="1:13">
      <c r="A3151" s="5"/>
      <c r="B3151" s="3"/>
      <c r="C3151" s="3"/>
      <c r="D3151" s="4"/>
      <c r="E3151" s="4"/>
      <c r="F3151" s="4"/>
      <c r="G3151" s="4"/>
      <c r="H3151" s="98"/>
      <c r="I3151" s="4"/>
      <c r="J3151" s="4"/>
      <c r="K3151" s="4"/>
      <c r="L3151" s="4"/>
      <c r="M3151" s="4"/>
    </row>
    <row r="3152" spans="1:13">
      <c r="A3152" s="5"/>
      <c r="B3152" s="97"/>
      <c r="C3152" s="97"/>
      <c r="D3152" s="98"/>
      <c r="E3152" s="98"/>
      <c r="F3152" s="98"/>
      <c r="G3152" s="98"/>
      <c r="H3152" s="98"/>
      <c r="I3152" s="98"/>
      <c r="J3152" s="98"/>
      <c r="K3152" s="98"/>
      <c r="L3152" s="98"/>
      <c r="M3152" s="98"/>
    </row>
    <row r="3153" spans="1:13">
      <c r="A3153" s="5"/>
      <c r="B3153" s="97"/>
      <c r="C3153" s="97"/>
      <c r="D3153" s="98"/>
      <c r="E3153" s="98"/>
      <c r="F3153" s="98"/>
      <c r="G3153" s="98"/>
      <c r="H3153" s="98"/>
      <c r="I3153" s="98"/>
      <c r="J3153" s="98"/>
      <c r="K3153" s="98"/>
      <c r="L3153" s="98"/>
      <c r="M3153" s="98"/>
    </row>
    <row r="3154" spans="1:13">
      <c r="A3154" s="5"/>
      <c r="B3154" s="97"/>
      <c r="C3154" s="97"/>
      <c r="D3154" s="98"/>
      <c r="E3154" s="98"/>
      <c r="F3154" s="98"/>
      <c r="G3154" s="98"/>
      <c r="H3154" s="98"/>
      <c r="I3154" s="98"/>
      <c r="J3154" s="98"/>
      <c r="K3154" s="98"/>
      <c r="L3154" s="98"/>
      <c r="M3154" s="98"/>
    </row>
    <row r="3155" spans="1:13">
      <c r="A3155" s="5"/>
      <c r="B3155" s="97"/>
      <c r="C3155" s="97"/>
      <c r="D3155" s="98"/>
      <c r="E3155" s="98"/>
      <c r="F3155" s="98"/>
      <c r="G3155" s="98"/>
      <c r="H3155" s="98"/>
      <c r="I3155" s="98"/>
      <c r="J3155" s="98"/>
      <c r="K3155" s="98"/>
      <c r="L3155" s="98"/>
      <c r="M3155" s="98"/>
    </row>
    <row r="3156" spans="1:13">
      <c r="A3156" s="5"/>
      <c r="B3156" s="97"/>
      <c r="C3156" s="97"/>
      <c r="D3156" s="98"/>
      <c r="E3156" s="98"/>
      <c r="F3156" s="98"/>
      <c r="G3156" s="98"/>
      <c r="H3156" s="98"/>
      <c r="I3156" s="98"/>
      <c r="J3156" s="98"/>
      <c r="K3156" s="98"/>
      <c r="L3156" s="98"/>
      <c r="M3156" s="98"/>
    </row>
    <row r="3157" spans="1:13">
      <c r="A3157" s="5"/>
      <c r="B3157" s="97"/>
      <c r="C3157" s="97"/>
      <c r="D3157" s="98"/>
      <c r="E3157" s="98"/>
      <c r="F3157" s="98"/>
      <c r="G3157" s="98"/>
      <c r="H3157" s="98"/>
      <c r="I3157" s="98"/>
      <c r="J3157" s="98"/>
      <c r="K3157" s="98"/>
      <c r="L3157" s="98"/>
      <c r="M3157" s="98"/>
    </row>
    <row r="3158" spans="1:13">
      <c r="A3158" s="5"/>
      <c r="B3158" s="97"/>
      <c r="C3158" s="97"/>
      <c r="D3158" s="98"/>
      <c r="E3158" s="98"/>
      <c r="F3158" s="98"/>
      <c r="G3158" s="98"/>
      <c r="H3158" s="98"/>
      <c r="I3158" s="98"/>
      <c r="J3158" s="98"/>
      <c r="K3158" s="98"/>
      <c r="L3158" s="98"/>
      <c r="M3158" s="98"/>
    </row>
    <row r="3159" spans="1:13">
      <c r="A3159" s="5"/>
      <c r="B3159" s="97"/>
      <c r="C3159" s="97"/>
      <c r="D3159" s="98"/>
      <c r="E3159" s="98"/>
      <c r="F3159" s="98"/>
      <c r="G3159" s="98"/>
      <c r="H3159" s="98"/>
      <c r="I3159" s="98"/>
      <c r="J3159" s="98"/>
      <c r="K3159" s="98"/>
      <c r="L3159" s="98"/>
      <c r="M3159" s="98"/>
    </row>
    <row r="3160" spans="1:13">
      <c r="A3160" s="5"/>
      <c r="B3160" s="97"/>
      <c r="C3160" s="97"/>
      <c r="D3160" s="98"/>
      <c r="E3160" s="98"/>
      <c r="F3160" s="98"/>
      <c r="G3160" s="98"/>
      <c r="H3160" s="98"/>
      <c r="I3160" s="98"/>
      <c r="J3160" s="98"/>
      <c r="K3160" s="98"/>
      <c r="L3160" s="98"/>
      <c r="M3160" s="98"/>
    </row>
    <row r="3161" spans="1:13">
      <c r="A3161" s="5"/>
      <c r="B3161" s="97"/>
      <c r="C3161" s="97"/>
      <c r="D3161" s="98"/>
      <c r="E3161" s="98"/>
      <c r="F3161" s="98"/>
      <c r="G3161" s="98"/>
      <c r="H3161" s="98"/>
      <c r="I3161" s="98"/>
      <c r="J3161" s="98"/>
      <c r="K3161" s="98"/>
      <c r="L3161" s="98"/>
      <c r="M3161" s="98"/>
    </row>
    <row r="3162" spans="1:13">
      <c r="A3162" s="5"/>
      <c r="B3162" s="97"/>
      <c r="C3162" s="97"/>
      <c r="D3162" s="98"/>
      <c r="E3162" s="98"/>
      <c r="F3162" s="98"/>
      <c r="G3162" s="98"/>
      <c r="H3162" s="98"/>
      <c r="I3162" s="98"/>
      <c r="J3162" s="98"/>
      <c r="K3162" s="98"/>
      <c r="L3162" s="98"/>
      <c r="M3162" s="98"/>
    </row>
    <row r="3163" spans="1:13">
      <c r="A3163" s="5"/>
      <c r="B3163" s="97"/>
      <c r="C3163" s="97"/>
      <c r="D3163" s="98"/>
      <c r="E3163" s="98"/>
      <c r="F3163" s="98"/>
      <c r="G3163" s="98"/>
      <c r="H3163" s="98"/>
      <c r="I3163" s="98"/>
      <c r="J3163" s="98"/>
      <c r="K3163" s="98"/>
      <c r="L3163" s="98"/>
      <c r="M3163" s="98"/>
    </row>
    <row r="3164" spans="1:13">
      <c r="A3164" s="5"/>
      <c r="B3164" s="97"/>
      <c r="C3164" s="97"/>
      <c r="D3164" s="98"/>
      <c r="E3164" s="98"/>
      <c r="F3164" s="98"/>
      <c r="G3164" s="98"/>
      <c r="H3164" s="98"/>
      <c r="I3164" s="98"/>
      <c r="J3164" s="98"/>
      <c r="K3164" s="98"/>
      <c r="L3164" s="98"/>
      <c r="M3164" s="98"/>
    </row>
    <row r="3165" spans="1:13">
      <c r="A3165" s="5"/>
      <c r="B3165" s="97"/>
      <c r="C3165" s="97"/>
      <c r="D3165" s="98"/>
      <c r="E3165" s="98"/>
      <c r="F3165" s="98"/>
      <c r="G3165" s="98"/>
      <c r="H3165" s="98"/>
      <c r="I3165" s="98"/>
      <c r="J3165" s="98"/>
      <c r="K3165" s="98"/>
      <c r="L3165" s="98"/>
      <c r="M3165" s="98"/>
    </row>
    <row r="3166" spans="1:13">
      <c r="A3166" s="5"/>
      <c r="B3166" s="97"/>
      <c r="C3166" s="97"/>
      <c r="D3166" s="98"/>
      <c r="E3166" s="98"/>
      <c r="F3166" s="98"/>
      <c r="G3166" s="98"/>
      <c r="H3166" s="98"/>
      <c r="I3166" s="98"/>
      <c r="J3166" s="98"/>
      <c r="K3166" s="98"/>
      <c r="L3166" s="98"/>
      <c r="M3166" s="98"/>
    </row>
    <row r="3167" spans="1:13">
      <c r="A3167" s="5"/>
      <c r="B3167" s="97"/>
      <c r="C3167" s="97"/>
      <c r="D3167" s="98"/>
      <c r="E3167" s="98"/>
      <c r="F3167" s="98"/>
      <c r="G3167" s="98"/>
      <c r="H3167" s="98"/>
      <c r="I3167" s="98"/>
      <c r="J3167" s="98"/>
      <c r="K3167" s="98"/>
      <c r="L3167" s="98"/>
      <c r="M3167" s="98"/>
    </row>
    <row r="3168" spans="1:13">
      <c r="A3168" s="5"/>
      <c r="B3168" s="97"/>
      <c r="C3168" s="97"/>
      <c r="D3168" s="98"/>
      <c r="E3168" s="98"/>
      <c r="F3168" s="98"/>
      <c r="G3168" s="98"/>
      <c r="H3168" s="98"/>
      <c r="I3168" s="98"/>
      <c r="J3168" s="98"/>
      <c r="K3168" s="98"/>
      <c r="L3168" s="98"/>
      <c r="M3168" s="98"/>
    </row>
    <row r="3169" spans="1:13">
      <c r="A3169" s="5"/>
      <c r="B3169" s="97"/>
      <c r="C3169" s="97"/>
      <c r="D3169" s="98"/>
      <c r="E3169" s="98"/>
      <c r="F3169" s="98"/>
      <c r="G3169" s="98"/>
      <c r="H3169" s="98"/>
      <c r="I3169" s="98"/>
      <c r="J3169" s="98"/>
      <c r="K3169" s="98"/>
      <c r="L3169" s="98"/>
      <c r="M3169" s="98"/>
    </row>
    <row r="3170" spans="1:13">
      <c r="A3170" s="5"/>
      <c r="B3170" s="97"/>
      <c r="C3170" s="97"/>
      <c r="D3170" s="98"/>
      <c r="E3170" s="98"/>
      <c r="F3170" s="98"/>
      <c r="G3170" s="98"/>
      <c r="H3170" s="98"/>
      <c r="I3170" s="98"/>
      <c r="J3170" s="98"/>
      <c r="K3170" s="98"/>
      <c r="L3170" s="98"/>
      <c r="M3170" s="98"/>
    </row>
    <row r="3171" spans="1:13">
      <c r="A3171" s="5"/>
      <c r="B3171" s="97"/>
      <c r="C3171" s="97"/>
      <c r="D3171" s="98"/>
      <c r="E3171" s="98"/>
      <c r="F3171" s="98"/>
      <c r="G3171" s="98"/>
      <c r="H3171" s="98"/>
      <c r="I3171" s="98"/>
      <c r="J3171" s="98"/>
      <c r="K3171" s="98"/>
      <c r="L3171" s="98"/>
      <c r="M3171" s="98"/>
    </row>
    <row r="3172" spans="1:13">
      <c r="A3172" s="5"/>
      <c r="B3172" s="97"/>
      <c r="C3172" s="97"/>
      <c r="D3172" s="98"/>
      <c r="E3172" s="98"/>
      <c r="F3172" s="98"/>
      <c r="G3172" s="98"/>
      <c r="H3172" s="98"/>
      <c r="I3172" s="98"/>
      <c r="J3172" s="98"/>
      <c r="K3172" s="98"/>
      <c r="L3172" s="98"/>
      <c r="M3172" s="98"/>
    </row>
    <row r="3173" spans="1:13">
      <c r="A3173" s="5"/>
      <c r="B3173" s="97"/>
      <c r="C3173" s="97"/>
      <c r="D3173" s="98"/>
      <c r="E3173" s="98"/>
      <c r="F3173" s="98"/>
      <c r="G3173" s="98"/>
      <c r="H3173" s="98"/>
      <c r="I3173" s="98"/>
      <c r="J3173" s="98"/>
      <c r="K3173" s="98"/>
      <c r="L3173" s="98"/>
      <c r="M3173" s="98"/>
    </row>
    <row r="3174" spans="1:13">
      <c r="A3174" s="5"/>
      <c r="B3174" s="97"/>
      <c r="C3174" s="97"/>
      <c r="D3174" s="98"/>
      <c r="E3174" s="98"/>
      <c r="F3174" s="98"/>
      <c r="G3174" s="98"/>
      <c r="H3174" s="98"/>
      <c r="I3174" s="98"/>
      <c r="J3174" s="98"/>
      <c r="K3174" s="98"/>
      <c r="L3174" s="98"/>
      <c r="M3174" s="98"/>
    </row>
    <row r="3175" spans="1:13">
      <c r="A3175" s="5"/>
      <c r="B3175" s="97"/>
      <c r="C3175" s="97"/>
      <c r="D3175" s="98"/>
      <c r="E3175" s="98"/>
      <c r="F3175" s="98"/>
      <c r="G3175" s="98"/>
      <c r="H3175" s="98"/>
      <c r="I3175" s="98"/>
      <c r="J3175" s="98"/>
      <c r="K3175" s="98"/>
      <c r="L3175" s="98"/>
      <c r="M3175" s="98"/>
    </row>
    <row r="3176" spans="1:13">
      <c r="A3176" s="5"/>
      <c r="B3176" s="97"/>
      <c r="C3176" s="97"/>
      <c r="D3176" s="98"/>
      <c r="E3176" s="98"/>
      <c r="F3176" s="98"/>
      <c r="G3176" s="98"/>
      <c r="H3176" s="98"/>
      <c r="I3176" s="98"/>
      <c r="J3176" s="98"/>
      <c r="K3176" s="98"/>
      <c r="L3176" s="98"/>
      <c r="M3176" s="98"/>
    </row>
    <row r="3177" spans="1:13">
      <c r="A3177" s="5"/>
      <c r="B3177" s="97"/>
      <c r="C3177" s="97"/>
      <c r="D3177" s="98"/>
      <c r="E3177" s="98"/>
      <c r="F3177" s="98"/>
      <c r="G3177" s="98"/>
      <c r="H3177" s="98"/>
      <c r="I3177" s="98"/>
      <c r="J3177" s="98"/>
      <c r="K3177" s="98"/>
      <c r="L3177" s="98"/>
      <c r="M3177" s="98"/>
    </row>
    <row r="3178" spans="1:13">
      <c r="A3178" s="5"/>
      <c r="B3178" s="97"/>
      <c r="C3178" s="97"/>
      <c r="D3178" s="98"/>
      <c r="E3178" s="98"/>
      <c r="F3178" s="98"/>
      <c r="G3178" s="98"/>
      <c r="H3178" s="98"/>
      <c r="I3178" s="98"/>
      <c r="J3178" s="98"/>
      <c r="K3178" s="98"/>
      <c r="L3178" s="98"/>
      <c r="M3178" s="98"/>
    </row>
    <row r="3179" spans="1:13">
      <c r="A3179" s="5"/>
      <c r="B3179" s="97"/>
      <c r="C3179" s="97"/>
      <c r="D3179" s="98"/>
      <c r="E3179" s="98"/>
      <c r="F3179" s="98"/>
      <c r="G3179" s="98"/>
      <c r="H3179" s="98"/>
      <c r="I3179" s="98"/>
      <c r="J3179" s="98"/>
      <c r="K3179" s="98"/>
      <c r="L3179" s="98"/>
      <c r="M3179" s="98"/>
    </row>
    <row r="3180" spans="1:13">
      <c r="A3180" s="5"/>
      <c r="B3180" s="97"/>
      <c r="C3180" s="97"/>
      <c r="D3180" s="98"/>
      <c r="E3180" s="98"/>
      <c r="F3180" s="98"/>
      <c r="G3180" s="98"/>
      <c r="H3180" s="98"/>
      <c r="I3180" s="98"/>
      <c r="J3180" s="98"/>
      <c r="K3180" s="98"/>
      <c r="L3180" s="98"/>
      <c r="M3180" s="98"/>
    </row>
    <row r="3181" spans="1:13">
      <c r="A3181" s="5"/>
      <c r="B3181" s="97"/>
      <c r="C3181" s="97"/>
      <c r="D3181" s="98"/>
      <c r="E3181" s="98"/>
      <c r="F3181" s="98"/>
      <c r="G3181" s="98"/>
      <c r="H3181" s="98"/>
      <c r="I3181" s="98"/>
      <c r="J3181" s="98"/>
      <c r="K3181" s="98"/>
      <c r="L3181" s="98"/>
      <c r="M3181" s="98"/>
    </row>
    <row r="3182" spans="1:13">
      <c r="A3182" s="5"/>
      <c r="B3182" s="97"/>
      <c r="C3182" s="97"/>
      <c r="D3182" s="98"/>
      <c r="E3182" s="98"/>
      <c r="F3182" s="98"/>
      <c r="G3182" s="98"/>
      <c r="H3182" s="98"/>
      <c r="I3182" s="98"/>
      <c r="J3182" s="98"/>
      <c r="K3182" s="98"/>
      <c r="L3182" s="98"/>
      <c r="M3182" s="98"/>
    </row>
    <row r="3183" spans="1:13">
      <c r="A3183" s="5"/>
      <c r="B3183" s="97"/>
      <c r="C3183" s="97"/>
      <c r="D3183" s="98"/>
      <c r="E3183" s="98"/>
      <c r="F3183" s="98"/>
      <c r="G3183" s="98"/>
      <c r="H3183" s="98"/>
      <c r="I3183" s="98"/>
      <c r="J3183" s="98"/>
      <c r="K3183" s="98"/>
      <c r="L3183" s="98"/>
      <c r="M3183" s="98"/>
    </row>
    <row r="3184" spans="1:13">
      <c r="A3184" s="5"/>
      <c r="B3184" s="97"/>
      <c r="C3184" s="97"/>
      <c r="D3184" s="98"/>
      <c r="E3184" s="98"/>
      <c r="F3184" s="98"/>
      <c r="G3184" s="98"/>
      <c r="H3184" s="98"/>
      <c r="I3184" s="98"/>
      <c r="J3184" s="98"/>
      <c r="K3184" s="98"/>
      <c r="L3184" s="98"/>
      <c r="M3184" s="98"/>
    </row>
    <row r="3185" spans="1:13">
      <c r="A3185" s="5"/>
      <c r="B3185" s="97"/>
      <c r="C3185" s="97"/>
      <c r="D3185" s="98"/>
      <c r="E3185" s="98"/>
      <c r="F3185" s="98"/>
      <c r="G3185" s="98"/>
      <c r="H3185" s="98"/>
      <c r="I3185" s="98"/>
      <c r="J3185" s="98"/>
      <c r="K3185" s="98"/>
      <c r="L3185" s="98"/>
      <c r="M3185" s="98"/>
    </row>
    <row r="3186" spans="1:13">
      <c r="A3186" s="5"/>
      <c r="B3186" s="97"/>
      <c r="C3186" s="97"/>
      <c r="D3186" s="98"/>
      <c r="E3186" s="98"/>
      <c r="F3186" s="98"/>
      <c r="G3186" s="98"/>
      <c r="H3186" s="98"/>
      <c r="I3186" s="98"/>
      <c r="J3186" s="98"/>
      <c r="K3186" s="98"/>
      <c r="L3186" s="98"/>
      <c r="M3186" s="98"/>
    </row>
    <row r="3187" spans="1:13">
      <c r="A3187" s="5"/>
      <c r="B3187" s="97"/>
      <c r="C3187" s="97"/>
      <c r="D3187" s="98"/>
      <c r="E3187" s="98"/>
      <c r="F3187" s="98"/>
      <c r="G3187" s="98"/>
      <c r="H3187" s="98"/>
      <c r="I3187" s="98"/>
      <c r="J3187" s="98"/>
      <c r="K3187" s="98"/>
      <c r="L3187" s="98"/>
      <c r="M3187" s="98"/>
    </row>
    <row r="3188" spans="1:13">
      <c r="A3188" s="5"/>
      <c r="B3188" s="97"/>
      <c r="C3188" s="97"/>
      <c r="D3188" s="98"/>
      <c r="E3188" s="98"/>
      <c r="F3188" s="98"/>
      <c r="G3188" s="98"/>
      <c r="H3188" s="98"/>
      <c r="I3188" s="98"/>
      <c r="J3188" s="98"/>
      <c r="K3188" s="98"/>
      <c r="L3188" s="98"/>
      <c r="M3188" s="98"/>
    </row>
    <row r="3189" spans="1:13">
      <c r="A3189" s="5"/>
      <c r="B3189" s="97"/>
      <c r="C3189" s="97"/>
      <c r="D3189" s="98"/>
      <c r="E3189" s="98"/>
      <c r="F3189" s="98"/>
      <c r="G3189" s="98"/>
      <c r="H3189" s="98"/>
      <c r="I3189" s="98"/>
      <c r="J3189" s="98"/>
      <c r="K3189" s="98"/>
      <c r="L3189" s="98"/>
      <c r="M3189" s="98"/>
    </row>
    <row r="3190" spans="1:13">
      <c r="A3190" s="5"/>
      <c r="B3190" s="97"/>
      <c r="C3190" s="97"/>
      <c r="D3190" s="98"/>
      <c r="E3190" s="98"/>
      <c r="F3190" s="98"/>
      <c r="G3190" s="98"/>
      <c r="H3190" s="98"/>
      <c r="I3190" s="98"/>
      <c r="J3190" s="98"/>
      <c r="K3190" s="98"/>
      <c r="L3190" s="98"/>
      <c r="M3190" s="98"/>
    </row>
    <row r="3191" spans="1:13">
      <c r="A3191" s="5"/>
      <c r="B3191" s="97"/>
      <c r="C3191" s="97"/>
      <c r="D3191" s="98"/>
      <c r="E3191" s="98"/>
      <c r="F3191" s="98"/>
      <c r="G3191" s="98"/>
      <c r="H3191" s="98"/>
      <c r="I3191" s="98"/>
      <c r="J3191" s="98"/>
      <c r="K3191" s="98"/>
      <c r="L3191" s="98"/>
      <c r="M3191" s="98"/>
    </row>
    <row r="3192" spans="1:13">
      <c r="A3192" s="5"/>
      <c r="B3192" s="97"/>
      <c r="C3192" s="97"/>
      <c r="D3192" s="98"/>
      <c r="E3192" s="98"/>
      <c r="F3192" s="98"/>
      <c r="G3192" s="98"/>
      <c r="H3192" s="98"/>
      <c r="I3192" s="98"/>
      <c r="J3192" s="98"/>
      <c r="K3192" s="98"/>
      <c r="L3192" s="98"/>
      <c r="M3192" s="98"/>
    </row>
    <row r="3193" spans="1:13">
      <c r="A3193" s="5"/>
      <c r="B3193" s="97"/>
      <c r="C3193" s="97"/>
      <c r="D3193" s="98"/>
      <c r="E3193" s="98"/>
      <c r="F3193" s="98"/>
      <c r="G3193" s="98"/>
      <c r="H3193" s="98"/>
      <c r="I3193" s="98"/>
      <c r="J3193" s="98"/>
      <c r="K3193" s="98"/>
      <c r="L3193" s="98"/>
      <c r="M3193" s="98"/>
    </row>
    <row r="3194" spans="1:13">
      <c r="A3194" s="5"/>
      <c r="B3194" s="97"/>
      <c r="C3194" s="97"/>
      <c r="D3194" s="98"/>
      <c r="E3194" s="98"/>
      <c r="F3194" s="98"/>
      <c r="G3194" s="98"/>
      <c r="H3194" s="98"/>
      <c r="I3194" s="98"/>
      <c r="J3194" s="98"/>
      <c r="K3194" s="98"/>
      <c r="L3194" s="98"/>
      <c r="M3194" s="98"/>
    </row>
    <row r="3195" spans="1:13">
      <c r="A3195" s="5"/>
      <c r="B3195" s="97"/>
      <c r="C3195" s="97"/>
      <c r="D3195" s="98"/>
      <c r="E3195" s="98"/>
      <c r="F3195" s="98"/>
      <c r="G3195" s="98"/>
      <c r="H3195" s="98"/>
      <c r="I3195" s="98"/>
      <c r="J3195" s="98"/>
      <c r="K3195" s="98"/>
      <c r="L3195" s="98"/>
      <c r="M3195" s="98"/>
    </row>
    <row r="3196" spans="1:13">
      <c r="A3196" s="5"/>
      <c r="B3196" s="97"/>
      <c r="C3196" s="97"/>
      <c r="D3196" s="98"/>
      <c r="E3196" s="98"/>
      <c r="F3196" s="98"/>
      <c r="G3196" s="98"/>
      <c r="H3196" s="98"/>
      <c r="I3196" s="98"/>
      <c r="J3196" s="98"/>
      <c r="K3196" s="98"/>
      <c r="L3196" s="98"/>
      <c r="M3196" s="98"/>
    </row>
    <row r="3197" spans="1:13">
      <c r="A3197" s="5"/>
      <c r="B3197" s="97"/>
      <c r="C3197" s="97"/>
      <c r="D3197" s="98"/>
      <c r="E3197" s="98"/>
      <c r="F3197" s="98"/>
      <c r="G3197" s="98"/>
      <c r="H3197" s="98"/>
      <c r="I3197" s="98"/>
      <c r="J3197" s="98"/>
      <c r="K3197" s="98"/>
      <c r="L3197" s="98"/>
      <c r="M3197" s="98"/>
    </row>
    <row r="3198" spans="1:13">
      <c r="A3198" s="5"/>
      <c r="B3198" s="97"/>
      <c r="C3198" s="97"/>
      <c r="D3198" s="98"/>
      <c r="E3198" s="98"/>
      <c r="F3198" s="98"/>
      <c r="G3198" s="98"/>
      <c r="H3198" s="98"/>
      <c r="I3198" s="98"/>
      <c r="J3198" s="98"/>
      <c r="K3198" s="98"/>
      <c r="L3198" s="98"/>
      <c r="M3198" s="98"/>
    </row>
    <row r="3199" spans="1:13">
      <c r="A3199" s="5"/>
      <c r="B3199" s="97"/>
      <c r="C3199" s="97"/>
      <c r="D3199" s="98"/>
      <c r="E3199" s="98"/>
      <c r="F3199" s="98"/>
      <c r="G3199" s="98"/>
      <c r="H3199" s="98"/>
      <c r="I3199" s="98"/>
      <c r="J3199" s="98"/>
      <c r="K3199" s="98"/>
      <c r="L3199" s="98"/>
      <c r="M3199" s="98"/>
    </row>
    <row r="3200" spans="1:13">
      <c r="A3200" s="5"/>
      <c r="B3200" s="97"/>
      <c r="C3200" s="97"/>
      <c r="D3200" s="98"/>
      <c r="E3200" s="98"/>
      <c r="F3200" s="98"/>
      <c r="G3200" s="98"/>
      <c r="H3200" s="98"/>
      <c r="I3200" s="98"/>
      <c r="J3200" s="98"/>
      <c r="K3200" s="98"/>
      <c r="L3200" s="98"/>
      <c r="M3200" s="98"/>
    </row>
    <row r="3201" spans="1:13">
      <c r="A3201" s="5"/>
      <c r="B3201" s="97"/>
      <c r="C3201" s="97"/>
      <c r="D3201" s="98"/>
      <c r="E3201" s="98"/>
      <c r="F3201" s="98"/>
      <c r="G3201" s="98"/>
      <c r="H3201" s="98"/>
      <c r="I3201" s="98"/>
      <c r="J3201" s="98"/>
      <c r="K3201" s="98"/>
      <c r="L3201" s="98"/>
      <c r="M3201" s="98"/>
    </row>
    <row r="3202" spans="1:13">
      <c r="A3202" s="5"/>
      <c r="B3202" s="97"/>
      <c r="C3202" s="97"/>
      <c r="D3202" s="98"/>
      <c r="E3202" s="98"/>
      <c r="F3202" s="98"/>
      <c r="G3202" s="98"/>
      <c r="H3202" s="98"/>
      <c r="I3202" s="98"/>
      <c r="J3202" s="98"/>
      <c r="K3202" s="98"/>
      <c r="L3202" s="98"/>
      <c r="M3202" s="98"/>
    </row>
    <row r="3203" spans="1:13">
      <c r="A3203" s="5"/>
      <c r="B3203" s="97"/>
      <c r="C3203" s="97"/>
      <c r="D3203" s="98"/>
      <c r="E3203" s="98"/>
      <c r="F3203" s="98"/>
      <c r="G3203" s="98"/>
      <c r="H3203" s="98"/>
      <c r="I3203" s="98"/>
      <c r="J3203" s="98"/>
      <c r="K3203" s="98"/>
      <c r="L3203" s="98"/>
      <c r="M3203" s="98"/>
    </row>
    <row r="3204" spans="1:13">
      <c r="A3204" s="5"/>
      <c r="B3204" s="97"/>
      <c r="C3204" s="97"/>
      <c r="D3204" s="98"/>
      <c r="E3204" s="98"/>
      <c r="F3204" s="98"/>
      <c r="G3204" s="98"/>
      <c r="H3204" s="98"/>
      <c r="I3204" s="98"/>
      <c r="J3204" s="98"/>
      <c r="K3204" s="98"/>
      <c r="L3204" s="98"/>
      <c r="M3204" s="98"/>
    </row>
    <row r="3205" spans="1:13">
      <c r="A3205" s="5"/>
      <c r="B3205" s="97"/>
      <c r="C3205" s="97"/>
      <c r="D3205" s="98"/>
      <c r="E3205" s="98"/>
      <c r="F3205" s="98"/>
      <c r="G3205" s="98"/>
      <c r="H3205" s="98"/>
      <c r="I3205" s="98"/>
      <c r="J3205" s="98"/>
      <c r="K3205" s="98"/>
      <c r="L3205" s="98"/>
      <c r="M3205" s="98"/>
    </row>
    <row r="3206" spans="1:13">
      <c r="A3206" s="5"/>
      <c r="B3206" s="97"/>
      <c r="C3206" s="97"/>
      <c r="D3206" s="98"/>
      <c r="E3206" s="98"/>
      <c r="F3206" s="98"/>
      <c r="G3206" s="98"/>
      <c r="H3206" s="98"/>
      <c r="I3206" s="98"/>
      <c r="J3206" s="98"/>
      <c r="K3206" s="98"/>
      <c r="L3206" s="98"/>
      <c r="M3206" s="98"/>
    </row>
    <row r="3207" spans="1:13">
      <c r="A3207" s="5"/>
      <c r="B3207" s="97"/>
      <c r="C3207" s="97"/>
      <c r="D3207" s="98"/>
      <c r="E3207" s="98"/>
      <c r="F3207" s="98"/>
      <c r="G3207" s="98"/>
      <c r="H3207" s="98"/>
      <c r="I3207" s="98"/>
      <c r="J3207" s="98"/>
      <c r="K3207" s="98"/>
      <c r="L3207" s="98"/>
      <c r="M3207" s="98"/>
    </row>
    <row r="3208" spans="1:13">
      <c r="A3208" s="5"/>
      <c r="B3208" s="97"/>
      <c r="C3208" s="97"/>
      <c r="D3208" s="98"/>
      <c r="E3208" s="98"/>
      <c r="F3208" s="98"/>
      <c r="G3208" s="98"/>
      <c r="H3208" s="98"/>
      <c r="I3208" s="98"/>
      <c r="J3208" s="98"/>
      <c r="K3208" s="98"/>
      <c r="L3208" s="98"/>
      <c r="M3208" s="98"/>
    </row>
    <row r="3209" spans="1:13">
      <c r="A3209" s="5"/>
      <c r="B3209" s="97"/>
      <c r="C3209" s="97"/>
      <c r="D3209" s="98"/>
      <c r="E3209" s="98"/>
      <c r="F3209" s="98"/>
      <c r="G3209" s="98"/>
      <c r="H3209" s="98"/>
      <c r="I3209" s="98"/>
      <c r="J3209" s="98"/>
      <c r="K3209" s="98"/>
      <c r="L3209" s="98"/>
      <c r="M3209" s="98"/>
    </row>
    <row r="3210" spans="1:13">
      <c r="A3210" s="5"/>
      <c r="B3210" s="97"/>
      <c r="C3210" s="97"/>
      <c r="D3210" s="98"/>
      <c r="E3210" s="98"/>
      <c r="F3210" s="98"/>
      <c r="G3210" s="98"/>
      <c r="H3210" s="98"/>
      <c r="I3210" s="98"/>
      <c r="J3210" s="98"/>
      <c r="K3210" s="98"/>
      <c r="L3210" s="98"/>
      <c r="M3210" s="98"/>
    </row>
    <row r="3211" spans="1:13">
      <c r="A3211" s="5"/>
      <c r="B3211" s="97"/>
      <c r="C3211" s="97"/>
      <c r="D3211" s="98"/>
      <c r="E3211" s="98"/>
      <c r="F3211" s="98"/>
      <c r="G3211" s="98"/>
      <c r="H3211" s="98"/>
      <c r="I3211" s="98"/>
      <c r="J3211" s="98"/>
      <c r="K3211" s="98"/>
      <c r="L3211" s="98"/>
      <c r="M3211" s="98"/>
    </row>
    <row r="3212" spans="1:13">
      <c r="A3212" s="5"/>
      <c r="B3212" s="97"/>
      <c r="C3212" s="97"/>
      <c r="D3212" s="98"/>
      <c r="E3212" s="98"/>
      <c r="F3212" s="98"/>
      <c r="G3212" s="98"/>
      <c r="H3212" s="98"/>
      <c r="I3212" s="98"/>
      <c r="J3212" s="98"/>
      <c r="K3212" s="98"/>
      <c r="L3212" s="98"/>
      <c r="M3212" s="98"/>
    </row>
    <row r="3213" spans="1:13">
      <c r="A3213" s="5"/>
      <c r="B3213" s="97"/>
      <c r="C3213" s="97"/>
      <c r="D3213" s="98"/>
      <c r="E3213" s="98"/>
      <c r="F3213" s="98"/>
      <c r="G3213" s="98"/>
      <c r="H3213" s="98"/>
      <c r="I3213" s="98"/>
      <c r="J3213" s="98"/>
      <c r="K3213" s="98"/>
      <c r="L3213" s="98"/>
      <c r="M3213" s="98"/>
    </row>
    <row r="3214" spans="1:13">
      <c r="A3214" s="5"/>
      <c r="B3214" s="97"/>
      <c r="C3214" s="97"/>
      <c r="D3214" s="98"/>
      <c r="E3214" s="98"/>
      <c r="F3214" s="98"/>
      <c r="G3214" s="98"/>
      <c r="H3214" s="98"/>
      <c r="I3214" s="98"/>
      <c r="J3214" s="98"/>
      <c r="K3214" s="98"/>
      <c r="L3214" s="98"/>
      <c r="M3214" s="98"/>
    </row>
    <row r="3215" spans="1:13">
      <c r="A3215" s="5"/>
      <c r="B3215" s="97"/>
      <c r="C3215" s="97"/>
      <c r="D3215" s="98"/>
      <c r="E3215" s="98"/>
      <c r="F3215" s="98"/>
      <c r="G3215" s="98"/>
      <c r="H3215" s="98"/>
      <c r="I3215" s="98"/>
      <c r="J3215" s="98"/>
      <c r="K3215" s="98"/>
      <c r="L3215" s="98"/>
      <c r="M3215" s="98"/>
    </row>
    <row r="3216" spans="1:13">
      <c r="A3216" s="5"/>
      <c r="B3216" s="97"/>
      <c r="C3216" s="97"/>
      <c r="D3216" s="98"/>
      <c r="E3216" s="98"/>
      <c r="F3216" s="98"/>
      <c r="G3216" s="98"/>
      <c r="H3216" s="98"/>
      <c r="I3216" s="98"/>
      <c r="J3216" s="98"/>
      <c r="K3216" s="98"/>
      <c r="L3216" s="98"/>
      <c r="M3216" s="98"/>
    </row>
    <row r="3217" spans="1:13">
      <c r="A3217" s="5"/>
      <c r="B3217" s="97"/>
      <c r="C3217" s="97"/>
      <c r="D3217" s="98"/>
      <c r="E3217" s="98"/>
      <c r="F3217" s="98"/>
      <c r="G3217" s="98"/>
      <c r="H3217" s="98"/>
      <c r="I3217" s="98"/>
      <c r="J3217" s="98"/>
      <c r="K3217" s="98"/>
      <c r="L3217" s="98"/>
      <c r="M3217" s="98"/>
    </row>
    <row r="3218" spans="1:13">
      <c r="A3218" s="5"/>
      <c r="B3218" s="97"/>
      <c r="C3218" s="97"/>
      <c r="D3218" s="98"/>
      <c r="E3218" s="98"/>
      <c r="F3218" s="98"/>
      <c r="G3218" s="98"/>
      <c r="H3218" s="98"/>
      <c r="I3218" s="98"/>
      <c r="J3218" s="98"/>
      <c r="K3218" s="98"/>
      <c r="L3218" s="98"/>
      <c r="M3218" s="98"/>
    </row>
    <row r="3219" spans="1:13">
      <c r="A3219" s="5"/>
      <c r="B3219" s="97"/>
      <c r="C3219" s="97"/>
      <c r="D3219" s="98"/>
      <c r="E3219" s="98"/>
      <c r="F3219" s="98"/>
      <c r="G3219" s="98"/>
      <c r="H3219" s="98"/>
      <c r="I3219" s="98"/>
      <c r="J3219" s="98"/>
      <c r="K3219" s="98"/>
      <c r="L3219" s="98"/>
      <c r="M3219" s="98"/>
    </row>
    <row r="3220" spans="1:13">
      <c r="A3220" s="5"/>
      <c r="B3220" s="97"/>
      <c r="C3220" s="97"/>
      <c r="D3220" s="98"/>
      <c r="E3220" s="98"/>
      <c r="F3220" s="98"/>
      <c r="G3220" s="98"/>
      <c r="H3220" s="98"/>
      <c r="I3220" s="98"/>
      <c r="J3220" s="98"/>
      <c r="K3220" s="98"/>
      <c r="L3220" s="98"/>
      <c r="M3220" s="98"/>
    </row>
    <row r="3221" spans="1:13">
      <c r="A3221" s="5"/>
      <c r="B3221" s="97"/>
      <c r="C3221" s="97"/>
      <c r="D3221" s="98"/>
      <c r="E3221" s="98"/>
      <c r="F3221" s="98"/>
      <c r="G3221" s="98"/>
      <c r="H3221" s="98"/>
      <c r="I3221" s="98"/>
      <c r="J3221" s="98"/>
      <c r="K3221" s="98"/>
      <c r="L3221" s="98"/>
      <c r="M3221" s="98"/>
    </row>
    <row r="3222" spans="1:13">
      <c r="A3222" s="5"/>
      <c r="B3222" s="97"/>
      <c r="C3222" s="97"/>
      <c r="D3222" s="98"/>
      <c r="E3222" s="98"/>
      <c r="F3222" s="98"/>
      <c r="G3222" s="98"/>
      <c r="H3222" s="98"/>
      <c r="I3222" s="98"/>
      <c r="J3222" s="98"/>
      <c r="K3222" s="98"/>
      <c r="L3222" s="98"/>
      <c r="M3222" s="98"/>
    </row>
    <row r="3223" spans="1:13">
      <c r="A3223" s="5"/>
      <c r="B3223" s="97"/>
      <c r="C3223" s="97"/>
      <c r="D3223" s="98"/>
      <c r="E3223" s="98"/>
      <c r="F3223" s="98"/>
      <c r="G3223" s="98"/>
      <c r="H3223" s="98"/>
      <c r="I3223" s="98"/>
      <c r="J3223" s="98"/>
      <c r="K3223" s="98"/>
      <c r="L3223" s="98"/>
      <c r="M3223" s="98"/>
    </row>
    <row r="3224" spans="1:13">
      <c r="A3224" s="5"/>
      <c r="B3224" s="97"/>
      <c r="C3224" s="97"/>
      <c r="D3224" s="98"/>
      <c r="E3224" s="98"/>
      <c r="F3224" s="98"/>
      <c r="G3224" s="98"/>
      <c r="H3224" s="98"/>
      <c r="I3224" s="98"/>
      <c r="J3224" s="98"/>
      <c r="K3224" s="98"/>
      <c r="L3224" s="98"/>
      <c r="M3224" s="98"/>
    </row>
    <row r="3225" spans="1:13">
      <c r="A3225" s="5"/>
      <c r="B3225" s="97"/>
      <c r="C3225" s="97"/>
      <c r="D3225" s="98"/>
      <c r="E3225" s="98"/>
      <c r="F3225" s="98"/>
      <c r="G3225" s="98"/>
      <c r="H3225" s="98"/>
      <c r="I3225" s="98"/>
      <c r="J3225" s="98"/>
      <c r="K3225" s="98"/>
      <c r="L3225" s="98"/>
      <c r="M3225" s="98"/>
    </row>
    <row r="3226" spans="1:13">
      <c r="A3226" s="5"/>
      <c r="B3226" s="97"/>
      <c r="C3226" s="97"/>
      <c r="D3226" s="98"/>
      <c r="E3226" s="98"/>
      <c r="F3226" s="98"/>
      <c r="G3226" s="98"/>
      <c r="H3226" s="98"/>
      <c r="I3226" s="98"/>
      <c r="J3226" s="98"/>
      <c r="K3226" s="98"/>
      <c r="L3226" s="98"/>
      <c r="M3226" s="98"/>
    </row>
    <row r="3227" spans="1:13">
      <c r="A3227" s="5"/>
      <c r="B3227" s="97"/>
      <c r="C3227" s="97"/>
      <c r="D3227" s="98"/>
      <c r="E3227" s="98"/>
      <c r="F3227" s="98"/>
      <c r="G3227" s="98"/>
      <c r="H3227" s="98"/>
      <c r="I3227" s="98"/>
      <c r="J3227" s="98"/>
      <c r="K3227" s="98"/>
      <c r="L3227" s="98"/>
      <c r="M3227" s="98"/>
    </row>
    <row r="3228" spans="1:13">
      <c r="A3228" s="5"/>
      <c r="B3228" s="97"/>
      <c r="C3228" s="97"/>
      <c r="D3228" s="98"/>
      <c r="E3228" s="98"/>
      <c r="F3228" s="98"/>
      <c r="G3228" s="98"/>
      <c r="H3228" s="98"/>
      <c r="I3228" s="98"/>
      <c r="J3228" s="98"/>
      <c r="K3228" s="98"/>
      <c r="L3228" s="98"/>
      <c r="M3228" s="98"/>
    </row>
    <row r="3229" spans="1:13">
      <c r="A3229" s="5"/>
      <c r="B3229" s="97"/>
      <c r="C3229" s="97"/>
      <c r="D3229" s="98"/>
      <c r="E3229" s="98"/>
      <c r="F3229" s="98"/>
      <c r="G3229" s="98"/>
      <c r="H3229" s="98"/>
      <c r="I3229" s="98"/>
      <c r="J3229" s="98"/>
      <c r="K3229" s="98"/>
      <c r="L3229" s="98"/>
      <c r="M3229" s="98"/>
    </row>
    <row r="3230" spans="1:13">
      <c r="A3230" s="5"/>
      <c r="B3230" s="97"/>
      <c r="C3230" s="97"/>
      <c r="D3230" s="98"/>
      <c r="E3230" s="98"/>
      <c r="F3230" s="98"/>
      <c r="G3230" s="98"/>
      <c r="H3230" s="98"/>
      <c r="I3230" s="98"/>
      <c r="J3230" s="98"/>
      <c r="K3230" s="98"/>
      <c r="L3230" s="98"/>
      <c r="M3230" s="98"/>
    </row>
    <row r="3231" spans="1:13">
      <c r="A3231" s="5"/>
      <c r="B3231" s="97"/>
      <c r="C3231" s="97"/>
      <c r="D3231" s="98"/>
      <c r="E3231" s="98"/>
      <c r="F3231" s="98"/>
      <c r="G3231" s="98"/>
      <c r="H3231" s="98"/>
      <c r="I3231" s="98"/>
      <c r="J3231" s="98"/>
      <c r="K3231" s="98"/>
      <c r="L3231" s="98"/>
      <c r="M3231" s="98"/>
    </row>
    <row r="3232" spans="1:13">
      <c r="A3232" s="5"/>
      <c r="B3232" s="97"/>
      <c r="C3232" s="97"/>
      <c r="D3232" s="98"/>
      <c r="E3232" s="98"/>
      <c r="F3232" s="98"/>
      <c r="G3232" s="98"/>
      <c r="H3232" s="98"/>
      <c r="I3232" s="98"/>
      <c r="J3232" s="98"/>
      <c r="K3232" s="98"/>
      <c r="L3232" s="98"/>
      <c r="M3232" s="98"/>
    </row>
    <row r="3233" spans="1:13">
      <c r="A3233" s="5"/>
      <c r="B3233" s="97"/>
      <c r="C3233" s="97"/>
      <c r="D3233" s="98"/>
      <c r="E3233" s="98"/>
      <c r="F3233" s="98"/>
      <c r="G3233" s="98"/>
      <c r="H3233" s="98"/>
      <c r="I3233" s="98"/>
      <c r="J3233" s="98"/>
      <c r="K3233" s="98"/>
      <c r="L3233" s="98"/>
      <c r="M3233" s="98"/>
    </row>
    <row r="3234" spans="1:13">
      <c r="A3234" s="5"/>
      <c r="B3234" s="97"/>
      <c r="C3234" s="97"/>
      <c r="D3234" s="98"/>
      <c r="E3234" s="98"/>
      <c r="F3234" s="98"/>
      <c r="G3234" s="98"/>
      <c r="H3234" s="98"/>
      <c r="I3234" s="98"/>
      <c r="J3234" s="98"/>
      <c r="K3234" s="98"/>
      <c r="L3234" s="98"/>
      <c r="M3234" s="98"/>
    </row>
    <row r="3235" spans="1:13">
      <c r="A3235" s="5"/>
      <c r="B3235" s="97"/>
      <c r="C3235" s="97"/>
      <c r="D3235" s="98"/>
      <c r="E3235" s="98"/>
      <c r="F3235" s="98"/>
      <c r="G3235" s="98"/>
      <c r="H3235" s="98"/>
      <c r="I3235" s="98"/>
      <c r="J3235" s="98"/>
      <c r="K3235" s="98"/>
      <c r="L3235" s="98"/>
      <c r="M3235" s="98"/>
    </row>
    <row r="3236" spans="1:13">
      <c r="A3236" s="5"/>
      <c r="B3236" s="97"/>
      <c r="C3236" s="97"/>
      <c r="D3236" s="98"/>
      <c r="E3236" s="98"/>
      <c r="F3236" s="98"/>
      <c r="G3236" s="98"/>
      <c r="H3236" s="98"/>
      <c r="I3236" s="98"/>
      <c r="J3236" s="98"/>
      <c r="K3236" s="98"/>
      <c r="L3236" s="98"/>
      <c r="M3236" s="98"/>
    </row>
    <row r="3237" spans="1:13">
      <c r="A3237" s="5"/>
      <c r="B3237" s="97"/>
      <c r="C3237" s="97"/>
      <c r="D3237" s="98"/>
      <c r="E3237" s="98"/>
      <c r="F3237" s="98"/>
      <c r="G3237" s="98"/>
      <c r="H3237" s="98"/>
      <c r="I3237" s="98"/>
      <c r="J3237" s="98"/>
      <c r="K3237" s="98"/>
      <c r="L3237" s="98"/>
      <c r="M3237" s="98"/>
    </row>
    <row r="3238" spans="1:13">
      <c r="A3238" s="5"/>
      <c r="B3238" s="97"/>
      <c r="C3238" s="97"/>
      <c r="D3238" s="98"/>
      <c r="E3238" s="98"/>
      <c r="F3238" s="98"/>
      <c r="G3238" s="98"/>
      <c r="H3238" s="98"/>
      <c r="I3238" s="98"/>
      <c r="J3238" s="98"/>
      <c r="K3238" s="98"/>
      <c r="L3238" s="98"/>
      <c r="M3238" s="98"/>
    </row>
    <row r="3239" spans="1:13">
      <c r="A3239" s="5"/>
      <c r="B3239" s="97"/>
      <c r="C3239" s="97"/>
      <c r="D3239" s="98"/>
      <c r="E3239" s="98"/>
      <c r="F3239" s="98"/>
      <c r="G3239" s="98"/>
      <c r="H3239" s="98"/>
      <c r="I3239" s="98"/>
      <c r="J3239" s="98"/>
      <c r="K3239" s="98"/>
      <c r="L3239" s="98"/>
      <c r="M3239" s="98"/>
    </row>
    <row r="3240" spans="1:13">
      <c r="A3240" s="5"/>
      <c r="B3240" s="3"/>
      <c r="C3240" s="3"/>
      <c r="D3240" s="4"/>
      <c r="E3240" s="4"/>
      <c r="F3240" s="4"/>
      <c r="G3240" s="4"/>
      <c r="H3240" s="98"/>
      <c r="I3240" s="98"/>
      <c r="J3240" s="4"/>
      <c r="K3240" s="4"/>
      <c r="L3240" s="4"/>
      <c r="M3240" s="4"/>
    </row>
    <row r="3241" spans="1:13">
      <c r="A3241" s="5"/>
      <c r="B3241" s="97"/>
      <c r="C3241" s="97"/>
      <c r="D3241" s="98"/>
      <c r="E3241" s="98"/>
      <c r="F3241" s="98"/>
      <c r="G3241" s="98"/>
      <c r="H3241" s="98"/>
      <c r="I3241" s="98"/>
      <c r="J3241" s="98"/>
      <c r="K3241" s="98"/>
      <c r="L3241" s="98"/>
      <c r="M3241" s="98"/>
    </row>
    <row r="3242" spans="1:13">
      <c r="A3242" s="5"/>
      <c r="B3242" s="97"/>
      <c r="C3242" s="97"/>
      <c r="D3242" s="98"/>
      <c r="E3242" s="98"/>
      <c r="F3242" s="98"/>
      <c r="G3242" s="98"/>
      <c r="H3242" s="98"/>
      <c r="I3242" s="98"/>
      <c r="J3242" s="98"/>
      <c r="K3242" s="98"/>
      <c r="L3242" s="98"/>
      <c r="M3242" s="98"/>
    </row>
    <row r="3243" spans="1:13">
      <c r="A3243" s="5"/>
      <c r="B3243" s="97"/>
      <c r="C3243" s="97"/>
      <c r="D3243" s="98"/>
      <c r="E3243" s="98"/>
      <c r="F3243" s="98"/>
      <c r="G3243" s="98"/>
      <c r="H3243" s="98"/>
      <c r="I3243" s="98"/>
      <c r="J3243" s="98"/>
      <c r="K3243" s="98"/>
      <c r="L3243" s="98"/>
      <c r="M3243" s="98"/>
    </row>
    <row r="3244" spans="1:13">
      <c r="A3244" s="5"/>
      <c r="B3244" s="97"/>
      <c r="C3244" s="97"/>
      <c r="D3244" s="98"/>
      <c r="E3244" s="98"/>
      <c r="F3244" s="98"/>
      <c r="G3244" s="98"/>
      <c r="H3244" s="98"/>
      <c r="I3244" s="98"/>
      <c r="J3244" s="98"/>
      <c r="K3244" s="98"/>
      <c r="L3244" s="98"/>
      <c r="M3244" s="98"/>
    </row>
    <row r="3245" spans="1:13">
      <c r="A3245" s="5"/>
      <c r="B3245" s="97"/>
      <c r="C3245" s="97"/>
      <c r="D3245" s="98"/>
      <c r="E3245" s="98"/>
      <c r="F3245" s="98"/>
      <c r="G3245" s="98"/>
      <c r="H3245" s="98"/>
      <c r="I3245" s="98"/>
      <c r="J3245" s="98"/>
      <c r="K3245" s="98"/>
      <c r="L3245" s="98"/>
      <c r="M3245" s="98"/>
    </row>
    <row r="3246" spans="1:13">
      <c r="A3246" s="5"/>
      <c r="B3246" s="97"/>
      <c r="C3246" s="97"/>
      <c r="D3246" s="98"/>
      <c r="E3246" s="98"/>
      <c r="F3246" s="98"/>
      <c r="G3246" s="98"/>
      <c r="H3246" s="98"/>
      <c r="I3246" s="98"/>
      <c r="J3246" s="98"/>
      <c r="K3246" s="98"/>
      <c r="L3246" s="98"/>
      <c r="M3246" s="98"/>
    </row>
    <row r="3247" spans="1:13">
      <c r="A3247" s="5"/>
      <c r="B3247" s="97"/>
      <c r="C3247" s="97"/>
      <c r="D3247" s="98"/>
      <c r="E3247" s="98"/>
      <c r="F3247" s="98"/>
      <c r="G3247" s="98"/>
      <c r="H3247" s="98"/>
      <c r="I3247" s="98"/>
      <c r="J3247" s="98"/>
      <c r="K3247" s="98"/>
      <c r="L3247" s="98"/>
      <c r="M3247" s="98"/>
    </row>
    <row r="3248" spans="1:13">
      <c r="A3248" s="5"/>
      <c r="B3248" s="97"/>
      <c r="C3248" s="97"/>
      <c r="D3248" s="98"/>
      <c r="E3248" s="98"/>
      <c r="F3248" s="98"/>
      <c r="G3248" s="98"/>
      <c r="H3248" s="98"/>
      <c r="I3248" s="98"/>
      <c r="J3248" s="98"/>
      <c r="K3248" s="98"/>
      <c r="L3248" s="98"/>
      <c r="M3248" s="98"/>
    </row>
    <row r="3249" spans="1:13">
      <c r="A3249" s="5"/>
      <c r="B3249" s="97"/>
      <c r="C3249" s="97"/>
      <c r="D3249" s="98"/>
      <c r="E3249" s="98"/>
      <c r="F3249" s="98"/>
      <c r="G3249" s="98"/>
      <c r="H3249" s="98"/>
      <c r="I3249" s="98"/>
      <c r="J3249" s="98"/>
      <c r="K3249" s="98"/>
      <c r="L3249" s="98"/>
      <c r="M3249" s="98"/>
    </row>
    <row r="3250" spans="1:13">
      <c r="A3250" s="5"/>
      <c r="B3250" s="97"/>
      <c r="C3250" s="97"/>
      <c r="D3250" s="98"/>
      <c r="E3250" s="98"/>
      <c r="F3250" s="98"/>
      <c r="G3250" s="98"/>
      <c r="H3250" s="98"/>
      <c r="I3250" s="98"/>
      <c r="J3250" s="98"/>
      <c r="K3250" s="98"/>
      <c r="L3250" s="98"/>
      <c r="M3250" s="98"/>
    </row>
    <row r="3251" spans="1:13">
      <c r="A3251" s="5"/>
      <c r="B3251" s="97"/>
      <c r="C3251" s="97"/>
      <c r="D3251" s="98"/>
      <c r="E3251" s="98"/>
      <c r="F3251" s="98"/>
      <c r="G3251" s="98"/>
      <c r="H3251" s="98"/>
      <c r="I3251" s="98"/>
      <c r="J3251" s="98"/>
      <c r="K3251" s="98"/>
      <c r="L3251" s="98"/>
      <c r="M3251" s="98"/>
    </row>
    <row r="3252" spans="1:13">
      <c r="A3252" s="5"/>
      <c r="B3252" s="97"/>
      <c r="C3252" s="97"/>
      <c r="D3252" s="98"/>
      <c r="E3252" s="98"/>
      <c r="F3252" s="98"/>
      <c r="G3252" s="98"/>
      <c r="H3252" s="98"/>
      <c r="I3252" s="98"/>
      <c r="J3252" s="98"/>
      <c r="K3252" s="98"/>
      <c r="L3252" s="98"/>
      <c r="M3252" s="98"/>
    </row>
    <row r="3253" spans="1:13">
      <c r="A3253" s="5"/>
      <c r="B3253" s="97"/>
      <c r="C3253" s="97"/>
      <c r="D3253" s="98"/>
      <c r="E3253" s="98"/>
      <c r="F3253" s="98"/>
      <c r="G3253" s="98"/>
      <c r="H3253" s="98"/>
      <c r="I3253" s="98"/>
      <c r="J3253" s="98"/>
      <c r="K3253" s="98"/>
      <c r="L3253" s="98"/>
      <c r="M3253" s="98"/>
    </row>
    <row r="3254" spans="1:13">
      <c r="A3254" s="5"/>
      <c r="B3254" s="97"/>
      <c r="C3254" s="97"/>
      <c r="D3254" s="98"/>
      <c r="E3254" s="98"/>
      <c r="F3254" s="98"/>
      <c r="G3254" s="98"/>
      <c r="H3254" s="98"/>
      <c r="I3254" s="98"/>
      <c r="J3254" s="98"/>
      <c r="K3254" s="98"/>
      <c r="L3254" s="98"/>
      <c r="M3254" s="98"/>
    </row>
    <row r="3255" spans="1:13">
      <c r="A3255" s="5"/>
      <c r="B3255" s="97"/>
      <c r="C3255" s="97"/>
      <c r="D3255" s="98"/>
      <c r="E3255" s="98"/>
      <c r="F3255" s="98"/>
      <c r="G3255" s="98"/>
      <c r="H3255" s="98"/>
      <c r="I3255" s="98"/>
      <c r="J3255" s="98"/>
      <c r="K3255" s="98"/>
      <c r="L3255" s="98"/>
      <c r="M3255" s="98"/>
    </row>
    <row r="3256" spans="1:13">
      <c r="A3256" s="5"/>
      <c r="B3256" s="97"/>
      <c r="C3256" s="97"/>
      <c r="D3256" s="98"/>
      <c r="E3256" s="98"/>
      <c r="F3256" s="98"/>
      <c r="G3256" s="98"/>
      <c r="H3256" s="98"/>
      <c r="I3256" s="98"/>
      <c r="J3256" s="98"/>
      <c r="K3256" s="98"/>
      <c r="L3256" s="98"/>
      <c r="M3256" s="98"/>
    </row>
    <row r="3257" spans="1:13">
      <c r="A3257" s="5"/>
      <c r="B3257" s="97"/>
      <c r="C3257" s="97"/>
      <c r="D3257" s="98"/>
      <c r="E3257" s="98"/>
      <c r="F3257" s="98"/>
      <c r="G3257" s="98"/>
      <c r="H3257" s="98"/>
      <c r="I3257" s="98"/>
      <c r="J3257" s="98"/>
      <c r="K3257" s="98"/>
      <c r="L3257" s="98"/>
      <c r="M3257" s="98"/>
    </row>
    <row r="3258" spans="1:13">
      <c r="A3258" s="5"/>
      <c r="B3258" s="97"/>
      <c r="C3258" s="97"/>
      <c r="D3258" s="98"/>
      <c r="E3258" s="98"/>
      <c r="F3258" s="98"/>
      <c r="G3258" s="98"/>
      <c r="H3258" s="98"/>
      <c r="I3258" s="98"/>
      <c r="J3258" s="98"/>
      <c r="K3258" s="98"/>
      <c r="L3258" s="98"/>
      <c r="M3258" s="98"/>
    </row>
    <row r="3259" spans="1:13">
      <c r="A3259" s="5"/>
      <c r="B3259" s="97"/>
      <c r="C3259" s="97"/>
      <c r="D3259" s="98"/>
      <c r="E3259" s="98"/>
      <c r="F3259" s="98"/>
      <c r="G3259" s="98"/>
      <c r="H3259" s="98"/>
      <c r="I3259" s="98"/>
      <c r="J3259" s="98"/>
      <c r="K3259" s="98"/>
      <c r="L3259" s="98"/>
      <c r="M3259" s="98"/>
    </row>
    <row r="3260" spans="1:13">
      <c r="A3260" s="5"/>
      <c r="B3260" s="97"/>
      <c r="C3260" s="97"/>
      <c r="D3260" s="98"/>
      <c r="E3260" s="98"/>
      <c r="F3260" s="98"/>
      <c r="G3260" s="98"/>
      <c r="H3260" s="98"/>
      <c r="I3260" s="98"/>
      <c r="J3260" s="98"/>
      <c r="K3260" s="98"/>
      <c r="L3260" s="98"/>
      <c r="M3260" s="98"/>
    </row>
    <row r="3261" spans="1:13">
      <c r="A3261" s="5"/>
      <c r="B3261" s="97"/>
      <c r="C3261" s="97"/>
      <c r="D3261" s="98"/>
      <c r="E3261" s="98"/>
      <c r="F3261" s="98"/>
      <c r="G3261" s="98"/>
      <c r="H3261" s="98"/>
      <c r="I3261" s="98"/>
      <c r="J3261" s="98"/>
      <c r="K3261" s="98"/>
      <c r="L3261" s="98"/>
      <c r="M3261" s="98"/>
    </row>
    <row r="3262" spans="1:13">
      <c r="A3262" s="5"/>
      <c r="B3262" s="97"/>
      <c r="C3262" s="97"/>
      <c r="D3262" s="98"/>
      <c r="E3262" s="98"/>
      <c r="F3262" s="98"/>
      <c r="G3262" s="98"/>
      <c r="H3262" s="98"/>
      <c r="I3262" s="98"/>
      <c r="J3262" s="98"/>
      <c r="K3262" s="98"/>
      <c r="L3262" s="98"/>
      <c r="M3262" s="98"/>
    </row>
    <row r="3263" spans="1:13">
      <c r="A3263" s="5"/>
      <c r="B3263" s="97"/>
      <c r="C3263" s="97"/>
      <c r="D3263" s="98"/>
      <c r="E3263" s="98"/>
      <c r="F3263" s="98"/>
      <c r="G3263" s="98"/>
      <c r="H3263" s="98"/>
      <c r="I3263" s="98"/>
      <c r="J3263" s="98"/>
      <c r="K3263" s="98"/>
      <c r="L3263" s="98"/>
      <c r="M3263" s="98"/>
    </row>
    <row r="3264" spans="1:13">
      <c r="A3264" s="5"/>
      <c r="B3264" s="97"/>
      <c r="C3264" s="97"/>
      <c r="D3264" s="98"/>
      <c r="E3264" s="98"/>
      <c r="F3264" s="98"/>
      <c r="G3264" s="98"/>
      <c r="H3264" s="98"/>
      <c r="I3264" s="98"/>
      <c r="J3264" s="98"/>
      <c r="K3264" s="98"/>
      <c r="L3264" s="98"/>
      <c r="M3264" s="98"/>
    </row>
    <row r="3265" spans="1:13">
      <c r="A3265" s="5"/>
      <c r="B3265" s="3"/>
      <c r="C3265" s="3"/>
      <c r="D3265" s="4"/>
      <c r="E3265" s="4"/>
      <c r="F3265" s="4"/>
      <c r="G3265" s="4"/>
      <c r="H3265" s="98"/>
      <c r="I3265" s="4"/>
      <c r="J3265" s="4"/>
      <c r="K3265" s="4"/>
      <c r="L3265" s="4"/>
      <c r="M3265" s="4"/>
    </row>
    <row r="3266" spans="1:13">
      <c r="A3266" s="5"/>
      <c r="B3266" s="97"/>
      <c r="C3266" s="97"/>
      <c r="D3266" s="98"/>
      <c r="E3266" s="98"/>
      <c r="F3266" s="98"/>
      <c r="G3266" s="98"/>
      <c r="H3266" s="98"/>
      <c r="I3266" s="98"/>
      <c r="J3266" s="98"/>
      <c r="K3266" s="98"/>
      <c r="L3266" s="98"/>
      <c r="M3266" s="98"/>
    </row>
    <row r="3267" spans="1:13">
      <c r="A3267" s="5"/>
      <c r="B3267" s="97"/>
      <c r="C3267" s="97"/>
      <c r="D3267" s="98"/>
      <c r="E3267" s="98"/>
      <c r="F3267" s="98"/>
      <c r="G3267" s="98"/>
      <c r="H3267" s="98"/>
      <c r="I3267" s="98"/>
      <c r="J3267" s="98"/>
      <c r="K3267" s="98"/>
      <c r="L3267" s="98"/>
      <c r="M3267" s="98"/>
    </row>
    <row r="3268" spans="1:13">
      <c r="A3268" s="5"/>
      <c r="B3268" s="97"/>
      <c r="C3268" s="97"/>
      <c r="D3268" s="98"/>
      <c r="E3268" s="98"/>
      <c r="F3268" s="98"/>
      <c r="G3268" s="98"/>
      <c r="H3268" s="98"/>
      <c r="I3268" s="98"/>
      <c r="J3268" s="98"/>
      <c r="K3268" s="98"/>
      <c r="L3268" s="98"/>
      <c r="M3268" s="98"/>
    </row>
    <row r="3269" spans="1:13">
      <c r="A3269" s="5"/>
      <c r="B3269" s="97"/>
      <c r="C3269" s="97"/>
      <c r="D3269" s="98"/>
      <c r="E3269" s="98"/>
      <c r="F3269" s="98"/>
      <c r="G3269" s="98"/>
      <c r="H3269" s="98"/>
      <c r="I3269" s="98"/>
      <c r="J3269" s="98"/>
      <c r="K3269" s="98"/>
      <c r="L3269" s="98"/>
      <c r="M3269" s="98"/>
    </row>
    <row r="3270" spans="1:13">
      <c r="A3270" s="5"/>
      <c r="B3270" s="97"/>
      <c r="C3270" s="97"/>
      <c r="D3270" s="98"/>
      <c r="E3270" s="98"/>
      <c r="F3270" s="98"/>
      <c r="G3270" s="98"/>
      <c r="H3270" s="98"/>
      <c r="I3270" s="98"/>
      <c r="J3270" s="98"/>
      <c r="K3270" s="98"/>
      <c r="L3270" s="98"/>
      <c r="M3270" s="98"/>
    </row>
    <row r="3271" spans="1:13">
      <c r="A3271" s="5"/>
      <c r="B3271" s="97"/>
      <c r="C3271" s="97"/>
      <c r="D3271" s="98"/>
      <c r="E3271" s="98"/>
      <c r="F3271" s="98"/>
      <c r="G3271" s="98"/>
      <c r="H3271" s="98"/>
      <c r="I3271" s="98"/>
      <c r="J3271" s="98"/>
      <c r="K3271" s="98"/>
      <c r="L3271" s="98"/>
      <c r="M3271" s="98"/>
    </row>
    <row r="3272" spans="1:13">
      <c r="A3272" s="5"/>
      <c r="B3272" s="97"/>
      <c r="C3272" s="97"/>
      <c r="D3272" s="98"/>
      <c r="E3272" s="98"/>
      <c r="F3272" s="98"/>
      <c r="G3272" s="98"/>
      <c r="H3272" s="98"/>
      <c r="I3272" s="98"/>
      <c r="J3272" s="98"/>
      <c r="K3272" s="98"/>
      <c r="L3272" s="98"/>
      <c r="M3272" s="98"/>
    </row>
    <row r="3273" spans="1:13">
      <c r="A3273" s="5"/>
      <c r="B3273" s="97"/>
      <c r="C3273" s="97"/>
      <c r="D3273" s="98"/>
      <c r="E3273" s="98"/>
      <c r="F3273" s="98"/>
      <c r="G3273" s="98"/>
      <c r="H3273" s="98"/>
      <c r="I3273" s="98"/>
      <c r="J3273" s="98"/>
      <c r="K3273" s="98"/>
      <c r="L3273" s="98"/>
      <c r="M3273" s="98"/>
    </row>
    <row r="3274" spans="1:13">
      <c r="A3274" s="5"/>
      <c r="B3274" s="97"/>
      <c r="C3274" s="97"/>
      <c r="D3274" s="98"/>
      <c r="E3274" s="98"/>
      <c r="F3274" s="98"/>
      <c r="G3274" s="98"/>
      <c r="H3274" s="98"/>
      <c r="I3274" s="98"/>
      <c r="J3274" s="98"/>
      <c r="K3274" s="98"/>
      <c r="L3274" s="98"/>
      <c r="M3274" s="98"/>
    </row>
    <row r="3275" spans="1:13">
      <c r="A3275" s="5"/>
      <c r="B3275" s="97"/>
      <c r="C3275" s="97"/>
      <c r="D3275" s="98"/>
      <c r="E3275" s="98"/>
      <c r="F3275" s="98"/>
      <c r="G3275" s="98"/>
      <c r="H3275" s="98"/>
      <c r="I3275" s="98"/>
      <c r="J3275" s="98"/>
      <c r="K3275" s="98"/>
      <c r="L3275" s="98"/>
      <c r="M3275" s="98"/>
    </row>
    <row r="3276" spans="1:13">
      <c r="A3276" s="5"/>
      <c r="B3276" s="97"/>
      <c r="C3276" s="97"/>
      <c r="D3276" s="98"/>
      <c r="E3276" s="98"/>
      <c r="F3276" s="98"/>
      <c r="G3276" s="98"/>
      <c r="H3276" s="98"/>
      <c r="I3276" s="98"/>
      <c r="J3276" s="98"/>
      <c r="K3276" s="98"/>
      <c r="L3276" s="98"/>
      <c r="M3276" s="98"/>
    </row>
    <row r="3277" spans="1:13">
      <c r="A3277" s="5"/>
      <c r="B3277" s="97"/>
      <c r="C3277" s="97"/>
      <c r="D3277" s="98"/>
      <c r="E3277" s="98"/>
      <c r="F3277" s="98"/>
      <c r="G3277" s="98"/>
      <c r="H3277" s="98"/>
      <c r="I3277" s="98"/>
      <c r="J3277" s="98"/>
      <c r="K3277" s="98"/>
      <c r="L3277" s="98"/>
      <c r="M3277" s="98"/>
    </row>
    <row r="3278" spans="1:13">
      <c r="A3278" s="5"/>
      <c r="B3278" s="97"/>
      <c r="C3278" s="97"/>
      <c r="D3278" s="98"/>
      <c r="E3278" s="98"/>
      <c r="F3278" s="98"/>
      <c r="G3278" s="98"/>
      <c r="H3278" s="98"/>
      <c r="I3278" s="98"/>
      <c r="J3278" s="98"/>
      <c r="K3278" s="98"/>
      <c r="L3278" s="98"/>
      <c r="M3278" s="98"/>
    </row>
    <row r="3279" spans="1:13">
      <c r="A3279" s="5"/>
      <c r="B3279" s="97"/>
      <c r="C3279" s="97"/>
      <c r="D3279" s="98"/>
      <c r="E3279" s="98"/>
      <c r="F3279" s="98"/>
      <c r="G3279" s="98"/>
      <c r="H3279" s="98"/>
      <c r="I3279" s="98"/>
      <c r="J3279" s="98"/>
      <c r="K3279" s="98"/>
      <c r="L3279" s="98"/>
      <c r="M3279" s="98"/>
    </row>
    <row r="3280" spans="1:13">
      <c r="A3280" s="5"/>
      <c r="B3280" s="97"/>
      <c r="C3280" s="97"/>
      <c r="D3280" s="98"/>
      <c r="E3280" s="98"/>
      <c r="F3280" s="98"/>
      <c r="G3280" s="98"/>
      <c r="H3280" s="98"/>
      <c r="I3280" s="98"/>
      <c r="J3280" s="98"/>
      <c r="K3280" s="98"/>
      <c r="L3280" s="98"/>
      <c r="M3280" s="98"/>
    </row>
    <row r="3281" spans="1:13">
      <c r="A3281" s="5"/>
      <c r="B3281" s="97"/>
      <c r="C3281" s="97"/>
      <c r="D3281" s="98"/>
      <c r="E3281" s="98"/>
      <c r="F3281" s="98"/>
      <c r="G3281" s="98"/>
      <c r="H3281" s="98"/>
      <c r="I3281" s="98"/>
      <c r="J3281" s="98"/>
      <c r="K3281" s="98"/>
      <c r="L3281" s="98"/>
      <c r="M3281" s="98"/>
    </row>
    <row r="3282" spans="1:13">
      <c r="A3282" s="5"/>
      <c r="B3282" s="97"/>
      <c r="C3282" s="97"/>
      <c r="D3282" s="98"/>
      <c r="E3282" s="98"/>
      <c r="F3282" s="98"/>
      <c r="G3282" s="98"/>
      <c r="H3282" s="98"/>
      <c r="I3282" s="98"/>
      <c r="J3282" s="98"/>
      <c r="K3282" s="98"/>
      <c r="L3282" s="98"/>
      <c r="M3282" s="98"/>
    </row>
    <row r="3283" spans="1:13">
      <c r="A3283" s="5"/>
      <c r="B3283" s="97"/>
      <c r="C3283" s="97"/>
      <c r="D3283" s="98"/>
      <c r="E3283" s="98"/>
      <c r="F3283" s="98"/>
      <c r="G3283" s="98"/>
      <c r="H3283" s="98"/>
      <c r="I3283" s="98"/>
      <c r="J3283" s="98"/>
      <c r="K3283" s="98"/>
      <c r="L3283" s="98"/>
      <c r="M3283" s="98"/>
    </row>
    <row r="3284" spans="1:13">
      <c r="A3284" s="5"/>
      <c r="B3284" s="97"/>
      <c r="C3284" s="97"/>
      <c r="D3284" s="98"/>
      <c r="E3284" s="98"/>
      <c r="F3284" s="98"/>
      <c r="G3284" s="98"/>
      <c r="H3284" s="98"/>
      <c r="I3284" s="98"/>
      <c r="J3284" s="98"/>
      <c r="K3284" s="98"/>
      <c r="L3284" s="98"/>
      <c r="M3284" s="98"/>
    </row>
    <row r="3285" spans="1:13">
      <c r="A3285" s="5"/>
      <c r="B3285" s="97"/>
      <c r="C3285" s="97"/>
      <c r="D3285" s="98"/>
      <c r="E3285" s="98"/>
      <c r="F3285" s="98"/>
      <c r="G3285" s="98"/>
      <c r="H3285" s="98"/>
      <c r="I3285" s="98"/>
      <c r="J3285" s="98"/>
      <c r="K3285" s="98"/>
      <c r="L3285" s="98"/>
      <c r="M3285" s="98"/>
    </row>
    <row r="3286" spans="1:13">
      <c r="A3286" s="5"/>
      <c r="B3286" s="97"/>
      <c r="C3286" s="97"/>
      <c r="D3286" s="98"/>
      <c r="E3286" s="98"/>
      <c r="F3286" s="98"/>
      <c r="G3286" s="98"/>
      <c r="H3286" s="98"/>
      <c r="I3286" s="98"/>
      <c r="J3286" s="98"/>
      <c r="K3286" s="98"/>
      <c r="L3286" s="98"/>
      <c r="M3286" s="98"/>
    </row>
    <row r="3287" spans="1:13">
      <c r="A3287" s="5"/>
      <c r="B3287" s="97"/>
      <c r="C3287" s="97"/>
      <c r="D3287" s="98"/>
      <c r="E3287" s="98"/>
      <c r="F3287" s="98"/>
      <c r="G3287" s="98"/>
      <c r="H3287" s="98"/>
      <c r="I3287" s="98"/>
      <c r="J3287" s="98"/>
      <c r="K3287" s="98"/>
      <c r="L3287" s="98"/>
      <c r="M3287" s="98"/>
    </row>
    <row r="3288" spans="1:13">
      <c r="A3288" s="5"/>
      <c r="B3288" s="97"/>
      <c r="C3288" s="97"/>
      <c r="D3288" s="98"/>
      <c r="E3288" s="98"/>
      <c r="F3288" s="98"/>
      <c r="G3288" s="98"/>
      <c r="H3288" s="98"/>
      <c r="I3288" s="98"/>
      <c r="J3288" s="98"/>
      <c r="K3288" s="98"/>
      <c r="L3288" s="98"/>
      <c r="M3288" s="98"/>
    </row>
    <row r="3289" spans="1:13">
      <c r="A3289" s="5"/>
      <c r="B3289" s="97"/>
      <c r="C3289" s="97"/>
      <c r="D3289" s="98"/>
      <c r="E3289" s="98"/>
      <c r="F3289" s="98"/>
      <c r="G3289" s="98"/>
      <c r="H3289" s="98"/>
      <c r="I3289" s="98"/>
      <c r="J3289" s="98"/>
      <c r="K3289" s="98"/>
      <c r="L3289" s="98"/>
      <c r="M3289" s="98"/>
    </row>
    <row r="3290" spans="1:13">
      <c r="A3290" s="5"/>
      <c r="B3290" s="97"/>
      <c r="C3290" s="97"/>
      <c r="D3290" s="98"/>
      <c r="E3290" s="98"/>
      <c r="F3290" s="98"/>
      <c r="G3290" s="98"/>
      <c r="H3290" s="98"/>
      <c r="I3290" s="98"/>
      <c r="J3290" s="98"/>
      <c r="K3290" s="98"/>
      <c r="L3290" s="98"/>
      <c r="M3290" s="98"/>
    </row>
    <row r="3291" spans="1:13">
      <c r="A3291" s="5"/>
      <c r="B3291" s="97"/>
      <c r="C3291" s="97"/>
      <c r="D3291" s="98"/>
      <c r="E3291" s="98"/>
      <c r="F3291" s="98"/>
      <c r="G3291" s="98"/>
      <c r="H3291" s="98"/>
      <c r="I3291" s="98"/>
      <c r="J3291" s="98"/>
      <c r="K3291" s="98"/>
      <c r="L3291" s="98"/>
      <c r="M3291" s="98"/>
    </row>
    <row r="3292" spans="1:13">
      <c r="A3292" s="5"/>
      <c r="B3292" s="97"/>
      <c r="C3292" s="97"/>
      <c r="D3292" s="98"/>
      <c r="E3292" s="98"/>
      <c r="F3292" s="98"/>
      <c r="G3292" s="98"/>
      <c r="H3292" s="98"/>
      <c r="I3292" s="98"/>
      <c r="J3292" s="98"/>
      <c r="K3292" s="98"/>
      <c r="L3292" s="98"/>
      <c r="M3292" s="98"/>
    </row>
    <row r="3293" spans="1:13">
      <c r="A3293" s="5"/>
      <c r="B3293" s="97"/>
      <c r="C3293" s="97"/>
      <c r="D3293" s="98"/>
      <c r="E3293" s="98"/>
      <c r="F3293" s="98"/>
      <c r="G3293" s="98"/>
      <c r="H3293" s="98"/>
      <c r="I3293" s="98"/>
      <c r="J3293" s="98"/>
      <c r="K3293" s="98"/>
      <c r="L3293" s="98"/>
      <c r="M3293" s="98"/>
    </row>
    <row r="3294" spans="1:13">
      <c r="A3294" s="5"/>
      <c r="B3294" s="97"/>
      <c r="C3294" s="97"/>
      <c r="D3294" s="98"/>
      <c r="E3294" s="98"/>
      <c r="F3294" s="98"/>
      <c r="G3294" s="98"/>
      <c r="H3294" s="98"/>
      <c r="I3294" s="98"/>
      <c r="J3294" s="98"/>
      <c r="K3294" s="98"/>
      <c r="L3294" s="98"/>
      <c r="M3294" s="98"/>
    </row>
    <row r="3295" spans="1:13">
      <c r="A3295" s="5"/>
      <c r="B3295" s="97"/>
      <c r="C3295" s="97"/>
      <c r="D3295" s="98"/>
      <c r="E3295" s="98"/>
      <c r="F3295" s="98"/>
      <c r="G3295" s="98"/>
      <c r="H3295" s="98"/>
      <c r="I3295" s="98"/>
      <c r="J3295" s="98"/>
      <c r="K3295" s="98"/>
      <c r="L3295" s="98"/>
      <c r="M3295" s="98"/>
    </row>
    <row r="3296" spans="1:13">
      <c r="A3296" s="5"/>
      <c r="B3296" s="97"/>
      <c r="C3296" s="97"/>
      <c r="D3296" s="98"/>
      <c r="E3296" s="98"/>
      <c r="F3296" s="98"/>
      <c r="G3296" s="98"/>
      <c r="H3296" s="98"/>
      <c r="I3296" s="98"/>
      <c r="J3296" s="98"/>
      <c r="K3296" s="98"/>
      <c r="L3296" s="98"/>
      <c r="M3296" s="98"/>
    </row>
    <row r="3297" spans="1:13">
      <c r="A3297" s="5"/>
      <c r="B3297" s="97"/>
      <c r="C3297" s="97"/>
      <c r="D3297" s="98"/>
      <c r="E3297" s="98"/>
      <c r="F3297" s="98"/>
      <c r="G3297" s="98"/>
      <c r="H3297" s="98"/>
      <c r="I3297" s="98"/>
      <c r="J3297" s="98"/>
      <c r="K3297" s="98"/>
      <c r="L3297" s="98"/>
      <c r="M3297" s="98"/>
    </row>
    <row r="3298" spans="1:13">
      <c r="A3298" s="5"/>
      <c r="B3298" s="97"/>
      <c r="C3298" s="97"/>
      <c r="D3298" s="98"/>
      <c r="E3298" s="98"/>
      <c r="F3298" s="98"/>
      <c r="G3298" s="98"/>
      <c r="H3298" s="98"/>
      <c r="I3298" s="98"/>
      <c r="J3298" s="98"/>
      <c r="K3298" s="98"/>
      <c r="L3298" s="98"/>
      <c r="M3298" s="98"/>
    </row>
    <row r="3299" spans="1:13">
      <c r="A3299" s="5"/>
      <c r="B3299" s="97"/>
      <c r="C3299" s="97"/>
      <c r="D3299" s="98"/>
      <c r="E3299" s="98"/>
      <c r="F3299" s="98"/>
      <c r="G3299" s="98"/>
      <c r="H3299" s="98"/>
      <c r="I3299" s="98"/>
      <c r="J3299" s="98"/>
      <c r="K3299" s="98"/>
      <c r="L3299" s="98"/>
      <c r="M3299" s="98"/>
    </row>
    <row r="3300" spans="1:13">
      <c r="A3300" s="5"/>
      <c r="B3300" s="97"/>
      <c r="C3300" s="97"/>
      <c r="D3300" s="98"/>
      <c r="E3300" s="98"/>
      <c r="F3300" s="98"/>
      <c r="G3300" s="98"/>
      <c r="H3300" s="98"/>
      <c r="I3300" s="98"/>
      <c r="J3300" s="98"/>
      <c r="K3300" s="98"/>
      <c r="L3300" s="98"/>
      <c r="M3300" s="98"/>
    </row>
    <row r="3301" spans="1:13">
      <c r="A3301" s="5"/>
      <c r="B3301" s="97"/>
      <c r="C3301" s="97"/>
      <c r="D3301" s="98"/>
      <c r="E3301" s="98"/>
      <c r="F3301" s="98"/>
      <c r="G3301" s="98"/>
      <c r="H3301" s="98"/>
      <c r="I3301" s="98"/>
      <c r="J3301" s="98"/>
      <c r="K3301" s="98"/>
      <c r="L3301" s="98"/>
      <c r="M3301" s="98"/>
    </row>
    <row r="3302" spans="1:13">
      <c r="A3302" s="5"/>
      <c r="B3302" s="97"/>
      <c r="C3302" s="97"/>
      <c r="D3302" s="98"/>
      <c r="E3302" s="98"/>
      <c r="F3302" s="98"/>
      <c r="G3302" s="98"/>
      <c r="H3302" s="98"/>
      <c r="I3302" s="98"/>
      <c r="J3302" s="98"/>
      <c r="K3302" s="98"/>
      <c r="L3302" s="98"/>
      <c r="M3302" s="98"/>
    </row>
    <row r="3303" spans="1:13">
      <c r="A3303" s="5"/>
      <c r="B3303" s="97"/>
      <c r="C3303" s="97"/>
      <c r="D3303" s="98"/>
      <c r="E3303" s="98"/>
      <c r="F3303" s="98"/>
      <c r="G3303" s="98"/>
      <c r="H3303" s="98"/>
      <c r="I3303" s="98"/>
      <c r="J3303" s="98"/>
      <c r="K3303" s="98"/>
      <c r="L3303" s="98"/>
      <c r="M3303" s="98"/>
    </row>
    <row r="3304" spans="1:13">
      <c r="A3304" s="5"/>
      <c r="B3304" s="97"/>
      <c r="C3304" s="97"/>
      <c r="D3304" s="98"/>
      <c r="E3304" s="98"/>
      <c r="F3304" s="98"/>
      <c r="G3304" s="98"/>
      <c r="H3304" s="98"/>
      <c r="I3304" s="98"/>
      <c r="J3304" s="98"/>
      <c r="K3304" s="98"/>
      <c r="L3304" s="98"/>
      <c r="M3304" s="98"/>
    </row>
    <row r="3305" spans="1:13">
      <c r="A3305" s="5"/>
      <c r="B3305" s="97"/>
      <c r="C3305" s="97"/>
      <c r="D3305" s="98"/>
      <c r="E3305" s="98"/>
      <c r="F3305" s="98"/>
      <c r="G3305" s="98"/>
      <c r="H3305" s="98"/>
      <c r="I3305" s="98"/>
      <c r="J3305" s="98"/>
      <c r="K3305" s="98"/>
      <c r="L3305" s="98"/>
      <c r="M3305" s="98"/>
    </row>
    <row r="3306" spans="1:13">
      <c r="A3306" s="5"/>
      <c r="B3306" s="97"/>
      <c r="C3306" s="97"/>
      <c r="D3306" s="98"/>
      <c r="E3306" s="98"/>
      <c r="F3306" s="98"/>
      <c r="G3306" s="98"/>
      <c r="H3306" s="98"/>
      <c r="I3306" s="98"/>
      <c r="J3306" s="98"/>
      <c r="K3306" s="98"/>
      <c r="L3306" s="98"/>
      <c r="M3306" s="98"/>
    </row>
    <row r="3307" spans="1:13">
      <c r="A3307" s="5"/>
      <c r="B3307" s="97"/>
      <c r="C3307" s="97"/>
      <c r="D3307" s="98"/>
      <c r="E3307" s="98"/>
      <c r="F3307" s="98"/>
      <c r="G3307" s="98"/>
      <c r="H3307" s="98"/>
      <c r="I3307" s="98"/>
      <c r="J3307" s="98"/>
      <c r="K3307" s="98"/>
      <c r="L3307" s="98"/>
      <c r="M3307" s="98"/>
    </row>
    <row r="3308" spans="1:13">
      <c r="A3308" s="5"/>
      <c r="B3308" s="97"/>
      <c r="C3308" s="97"/>
      <c r="D3308" s="98"/>
      <c r="E3308" s="98"/>
      <c r="F3308" s="98"/>
      <c r="G3308" s="98"/>
      <c r="H3308" s="98"/>
      <c r="I3308" s="98"/>
      <c r="J3308" s="98"/>
      <c r="K3308" s="98"/>
      <c r="L3308" s="98"/>
      <c r="M3308" s="98"/>
    </row>
    <row r="3309" spans="1:13">
      <c r="A3309" s="5"/>
      <c r="B3309" s="97"/>
      <c r="C3309" s="97"/>
      <c r="D3309" s="98"/>
      <c r="E3309" s="98"/>
      <c r="F3309" s="98"/>
      <c r="G3309" s="98"/>
      <c r="H3309" s="98"/>
      <c r="I3309" s="98"/>
      <c r="J3309" s="98"/>
      <c r="K3309" s="98"/>
      <c r="L3309" s="98"/>
      <c r="M3309" s="98"/>
    </row>
    <row r="3310" spans="1:13">
      <c r="A3310" s="5"/>
      <c r="B3310" s="97"/>
      <c r="C3310" s="97"/>
      <c r="D3310" s="98"/>
      <c r="E3310" s="98"/>
      <c r="F3310" s="98"/>
      <c r="G3310" s="98"/>
      <c r="H3310" s="98"/>
      <c r="I3310" s="98"/>
      <c r="J3310" s="98"/>
      <c r="K3310" s="98"/>
      <c r="L3310" s="98"/>
      <c r="M3310" s="98"/>
    </row>
    <row r="3311" spans="1:13">
      <c r="A3311" s="5"/>
      <c r="B3311" s="97"/>
      <c r="C3311" s="97"/>
      <c r="D3311" s="98"/>
      <c r="E3311" s="98"/>
      <c r="F3311" s="98"/>
      <c r="G3311" s="98"/>
      <c r="H3311" s="98"/>
      <c r="I3311" s="98"/>
      <c r="J3311" s="98"/>
      <c r="K3311" s="98"/>
      <c r="L3311" s="98"/>
      <c r="M3311" s="98"/>
    </row>
    <row r="3312" spans="1:13">
      <c r="A3312" s="5"/>
      <c r="B3312" s="97"/>
      <c r="C3312" s="97"/>
      <c r="D3312" s="98"/>
      <c r="E3312" s="98"/>
      <c r="F3312" s="98"/>
      <c r="G3312" s="98"/>
      <c r="H3312" s="98"/>
      <c r="I3312" s="98"/>
      <c r="J3312" s="98"/>
      <c r="K3312" s="98"/>
      <c r="L3312" s="98"/>
      <c r="M3312" s="98"/>
    </row>
    <row r="3313" spans="1:13">
      <c r="A3313" s="5"/>
      <c r="B3313" s="97"/>
      <c r="C3313" s="97"/>
      <c r="D3313" s="98"/>
      <c r="E3313" s="98"/>
      <c r="F3313" s="98"/>
      <c r="G3313" s="98"/>
      <c r="H3313" s="98"/>
      <c r="I3313" s="98"/>
      <c r="J3313" s="98"/>
      <c r="K3313" s="98"/>
      <c r="L3313" s="98"/>
      <c r="M3313" s="98"/>
    </row>
    <row r="3314" spans="1:13">
      <c r="A3314" s="5"/>
      <c r="B3314" s="97"/>
      <c r="C3314" s="97"/>
      <c r="D3314" s="98"/>
      <c r="E3314" s="98"/>
      <c r="F3314" s="98"/>
      <c r="G3314" s="98"/>
      <c r="H3314" s="98"/>
      <c r="I3314" s="98"/>
      <c r="J3314" s="98"/>
      <c r="K3314" s="98"/>
      <c r="L3314" s="98"/>
      <c r="M3314" s="98"/>
    </row>
    <row r="3315" spans="1:13">
      <c r="A3315" s="5"/>
      <c r="B3315" s="97"/>
      <c r="C3315" s="97"/>
      <c r="D3315" s="98"/>
      <c r="E3315" s="98"/>
      <c r="F3315" s="98"/>
      <c r="G3315" s="98"/>
      <c r="H3315" s="98"/>
      <c r="I3315" s="98"/>
      <c r="J3315" s="98"/>
      <c r="K3315" s="98"/>
      <c r="L3315" s="98"/>
      <c r="M3315" s="98"/>
    </row>
    <row r="3316" spans="1:13">
      <c r="A3316" s="5"/>
      <c r="B3316" s="97"/>
      <c r="C3316" s="97"/>
      <c r="D3316" s="98"/>
      <c r="E3316" s="98"/>
      <c r="F3316" s="98"/>
      <c r="G3316" s="98"/>
      <c r="H3316" s="98"/>
      <c r="I3316" s="98"/>
      <c r="J3316" s="98"/>
      <c r="K3316" s="98"/>
      <c r="L3316" s="98"/>
      <c r="M3316" s="98"/>
    </row>
    <row r="3317" spans="1:13">
      <c r="A3317" s="5"/>
      <c r="B3317" s="97"/>
      <c r="C3317" s="97"/>
      <c r="D3317" s="98"/>
      <c r="E3317" s="98"/>
      <c r="F3317" s="98"/>
      <c r="G3317" s="98"/>
      <c r="H3317" s="98"/>
      <c r="I3317" s="98"/>
      <c r="J3317" s="98"/>
      <c r="K3317" s="98"/>
      <c r="L3317" s="98"/>
      <c r="M3317" s="98"/>
    </row>
    <row r="3318" spans="1:13">
      <c r="A3318" s="5"/>
      <c r="B3318" s="97"/>
      <c r="C3318" s="97"/>
      <c r="D3318" s="98"/>
      <c r="E3318" s="98"/>
      <c r="F3318" s="98"/>
      <c r="G3318" s="98"/>
      <c r="H3318" s="98"/>
      <c r="I3318" s="98"/>
      <c r="J3318" s="98"/>
      <c r="K3318" s="98"/>
      <c r="L3318" s="98"/>
      <c r="M3318" s="98"/>
    </row>
    <row r="3319" spans="1:13">
      <c r="A3319" s="5"/>
      <c r="B3319" s="97"/>
      <c r="C3319" s="97"/>
      <c r="D3319" s="98"/>
      <c r="E3319" s="98"/>
      <c r="F3319" s="98"/>
      <c r="G3319" s="98"/>
      <c r="H3319" s="98"/>
      <c r="I3319" s="98"/>
      <c r="J3319" s="98"/>
      <c r="K3319" s="98"/>
      <c r="L3319" s="98"/>
      <c r="M3319" s="98"/>
    </row>
    <row r="3320" spans="1:13">
      <c r="A3320" s="5"/>
      <c r="B3320" s="97"/>
      <c r="C3320" s="97"/>
      <c r="D3320" s="98"/>
      <c r="E3320" s="98"/>
      <c r="F3320" s="98"/>
      <c r="G3320" s="98"/>
      <c r="H3320" s="98"/>
      <c r="I3320" s="98"/>
      <c r="J3320" s="98"/>
      <c r="K3320" s="98"/>
      <c r="L3320" s="98"/>
      <c r="M3320" s="98"/>
    </row>
    <row r="3321" spans="1:13">
      <c r="A3321" s="5"/>
      <c r="B3321" s="97"/>
      <c r="C3321" s="97"/>
      <c r="D3321" s="98"/>
      <c r="E3321" s="98"/>
      <c r="F3321" s="98"/>
      <c r="G3321" s="98"/>
      <c r="H3321" s="98"/>
      <c r="I3321" s="98"/>
      <c r="J3321" s="98"/>
      <c r="K3321" s="98"/>
      <c r="L3321" s="98"/>
      <c r="M3321" s="98"/>
    </row>
    <row r="3322" spans="1:13">
      <c r="A3322" s="5"/>
      <c r="B3322" s="97"/>
      <c r="C3322" s="97"/>
      <c r="D3322" s="98"/>
      <c r="E3322" s="98"/>
      <c r="F3322" s="98"/>
      <c r="G3322" s="98"/>
      <c r="H3322" s="98"/>
      <c r="I3322" s="98"/>
      <c r="J3322" s="98"/>
      <c r="K3322" s="98"/>
      <c r="L3322" s="98"/>
      <c r="M3322" s="98"/>
    </row>
    <row r="3323" spans="1:13">
      <c r="A3323" s="5"/>
      <c r="B3323" s="97"/>
      <c r="C3323" s="97"/>
      <c r="D3323" s="98"/>
      <c r="E3323" s="98"/>
      <c r="F3323" s="98"/>
      <c r="G3323" s="98"/>
      <c r="H3323" s="98"/>
      <c r="I3323" s="98"/>
      <c r="J3323" s="98"/>
      <c r="K3323" s="98"/>
      <c r="L3323" s="98"/>
      <c r="M3323" s="98"/>
    </row>
    <row r="3324" spans="1:13">
      <c r="A3324" s="5"/>
      <c r="B3324" s="97"/>
      <c r="C3324" s="97"/>
      <c r="D3324" s="98"/>
      <c r="E3324" s="98"/>
      <c r="F3324" s="98"/>
      <c r="G3324" s="98"/>
      <c r="H3324" s="98"/>
      <c r="I3324" s="98"/>
      <c r="J3324" s="98"/>
      <c r="K3324" s="98"/>
      <c r="L3324" s="98"/>
      <c r="M3324" s="98"/>
    </row>
    <row r="3325" spans="1:13">
      <c r="A3325" s="5"/>
      <c r="B3325" s="97"/>
      <c r="C3325" s="97"/>
      <c r="D3325" s="98"/>
      <c r="E3325" s="98"/>
      <c r="F3325" s="98"/>
      <c r="G3325" s="98"/>
      <c r="H3325" s="98"/>
      <c r="I3325" s="98"/>
      <c r="J3325" s="98"/>
      <c r="K3325" s="98"/>
      <c r="L3325" s="98"/>
      <c r="M3325" s="98"/>
    </row>
    <row r="3326" spans="1:13">
      <c r="A3326" s="5"/>
      <c r="B3326" s="97"/>
      <c r="C3326" s="97"/>
      <c r="D3326" s="98"/>
      <c r="E3326" s="98"/>
      <c r="F3326" s="98"/>
      <c r="G3326" s="98"/>
      <c r="H3326" s="98"/>
      <c r="I3326" s="98"/>
      <c r="J3326" s="98"/>
      <c r="K3326" s="98"/>
      <c r="L3326" s="98"/>
      <c r="M3326" s="98"/>
    </row>
    <row r="3327" spans="1:13">
      <c r="A3327" s="5"/>
      <c r="B3327" s="97"/>
      <c r="C3327" s="97"/>
      <c r="D3327" s="98"/>
      <c r="E3327" s="98"/>
      <c r="F3327" s="98"/>
      <c r="G3327" s="98"/>
      <c r="H3327" s="98"/>
      <c r="I3327" s="98"/>
      <c r="J3327" s="98"/>
      <c r="K3327" s="98"/>
      <c r="L3327" s="98"/>
      <c r="M3327" s="98"/>
    </row>
    <row r="3328" spans="1:13">
      <c r="A3328" s="5"/>
      <c r="B3328" s="97"/>
      <c r="C3328" s="97"/>
      <c r="D3328" s="98"/>
      <c r="E3328" s="98"/>
      <c r="F3328" s="98"/>
      <c r="G3328" s="98"/>
      <c r="H3328" s="98"/>
      <c r="I3328" s="98"/>
      <c r="J3328" s="98"/>
      <c r="K3328" s="98"/>
      <c r="L3328" s="98"/>
      <c r="M3328" s="98"/>
    </row>
    <row r="3329" spans="1:13">
      <c r="A3329" s="5"/>
      <c r="B3329" s="97"/>
      <c r="C3329" s="97"/>
      <c r="D3329" s="98"/>
      <c r="E3329" s="98"/>
      <c r="F3329" s="98"/>
      <c r="G3329" s="98"/>
      <c r="H3329" s="98"/>
      <c r="I3329" s="98"/>
      <c r="J3329" s="98"/>
      <c r="K3329" s="98"/>
      <c r="L3329" s="98"/>
      <c r="M3329" s="98"/>
    </row>
    <row r="3330" spans="1:13">
      <c r="A3330" s="5"/>
      <c r="B3330" s="97"/>
      <c r="C3330" s="97"/>
      <c r="D3330" s="98"/>
      <c r="E3330" s="98"/>
      <c r="F3330" s="98"/>
      <c r="G3330" s="98"/>
      <c r="H3330" s="98"/>
      <c r="I3330" s="98"/>
      <c r="J3330" s="98"/>
      <c r="K3330" s="98"/>
      <c r="L3330" s="98"/>
      <c r="M3330" s="98"/>
    </row>
    <row r="3331" spans="1:13">
      <c r="A3331" s="5"/>
      <c r="B3331" s="97"/>
      <c r="C3331" s="97"/>
      <c r="D3331" s="98"/>
      <c r="E3331" s="98"/>
      <c r="F3331" s="98"/>
      <c r="G3331" s="98"/>
      <c r="H3331" s="98"/>
      <c r="I3331" s="98"/>
      <c r="J3331" s="98"/>
      <c r="K3331" s="98"/>
      <c r="L3331" s="98"/>
      <c r="M3331" s="98"/>
    </row>
    <row r="3332" spans="1:13">
      <c r="A3332" s="5"/>
      <c r="B3332" s="97"/>
      <c r="C3332" s="97"/>
      <c r="D3332" s="98"/>
      <c r="E3332" s="98"/>
      <c r="F3332" s="98"/>
      <c r="G3332" s="98"/>
      <c r="H3332" s="98"/>
      <c r="I3332" s="98"/>
      <c r="J3332" s="98"/>
      <c r="K3332" s="98"/>
      <c r="L3332" s="98"/>
      <c r="M3332" s="98"/>
    </row>
    <row r="3333" spans="1:13">
      <c r="A3333" s="5"/>
      <c r="B3333" s="97"/>
      <c r="C3333" s="97"/>
      <c r="D3333" s="98"/>
      <c r="E3333" s="98"/>
      <c r="F3333" s="98"/>
      <c r="G3333" s="98"/>
      <c r="H3333" s="98"/>
      <c r="I3333" s="98"/>
      <c r="J3333" s="98"/>
      <c r="K3333" s="98"/>
      <c r="L3333" s="98"/>
      <c r="M3333" s="98"/>
    </row>
    <row r="3334" spans="1:13">
      <c r="A3334" s="5"/>
      <c r="B3334" s="97"/>
      <c r="C3334" s="97"/>
      <c r="D3334" s="98"/>
      <c r="E3334" s="98"/>
      <c r="F3334" s="98"/>
      <c r="G3334" s="98"/>
      <c r="H3334" s="98"/>
      <c r="I3334" s="98"/>
      <c r="J3334" s="98"/>
      <c r="K3334" s="98"/>
      <c r="L3334" s="98"/>
      <c r="M3334" s="98"/>
    </row>
    <row r="3335" spans="1:13">
      <c r="A3335" s="5"/>
      <c r="B3335" s="97"/>
      <c r="C3335" s="97"/>
      <c r="D3335" s="98"/>
      <c r="E3335" s="98"/>
      <c r="F3335" s="98"/>
      <c r="G3335" s="98"/>
      <c r="H3335" s="98"/>
      <c r="I3335" s="98"/>
      <c r="J3335" s="98"/>
      <c r="K3335" s="98"/>
      <c r="L3335" s="98"/>
      <c r="M3335" s="98"/>
    </row>
    <row r="3336" spans="1:13">
      <c r="A3336" s="5"/>
      <c r="B3336" s="97"/>
      <c r="C3336" s="97"/>
      <c r="D3336" s="98"/>
      <c r="E3336" s="98"/>
      <c r="F3336" s="98"/>
      <c r="G3336" s="98"/>
      <c r="H3336" s="98"/>
      <c r="I3336" s="98"/>
      <c r="J3336" s="98"/>
      <c r="K3336" s="98"/>
      <c r="L3336" s="98"/>
      <c r="M3336" s="98"/>
    </row>
    <row r="3337" spans="1:13">
      <c r="A3337" s="5"/>
      <c r="B3337" s="97"/>
      <c r="C3337" s="97"/>
      <c r="D3337" s="98"/>
      <c r="E3337" s="98"/>
      <c r="F3337" s="98"/>
      <c r="G3337" s="98"/>
      <c r="H3337" s="98"/>
      <c r="I3337" s="98"/>
      <c r="J3337" s="98"/>
      <c r="K3337" s="98"/>
      <c r="L3337" s="98"/>
      <c r="M3337" s="98"/>
    </row>
    <row r="3338" spans="1:13">
      <c r="A3338" s="5"/>
      <c r="B3338" s="97"/>
      <c r="C3338" s="97"/>
      <c r="D3338" s="98"/>
      <c r="E3338" s="98"/>
      <c r="F3338" s="98"/>
      <c r="G3338" s="98"/>
      <c r="H3338" s="98"/>
      <c r="I3338" s="98"/>
      <c r="J3338" s="98"/>
      <c r="K3338" s="98"/>
      <c r="L3338" s="98"/>
      <c r="M3338" s="98"/>
    </row>
    <row r="3339" spans="1:13">
      <c r="A3339" s="5"/>
      <c r="B3339" s="97"/>
      <c r="C3339" s="97"/>
      <c r="D3339" s="98"/>
      <c r="E3339" s="98"/>
      <c r="F3339" s="98"/>
      <c r="G3339" s="98"/>
      <c r="H3339" s="98"/>
      <c r="I3339" s="98"/>
      <c r="J3339" s="98"/>
      <c r="K3339" s="98"/>
      <c r="L3339" s="98"/>
      <c r="M3339" s="98"/>
    </row>
    <row r="3340" spans="1:13">
      <c r="A3340" s="5"/>
      <c r="B3340" s="97"/>
      <c r="C3340" s="97"/>
      <c r="D3340" s="98"/>
      <c r="E3340" s="98"/>
      <c r="F3340" s="98"/>
      <c r="G3340" s="98"/>
      <c r="H3340" s="98"/>
      <c r="I3340" s="98"/>
      <c r="J3340" s="98"/>
      <c r="K3340" s="98"/>
      <c r="L3340" s="98"/>
      <c r="M3340" s="98"/>
    </row>
    <row r="3341" spans="1:13">
      <c r="A3341" s="5"/>
      <c r="B3341" s="97"/>
      <c r="C3341" s="97"/>
      <c r="D3341" s="98"/>
      <c r="E3341" s="98"/>
      <c r="F3341" s="98"/>
      <c r="G3341" s="98"/>
      <c r="H3341" s="98"/>
      <c r="I3341" s="98"/>
      <c r="J3341" s="98"/>
      <c r="K3341" s="98"/>
      <c r="L3341" s="98"/>
      <c r="M3341" s="98"/>
    </row>
    <row r="3342" spans="1:13">
      <c r="A3342" s="5"/>
      <c r="B3342" s="97"/>
      <c r="C3342" s="97"/>
      <c r="D3342" s="98"/>
      <c r="E3342" s="98"/>
      <c r="F3342" s="98"/>
      <c r="G3342" s="98"/>
      <c r="H3342" s="98"/>
      <c r="I3342" s="98"/>
      <c r="J3342" s="98"/>
      <c r="K3342" s="98"/>
      <c r="L3342" s="98"/>
      <c r="M3342" s="98"/>
    </row>
    <row r="3343" spans="1:13">
      <c r="A3343" s="5"/>
      <c r="B3343" s="97"/>
      <c r="C3343" s="97"/>
      <c r="D3343" s="98"/>
      <c r="E3343" s="98"/>
      <c r="F3343" s="98"/>
      <c r="G3343" s="98"/>
      <c r="H3343" s="98"/>
      <c r="I3343" s="98"/>
      <c r="J3343" s="98"/>
      <c r="K3343" s="98"/>
      <c r="L3343" s="98"/>
      <c r="M3343" s="98"/>
    </row>
    <row r="3344" spans="1:13">
      <c r="A3344" s="5"/>
      <c r="B3344" s="97"/>
      <c r="C3344" s="97"/>
      <c r="D3344" s="98"/>
      <c r="E3344" s="98"/>
      <c r="F3344" s="98"/>
      <c r="G3344" s="98"/>
      <c r="H3344" s="98"/>
      <c r="I3344" s="98"/>
      <c r="J3344" s="98"/>
      <c r="K3344" s="98"/>
      <c r="L3344" s="98"/>
      <c r="M3344" s="98"/>
    </row>
    <row r="3345" spans="1:13">
      <c r="A3345" s="5"/>
      <c r="B3345" s="97"/>
      <c r="C3345" s="97"/>
      <c r="D3345" s="98"/>
      <c r="E3345" s="98"/>
      <c r="F3345" s="98"/>
      <c r="G3345" s="98"/>
      <c r="H3345" s="98"/>
      <c r="I3345" s="98"/>
      <c r="J3345" s="98"/>
      <c r="K3345" s="98"/>
      <c r="L3345" s="98"/>
      <c r="M3345" s="98"/>
    </row>
    <row r="3346" spans="1:13">
      <c r="A3346" s="5"/>
      <c r="B3346" s="97"/>
      <c r="C3346" s="97"/>
      <c r="D3346" s="98"/>
      <c r="E3346" s="98"/>
      <c r="F3346" s="98"/>
      <c r="G3346" s="98"/>
      <c r="H3346" s="98"/>
      <c r="I3346" s="98"/>
      <c r="J3346" s="98"/>
      <c r="K3346" s="98"/>
      <c r="L3346" s="98"/>
      <c r="M3346" s="98"/>
    </row>
    <row r="3347" spans="1:13">
      <c r="A3347" s="5"/>
      <c r="B3347" s="97"/>
      <c r="C3347" s="97"/>
      <c r="D3347" s="98"/>
      <c r="E3347" s="98"/>
      <c r="F3347" s="98"/>
      <c r="G3347" s="98"/>
      <c r="H3347" s="98"/>
      <c r="I3347" s="98"/>
      <c r="J3347" s="98"/>
      <c r="K3347" s="98"/>
      <c r="L3347" s="98"/>
      <c r="M3347" s="98"/>
    </row>
    <row r="3348" spans="1:13">
      <c r="A3348" s="5"/>
      <c r="B3348" s="97"/>
      <c r="C3348" s="97"/>
      <c r="D3348" s="98"/>
      <c r="E3348" s="98"/>
      <c r="F3348" s="98"/>
      <c r="G3348" s="98"/>
      <c r="H3348" s="98"/>
      <c r="I3348" s="98"/>
      <c r="J3348" s="98"/>
      <c r="K3348" s="98"/>
      <c r="L3348" s="98"/>
      <c r="M3348" s="98"/>
    </row>
    <row r="3349" spans="1:13">
      <c r="A3349" s="5"/>
      <c r="B3349" s="97"/>
      <c r="C3349" s="97"/>
      <c r="D3349" s="98"/>
      <c r="E3349" s="98"/>
      <c r="F3349" s="98"/>
      <c r="G3349" s="98"/>
      <c r="H3349" s="98"/>
      <c r="I3349" s="98"/>
      <c r="J3349" s="98"/>
      <c r="K3349" s="98"/>
      <c r="L3349" s="98"/>
      <c r="M3349" s="98"/>
    </row>
    <row r="3350" spans="1:13">
      <c r="A3350" s="5"/>
      <c r="B3350" s="97"/>
      <c r="C3350" s="97"/>
      <c r="D3350" s="98"/>
      <c r="E3350" s="98"/>
      <c r="F3350" s="98"/>
      <c r="G3350" s="98"/>
      <c r="H3350" s="98"/>
      <c r="I3350" s="98"/>
      <c r="J3350" s="98"/>
      <c r="K3350" s="98"/>
      <c r="L3350" s="98"/>
      <c r="M3350" s="98"/>
    </row>
    <row r="3351" spans="1:13">
      <c r="A3351" s="5"/>
      <c r="B3351" s="97"/>
      <c r="C3351" s="97"/>
      <c r="D3351" s="98"/>
      <c r="E3351" s="98"/>
      <c r="F3351" s="98"/>
      <c r="G3351" s="98"/>
      <c r="H3351" s="98"/>
      <c r="I3351" s="98"/>
      <c r="J3351" s="98"/>
      <c r="K3351" s="98"/>
      <c r="L3351" s="98"/>
      <c r="M3351" s="98"/>
    </row>
    <row r="3352" spans="1:13">
      <c r="A3352" s="5"/>
      <c r="B3352" s="97"/>
      <c r="C3352" s="97"/>
      <c r="D3352" s="98"/>
      <c r="E3352" s="98"/>
      <c r="F3352" s="98"/>
      <c r="G3352" s="98"/>
      <c r="H3352" s="98"/>
      <c r="I3352" s="98"/>
      <c r="J3352" s="98"/>
      <c r="K3352" s="98"/>
      <c r="L3352" s="98"/>
      <c r="M3352" s="98"/>
    </row>
    <row r="3353" spans="1:13">
      <c r="A3353" s="5"/>
      <c r="B3353" s="97"/>
      <c r="C3353" s="97"/>
      <c r="D3353" s="98"/>
      <c r="E3353" s="98"/>
      <c r="F3353" s="98"/>
      <c r="G3353" s="98"/>
      <c r="H3353" s="98"/>
      <c r="I3353" s="98"/>
      <c r="J3353" s="98"/>
      <c r="K3353" s="98"/>
      <c r="L3353" s="98"/>
      <c r="M3353" s="98"/>
    </row>
    <row r="3354" spans="1:13">
      <c r="A3354" s="5"/>
      <c r="B3354" s="97"/>
      <c r="C3354" s="97"/>
      <c r="D3354" s="98"/>
      <c r="E3354" s="98"/>
      <c r="F3354" s="98"/>
      <c r="G3354" s="98"/>
      <c r="H3354" s="98"/>
      <c r="I3354" s="98"/>
      <c r="J3354" s="98"/>
      <c r="K3354" s="98"/>
      <c r="L3354" s="98"/>
      <c r="M3354" s="98"/>
    </row>
    <row r="3355" spans="1:13">
      <c r="A3355" s="5"/>
      <c r="B3355" s="97"/>
      <c r="C3355" s="97"/>
      <c r="D3355" s="98"/>
      <c r="E3355" s="98"/>
      <c r="F3355" s="98"/>
      <c r="G3355" s="98"/>
      <c r="H3355" s="98"/>
      <c r="I3355" s="98"/>
      <c r="J3355" s="98"/>
      <c r="K3355" s="98"/>
      <c r="L3355" s="98"/>
      <c r="M3355" s="98"/>
    </row>
    <row r="3356" spans="1:13">
      <c r="A3356" s="5"/>
      <c r="B3356" s="97"/>
      <c r="C3356" s="97"/>
      <c r="D3356" s="98"/>
      <c r="E3356" s="98"/>
      <c r="F3356" s="98"/>
      <c r="G3356" s="98"/>
      <c r="H3356" s="98"/>
      <c r="I3356" s="98"/>
      <c r="J3356" s="98"/>
      <c r="K3356" s="98"/>
      <c r="L3356" s="98"/>
      <c r="M3356" s="98"/>
    </row>
    <row r="3357" spans="1:13">
      <c r="A3357" s="5"/>
      <c r="B3357" s="97"/>
      <c r="C3357" s="97"/>
      <c r="D3357" s="98"/>
      <c r="E3357" s="98"/>
      <c r="F3357" s="98"/>
      <c r="G3357" s="98"/>
      <c r="H3357" s="98"/>
      <c r="I3357" s="98"/>
      <c r="J3357" s="98"/>
      <c r="K3357" s="98"/>
      <c r="L3357" s="98"/>
      <c r="M3357" s="98"/>
    </row>
    <row r="3358" spans="1:13">
      <c r="A3358" s="5"/>
      <c r="B3358" s="97"/>
      <c r="C3358" s="97"/>
      <c r="D3358" s="98"/>
      <c r="E3358" s="98"/>
      <c r="F3358" s="98"/>
      <c r="G3358" s="98"/>
      <c r="H3358" s="98"/>
      <c r="I3358" s="98"/>
      <c r="J3358" s="98"/>
      <c r="K3358" s="98"/>
      <c r="L3358" s="98"/>
      <c r="M3358" s="98"/>
    </row>
    <row r="3359" spans="1:13">
      <c r="A3359" s="5"/>
      <c r="B3359" s="97"/>
      <c r="C3359" s="97"/>
      <c r="D3359" s="98"/>
      <c r="E3359" s="98"/>
      <c r="F3359" s="98"/>
      <c r="G3359" s="98"/>
      <c r="H3359" s="98"/>
      <c r="I3359" s="98"/>
      <c r="J3359" s="98"/>
      <c r="K3359" s="98"/>
      <c r="L3359" s="98"/>
      <c r="M3359" s="98"/>
    </row>
    <row r="3360" spans="1:13">
      <c r="A3360" s="5"/>
      <c r="B3360" s="97"/>
      <c r="C3360" s="97"/>
      <c r="D3360" s="98"/>
      <c r="E3360" s="98"/>
      <c r="F3360" s="98"/>
      <c r="G3360" s="98"/>
      <c r="H3360" s="98"/>
      <c r="I3360" s="98"/>
      <c r="J3360" s="98"/>
      <c r="K3360" s="98"/>
      <c r="L3360" s="98"/>
      <c r="M3360" s="98"/>
    </row>
    <row r="3361" spans="1:13">
      <c r="A3361" s="5"/>
      <c r="B3361" s="97"/>
      <c r="C3361" s="97"/>
      <c r="D3361" s="98"/>
      <c r="E3361" s="98"/>
      <c r="F3361" s="98"/>
      <c r="G3361" s="98"/>
      <c r="H3361" s="98"/>
      <c r="I3361" s="98"/>
      <c r="J3361" s="98"/>
      <c r="K3361" s="98"/>
      <c r="L3361" s="98"/>
      <c r="M3361" s="98"/>
    </row>
    <row r="3362" spans="1:13">
      <c r="A3362" s="5"/>
      <c r="B3362" s="97"/>
      <c r="C3362" s="97"/>
      <c r="D3362" s="98"/>
      <c r="E3362" s="98"/>
      <c r="F3362" s="98"/>
      <c r="G3362" s="98"/>
      <c r="H3362" s="98"/>
      <c r="I3362" s="98"/>
      <c r="J3362" s="98"/>
      <c r="K3362" s="98"/>
      <c r="L3362" s="98"/>
      <c r="M3362" s="98"/>
    </row>
    <row r="3363" spans="1:13">
      <c r="A3363" s="5"/>
      <c r="B3363" s="97"/>
      <c r="C3363" s="97"/>
      <c r="D3363" s="98"/>
      <c r="E3363" s="98"/>
      <c r="F3363" s="98"/>
      <c r="G3363" s="98"/>
      <c r="H3363" s="98"/>
      <c r="I3363" s="98"/>
      <c r="J3363" s="98"/>
      <c r="K3363" s="98"/>
      <c r="L3363" s="98"/>
      <c r="M3363" s="98"/>
    </row>
    <row r="3364" spans="1:13">
      <c r="A3364" s="5"/>
      <c r="B3364" s="97"/>
      <c r="C3364" s="97"/>
      <c r="D3364" s="98"/>
      <c r="E3364" s="98"/>
      <c r="F3364" s="98"/>
      <c r="G3364" s="98"/>
      <c r="H3364" s="98"/>
      <c r="I3364" s="98"/>
      <c r="J3364" s="98"/>
      <c r="K3364" s="98"/>
      <c r="L3364" s="98"/>
      <c r="M3364" s="98"/>
    </row>
    <row r="3365" spans="1:13">
      <c r="A3365" s="5"/>
      <c r="B3365" s="97"/>
      <c r="C3365" s="97"/>
      <c r="D3365" s="98"/>
      <c r="E3365" s="98"/>
      <c r="F3365" s="98"/>
      <c r="G3365" s="98"/>
      <c r="H3365" s="98"/>
      <c r="I3365" s="98"/>
      <c r="J3365" s="98"/>
      <c r="K3365" s="98"/>
      <c r="L3365" s="98"/>
      <c r="M3365" s="98"/>
    </row>
    <row r="3366" spans="1:13">
      <c r="A3366" s="5"/>
      <c r="B3366" s="97"/>
      <c r="C3366" s="97"/>
      <c r="D3366" s="98"/>
      <c r="E3366" s="98"/>
      <c r="F3366" s="98"/>
      <c r="G3366" s="98"/>
      <c r="H3366" s="98"/>
      <c r="I3366" s="98"/>
      <c r="J3366" s="98"/>
      <c r="K3366" s="98"/>
      <c r="L3366" s="98"/>
      <c r="M3366" s="98"/>
    </row>
    <row r="3367" spans="1:13">
      <c r="A3367" s="5"/>
      <c r="B3367" s="97"/>
      <c r="C3367" s="97"/>
      <c r="D3367" s="98"/>
      <c r="E3367" s="98"/>
      <c r="F3367" s="98"/>
      <c r="G3367" s="98"/>
      <c r="H3367" s="98"/>
      <c r="I3367" s="98"/>
      <c r="J3367" s="98"/>
      <c r="K3367" s="98"/>
      <c r="L3367" s="98"/>
      <c r="M3367" s="98"/>
    </row>
    <row r="3368" spans="1:13">
      <c r="A3368" s="5"/>
      <c r="B3368" s="97"/>
      <c r="C3368" s="97"/>
      <c r="D3368" s="98"/>
      <c r="E3368" s="98"/>
      <c r="F3368" s="98"/>
      <c r="G3368" s="98"/>
      <c r="H3368" s="98"/>
      <c r="I3368" s="98"/>
      <c r="J3368" s="98"/>
      <c r="K3368" s="98"/>
      <c r="L3368" s="98"/>
      <c r="M3368" s="98"/>
    </row>
    <row r="3369" spans="1:13">
      <c r="A3369" s="5"/>
      <c r="B3369" s="97"/>
      <c r="C3369" s="97"/>
      <c r="D3369" s="98"/>
      <c r="E3369" s="98"/>
      <c r="F3369" s="98"/>
      <c r="G3369" s="98"/>
      <c r="H3369" s="98"/>
      <c r="I3369" s="98"/>
      <c r="J3369" s="98"/>
      <c r="K3369" s="98"/>
      <c r="L3369" s="98"/>
      <c r="M3369" s="98"/>
    </row>
    <row r="3370" spans="1:13">
      <c r="A3370" s="5"/>
      <c r="B3370" s="97"/>
      <c r="C3370" s="97"/>
      <c r="D3370" s="98"/>
      <c r="E3370" s="98"/>
      <c r="F3370" s="98"/>
      <c r="G3370" s="98"/>
      <c r="H3370" s="98"/>
      <c r="I3370" s="98"/>
      <c r="J3370" s="98"/>
      <c r="K3370" s="98"/>
      <c r="L3370" s="98"/>
      <c r="M3370" s="98"/>
    </row>
    <row r="3371" spans="1:13">
      <c r="A3371" s="5"/>
      <c r="B3371" s="97"/>
      <c r="C3371" s="97"/>
      <c r="D3371" s="98"/>
      <c r="E3371" s="98"/>
      <c r="F3371" s="98"/>
      <c r="G3371" s="98"/>
      <c r="H3371" s="98"/>
      <c r="I3371" s="98"/>
      <c r="J3371" s="98"/>
      <c r="K3371" s="98"/>
      <c r="L3371" s="98"/>
      <c r="M3371" s="98"/>
    </row>
    <row r="3372" spans="1:13">
      <c r="A3372" s="5"/>
      <c r="B3372" s="97"/>
      <c r="C3372" s="97"/>
      <c r="D3372" s="98"/>
      <c r="E3372" s="98"/>
      <c r="F3372" s="98"/>
      <c r="G3372" s="98"/>
      <c r="H3372" s="98"/>
      <c r="I3372" s="98"/>
      <c r="J3372" s="98"/>
      <c r="K3372" s="98"/>
      <c r="L3372" s="98"/>
      <c r="M3372" s="98"/>
    </row>
    <row r="3373" spans="1:13">
      <c r="A3373" s="5"/>
      <c r="B3373" s="97"/>
      <c r="C3373" s="97"/>
      <c r="D3373" s="98"/>
      <c r="E3373" s="98"/>
      <c r="F3373" s="98"/>
      <c r="G3373" s="98"/>
      <c r="H3373" s="98"/>
      <c r="I3373" s="98"/>
      <c r="J3373" s="98"/>
      <c r="K3373" s="98"/>
      <c r="L3373" s="98"/>
      <c r="M3373" s="98"/>
    </row>
    <row r="3374" spans="1:13">
      <c r="A3374" s="5"/>
      <c r="B3374" s="97"/>
      <c r="C3374" s="97"/>
      <c r="D3374" s="98"/>
      <c r="E3374" s="98"/>
      <c r="F3374" s="98"/>
      <c r="G3374" s="98"/>
      <c r="H3374" s="98"/>
      <c r="I3374" s="98"/>
      <c r="J3374" s="98"/>
      <c r="K3374" s="98"/>
      <c r="L3374" s="98"/>
      <c r="M3374" s="98"/>
    </row>
    <row r="3375" spans="1:13">
      <c r="A3375" s="5"/>
      <c r="B3375" s="97"/>
      <c r="C3375" s="97"/>
      <c r="D3375" s="98"/>
      <c r="E3375" s="98"/>
      <c r="F3375" s="98"/>
      <c r="G3375" s="98"/>
      <c r="H3375" s="98"/>
      <c r="I3375" s="98"/>
      <c r="J3375" s="98"/>
      <c r="K3375" s="98"/>
      <c r="L3375" s="98"/>
      <c r="M3375" s="98"/>
    </row>
    <row r="3376" spans="1:13">
      <c r="A3376" s="5"/>
      <c r="B3376" s="97"/>
      <c r="C3376" s="97"/>
      <c r="D3376" s="98"/>
      <c r="E3376" s="98"/>
      <c r="F3376" s="98"/>
      <c r="G3376" s="98"/>
      <c r="H3376" s="98"/>
      <c r="I3376" s="98"/>
      <c r="J3376" s="98"/>
      <c r="K3376" s="98"/>
      <c r="L3376" s="98"/>
      <c r="M3376" s="98"/>
    </row>
    <row r="3377" spans="1:13">
      <c r="A3377" s="5"/>
      <c r="B3377" s="97"/>
      <c r="C3377" s="97"/>
      <c r="D3377" s="98"/>
      <c r="E3377" s="98"/>
      <c r="F3377" s="98"/>
      <c r="G3377" s="98"/>
      <c r="H3377" s="98"/>
      <c r="I3377" s="98"/>
      <c r="J3377" s="98"/>
      <c r="K3377" s="98"/>
      <c r="L3377" s="98"/>
      <c r="M3377" s="98"/>
    </row>
    <row r="3378" spans="1:13">
      <c r="A3378" s="5"/>
      <c r="B3378" s="97"/>
      <c r="C3378" s="97"/>
      <c r="D3378" s="98"/>
      <c r="E3378" s="98"/>
      <c r="F3378" s="98"/>
      <c r="G3378" s="98"/>
      <c r="H3378" s="98"/>
      <c r="I3378" s="98"/>
      <c r="J3378" s="98"/>
      <c r="K3378" s="98"/>
      <c r="L3378" s="98"/>
      <c r="M3378" s="98"/>
    </row>
    <row r="3379" spans="1:13">
      <c r="A3379" s="5"/>
      <c r="B3379" s="97"/>
      <c r="C3379" s="97"/>
      <c r="D3379" s="98"/>
      <c r="E3379" s="98"/>
      <c r="F3379" s="98"/>
      <c r="G3379" s="98"/>
      <c r="H3379" s="98"/>
      <c r="I3379" s="98"/>
      <c r="J3379" s="98"/>
      <c r="K3379" s="98"/>
      <c r="L3379" s="98"/>
      <c r="M3379" s="98"/>
    </row>
    <row r="3380" spans="1:13">
      <c r="A3380" s="5"/>
      <c r="B3380" s="97"/>
      <c r="C3380" s="97"/>
      <c r="D3380" s="98"/>
      <c r="E3380" s="98"/>
      <c r="F3380" s="98"/>
      <c r="G3380" s="98"/>
      <c r="H3380" s="98"/>
      <c r="I3380" s="98"/>
      <c r="J3380" s="98"/>
      <c r="K3380" s="98"/>
      <c r="L3380" s="98"/>
      <c r="M3380" s="98"/>
    </row>
    <row r="3381" spans="1:13">
      <c r="A3381" s="5"/>
      <c r="B3381" s="97"/>
      <c r="C3381" s="97"/>
      <c r="D3381" s="98"/>
      <c r="E3381" s="98"/>
      <c r="F3381" s="98"/>
      <c r="G3381" s="98"/>
      <c r="H3381" s="98"/>
      <c r="I3381" s="98"/>
      <c r="J3381" s="98"/>
      <c r="K3381" s="98"/>
      <c r="L3381" s="98"/>
      <c r="M3381" s="98"/>
    </row>
    <row r="3382" spans="1:13">
      <c r="A3382" s="5"/>
      <c r="B3382" s="97"/>
      <c r="C3382" s="97"/>
      <c r="D3382" s="98"/>
      <c r="E3382" s="98"/>
      <c r="F3382" s="98"/>
      <c r="G3382" s="98"/>
      <c r="H3382" s="98"/>
      <c r="I3382" s="98"/>
      <c r="J3382" s="98"/>
      <c r="K3382" s="98"/>
      <c r="L3382" s="98"/>
      <c r="M3382" s="98"/>
    </row>
    <row r="3383" spans="1:13">
      <c r="A3383" s="5"/>
      <c r="B3383" s="97"/>
      <c r="C3383" s="97"/>
      <c r="D3383" s="98"/>
      <c r="E3383" s="98"/>
      <c r="F3383" s="98"/>
      <c r="G3383" s="98"/>
      <c r="H3383" s="98"/>
      <c r="I3383" s="98"/>
      <c r="J3383" s="98"/>
      <c r="K3383" s="98"/>
      <c r="L3383" s="98"/>
      <c r="M3383" s="98"/>
    </row>
    <row r="3384" spans="1:13">
      <c r="A3384" s="5"/>
      <c r="B3384" s="97"/>
      <c r="C3384" s="97"/>
      <c r="D3384" s="98"/>
      <c r="E3384" s="98"/>
      <c r="F3384" s="98"/>
      <c r="G3384" s="98"/>
      <c r="H3384" s="98"/>
      <c r="I3384" s="98"/>
      <c r="J3384" s="98"/>
      <c r="K3384" s="98"/>
      <c r="L3384" s="98"/>
      <c r="M3384" s="98"/>
    </row>
    <row r="3385" spans="1:13">
      <c r="A3385" s="5"/>
      <c r="B3385" s="97"/>
      <c r="C3385" s="97"/>
      <c r="D3385" s="98"/>
      <c r="E3385" s="98"/>
      <c r="F3385" s="98"/>
      <c r="G3385" s="98"/>
      <c r="H3385" s="98"/>
      <c r="I3385" s="98"/>
      <c r="J3385" s="98"/>
      <c r="K3385" s="98"/>
      <c r="L3385" s="98"/>
      <c r="M3385" s="98"/>
    </row>
    <row r="3386" spans="1:13">
      <c r="A3386" s="5"/>
      <c r="B3386" s="97"/>
      <c r="C3386" s="97"/>
      <c r="D3386" s="98"/>
      <c r="E3386" s="98"/>
      <c r="F3386" s="98"/>
      <c r="G3386" s="98"/>
      <c r="H3386" s="98"/>
      <c r="I3386" s="98"/>
      <c r="J3386" s="98"/>
      <c r="K3386" s="98"/>
      <c r="L3386" s="98"/>
      <c r="M3386" s="98"/>
    </row>
    <row r="3387" spans="1:13">
      <c r="A3387" s="5"/>
      <c r="B3387" s="97"/>
      <c r="C3387" s="97"/>
      <c r="D3387" s="98"/>
      <c r="E3387" s="98"/>
      <c r="F3387" s="98"/>
      <c r="G3387" s="98"/>
      <c r="H3387" s="98"/>
      <c r="I3387" s="98"/>
      <c r="J3387" s="98"/>
      <c r="K3387" s="98"/>
      <c r="L3387" s="98"/>
      <c r="M3387" s="98"/>
    </row>
    <row r="3388" spans="1:13">
      <c r="A3388" s="5"/>
      <c r="B3388" s="97"/>
      <c r="C3388" s="97"/>
      <c r="D3388" s="98"/>
      <c r="E3388" s="98"/>
      <c r="F3388" s="98"/>
      <c r="G3388" s="98"/>
      <c r="H3388" s="98"/>
      <c r="I3388" s="98"/>
      <c r="J3388" s="98"/>
      <c r="K3388" s="98"/>
      <c r="L3388" s="98"/>
      <c r="M3388" s="98"/>
    </row>
    <row r="3389" spans="1:13">
      <c r="A3389" s="5"/>
      <c r="B3389" s="97"/>
      <c r="C3389" s="97"/>
      <c r="D3389" s="98"/>
      <c r="E3389" s="98"/>
      <c r="F3389" s="98"/>
      <c r="G3389" s="98"/>
      <c r="H3389" s="98"/>
      <c r="I3389" s="98"/>
      <c r="J3389" s="98"/>
      <c r="K3389" s="98"/>
      <c r="L3389" s="98"/>
      <c r="M3389" s="98"/>
    </row>
    <row r="3390" spans="1:13">
      <c r="A3390" s="5"/>
      <c r="B3390" s="97"/>
      <c r="C3390" s="97"/>
      <c r="D3390" s="98"/>
      <c r="E3390" s="98"/>
      <c r="F3390" s="98"/>
      <c r="G3390" s="98"/>
      <c r="H3390" s="98"/>
      <c r="I3390" s="98"/>
      <c r="J3390" s="98"/>
      <c r="K3390" s="98"/>
      <c r="L3390" s="98"/>
      <c r="M3390" s="98"/>
    </row>
    <row r="3391" spans="1:13">
      <c r="A3391" s="5"/>
      <c r="B3391" s="97"/>
      <c r="C3391" s="97"/>
      <c r="D3391" s="98"/>
      <c r="E3391" s="98"/>
      <c r="F3391" s="98"/>
      <c r="G3391" s="98"/>
      <c r="H3391" s="98"/>
      <c r="I3391" s="98"/>
      <c r="J3391" s="98"/>
      <c r="K3391" s="98"/>
      <c r="L3391" s="98"/>
      <c r="M3391" s="98"/>
    </row>
    <row r="3392" spans="1:13">
      <c r="A3392" s="5"/>
      <c r="B3392" s="97"/>
      <c r="C3392" s="97"/>
      <c r="D3392" s="98"/>
      <c r="E3392" s="98"/>
      <c r="F3392" s="98"/>
      <c r="G3392" s="98"/>
      <c r="H3392" s="98"/>
      <c r="I3392" s="98"/>
      <c r="J3392" s="98"/>
      <c r="K3392" s="98"/>
      <c r="L3392" s="98"/>
      <c r="M3392" s="98"/>
    </row>
    <row r="3393" spans="1:13">
      <c r="A3393" s="5"/>
      <c r="B3393" s="97"/>
      <c r="C3393" s="97"/>
      <c r="D3393" s="98"/>
      <c r="E3393" s="98"/>
      <c r="F3393" s="98"/>
      <c r="G3393" s="98"/>
      <c r="H3393" s="98"/>
      <c r="I3393" s="98"/>
      <c r="J3393" s="98"/>
      <c r="K3393" s="98"/>
      <c r="L3393" s="98"/>
      <c r="M3393" s="98"/>
    </row>
    <row r="3394" spans="1:13">
      <c r="A3394" s="5"/>
      <c r="B3394" s="97"/>
      <c r="C3394" s="97"/>
      <c r="D3394" s="98"/>
      <c r="E3394" s="98"/>
      <c r="F3394" s="98"/>
      <c r="G3394" s="98"/>
      <c r="H3394" s="98"/>
      <c r="I3394" s="98"/>
      <c r="J3394" s="98"/>
      <c r="K3394" s="98"/>
      <c r="L3394" s="98"/>
      <c r="M3394" s="98"/>
    </row>
    <row r="3395" spans="1:13">
      <c r="A3395" s="5"/>
      <c r="B3395" s="97"/>
      <c r="C3395" s="97"/>
      <c r="D3395" s="98"/>
      <c r="E3395" s="98"/>
      <c r="F3395" s="98"/>
      <c r="G3395" s="98"/>
      <c r="H3395" s="98"/>
      <c r="I3395" s="98"/>
      <c r="J3395" s="98"/>
      <c r="K3395" s="98"/>
      <c r="L3395" s="98"/>
      <c r="M3395" s="98"/>
    </row>
    <row r="3396" spans="1:13">
      <c r="A3396" s="5"/>
      <c r="B3396" s="97"/>
      <c r="C3396" s="97"/>
      <c r="D3396" s="98"/>
      <c r="E3396" s="98"/>
      <c r="F3396" s="98"/>
      <c r="G3396" s="98"/>
      <c r="H3396" s="98"/>
      <c r="I3396" s="98"/>
      <c r="J3396" s="98"/>
      <c r="K3396" s="98"/>
      <c r="L3396" s="98"/>
      <c r="M3396" s="98"/>
    </row>
    <row r="3397" spans="1:13">
      <c r="A3397" s="5"/>
      <c r="B3397" s="97"/>
      <c r="C3397" s="97"/>
      <c r="D3397" s="98"/>
      <c r="E3397" s="98"/>
      <c r="F3397" s="98"/>
      <c r="G3397" s="98"/>
      <c r="H3397" s="98"/>
      <c r="I3397" s="98"/>
      <c r="J3397" s="98"/>
      <c r="K3397" s="98"/>
      <c r="L3397" s="98"/>
      <c r="M3397" s="98"/>
    </row>
    <row r="3398" spans="1:13">
      <c r="A3398" s="5"/>
      <c r="B3398" s="97"/>
      <c r="C3398" s="97"/>
      <c r="D3398" s="98"/>
      <c r="E3398" s="98"/>
      <c r="F3398" s="98"/>
      <c r="G3398" s="98"/>
      <c r="H3398" s="98"/>
      <c r="I3398" s="98"/>
      <c r="J3398" s="98"/>
      <c r="K3398" s="98"/>
      <c r="L3398" s="98"/>
      <c r="M3398" s="98"/>
    </row>
    <row r="3399" spans="1:13">
      <c r="A3399" s="5"/>
      <c r="B3399" s="3"/>
      <c r="C3399" s="3"/>
      <c r="D3399" s="4"/>
      <c r="E3399" s="4"/>
      <c r="F3399" s="4"/>
      <c r="G3399" s="4"/>
      <c r="H3399" s="98"/>
      <c r="I3399" s="4"/>
      <c r="J3399" s="4"/>
      <c r="K3399" s="4"/>
      <c r="L3399" s="4"/>
      <c r="M3399" s="4"/>
    </row>
    <row r="3400" spans="1:13">
      <c r="A3400" s="5"/>
      <c r="B3400" s="97"/>
      <c r="C3400" s="97"/>
      <c r="D3400" s="98"/>
      <c r="E3400" s="98"/>
      <c r="F3400" s="98"/>
      <c r="G3400" s="98"/>
      <c r="H3400" s="98"/>
      <c r="I3400" s="98"/>
      <c r="J3400" s="98"/>
      <c r="K3400" s="98"/>
      <c r="L3400" s="98"/>
      <c r="M3400" s="98"/>
    </row>
    <row r="3401" spans="1:13">
      <c r="A3401" s="5"/>
      <c r="B3401" s="97"/>
      <c r="C3401" s="97"/>
      <c r="D3401" s="98"/>
      <c r="E3401" s="98"/>
      <c r="F3401" s="98"/>
      <c r="G3401" s="98"/>
      <c r="H3401" s="98"/>
      <c r="I3401" s="98"/>
      <c r="J3401" s="98"/>
      <c r="K3401" s="98"/>
      <c r="L3401" s="98"/>
      <c r="M3401" s="98"/>
    </row>
    <row r="3402" spans="1:13">
      <c r="A3402" s="5"/>
      <c r="B3402" s="97"/>
      <c r="C3402" s="97"/>
      <c r="D3402" s="98"/>
      <c r="E3402" s="98"/>
      <c r="F3402" s="98"/>
      <c r="G3402" s="98"/>
      <c r="H3402" s="98"/>
      <c r="I3402" s="98"/>
      <c r="J3402" s="98"/>
      <c r="K3402" s="98"/>
      <c r="L3402" s="98"/>
      <c r="M3402" s="98"/>
    </row>
    <row r="3403" spans="1:13">
      <c r="A3403" s="5"/>
      <c r="B3403" s="97"/>
      <c r="C3403" s="97"/>
      <c r="D3403" s="98"/>
      <c r="E3403" s="98"/>
      <c r="F3403" s="98"/>
      <c r="G3403" s="98"/>
      <c r="H3403" s="98"/>
      <c r="I3403" s="98"/>
      <c r="J3403" s="98"/>
      <c r="K3403" s="98"/>
      <c r="L3403" s="98"/>
      <c r="M3403" s="98"/>
    </row>
    <row r="3404" spans="1:13">
      <c r="A3404" s="5"/>
      <c r="B3404" s="97"/>
      <c r="C3404" s="97"/>
      <c r="D3404" s="98"/>
      <c r="E3404" s="98"/>
      <c r="F3404" s="98"/>
      <c r="G3404" s="98"/>
      <c r="H3404" s="98"/>
      <c r="I3404" s="98"/>
      <c r="J3404" s="98"/>
      <c r="K3404" s="98"/>
      <c r="L3404" s="98"/>
      <c r="M3404" s="98"/>
    </row>
    <row r="3405" spans="1:13">
      <c r="A3405" s="5"/>
      <c r="B3405" s="97"/>
      <c r="C3405" s="97"/>
      <c r="D3405" s="98"/>
      <c r="E3405" s="98"/>
      <c r="F3405" s="98"/>
      <c r="G3405" s="98"/>
      <c r="H3405" s="98"/>
      <c r="I3405" s="98"/>
      <c r="J3405" s="98"/>
      <c r="K3405" s="98"/>
      <c r="L3405" s="98"/>
      <c r="M3405" s="98"/>
    </row>
    <row r="3406" spans="1:13">
      <c r="A3406" s="5"/>
      <c r="B3406" s="97"/>
      <c r="C3406" s="97"/>
      <c r="D3406" s="98"/>
      <c r="E3406" s="98"/>
      <c r="F3406" s="98"/>
      <c r="G3406" s="98"/>
      <c r="H3406" s="98"/>
      <c r="I3406" s="98"/>
      <c r="J3406" s="98"/>
      <c r="K3406" s="98"/>
      <c r="L3406" s="98"/>
      <c r="M3406" s="98"/>
    </row>
    <row r="3407" spans="1:13">
      <c r="A3407" s="5"/>
      <c r="B3407" s="97"/>
      <c r="C3407" s="97"/>
      <c r="D3407" s="98"/>
      <c r="E3407" s="98"/>
      <c r="F3407" s="98"/>
      <c r="G3407" s="98"/>
      <c r="H3407" s="98"/>
      <c r="I3407" s="98"/>
      <c r="J3407" s="98"/>
      <c r="K3407" s="98"/>
      <c r="L3407" s="98"/>
      <c r="M3407" s="98"/>
    </row>
    <row r="3408" spans="1:13">
      <c r="A3408" s="5"/>
      <c r="B3408" s="97"/>
      <c r="C3408" s="97"/>
      <c r="D3408" s="98"/>
      <c r="E3408" s="98"/>
      <c r="F3408" s="98"/>
      <c r="G3408" s="98"/>
      <c r="H3408" s="98"/>
      <c r="I3408" s="98"/>
      <c r="J3408" s="98"/>
      <c r="K3408" s="98"/>
      <c r="L3408" s="98"/>
      <c r="M3408" s="98"/>
    </row>
    <row r="3409" spans="1:13">
      <c r="A3409" s="5"/>
      <c r="B3409" s="97"/>
      <c r="C3409" s="97"/>
      <c r="D3409" s="98"/>
      <c r="E3409" s="98"/>
      <c r="F3409" s="98"/>
      <c r="G3409" s="98"/>
      <c r="H3409" s="98"/>
      <c r="I3409" s="98"/>
      <c r="J3409" s="98"/>
      <c r="K3409" s="98"/>
      <c r="L3409" s="98"/>
      <c r="M3409" s="98"/>
    </row>
    <row r="3410" spans="1:13">
      <c r="A3410" s="5"/>
      <c r="B3410" s="97"/>
      <c r="C3410" s="97"/>
      <c r="D3410" s="98"/>
      <c r="E3410" s="98"/>
      <c r="F3410" s="98"/>
      <c r="G3410" s="98"/>
      <c r="H3410" s="98"/>
      <c r="I3410" s="98"/>
      <c r="J3410" s="98"/>
      <c r="K3410" s="98"/>
      <c r="L3410" s="98"/>
      <c r="M3410" s="98"/>
    </row>
    <row r="3411" spans="1:13">
      <c r="A3411" s="5"/>
      <c r="B3411" s="97"/>
      <c r="C3411" s="97"/>
      <c r="D3411" s="98"/>
      <c r="E3411" s="98"/>
      <c r="F3411" s="98"/>
      <c r="G3411" s="98"/>
      <c r="H3411" s="98"/>
      <c r="I3411" s="98"/>
      <c r="J3411" s="98"/>
      <c r="K3411" s="98"/>
      <c r="L3411" s="98"/>
      <c r="M3411" s="98"/>
    </row>
    <row r="3412" spans="1:13">
      <c r="A3412" s="5"/>
      <c r="B3412" s="97"/>
      <c r="C3412" s="97"/>
      <c r="D3412" s="98"/>
      <c r="E3412" s="98"/>
      <c r="F3412" s="98"/>
      <c r="G3412" s="98"/>
      <c r="H3412" s="98"/>
      <c r="I3412" s="98"/>
      <c r="J3412" s="98"/>
      <c r="K3412" s="98"/>
      <c r="L3412" s="98"/>
      <c r="M3412" s="98"/>
    </row>
    <row r="3413" spans="1:13">
      <c r="A3413" s="5"/>
      <c r="B3413" s="97"/>
      <c r="C3413" s="97"/>
      <c r="D3413" s="98"/>
      <c r="E3413" s="98"/>
      <c r="F3413" s="98"/>
      <c r="G3413" s="98"/>
      <c r="H3413" s="98"/>
      <c r="I3413" s="98"/>
      <c r="J3413" s="98"/>
      <c r="K3413" s="98"/>
      <c r="L3413" s="98"/>
      <c r="M3413" s="98"/>
    </row>
    <row r="3414" spans="1:13">
      <c r="A3414" s="5"/>
      <c r="B3414" s="97"/>
      <c r="C3414" s="97"/>
      <c r="D3414" s="98"/>
      <c r="E3414" s="98"/>
      <c r="F3414" s="98"/>
      <c r="G3414" s="98"/>
      <c r="H3414" s="98"/>
      <c r="I3414" s="98"/>
      <c r="J3414" s="98"/>
      <c r="K3414" s="98"/>
      <c r="L3414" s="98"/>
      <c r="M3414" s="98"/>
    </row>
    <row r="3415" spans="1:13">
      <c r="A3415" s="5"/>
      <c r="B3415" s="97"/>
      <c r="C3415" s="97"/>
      <c r="D3415" s="98"/>
      <c r="E3415" s="98"/>
      <c r="F3415" s="98"/>
      <c r="G3415" s="98"/>
      <c r="H3415" s="98"/>
      <c r="I3415" s="98"/>
      <c r="J3415" s="98"/>
      <c r="K3415" s="98"/>
      <c r="L3415" s="98"/>
      <c r="M3415" s="98"/>
    </row>
    <row r="3416" spans="1:13">
      <c r="A3416" s="5"/>
      <c r="B3416" s="97"/>
      <c r="C3416" s="97"/>
      <c r="D3416" s="98"/>
      <c r="E3416" s="98"/>
      <c r="F3416" s="98"/>
      <c r="G3416" s="98"/>
      <c r="H3416" s="98"/>
      <c r="I3416" s="98"/>
      <c r="J3416" s="98"/>
      <c r="K3416" s="98"/>
      <c r="L3416" s="98"/>
      <c r="M3416" s="98"/>
    </row>
    <row r="3417" spans="1:13">
      <c r="A3417" s="5"/>
      <c r="B3417" s="97"/>
      <c r="C3417" s="97"/>
      <c r="D3417" s="98"/>
      <c r="E3417" s="98"/>
      <c r="F3417" s="98"/>
      <c r="G3417" s="98"/>
      <c r="H3417" s="98"/>
      <c r="I3417" s="98"/>
      <c r="J3417" s="98"/>
      <c r="K3417" s="98"/>
      <c r="L3417" s="98"/>
      <c r="M3417" s="98"/>
    </row>
    <row r="3418" spans="1:13">
      <c r="A3418" s="5"/>
      <c r="B3418" s="97"/>
      <c r="C3418" s="97"/>
      <c r="D3418" s="98"/>
      <c r="E3418" s="98"/>
      <c r="F3418" s="98"/>
      <c r="G3418" s="98"/>
      <c r="H3418" s="98"/>
      <c r="I3418" s="98"/>
      <c r="J3418" s="98"/>
      <c r="K3418" s="98"/>
      <c r="L3418" s="98"/>
      <c r="M3418" s="98"/>
    </row>
    <row r="3419" spans="1:13">
      <c r="A3419" s="5"/>
      <c r="B3419" s="97"/>
      <c r="C3419" s="97"/>
      <c r="D3419" s="98"/>
      <c r="E3419" s="98"/>
      <c r="F3419" s="98"/>
      <c r="G3419" s="98"/>
      <c r="H3419" s="98"/>
      <c r="I3419" s="98"/>
      <c r="J3419" s="98"/>
      <c r="K3419" s="98"/>
      <c r="L3419" s="98"/>
      <c r="M3419" s="98"/>
    </row>
    <row r="3420" spans="1:13">
      <c r="A3420" s="5"/>
      <c r="B3420" s="97"/>
      <c r="C3420" s="97"/>
      <c r="D3420" s="98"/>
      <c r="E3420" s="98"/>
      <c r="F3420" s="98"/>
      <c r="G3420" s="98"/>
      <c r="H3420" s="98"/>
      <c r="I3420" s="98"/>
      <c r="J3420" s="98"/>
      <c r="K3420" s="98"/>
      <c r="L3420" s="98"/>
      <c r="M3420" s="98"/>
    </row>
    <row r="3421" spans="1:13">
      <c r="A3421" s="5"/>
      <c r="B3421" s="97"/>
      <c r="C3421" s="97"/>
      <c r="D3421" s="98"/>
      <c r="E3421" s="98"/>
      <c r="F3421" s="98"/>
      <c r="G3421" s="98"/>
      <c r="H3421" s="98"/>
      <c r="I3421" s="98"/>
      <c r="J3421" s="98"/>
      <c r="K3421" s="98"/>
      <c r="L3421" s="98"/>
      <c r="M3421" s="98"/>
    </row>
    <row r="3422" spans="1:13">
      <c r="A3422" s="5"/>
      <c r="B3422" s="97"/>
      <c r="C3422" s="97"/>
      <c r="D3422" s="98"/>
      <c r="E3422" s="98"/>
      <c r="F3422" s="98"/>
      <c r="G3422" s="98"/>
      <c r="H3422" s="98"/>
      <c r="I3422" s="98"/>
      <c r="J3422" s="98"/>
      <c r="K3422" s="98"/>
      <c r="L3422" s="98"/>
      <c r="M3422" s="98"/>
    </row>
    <row r="3423" spans="1:13">
      <c r="A3423" s="5"/>
      <c r="B3423" s="97"/>
      <c r="C3423" s="97"/>
      <c r="D3423" s="98"/>
      <c r="E3423" s="98"/>
      <c r="F3423" s="98"/>
      <c r="G3423" s="98"/>
      <c r="H3423" s="98"/>
      <c r="I3423" s="98"/>
      <c r="J3423" s="98"/>
      <c r="K3423" s="98"/>
      <c r="L3423" s="98"/>
      <c r="M3423" s="98"/>
    </row>
    <row r="3424" spans="1:13">
      <c r="A3424" s="5"/>
      <c r="B3424" s="97"/>
      <c r="C3424" s="97"/>
      <c r="D3424" s="98"/>
      <c r="E3424" s="98"/>
      <c r="F3424" s="98"/>
      <c r="G3424" s="98"/>
      <c r="H3424" s="98"/>
      <c r="I3424" s="98"/>
      <c r="J3424" s="98"/>
      <c r="K3424" s="98"/>
      <c r="L3424" s="98"/>
      <c r="M3424" s="98"/>
    </row>
    <row r="3425" spans="1:13">
      <c r="A3425" s="5"/>
      <c r="B3425" s="97"/>
      <c r="C3425" s="97"/>
      <c r="D3425" s="98"/>
      <c r="E3425" s="98"/>
      <c r="F3425" s="98"/>
      <c r="G3425" s="98"/>
      <c r="H3425" s="98"/>
      <c r="I3425" s="98"/>
      <c r="J3425" s="98"/>
      <c r="K3425" s="98"/>
      <c r="L3425" s="98"/>
      <c r="M3425" s="98"/>
    </row>
    <row r="3426" spans="1:13">
      <c r="A3426" s="5"/>
      <c r="B3426" s="97"/>
      <c r="C3426" s="97"/>
      <c r="D3426" s="98"/>
      <c r="E3426" s="98"/>
      <c r="F3426" s="98"/>
      <c r="G3426" s="98"/>
      <c r="H3426" s="98"/>
      <c r="I3426" s="98"/>
      <c r="J3426" s="98"/>
      <c r="K3426" s="98"/>
      <c r="L3426" s="98"/>
      <c r="M3426" s="98"/>
    </row>
    <row r="3427" spans="1:13">
      <c r="A3427" s="5"/>
      <c r="B3427" s="97"/>
      <c r="C3427" s="97"/>
      <c r="D3427" s="98"/>
      <c r="E3427" s="98"/>
      <c r="F3427" s="98"/>
      <c r="G3427" s="98"/>
      <c r="H3427" s="98"/>
      <c r="I3427" s="98"/>
      <c r="J3427" s="98"/>
      <c r="K3427" s="98"/>
      <c r="L3427" s="98"/>
      <c r="M3427" s="98"/>
    </row>
    <row r="3428" spans="1:13">
      <c r="A3428" s="5"/>
      <c r="B3428" s="97"/>
      <c r="C3428" s="97"/>
      <c r="D3428" s="98"/>
      <c r="E3428" s="98"/>
      <c r="F3428" s="98"/>
      <c r="G3428" s="98"/>
      <c r="H3428" s="98"/>
      <c r="I3428" s="98"/>
      <c r="J3428" s="98"/>
      <c r="K3428" s="98"/>
      <c r="L3428" s="98"/>
      <c r="M3428" s="98"/>
    </row>
    <row r="3429" spans="1:13">
      <c r="A3429" s="5"/>
      <c r="B3429" s="3"/>
      <c r="C3429" s="3"/>
      <c r="D3429" s="4"/>
      <c r="E3429" s="4"/>
      <c r="F3429" s="4"/>
      <c r="G3429" s="4"/>
      <c r="H3429" s="98"/>
      <c r="I3429" s="4"/>
      <c r="J3429" s="4"/>
      <c r="K3429" s="4"/>
      <c r="L3429" s="4"/>
      <c r="M3429" s="4"/>
    </row>
    <row r="3430" spans="1:13">
      <c r="A3430" s="5"/>
      <c r="B3430" s="97"/>
      <c r="C3430" s="97"/>
      <c r="D3430" s="98"/>
      <c r="E3430" s="98"/>
      <c r="F3430" s="98"/>
      <c r="G3430" s="98"/>
      <c r="H3430" s="98"/>
      <c r="I3430" s="98"/>
      <c r="J3430" s="98"/>
      <c r="K3430" s="98"/>
      <c r="L3430" s="98"/>
      <c r="M3430" s="98"/>
    </row>
    <row r="3431" spans="1:13">
      <c r="A3431" s="5"/>
      <c r="B3431" s="97"/>
      <c r="C3431" s="97"/>
      <c r="D3431" s="98"/>
      <c r="E3431" s="98"/>
      <c r="F3431" s="98"/>
      <c r="G3431" s="98"/>
      <c r="H3431" s="98"/>
      <c r="I3431" s="98"/>
      <c r="J3431" s="98"/>
      <c r="K3431" s="98"/>
      <c r="L3431" s="98"/>
      <c r="M3431" s="98"/>
    </row>
    <row r="3432" spans="1:13">
      <c r="A3432" s="5"/>
      <c r="B3432" s="97"/>
      <c r="C3432" s="97"/>
      <c r="D3432" s="98"/>
      <c r="E3432" s="98"/>
      <c r="F3432" s="98"/>
      <c r="G3432" s="98"/>
      <c r="H3432" s="98"/>
      <c r="I3432" s="98"/>
      <c r="J3432" s="98"/>
      <c r="K3432" s="98"/>
      <c r="L3432" s="98"/>
      <c r="M3432" s="98"/>
    </row>
    <row r="3433" spans="1:13">
      <c r="A3433" s="5"/>
      <c r="B3433" s="97"/>
      <c r="C3433" s="97"/>
      <c r="D3433" s="98"/>
      <c r="E3433" s="98"/>
      <c r="F3433" s="98"/>
      <c r="G3433" s="98"/>
      <c r="H3433" s="98"/>
      <c r="I3433" s="98"/>
      <c r="J3433" s="98"/>
      <c r="K3433" s="98"/>
      <c r="L3433" s="98"/>
      <c r="M3433" s="98"/>
    </row>
    <row r="3434" spans="1:13">
      <c r="A3434" s="5"/>
      <c r="B3434" s="97"/>
      <c r="C3434" s="97"/>
      <c r="D3434" s="98"/>
      <c r="E3434" s="98"/>
      <c r="F3434" s="98"/>
      <c r="G3434" s="98"/>
      <c r="H3434" s="98"/>
      <c r="I3434" s="98"/>
      <c r="J3434" s="98"/>
      <c r="K3434" s="98"/>
      <c r="L3434" s="98"/>
      <c r="M3434" s="98"/>
    </row>
    <row r="3435" spans="1:13">
      <c r="A3435" s="5"/>
      <c r="B3435" s="97"/>
      <c r="C3435" s="97"/>
      <c r="D3435" s="98"/>
      <c r="E3435" s="98"/>
      <c r="F3435" s="98"/>
      <c r="G3435" s="98"/>
      <c r="H3435" s="98"/>
      <c r="I3435" s="98"/>
      <c r="J3435" s="98"/>
      <c r="K3435" s="98"/>
      <c r="L3435" s="98"/>
      <c r="M3435" s="98"/>
    </row>
    <row r="3436" spans="1:13">
      <c r="A3436" s="5"/>
      <c r="B3436" s="97"/>
      <c r="C3436" s="97"/>
      <c r="D3436" s="98"/>
      <c r="E3436" s="98"/>
      <c r="F3436" s="98"/>
      <c r="G3436" s="98"/>
      <c r="H3436" s="98"/>
      <c r="I3436" s="98"/>
      <c r="J3436" s="98"/>
      <c r="K3436" s="98"/>
      <c r="L3436" s="98"/>
      <c r="M3436" s="98"/>
    </row>
    <row r="3437" spans="1:13">
      <c r="A3437" s="5"/>
      <c r="B3437" s="97"/>
      <c r="C3437" s="97"/>
      <c r="D3437" s="98"/>
      <c r="E3437" s="98"/>
      <c r="F3437" s="98"/>
      <c r="G3437" s="98"/>
      <c r="H3437" s="98"/>
      <c r="I3437" s="98"/>
      <c r="J3437" s="98"/>
      <c r="K3437" s="98"/>
      <c r="L3437" s="98"/>
      <c r="M3437" s="98"/>
    </row>
    <row r="3438" spans="1:13">
      <c r="A3438" s="5"/>
      <c r="B3438" s="97"/>
      <c r="C3438" s="97"/>
      <c r="D3438" s="98"/>
      <c r="E3438" s="98"/>
      <c r="F3438" s="98"/>
      <c r="G3438" s="98"/>
      <c r="H3438" s="98"/>
      <c r="I3438" s="98"/>
      <c r="J3438" s="98"/>
      <c r="K3438" s="98"/>
      <c r="L3438" s="98"/>
      <c r="M3438" s="98"/>
    </row>
    <row r="3439" spans="1:13">
      <c r="A3439" s="5"/>
      <c r="B3439" s="97"/>
      <c r="C3439" s="97"/>
      <c r="D3439" s="98"/>
      <c r="E3439" s="98"/>
      <c r="F3439" s="98"/>
      <c r="G3439" s="98"/>
      <c r="H3439" s="98"/>
      <c r="I3439" s="98"/>
      <c r="J3439" s="98"/>
      <c r="K3439" s="98"/>
      <c r="L3439" s="98"/>
      <c r="M3439" s="98"/>
    </row>
    <row r="3440" spans="1:13">
      <c r="A3440" s="5"/>
      <c r="B3440" s="97"/>
      <c r="C3440" s="97"/>
      <c r="D3440" s="98"/>
      <c r="E3440" s="98"/>
      <c r="F3440" s="98"/>
      <c r="G3440" s="98"/>
      <c r="H3440" s="98"/>
      <c r="I3440" s="98"/>
      <c r="J3440" s="98"/>
      <c r="K3440" s="98"/>
      <c r="L3440" s="98"/>
      <c r="M3440" s="98"/>
    </row>
    <row r="3441" spans="1:13">
      <c r="A3441" s="5"/>
      <c r="B3441" s="97"/>
      <c r="C3441" s="97"/>
      <c r="D3441" s="98"/>
      <c r="E3441" s="98"/>
      <c r="F3441" s="98"/>
      <c r="G3441" s="98"/>
      <c r="H3441" s="98"/>
      <c r="I3441" s="98"/>
      <c r="J3441" s="98"/>
      <c r="K3441" s="98"/>
      <c r="L3441" s="98"/>
      <c r="M3441" s="98"/>
    </row>
    <row r="3442" spans="1:13">
      <c r="A3442" s="5"/>
      <c r="B3442" s="97"/>
      <c r="C3442" s="97"/>
      <c r="D3442" s="98"/>
      <c r="E3442" s="98"/>
      <c r="F3442" s="98"/>
      <c r="G3442" s="98"/>
      <c r="H3442" s="98"/>
      <c r="I3442" s="98"/>
      <c r="J3442" s="98"/>
      <c r="K3442" s="98"/>
      <c r="L3442" s="98"/>
      <c r="M3442" s="98"/>
    </row>
    <row r="3443" spans="1:13">
      <c r="A3443" s="5"/>
      <c r="B3443" s="97"/>
      <c r="C3443" s="97"/>
      <c r="D3443" s="98"/>
      <c r="E3443" s="98"/>
      <c r="F3443" s="98"/>
      <c r="G3443" s="98"/>
      <c r="H3443" s="98"/>
      <c r="I3443" s="98"/>
      <c r="J3443" s="98"/>
      <c r="K3443" s="98"/>
      <c r="L3443" s="98"/>
      <c r="M3443" s="98"/>
    </row>
    <row r="3444" spans="1:13">
      <c r="A3444" s="5"/>
      <c r="B3444" s="97"/>
      <c r="C3444" s="97"/>
      <c r="D3444" s="98"/>
      <c r="E3444" s="98"/>
      <c r="F3444" s="98"/>
      <c r="G3444" s="98"/>
      <c r="H3444" s="98"/>
      <c r="I3444" s="98"/>
      <c r="J3444" s="98"/>
      <c r="K3444" s="98"/>
      <c r="L3444" s="98"/>
      <c r="M3444" s="98"/>
    </row>
    <row r="3445" spans="1:13">
      <c r="A3445" s="5"/>
      <c r="B3445" s="97"/>
      <c r="C3445" s="97"/>
      <c r="D3445" s="98"/>
      <c r="E3445" s="98"/>
      <c r="F3445" s="98"/>
      <c r="G3445" s="98"/>
      <c r="H3445" s="98"/>
      <c r="I3445" s="98"/>
      <c r="J3445" s="98"/>
      <c r="K3445" s="98"/>
      <c r="L3445" s="98"/>
      <c r="M3445" s="98"/>
    </row>
    <row r="3446" spans="1:13">
      <c r="A3446" s="5"/>
      <c r="B3446" s="97"/>
      <c r="C3446" s="97"/>
      <c r="D3446" s="98"/>
      <c r="E3446" s="98"/>
      <c r="F3446" s="98"/>
      <c r="G3446" s="98"/>
      <c r="H3446" s="98"/>
      <c r="I3446" s="98"/>
      <c r="J3446" s="98"/>
      <c r="K3446" s="98"/>
      <c r="L3446" s="98"/>
      <c r="M3446" s="98"/>
    </row>
    <row r="3447" spans="1:13">
      <c r="A3447" s="5"/>
      <c r="B3447" s="3"/>
      <c r="C3447" s="3"/>
      <c r="D3447" s="4"/>
      <c r="E3447" s="4"/>
      <c r="F3447" s="4"/>
      <c r="G3447" s="4"/>
      <c r="H3447" s="98"/>
      <c r="I3447" s="98"/>
      <c r="J3447" s="98"/>
      <c r="K3447" s="98"/>
      <c r="L3447" s="4"/>
      <c r="M3447" s="4"/>
    </row>
    <row r="3448" spans="1:13">
      <c r="A3448" s="5"/>
      <c r="B3448" s="97"/>
      <c r="C3448" s="97"/>
      <c r="D3448" s="98"/>
      <c r="E3448" s="98"/>
      <c r="F3448" s="98"/>
      <c r="G3448" s="98"/>
      <c r="H3448" s="98"/>
      <c r="I3448" s="98"/>
      <c r="J3448" s="98"/>
      <c r="K3448" s="98"/>
      <c r="L3448" s="98"/>
      <c r="M3448" s="98"/>
    </row>
    <row r="3449" spans="1:13">
      <c r="A3449" s="5"/>
      <c r="B3449" s="97"/>
      <c r="C3449" s="97"/>
      <c r="D3449" s="98"/>
      <c r="E3449" s="98"/>
      <c r="F3449" s="98"/>
      <c r="G3449" s="98"/>
      <c r="H3449" s="98"/>
      <c r="I3449" s="98"/>
      <c r="J3449" s="98"/>
      <c r="K3449" s="98"/>
      <c r="L3449" s="98"/>
      <c r="M3449" s="98"/>
    </row>
    <row r="3450" spans="1:13">
      <c r="A3450" s="5"/>
      <c r="B3450" s="97"/>
      <c r="C3450" s="97"/>
      <c r="D3450" s="98"/>
      <c r="E3450" s="98"/>
      <c r="F3450" s="98"/>
      <c r="G3450" s="98"/>
      <c r="H3450" s="98"/>
      <c r="I3450" s="98"/>
      <c r="J3450" s="98"/>
      <c r="K3450" s="98"/>
      <c r="L3450" s="98"/>
      <c r="M3450" s="98"/>
    </row>
    <row r="3451" spans="1:13">
      <c r="A3451" s="5"/>
      <c r="B3451" s="97"/>
      <c r="C3451" s="97"/>
      <c r="D3451" s="98"/>
      <c r="E3451" s="98"/>
      <c r="F3451" s="98"/>
      <c r="G3451" s="98"/>
      <c r="H3451" s="98"/>
      <c r="I3451" s="98"/>
      <c r="J3451" s="98"/>
      <c r="K3451" s="98"/>
      <c r="L3451" s="98"/>
      <c r="M3451" s="98"/>
    </row>
    <row r="3452" spans="1:13">
      <c r="A3452" s="5"/>
      <c r="B3452" s="97"/>
      <c r="C3452" s="97"/>
      <c r="D3452" s="98"/>
      <c r="E3452" s="98"/>
      <c r="F3452" s="98"/>
      <c r="G3452" s="98"/>
      <c r="H3452" s="98"/>
      <c r="I3452" s="98"/>
      <c r="J3452" s="98"/>
      <c r="K3452" s="98"/>
      <c r="L3452" s="98"/>
      <c r="M3452" s="98"/>
    </row>
    <row r="3453" spans="1:13">
      <c r="A3453" s="5"/>
      <c r="B3453" s="97"/>
      <c r="C3453" s="97"/>
      <c r="D3453" s="98"/>
      <c r="E3453" s="98"/>
      <c r="F3453" s="98"/>
      <c r="G3453" s="98"/>
      <c r="H3453" s="98"/>
      <c r="I3453" s="98"/>
      <c r="J3453" s="98"/>
      <c r="K3453" s="98"/>
      <c r="L3453" s="98"/>
      <c r="M3453" s="98"/>
    </row>
    <row r="3454" spans="1:13">
      <c r="A3454" s="5"/>
      <c r="B3454" s="97"/>
      <c r="C3454" s="97"/>
      <c r="D3454" s="98"/>
      <c r="E3454" s="98"/>
      <c r="F3454" s="98"/>
      <c r="G3454" s="98"/>
      <c r="H3454" s="98"/>
      <c r="I3454" s="98"/>
      <c r="J3454" s="98"/>
      <c r="K3454" s="98"/>
      <c r="L3454" s="98"/>
      <c r="M3454" s="98"/>
    </row>
    <row r="3455" spans="1:13">
      <c r="A3455" s="5"/>
      <c r="B3455" s="97"/>
      <c r="C3455" s="97"/>
      <c r="D3455" s="98"/>
      <c r="E3455" s="98"/>
      <c r="F3455" s="98"/>
      <c r="G3455" s="98"/>
      <c r="H3455" s="98"/>
      <c r="I3455" s="98"/>
      <c r="J3455" s="98"/>
      <c r="K3455" s="98"/>
      <c r="L3455" s="98"/>
      <c r="M3455" s="98"/>
    </row>
    <row r="3456" spans="1:13">
      <c r="A3456" s="5"/>
      <c r="B3456" s="97"/>
      <c r="C3456" s="97"/>
      <c r="D3456" s="98"/>
      <c r="E3456" s="98"/>
      <c r="F3456" s="98"/>
      <c r="G3456" s="98"/>
      <c r="H3456" s="98"/>
      <c r="I3456" s="98"/>
      <c r="J3456" s="98"/>
      <c r="K3456" s="98"/>
      <c r="L3456" s="98"/>
      <c r="M3456" s="98"/>
    </row>
    <row r="3457" spans="1:13">
      <c r="A3457" s="5"/>
      <c r="B3457" s="97"/>
      <c r="C3457" s="97"/>
      <c r="D3457" s="98"/>
      <c r="E3457" s="98"/>
      <c r="F3457" s="98"/>
      <c r="G3457" s="98"/>
      <c r="H3457" s="98"/>
      <c r="I3457" s="98"/>
      <c r="J3457" s="98"/>
      <c r="K3457" s="98"/>
      <c r="L3457" s="98"/>
      <c r="M3457" s="98"/>
    </row>
    <row r="3458" spans="1:13">
      <c r="A3458" s="5"/>
      <c r="B3458" s="97"/>
      <c r="C3458" s="97"/>
      <c r="D3458" s="98"/>
      <c r="E3458" s="98"/>
      <c r="F3458" s="98"/>
      <c r="G3458" s="98"/>
      <c r="H3458" s="98"/>
      <c r="I3458" s="98"/>
      <c r="J3458" s="98"/>
      <c r="K3458" s="98"/>
      <c r="L3458" s="98"/>
      <c r="M3458" s="98"/>
    </row>
    <row r="3459" spans="1:13">
      <c r="A3459" s="5"/>
      <c r="B3459" s="97"/>
      <c r="C3459" s="97"/>
      <c r="D3459" s="98"/>
      <c r="E3459" s="98"/>
      <c r="F3459" s="98"/>
      <c r="G3459" s="98"/>
      <c r="H3459" s="98"/>
      <c r="I3459" s="98"/>
      <c r="J3459" s="98"/>
      <c r="K3459" s="98"/>
      <c r="L3459" s="98"/>
      <c r="M3459" s="98"/>
    </row>
    <row r="3460" spans="1:13">
      <c r="A3460" s="5"/>
      <c r="B3460" s="97"/>
      <c r="C3460" s="97"/>
      <c r="D3460" s="98"/>
      <c r="E3460" s="98"/>
      <c r="F3460" s="98"/>
      <c r="G3460" s="98"/>
      <c r="H3460" s="98"/>
      <c r="I3460" s="98"/>
      <c r="J3460" s="98"/>
      <c r="K3460" s="98"/>
      <c r="L3460" s="98"/>
      <c r="M3460" s="98"/>
    </row>
    <row r="3461" spans="1:13">
      <c r="A3461" s="5"/>
      <c r="B3461" s="97"/>
      <c r="C3461" s="97"/>
      <c r="D3461" s="98"/>
      <c r="E3461" s="98"/>
      <c r="F3461" s="98"/>
      <c r="G3461" s="98"/>
      <c r="H3461" s="98"/>
      <c r="I3461" s="98"/>
      <c r="J3461" s="98"/>
      <c r="K3461" s="98"/>
      <c r="L3461" s="98"/>
      <c r="M3461" s="98"/>
    </row>
    <row r="3462" spans="1:13">
      <c r="A3462" s="5"/>
      <c r="B3462" s="97"/>
      <c r="C3462" s="97"/>
      <c r="D3462" s="98"/>
      <c r="E3462" s="98"/>
      <c r="F3462" s="98"/>
      <c r="G3462" s="98"/>
      <c r="H3462" s="98"/>
      <c r="I3462" s="98"/>
      <c r="J3462" s="98"/>
      <c r="K3462" s="98"/>
      <c r="L3462" s="98"/>
      <c r="M3462" s="98"/>
    </row>
    <row r="3463" spans="1:13">
      <c r="A3463" s="5"/>
      <c r="B3463" s="97"/>
      <c r="C3463" s="97"/>
      <c r="D3463" s="98"/>
      <c r="E3463" s="98"/>
      <c r="F3463" s="98"/>
      <c r="G3463" s="98"/>
      <c r="H3463" s="98"/>
      <c r="I3463" s="98"/>
      <c r="J3463" s="98"/>
      <c r="K3463" s="98"/>
      <c r="L3463" s="98"/>
      <c r="M3463" s="98"/>
    </row>
    <row r="3464" spans="1:13">
      <c r="A3464" s="5"/>
      <c r="B3464" s="97"/>
      <c r="C3464" s="97"/>
      <c r="D3464" s="98"/>
      <c r="E3464" s="98"/>
      <c r="F3464" s="98"/>
      <c r="G3464" s="98"/>
      <c r="H3464" s="98"/>
      <c r="I3464" s="98"/>
      <c r="J3464" s="98"/>
      <c r="K3464" s="98"/>
      <c r="L3464" s="98"/>
      <c r="M3464" s="98"/>
    </row>
    <row r="3465" spans="1:13">
      <c r="A3465" s="5"/>
      <c r="B3465" s="97"/>
      <c r="C3465" s="97"/>
      <c r="D3465" s="98"/>
      <c r="E3465" s="98"/>
      <c r="F3465" s="98"/>
      <c r="G3465" s="98"/>
      <c r="H3465" s="98"/>
      <c r="I3465" s="98"/>
      <c r="J3465" s="98"/>
      <c r="K3465" s="98"/>
      <c r="L3465" s="98"/>
      <c r="M3465" s="98"/>
    </row>
    <row r="3466" spans="1:13">
      <c r="A3466" s="5"/>
      <c r="B3466" s="97"/>
      <c r="C3466" s="97"/>
      <c r="D3466" s="98"/>
      <c r="E3466" s="98"/>
      <c r="F3466" s="98"/>
      <c r="G3466" s="98"/>
      <c r="H3466" s="98"/>
      <c r="I3466" s="98"/>
      <c r="J3466" s="98"/>
      <c r="K3466" s="98"/>
      <c r="L3466" s="98"/>
      <c r="M3466" s="98"/>
    </row>
    <row r="3467" spans="1:13">
      <c r="A3467" s="5"/>
      <c r="B3467" s="97"/>
      <c r="C3467" s="97"/>
      <c r="D3467" s="98"/>
      <c r="E3467" s="98"/>
      <c r="F3467" s="98"/>
      <c r="G3467" s="98"/>
      <c r="H3467" s="98"/>
      <c r="I3467" s="98"/>
      <c r="J3467" s="98"/>
      <c r="K3467" s="98"/>
      <c r="L3467" s="98"/>
      <c r="M3467" s="98"/>
    </row>
    <row r="3468" spans="1:13">
      <c r="A3468" s="5"/>
      <c r="B3468" s="97"/>
      <c r="C3468" s="97"/>
      <c r="D3468" s="98"/>
      <c r="E3468" s="98"/>
      <c r="F3468" s="98"/>
      <c r="G3468" s="98"/>
      <c r="H3468" s="98"/>
      <c r="I3468" s="98"/>
      <c r="J3468" s="98"/>
      <c r="K3468" s="98"/>
      <c r="L3468" s="98"/>
      <c r="M3468" s="98"/>
    </row>
    <row r="3469" spans="1:13">
      <c r="A3469" s="5"/>
      <c r="B3469" s="97"/>
      <c r="C3469" s="97"/>
      <c r="D3469" s="98"/>
      <c r="E3469" s="98"/>
      <c r="F3469" s="98"/>
      <c r="G3469" s="98"/>
      <c r="H3469" s="98"/>
      <c r="I3469" s="98"/>
      <c r="J3469" s="98"/>
      <c r="K3469" s="98"/>
      <c r="L3469" s="98"/>
      <c r="M3469" s="98"/>
    </row>
    <row r="3470" spans="1:13">
      <c r="A3470" s="5"/>
      <c r="B3470" s="97"/>
      <c r="C3470" s="97"/>
      <c r="D3470" s="98"/>
      <c r="E3470" s="98"/>
      <c r="F3470" s="98"/>
      <c r="G3470" s="98"/>
      <c r="H3470" s="98"/>
      <c r="I3470" s="98"/>
      <c r="J3470" s="98"/>
      <c r="K3470" s="98"/>
      <c r="L3470" s="98"/>
      <c r="M3470" s="98"/>
    </row>
    <row r="3471" spans="1:13">
      <c r="A3471" s="5"/>
      <c r="B3471" s="97"/>
      <c r="C3471" s="97"/>
      <c r="D3471" s="98"/>
      <c r="E3471" s="98"/>
      <c r="F3471" s="98"/>
      <c r="G3471" s="98"/>
      <c r="H3471" s="98"/>
      <c r="I3471" s="98"/>
      <c r="J3471" s="98"/>
      <c r="K3471" s="98"/>
      <c r="L3471" s="98"/>
      <c r="M3471" s="98"/>
    </row>
    <row r="3472" spans="1:13">
      <c r="A3472" s="5"/>
      <c r="B3472" s="3"/>
      <c r="C3472" s="3"/>
      <c r="D3472" s="4"/>
      <c r="E3472" s="4"/>
      <c r="F3472" s="4"/>
      <c r="G3472" s="4"/>
      <c r="H3472" s="98"/>
      <c r="I3472" s="4"/>
      <c r="J3472" s="4"/>
      <c r="K3472" s="4"/>
      <c r="L3472" s="4"/>
      <c r="M3472" s="4"/>
    </row>
    <row r="3473" spans="1:13">
      <c r="A3473" s="5"/>
      <c r="B3473" s="97"/>
      <c r="C3473" s="97"/>
      <c r="D3473" s="98"/>
      <c r="E3473" s="98"/>
      <c r="F3473" s="98"/>
      <c r="G3473" s="98"/>
      <c r="H3473" s="98"/>
      <c r="I3473" s="98"/>
      <c r="J3473" s="98"/>
      <c r="K3473" s="98"/>
      <c r="L3473" s="98"/>
      <c r="M3473" s="98"/>
    </row>
    <row r="3474" spans="1:13">
      <c r="A3474" s="5"/>
      <c r="B3474" s="97"/>
      <c r="C3474" s="97"/>
      <c r="D3474" s="98"/>
      <c r="E3474" s="98"/>
      <c r="F3474" s="98"/>
      <c r="G3474" s="98"/>
      <c r="H3474" s="98"/>
      <c r="I3474" s="98"/>
      <c r="J3474" s="98"/>
      <c r="K3474" s="98"/>
      <c r="L3474" s="98"/>
      <c r="M3474" s="98"/>
    </row>
    <row r="3475" spans="1:13">
      <c r="A3475" s="5"/>
      <c r="B3475" s="97"/>
      <c r="C3475" s="97"/>
      <c r="D3475" s="98"/>
      <c r="E3475" s="98"/>
      <c r="F3475" s="98"/>
      <c r="G3475" s="98"/>
      <c r="H3475" s="98"/>
      <c r="I3475" s="98"/>
      <c r="J3475" s="98"/>
      <c r="K3475" s="98"/>
      <c r="L3475" s="98"/>
      <c r="M3475" s="98"/>
    </row>
    <row r="3476" spans="1:13">
      <c r="A3476" s="5"/>
      <c r="B3476" s="97"/>
      <c r="C3476" s="97"/>
      <c r="D3476" s="98"/>
      <c r="E3476" s="98"/>
      <c r="F3476" s="98"/>
      <c r="G3476" s="98"/>
      <c r="H3476" s="98"/>
      <c r="I3476" s="98"/>
      <c r="J3476" s="98"/>
      <c r="K3476" s="98"/>
      <c r="L3476" s="98"/>
      <c r="M3476" s="98"/>
    </row>
    <row r="3477" spans="1:13">
      <c r="A3477" s="5"/>
      <c r="B3477" s="97"/>
      <c r="C3477" s="97"/>
      <c r="D3477" s="98"/>
      <c r="E3477" s="98"/>
      <c r="F3477" s="98"/>
      <c r="G3477" s="98"/>
      <c r="H3477" s="98"/>
      <c r="I3477" s="98"/>
      <c r="J3477" s="98"/>
      <c r="K3477" s="98"/>
      <c r="L3477" s="98"/>
      <c r="M3477" s="98"/>
    </row>
    <row r="3478" spans="1:13">
      <c r="A3478" s="5"/>
      <c r="B3478" s="97"/>
      <c r="C3478" s="97"/>
      <c r="D3478" s="98"/>
      <c r="E3478" s="98"/>
      <c r="F3478" s="98"/>
      <c r="G3478" s="98"/>
      <c r="H3478" s="98"/>
      <c r="I3478" s="98"/>
      <c r="J3478" s="98"/>
      <c r="K3478" s="98"/>
      <c r="L3478" s="98"/>
      <c r="M3478" s="98"/>
    </row>
    <row r="3479" spans="1:13">
      <c r="A3479" s="5"/>
      <c r="B3479" s="97"/>
      <c r="C3479" s="97"/>
      <c r="D3479" s="98"/>
      <c r="E3479" s="98"/>
      <c r="F3479" s="98"/>
      <c r="G3479" s="98"/>
      <c r="H3479" s="98"/>
      <c r="I3479" s="98"/>
      <c r="J3479" s="98"/>
      <c r="K3479" s="98"/>
      <c r="L3479" s="98"/>
      <c r="M3479" s="98"/>
    </row>
    <row r="3480" spans="1:13">
      <c r="A3480" s="5"/>
      <c r="B3480" s="97"/>
      <c r="C3480" s="97"/>
      <c r="D3480" s="98"/>
      <c r="E3480" s="98"/>
      <c r="F3480" s="98"/>
      <c r="G3480" s="98"/>
      <c r="H3480" s="98"/>
      <c r="I3480" s="98"/>
      <c r="J3480" s="98"/>
      <c r="K3480" s="98"/>
      <c r="L3480" s="98"/>
      <c r="M3480" s="98"/>
    </row>
    <row r="3481" spans="1:13">
      <c r="A3481" s="5"/>
      <c r="B3481" s="97"/>
      <c r="C3481" s="97"/>
      <c r="D3481" s="98"/>
      <c r="E3481" s="98"/>
      <c r="F3481" s="98"/>
      <c r="G3481" s="98"/>
      <c r="H3481" s="98"/>
      <c r="I3481" s="98"/>
      <c r="J3481" s="98"/>
      <c r="K3481" s="98"/>
      <c r="L3481" s="98"/>
      <c r="M3481" s="98"/>
    </row>
    <row r="3482" spans="1:13">
      <c r="A3482" s="5"/>
      <c r="B3482" s="97"/>
      <c r="C3482" s="97"/>
      <c r="D3482" s="98"/>
      <c r="E3482" s="98"/>
      <c r="F3482" s="98"/>
      <c r="G3482" s="98"/>
      <c r="H3482" s="98"/>
      <c r="I3482" s="98"/>
      <c r="J3482" s="98"/>
      <c r="K3482" s="98"/>
      <c r="L3482" s="98"/>
      <c r="M3482" s="98"/>
    </row>
    <row r="3483" spans="1:13">
      <c r="A3483" s="5"/>
      <c r="B3483" s="97"/>
      <c r="C3483" s="97"/>
      <c r="D3483" s="98"/>
      <c r="E3483" s="98"/>
      <c r="F3483" s="98"/>
      <c r="G3483" s="98"/>
      <c r="H3483" s="98"/>
      <c r="I3483" s="98"/>
      <c r="J3483" s="98"/>
      <c r="K3483" s="98"/>
      <c r="L3483" s="98"/>
      <c r="M3483" s="98"/>
    </row>
    <row r="3484" spans="1:13">
      <c r="A3484" s="5"/>
      <c r="B3484" s="97"/>
      <c r="C3484" s="97"/>
      <c r="D3484" s="98"/>
      <c r="E3484" s="98"/>
      <c r="F3484" s="98"/>
      <c r="G3484" s="98"/>
      <c r="H3484" s="98"/>
      <c r="I3484" s="98"/>
      <c r="J3484" s="98"/>
      <c r="K3484" s="98"/>
      <c r="L3484" s="98"/>
      <c r="M3484" s="98"/>
    </row>
    <row r="3485" spans="1:13">
      <c r="A3485" s="5"/>
      <c r="B3485" s="97"/>
      <c r="C3485" s="97"/>
      <c r="D3485" s="98"/>
      <c r="E3485" s="98"/>
      <c r="F3485" s="98"/>
      <c r="G3485" s="98"/>
      <c r="H3485" s="98"/>
      <c r="I3485" s="98"/>
      <c r="J3485" s="98"/>
      <c r="K3485" s="98"/>
      <c r="L3485" s="98"/>
      <c r="M3485" s="98"/>
    </row>
    <row r="3486" spans="1:13">
      <c r="A3486" s="5"/>
      <c r="B3486" s="97"/>
      <c r="C3486" s="97"/>
      <c r="D3486" s="98"/>
      <c r="E3486" s="98"/>
      <c r="F3486" s="98"/>
      <c r="G3486" s="98"/>
      <c r="H3486" s="98"/>
      <c r="I3486" s="98"/>
      <c r="J3486" s="98"/>
      <c r="K3486" s="98"/>
      <c r="L3486" s="98"/>
      <c r="M3486" s="98"/>
    </row>
    <row r="3487" spans="1:13">
      <c r="A3487" s="5"/>
      <c r="B3487" s="97"/>
      <c r="C3487" s="97"/>
      <c r="D3487" s="98"/>
      <c r="E3487" s="98"/>
      <c r="F3487" s="98"/>
      <c r="G3487" s="98"/>
      <c r="H3487" s="98"/>
      <c r="I3487" s="98"/>
      <c r="J3487" s="98"/>
      <c r="K3487" s="98"/>
      <c r="L3487" s="98"/>
      <c r="M3487" s="98"/>
    </row>
    <row r="3488" spans="1:13">
      <c r="A3488" s="5"/>
      <c r="B3488" s="97"/>
      <c r="C3488" s="97"/>
      <c r="D3488" s="98"/>
      <c r="E3488" s="98"/>
      <c r="F3488" s="98"/>
      <c r="G3488" s="98"/>
      <c r="H3488" s="98"/>
      <c r="I3488" s="98"/>
      <c r="J3488" s="98"/>
      <c r="K3488" s="98"/>
      <c r="L3488" s="98"/>
      <c r="M3488" s="98"/>
    </row>
    <row r="3489" spans="1:13">
      <c r="A3489" s="5"/>
      <c r="B3489" s="97"/>
      <c r="C3489" s="97"/>
      <c r="D3489" s="98"/>
      <c r="E3489" s="98"/>
      <c r="F3489" s="98"/>
      <c r="G3489" s="98"/>
      <c r="H3489" s="98"/>
      <c r="I3489" s="98"/>
      <c r="J3489" s="98"/>
      <c r="K3489" s="98"/>
      <c r="L3489" s="98"/>
      <c r="M3489" s="98"/>
    </row>
    <row r="3490" spans="1:13">
      <c r="A3490" s="5"/>
      <c r="B3490" s="97"/>
      <c r="C3490" s="97"/>
      <c r="D3490" s="98"/>
      <c r="E3490" s="98"/>
      <c r="F3490" s="98"/>
      <c r="G3490" s="98"/>
      <c r="H3490" s="98"/>
      <c r="I3490" s="98"/>
      <c r="J3490" s="98"/>
      <c r="K3490" s="98"/>
      <c r="L3490" s="98"/>
      <c r="M3490" s="98"/>
    </row>
    <row r="3491" spans="1:13">
      <c r="A3491" s="5"/>
      <c r="B3491" s="97"/>
      <c r="C3491" s="97"/>
      <c r="D3491" s="98"/>
      <c r="E3491" s="98"/>
      <c r="F3491" s="98"/>
      <c r="G3491" s="98"/>
      <c r="H3491" s="98"/>
      <c r="I3491" s="98"/>
      <c r="J3491" s="98"/>
      <c r="K3491" s="98"/>
      <c r="L3491" s="98"/>
      <c r="M3491" s="98"/>
    </row>
    <row r="3492" spans="1:13">
      <c r="A3492" s="5"/>
      <c r="B3492" s="97"/>
      <c r="C3492" s="97"/>
      <c r="D3492" s="98"/>
      <c r="E3492" s="98"/>
      <c r="F3492" s="98"/>
      <c r="G3492" s="98"/>
      <c r="H3492" s="98"/>
      <c r="I3492" s="98"/>
      <c r="J3492" s="98"/>
      <c r="K3492" s="98"/>
      <c r="L3492" s="98"/>
      <c r="M3492" s="98"/>
    </row>
    <row r="3493" spans="1:13">
      <c r="A3493" s="5"/>
      <c r="B3493" s="97"/>
      <c r="C3493" s="97"/>
      <c r="D3493" s="98"/>
      <c r="E3493" s="98"/>
      <c r="F3493" s="98"/>
      <c r="G3493" s="98"/>
      <c r="H3493" s="98"/>
      <c r="I3493" s="98"/>
      <c r="J3493" s="98"/>
      <c r="K3493" s="98"/>
      <c r="L3493" s="98"/>
      <c r="M3493" s="98"/>
    </row>
    <row r="3494" spans="1:13">
      <c r="A3494" s="5"/>
      <c r="B3494" s="97"/>
      <c r="C3494" s="97"/>
      <c r="D3494" s="98"/>
      <c r="E3494" s="98"/>
      <c r="F3494" s="98"/>
      <c r="G3494" s="98"/>
      <c r="H3494" s="98"/>
      <c r="I3494" s="98"/>
      <c r="J3494" s="98"/>
      <c r="K3494" s="98"/>
      <c r="L3494" s="98"/>
      <c r="M3494" s="98"/>
    </row>
    <row r="3495" spans="1:13">
      <c r="A3495" s="5"/>
      <c r="B3495" s="97"/>
      <c r="C3495" s="97"/>
      <c r="D3495" s="98"/>
      <c r="E3495" s="98"/>
      <c r="F3495" s="98"/>
      <c r="G3495" s="98"/>
      <c r="H3495" s="98"/>
      <c r="I3495" s="98"/>
      <c r="J3495" s="98"/>
      <c r="K3495" s="98"/>
      <c r="L3495" s="98"/>
      <c r="M3495" s="98"/>
    </row>
    <row r="3496" spans="1:13">
      <c r="A3496" s="5"/>
      <c r="B3496" s="97"/>
      <c r="C3496" s="97"/>
      <c r="D3496" s="98"/>
      <c r="E3496" s="98"/>
      <c r="F3496" s="98"/>
      <c r="G3496" s="98"/>
      <c r="H3496" s="98"/>
      <c r="I3496" s="98"/>
      <c r="J3496" s="98"/>
      <c r="K3496" s="98"/>
      <c r="L3496" s="98"/>
      <c r="M3496" s="98"/>
    </row>
    <row r="3497" spans="1:13">
      <c r="A3497" s="5"/>
      <c r="B3497" s="97"/>
      <c r="C3497" s="97"/>
      <c r="D3497" s="98"/>
      <c r="E3497" s="98"/>
      <c r="F3497" s="98"/>
      <c r="G3497" s="98"/>
      <c r="H3497" s="98"/>
      <c r="I3497" s="98"/>
      <c r="J3497" s="98"/>
      <c r="K3497" s="98"/>
      <c r="L3497" s="98"/>
      <c r="M3497" s="98"/>
    </row>
    <row r="3498" spans="1:13">
      <c r="A3498" s="5"/>
      <c r="B3498" s="97"/>
      <c r="C3498" s="97"/>
      <c r="D3498" s="98"/>
      <c r="E3498" s="98"/>
      <c r="F3498" s="98"/>
      <c r="G3498" s="98"/>
      <c r="H3498" s="98"/>
      <c r="I3498" s="98"/>
      <c r="J3498" s="98"/>
      <c r="K3498" s="98"/>
      <c r="L3498" s="98"/>
      <c r="M3498" s="98"/>
    </row>
    <row r="3499" spans="1:13">
      <c r="A3499" s="5"/>
      <c r="B3499" s="97"/>
      <c r="C3499" s="97"/>
      <c r="D3499" s="98"/>
      <c r="E3499" s="98"/>
      <c r="F3499" s="98"/>
      <c r="G3499" s="98"/>
      <c r="H3499" s="98"/>
      <c r="I3499" s="98"/>
      <c r="J3499" s="98"/>
      <c r="K3499" s="98"/>
      <c r="L3499" s="98"/>
      <c r="M3499" s="98"/>
    </row>
    <row r="3500" spans="1:13">
      <c r="A3500" s="5"/>
      <c r="B3500" s="97"/>
      <c r="C3500" s="97"/>
      <c r="D3500" s="98"/>
      <c r="E3500" s="98"/>
      <c r="F3500" s="98"/>
      <c r="G3500" s="98"/>
      <c r="H3500" s="98"/>
      <c r="I3500" s="98"/>
      <c r="J3500" s="98"/>
      <c r="K3500" s="98"/>
      <c r="L3500" s="98"/>
      <c r="M3500" s="98"/>
    </row>
    <row r="3501" spans="1:13">
      <c r="A3501" s="5"/>
      <c r="B3501" s="97"/>
      <c r="C3501" s="97"/>
      <c r="D3501" s="98"/>
      <c r="E3501" s="98"/>
      <c r="F3501" s="98"/>
      <c r="G3501" s="98"/>
      <c r="H3501" s="98"/>
      <c r="I3501" s="98"/>
      <c r="J3501" s="98"/>
      <c r="K3501" s="98"/>
      <c r="L3501" s="98"/>
      <c r="M3501" s="98"/>
    </row>
    <row r="3502" spans="1:13">
      <c r="A3502" s="5"/>
      <c r="B3502" s="97"/>
      <c r="C3502" s="97"/>
      <c r="D3502" s="98"/>
      <c r="E3502" s="98"/>
      <c r="F3502" s="98"/>
      <c r="G3502" s="98"/>
      <c r="H3502" s="98"/>
      <c r="I3502" s="98"/>
      <c r="J3502" s="98"/>
      <c r="K3502" s="98"/>
      <c r="L3502" s="98"/>
      <c r="M3502" s="98"/>
    </row>
    <row r="3503" spans="1:13">
      <c r="A3503" s="5"/>
      <c r="B3503" s="97"/>
      <c r="C3503" s="97"/>
      <c r="D3503" s="98"/>
      <c r="E3503" s="98"/>
      <c r="F3503" s="98"/>
      <c r="G3503" s="98"/>
      <c r="H3503" s="98"/>
      <c r="I3503" s="98"/>
      <c r="J3503" s="98"/>
      <c r="K3503" s="98"/>
      <c r="L3503" s="98"/>
      <c r="M3503" s="98"/>
    </row>
    <row r="3504" spans="1:13">
      <c r="A3504" s="5"/>
      <c r="B3504" s="97"/>
      <c r="C3504" s="97"/>
      <c r="D3504" s="98"/>
      <c r="E3504" s="98"/>
      <c r="F3504" s="98"/>
      <c r="G3504" s="98"/>
      <c r="H3504" s="98"/>
      <c r="I3504" s="98"/>
      <c r="J3504" s="98"/>
      <c r="K3504" s="98"/>
      <c r="L3504" s="98"/>
      <c r="M3504" s="98"/>
    </row>
    <row r="3505" spans="1:13">
      <c r="A3505" s="5"/>
      <c r="B3505" s="97"/>
      <c r="C3505" s="97"/>
      <c r="D3505" s="98"/>
      <c r="E3505" s="98"/>
      <c r="F3505" s="98"/>
      <c r="G3505" s="98"/>
      <c r="H3505" s="98"/>
      <c r="I3505" s="98"/>
      <c r="J3505" s="98"/>
      <c r="K3505" s="98"/>
      <c r="L3505" s="98"/>
      <c r="M3505" s="98"/>
    </row>
    <row r="3506" spans="1:13">
      <c r="A3506" s="5"/>
      <c r="B3506" s="97"/>
      <c r="C3506" s="97"/>
      <c r="D3506" s="98"/>
      <c r="E3506" s="98"/>
      <c r="F3506" s="98"/>
      <c r="G3506" s="98"/>
      <c r="H3506" s="98"/>
      <c r="I3506" s="98"/>
      <c r="J3506" s="98"/>
      <c r="K3506" s="98"/>
      <c r="L3506" s="98"/>
      <c r="M3506" s="98"/>
    </row>
    <row r="3507" spans="1:13">
      <c r="A3507" s="5"/>
      <c r="B3507" s="97"/>
      <c r="C3507" s="97"/>
      <c r="D3507" s="98"/>
      <c r="E3507" s="98"/>
      <c r="F3507" s="98"/>
      <c r="G3507" s="98"/>
      <c r="H3507" s="98"/>
      <c r="I3507" s="98"/>
      <c r="J3507" s="98"/>
      <c r="K3507" s="98"/>
      <c r="L3507" s="98"/>
      <c r="M3507" s="98"/>
    </row>
    <row r="3508" spans="1:13">
      <c r="A3508" s="5"/>
      <c r="B3508" s="97"/>
      <c r="C3508" s="97"/>
      <c r="D3508" s="98"/>
      <c r="E3508" s="98"/>
      <c r="F3508" s="98"/>
      <c r="G3508" s="98"/>
      <c r="H3508" s="98"/>
      <c r="I3508" s="98"/>
      <c r="J3508" s="98"/>
      <c r="K3508" s="98"/>
      <c r="L3508" s="98"/>
      <c r="M3508" s="98"/>
    </row>
    <row r="3509" spans="1:13">
      <c r="A3509" s="5"/>
      <c r="B3509" s="97"/>
      <c r="C3509" s="97"/>
      <c r="D3509" s="98"/>
      <c r="E3509" s="98"/>
      <c r="F3509" s="98"/>
      <c r="G3509" s="98"/>
      <c r="H3509" s="98"/>
      <c r="I3509" s="98"/>
      <c r="J3509" s="98"/>
      <c r="K3509" s="98"/>
      <c r="L3509" s="98"/>
      <c r="M3509" s="98"/>
    </row>
    <row r="3510" spans="1:13">
      <c r="A3510" s="5"/>
      <c r="B3510" s="97"/>
      <c r="C3510" s="97"/>
      <c r="D3510" s="98"/>
      <c r="E3510" s="98"/>
      <c r="F3510" s="98"/>
      <c r="G3510" s="98"/>
      <c r="H3510" s="98"/>
      <c r="I3510" s="98"/>
      <c r="J3510" s="98"/>
      <c r="K3510" s="98"/>
      <c r="L3510" s="98"/>
      <c r="M3510" s="98"/>
    </row>
    <row r="3511" spans="1:13">
      <c r="A3511" s="5"/>
      <c r="B3511" s="97"/>
      <c r="C3511" s="97"/>
      <c r="D3511" s="98"/>
      <c r="E3511" s="98"/>
      <c r="F3511" s="98"/>
      <c r="G3511" s="98"/>
      <c r="H3511" s="98"/>
      <c r="I3511" s="98"/>
      <c r="J3511" s="98"/>
      <c r="K3511" s="98"/>
      <c r="L3511" s="98"/>
      <c r="M3511" s="98"/>
    </row>
    <row r="3512" spans="1:13">
      <c r="A3512" s="5"/>
      <c r="B3512" s="97"/>
      <c r="C3512" s="97"/>
      <c r="D3512" s="98"/>
      <c r="E3512" s="98"/>
      <c r="F3512" s="98"/>
      <c r="G3512" s="98"/>
      <c r="H3512" s="98"/>
      <c r="I3512" s="98"/>
      <c r="J3512" s="98"/>
      <c r="K3512" s="98"/>
      <c r="L3512" s="98"/>
      <c r="M3512" s="98"/>
    </row>
    <row r="3513" spans="1:13">
      <c r="A3513" s="5"/>
      <c r="B3513" s="97"/>
      <c r="C3513" s="97"/>
      <c r="D3513" s="98"/>
      <c r="E3513" s="98"/>
      <c r="F3513" s="98"/>
      <c r="G3513" s="98"/>
      <c r="H3513" s="98"/>
      <c r="I3513" s="98"/>
      <c r="J3513" s="98"/>
      <c r="K3513" s="98"/>
      <c r="L3513" s="98"/>
      <c r="M3513" s="98"/>
    </row>
    <row r="3514" spans="1:13">
      <c r="A3514" s="5"/>
      <c r="B3514" s="97"/>
      <c r="C3514" s="97"/>
      <c r="D3514" s="98"/>
      <c r="E3514" s="98"/>
      <c r="F3514" s="98"/>
      <c r="G3514" s="98"/>
      <c r="H3514" s="98"/>
      <c r="I3514" s="98"/>
      <c r="J3514" s="98"/>
      <c r="K3514" s="98"/>
      <c r="L3514" s="98"/>
      <c r="M3514" s="98"/>
    </row>
    <row r="3515" spans="1:13">
      <c r="A3515" s="5"/>
      <c r="B3515" s="97"/>
      <c r="C3515" s="97"/>
      <c r="D3515" s="98"/>
      <c r="E3515" s="98"/>
      <c r="F3515" s="98"/>
      <c r="G3515" s="98"/>
      <c r="H3515" s="98"/>
      <c r="I3515" s="98"/>
      <c r="J3515" s="98"/>
      <c r="K3515" s="98"/>
      <c r="L3515" s="98"/>
      <c r="M3515" s="98"/>
    </row>
    <row r="3516" spans="1:13">
      <c r="A3516" s="5"/>
      <c r="B3516" s="97"/>
      <c r="C3516" s="97"/>
      <c r="D3516" s="98"/>
      <c r="E3516" s="98"/>
      <c r="F3516" s="98"/>
      <c r="G3516" s="98"/>
      <c r="H3516" s="98"/>
      <c r="I3516" s="98"/>
      <c r="J3516" s="98"/>
      <c r="K3516" s="98"/>
      <c r="L3516" s="98"/>
      <c r="M3516" s="98"/>
    </row>
    <row r="3517" spans="1:13">
      <c r="A3517" s="5"/>
      <c r="B3517" s="97"/>
      <c r="C3517" s="97"/>
      <c r="D3517" s="98"/>
      <c r="E3517" s="98"/>
      <c r="F3517" s="98"/>
      <c r="G3517" s="98"/>
      <c r="H3517" s="98"/>
      <c r="I3517" s="98"/>
      <c r="J3517" s="98"/>
      <c r="K3517" s="98"/>
      <c r="L3517" s="98"/>
      <c r="M3517" s="98"/>
    </row>
    <row r="3518" spans="1:13">
      <c r="A3518" s="5"/>
      <c r="B3518" s="97"/>
      <c r="C3518" s="97"/>
      <c r="D3518" s="98"/>
      <c r="E3518" s="98"/>
      <c r="F3518" s="98"/>
      <c r="G3518" s="98"/>
      <c r="H3518" s="98"/>
      <c r="I3518" s="98"/>
      <c r="J3518" s="98"/>
      <c r="K3518" s="98"/>
      <c r="L3518" s="98"/>
      <c r="M3518" s="98"/>
    </row>
    <row r="3519" spans="1:13">
      <c r="A3519" s="5"/>
      <c r="B3519" s="97"/>
      <c r="C3519" s="97"/>
      <c r="D3519" s="98"/>
      <c r="E3519" s="98"/>
      <c r="F3519" s="98"/>
      <c r="G3519" s="98"/>
      <c r="H3519" s="98"/>
      <c r="I3519" s="98"/>
      <c r="J3519" s="98"/>
      <c r="K3519" s="98"/>
      <c r="L3519" s="98"/>
      <c r="M3519" s="98"/>
    </row>
    <row r="3520" spans="1:13">
      <c r="A3520" s="5"/>
      <c r="B3520" s="97"/>
      <c r="C3520" s="97"/>
      <c r="D3520" s="98"/>
      <c r="E3520" s="98"/>
      <c r="F3520" s="98"/>
      <c r="G3520" s="98"/>
      <c r="H3520" s="98"/>
      <c r="I3520" s="98"/>
      <c r="J3520" s="98"/>
      <c r="K3520" s="98"/>
      <c r="L3520" s="98"/>
      <c r="M3520" s="98"/>
    </row>
    <row r="3521" spans="1:13">
      <c r="A3521" s="5"/>
      <c r="B3521" s="97"/>
      <c r="C3521" s="97"/>
      <c r="D3521" s="98"/>
      <c r="E3521" s="98"/>
      <c r="F3521" s="98"/>
      <c r="G3521" s="98"/>
      <c r="H3521" s="98"/>
      <c r="I3521" s="98"/>
      <c r="J3521" s="98"/>
      <c r="K3521" s="98"/>
      <c r="L3521" s="98"/>
      <c r="M3521" s="98"/>
    </row>
    <row r="3522" spans="1:13">
      <c r="A3522" s="5"/>
      <c r="B3522" s="97"/>
      <c r="C3522" s="97"/>
      <c r="D3522" s="98"/>
      <c r="E3522" s="98"/>
      <c r="F3522" s="98"/>
      <c r="G3522" s="98"/>
      <c r="H3522" s="98"/>
      <c r="I3522" s="98"/>
      <c r="J3522" s="98"/>
      <c r="K3522" s="98"/>
      <c r="L3522" s="98"/>
      <c r="M3522" s="98"/>
    </row>
    <row r="3523" spans="1:13">
      <c r="A3523" s="5"/>
      <c r="B3523" s="97"/>
      <c r="C3523" s="97"/>
      <c r="D3523" s="98"/>
      <c r="E3523" s="98"/>
      <c r="F3523" s="98"/>
      <c r="G3523" s="98"/>
      <c r="H3523" s="98"/>
      <c r="I3523" s="98"/>
      <c r="J3523" s="98"/>
      <c r="K3523" s="98"/>
      <c r="L3523" s="98"/>
      <c r="M3523" s="98"/>
    </row>
    <row r="3524" spans="1:13">
      <c r="A3524" s="5"/>
      <c r="B3524" s="97"/>
      <c r="C3524" s="97"/>
      <c r="D3524" s="98"/>
      <c r="E3524" s="98"/>
      <c r="F3524" s="98"/>
      <c r="G3524" s="98"/>
      <c r="H3524" s="98"/>
      <c r="I3524" s="98"/>
      <c r="J3524" s="98"/>
      <c r="K3524" s="98"/>
      <c r="L3524" s="98"/>
      <c r="M3524" s="98"/>
    </row>
    <row r="3525" spans="1:13">
      <c r="A3525" s="5"/>
      <c r="B3525" s="97"/>
      <c r="C3525" s="97"/>
      <c r="D3525" s="98"/>
      <c r="E3525" s="98"/>
      <c r="F3525" s="98"/>
      <c r="G3525" s="98"/>
      <c r="H3525" s="98"/>
      <c r="I3525" s="98"/>
      <c r="J3525" s="98"/>
      <c r="K3525" s="98"/>
      <c r="L3525" s="98"/>
      <c r="M3525" s="98"/>
    </row>
    <row r="3526" spans="1:13">
      <c r="A3526" s="5"/>
      <c r="B3526" s="97"/>
      <c r="C3526" s="97"/>
      <c r="D3526" s="98"/>
      <c r="E3526" s="98"/>
      <c r="F3526" s="98"/>
      <c r="G3526" s="98"/>
      <c r="H3526" s="98"/>
      <c r="I3526" s="98"/>
      <c r="J3526" s="98"/>
      <c r="K3526" s="98"/>
      <c r="L3526" s="98"/>
      <c r="M3526" s="98"/>
    </row>
    <row r="3527" spans="1:13">
      <c r="A3527" s="5"/>
      <c r="B3527" s="97"/>
      <c r="C3527" s="97"/>
      <c r="D3527" s="98"/>
      <c r="E3527" s="98"/>
      <c r="F3527" s="98"/>
      <c r="G3527" s="98"/>
      <c r="H3527" s="98"/>
      <c r="I3527" s="98"/>
      <c r="J3527" s="98"/>
      <c r="K3527" s="98"/>
      <c r="L3527" s="98"/>
      <c r="M3527" s="98"/>
    </row>
    <row r="3528" spans="1:13">
      <c r="A3528" s="5"/>
      <c r="B3528" s="97"/>
      <c r="C3528" s="97"/>
      <c r="D3528" s="98"/>
      <c r="E3528" s="98"/>
      <c r="F3528" s="98"/>
      <c r="G3528" s="98"/>
      <c r="H3528" s="98"/>
      <c r="I3528" s="98"/>
      <c r="J3528" s="98"/>
      <c r="K3528" s="98"/>
      <c r="L3528" s="98"/>
      <c r="M3528" s="98"/>
    </row>
    <row r="3529" spans="1:13">
      <c r="A3529" s="5"/>
      <c r="B3529" s="97"/>
      <c r="C3529" s="97"/>
      <c r="D3529" s="98"/>
      <c r="E3529" s="98"/>
      <c r="F3529" s="98"/>
      <c r="G3529" s="98"/>
      <c r="H3529" s="98"/>
      <c r="I3529" s="98"/>
      <c r="J3529" s="98"/>
      <c r="K3529" s="98"/>
      <c r="L3529" s="98"/>
      <c r="M3529" s="98"/>
    </row>
    <row r="3530" spans="1:13">
      <c r="A3530" s="5"/>
      <c r="B3530" s="97"/>
      <c r="C3530" s="97"/>
      <c r="D3530" s="98"/>
      <c r="E3530" s="98"/>
      <c r="F3530" s="98"/>
      <c r="G3530" s="98"/>
      <c r="H3530" s="98"/>
      <c r="I3530" s="98"/>
      <c r="J3530" s="98"/>
      <c r="K3530" s="98"/>
      <c r="L3530" s="98"/>
      <c r="M3530" s="98"/>
    </row>
    <row r="3531" spans="1:13">
      <c r="A3531" s="5"/>
      <c r="B3531" s="97"/>
      <c r="C3531" s="97"/>
      <c r="D3531" s="98"/>
      <c r="E3531" s="98"/>
      <c r="F3531" s="98"/>
      <c r="G3531" s="98"/>
      <c r="H3531" s="98"/>
      <c r="I3531" s="98"/>
      <c r="J3531" s="98"/>
      <c r="K3531" s="98"/>
      <c r="L3531" s="98"/>
      <c r="M3531" s="98"/>
    </row>
    <row r="3532" spans="1:13">
      <c r="A3532" s="5"/>
      <c r="B3532" s="97"/>
      <c r="C3532" s="97"/>
      <c r="D3532" s="98"/>
      <c r="E3532" s="98"/>
      <c r="F3532" s="98"/>
      <c r="G3532" s="98"/>
      <c r="H3532" s="98"/>
      <c r="I3532" s="98"/>
      <c r="J3532" s="98"/>
      <c r="K3532" s="98"/>
      <c r="L3532" s="98"/>
      <c r="M3532" s="98"/>
    </row>
    <row r="3533" spans="1:13">
      <c r="A3533" s="5"/>
      <c r="B3533" s="97"/>
      <c r="C3533" s="97"/>
      <c r="D3533" s="98"/>
      <c r="E3533" s="98"/>
      <c r="F3533" s="98"/>
      <c r="G3533" s="98"/>
      <c r="H3533" s="98"/>
      <c r="I3533" s="98"/>
      <c r="J3533" s="98"/>
      <c r="K3533" s="98"/>
      <c r="L3533" s="98"/>
      <c r="M3533" s="98"/>
    </row>
    <row r="3534" spans="1:13">
      <c r="A3534" s="5"/>
      <c r="B3534" s="97"/>
      <c r="C3534" s="97"/>
      <c r="D3534" s="98"/>
      <c r="E3534" s="98"/>
      <c r="F3534" s="98"/>
      <c r="G3534" s="98"/>
      <c r="H3534" s="98"/>
      <c r="I3534" s="98"/>
      <c r="J3534" s="98"/>
      <c r="K3534" s="98"/>
      <c r="L3534" s="98"/>
      <c r="M3534" s="98"/>
    </row>
    <row r="3535" spans="1:13">
      <c r="A3535" s="5"/>
      <c r="B3535" s="97"/>
      <c r="C3535" s="97"/>
      <c r="D3535" s="98"/>
      <c r="E3535" s="98"/>
      <c r="F3535" s="98"/>
      <c r="G3535" s="98"/>
      <c r="H3535" s="98"/>
      <c r="I3535" s="98"/>
      <c r="J3535" s="98"/>
      <c r="K3535" s="98"/>
      <c r="L3535" s="98"/>
      <c r="M3535" s="98"/>
    </row>
    <row r="3536" spans="1:13">
      <c r="A3536" s="5"/>
      <c r="B3536" s="97"/>
      <c r="C3536" s="97"/>
      <c r="D3536" s="98"/>
      <c r="E3536" s="98"/>
      <c r="F3536" s="98"/>
      <c r="G3536" s="98"/>
      <c r="H3536" s="98"/>
      <c r="I3536" s="98"/>
      <c r="J3536" s="98"/>
      <c r="K3536" s="98"/>
      <c r="L3536" s="98"/>
      <c r="M3536" s="98"/>
    </row>
    <row r="3537" spans="1:13">
      <c r="A3537" s="5"/>
      <c r="B3537" s="97"/>
      <c r="C3537" s="97"/>
      <c r="D3537" s="98"/>
      <c r="E3537" s="98"/>
      <c r="F3537" s="98"/>
      <c r="G3537" s="98"/>
      <c r="H3537" s="98"/>
      <c r="I3537" s="98"/>
      <c r="J3537" s="98"/>
      <c r="K3537" s="98"/>
      <c r="L3537" s="98"/>
      <c r="M3537" s="98"/>
    </row>
    <row r="3538" spans="1:13">
      <c r="A3538" s="5"/>
      <c r="B3538" s="97"/>
      <c r="C3538" s="97"/>
      <c r="D3538" s="98"/>
      <c r="E3538" s="98"/>
      <c r="F3538" s="98"/>
      <c r="G3538" s="98"/>
      <c r="H3538" s="98"/>
      <c r="I3538" s="98"/>
      <c r="J3538" s="98"/>
      <c r="K3538" s="98"/>
      <c r="L3538" s="98"/>
      <c r="M3538" s="98"/>
    </row>
    <row r="3539" spans="1:13">
      <c r="A3539" s="5"/>
      <c r="B3539" s="97"/>
      <c r="C3539" s="97"/>
      <c r="D3539" s="98"/>
      <c r="E3539" s="98"/>
      <c r="F3539" s="98"/>
      <c r="G3539" s="98"/>
      <c r="H3539" s="98"/>
      <c r="I3539" s="98"/>
      <c r="J3539" s="98"/>
      <c r="K3539" s="98"/>
      <c r="L3539" s="98"/>
      <c r="M3539" s="98"/>
    </row>
    <row r="3540" spans="1:13">
      <c r="A3540" s="5"/>
      <c r="B3540" s="97"/>
      <c r="C3540" s="97"/>
      <c r="D3540" s="98"/>
      <c r="E3540" s="98"/>
      <c r="F3540" s="98"/>
      <c r="G3540" s="98"/>
      <c r="H3540" s="98"/>
      <c r="I3540" s="98"/>
      <c r="J3540" s="98"/>
      <c r="K3540" s="98"/>
      <c r="L3540" s="98"/>
      <c r="M3540" s="98"/>
    </row>
    <row r="3541" spans="1:13">
      <c r="A3541" s="5"/>
      <c r="B3541" s="97"/>
      <c r="C3541" s="97"/>
      <c r="D3541" s="98"/>
      <c r="E3541" s="98"/>
      <c r="F3541" s="98"/>
      <c r="G3541" s="98"/>
      <c r="H3541" s="98"/>
      <c r="I3541" s="98"/>
      <c r="J3541" s="98"/>
      <c r="K3541" s="98"/>
      <c r="L3541" s="98"/>
      <c r="M3541" s="98"/>
    </row>
    <row r="3542" spans="1:13">
      <c r="A3542" s="5"/>
      <c r="B3542" s="97"/>
      <c r="C3542" s="97"/>
      <c r="D3542" s="98"/>
      <c r="E3542" s="98"/>
      <c r="F3542" s="98"/>
      <c r="G3542" s="98"/>
      <c r="H3542" s="98"/>
      <c r="I3542" s="98"/>
      <c r="J3542" s="98"/>
      <c r="K3542" s="98"/>
      <c r="L3542" s="98"/>
      <c r="M3542" s="98"/>
    </row>
    <row r="3543" spans="1:13">
      <c r="A3543" s="5"/>
      <c r="B3543" s="97"/>
      <c r="C3543" s="97"/>
      <c r="D3543" s="98"/>
      <c r="E3543" s="98"/>
      <c r="F3543" s="98"/>
      <c r="G3543" s="98"/>
      <c r="H3543" s="98"/>
      <c r="I3543" s="98"/>
      <c r="J3543" s="98"/>
      <c r="K3543" s="98"/>
      <c r="L3543" s="98"/>
      <c r="M3543" s="98"/>
    </row>
    <row r="3544" spans="1:13">
      <c r="A3544" s="5"/>
      <c r="B3544" s="97"/>
      <c r="C3544" s="97"/>
      <c r="D3544" s="98"/>
      <c r="E3544" s="98"/>
      <c r="F3544" s="98"/>
      <c r="G3544" s="98"/>
      <c r="H3544" s="98"/>
      <c r="I3544" s="98"/>
      <c r="J3544" s="98"/>
      <c r="K3544" s="98"/>
      <c r="L3544" s="98"/>
      <c r="M3544" s="98"/>
    </row>
    <row r="3545" spans="1:13">
      <c r="A3545" s="5"/>
      <c r="B3545" s="97"/>
      <c r="C3545" s="97"/>
      <c r="D3545" s="98"/>
      <c r="E3545" s="98"/>
      <c r="F3545" s="98"/>
      <c r="G3545" s="98"/>
      <c r="H3545" s="98"/>
      <c r="I3545" s="98"/>
      <c r="J3545" s="98"/>
      <c r="K3545" s="98"/>
      <c r="L3545" s="98"/>
      <c r="M3545" s="98"/>
    </row>
    <row r="3546" spans="1:13">
      <c r="A3546" s="5"/>
      <c r="B3546" s="97"/>
      <c r="C3546" s="97"/>
      <c r="D3546" s="98"/>
      <c r="E3546" s="98"/>
      <c r="F3546" s="98"/>
      <c r="G3546" s="98"/>
      <c r="H3546" s="98"/>
      <c r="I3546" s="98"/>
      <c r="J3546" s="98"/>
      <c r="K3546" s="98"/>
      <c r="L3546" s="98"/>
      <c r="M3546" s="98"/>
    </row>
    <row r="3547" spans="1:13">
      <c r="A3547" s="5"/>
      <c r="B3547" s="97"/>
      <c r="C3547" s="97"/>
      <c r="D3547" s="98"/>
      <c r="E3547" s="98"/>
      <c r="F3547" s="98"/>
      <c r="G3547" s="98"/>
      <c r="H3547" s="98"/>
      <c r="I3547" s="98"/>
      <c r="J3547" s="98"/>
      <c r="K3547" s="98"/>
      <c r="L3547" s="98"/>
      <c r="M3547" s="98"/>
    </row>
    <row r="3548" spans="1:13">
      <c r="A3548" s="5"/>
      <c r="B3548" s="97"/>
      <c r="C3548" s="97"/>
      <c r="D3548" s="98"/>
      <c r="E3548" s="98"/>
      <c r="F3548" s="98"/>
      <c r="G3548" s="98"/>
      <c r="H3548" s="98"/>
      <c r="I3548" s="98"/>
      <c r="J3548" s="98"/>
      <c r="K3548" s="98"/>
      <c r="L3548" s="98"/>
      <c r="M3548" s="98"/>
    </row>
    <row r="3549" spans="1:13">
      <c r="A3549" s="5"/>
      <c r="B3549" s="97"/>
      <c r="C3549" s="97"/>
      <c r="D3549" s="98"/>
      <c r="E3549" s="98"/>
      <c r="F3549" s="98"/>
      <c r="G3549" s="98"/>
      <c r="H3549" s="98"/>
      <c r="I3549" s="98"/>
      <c r="J3549" s="98"/>
      <c r="K3549" s="98"/>
      <c r="L3549" s="98"/>
      <c r="M3549" s="98"/>
    </row>
    <row r="3550" spans="1:13">
      <c r="A3550" s="5"/>
      <c r="B3550" s="97"/>
      <c r="C3550" s="97"/>
      <c r="D3550" s="98"/>
      <c r="E3550" s="98"/>
      <c r="F3550" s="98"/>
      <c r="G3550" s="98"/>
      <c r="H3550" s="98"/>
      <c r="I3550" s="98"/>
      <c r="J3550" s="98"/>
      <c r="K3550" s="98"/>
      <c r="L3550" s="98"/>
      <c r="M3550" s="98"/>
    </row>
    <row r="3551" spans="1:13">
      <c r="A3551" s="5"/>
      <c r="B3551" s="97"/>
      <c r="C3551" s="97"/>
      <c r="D3551" s="98"/>
      <c r="E3551" s="98"/>
      <c r="F3551" s="98"/>
      <c r="G3551" s="98"/>
      <c r="H3551" s="98"/>
      <c r="I3551" s="98"/>
      <c r="J3551" s="98"/>
      <c r="K3551" s="98"/>
      <c r="L3551" s="98"/>
      <c r="M3551" s="98"/>
    </row>
    <row r="3552" spans="1:13">
      <c r="A3552" s="5"/>
      <c r="B3552" s="97"/>
      <c r="C3552" s="97"/>
      <c r="D3552" s="98"/>
      <c r="E3552" s="98"/>
      <c r="F3552" s="98"/>
      <c r="G3552" s="98"/>
      <c r="H3552" s="98"/>
      <c r="I3552" s="98"/>
      <c r="J3552" s="98"/>
      <c r="K3552" s="98"/>
      <c r="L3552" s="98"/>
      <c r="M3552" s="98"/>
    </row>
    <row r="3553" spans="1:13">
      <c r="A3553" s="5"/>
      <c r="B3553" s="97"/>
      <c r="C3553" s="97"/>
      <c r="D3553" s="98"/>
      <c r="E3553" s="98"/>
      <c r="F3553" s="98"/>
      <c r="G3553" s="98"/>
      <c r="H3553" s="98"/>
      <c r="I3553" s="98"/>
      <c r="J3553" s="98"/>
      <c r="K3553" s="98"/>
      <c r="L3553" s="98"/>
      <c r="M3553" s="98"/>
    </row>
    <row r="3554" spans="1:13">
      <c r="A3554" s="5"/>
      <c r="B3554" s="97"/>
      <c r="C3554" s="97"/>
      <c r="D3554" s="98"/>
      <c r="E3554" s="98"/>
      <c r="F3554" s="98"/>
      <c r="G3554" s="98"/>
      <c r="H3554" s="98"/>
      <c r="I3554" s="98"/>
      <c r="J3554" s="98"/>
      <c r="K3554" s="98"/>
      <c r="L3554" s="98"/>
      <c r="M3554" s="98"/>
    </row>
    <row r="3555" spans="1:13">
      <c r="A3555" s="5"/>
      <c r="B3555" s="97"/>
      <c r="C3555" s="97"/>
      <c r="D3555" s="98"/>
      <c r="E3555" s="98"/>
      <c r="F3555" s="98"/>
      <c r="G3555" s="98"/>
      <c r="H3555" s="98"/>
      <c r="I3555" s="98"/>
      <c r="J3555" s="98"/>
      <c r="K3555" s="98"/>
      <c r="L3555" s="98"/>
      <c r="M3555" s="98"/>
    </row>
    <row r="3556" spans="1:13">
      <c r="A3556" s="5"/>
      <c r="B3556" s="97"/>
      <c r="C3556" s="97"/>
      <c r="D3556" s="98"/>
      <c r="E3556" s="98"/>
      <c r="F3556" s="98"/>
      <c r="G3556" s="98"/>
      <c r="H3556" s="98"/>
      <c r="I3556" s="98"/>
      <c r="J3556" s="98"/>
      <c r="K3556" s="98"/>
      <c r="L3556" s="98"/>
      <c r="M3556" s="98"/>
    </row>
    <row r="3557" spans="1:13">
      <c r="A3557" s="5"/>
      <c r="B3557" s="97"/>
      <c r="C3557" s="97"/>
      <c r="D3557" s="98"/>
      <c r="E3557" s="98"/>
      <c r="F3557" s="98"/>
      <c r="G3557" s="98"/>
      <c r="H3557" s="98"/>
      <c r="I3557" s="98"/>
      <c r="J3557" s="98"/>
      <c r="K3557" s="98"/>
      <c r="L3557" s="98"/>
      <c r="M3557" s="98"/>
    </row>
    <row r="3558" spans="1:13">
      <c r="A3558" s="5"/>
      <c r="B3558" s="97"/>
      <c r="C3558" s="97"/>
      <c r="D3558" s="98"/>
      <c r="E3558" s="98"/>
      <c r="F3558" s="98"/>
      <c r="G3558" s="98"/>
      <c r="H3558" s="98"/>
      <c r="I3558" s="98"/>
      <c r="J3558" s="98"/>
      <c r="K3558" s="98"/>
      <c r="L3558" s="98"/>
      <c r="M3558" s="98"/>
    </row>
    <row r="3559" spans="1:13">
      <c r="A3559" s="5"/>
      <c r="B3559" s="97"/>
      <c r="C3559" s="97"/>
      <c r="D3559" s="98"/>
      <c r="E3559" s="98"/>
      <c r="F3559" s="98"/>
      <c r="G3559" s="98"/>
      <c r="H3559" s="98"/>
      <c r="I3559" s="98"/>
      <c r="J3559" s="98"/>
      <c r="K3559" s="98"/>
      <c r="L3559" s="98"/>
      <c r="M3559" s="98"/>
    </row>
    <row r="3560" spans="1:13">
      <c r="A3560" s="5"/>
      <c r="B3560" s="97"/>
      <c r="C3560" s="97"/>
      <c r="D3560" s="98"/>
      <c r="E3560" s="98"/>
      <c r="F3560" s="98"/>
      <c r="G3560" s="98"/>
      <c r="H3560" s="98"/>
      <c r="I3560" s="98"/>
      <c r="J3560" s="98"/>
      <c r="K3560" s="98"/>
      <c r="L3560" s="98"/>
      <c r="M3560" s="98"/>
    </row>
    <row r="3561" spans="1:13">
      <c r="A3561" s="5"/>
      <c r="B3561" s="97"/>
      <c r="C3561" s="97"/>
      <c r="D3561" s="98"/>
      <c r="E3561" s="98"/>
      <c r="F3561" s="98"/>
      <c r="G3561" s="98"/>
      <c r="H3561" s="98"/>
      <c r="I3561" s="98"/>
      <c r="J3561" s="98"/>
      <c r="K3561" s="98"/>
      <c r="L3561" s="98"/>
      <c r="M3561" s="98"/>
    </row>
    <row r="3562" spans="1:13">
      <c r="A3562" s="5"/>
      <c r="B3562" s="97"/>
      <c r="C3562" s="97"/>
      <c r="D3562" s="98"/>
      <c r="E3562" s="98"/>
      <c r="F3562" s="98"/>
      <c r="G3562" s="98"/>
      <c r="H3562" s="98"/>
      <c r="I3562" s="98"/>
      <c r="J3562" s="98"/>
      <c r="K3562" s="98"/>
      <c r="L3562" s="98"/>
      <c r="M3562" s="98"/>
    </row>
    <row r="3563" spans="1:13">
      <c r="A3563" s="5"/>
      <c r="B3563" s="97"/>
      <c r="C3563" s="97"/>
      <c r="D3563" s="98"/>
      <c r="E3563" s="98"/>
      <c r="F3563" s="98"/>
      <c r="G3563" s="98"/>
      <c r="H3563" s="98"/>
      <c r="I3563" s="98"/>
      <c r="J3563" s="98"/>
      <c r="K3563" s="98"/>
      <c r="L3563" s="98"/>
      <c r="M3563" s="98"/>
    </row>
    <row r="3564" spans="1:13">
      <c r="A3564" s="5"/>
      <c r="B3564" s="97"/>
      <c r="C3564" s="97"/>
      <c r="D3564" s="98"/>
      <c r="E3564" s="98"/>
      <c r="F3564" s="98"/>
      <c r="G3564" s="98"/>
      <c r="H3564" s="98"/>
      <c r="I3564" s="98"/>
      <c r="J3564" s="98"/>
      <c r="K3564" s="98"/>
      <c r="L3564" s="98"/>
      <c r="M3564" s="98"/>
    </row>
    <row r="3565" spans="1:13">
      <c r="A3565" s="5"/>
      <c r="B3565" s="97"/>
      <c r="C3565" s="97"/>
      <c r="D3565" s="98"/>
      <c r="E3565" s="98"/>
      <c r="F3565" s="98"/>
      <c r="G3565" s="98"/>
      <c r="H3565" s="98"/>
      <c r="I3565" s="98"/>
      <c r="J3565" s="98"/>
      <c r="K3565" s="98"/>
      <c r="L3565" s="98"/>
      <c r="M3565" s="98"/>
    </row>
    <row r="3566" spans="1:13">
      <c r="A3566" s="5"/>
      <c r="B3566" s="97"/>
      <c r="C3566" s="97"/>
      <c r="D3566" s="98"/>
      <c r="E3566" s="98"/>
      <c r="F3566" s="98"/>
      <c r="G3566" s="98"/>
      <c r="H3566" s="98"/>
      <c r="I3566" s="98"/>
      <c r="J3566" s="98"/>
      <c r="K3566" s="98"/>
      <c r="L3566" s="98"/>
      <c r="M3566" s="98"/>
    </row>
    <row r="3567" spans="1:13">
      <c r="A3567" s="5"/>
      <c r="B3567" s="97"/>
      <c r="C3567" s="97"/>
      <c r="D3567" s="98"/>
      <c r="E3567" s="98"/>
      <c r="F3567" s="98"/>
      <c r="G3567" s="98"/>
      <c r="H3567" s="98"/>
      <c r="I3567" s="98"/>
      <c r="J3567" s="98"/>
      <c r="K3567" s="98"/>
      <c r="L3567" s="98"/>
      <c r="M3567" s="98"/>
    </row>
    <row r="3568" spans="1:13">
      <c r="A3568" s="5"/>
      <c r="B3568" s="97"/>
      <c r="C3568" s="97"/>
      <c r="D3568" s="98"/>
      <c r="E3568" s="98"/>
      <c r="F3568" s="98"/>
      <c r="G3568" s="98"/>
      <c r="H3568" s="98"/>
      <c r="I3568" s="98"/>
      <c r="J3568" s="98"/>
      <c r="K3568" s="98"/>
      <c r="L3568" s="98"/>
      <c r="M3568" s="98"/>
    </row>
    <row r="3569" spans="1:13">
      <c r="A3569" s="5"/>
      <c r="B3569" s="97"/>
      <c r="C3569" s="97"/>
      <c r="D3569" s="98"/>
      <c r="E3569" s="98"/>
      <c r="F3569" s="98"/>
      <c r="G3569" s="98"/>
      <c r="H3569" s="98"/>
      <c r="I3569" s="98"/>
      <c r="J3569" s="98"/>
      <c r="K3569" s="98"/>
      <c r="L3569" s="98"/>
      <c r="M3569" s="98"/>
    </row>
    <row r="3570" spans="1:13">
      <c r="A3570" s="5"/>
      <c r="B3570" s="97"/>
      <c r="C3570" s="97"/>
      <c r="D3570" s="98"/>
      <c r="E3570" s="98"/>
      <c r="F3570" s="98"/>
      <c r="G3570" s="98"/>
      <c r="H3570" s="98"/>
      <c r="I3570" s="98"/>
      <c r="J3570" s="98"/>
      <c r="K3570" s="98"/>
      <c r="L3570" s="98"/>
      <c r="M3570" s="98"/>
    </row>
    <row r="3571" spans="1:13">
      <c r="A3571" s="5"/>
      <c r="B3571" s="97"/>
      <c r="C3571" s="97"/>
      <c r="D3571" s="98"/>
      <c r="E3571" s="98"/>
      <c r="F3571" s="98"/>
      <c r="G3571" s="98"/>
      <c r="H3571" s="98"/>
      <c r="I3571" s="98"/>
      <c r="J3571" s="98"/>
      <c r="K3571" s="98"/>
      <c r="L3571" s="98"/>
      <c r="M3571" s="98"/>
    </row>
    <row r="3572" spans="1:13">
      <c r="A3572" s="5"/>
      <c r="B3572" s="97"/>
      <c r="C3572" s="97"/>
      <c r="D3572" s="98"/>
      <c r="E3572" s="98"/>
      <c r="F3572" s="98"/>
      <c r="G3572" s="98"/>
      <c r="H3572" s="98"/>
      <c r="I3572" s="98"/>
      <c r="J3572" s="98"/>
      <c r="K3572" s="98"/>
      <c r="L3572" s="98"/>
      <c r="M3572" s="98"/>
    </row>
    <row r="3573" spans="1:13">
      <c r="A3573" s="5"/>
      <c r="B3573" s="97"/>
      <c r="C3573" s="97"/>
      <c r="D3573" s="98"/>
      <c r="E3573" s="98"/>
      <c r="F3573" s="98"/>
      <c r="G3573" s="98"/>
      <c r="H3573" s="98"/>
      <c r="I3573" s="98"/>
      <c r="J3573" s="98"/>
      <c r="K3573" s="98"/>
      <c r="L3573" s="98"/>
      <c r="M3573" s="98"/>
    </row>
    <row r="3574" spans="1:13">
      <c r="A3574" s="5"/>
      <c r="B3574" s="97"/>
      <c r="C3574" s="97"/>
      <c r="D3574" s="98"/>
      <c r="E3574" s="98"/>
      <c r="F3574" s="98"/>
      <c r="G3574" s="98"/>
      <c r="H3574" s="98"/>
      <c r="I3574" s="98"/>
      <c r="J3574" s="98"/>
      <c r="K3574" s="98"/>
      <c r="L3574" s="98"/>
      <c r="M3574" s="98"/>
    </row>
    <row r="3575" spans="1:13">
      <c r="A3575" s="5"/>
      <c r="B3575" s="97"/>
      <c r="C3575" s="97"/>
      <c r="D3575" s="98"/>
      <c r="E3575" s="98"/>
      <c r="F3575" s="98"/>
      <c r="G3575" s="98"/>
      <c r="H3575" s="98"/>
      <c r="I3575" s="98"/>
      <c r="J3575" s="98"/>
      <c r="K3575" s="98"/>
      <c r="L3575" s="98"/>
      <c r="M3575" s="98"/>
    </row>
    <row r="3576" spans="1:13">
      <c r="A3576" s="5"/>
      <c r="B3576" s="97"/>
      <c r="C3576" s="97"/>
      <c r="D3576" s="98"/>
      <c r="E3576" s="98"/>
      <c r="F3576" s="98"/>
      <c r="G3576" s="98"/>
      <c r="H3576" s="98"/>
      <c r="I3576" s="98"/>
      <c r="J3576" s="98"/>
      <c r="K3576" s="98"/>
      <c r="L3576" s="98"/>
      <c r="M3576" s="98"/>
    </row>
    <row r="3577" spans="1:13">
      <c r="A3577" s="5"/>
      <c r="B3577" s="97"/>
      <c r="C3577" s="97"/>
      <c r="D3577" s="98"/>
      <c r="E3577" s="98"/>
      <c r="F3577" s="98"/>
      <c r="G3577" s="98"/>
      <c r="H3577" s="98"/>
      <c r="I3577" s="98"/>
      <c r="J3577" s="98"/>
      <c r="K3577" s="98"/>
      <c r="L3577" s="98"/>
      <c r="M3577" s="98"/>
    </row>
    <row r="3578" spans="1:13">
      <c r="A3578" s="5"/>
      <c r="B3578" s="97"/>
      <c r="C3578" s="97"/>
      <c r="D3578" s="98"/>
      <c r="E3578" s="98"/>
      <c r="F3578" s="98"/>
      <c r="G3578" s="98"/>
      <c r="H3578" s="98"/>
      <c r="I3578" s="98"/>
      <c r="J3578" s="98"/>
      <c r="K3578" s="98"/>
      <c r="L3578" s="98"/>
      <c r="M3578" s="98"/>
    </row>
    <row r="3579" spans="1:13">
      <c r="A3579" s="5"/>
      <c r="B3579" s="97"/>
      <c r="C3579" s="97"/>
      <c r="D3579" s="98"/>
      <c r="E3579" s="98"/>
      <c r="F3579" s="98"/>
      <c r="G3579" s="98"/>
      <c r="H3579" s="98"/>
      <c r="I3579" s="98"/>
      <c r="J3579" s="98"/>
      <c r="K3579" s="98"/>
      <c r="L3579" s="98"/>
      <c r="M3579" s="98"/>
    </row>
    <row r="3580" spans="1:13">
      <c r="A3580" s="5"/>
      <c r="B3580" s="97"/>
      <c r="C3580" s="97"/>
      <c r="D3580" s="98"/>
      <c r="E3580" s="98"/>
      <c r="F3580" s="98"/>
      <c r="G3580" s="98"/>
      <c r="H3580" s="98"/>
      <c r="I3580" s="98"/>
      <c r="J3580" s="98"/>
      <c r="K3580" s="98"/>
      <c r="L3580" s="98"/>
      <c r="M3580" s="98"/>
    </row>
    <row r="3581" spans="1:13">
      <c r="A3581" s="5"/>
      <c r="B3581" s="97"/>
      <c r="C3581" s="97"/>
      <c r="D3581" s="98"/>
      <c r="E3581" s="98"/>
      <c r="F3581" s="98"/>
      <c r="G3581" s="98"/>
      <c r="H3581" s="98"/>
      <c r="I3581" s="98"/>
      <c r="J3581" s="98"/>
      <c r="K3581" s="98"/>
      <c r="L3581" s="98"/>
      <c r="M3581" s="98"/>
    </row>
    <row r="3582" spans="1:13">
      <c r="A3582" s="5"/>
      <c r="B3582" s="97"/>
      <c r="C3582" s="97"/>
      <c r="D3582" s="98"/>
      <c r="E3582" s="98"/>
      <c r="F3582" s="98"/>
      <c r="G3582" s="98"/>
      <c r="H3582" s="98"/>
      <c r="I3582" s="98"/>
      <c r="J3582" s="98"/>
      <c r="K3582" s="98"/>
      <c r="L3582" s="98"/>
      <c r="M3582" s="98"/>
    </row>
    <row r="3583" spans="1:13">
      <c r="A3583" s="5"/>
      <c r="B3583" s="97"/>
      <c r="C3583" s="97"/>
      <c r="D3583" s="98"/>
      <c r="E3583" s="98"/>
      <c r="F3583" s="98"/>
      <c r="G3583" s="98"/>
      <c r="H3583" s="98"/>
      <c r="I3583" s="98"/>
      <c r="J3583" s="98"/>
      <c r="K3583" s="98"/>
      <c r="L3583" s="98"/>
      <c r="M3583" s="98"/>
    </row>
    <row r="3584" spans="1:13">
      <c r="A3584" s="5"/>
      <c r="B3584" s="97"/>
      <c r="C3584" s="97"/>
      <c r="D3584" s="98"/>
      <c r="E3584" s="98"/>
      <c r="F3584" s="98"/>
      <c r="G3584" s="98"/>
      <c r="H3584" s="98"/>
      <c r="I3584" s="98"/>
      <c r="J3584" s="98"/>
      <c r="K3584" s="98"/>
      <c r="L3584" s="98"/>
      <c r="M3584" s="98"/>
    </row>
    <row r="3585" spans="1:13">
      <c r="A3585" s="5"/>
      <c r="B3585" s="97"/>
      <c r="C3585" s="97"/>
      <c r="D3585" s="98"/>
      <c r="E3585" s="98"/>
      <c r="F3585" s="98"/>
      <c r="G3585" s="98"/>
      <c r="H3585" s="98"/>
      <c r="I3585" s="98"/>
      <c r="J3585" s="98"/>
      <c r="K3585" s="98"/>
      <c r="L3585" s="98"/>
      <c r="M3585" s="98"/>
    </row>
    <row r="3586" spans="1:13">
      <c r="A3586" s="5"/>
      <c r="B3586" s="97"/>
      <c r="C3586" s="97"/>
      <c r="D3586" s="98"/>
      <c r="E3586" s="98"/>
      <c r="F3586" s="98"/>
      <c r="G3586" s="98"/>
      <c r="H3586" s="98"/>
      <c r="I3586" s="98"/>
      <c r="J3586" s="98"/>
      <c r="K3586" s="98"/>
      <c r="L3586" s="98"/>
      <c r="M3586" s="98"/>
    </row>
    <row r="3587" spans="1:13">
      <c r="A3587" s="5"/>
      <c r="B3587" s="97"/>
      <c r="C3587" s="97"/>
      <c r="D3587" s="98"/>
      <c r="E3587" s="98"/>
      <c r="F3587" s="98"/>
      <c r="G3587" s="98"/>
      <c r="H3587" s="98"/>
      <c r="I3587" s="98"/>
      <c r="J3587" s="98"/>
      <c r="K3587" s="98"/>
      <c r="L3587" s="98"/>
      <c r="M3587" s="98"/>
    </row>
    <row r="3588" spans="1:13">
      <c r="A3588" s="5"/>
      <c r="B3588" s="97"/>
      <c r="C3588" s="97"/>
      <c r="D3588" s="98"/>
      <c r="E3588" s="98"/>
      <c r="F3588" s="98"/>
      <c r="G3588" s="98"/>
      <c r="H3588" s="98"/>
      <c r="I3588" s="98"/>
      <c r="J3588" s="98"/>
      <c r="K3588" s="98"/>
      <c r="L3588" s="98"/>
      <c r="M3588" s="98"/>
    </row>
    <row r="3589" spans="1:13">
      <c r="A3589" s="5"/>
      <c r="B3589" s="97"/>
      <c r="C3589" s="97"/>
      <c r="D3589" s="98"/>
      <c r="E3589" s="98"/>
      <c r="F3589" s="98"/>
      <c r="G3589" s="98"/>
      <c r="H3589" s="98"/>
      <c r="I3589" s="98"/>
      <c r="J3589" s="98"/>
      <c r="K3589" s="98"/>
      <c r="L3589" s="98"/>
      <c r="M3589" s="98"/>
    </row>
    <row r="3590" spans="1:13">
      <c r="A3590" s="5"/>
      <c r="B3590" s="97"/>
      <c r="C3590" s="97"/>
      <c r="D3590" s="98"/>
      <c r="E3590" s="98"/>
      <c r="F3590" s="98"/>
      <c r="G3590" s="98"/>
      <c r="H3590" s="98"/>
      <c r="I3590" s="98"/>
      <c r="J3590" s="98"/>
      <c r="K3590" s="98"/>
      <c r="L3590" s="98"/>
      <c r="M3590" s="98"/>
    </row>
    <row r="3591" spans="1:13">
      <c r="A3591" s="5"/>
      <c r="B3591" s="97"/>
      <c r="C3591" s="97"/>
      <c r="D3591" s="98"/>
      <c r="E3591" s="98"/>
      <c r="F3591" s="98"/>
      <c r="G3591" s="98"/>
      <c r="H3591" s="98"/>
      <c r="I3591" s="98"/>
      <c r="J3591" s="98"/>
      <c r="K3591" s="98"/>
      <c r="L3591" s="98"/>
      <c r="M3591" s="98"/>
    </row>
    <row r="3592" spans="1:13">
      <c r="A3592" s="5"/>
      <c r="B3592" s="97"/>
      <c r="C3592" s="97"/>
      <c r="D3592" s="98"/>
      <c r="E3592" s="98"/>
      <c r="F3592" s="98"/>
      <c r="G3592" s="98"/>
      <c r="H3592" s="98"/>
      <c r="I3592" s="98"/>
      <c r="J3592" s="98"/>
      <c r="K3592" s="98"/>
      <c r="L3592" s="98"/>
      <c r="M3592" s="98"/>
    </row>
    <row r="3593" spans="1:13">
      <c r="A3593" s="5"/>
      <c r="B3593" s="97"/>
      <c r="C3593" s="97"/>
      <c r="D3593" s="98"/>
      <c r="E3593" s="98"/>
      <c r="F3593" s="98"/>
      <c r="G3593" s="98"/>
      <c r="H3593" s="98"/>
      <c r="I3593" s="98"/>
      <c r="J3593" s="98"/>
      <c r="K3593" s="98"/>
      <c r="L3593" s="98"/>
      <c r="M3593" s="98"/>
    </row>
    <row r="3594" spans="1:13">
      <c r="A3594" s="5"/>
      <c r="B3594" s="97"/>
      <c r="C3594" s="97"/>
      <c r="D3594" s="98"/>
      <c r="E3594" s="98"/>
      <c r="F3594" s="98"/>
      <c r="G3594" s="98"/>
      <c r="H3594" s="98"/>
      <c r="I3594" s="98"/>
      <c r="J3594" s="98"/>
      <c r="K3594" s="98"/>
      <c r="L3594" s="98"/>
      <c r="M3594" s="98"/>
    </row>
    <row r="3595" spans="1:13">
      <c r="A3595" s="5"/>
      <c r="B3595" s="97"/>
      <c r="C3595" s="97"/>
      <c r="D3595" s="98"/>
      <c r="E3595" s="98"/>
      <c r="F3595" s="98"/>
      <c r="G3595" s="98"/>
      <c r="H3595" s="98"/>
      <c r="I3595" s="98"/>
      <c r="J3595" s="98"/>
      <c r="K3595" s="98"/>
      <c r="L3595" s="98"/>
      <c r="M3595" s="98"/>
    </row>
    <row r="3596" spans="1:13">
      <c r="A3596" s="5"/>
      <c r="B3596" s="97"/>
      <c r="C3596" s="97"/>
      <c r="D3596" s="98"/>
      <c r="E3596" s="98"/>
      <c r="F3596" s="98"/>
      <c r="G3596" s="98"/>
      <c r="H3596" s="98"/>
      <c r="I3596" s="98"/>
      <c r="J3596" s="98"/>
      <c r="K3596" s="98"/>
      <c r="L3596" s="98"/>
      <c r="M3596" s="98"/>
    </row>
    <row r="3597" spans="1:13">
      <c r="A3597" s="5"/>
      <c r="B3597" s="97"/>
      <c r="C3597" s="97"/>
      <c r="D3597" s="98"/>
      <c r="E3597" s="98"/>
      <c r="F3597" s="98"/>
      <c r="G3597" s="98"/>
      <c r="H3597" s="98"/>
      <c r="I3597" s="98"/>
      <c r="J3597" s="98"/>
      <c r="K3597" s="98"/>
      <c r="L3597" s="98"/>
      <c r="M3597" s="98"/>
    </row>
    <row r="3598" spans="1:13">
      <c r="A3598" s="5"/>
      <c r="B3598" s="97"/>
      <c r="C3598" s="97"/>
      <c r="D3598" s="98"/>
      <c r="E3598" s="98"/>
      <c r="F3598" s="98"/>
      <c r="G3598" s="98"/>
      <c r="H3598" s="98"/>
      <c r="I3598" s="98"/>
      <c r="J3598" s="98"/>
      <c r="K3598" s="98"/>
      <c r="L3598" s="98"/>
      <c r="M3598" s="98"/>
    </row>
    <row r="3599" spans="1:13">
      <c r="A3599" s="5"/>
      <c r="B3599" s="97"/>
      <c r="C3599" s="97"/>
      <c r="D3599" s="98"/>
      <c r="E3599" s="98"/>
      <c r="F3599" s="98"/>
      <c r="G3599" s="98"/>
      <c r="H3599" s="98"/>
      <c r="I3599" s="98"/>
      <c r="J3599" s="98"/>
      <c r="K3599" s="98"/>
      <c r="L3599" s="98"/>
      <c r="M3599" s="98"/>
    </row>
    <row r="3600" spans="1:13">
      <c r="A3600" s="5"/>
      <c r="B3600" s="97"/>
      <c r="C3600" s="97"/>
      <c r="D3600" s="98"/>
      <c r="E3600" s="98"/>
      <c r="F3600" s="98"/>
      <c r="G3600" s="98"/>
      <c r="H3600" s="98"/>
      <c r="I3600" s="98"/>
      <c r="J3600" s="98"/>
      <c r="K3600" s="98"/>
      <c r="L3600" s="98"/>
      <c r="M3600" s="98"/>
    </row>
    <row r="3601" spans="1:13">
      <c r="A3601" s="5"/>
      <c r="B3601" s="97"/>
      <c r="C3601" s="97"/>
      <c r="D3601" s="98"/>
      <c r="E3601" s="98"/>
      <c r="F3601" s="98"/>
      <c r="G3601" s="98"/>
      <c r="H3601" s="98"/>
      <c r="I3601" s="98"/>
      <c r="J3601" s="98"/>
      <c r="K3601" s="98"/>
      <c r="L3601" s="98"/>
      <c r="M3601" s="98"/>
    </row>
    <row r="3602" spans="1:13">
      <c r="A3602" s="5"/>
      <c r="B3602" s="97"/>
      <c r="C3602" s="97"/>
      <c r="D3602" s="98"/>
      <c r="E3602" s="98"/>
      <c r="F3602" s="98"/>
      <c r="G3602" s="98"/>
      <c r="H3602" s="98"/>
      <c r="I3602" s="98"/>
      <c r="J3602" s="98"/>
      <c r="K3602" s="98"/>
      <c r="L3602" s="98"/>
      <c r="M3602" s="98"/>
    </row>
    <row r="3603" spans="1:13">
      <c r="A3603" s="5"/>
      <c r="B3603" s="97"/>
      <c r="C3603" s="97"/>
      <c r="D3603" s="98"/>
      <c r="E3603" s="98"/>
      <c r="F3603" s="98"/>
      <c r="G3603" s="98"/>
      <c r="H3603" s="98"/>
      <c r="I3603" s="98"/>
      <c r="J3603" s="98"/>
      <c r="K3603" s="98"/>
      <c r="L3603" s="98"/>
      <c r="M3603" s="98"/>
    </row>
    <row r="3604" spans="1:13">
      <c r="A3604" s="5"/>
      <c r="B3604" s="97"/>
      <c r="C3604" s="97"/>
      <c r="D3604" s="98"/>
      <c r="E3604" s="98"/>
      <c r="F3604" s="98"/>
      <c r="G3604" s="98"/>
      <c r="H3604" s="98"/>
      <c r="I3604" s="98"/>
      <c r="J3604" s="98"/>
      <c r="K3604" s="98"/>
      <c r="L3604" s="98"/>
      <c r="M3604" s="98"/>
    </row>
    <row r="3605" spans="1:13">
      <c r="A3605" s="5"/>
      <c r="B3605" s="97"/>
      <c r="C3605" s="97"/>
      <c r="D3605" s="98"/>
      <c r="E3605" s="98"/>
      <c r="F3605" s="98"/>
      <c r="G3605" s="98"/>
      <c r="H3605" s="98"/>
      <c r="I3605" s="98"/>
      <c r="J3605" s="98"/>
      <c r="K3605" s="98"/>
      <c r="L3605" s="98"/>
      <c r="M3605" s="98"/>
    </row>
    <row r="3606" spans="1:13">
      <c r="A3606" s="5"/>
      <c r="B3606" s="97"/>
      <c r="C3606" s="97"/>
      <c r="D3606" s="98"/>
      <c r="E3606" s="98"/>
      <c r="F3606" s="98"/>
      <c r="G3606" s="98"/>
      <c r="H3606" s="98"/>
      <c r="I3606" s="98"/>
      <c r="J3606" s="98"/>
      <c r="K3606" s="98"/>
      <c r="L3606" s="98"/>
      <c r="M3606" s="98"/>
    </row>
    <row r="3607" spans="1:13">
      <c r="A3607" s="5"/>
      <c r="B3607" s="97"/>
      <c r="C3607" s="97"/>
      <c r="D3607" s="98"/>
      <c r="E3607" s="98"/>
      <c r="F3607" s="98"/>
      <c r="G3607" s="98"/>
      <c r="H3607" s="98"/>
      <c r="I3607" s="98"/>
      <c r="J3607" s="98"/>
      <c r="K3607" s="98"/>
      <c r="L3607" s="98"/>
      <c r="M3607" s="98"/>
    </row>
    <row r="3608" spans="1:13">
      <c r="A3608" s="5"/>
      <c r="B3608" s="97"/>
      <c r="C3608" s="97"/>
      <c r="D3608" s="98"/>
      <c r="E3608" s="98"/>
      <c r="F3608" s="98"/>
      <c r="G3608" s="98"/>
      <c r="H3608" s="98"/>
      <c r="I3608" s="98"/>
      <c r="J3608" s="98"/>
      <c r="K3608" s="98"/>
      <c r="L3608" s="98"/>
      <c r="M3608" s="98"/>
    </row>
    <row r="3609" spans="1:13">
      <c r="A3609" s="5"/>
      <c r="B3609" s="97"/>
      <c r="C3609" s="97"/>
      <c r="D3609" s="98"/>
      <c r="E3609" s="98"/>
      <c r="F3609" s="98"/>
      <c r="G3609" s="98"/>
      <c r="H3609" s="98"/>
      <c r="I3609" s="98"/>
      <c r="J3609" s="98"/>
      <c r="K3609" s="98"/>
      <c r="L3609" s="98"/>
      <c r="M3609" s="98"/>
    </row>
    <row r="3610" spans="1:13">
      <c r="A3610" s="5"/>
      <c r="B3610" s="97"/>
      <c r="C3610" s="97"/>
      <c r="D3610" s="98"/>
      <c r="E3610" s="98"/>
      <c r="F3610" s="98"/>
      <c r="G3610" s="98"/>
      <c r="H3610" s="98"/>
      <c r="I3610" s="98"/>
      <c r="J3610" s="98"/>
      <c r="K3610" s="98"/>
      <c r="L3610" s="98"/>
      <c r="M3610" s="98"/>
    </row>
    <row r="3611" spans="1:13">
      <c r="A3611" s="5"/>
      <c r="B3611" s="97"/>
      <c r="C3611" s="97"/>
      <c r="D3611" s="98"/>
      <c r="E3611" s="98"/>
      <c r="F3611" s="98"/>
      <c r="G3611" s="98"/>
      <c r="H3611" s="98"/>
      <c r="I3611" s="98"/>
      <c r="J3611" s="98"/>
      <c r="K3611" s="98"/>
      <c r="L3611" s="98"/>
      <c r="M3611" s="98"/>
    </row>
    <row r="3612" spans="1:13">
      <c r="A3612" s="5"/>
      <c r="B3612" s="97"/>
      <c r="C3612" s="97"/>
      <c r="D3612" s="98"/>
      <c r="E3612" s="98"/>
      <c r="F3612" s="98"/>
      <c r="G3612" s="98"/>
      <c r="H3612" s="98"/>
      <c r="I3612" s="98"/>
      <c r="J3612" s="98"/>
      <c r="K3612" s="98"/>
      <c r="L3612" s="98"/>
      <c r="M3612" s="98"/>
    </row>
    <row r="3613" spans="1:13">
      <c r="A3613" s="5"/>
      <c r="B3613" s="97"/>
      <c r="C3613" s="97"/>
      <c r="D3613" s="98"/>
      <c r="E3613" s="98"/>
      <c r="F3613" s="98"/>
      <c r="G3613" s="98"/>
      <c r="H3613" s="98"/>
      <c r="I3613" s="98"/>
      <c r="J3613" s="98"/>
      <c r="K3613" s="98"/>
      <c r="L3613" s="98"/>
      <c r="M3613" s="98"/>
    </row>
    <row r="3614" spans="1:13">
      <c r="A3614" s="5"/>
      <c r="B3614" s="97"/>
      <c r="C3614" s="97"/>
      <c r="D3614" s="98"/>
      <c r="E3614" s="98"/>
      <c r="F3614" s="98"/>
      <c r="G3614" s="98"/>
      <c r="H3614" s="98"/>
      <c r="I3614" s="98"/>
      <c r="J3614" s="98"/>
      <c r="K3614" s="98"/>
      <c r="L3614" s="98"/>
      <c r="M3614" s="98"/>
    </row>
    <row r="3615" spans="1:13">
      <c r="A3615" s="5"/>
      <c r="B3615" s="97"/>
      <c r="C3615" s="97"/>
      <c r="D3615" s="98"/>
      <c r="E3615" s="98"/>
      <c r="F3615" s="98"/>
      <c r="G3615" s="98"/>
      <c r="H3615" s="98"/>
      <c r="I3615" s="98"/>
      <c r="J3615" s="98"/>
      <c r="K3615" s="98"/>
      <c r="L3615" s="98"/>
      <c r="M3615" s="98"/>
    </row>
    <row r="3616" spans="1:13">
      <c r="A3616" s="5"/>
      <c r="B3616" s="97"/>
      <c r="C3616" s="97"/>
      <c r="D3616" s="98"/>
      <c r="E3616" s="98"/>
      <c r="F3616" s="98"/>
      <c r="G3616" s="98"/>
      <c r="H3616" s="98"/>
      <c r="I3616" s="98"/>
      <c r="J3616" s="98"/>
      <c r="K3616" s="98"/>
      <c r="L3616" s="98"/>
      <c r="M3616" s="98"/>
    </row>
    <row r="3617" spans="1:13">
      <c r="A3617" s="5"/>
      <c r="B3617" s="97"/>
      <c r="C3617" s="97"/>
      <c r="D3617" s="98"/>
      <c r="E3617" s="98"/>
      <c r="F3617" s="98"/>
      <c r="G3617" s="98"/>
      <c r="H3617" s="98"/>
      <c r="I3617" s="98"/>
      <c r="J3617" s="98"/>
      <c r="K3617" s="98"/>
      <c r="L3617" s="98"/>
      <c r="M3617" s="98"/>
    </row>
    <row r="3618" spans="1:13">
      <c r="A3618" s="5"/>
      <c r="B3618" s="97"/>
      <c r="C3618" s="97"/>
      <c r="D3618" s="98"/>
      <c r="E3618" s="98"/>
      <c r="F3618" s="98"/>
      <c r="G3618" s="98"/>
      <c r="H3618" s="98"/>
      <c r="I3618" s="98"/>
      <c r="J3618" s="98"/>
      <c r="K3618" s="98"/>
      <c r="L3618" s="98"/>
      <c r="M3618" s="98"/>
    </row>
    <row r="3619" spans="1:13">
      <c r="A3619" s="5"/>
      <c r="B3619" s="97"/>
      <c r="C3619" s="97"/>
      <c r="D3619" s="98"/>
      <c r="E3619" s="98"/>
      <c r="F3619" s="98"/>
      <c r="G3619" s="98"/>
      <c r="H3619" s="98"/>
      <c r="I3619" s="98"/>
      <c r="J3619" s="98"/>
      <c r="K3619" s="98"/>
      <c r="L3619" s="98"/>
      <c r="M3619" s="98"/>
    </row>
    <row r="3620" spans="1:13">
      <c r="A3620" s="5"/>
      <c r="B3620" s="97"/>
      <c r="C3620" s="97"/>
      <c r="D3620" s="98"/>
      <c r="E3620" s="98"/>
      <c r="F3620" s="98"/>
      <c r="G3620" s="98"/>
      <c r="H3620" s="98"/>
      <c r="I3620" s="98"/>
      <c r="J3620" s="98"/>
      <c r="K3620" s="98"/>
      <c r="L3620" s="98"/>
      <c r="M3620" s="98"/>
    </row>
    <row r="3621" spans="1:13">
      <c r="A3621" s="5"/>
      <c r="B3621" s="97"/>
      <c r="C3621" s="97"/>
      <c r="D3621" s="98"/>
      <c r="E3621" s="98"/>
      <c r="F3621" s="98"/>
      <c r="G3621" s="98"/>
      <c r="H3621" s="98"/>
      <c r="I3621" s="98"/>
      <c r="J3621" s="98"/>
      <c r="K3621" s="98"/>
      <c r="L3621" s="98"/>
      <c r="M3621" s="98"/>
    </row>
    <row r="3622" spans="1:13">
      <c r="A3622" s="5"/>
      <c r="B3622" s="97"/>
      <c r="C3622" s="97"/>
      <c r="D3622" s="98"/>
      <c r="E3622" s="98"/>
      <c r="F3622" s="98"/>
      <c r="G3622" s="98"/>
      <c r="H3622" s="98"/>
      <c r="I3622" s="98"/>
      <c r="J3622" s="98"/>
      <c r="K3622" s="98"/>
      <c r="L3622" s="98"/>
      <c r="M3622" s="98"/>
    </row>
    <row r="3623" spans="1:13">
      <c r="A3623" s="5"/>
      <c r="B3623" s="97"/>
      <c r="C3623" s="97"/>
      <c r="D3623" s="98"/>
      <c r="E3623" s="98"/>
      <c r="F3623" s="98"/>
      <c r="G3623" s="98"/>
      <c r="H3623" s="98"/>
      <c r="I3623" s="98"/>
      <c r="J3623" s="98"/>
      <c r="K3623" s="98"/>
      <c r="L3623" s="98"/>
      <c r="M3623" s="98"/>
    </row>
    <row r="3624" spans="1:13">
      <c r="A3624" s="5"/>
      <c r="B3624" s="97"/>
      <c r="C3624" s="97"/>
      <c r="D3624" s="98"/>
      <c r="E3624" s="98"/>
      <c r="F3624" s="98"/>
      <c r="G3624" s="98"/>
      <c r="H3624" s="98"/>
      <c r="I3624" s="98"/>
      <c r="J3624" s="98"/>
      <c r="K3624" s="98"/>
      <c r="L3624" s="98"/>
      <c r="M3624" s="98"/>
    </row>
    <row r="3625" spans="1:13">
      <c r="A3625" s="5"/>
      <c r="B3625" s="97"/>
      <c r="C3625" s="97"/>
      <c r="D3625" s="98"/>
      <c r="E3625" s="98"/>
      <c r="F3625" s="98"/>
      <c r="G3625" s="98"/>
      <c r="H3625" s="98"/>
      <c r="I3625" s="98"/>
      <c r="J3625" s="98"/>
      <c r="K3625" s="98"/>
      <c r="L3625" s="98"/>
      <c r="M3625" s="98"/>
    </row>
    <row r="3626" spans="1:13">
      <c r="A3626" s="5"/>
      <c r="B3626" s="97"/>
      <c r="C3626" s="97"/>
      <c r="D3626" s="98"/>
      <c r="E3626" s="98"/>
      <c r="F3626" s="98"/>
      <c r="G3626" s="98"/>
      <c r="H3626" s="98"/>
      <c r="I3626" s="98"/>
      <c r="J3626" s="98"/>
      <c r="K3626" s="98"/>
      <c r="L3626" s="98"/>
      <c r="M3626" s="98"/>
    </row>
    <row r="3627" spans="1:13">
      <c r="A3627" s="5"/>
      <c r="B3627" s="97"/>
      <c r="C3627" s="97"/>
      <c r="D3627" s="98"/>
      <c r="E3627" s="98"/>
      <c r="F3627" s="98"/>
      <c r="G3627" s="98"/>
      <c r="H3627" s="98"/>
      <c r="I3627" s="98"/>
      <c r="J3627" s="98"/>
      <c r="K3627" s="98"/>
      <c r="L3627" s="98"/>
      <c r="M3627" s="98"/>
    </row>
    <row r="3628" spans="1:13">
      <c r="A3628" s="5"/>
      <c r="B3628" s="97"/>
      <c r="C3628" s="97"/>
      <c r="D3628" s="98"/>
      <c r="E3628" s="98"/>
      <c r="F3628" s="98"/>
      <c r="G3628" s="98"/>
      <c r="H3628" s="98"/>
      <c r="I3628" s="98"/>
      <c r="J3628" s="98"/>
      <c r="K3628" s="98"/>
      <c r="L3628" s="98"/>
      <c r="M3628" s="98"/>
    </row>
    <row r="3629" spans="1:13">
      <c r="A3629" s="5"/>
      <c r="B3629" s="97"/>
      <c r="C3629" s="97"/>
      <c r="D3629" s="98"/>
      <c r="E3629" s="98"/>
      <c r="F3629" s="98"/>
      <c r="G3629" s="98"/>
      <c r="H3629" s="98"/>
      <c r="I3629" s="98"/>
      <c r="J3629" s="98"/>
      <c r="K3629" s="98"/>
      <c r="L3629" s="98"/>
      <c r="M3629" s="98"/>
    </row>
    <row r="3630" spans="1:13">
      <c r="A3630" s="5"/>
      <c r="B3630" s="97"/>
      <c r="C3630" s="97"/>
      <c r="D3630" s="98"/>
      <c r="E3630" s="98"/>
      <c r="F3630" s="98"/>
      <c r="G3630" s="98"/>
      <c r="H3630" s="98"/>
      <c r="I3630" s="98"/>
      <c r="J3630" s="98"/>
      <c r="K3630" s="98"/>
      <c r="L3630" s="98"/>
      <c r="M3630" s="98"/>
    </row>
    <row r="3631" spans="1:13">
      <c r="A3631" s="5"/>
      <c r="B3631" s="97"/>
      <c r="C3631" s="97"/>
      <c r="D3631" s="98"/>
      <c r="E3631" s="98"/>
      <c r="F3631" s="98"/>
      <c r="G3631" s="98"/>
      <c r="H3631" s="98"/>
      <c r="I3631" s="98"/>
      <c r="J3631" s="98"/>
      <c r="K3631" s="98"/>
      <c r="L3631" s="98"/>
      <c r="M3631" s="98"/>
    </row>
    <row r="3632" spans="1:13">
      <c r="A3632" s="5"/>
      <c r="B3632" s="97"/>
      <c r="C3632" s="97"/>
      <c r="D3632" s="98"/>
      <c r="E3632" s="98"/>
      <c r="F3632" s="98"/>
      <c r="G3632" s="98"/>
      <c r="H3632" s="98"/>
      <c r="I3632" s="98"/>
      <c r="J3632" s="98"/>
      <c r="K3632" s="98"/>
      <c r="L3632" s="98"/>
      <c r="M3632" s="98"/>
    </row>
    <row r="3633" spans="1:13">
      <c r="A3633" s="5"/>
      <c r="B3633" s="97"/>
      <c r="C3633" s="97"/>
      <c r="D3633" s="98"/>
      <c r="E3633" s="98"/>
      <c r="F3633" s="98"/>
      <c r="G3633" s="98"/>
      <c r="H3633" s="98"/>
      <c r="I3633" s="98"/>
      <c r="J3633" s="98"/>
      <c r="K3633" s="98"/>
      <c r="L3633" s="98"/>
      <c r="M3633" s="98"/>
    </row>
    <row r="3634" spans="1:13">
      <c r="A3634" s="5"/>
      <c r="B3634" s="97"/>
      <c r="C3634" s="97"/>
      <c r="D3634" s="98"/>
      <c r="E3634" s="98"/>
      <c r="F3634" s="98"/>
      <c r="G3634" s="98"/>
      <c r="H3634" s="98"/>
      <c r="I3634" s="98"/>
      <c r="J3634" s="98"/>
      <c r="K3634" s="98"/>
      <c r="L3634" s="98"/>
      <c r="M3634" s="98"/>
    </row>
    <row r="3635" spans="1:13">
      <c r="A3635" s="5"/>
      <c r="B3635" s="97"/>
      <c r="C3635" s="97"/>
      <c r="D3635" s="98"/>
      <c r="E3635" s="98"/>
      <c r="F3635" s="98"/>
      <c r="G3635" s="98"/>
      <c r="H3635" s="98"/>
      <c r="I3635" s="98"/>
      <c r="J3635" s="98"/>
      <c r="K3635" s="98"/>
      <c r="L3635" s="98"/>
      <c r="M3635" s="98"/>
    </row>
    <row r="3636" spans="1:13">
      <c r="A3636" s="5"/>
      <c r="B3636" s="97"/>
      <c r="C3636" s="97"/>
      <c r="D3636" s="98"/>
      <c r="E3636" s="98"/>
      <c r="F3636" s="98"/>
      <c r="G3636" s="98"/>
      <c r="H3636" s="98"/>
      <c r="I3636" s="98"/>
      <c r="J3636" s="98"/>
      <c r="K3636" s="98"/>
      <c r="L3636" s="98"/>
      <c r="M3636" s="98"/>
    </row>
    <row r="3637" spans="1:13">
      <c r="A3637" s="5"/>
      <c r="B3637" s="97"/>
      <c r="C3637" s="97"/>
      <c r="D3637" s="98"/>
      <c r="E3637" s="98"/>
      <c r="F3637" s="98"/>
      <c r="G3637" s="98"/>
      <c r="H3637" s="98"/>
      <c r="I3637" s="98"/>
      <c r="J3637" s="98"/>
      <c r="K3637" s="98"/>
      <c r="L3637" s="98"/>
      <c r="M3637" s="98"/>
    </row>
    <row r="3638" spans="1:13">
      <c r="A3638" s="5"/>
      <c r="B3638" s="97"/>
      <c r="C3638" s="97"/>
      <c r="D3638" s="98"/>
      <c r="E3638" s="98"/>
      <c r="F3638" s="98"/>
      <c r="G3638" s="98"/>
      <c r="H3638" s="98"/>
      <c r="I3638" s="98"/>
      <c r="J3638" s="98"/>
      <c r="K3638" s="98"/>
      <c r="L3638" s="98"/>
      <c r="M3638" s="98"/>
    </row>
    <row r="3639" spans="1:13">
      <c r="A3639" s="5"/>
      <c r="B3639" s="97"/>
      <c r="C3639" s="97"/>
      <c r="D3639" s="98"/>
      <c r="E3639" s="98"/>
      <c r="F3639" s="98"/>
      <c r="G3639" s="98"/>
      <c r="H3639" s="98"/>
      <c r="I3639" s="98"/>
      <c r="J3639" s="98"/>
      <c r="K3639" s="98"/>
      <c r="L3639" s="98"/>
      <c r="M3639" s="98"/>
    </row>
    <row r="3640" spans="1:13">
      <c r="A3640" s="5"/>
      <c r="B3640" s="97"/>
      <c r="C3640" s="97"/>
      <c r="D3640" s="98"/>
      <c r="E3640" s="98"/>
      <c r="F3640" s="98"/>
      <c r="G3640" s="98"/>
      <c r="H3640" s="98"/>
      <c r="I3640" s="98"/>
      <c r="J3640" s="98"/>
      <c r="K3640" s="98"/>
      <c r="L3640" s="98"/>
      <c r="M3640" s="98"/>
    </row>
    <row r="3641" spans="1:13">
      <c r="A3641" s="5"/>
      <c r="B3641" s="97"/>
      <c r="C3641" s="97"/>
      <c r="D3641" s="98"/>
      <c r="E3641" s="98"/>
      <c r="F3641" s="98"/>
      <c r="G3641" s="98"/>
      <c r="H3641" s="98"/>
      <c r="I3641" s="98"/>
      <c r="J3641" s="98"/>
      <c r="K3641" s="98"/>
      <c r="L3641" s="98"/>
      <c r="M3641" s="98"/>
    </row>
    <row r="3642" spans="1:13">
      <c r="A3642" s="5"/>
      <c r="B3642" s="97"/>
      <c r="C3642" s="97"/>
      <c r="D3642" s="98"/>
      <c r="E3642" s="98"/>
      <c r="F3642" s="98"/>
      <c r="G3642" s="98"/>
      <c r="H3642" s="98"/>
      <c r="I3642" s="98"/>
      <c r="J3642" s="98"/>
      <c r="K3642" s="98"/>
      <c r="L3642" s="98"/>
      <c r="M3642" s="98"/>
    </row>
    <row r="3643" spans="1:13">
      <c r="A3643" s="5"/>
      <c r="B3643" s="97"/>
      <c r="C3643" s="97"/>
      <c r="D3643" s="98"/>
      <c r="E3643" s="98"/>
      <c r="F3643" s="98"/>
      <c r="G3643" s="98"/>
      <c r="H3643" s="98"/>
      <c r="I3643" s="98"/>
      <c r="J3643" s="98"/>
      <c r="K3643" s="98"/>
      <c r="L3643" s="98"/>
      <c r="M3643" s="98"/>
    </row>
    <row r="3644" spans="1:13">
      <c r="A3644" s="5"/>
      <c r="B3644" s="97"/>
      <c r="C3644" s="97"/>
      <c r="D3644" s="98"/>
      <c r="E3644" s="98"/>
      <c r="F3644" s="98"/>
      <c r="G3644" s="98"/>
      <c r="H3644" s="98"/>
      <c r="I3644" s="98"/>
      <c r="J3644" s="98"/>
      <c r="K3644" s="98"/>
      <c r="L3644" s="98"/>
      <c r="M3644" s="98"/>
    </row>
    <row r="3645" spans="1:13">
      <c r="A3645" s="5"/>
      <c r="B3645" s="97"/>
      <c r="C3645" s="97"/>
      <c r="D3645" s="98"/>
      <c r="E3645" s="98"/>
      <c r="F3645" s="98"/>
      <c r="G3645" s="98"/>
      <c r="H3645" s="98"/>
      <c r="I3645" s="98"/>
      <c r="J3645" s="98"/>
      <c r="K3645" s="98"/>
      <c r="L3645" s="98"/>
      <c r="M3645" s="98"/>
    </row>
    <row r="3646" spans="1:13">
      <c r="A3646" s="5"/>
      <c r="B3646" s="97"/>
      <c r="C3646" s="97"/>
      <c r="D3646" s="98"/>
      <c r="E3646" s="98"/>
      <c r="F3646" s="98"/>
      <c r="G3646" s="98"/>
      <c r="H3646" s="98"/>
      <c r="I3646" s="98"/>
      <c r="J3646" s="98"/>
      <c r="K3646" s="98"/>
      <c r="L3646" s="98"/>
      <c r="M3646" s="98"/>
    </row>
    <row r="3647" spans="1:13">
      <c r="A3647" s="5"/>
      <c r="B3647" s="97"/>
      <c r="C3647" s="97"/>
      <c r="D3647" s="98"/>
      <c r="E3647" s="98"/>
      <c r="F3647" s="98"/>
      <c r="G3647" s="98"/>
      <c r="H3647" s="98"/>
      <c r="I3647" s="98"/>
      <c r="J3647" s="98"/>
      <c r="K3647" s="98"/>
      <c r="L3647" s="98"/>
      <c r="M3647" s="98"/>
    </row>
    <row r="3648" spans="1:13">
      <c r="A3648" s="5"/>
      <c r="B3648" s="97"/>
      <c r="C3648" s="97"/>
      <c r="D3648" s="98"/>
      <c r="E3648" s="98"/>
      <c r="F3648" s="98"/>
      <c r="G3648" s="98"/>
      <c r="H3648" s="98"/>
      <c r="I3648" s="98"/>
      <c r="J3648" s="98"/>
      <c r="K3648" s="98"/>
      <c r="L3648" s="98"/>
      <c r="M3648" s="98"/>
    </row>
    <row r="3649" spans="1:13">
      <c r="A3649" s="5"/>
      <c r="B3649" s="97"/>
      <c r="C3649" s="97"/>
      <c r="D3649" s="98"/>
      <c r="E3649" s="98"/>
      <c r="F3649" s="98"/>
      <c r="G3649" s="98"/>
      <c r="H3649" s="98"/>
      <c r="I3649" s="98"/>
      <c r="J3649" s="98"/>
      <c r="K3649" s="98"/>
      <c r="L3649" s="98"/>
      <c r="M3649" s="98"/>
    </row>
    <row r="3650" spans="1:13">
      <c r="A3650" s="5"/>
      <c r="B3650" s="97"/>
      <c r="C3650" s="97"/>
      <c r="D3650" s="98"/>
      <c r="E3650" s="98"/>
      <c r="F3650" s="98"/>
      <c r="G3650" s="98"/>
      <c r="H3650" s="98"/>
      <c r="I3650" s="98"/>
      <c r="J3650" s="98"/>
      <c r="K3650" s="98"/>
      <c r="L3650" s="98"/>
      <c r="M3650" s="98"/>
    </row>
    <row r="3651" spans="1:13">
      <c r="A3651" s="5"/>
      <c r="B3651" s="97"/>
      <c r="C3651" s="97"/>
      <c r="D3651" s="98"/>
      <c r="E3651" s="98"/>
      <c r="F3651" s="98"/>
      <c r="G3651" s="98"/>
      <c r="H3651" s="98"/>
      <c r="I3651" s="98"/>
      <c r="J3651" s="98"/>
      <c r="K3651" s="98"/>
      <c r="L3651" s="98"/>
      <c r="M3651" s="98"/>
    </row>
    <row r="3652" spans="1:13">
      <c r="A3652" s="5"/>
      <c r="B3652" s="97"/>
      <c r="C3652" s="97"/>
      <c r="D3652" s="98"/>
      <c r="E3652" s="98"/>
      <c r="F3652" s="98"/>
      <c r="G3652" s="98"/>
      <c r="H3652" s="98"/>
      <c r="I3652" s="98"/>
      <c r="J3652" s="98"/>
      <c r="K3652" s="98"/>
      <c r="L3652" s="98"/>
      <c r="M3652" s="98"/>
    </row>
    <row r="3653" spans="1:13">
      <c r="A3653" s="5"/>
      <c r="B3653" s="97"/>
      <c r="C3653" s="97"/>
      <c r="D3653" s="98"/>
      <c r="E3653" s="98"/>
      <c r="F3653" s="98"/>
      <c r="G3653" s="98"/>
      <c r="H3653" s="98"/>
      <c r="I3653" s="98"/>
      <c r="J3653" s="98"/>
      <c r="K3653" s="98"/>
      <c r="L3653" s="98"/>
      <c r="M3653" s="98"/>
    </row>
    <row r="3654" spans="1:13">
      <c r="A3654" s="5"/>
      <c r="B3654" s="97"/>
      <c r="C3654" s="97"/>
      <c r="D3654" s="98"/>
      <c r="E3654" s="98"/>
      <c r="F3654" s="98"/>
      <c r="G3654" s="98"/>
      <c r="H3654" s="98"/>
      <c r="I3654" s="98"/>
      <c r="J3654" s="98"/>
      <c r="K3654" s="98"/>
      <c r="L3654" s="98"/>
      <c r="M3654" s="98"/>
    </row>
    <row r="3655" spans="1:13">
      <c r="A3655" s="5"/>
      <c r="B3655" s="97"/>
      <c r="C3655" s="97"/>
      <c r="D3655" s="98"/>
      <c r="E3655" s="98"/>
      <c r="F3655" s="98"/>
      <c r="G3655" s="98"/>
      <c r="H3655" s="98"/>
      <c r="I3655" s="98"/>
      <c r="J3655" s="98"/>
      <c r="K3655" s="98"/>
      <c r="L3655" s="98"/>
      <c r="M3655" s="98"/>
    </row>
    <row r="3656" spans="1:13">
      <c r="A3656" s="5"/>
      <c r="B3656" s="97"/>
      <c r="C3656" s="97"/>
      <c r="D3656" s="98"/>
      <c r="E3656" s="98"/>
      <c r="F3656" s="98"/>
      <c r="G3656" s="98"/>
      <c r="H3656" s="98"/>
      <c r="I3656" s="98"/>
      <c r="J3656" s="98"/>
      <c r="K3656" s="98"/>
      <c r="L3656" s="98"/>
      <c r="M3656" s="98"/>
    </row>
    <row r="3657" spans="1:13">
      <c r="A3657" s="5"/>
      <c r="B3657" s="97"/>
      <c r="C3657" s="97"/>
      <c r="D3657" s="98"/>
      <c r="E3657" s="98"/>
      <c r="F3657" s="98"/>
      <c r="G3657" s="98"/>
      <c r="H3657" s="98"/>
      <c r="I3657" s="98"/>
      <c r="J3657" s="98"/>
      <c r="K3657" s="98"/>
      <c r="L3657" s="98"/>
      <c r="M3657" s="98"/>
    </row>
    <row r="3658" spans="1:13">
      <c r="A3658" s="5"/>
      <c r="B3658" s="97"/>
      <c r="C3658" s="97"/>
      <c r="D3658" s="98"/>
      <c r="E3658" s="98"/>
      <c r="F3658" s="98"/>
      <c r="G3658" s="98"/>
      <c r="H3658" s="98"/>
      <c r="I3658" s="98"/>
      <c r="J3658" s="98"/>
      <c r="K3658" s="98"/>
      <c r="L3658" s="98"/>
      <c r="M3658" s="98"/>
    </row>
    <row r="3659" spans="1:13">
      <c r="A3659" s="5"/>
      <c r="B3659" s="97"/>
      <c r="C3659" s="97"/>
      <c r="D3659" s="98"/>
      <c r="E3659" s="98"/>
      <c r="F3659" s="98"/>
      <c r="G3659" s="98"/>
      <c r="H3659" s="98"/>
      <c r="I3659" s="98"/>
      <c r="J3659" s="98"/>
      <c r="K3659" s="98"/>
      <c r="L3659" s="98"/>
      <c r="M3659" s="98"/>
    </row>
    <row r="3660" spans="1:13">
      <c r="A3660" s="5"/>
      <c r="B3660" s="97"/>
      <c r="C3660" s="97"/>
      <c r="D3660" s="98"/>
      <c r="E3660" s="98"/>
      <c r="F3660" s="98"/>
      <c r="G3660" s="98"/>
      <c r="H3660" s="98"/>
      <c r="I3660" s="98"/>
      <c r="J3660" s="98"/>
      <c r="K3660" s="98"/>
      <c r="L3660" s="98"/>
      <c r="M3660" s="98"/>
    </row>
    <row r="3661" spans="1:13">
      <c r="A3661" s="5"/>
      <c r="B3661" s="97"/>
      <c r="C3661" s="97"/>
      <c r="D3661" s="98"/>
      <c r="E3661" s="98"/>
      <c r="F3661" s="98"/>
      <c r="G3661" s="98"/>
      <c r="H3661" s="98"/>
      <c r="I3661" s="98"/>
      <c r="J3661" s="98"/>
      <c r="K3661" s="98"/>
      <c r="L3661" s="98"/>
      <c r="M3661" s="98"/>
    </row>
    <row r="3662" spans="1:13">
      <c r="A3662" s="5"/>
      <c r="B3662" s="97"/>
      <c r="C3662" s="97"/>
      <c r="D3662" s="98"/>
      <c r="E3662" s="98"/>
      <c r="F3662" s="98"/>
      <c r="G3662" s="98"/>
      <c r="H3662" s="98"/>
      <c r="I3662" s="98"/>
      <c r="J3662" s="98"/>
      <c r="K3662" s="98"/>
      <c r="L3662" s="98"/>
      <c r="M3662" s="98"/>
    </row>
    <row r="3663" spans="1:13">
      <c r="A3663" s="5"/>
      <c r="B3663" s="97"/>
      <c r="C3663" s="97"/>
      <c r="D3663" s="98"/>
      <c r="E3663" s="98"/>
      <c r="F3663" s="98"/>
      <c r="G3663" s="98"/>
      <c r="H3663" s="98"/>
      <c r="I3663" s="98"/>
      <c r="J3663" s="98"/>
      <c r="K3663" s="98"/>
      <c r="L3663" s="98"/>
      <c r="M3663" s="98"/>
    </row>
    <row r="3664" spans="1:13">
      <c r="A3664" s="5"/>
      <c r="B3664" s="97"/>
      <c r="C3664" s="97"/>
      <c r="D3664" s="98"/>
      <c r="E3664" s="98"/>
      <c r="F3664" s="98"/>
      <c r="G3664" s="98"/>
      <c r="H3664" s="98"/>
      <c r="I3664" s="98"/>
      <c r="J3664" s="98"/>
      <c r="K3664" s="98"/>
      <c r="L3664" s="98"/>
      <c r="M3664" s="98"/>
    </row>
    <row r="3665" spans="1:13">
      <c r="A3665" s="5"/>
      <c r="B3665" s="97"/>
      <c r="C3665" s="97"/>
      <c r="D3665" s="98"/>
      <c r="E3665" s="98"/>
      <c r="F3665" s="98"/>
      <c r="G3665" s="98"/>
      <c r="H3665" s="98"/>
      <c r="I3665" s="98"/>
      <c r="J3665" s="98"/>
      <c r="K3665" s="98"/>
      <c r="L3665" s="98"/>
      <c r="M3665" s="98"/>
    </row>
    <row r="3666" spans="1:13">
      <c r="A3666" s="5"/>
      <c r="B3666" s="97"/>
      <c r="C3666" s="97"/>
      <c r="D3666" s="98"/>
      <c r="E3666" s="98"/>
      <c r="F3666" s="98"/>
      <c r="G3666" s="98"/>
      <c r="H3666" s="98"/>
      <c r="I3666" s="98"/>
      <c r="J3666" s="98"/>
      <c r="K3666" s="98"/>
      <c r="L3666" s="98"/>
      <c r="M3666" s="98"/>
    </row>
    <row r="3667" spans="1:13">
      <c r="A3667" s="5"/>
      <c r="B3667" s="97"/>
      <c r="C3667" s="97"/>
      <c r="D3667" s="98"/>
      <c r="E3667" s="98"/>
      <c r="F3667" s="98"/>
      <c r="G3667" s="98"/>
      <c r="H3667" s="98"/>
      <c r="I3667" s="98"/>
      <c r="J3667" s="98"/>
      <c r="K3667" s="98"/>
      <c r="L3667" s="98"/>
      <c r="M3667" s="98"/>
    </row>
    <row r="3668" spans="1:13">
      <c r="A3668" s="5"/>
      <c r="B3668" s="97"/>
      <c r="C3668" s="97"/>
      <c r="D3668" s="98"/>
      <c r="E3668" s="98"/>
      <c r="F3668" s="98"/>
      <c r="G3668" s="98"/>
      <c r="H3668" s="98"/>
      <c r="I3668" s="98"/>
      <c r="J3668" s="98"/>
      <c r="K3668" s="98"/>
      <c r="L3668" s="98"/>
      <c r="M3668" s="98"/>
    </row>
    <row r="3669" spans="1:13">
      <c r="A3669" s="5"/>
      <c r="B3669" s="97"/>
      <c r="C3669" s="97"/>
      <c r="D3669" s="98"/>
      <c r="E3669" s="98"/>
      <c r="F3669" s="98"/>
      <c r="G3669" s="98"/>
      <c r="H3669" s="98"/>
      <c r="I3669" s="98"/>
      <c r="J3669" s="98"/>
      <c r="K3669" s="98"/>
      <c r="L3669" s="98"/>
      <c r="M3669" s="98"/>
    </row>
    <row r="3670" spans="1:13">
      <c r="A3670" s="5"/>
      <c r="B3670" s="97"/>
      <c r="C3670" s="97"/>
      <c r="D3670" s="98"/>
      <c r="E3670" s="98"/>
      <c r="F3670" s="98"/>
      <c r="G3670" s="98"/>
      <c r="H3670" s="98"/>
      <c r="I3670" s="98"/>
      <c r="J3670" s="98"/>
      <c r="K3670" s="98"/>
      <c r="L3670" s="98"/>
      <c r="M3670" s="98"/>
    </row>
    <row r="3671" spans="1:13">
      <c r="A3671" s="5"/>
      <c r="B3671" s="97"/>
      <c r="C3671" s="97"/>
      <c r="D3671" s="98"/>
      <c r="E3671" s="98"/>
      <c r="F3671" s="98"/>
      <c r="G3671" s="98"/>
      <c r="H3671" s="98"/>
      <c r="I3671" s="98"/>
      <c r="J3671" s="98"/>
      <c r="K3671" s="98"/>
      <c r="L3671" s="98"/>
      <c r="M3671" s="98"/>
    </row>
    <row r="3672" spans="1:13">
      <c r="A3672" s="5"/>
      <c r="B3672" s="97"/>
      <c r="C3672" s="97"/>
      <c r="D3672" s="98"/>
      <c r="E3672" s="98"/>
      <c r="F3672" s="98"/>
      <c r="G3672" s="98"/>
      <c r="H3672" s="98"/>
      <c r="I3672" s="98"/>
      <c r="J3672" s="98"/>
      <c r="K3672" s="98"/>
      <c r="L3672" s="98"/>
      <c r="M3672" s="98"/>
    </row>
    <row r="3673" spans="1:13">
      <c r="A3673" s="5"/>
      <c r="B3673" s="97"/>
      <c r="C3673" s="97"/>
      <c r="D3673" s="98"/>
      <c r="E3673" s="98"/>
      <c r="F3673" s="98"/>
      <c r="G3673" s="98"/>
      <c r="H3673" s="98"/>
      <c r="I3673" s="98"/>
      <c r="J3673" s="98"/>
      <c r="K3673" s="98"/>
      <c r="L3673" s="98"/>
      <c r="M3673" s="98"/>
    </row>
    <row r="3674" spans="1:13">
      <c r="A3674" s="5"/>
      <c r="B3674" s="97"/>
      <c r="C3674" s="97"/>
      <c r="D3674" s="98"/>
      <c r="E3674" s="98"/>
      <c r="F3674" s="98"/>
      <c r="G3674" s="98"/>
      <c r="H3674" s="98"/>
      <c r="I3674" s="98"/>
      <c r="J3674" s="98"/>
      <c r="K3674" s="98"/>
      <c r="L3674" s="98"/>
      <c r="M3674" s="98"/>
    </row>
    <row r="3675" spans="1:13">
      <c r="A3675" s="5"/>
      <c r="B3675" s="97"/>
      <c r="C3675" s="97"/>
      <c r="D3675" s="98"/>
      <c r="E3675" s="98"/>
      <c r="F3675" s="98"/>
      <c r="G3675" s="98"/>
      <c r="H3675" s="98"/>
      <c r="I3675" s="98"/>
      <c r="J3675" s="98"/>
      <c r="K3675" s="98"/>
      <c r="L3675" s="98"/>
      <c r="M3675" s="98"/>
    </row>
    <row r="3676" spans="1:13">
      <c r="A3676" s="5"/>
      <c r="B3676" s="97"/>
      <c r="C3676" s="97"/>
      <c r="D3676" s="98"/>
      <c r="E3676" s="98"/>
      <c r="F3676" s="98"/>
      <c r="G3676" s="98"/>
      <c r="H3676" s="98"/>
      <c r="I3676" s="98"/>
      <c r="J3676" s="98"/>
      <c r="K3676" s="98"/>
      <c r="L3676" s="98"/>
      <c r="M3676" s="98"/>
    </row>
    <row r="3677" spans="1:13">
      <c r="A3677" s="5"/>
      <c r="B3677" s="97"/>
      <c r="C3677" s="97"/>
      <c r="D3677" s="98"/>
      <c r="E3677" s="98"/>
      <c r="F3677" s="98"/>
      <c r="G3677" s="98"/>
      <c r="H3677" s="98"/>
      <c r="I3677" s="98"/>
      <c r="J3677" s="98"/>
      <c r="K3677" s="98"/>
      <c r="L3677" s="98"/>
      <c r="M3677" s="98"/>
    </row>
    <row r="3678" spans="1:13">
      <c r="A3678" s="5"/>
      <c r="B3678" s="97"/>
      <c r="C3678" s="97"/>
      <c r="D3678" s="98"/>
      <c r="E3678" s="98"/>
      <c r="F3678" s="98"/>
      <c r="G3678" s="98"/>
      <c r="H3678" s="98"/>
      <c r="I3678" s="98"/>
      <c r="J3678" s="98"/>
      <c r="K3678" s="98"/>
      <c r="L3678" s="98"/>
      <c r="M3678" s="98"/>
    </row>
    <row r="3679" spans="1:13">
      <c r="A3679" s="5"/>
      <c r="B3679" s="97"/>
      <c r="C3679" s="97"/>
      <c r="D3679" s="98"/>
      <c r="E3679" s="98"/>
      <c r="F3679" s="98"/>
      <c r="G3679" s="98"/>
      <c r="H3679" s="98"/>
      <c r="I3679" s="98"/>
      <c r="J3679" s="98"/>
      <c r="K3679" s="98"/>
      <c r="L3679" s="98"/>
      <c r="M3679" s="98"/>
    </row>
    <row r="3680" spans="1:13">
      <c r="A3680" s="5"/>
      <c r="B3680" s="97"/>
      <c r="C3680" s="97"/>
      <c r="D3680" s="98"/>
      <c r="E3680" s="98"/>
      <c r="F3680" s="98"/>
      <c r="G3680" s="98"/>
      <c r="H3680" s="98"/>
      <c r="I3680" s="98"/>
      <c r="J3680" s="98"/>
      <c r="K3680" s="98"/>
      <c r="L3680" s="98"/>
      <c r="M3680" s="98"/>
    </row>
    <row r="3681" spans="1:13">
      <c r="A3681" s="5"/>
      <c r="B3681" s="97"/>
      <c r="C3681" s="97"/>
      <c r="D3681" s="98"/>
      <c r="E3681" s="98"/>
      <c r="F3681" s="98"/>
      <c r="G3681" s="98"/>
      <c r="H3681" s="98"/>
      <c r="I3681" s="98"/>
      <c r="J3681" s="98"/>
      <c r="K3681" s="98"/>
      <c r="L3681" s="98"/>
      <c r="M3681" s="98"/>
    </row>
    <row r="3682" spans="1:13">
      <c r="A3682" s="5"/>
      <c r="B3682" s="97"/>
      <c r="C3682" s="97"/>
      <c r="D3682" s="98"/>
      <c r="E3682" s="98"/>
      <c r="F3682" s="98"/>
      <c r="G3682" s="98"/>
      <c r="H3682" s="98"/>
      <c r="I3682" s="98"/>
      <c r="J3682" s="98"/>
      <c r="K3682" s="98"/>
      <c r="L3682" s="98"/>
      <c r="M3682" s="98"/>
    </row>
    <row r="3683" spans="1:13">
      <c r="A3683" s="5"/>
      <c r="B3683" s="97"/>
      <c r="C3683" s="97"/>
      <c r="D3683" s="98"/>
      <c r="E3683" s="98"/>
      <c r="F3683" s="98"/>
      <c r="G3683" s="98"/>
      <c r="H3683" s="98"/>
      <c r="I3683" s="98"/>
      <c r="J3683" s="98"/>
      <c r="K3683" s="98"/>
      <c r="L3683" s="98"/>
      <c r="M3683" s="98"/>
    </row>
    <row r="3684" spans="1:13">
      <c r="A3684" s="5"/>
      <c r="B3684" s="97"/>
      <c r="C3684" s="97"/>
      <c r="D3684" s="98"/>
      <c r="E3684" s="98"/>
      <c r="F3684" s="98"/>
      <c r="G3684" s="98"/>
      <c r="H3684" s="98"/>
      <c r="I3684" s="98"/>
      <c r="J3684" s="98"/>
      <c r="K3684" s="98"/>
      <c r="L3684" s="98"/>
      <c r="M3684" s="98"/>
    </row>
    <row r="3685" spans="1:13">
      <c r="A3685" s="5"/>
      <c r="B3685" s="97"/>
      <c r="C3685" s="97"/>
      <c r="D3685" s="98"/>
      <c r="E3685" s="98"/>
      <c r="F3685" s="98"/>
      <c r="G3685" s="98"/>
      <c r="H3685" s="98"/>
      <c r="I3685" s="98"/>
      <c r="J3685" s="98"/>
      <c r="K3685" s="98"/>
      <c r="L3685" s="98"/>
      <c r="M3685" s="98"/>
    </row>
    <row r="3686" spans="1:13">
      <c r="A3686" s="5"/>
      <c r="B3686" s="97"/>
      <c r="C3686" s="97"/>
      <c r="D3686" s="98"/>
      <c r="E3686" s="98"/>
      <c r="F3686" s="98"/>
      <c r="G3686" s="98"/>
      <c r="H3686" s="98"/>
      <c r="I3686" s="98"/>
      <c r="J3686" s="98"/>
      <c r="K3686" s="98"/>
      <c r="L3686" s="98"/>
      <c r="M3686" s="98"/>
    </row>
    <row r="3687" spans="1:13">
      <c r="A3687" s="5"/>
      <c r="B3687" s="97"/>
      <c r="C3687" s="97"/>
      <c r="D3687" s="98"/>
      <c r="E3687" s="98"/>
      <c r="F3687" s="98"/>
      <c r="G3687" s="98"/>
      <c r="H3687" s="98"/>
      <c r="I3687" s="98"/>
      <c r="J3687" s="98"/>
      <c r="K3687" s="98"/>
      <c r="L3687" s="98"/>
      <c r="M3687" s="98"/>
    </row>
    <row r="3688" spans="1:13">
      <c r="A3688" s="5"/>
      <c r="B3688" s="97"/>
      <c r="C3688" s="97"/>
      <c r="D3688" s="98"/>
      <c r="E3688" s="98"/>
      <c r="F3688" s="98"/>
      <c r="G3688" s="98"/>
      <c r="H3688" s="98"/>
      <c r="I3688" s="98"/>
      <c r="J3688" s="98"/>
      <c r="K3688" s="98"/>
      <c r="L3688" s="98"/>
      <c r="M3688" s="98"/>
    </row>
    <row r="3689" spans="1:13">
      <c r="A3689" s="5"/>
      <c r="B3689" s="97"/>
      <c r="C3689" s="97"/>
      <c r="D3689" s="98"/>
      <c r="E3689" s="98"/>
      <c r="F3689" s="98"/>
      <c r="G3689" s="98"/>
      <c r="H3689" s="98"/>
      <c r="I3689" s="98"/>
      <c r="J3689" s="98"/>
      <c r="K3689" s="98"/>
      <c r="L3689" s="98"/>
      <c r="M3689" s="98"/>
    </row>
    <row r="3690" spans="1:13">
      <c r="A3690" s="5"/>
      <c r="B3690" s="97"/>
      <c r="C3690" s="97"/>
      <c r="D3690" s="98"/>
      <c r="E3690" s="98"/>
      <c r="F3690" s="98"/>
      <c r="G3690" s="98"/>
      <c r="H3690" s="98"/>
      <c r="I3690" s="98"/>
      <c r="J3690" s="98"/>
      <c r="K3690" s="98"/>
      <c r="L3690" s="98"/>
      <c r="M3690" s="98"/>
    </row>
    <row r="3691" spans="1:13">
      <c r="A3691" s="5"/>
      <c r="B3691" s="97"/>
      <c r="C3691" s="97"/>
      <c r="D3691" s="98"/>
      <c r="E3691" s="98"/>
      <c r="F3691" s="98"/>
      <c r="G3691" s="98"/>
      <c r="H3691" s="98"/>
      <c r="I3691" s="98"/>
      <c r="J3691" s="98"/>
      <c r="K3691" s="98"/>
      <c r="L3691" s="98"/>
      <c r="M3691" s="98"/>
    </row>
    <row r="3692" spans="1:13">
      <c r="A3692" s="5"/>
      <c r="B3692" s="97"/>
      <c r="C3692" s="3"/>
      <c r="D3692" s="4"/>
      <c r="E3692" s="4"/>
      <c r="F3692" s="4"/>
      <c r="G3692" s="4"/>
      <c r="H3692" s="98"/>
      <c r="I3692" s="98"/>
      <c r="J3692" s="98"/>
      <c r="K3692" s="98"/>
      <c r="L3692" s="98"/>
      <c r="M3692" s="98"/>
    </row>
    <row r="3693" spans="1:13">
      <c r="A3693" s="5"/>
      <c r="B3693" s="97"/>
      <c r="C3693" s="97"/>
      <c r="D3693" s="98"/>
      <c r="E3693" s="98"/>
      <c r="F3693" s="98"/>
      <c r="G3693" s="98"/>
      <c r="H3693" s="98"/>
      <c r="I3693" s="98"/>
      <c r="J3693" s="98"/>
      <c r="K3693" s="98"/>
      <c r="L3693" s="98"/>
      <c r="M3693" s="98"/>
    </row>
    <row r="3694" spans="1:13">
      <c r="A3694" s="5"/>
      <c r="B3694" s="97"/>
      <c r="C3694" s="97"/>
      <c r="D3694" s="98"/>
      <c r="E3694" s="98"/>
      <c r="F3694" s="98"/>
      <c r="G3694" s="98"/>
      <c r="H3694" s="98"/>
      <c r="I3694" s="98"/>
      <c r="J3694" s="98"/>
      <c r="K3694" s="98"/>
      <c r="L3694" s="98"/>
      <c r="M3694" s="98"/>
    </row>
    <row r="3695" spans="1:13">
      <c r="A3695" s="5"/>
      <c r="B3695" s="97"/>
      <c r="C3695" s="97"/>
      <c r="D3695" s="98"/>
      <c r="E3695" s="98"/>
      <c r="F3695" s="98"/>
      <c r="G3695" s="98"/>
      <c r="H3695" s="98"/>
      <c r="I3695" s="98"/>
      <c r="J3695" s="98"/>
      <c r="K3695" s="98"/>
      <c r="L3695" s="98"/>
      <c r="M3695" s="98"/>
    </row>
    <row r="3696" spans="1:13">
      <c r="A3696" s="5"/>
      <c r="B3696" s="97"/>
      <c r="C3696" s="97"/>
      <c r="D3696" s="98"/>
      <c r="E3696" s="98"/>
      <c r="F3696" s="98"/>
      <c r="G3696" s="98"/>
      <c r="H3696" s="98"/>
      <c r="I3696" s="98"/>
      <c r="J3696" s="98"/>
      <c r="K3696" s="98"/>
      <c r="L3696" s="98"/>
      <c r="M3696" s="98"/>
    </row>
    <row r="3697" spans="1:13">
      <c r="A3697" s="5"/>
      <c r="B3697" s="97"/>
      <c r="C3697" s="97"/>
      <c r="D3697" s="98"/>
      <c r="E3697" s="98"/>
      <c r="F3697" s="98"/>
      <c r="G3697" s="98"/>
      <c r="H3697" s="98"/>
      <c r="I3697" s="98"/>
      <c r="J3697" s="98"/>
      <c r="K3697" s="98"/>
      <c r="L3697" s="98"/>
      <c r="M3697" s="98"/>
    </row>
    <row r="3698" spans="1:13">
      <c r="A3698" s="5"/>
      <c r="B3698" s="97"/>
      <c r="C3698" s="97"/>
      <c r="D3698" s="98"/>
      <c r="E3698" s="98"/>
      <c r="F3698" s="98"/>
      <c r="G3698" s="98"/>
      <c r="H3698" s="98"/>
      <c r="I3698" s="98"/>
      <c r="J3698" s="98"/>
      <c r="K3698" s="98"/>
      <c r="L3698" s="98"/>
      <c r="M3698" s="98"/>
    </row>
    <row r="3699" spans="1:13">
      <c r="A3699" s="5"/>
      <c r="B3699" s="97"/>
      <c r="C3699" s="97"/>
      <c r="D3699" s="98"/>
      <c r="E3699" s="98"/>
      <c r="F3699" s="98"/>
      <c r="G3699" s="98"/>
      <c r="H3699" s="98"/>
      <c r="I3699" s="98"/>
      <c r="J3699" s="98"/>
      <c r="K3699" s="98"/>
      <c r="L3699" s="98"/>
      <c r="M3699" s="98"/>
    </row>
    <row r="3700" spans="1:13">
      <c r="A3700" s="5"/>
      <c r="B3700" s="97"/>
      <c r="C3700" s="97"/>
      <c r="D3700" s="98"/>
      <c r="E3700" s="98"/>
      <c r="F3700" s="98"/>
      <c r="G3700" s="98"/>
      <c r="H3700" s="98"/>
      <c r="I3700" s="98"/>
      <c r="J3700" s="98"/>
      <c r="K3700" s="98"/>
      <c r="L3700" s="98"/>
      <c r="M3700" s="98"/>
    </row>
    <row r="3701" spans="1:13">
      <c r="A3701" s="5"/>
      <c r="B3701" s="97"/>
      <c r="C3701" s="97"/>
      <c r="D3701" s="98"/>
      <c r="E3701" s="98"/>
      <c r="F3701" s="98"/>
      <c r="G3701" s="98"/>
      <c r="H3701" s="98"/>
      <c r="I3701" s="98"/>
      <c r="J3701" s="98"/>
      <c r="K3701" s="98"/>
      <c r="L3701" s="98"/>
      <c r="M3701" s="98"/>
    </row>
    <row r="3702" spans="1:13">
      <c r="A3702" s="5"/>
      <c r="B3702" s="97"/>
      <c r="C3702" s="97"/>
      <c r="D3702" s="98"/>
      <c r="E3702" s="98"/>
      <c r="F3702" s="98"/>
      <c r="G3702" s="98"/>
      <c r="H3702" s="98"/>
      <c r="I3702" s="98"/>
      <c r="J3702" s="98"/>
      <c r="K3702" s="98"/>
      <c r="L3702" s="98"/>
      <c r="M3702" s="98"/>
    </row>
    <row r="3703" spans="1:13">
      <c r="A3703" s="5"/>
      <c r="B3703" s="97"/>
      <c r="C3703" s="97"/>
      <c r="D3703" s="98"/>
      <c r="E3703" s="98"/>
      <c r="F3703" s="98"/>
      <c r="G3703" s="98"/>
      <c r="H3703" s="98"/>
      <c r="I3703" s="98"/>
      <c r="J3703" s="98"/>
      <c r="K3703" s="98"/>
      <c r="L3703" s="98"/>
      <c r="M3703" s="98"/>
    </row>
    <row r="3704" spans="1:13">
      <c r="A3704" s="5"/>
      <c r="B3704" s="97"/>
      <c r="C3704" s="97"/>
      <c r="D3704" s="98"/>
      <c r="E3704" s="98"/>
      <c r="F3704" s="98"/>
      <c r="G3704" s="98"/>
      <c r="H3704" s="98"/>
      <c r="I3704" s="98"/>
      <c r="J3704" s="98"/>
      <c r="K3704" s="98"/>
      <c r="L3704" s="98"/>
      <c r="M3704" s="98"/>
    </row>
    <row r="3705" spans="1:13">
      <c r="A3705" s="5"/>
      <c r="B3705" s="97"/>
      <c r="C3705" s="97"/>
      <c r="D3705" s="98"/>
      <c r="E3705" s="98"/>
      <c r="F3705" s="98"/>
      <c r="G3705" s="98"/>
      <c r="H3705" s="98"/>
      <c r="I3705" s="98"/>
      <c r="J3705" s="98"/>
      <c r="K3705" s="98"/>
      <c r="L3705" s="98"/>
      <c r="M3705" s="98"/>
    </row>
    <row r="3706" spans="1:13">
      <c r="A3706" s="5"/>
      <c r="B3706" s="97"/>
      <c r="C3706" s="97"/>
      <c r="D3706" s="98"/>
      <c r="E3706" s="98"/>
      <c r="F3706" s="98"/>
      <c r="G3706" s="98"/>
      <c r="H3706" s="98"/>
      <c r="I3706" s="98"/>
      <c r="J3706" s="98"/>
      <c r="K3706" s="98"/>
      <c r="L3706" s="98"/>
      <c r="M3706" s="98"/>
    </row>
    <row r="3707" spans="1:13">
      <c r="A3707" s="5"/>
      <c r="B3707" s="97"/>
      <c r="C3707" s="97"/>
      <c r="D3707" s="98"/>
      <c r="E3707" s="98"/>
      <c r="F3707" s="98"/>
      <c r="G3707" s="98"/>
      <c r="H3707" s="98"/>
      <c r="I3707" s="98"/>
      <c r="J3707" s="98"/>
      <c r="K3707" s="98"/>
      <c r="L3707" s="98"/>
      <c r="M3707" s="98"/>
    </row>
    <row r="3708" spans="1:13">
      <c r="A3708" s="5"/>
      <c r="B3708" s="97"/>
      <c r="C3708" s="97"/>
      <c r="D3708" s="98"/>
      <c r="E3708" s="98"/>
      <c r="F3708" s="98"/>
      <c r="G3708" s="98"/>
      <c r="H3708" s="98"/>
      <c r="I3708" s="98"/>
      <c r="J3708" s="98"/>
      <c r="K3708" s="98"/>
      <c r="L3708" s="98"/>
      <c r="M3708" s="98"/>
    </row>
    <row r="3709" spans="1:13">
      <c r="A3709" s="5"/>
      <c r="B3709" s="97"/>
      <c r="C3709" s="97"/>
      <c r="D3709" s="98"/>
      <c r="E3709" s="98"/>
      <c r="F3709" s="98"/>
      <c r="G3709" s="98"/>
      <c r="H3709" s="98"/>
      <c r="I3709" s="98"/>
      <c r="J3709" s="98"/>
      <c r="K3709" s="98"/>
      <c r="L3709" s="98"/>
      <c r="M3709" s="98"/>
    </row>
    <row r="3710" spans="1:13">
      <c r="A3710" s="5"/>
      <c r="B3710" s="97"/>
      <c r="C3710" s="97"/>
      <c r="D3710" s="98"/>
      <c r="E3710" s="98"/>
      <c r="F3710" s="98"/>
      <c r="G3710" s="98"/>
      <c r="H3710" s="98"/>
      <c r="I3710" s="98"/>
      <c r="J3710" s="98"/>
      <c r="K3710" s="98"/>
      <c r="L3710" s="98"/>
      <c r="M3710" s="98"/>
    </row>
    <row r="3711" spans="1:13">
      <c r="A3711" s="5"/>
      <c r="B3711" s="97"/>
      <c r="C3711" s="97"/>
      <c r="D3711" s="98"/>
      <c r="E3711" s="98"/>
      <c r="F3711" s="98"/>
      <c r="G3711" s="98"/>
      <c r="H3711" s="98"/>
      <c r="I3711" s="98"/>
      <c r="J3711" s="98"/>
      <c r="K3711" s="98"/>
      <c r="L3711" s="98"/>
      <c r="M3711" s="98"/>
    </row>
    <row r="3712" spans="1:13">
      <c r="A3712" s="5"/>
      <c r="B3712" s="97"/>
      <c r="C3712" s="97"/>
      <c r="D3712" s="98"/>
      <c r="E3712" s="98"/>
      <c r="F3712" s="98"/>
      <c r="G3712" s="98"/>
      <c r="H3712" s="98"/>
      <c r="I3712" s="98"/>
      <c r="J3712" s="98"/>
      <c r="K3712" s="98"/>
      <c r="L3712" s="98"/>
      <c r="M3712" s="98"/>
    </row>
    <row r="3713" spans="1:13">
      <c r="A3713" s="5"/>
      <c r="B3713" s="97"/>
      <c r="C3713" s="97"/>
      <c r="D3713" s="98"/>
      <c r="E3713" s="98"/>
      <c r="F3713" s="98"/>
      <c r="G3713" s="98"/>
      <c r="H3713" s="98"/>
      <c r="I3713" s="98"/>
      <c r="J3713" s="98"/>
      <c r="K3713" s="98"/>
      <c r="L3713" s="98"/>
      <c r="M3713" s="98"/>
    </row>
    <row r="3714" spans="1:13">
      <c r="A3714" s="5"/>
      <c r="B3714" s="97"/>
      <c r="C3714" s="97"/>
      <c r="D3714" s="98"/>
      <c r="E3714" s="98"/>
      <c r="F3714" s="98"/>
      <c r="G3714" s="98"/>
      <c r="H3714" s="98"/>
      <c r="I3714" s="98"/>
      <c r="J3714" s="98"/>
      <c r="K3714" s="98"/>
      <c r="L3714" s="98"/>
      <c r="M3714" s="98"/>
    </row>
    <row r="3715" spans="1:13">
      <c r="A3715" s="5"/>
      <c r="B3715" s="97"/>
      <c r="C3715" s="97"/>
      <c r="D3715" s="98"/>
      <c r="E3715" s="98"/>
      <c r="F3715" s="98"/>
      <c r="G3715" s="98"/>
      <c r="H3715" s="98"/>
      <c r="I3715" s="98"/>
      <c r="J3715" s="98"/>
      <c r="K3715" s="98"/>
      <c r="L3715" s="98"/>
      <c r="M3715" s="98"/>
    </row>
    <row r="3716" spans="1:13">
      <c r="A3716" s="5"/>
      <c r="B3716" s="97"/>
      <c r="C3716" s="97"/>
      <c r="D3716" s="98"/>
      <c r="E3716" s="98"/>
      <c r="F3716" s="98"/>
      <c r="G3716" s="98"/>
      <c r="H3716" s="98"/>
      <c r="I3716" s="98"/>
      <c r="J3716" s="98"/>
      <c r="K3716" s="98"/>
      <c r="L3716" s="98"/>
      <c r="M3716" s="98"/>
    </row>
    <row r="3717" spans="1:13">
      <c r="A3717" s="5"/>
      <c r="B3717" s="97"/>
      <c r="C3717" s="97"/>
      <c r="D3717" s="98"/>
      <c r="E3717" s="98"/>
      <c r="F3717" s="98"/>
      <c r="G3717" s="98"/>
      <c r="H3717" s="98"/>
      <c r="I3717" s="98"/>
      <c r="J3717" s="98"/>
      <c r="K3717" s="98"/>
      <c r="L3717" s="98"/>
      <c r="M3717" s="98"/>
    </row>
    <row r="3718" spans="1:13">
      <c r="A3718" s="5"/>
      <c r="B3718" s="97"/>
      <c r="C3718" s="97"/>
      <c r="D3718" s="98"/>
      <c r="E3718" s="98"/>
      <c r="F3718" s="98"/>
      <c r="G3718" s="98"/>
      <c r="H3718" s="98"/>
      <c r="I3718" s="98"/>
      <c r="J3718" s="98"/>
      <c r="K3718" s="98"/>
      <c r="L3718" s="98"/>
      <c r="M3718" s="98"/>
    </row>
    <row r="3719" spans="1:13">
      <c r="A3719" s="5"/>
      <c r="B3719" s="97"/>
      <c r="C3719" s="97"/>
      <c r="D3719" s="98"/>
      <c r="E3719" s="98"/>
      <c r="F3719" s="98"/>
      <c r="G3719" s="98"/>
      <c r="H3719" s="98"/>
      <c r="I3719" s="98"/>
      <c r="J3719" s="98"/>
      <c r="K3719" s="98"/>
      <c r="L3719" s="98"/>
      <c r="M3719" s="98"/>
    </row>
    <row r="3720" spans="1:13">
      <c r="A3720" s="5"/>
      <c r="B3720" s="97"/>
      <c r="C3720" s="97"/>
      <c r="D3720" s="98"/>
      <c r="E3720" s="98"/>
      <c r="F3720" s="98"/>
      <c r="G3720" s="98"/>
      <c r="H3720" s="98"/>
      <c r="I3720" s="98"/>
      <c r="J3720" s="98"/>
      <c r="K3720" s="98"/>
      <c r="L3720" s="98"/>
      <c r="M3720" s="98"/>
    </row>
    <row r="3721" spans="1:13">
      <c r="A3721" s="5"/>
      <c r="B3721" s="97"/>
      <c r="C3721" s="97"/>
      <c r="D3721" s="98"/>
      <c r="E3721" s="98"/>
      <c r="F3721" s="98"/>
      <c r="G3721" s="98"/>
      <c r="H3721" s="98"/>
      <c r="I3721" s="98"/>
      <c r="J3721" s="98"/>
      <c r="K3721" s="98"/>
      <c r="L3721" s="98"/>
      <c r="M3721" s="98"/>
    </row>
    <row r="3722" spans="1:13">
      <c r="A3722" s="5"/>
      <c r="B3722" s="97"/>
      <c r="C3722" s="97"/>
      <c r="D3722" s="98"/>
      <c r="E3722" s="98"/>
      <c r="F3722" s="98"/>
      <c r="G3722" s="98"/>
      <c r="H3722" s="98"/>
      <c r="I3722" s="98"/>
      <c r="J3722" s="98"/>
      <c r="K3722" s="98"/>
      <c r="L3722" s="98"/>
      <c r="M3722" s="98"/>
    </row>
    <row r="3723" spans="1:13">
      <c r="A3723" s="5"/>
      <c r="B3723" s="97"/>
      <c r="C3723" s="97"/>
      <c r="D3723" s="98"/>
      <c r="E3723" s="98"/>
      <c r="F3723" s="98"/>
      <c r="G3723" s="98"/>
      <c r="H3723" s="98"/>
      <c r="I3723" s="98"/>
      <c r="J3723" s="98"/>
      <c r="K3723" s="98"/>
      <c r="L3723" s="98"/>
      <c r="M3723" s="98"/>
    </row>
    <row r="3724" spans="1:13">
      <c r="A3724" s="5"/>
      <c r="B3724" s="97"/>
      <c r="C3724" s="97"/>
      <c r="D3724" s="98"/>
      <c r="E3724" s="98"/>
      <c r="F3724" s="98"/>
      <c r="G3724" s="98"/>
      <c r="H3724" s="98"/>
      <c r="I3724" s="98"/>
      <c r="J3724" s="98"/>
      <c r="K3724" s="98"/>
      <c r="L3724" s="98"/>
      <c r="M3724" s="98"/>
    </row>
    <row r="3725" spans="1:13">
      <c r="A3725" s="5"/>
      <c r="B3725" s="97"/>
      <c r="C3725" s="97"/>
      <c r="D3725" s="98"/>
      <c r="E3725" s="98"/>
      <c r="F3725" s="98"/>
      <c r="G3725" s="98"/>
      <c r="H3725" s="98"/>
      <c r="I3725" s="98"/>
      <c r="J3725" s="98"/>
      <c r="K3725" s="98"/>
      <c r="L3725" s="98"/>
      <c r="M3725" s="98"/>
    </row>
    <row r="3726" spans="1:13">
      <c r="A3726" s="5"/>
      <c r="B3726" s="97"/>
      <c r="C3726" s="97"/>
      <c r="D3726" s="98"/>
      <c r="E3726" s="98"/>
      <c r="F3726" s="98"/>
      <c r="G3726" s="98"/>
      <c r="H3726" s="98"/>
      <c r="I3726" s="98"/>
      <c r="J3726" s="98"/>
      <c r="K3726" s="98"/>
      <c r="L3726" s="98"/>
      <c r="M3726" s="98"/>
    </row>
    <row r="3727" spans="1:13">
      <c r="A3727" s="5"/>
      <c r="B3727" s="97"/>
      <c r="C3727" s="97"/>
      <c r="D3727" s="98"/>
      <c r="E3727" s="98"/>
      <c r="F3727" s="98"/>
      <c r="G3727" s="98"/>
      <c r="H3727" s="98"/>
      <c r="I3727" s="98"/>
      <c r="J3727" s="98"/>
      <c r="K3727" s="98"/>
      <c r="L3727" s="98"/>
      <c r="M3727" s="98"/>
    </row>
    <row r="3728" spans="1:13">
      <c r="A3728" s="5"/>
      <c r="B3728" s="97"/>
      <c r="C3728" s="97"/>
      <c r="D3728" s="98"/>
      <c r="E3728" s="98"/>
      <c r="F3728" s="98"/>
      <c r="G3728" s="98"/>
      <c r="H3728" s="98"/>
      <c r="I3728" s="98"/>
      <c r="J3728" s="98"/>
      <c r="K3728" s="98"/>
      <c r="L3728" s="98"/>
      <c r="M3728" s="98"/>
    </row>
    <row r="3729" spans="1:13">
      <c r="A3729" s="5"/>
      <c r="B3729" s="97"/>
      <c r="C3729" s="97"/>
      <c r="D3729" s="98"/>
      <c r="E3729" s="98"/>
      <c r="F3729" s="98"/>
      <c r="G3729" s="98"/>
      <c r="H3729" s="98"/>
      <c r="I3729" s="98"/>
      <c r="J3729" s="98"/>
      <c r="K3729" s="98"/>
      <c r="L3729" s="98"/>
      <c r="M3729" s="98"/>
    </row>
    <row r="3730" spans="1:13">
      <c r="A3730" s="5"/>
      <c r="B3730" s="97"/>
      <c r="C3730" s="97"/>
      <c r="D3730" s="98"/>
      <c r="E3730" s="98"/>
      <c r="F3730" s="98"/>
      <c r="G3730" s="98"/>
      <c r="H3730" s="98"/>
      <c r="I3730" s="98"/>
      <c r="J3730" s="98"/>
      <c r="K3730" s="98"/>
      <c r="L3730" s="98"/>
      <c r="M3730" s="98"/>
    </row>
    <row r="3731" spans="1:13">
      <c r="A3731" s="5"/>
      <c r="B3731" s="97"/>
      <c r="C3731" s="97"/>
      <c r="D3731" s="98"/>
      <c r="E3731" s="98"/>
      <c r="F3731" s="98"/>
      <c r="G3731" s="98"/>
      <c r="H3731" s="98"/>
      <c r="I3731" s="98"/>
      <c r="J3731" s="98"/>
      <c r="K3731" s="98"/>
      <c r="L3731" s="98"/>
      <c r="M3731" s="98"/>
    </row>
    <row r="3732" spans="1:13">
      <c r="A3732" s="5"/>
      <c r="B3732" s="97"/>
      <c r="C3732" s="97"/>
      <c r="D3732" s="98"/>
      <c r="E3732" s="98"/>
      <c r="F3732" s="98"/>
      <c r="G3732" s="98"/>
      <c r="H3732" s="98"/>
      <c r="I3732" s="98"/>
      <c r="J3732" s="98"/>
      <c r="K3732" s="98"/>
      <c r="L3732" s="98"/>
      <c r="M3732" s="98"/>
    </row>
    <row r="3733" spans="1:13">
      <c r="A3733" s="5"/>
      <c r="B3733" s="97"/>
      <c r="C3733" s="97"/>
      <c r="D3733" s="98"/>
      <c r="E3733" s="98"/>
      <c r="F3733" s="98"/>
      <c r="G3733" s="98"/>
      <c r="H3733" s="98"/>
      <c r="I3733" s="98"/>
      <c r="J3733" s="98"/>
      <c r="K3733" s="98"/>
      <c r="L3733" s="98"/>
      <c r="M3733" s="98"/>
    </row>
    <row r="3734" spans="1:13">
      <c r="A3734" s="5"/>
      <c r="B3734" s="97"/>
      <c r="C3734" s="97"/>
      <c r="D3734" s="98"/>
      <c r="E3734" s="98"/>
      <c r="F3734" s="98"/>
      <c r="G3734" s="98"/>
      <c r="H3734" s="98"/>
      <c r="I3734" s="98"/>
      <c r="J3734" s="98"/>
      <c r="K3734" s="98"/>
      <c r="L3734" s="98"/>
      <c r="M3734" s="98"/>
    </row>
    <row r="3735" spans="1:13">
      <c r="A3735" s="5"/>
      <c r="B3735" s="97"/>
      <c r="C3735" s="97"/>
      <c r="D3735" s="98"/>
      <c r="E3735" s="98"/>
      <c r="F3735" s="98"/>
      <c r="G3735" s="98"/>
      <c r="H3735" s="98"/>
      <c r="I3735" s="98"/>
      <c r="J3735" s="98"/>
      <c r="K3735" s="98"/>
      <c r="L3735" s="98"/>
      <c r="M3735" s="98"/>
    </row>
    <row r="3736" spans="1:13">
      <c r="A3736" s="5"/>
      <c r="B3736" s="97"/>
      <c r="C3736" s="97"/>
      <c r="D3736" s="98"/>
      <c r="E3736" s="98"/>
      <c r="F3736" s="98"/>
      <c r="G3736" s="98"/>
      <c r="H3736" s="98"/>
      <c r="I3736" s="98"/>
      <c r="J3736" s="98"/>
      <c r="K3736" s="98"/>
      <c r="L3736" s="98"/>
      <c r="M3736" s="98"/>
    </row>
    <row r="3737" spans="1:13">
      <c r="A3737" s="5"/>
      <c r="B3737" s="97"/>
      <c r="C3737" s="97"/>
      <c r="D3737" s="98"/>
      <c r="E3737" s="98"/>
      <c r="F3737" s="98"/>
      <c r="G3737" s="98"/>
      <c r="H3737" s="98"/>
      <c r="I3737" s="98"/>
      <c r="J3737" s="98"/>
      <c r="K3737" s="98"/>
      <c r="L3737" s="98"/>
      <c r="M3737" s="98"/>
    </row>
    <row r="3738" spans="1:13">
      <c r="A3738" s="5"/>
      <c r="B3738" s="97"/>
      <c r="C3738" s="97"/>
      <c r="D3738" s="98"/>
      <c r="E3738" s="98"/>
      <c r="F3738" s="98"/>
      <c r="G3738" s="98"/>
      <c r="H3738" s="98"/>
      <c r="I3738" s="98"/>
      <c r="J3738" s="98"/>
      <c r="K3738" s="98"/>
      <c r="L3738" s="98"/>
      <c r="M3738" s="98"/>
    </row>
    <row r="3739" spans="1:13">
      <c r="A3739" s="5"/>
      <c r="B3739" s="97"/>
      <c r="C3739" s="97"/>
      <c r="D3739" s="98"/>
      <c r="E3739" s="98"/>
      <c r="F3739" s="98"/>
      <c r="G3739" s="98"/>
      <c r="H3739" s="98"/>
      <c r="I3739" s="98"/>
      <c r="J3739" s="98"/>
      <c r="K3739" s="98"/>
      <c r="L3739" s="98"/>
      <c r="M3739" s="98"/>
    </row>
    <row r="3740" spans="1:13">
      <c r="A3740" s="5"/>
      <c r="B3740" s="97"/>
      <c r="C3740" s="97"/>
      <c r="D3740" s="98"/>
      <c r="E3740" s="98"/>
      <c r="F3740" s="98"/>
      <c r="G3740" s="98"/>
      <c r="H3740" s="98"/>
      <c r="I3740" s="98"/>
      <c r="J3740" s="98"/>
      <c r="K3740" s="98"/>
      <c r="L3740" s="98"/>
      <c r="M3740" s="98"/>
    </row>
    <row r="3741" spans="1:13">
      <c r="A3741" s="5"/>
      <c r="B3741" s="97"/>
      <c r="C3741" s="97"/>
      <c r="D3741" s="98"/>
      <c r="E3741" s="98"/>
      <c r="F3741" s="98"/>
      <c r="G3741" s="98"/>
      <c r="H3741" s="98"/>
      <c r="I3741" s="98"/>
      <c r="J3741" s="98"/>
      <c r="K3741" s="98"/>
      <c r="L3741" s="98"/>
      <c r="M3741" s="98"/>
    </row>
    <row r="3742" spans="1:13">
      <c r="A3742" s="5"/>
      <c r="B3742" s="97"/>
      <c r="C3742" s="97"/>
      <c r="D3742" s="98"/>
      <c r="E3742" s="98"/>
      <c r="F3742" s="98"/>
      <c r="G3742" s="98"/>
      <c r="H3742" s="98"/>
      <c r="I3742" s="98"/>
      <c r="J3742" s="98"/>
      <c r="K3742" s="98"/>
      <c r="L3742" s="98"/>
      <c r="M3742" s="98"/>
    </row>
    <row r="3743" spans="1:13">
      <c r="A3743" s="5"/>
      <c r="B3743" s="97"/>
      <c r="C3743" s="97"/>
      <c r="D3743" s="98"/>
      <c r="E3743" s="98"/>
      <c r="F3743" s="98"/>
      <c r="G3743" s="98"/>
      <c r="H3743" s="98"/>
      <c r="I3743" s="98"/>
      <c r="J3743" s="98"/>
      <c r="K3743" s="98"/>
      <c r="L3743" s="98"/>
      <c r="M3743" s="98"/>
    </row>
    <row r="3744" spans="1:13">
      <c r="A3744" s="5"/>
      <c r="B3744" s="97"/>
      <c r="C3744" s="97"/>
      <c r="D3744" s="98"/>
      <c r="E3744" s="98"/>
      <c r="F3744" s="98"/>
      <c r="G3744" s="98"/>
      <c r="H3744" s="98"/>
      <c r="I3744" s="98"/>
      <c r="J3744" s="98"/>
      <c r="K3744" s="98"/>
      <c r="L3744" s="98"/>
      <c r="M3744" s="98"/>
    </row>
    <row r="3745" spans="1:13">
      <c r="A3745" s="5"/>
      <c r="B3745" s="97"/>
      <c r="C3745" s="97"/>
      <c r="D3745" s="98"/>
      <c r="E3745" s="98"/>
      <c r="F3745" s="98"/>
      <c r="G3745" s="98"/>
      <c r="H3745" s="98"/>
      <c r="I3745" s="98"/>
      <c r="J3745" s="98"/>
      <c r="K3745" s="98"/>
      <c r="L3745" s="98"/>
      <c r="M3745" s="98"/>
    </row>
    <row r="3746" spans="1:13">
      <c r="A3746" s="5"/>
      <c r="B3746" s="97"/>
      <c r="C3746" s="97"/>
      <c r="D3746" s="98"/>
      <c r="E3746" s="98"/>
      <c r="F3746" s="98"/>
      <c r="G3746" s="98"/>
      <c r="H3746" s="98"/>
      <c r="I3746" s="98"/>
      <c r="J3746" s="98"/>
      <c r="K3746" s="98"/>
      <c r="L3746" s="98"/>
      <c r="M3746" s="98"/>
    </row>
    <row r="3747" spans="1:13">
      <c r="A3747" s="5"/>
      <c r="B3747" s="97"/>
      <c r="C3747" s="97"/>
      <c r="D3747" s="98"/>
      <c r="E3747" s="98"/>
      <c r="F3747" s="98"/>
      <c r="G3747" s="98"/>
      <c r="H3747" s="98"/>
      <c r="I3747" s="98"/>
      <c r="J3747" s="98"/>
      <c r="K3747" s="98"/>
      <c r="L3747" s="98"/>
      <c r="M3747" s="98"/>
    </row>
    <row r="3748" spans="1:13">
      <c r="A3748" s="5"/>
      <c r="B3748" s="97"/>
      <c r="C3748" s="97"/>
      <c r="D3748" s="98"/>
      <c r="E3748" s="98"/>
      <c r="F3748" s="98"/>
      <c r="G3748" s="98"/>
      <c r="H3748" s="98"/>
      <c r="I3748" s="98"/>
      <c r="J3748" s="98"/>
      <c r="K3748" s="98"/>
      <c r="L3748" s="98"/>
      <c r="M3748" s="98"/>
    </row>
    <row r="3749" spans="1:13">
      <c r="A3749" s="5"/>
      <c r="B3749" s="97"/>
      <c r="C3749" s="97"/>
      <c r="D3749" s="98"/>
      <c r="E3749" s="98"/>
      <c r="F3749" s="98"/>
      <c r="G3749" s="98"/>
      <c r="H3749" s="98"/>
      <c r="I3749" s="98"/>
      <c r="J3749" s="98"/>
      <c r="K3749" s="98"/>
      <c r="L3749" s="98"/>
      <c r="M3749" s="98"/>
    </row>
    <row r="3750" spans="1:13">
      <c r="A3750" s="5"/>
      <c r="B3750" s="97"/>
      <c r="C3750" s="97"/>
      <c r="D3750" s="98"/>
      <c r="E3750" s="98"/>
      <c r="F3750" s="98"/>
      <c r="G3750" s="98"/>
      <c r="H3750" s="98"/>
      <c r="I3750" s="98"/>
      <c r="J3750" s="98"/>
      <c r="K3750" s="98"/>
      <c r="L3750" s="98"/>
      <c r="M3750" s="98"/>
    </row>
    <row r="3751" spans="1:13">
      <c r="A3751" s="5"/>
      <c r="B3751" s="97"/>
      <c r="C3751" s="97"/>
      <c r="D3751" s="98"/>
      <c r="E3751" s="98"/>
      <c r="F3751" s="98"/>
      <c r="G3751" s="98"/>
      <c r="H3751" s="98"/>
      <c r="I3751" s="98"/>
      <c r="J3751" s="98"/>
      <c r="K3751" s="98"/>
      <c r="L3751" s="98"/>
      <c r="M3751" s="98"/>
    </row>
    <row r="3752" spans="1:13">
      <c r="A3752" s="5"/>
      <c r="B3752" s="97"/>
      <c r="C3752" s="97"/>
      <c r="D3752" s="98"/>
      <c r="E3752" s="98"/>
      <c r="F3752" s="98"/>
      <c r="G3752" s="98"/>
      <c r="H3752" s="98"/>
      <c r="I3752" s="98"/>
      <c r="J3752" s="98"/>
      <c r="K3752" s="98"/>
      <c r="L3752" s="98"/>
      <c r="M3752" s="98"/>
    </row>
    <row r="3753" spans="1:13">
      <c r="A3753" s="5"/>
      <c r="B3753" s="97"/>
      <c r="C3753" s="97"/>
      <c r="D3753" s="98"/>
      <c r="E3753" s="98"/>
      <c r="F3753" s="98"/>
      <c r="G3753" s="98"/>
      <c r="H3753" s="98"/>
      <c r="I3753" s="98"/>
      <c r="J3753" s="98"/>
      <c r="K3753" s="98"/>
      <c r="L3753" s="98"/>
      <c r="M3753" s="98"/>
    </row>
    <row r="3754" spans="1:13">
      <c r="A3754" s="5"/>
      <c r="B3754" s="97"/>
      <c r="C3754" s="97"/>
      <c r="D3754" s="98"/>
      <c r="E3754" s="98"/>
      <c r="F3754" s="98"/>
      <c r="G3754" s="98"/>
      <c r="H3754" s="98"/>
      <c r="I3754" s="98"/>
      <c r="J3754" s="98"/>
      <c r="K3754" s="98"/>
      <c r="L3754" s="98"/>
      <c r="M3754" s="98"/>
    </row>
    <row r="3755" spans="1:13">
      <c r="A3755" s="5"/>
      <c r="B3755" s="97"/>
      <c r="C3755" s="97"/>
      <c r="D3755" s="98"/>
      <c r="E3755" s="98"/>
      <c r="F3755" s="98"/>
      <c r="G3755" s="98"/>
      <c r="H3755" s="98"/>
      <c r="I3755" s="98"/>
      <c r="J3755" s="98"/>
      <c r="K3755" s="98"/>
      <c r="L3755" s="98"/>
      <c r="M3755" s="98"/>
    </row>
    <row r="3756" spans="1:13">
      <c r="A3756" s="5"/>
      <c r="B3756" s="97"/>
      <c r="C3756" s="97"/>
      <c r="D3756" s="98"/>
      <c r="E3756" s="98"/>
      <c r="F3756" s="98"/>
      <c r="G3756" s="98"/>
      <c r="H3756" s="98"/>
      <c r="I3756" s="98"/>
      <c r="J3756" s="98"/>
      <c r="K3756" s="98"/>
      <c r="L3756" s="98"/>
      <c r="M3756" s="98"/>
    </row>
    <row r="3757" spans="1:13">
      <c r="A3757" s="5"/>
      <c r="B3757" s="97"/>
      <c r="C3757" s="97"/>
      <c r="D3757" s="98"/>
      <c r="E3757" s="98"/>
      <c r="F3757" s="98"/>
      <c r="G3757" s="98"/>
      <c r="H3757" s="98"/>
      <c r="I3757" s="98"/>
      <c r="J3757" s="98"/>
      <c r="K3757" s="98"/>
      <c r="L3757" s="98"/>
      <c r="M3757" s="98"/>
    </row>
    <row r="3758" spans="1:13">
      <c r="A3758" s="5"/>
      <c r="B3758" s="97"/>
      <c r="C3758" s="97"/>
      <c r="D3758" s="98"/>
      <c r="E3758" s="98"/>
      <c r="F3758" s="98"/>
      <c r="G3758" s="98"/>
      <c r="H3758" s="98"/>
      <c r="I3758" s="98"/>
      <c r="J3758" s="98"/>
      <c r="K3758" s="98"/>
      <c r="L3758" s="98"/>
      <c r="M3758" s="98"/>
    </row>
    <row r="3759" spans="1:13">
      <c r="A3759" s="5"/>
      <c r="B3759" s="97"/>
      <c r="C3759" s="97"/>
      <c r="D3759" s="98"/>
      <c r="E3759" s="98"/>
      <c r="F3759" s="98"/>
      <c r="G3759" s="98"/>
      <c r="H3759" s="98"/>
      <c r="I3759" s="98"/>
      <c r="J3759" s="98"/>
      <c r="K3759" s="98"/>
      <c r="L3759" s="98"/>
      <c r="M3759" s="98"/>
    </row>
    <row r="3760" spans="1:13">
      <c r="A3760" s="5"/>
      <c r="B3760" s="97"/>
      <c r="C3760" s="97"/>
      <c r="D3760" s="98"/>
      <c r="E3760" s="98"/>
      <c r="F3760" s="98"/>
      <c r="G3760" s="98"/>
      <c r="H3760" s="98"/>
      <c r="I3760" s="98"/>
      <c r="J3760" s="98"/>
      <c r="K3760" s="98"/>
      <c r="L3760" s="98"/>
      <c r="M3760" s="98"/>
    </row>
    <row r="3761" spans="1:13">
      <c r="A3761" s="5"/>
      <c r="B3761" s="97"/>
      <c r="C3761" s="97"/>
      <c r="D3761" s="98"/>
      <c r="E3761" s="98"/>
      <c r="F3761" s="98"/>
      <c r="G3761" s="98"/>
      <c r="H3761" s="98"/>
      <c r="I3761" s="98"/>
      <c r="J3761" s="98"/>
      <c r="K3761" s="98"/>
      <c r="L3761" s="98"/>
      <c r="M3761" s="98"/>
    </row>
    <row r="3762" spans="1:13">
      <c r="A3762" s="5"/>
      <c r="B3762" s="97"/>
      <c r="C3762" s="97"/>
      <c r="D3762" s="98"/>
      <c r="E3762" s="98"/>
      <c r="F3762" s="98"/>
      <c r="G3762" s="98"/>
      <c r="H3762" s="98"/>
      <c r="I3762" s="98"/>
      <c r="J3762" s="98"/>
      <c r="K3762" s="98"/>
      <c r="L3762" s="98"/>
      <c r="M3762" s="98"/>
    </row>
    <row r="3763" spans="1:13">
      <c r="A3763" s="5"/>
      <c r="B3763" s="97"/>
      <c r="C3763" s="97"/>
      <c r="D3763" s="98"/>
      <c r="E3763" s="98"/>
      <c r="F3763" s="98"/>
      <c r="G3763" s="98"/>
      <c r="H3763" s="98"/>
      <c r="I3763" s="98"/>
      <c r="J3763" s="98"/>
      <c r="K3763" s="98"/>
      <c r="L3763" s="98"/>
      <c r="M3763" s="98"/>
    </row>
    <row r="3764" spans="1:13">
      <c r="A3764" s="5"/>
      <c r="B3764" s="97"/>
      <c r="C3764" s="97"/>
      <c r="D3764" s="98"/>
      <c r="E3764" s="98"/>
      <c r="F3764" s="98"/>
      <c r="G3764" s="98"/>
      <c r="H3764" s="98"/>
      <c r="I3764" s="98"/>
      <c r="J3764" s="98"/>
      <c r="K3764" s="98"/>
      <c r="L3764" s="98"/>
      <c r="M3764" s="98"/>
    </row>
    <row r="3765" spans="1:13">
      <c r="A3765" s="5"/>
      <c r="B3765" s="97"/>
      <c r="C3765" s="97"/>
      <c r="D3765" s="98"/>
      <c r="E3765" s="98"/>
      <c r="F3765" s="98"/>
      <c r="G3765" s="98"/>
      <c r="H3765" s="98"/>
      <c r="I3765" s="98"/>
      <c r="J3765" s="98"/>
      <c r="K3765" s="98"/>
      <c r="L3765" s="98"/>
      <c r="M3765" s="98"/>
    </row>
    <row r="3766" spans="1:13">
      <c r="A3766" s="5"/>
      <c r="B3766" s="97"/>
      <c r="C3766" s="97"/>
      <c r="D3766" s="98"/>
      <c r="E3766" s="98"/>
      <c r="F3766" s="98"/>
      <c r="G3766" s="98"/>
      <c r="H3766" s="98"/>
      <c r="I3766" s="98"/>
      <c r="J3766" s="98"/>
      <c r="K3766" s="98"/>
      <c r="L3766" s="98"/>
      <c r="M3766" s="98"/>
    </row>
    <row r="3767" spans="1:13">
      <c r="A3767" s="5"/>
      <c r="B3767" s="97"/>
      <c r="C3767" s="97"/>
      <c r="D3767" s="98"/>
      <c r="E3767" s="98"/>
      <c r="F3767" s="98"/>
      <c r="G3767" s="98"/>
      <c r="H3767" s="98"/>
      <c r="I3767" s="98"/>
      <c r="J3767" s="98"/>
      <c r="K3767" s="98"/>
      <c r="L3767" s="98"/>
      <c r="M3767" s="98"/>
    </row>
    <row r="3768" spans="1:13">
      <c r="A3768" s="5"/>
      <c r="B3768" s="3"/>
      <c r="C3768" s="3"/>
      <c r="D3768" s="4"/>
      <c r="E3768" s="4"/>
      <c r="F3768" s="4"/>
      <c r="G3768" s="4"/>
      <c r="H3768" s="98"/>
      <c r="I3768" s="4"/>
      <c r="J3768" s="4"/>
      <c r="K3768" s="4"/>
      <c r="L3768" s="4"/>
      <c r="M3768" s="4"/>
    </row>
    <row r="3769" spans="1:13">
      <c r="A3769" s="5"/>
      <c r="B3769" s="97"/>
      <c r="C3769" s="97"/>
      <c r="D3769" s="98"/>
      <c r="E3769" s="98"/>
      <c r="F3769" s="98"/>
      <c r="G3769" s="98"/>
      <c r="H3769" s="98"/>
      <c r="I3769" s="98"/>
      <c r="J3769" s="98"/>
      <c r="K3769" s="98"/>
      <c r="L3769" s="98"/>
      <c r="M3769" s="98"/>
    </row>
    <row r="3770" spans="1:13">
      <c r="A3770" s="5"/>
      <c r="B3770" s="97"/>
      <c r="C3770" s="97"/>
      <c r="D3770" s="98"/>
      <c r="E3770" s="98"/>
      <c r="F3770" s="98"/>
      <c r="G3770" s="98"/>
      <c r="H3770" s="98"/>
      <c r="I3770" s="98"/>
      <c r="J3770" s="98"/>
      <c r="K3770" s="98"/>
      <c r="L3770" s="98"/>
      <c r="M3770" s="98"/>
    </row>
    <row r="3771" spans="1:13">
      <c r="A3771" s="5"/>
      <c r="B3771" s="97"/>
      <c r="C3771" s="97"/>
      <c r="D3771" s="98"/>
      <c r="E3771" s="98"/>
      <c r="F3771" s="98"/>
      <c r="G3771" s="98"/>
      <c r="H3771" s="98"/>
      <c r="I3771" s="98"/>
      <c r="J3771" s="98"/>
      <c r="K3771" s="98"/>
      <c r="L3771" s="98"/>
      <c r="M3771" s="98"/>
    </row>
    <row r="3772" spans="1:13">
      <c r="A3772" s="5"/>
      <c r="B3772" s="97"/>
      <c r="C3772" s="97"/>
      <c r="D3772" s="98"/>
      <c r="E3772" s="98"/>
      <c r="F3772" s="98"/>
      <c r="G3772" s="98"/>
      <c r="H3772" s="98"/>
      <c r="I3772" s="98"/>
      <c r="J3772" s="98"/>
      <c r="K3772" s="98"/>
      <c r="L3772" s="98"/>
      <c r="M3772" s="98"/>
    </row>
    <row r="3773" spans="1:13">
      <c r="A3773" s="5"/>
      <c r="B3773" s="97"/>
      <c r="C3773" s="97"/>
      <c r="D3773" s="98"/>
      <c r="E3773" s="98"/>
      <c r="F3773" s="98"/>
      <c r="G3773" s="98"/>
      <c r="H3773" s="98"/>
      <c r="I3773" s="98"/>
      <c r="J3773" s="98"/>
      <c r="K3773" s="98"/>
      <c r="L3773" s="98"/>
      <c r="M3773" s="98"/>
    </row>
    <row r="3774" spans="1:13">
      <c r="A3774" s="5"/>
      <c r="B3774" s="97"/>
      <c r="C3774" s="97"/>
      <c r="D3774" s="98"/>
      <c r="E3774" s="98"/>
      <c r="F3774" s="98"/>
      <c r="G3774" s="98"/>
      <c r="H3774" s="98"/>
      <c r="I3774" s="98"/>
      <c r="J3774" s="98"/>
      <c r="K3774" s="98"/>
      <c r="L3774" s="98"/>
      <c r="M3774" s="98"/>
    </row>
    <row r="3775" spans="1:13">
      <c r="A3775" s="5"/>
      <c r="B3775" s="97"/>
      <c r="C3775" s="97"/>
      <c r="D3775" s="98"/>
      <c r="E3775" s="98"/>
      <c r="F3775" s="98"/>
      <c r="G3775" s="98"/>
      <c r="H3775" s="98"/>
      <c r="I3775" s="98"/>
      <c r="J3775" s="98"/>
      <c r="K3775" s="98"/>
      <c r="L3775" s="98"/>
      <c r="M3775" s="98"/>
    </row>
    <row r="3776" spans="1:13">
      <c r="A3776" s="5"/>
      <c r="B3776" s="97"/>
      <c r="C3776" s="97"/>
      <c r="D3776" s="98"/>
      <c r="E3776" s="98"/>
      <c r="F3776" s="98"/>
      <c r="G3776" s="98"/>
      <c r="H3776" s="98"/>
      <c r="I3776" s="98"/>
      <c r="J3776" s="98"/>
      <c r="K3776" s="98"/>
      <c r="L3776" s="98"/>
      <c r="M3776" s="98"/>
    </row>
    <row r="3777" spans="1:13">
      <c r="A3777" s="5"/>
      <c r="B3777" s="97"/>
      <c r="C3777" s="97"/>
      <c r="D3777" s="98"/>
      <c r="E3777" s="98"/>
      <c r="F3777" s="98"/>
      <c r="G3777" s="98"/>
      <c r="H3777" s="98"/>
      <c r="I3777" s="98"/>
      <c r="J3777" s="98"/>
      <c r="K3777" s="98"/>
      <c r="L3777" s="98"/>
      <c r="M3777" s="98"/>
    </row>
    <row r="3778" spans="1:13">
      <c r="A3778" s="5"/>
      <c r="B3778" s="97"/>
      <c r="C3778" s="97"/>
      <c r="D3778" s="98"/>
      <c r="E3778" s="98"/>
      <c r="F3778" s="98"/>
      <c r="G3778" s="98"/>
      <c r="H3778" s="98"/>
      <c r="I3778" s="98"/>
      <c r="J3778" s="98"/>
      <c r="K3778" s="98"/>
      <c r="L3778" s="98"/>
      <c r="M3778" s="98"/>
    </row>
    <row r="3779" spans="1:13">
      <c r="A3779" s="5"/>
      <c r="B3779" s="97"/>
      <c r="C3779" s="97"/>
      <c r="D3779" s="98"/>
      <c r="E3779" s="98"/>
      <c r="F3779" s="98"/>
      <c r="G3779" s="98"/>
      <c r="H3779" s="98"/>
      <c r="I3779" s="98"/>
      <c r="J3779" s="98"/>
      <c r="K3779" s="98"/>
      <c r="L3779" s="98"/>
      <c r="M3779" s="98"/>
    </row>
    <row r="3780" spans="1:13">
      <c r="A3780" s="5"/>
      <c r="B3780" s="97"/>
      <c r="C3780" s="97"/>
      <c r="D3780" s="98"/>
      <c r="E3780" s="98"/>
      <c r="F3780" s="98"/>
      <c r="G3780" s="98"/>
      <c r="H3780" s="98"/>
      <c r="I3780" s="98"/>
      <c r="J3780" s="98"/>
      <c r="K3780" s="98"/>
      <c r="L3780" s="98"/>
      <c r="M3780" s="98"/>
    </row>
    <row r="3781" spans="1:13">
      <c r="A3781" s="5"/>
      <c r="B3781" s="97"/>
      <c r="C3781" s="97"/>
      <c r="D3781" s="98"/>
      <c r="E3781" s="98"/>
      <c r="F3781" s="98"/>
      <c r="G3781" s="98"/>
      <c r="H3781" s="98"/>
      <c r="I3781" s="98"/>
      <c r="J3781" s="98"/>
      <c r="K3781" s="98"/>
      <c r="L3781" s="98"/>
      <c r="M3781" s="98"/>
    </row>
    <row r="3782" spans="1:13">
      <c r="A3782" s="5"/>
      <c r="B3782" s="97"/>
      <c r="C3782" s="97"/>
      <c r="D3782" s="98"/>
      <c r="E3782" s="98"/>
      <c r="F3782" s="98"/>
      <c r="G3782" s="98"/>
      <c r="H3782" s="98"/>
      <c r="I3782" s="98"/>
      <c r="J3782" s="98"/>
      <c r="K3782" s="98"/>
      <c r="L3782" s="98"/>
      <c r="M3782" s="98"/>
    </row>
    <row r="3783" spans="1:13">
      <c r="A3783" s="5"/>
      <c r="B3783" s="97"/>
      <c r="C3783" s="97"/>
      <c r="D3783" s="98"/>
      <c r="E3783" s="98"/>
      <c r="F3783" s="98"/>
      <c r="G3783" s="98"/>
      <c r="H3783" s="98"/>
      <c r="I3783" s="98"/>
      <c r="J3783" s="98"/>
      <c r="K3783" s="98"/>
      <c r="L3783" s="98"/>
      <c r="M3783" s="98"/>
    </row>
    <row r="3784" spans="1:13">
      <c r="A3784" s="5"/>
      <c r="B3784" s="97"/>
      <c r="C3784" s="97"/>
      <c r="D3784" s="98"/>
      <c r="E3784" s="98"/>
      <c r="F3784" s="98"/>
      <c r="G3784" s="98"/>
      <c r="H3784" s="98"/>
      <c r="I3784" s="98"/>
      <c r="J3784" s="98"/>
      <c r="K3784" s="98"/>
      <c r="L3784" s="98"/>
      <c r="M3784" s="98"/>
    </row>
    <row r="3785" spans="1:13">
      <c r="A3785" s="5"/>
      <c r="B3785" s="97"/>
      <c r="C3785" s="97"/>
      <c r="D3785" s="98"/>
      <c r="E3785" s="98"/>
      <c r="F3785" s="98"/>
      <c r="G3785" s="98"/>
      <c r="H3785" s="98"/>
      <c r="I3785" s="98"/>
      <c r="J3785" s="98"/>
      <c r="K3785" s="98"/>
      <c r="L3785" s="98"/>
      <c r="M3785" s="98"/>
    </row>
    <row r="3786" spans="1:13">
      <c r="A3786" s="5"/>
      <c r="B3786" s="97"/>
      <c r="C3786" s="97"/>
      <c r="D3786" s="98"/>
      <c r="E3786" s="98"/>
      <c r="F3786" s="98"/>
      <c r="G3786" s="98"/>
      <c r="H3786" s="98"/>
      <c r="I3786" s="98"/>
      <c r="J3786" s="98"/>
      <c r="K3786" s="98"/>
      <c r="L3786" s="98"/>
      <c r="M3786" s="98"/>
    </row>
    <row r="3787" spans="1:13">
      <c r="A3787" s="5"/>
      <c r="B3787" s="97"/>
      <c r="C3787" s="97"/>
      <c r="D3787" s="98"/>
      <c r="E3787" s="98"/>
      <c r="F3787" s="98"/>
      <c r="G3787" s="98"/>
      <c r="H3787" s="98"/>
      <c r="I3787" s="98"/>
      <c r="J3787" s="98"/>
      <c r="K3787" s="98"/>
      <c r="L3787" s="98"/>
      <c r="M3787" s="98"/>
    </row>
    <row r="3788" spans="1:13">
      <c r="A3788" s="5"/>
      <c r="B3788" s="97"/>
      <c r="C3788" s="97"/>
      <c r="D3788" s="98"/>
      <c r="E3788" s="98"/>
      <c r="F3788" s="98"/>
      <c r="G3788" s="98"/>
      <c r="H3788" s="98"/>
      <c r="I3788" s="98"/>
      <c r="J3788" s="98"/>
      <c r="K3788" s="98"/>
      <c r="L3788" s="98"/>
      <c r="M3788" s="98"/>
    </row>
    <row r="3789" spans="1:13">
      <c r="A3789" s="5"/>
      <c r="B3789" s="97"/>
      <c r="C3789" s="97"/>
      <c r="D3789" s="98"/>
      <c r="E3789" s="98"/>
      <c r="F3789" s="98"/>
      <c r="G3789" s="98"/>
      <c r="H3789" s="98"/>
      <c r="I3789" s="98"/>
      <c r="J3789" s="98"/>
      <c r="K3789" s="98"/>
      <c r="L3789" s="98"/>
      <c r="M3789" s="98"/>
    </row>
    <row r="3790" spans="1:13">
      <c r="A3790" s="5"/>
      <c r="B3790" s="97"/>
      <c r="C3790" s="97"/>
      <c r="D3790" s="98"/>
      <c r="E3790" s="98"/>
      <c r="F3790" s="98"/>
      <c r="G3790" s="98"/>
      <c r="H3790" s="98"/>
      <c r="I3790" s="98"/>
      <c r="J3790" s="98"/>
      <c r="K3790" s="98"/>
      <c r="L3790" s="98"/>
      <c r="M3790" s="98"/>
    </row>
    <row r="3791" spans="1:13">
      <c r="A3791" s="5"/>
      <c r="B3791" s="97"/>
      <c r="C3791" s="97"/>
      <c r="D3791" s="98"/>
      <c r="E3791" s="98"/>
      <c r="F3791" s="98"/>
      <c r="G3791" s="98"/>
      <c r="H3791" s="98"/>
      <c r="I3791" s="98"/>
      <c r="J3791" s="98"/>
      <c r="K3791" s="98"/>
      <c r="L3791" s="98"/>
      <c r="M3791" s="98"/>
    </row>
    <row r="3792" spans="1:13">
      <c r="A3792" s="5"/>
      <c r="B3792" s="97"/>
      <c r="C3792" s="97"/>
      <c r="D3792" s="98"/>
      <c r="E3792" s="98"/>
      <c r="F3792" s="98"/>
      <c r="G3792" s="98"/>
      <c r="H3792" s="98"/>
      <c r="I3792" s="98"/>
      <c r="J3792" s="98"/>
      <c r="K3792" s="98"/>
      <c r="L3792" s="98"/>
      <c r="M3792" s="98"/>
    </row>
    <row r="3793" spans="1:13">
      <c r="A3793" s="5"/>
      <c r="B3793" s="97"/>
      <c r="C3793" s="97"/>
      <c r="D3793" s="98"/>
      <c r="E3793" s="98"/>
      <c r="F3793" s="98"/>
      <c r="G3793" s="98"/>
      <c r="H3793" s="98"/>
      <c r="I3793" s="98"/>
      <c r="J3793" s="98"/>
      <c r="K3793" s="98"/>
      <c r="L3793" s="98"/>
      <c r="M3793" s="98"/>
    </row>
    <row r="3794" spans="1:13">
      <c r="A3794" s="5"/>
      <c r="B3794" s="97"/>
      <c r="C3794" s="97"/>
      <c r="D3794" s="98"/>
      <c r="E3794" s="98"/>
      <c r="F3794" s="98"/>
      <c r="G3794" s="98"/>
      <c r="H3794" s="98"/>
      <c r="I3794" s="98"/>
      <c r="J3794" s="98"/>
      <c r="K3794" s="98"/>
      <c r="L3794" s="98"/>
      <c r="M3794" s="98"/>
    </row>
    <row r="3795" spans="1:13">
      <c r="A3795" s="5"/>
      <c r="B3795" s="97"/>
      <c r="C3795" s="97"/>
      <c r="D3795" s="98"/>
      <c r="E3795" s="98"/>
      <c r="F3795" s="98"/>
      <c r="G3795" s="98"/>
      <c r="H3795" s="98"/>
      <c r="I3795" s="98"/>
      <c r="J3795" s="98"/>
      <c r="K3795" s="98"/>
      <c r="L3795" s="98"/>
      <c r="M3795" s="98"/>
    </row>
    <row r="3796" spans="1:13">
      <c r="A3796" s="5"/>
      <c r="B3796" s="97"/>
      <c r="C3796" s="97"/>
      <c r="D3796" s="98"/>
      <c r="E3796" s="98"/>
      <c r="F3796" s="98"/>
      <c r="G3796" s="98"/>
      <c r="H3796" s="98"/>
      <c r="I3796" s="98"/>
      <c r="J3796" s="98"/>
      <c r="K3796" s="98"/>
      <c r="L3796" s="98"/>
      <c r="M3796" s="98"/>
    </row>
    <row r="3797" spans="1:13">
      <c r="A3797" s="5"/>
      <c r="B3797" s="97"/>
      <c r="C3797" s="97"/>
      <c r="D3797" s="98"/>
      <c r="E3797" s="98"/>
      <c r="F3797" s="98"/>
      <c r="G3797" s="98"/>
      <c r="H3797" s="98"/>
      <c r="I3797" s="98"/>
      <c r="J3797" s="98"/>
      <c r="K3797" s="98"/>
      <c r="L3797" s="98"/>
      <c r="M3797" s="98"/>
    </row>
    <row r="3798" spans="1:13">
      <c r="A3798" s="5"/>
      <c r="B3798" s="97"/>
      <c r="C3798" s="97"/>
      <c r="D3798" s="98"/>
      <c r="E3798" s="98"/>
      <c r="F3798" s="98"/>
      <c r="G3798" s="98"/>
      <c r="H3798" s="98"/>
      <c r="I3798" s="98"/>
      <c r="J3798" s="98"/>
      <c r="K3798" s="98"/>
      <c r="L3798" s="98"/>
      <c r="M3798" s="98"/>
    </row>
    <row r="3799" spans="1:13">
      <c r="A3799" s="5"/>
      <c r="B3799" s="97"/>
      <c r="C3799" s="97"/>
      <c r="D3799" s="98"/>
      <c r="E3799" s="98"/>
      <c r="F3799" s="98"/>
      <c r="G3799" s="98"/>
      <c r="H3799" s="98"/>
      <c r="I3799" s="98"/>
      <c r="J3799" s="98"/>
      <c r="K3799" s="98"/>
      <c r="L3799" s="98"/>
      <c r="M3799" s="98"/>
    </row>
    <row r="3800" spans="1:13">
      <c r="A3800" s="5"/>
      <c r="B3800" s="97"/>
      <c r="C3800" s="97"/>
      <c r="D3800" s="98"/>
      <c r="E3800" s="98"/>
      <c r="F3800" s="98"/>
      <c r="G3800" s="98"/>
      <c r="H3800" s="98"/>
      <c r="I3800" s="98"/>
      <c r="J3800" s="98"/>
      <c r="K3800" s="98"/>
      <c r="L3800" s="98"/>
      <c r="M3800" s="98"/>
    </row>
    <row r="3801" spans="1:13">
      <c r="A3801" s="5"/>
      <c r="B3801" s="97"/>
      <c r="C3801" s="97"/>
      <c r="D3801" s="98"/>
      <c r="E3801" s="98"/>
      <c r="F3801" s="98"/>
      <c r="G3801" s="98"/>
      <c r="H3801" s="98"/>
      <c r="I3801" s="98"/>
      <c r="J3801" s="98"/>
      <c r="K3801" s="98"/>
      <c r="L3801" s="98"/>
      <c r="M3801" s="98"/>
    </row>
    <row r="3802" spans="1:13">
      <c r="A3802" s="5"/>
      <c r="B3802" s="97"/>
      <c r="C3802" s="97"/>
      <c r="D3802" s="98"/>
      <c r="E3802" s="98"/>
      <c r="F3802" s="98"/>
      <c r="G3802" s="98"/>
      <c r="H3802" s="98"/>
      <c r="I3802" s="98"/>
      <c r="J3802" s="98"/>
      <c r="K3802" s="98"/>
      <c r="L3802" s="98"/>
      <c r="M3802" s="98"/>
    </row>
    <row r="3803" spans="1:13">
      <c r="A3803" s="5"/>
      <c r="B3803" s="97"/>
      <c r="C3803" s="97"/>
      <c r="D3803" s="98"/>
      <c r="E3803" s="98"/>
      <c r="F3803" s="98"/>
      <c r="G3803" s="98"/>
      <c r="H3803" s="98"/>
      <c r="I3803" s="98"/>
      <c r="J3803" s="98"/>
      <c r="K3803" s="98"/>
      <c r="L3803" s="98"/>
      <c r="M3803" s="98"/>
    </row>
    <row r="3804" spans="1:13">
      <c r="A3804" s="5"/>
      <c r="B3804" s="97"/>
      <c r="C3804" s="97"/>
      <c r="D3804" s="98"/>
      <c r="E3804" s="98"/>
      <c r="F3804" s="98"/>
      <c r="G3804" s="98"/>
      <c r="H3804" s="98"/>
      <c r="I3804" s="98"/>
      <c r="J3804" s="98"/>
      <c r="K3804" s="98"/>
      <c r="L3804" s="98"/>
      <c r="M3804" s="98"/>
    </row>
    <row r="3805" spans="1:13">
      <c r="A3805" s="5"/>
      <c r="B3805" s="97"/>
      <c r="C3805" s="97"/>
      <c r="D3805" s="98"/>
      <c r="E3805" s="98"/>
      <c r="F3805" s="98"/>
      <c r="G3805" s="98"/>
      <c r="H3805" s="98"/>
      <c r="I3805" s="98"/>
      <c r="J3805" s="98"/>
      <c r="K3805" s="98"/>
      <c r="L3805" s="98"/>
      <c r="M3805" s="98"/>
    </row>
    <row r="3806" spans="1:13">
      <c r="A3806" s="5"/>
      <c r="B3806" s="97"/>
      <c r="C3806" s="97"/>
      <c r="D3806" s="98"/>
      <c r="E3806" s="98"/>
      <c r="F3806" s="98"/>
      <c r="G3806" s="98"/>
      <c r="H3806" s="98"/>
      <c r="I3806" s="98"/>
      <c r="J3806" s="98"/>
      <c r="K3806" s="98"/>
      <c r="L3806" s="98"/>
      <c r="M3806" s="98"/>
    </row>
    <row r="3807" spans="1:13">
      <c r="A3807" s="5"/>
      <c r="B3807" s="97"/>
      <c r="C3807" s="97"/>
      <c r="D3807" s="98"/>
      <c r="E3807" s="98"/>
      <c r="F3807" s="98"/>
      <c r="G3807" s="98"/>
      <c r="H3807" s="98"/>
      <c r="I3807" s="98"/>
      <c r="J3807" s="98"/>
      <c r="K3807" s="98"/>
      <c r="L3807" s="98"/>
      <c r="M3807" s="98"/>
    </row>
    <row r="3808" spans="1:13">
      <c r="A3808" s="5"/>
      <c r="B3808" s="97"/>
      <c r="C3808" s="97"/>
      <c r="D3808" s="98"/>
      <c r="E3808" s="98"/>
      <c r="F3808" s="98"/>
      <c r="G3808" s="98"/>
      <c r="H3808" s="98"/>
      <c r="I3808" s="98"/>
      <c r="J3808" s="98"/>
      <c r="K3808" s="98"/>
      <c r="L3808" s="98"/>
      <c r="M3808" s="98"/>
    </row>
    <row r="3809" spans="1:13">
      <c r="A3809" s="5"/>
      <c r="B3809" s="97"/>
      <c r="C3809" s="97"/>
      <c r="D3809" s="98"/>
      <c r="E3809" s="98"/>
      <c r="F3809" s="98"/>
      <c r="G3809" s="98"/>
      <c r="H3809" s="98"/>
      <c r="I3809" s="98"/>
      <c r="J3809" s="98"/>
      <c r="K3809" s="98"/>
      <c r="L3809" s="98"/>
      <c r="M3809" s="98"/>
    </row>
    <row r="3810" spans="1:13">
      <c r="A3810" s="5"/>
      <c r="B3810" s="97"/>
      <c r="C3810" s="97"/>
      <c r="D3810" s="98"/>
      <c r="E3810" s="98"/>
      <c r="F3810" s="98"/>
      <c r="G3810" s="98"/>
      <c r="H3810" s="98"/>
      <c r="I3810" s="98"/>
      <c r="J3810" s="98"/>
      <c r="K3810" s="98"/>
      <c r="L3810" s="98"/>
      <c r="M3810" s="98"/>
    </row>
    <row r="3811" spans="1:13">
      <c r="A3811" s="5"/>
      <c r="B3811" s="97"/>
      <c r="C3811" s="97"/>
      <c r="D3811" s="98"/>
      <c r="E3811" s="98"/>
      <c r="F3811" s="98"/>
      <c r="G3811" s="98"/>
      <c r="H3811" s="98"/>
      <c r="I3811" s="98"/>
      <c r="J3811" s="98"/>
      <c r="K3811" s="98"/>
      <c r="L3811" s="98"/>
      <c r="M3811" s="98"/>
    </row>
    <row r="3812" spans="1:13">
      <c r="A3812" s="5"/>
      <c r="B3812" s="97"/>
      <c r="C3812" s="97"/>
      <c r="D3812" s="98"/>
      <c r="E3812" s="98"/>
      <c r="F3812" s="98"/>
      <c r="G3812" s="98"/>
      <c r="H3812" s="98"/>
      <c r="I3812" s="98"/>
      <c r="J3812" s="98"/>
      <c r="K3812" s="98"/>
      <c r="L3812" s="98"/>
      <c r="M3812" s="98"/>
    </row>
    <row r="3813" spans="1:13">
      <c r="A3813" s="5"/>
      <c r="B3813" s="97"/>
      <c r="C3813" s="97"/>
      <c r="D3813" s="98"/>
      <c r="E3813" s="98"/>
      <c r="F3813" s="98"/>
      <c r="G3813" s="98"/>
      <c r="H3813" s="98"/>
      <c r="I3813" s="98"/>
      <c r="J3813" s="98"/>
      <c r="K3813" s="98"/>
      <c r="L3813" s="98"/>
      <c r="M3813" s="98"/>
    </row>
    <row r="3814" spans="1:13">
      <c r="A3814" s="5"/>
      <c r="B3814" s="97"/>
      <c r="C3814" s="97"/>
      <c r="D3814" s="98"/>
      <c r="E3814" s="98"/>
      <c r="F3814" s="98"/>
      <c r="G3814" s="98"/>
      <c r="H3814" s="98"/>
      <c r="I3814" s="98"/>
      <c r="J3814" s="98"/>
      <c r="K3814" s="98"/>
      <c r="L3814" s="98"/>
      <c r="M3814" s="98"/>
    </row>
    <row r="3815" spans="1:13">
      <c r="A3815" s="5"/>
      <c r="B3815" s="97"/>
      <c r="C3815" s="97"/>
      <c r="D3815" s="98"/>
      <c r="E3815" s="98"/>
      <c r="F3815" s="98"/>
      <c r="G3815" s="98"/>
      <c r="H3815" s="98"/>
      <c r="I3815" s="98"/>
      <c r="J3815" s="98"/>
      <c r="K3815" s="98"/>
      <c r="L3815" s="98"/>
      <c r="M3815" s="98"/>
    </row>
    <row r="3816" spans="1:13">
      <c r="A3816" s="5"/>
      <c r="B3816" s="97"/>
      <c r="C3816" s="97"/>
      <c r="D3816" s="98"/>
      <c r="E3816" s="98"/>
      <c r="F3816" s="98"/>
      <c r="G3816" s="98"/>
      <c r="H3816" s="98"/>
      <c r="I3816" s="98"/>
      <c r="J3816" s="98"/>
      <c r="K3816" s="98"/>
      <c r="L3816" s="98"/>
      <c r="M3816" s="98"/>
    </row>
    <row r="3817" spans="1:13">
      <c r="A3817" s="5"/>
      <c r="B3817" s="97"/>
      <c r="C3817" s="97"/>
      <c r="D3817" s="98"/>
      <c r="E3817" s="98"/>
      <c r="F3817" s="98"/>
      <c r="G3817" s="98"/>
      <c r="H3817" s="98"/>
      <c r="I3817" s="98"/>
      <c r="J3817" s="98"/>
      <c r="K3817" s="98"/>
      <c r="L3817" s="98"/>
      <c r="M3817" s="98"/>
    </row>
    <row r="3818" spans="1:13">
      <c r="A3818" s="5"/>
      <c r="B3818" s="97"/>
      <c r="C3818" s="97"/>
      <c r="D3818" s="98"/>
      <c r="E3818" s="98"/>
      <c r="F3818" s="98"/>
      <c r="G3818" s="98"/>
      <c r="H3818" s="98"/>
      <c r="I3818" s="98"/>
      <c r="J3818" s="98"/>
      <c r="K3818" s="98"/>
      <c r="L3818" s="98"/>
      <c r="M3818" s="98"/>
    </row>
    <row r="3819" spans="1:13">
      <c r="A3819" s="5"/>
      <c r="B3819" s="97"/>
      <c r="C3819" s="97"/>
      <c r="D3819" s="98"/>
      <c r="E3819" s="98"/>
      <c r="F3819" s="98"/>
      <c r="G3819" s="98"/>
      <c r="H3819" s="98"/>
      <c r="I3819" s="98"/>
      <c r="J3819" s="98"/>
      <c r="K3819" s="98"/>
      <c r="L3819" s="98"/>
      <c r="M3819" s="98"/>
    </row>
    <row r="3820" spans="1:13">
      <c r="A3820" s="5"/>
      <c r="B3820" s="97"/>
      <c r="C3820" s="97"/>
      <c r="D3820" s="98"/>
      <c r="E3820" s="98"/>
      <c r="F3820" s="98"/>
      <c r="G3820" s="98"/>
      <c r="H3820" s="98"/>
      <c r="I3820" s="98"/>
      <c r="J3820" s="98"/>
      <c r="K3820" s="98"/>
      <c r="L3820" s="98"/>
      <c r="M3820" s="98"/>
    </row>
    <row r="3821" spans="1:13">
      <c r="A3821" s="5"/>
      <c r="B3821" s="97"/>
      <c r="C3821" s="97"/>
      <c r="D3821" s="98"/>
      <c r="E3821" s="98"/>
      <c r="F3821" s="98"/>
      <c r="G3821" s="98"/>
      <c r="H3821" s="98"/>
      <c r="I3821" s="98"/>
      <c r="J3821" s="98"/>
      <c r="K3821" s="98"/>
      <c r="L3821" s="98"/>
      <c r="M3821" s="98"/>
    </row>
    <row r="3822" spans="1:13">
      <c r="A3822" s="5"/>
      <c r="B3822" s="97"/>
      <c r="C3822" s="97"/>
      <c r="D3822" s="98"/>
      <c r="E3822" s="98"/>
      <c r="F3822" s="98"/>
      <c r="G3822" s="98"/>
      <c r="H3822" s="98"/>
      <c r="I3822" s="98"/>
      <c r="J3822" s="98"/>
      <c r="K3822" s="98"/>
      <c r="L3822" s="98"/>
      <c r="M3822" s="98"/>
    </row>
    <row r="3823" spans="1:13">
      <c r="A3823" s="5"/>
      <c r="B3823" s="97"/>
      <c r="C3823" s="97"/>
      <c r="D3823" s="98"/>
      <c r="E3823" s="98"/>
      <c r="F3823" s="98"/>
      <c r="G3823" s="98"/>
      <c r="H3823" s="98"/>
      <c r="I3823" s="98"/>
      <c r="J3823" s="98"/>
      <c r="K3823" s="98"/>
      <c r="L3823" s="98"/>
      <c r="M3823" s="98"/>
    </row>
    <row r="3824" spans="1:13">
      <c r="A3824" s="5"/>
      <c r="B3824" s="97"/>
      <c r="C3824" s="97"/>
      <c r="D3824" s="98"/>
      <c r="E3824" s="98"/>
      <c r="F3824" s="98"/>
      <c r="G3824" s="98"/>
      <c r="H3824" s="98"/>
      <c r="I3824" s="98"/>
      <c r="J3824" s="98"/>
      <c r="K3824" s="98"/>
      <c r="L3824" s="98"/>
      <c r="M3824" s="98"/>
    </row>
    <row r="3825" spans="1:13">
      <c r="A3825" s="5"/>
      <c r="B3825" s="97"/>
      <c r="C3825" s="97"/>
      <c r="D3825" s="98"/>
      <c r="E3825" s="98"/>
      <c r="F3825" s="98"/>
      <c r="G3825" s="98"/>
      <c r="H3825" s="98"/>
      <c r="I3825" s="98"/>
      <c r="J3825" s="98"/>
      <c r="K3825" s="98"/>
      <c r="L3825" s="98"/>
      <c r="M3825" s="98"/>
    </row>
    <row r="3826" spans="1:13">
      <c r="A3826" s="5"/>
      <c r="B3826" s="97"/>
      <c r="C3826" s="97"/>
      <c r="D3826" s="98"/>
      <c r="E3826" s="98"/>
      <c r="F3826" s="98"/>
      <c r="G3826" s="98"/>
      <c r="H3826" s="98"/>
      <c r="I3826" s="98"/>
      <c r="J3826" s="98"/>
      <c r="K3826" s="98"/>
      <c r="L3826" s="98"/>
      <c r="M3826" s="98"/>
    </row>
    <row r="3827" spans="1:13">
      <c r="A3827" s="5"/>
      <c r="B3827" s="97"/>
      <c r="C3827" s="97"/>
      <c r="D3827" s="98"/>
      <c r="E3827" s="98"/>
      <c r="F3827" s="98"/>
      <c r="G3827" s="98"/>
      <c r="H3827" s="98"/>
      <c r="I3827" s="98"/>
      <c r="J3827" s="98"/>
      <c r="K3827" s="98"/>
      <c r="L3827" s="98"/>
      <c r="M3827" s="98"/>
    </row>
    <row r="3828" spans="1:13">
      <c r="A3828" s="5"/>
      <c r="B3828" s="97"/>
      <c r="C3828" s="97"/>
      <c r="D3828" s="98"/>
      <c r="E3828" s="98"/>
      <c r="F3828" s="98"/>
      <c r="G3828" s="98"/>
      <c r="H3828" s="98"/>
      <c r="I3828" s="98"/>
      <c r="J3828" s="98"/>
      <c r="K3828" s="98"/>
      <c r="L3828" s="98"/>
      <c r="M3828" s="98"/>
    </row>
    <row r="3829" spans="1:13">
      <c r="A3829" s="5"/>
      <c r="B3829" s="97"/>
      <c r="C3829" s="97"/>
      <c r="D3829" s="98"/>
      <c r="E3829" s="98"/>
      <c r="F3829" s="98"/>
      <c r="G3829" s="98"/>
      <c r="H3829" s="98"/>
      <c r="I3829" s="98"/>
      <c r="J3829" s="98"/>
      <c r="K3829" s="98"/>
      <c r="L3829" s="98"/>
      <c r="M3829" s="98"/>
    </row>
    <row r="3830" spans="1:13">
      <c r="A3830" s="5"/>
      <c r="B3830" s="97"/>
      <c r="C3830" s="97"/>
      <c r="D3830" s="98"/>
      <c r="E3830" s="98"/>
      <c r="F3830" s="98"/>
      <c r="G3830" s="98"/>
      <c r="H3830" s="98"/>
      <c r="I3830" s="98"/>
      <c r="J3830" s="98"/>
      <c r="K3830" s="98"/>
      <c r="L3830" s="98"/>
      <c r="M3830" s="98"/>
    </row>
    <row r="3831" spans="1:13">
      <c r="A3831" s="5"/>
      <c r="B3831" s="97"/>
      <c r="C3831" s="97"/>
      <c r="D3831" s="98"/>
      <c r="E3831" s="98"/>
      <c r="F3831" s="98"/>
      <c r="G3831" s="98"/>
      <c r="H3831" s="98"/>
      <c r="I3831" s="98"/>
      <c r="J3831" s="98"/>
      <c r="K3831" s="98"/>
      <c r="L3831" s="98"/>
      <c r="M3831" s="98"/>
    </row>
    <row r="3832" spans="1:13">
      <c r="A3832" s="5"/>
      <c r="B3832" s="97"/>
      <c r="C3832" s="97"/>
      <c r="D3832" s="98"/>
      <c r="E3832" s="98"/>
      <c r="F3832" s="98"/>
      <c r="G3832" s="98"/>
      <c r="H3832" s="98"/>
      <c r="I3832" s="98"/>
      <c r="J3832" s="98"/>
      <c r="K3832" s="98"/>
      <c r="L3832" s="98"/>
      <c r="M3832" s="98"/>
    </row>
    <row r="3833" spans="1:13">
      <c r="A3833" s="5"/>
      <c r="B3833" s="97"/>
      <c r="C3833" s="97"/>
      <c r="D3833" s="98"/>
      <c r="E3833" s="98"/>
      <c r="F3833" s="98"/>
      <c r="G3833" s="98"/>
      <c r="H3833" s="98"/>
      <c r="I3833" s="98"/>
      <c r="J3833" s="98"/>
      <c r="K3833" s="98"/>
      <c r="L3833" s="98"/>
      <c r="M3833" s="98"/>
    </row>
    <row r="3834" spans="1:13">
      <c r="A3834" s="5"/>
      <c r="B3834" s="97"/>
      <c r="C3834" s="97"/>
      <c r="D3834" s="98"/>
      <c r="E3834" s="98"/>
      <c r="F3834" s="98"/>
      <c r="G3834" s="98"/>
      <c r="H3834" s="98"/>
      <c r="I3834" s="98"/>
      <c r="J3834" s="98"/>
      <c r="K3834" s="98"/>
      <c r="L3834" s="98"/>
      <c r="M3834" s="98"/>
    </row>
    <row r="3835" spans="1:13">
      <c r="A3835" s="5"/>
      <c r="B3835" s="97"/>
      <c r="C3835" s="97"/>
      <c r="D3835" s="98"/>
      <c r="E3835" s="98"/>
      <c r="F3835" s="98"/>
      <c r="G3835" s="98"/>
      <c r="H3835" s="98"/>
      <c r="I3835" s="98"/>
      <c r="J3835" s="98"/>
      <c r="K3835" s="98"/>
      <c r="L3835" s="98"/>
      <c r="M3835" s="98"/>
    </row>
    <row r="3836" spans="1:13">
      <c r="A3836" s="5"/>
      <c r="B3836" s="97"/>
      <c r="C3836" s="97"/>
      <c r="D3836" s="98"/>
      <c r="E3836" s="98"/>
      <c r="F3836" s="98"/>
      <c r="G3836" s="98"/>
      <c r="H3836" s="98"/>
      <c r="I3836" s="98"/>
      <c r="J3836" s="98"/>
      <c r="K3836" s="98"/>
      <c r="L3836" s="98"/>
      <c r="M3836" s="98"/>
    </row>
    <row r="3837" spans="1:13">
      <c r="A3837" s="5"/>
      <c r="B3837" s="97"/>
      <c r="C3837" s="97"/>
      <c r="D3837" s="98"/>
      <c r="E3837" s="98"/>
      <c r="F3837" s="98"/>
      <c r="G3837" s="98"/>
      <c r="H3837" s="98"/>
      <c r="I3837" s="98"/>
      <c r="J3837" s="98"/>
      <c r="K3837" s="98"/>
      <c r="L3837" s="98"/>
      <c r="M3837" s="98"/>
    </row>
    <row r="3838" spans="1:13">
      <c r="A3838" s="5"/>
      <c r="B3838" s="97"/>
      <c r="C3838" s="97"/>
      <c r="D3838" s="98"/>
      <c r="E3838" s="98"/>
      <c r="F3838" s="98"/>
      <c r="G3838" s="98"/>
      <c r="H3838" s="98"/>
      <c r="I3838" s="98"/>
      <c r="J3838" s="98"/>
      <c r="K3838" s="98"/>
      <c r="L3838" s="98"/>
      <c r="M3838" s="98"/>
    </row>
    <row r="3839" spans="1:13">
      <c r="A3839" s="5"/>
      <c r="B3839" s="97"/>
      <c r="C3839" s="97"/>
      <c r="D3839" s="98"/>
      <c r="E3839" s="98"/>
      <c r="F3839" s="98"/>
      <c r="G3839" s="98"/>
      <c r="H3839" s="98"/>
      <c r="I3839" s="98"/>
      <c r="J3839" s="98"/>
      <c r="K3839" s="98"/>
      <c r="L3839" s="98"/>
      <c r="M3839" s="98"/>
    </row>
    <row r="3840" spans="1:13">
      <c r="A3840" s="5"/>
      <c r="B3840" s="97"/>
      <c r="C3840" s="97"/>
      <c r="D3840" s="98"/>
      <c r="E3840" s="98"/>
      <c r="F3840" s="98"/>
      <c r="G3840" s="98"/>
      <c r="H3840" s="98"/>
      <c r="I3840" s="98"/>
      <c r="J3840" s="98"/>
      <c r="K3840" s="98"/>
      <c r="L3840" s="98"/>
      <c r="M3840" s="98"/>
    </row>
    <row r="3841" spans="1:13">
      <c r="A3841" s="5"/>
      <c r="B3841" s="97"/>
      <c r="C3841" s="97"/>
      <c r="D3841" s="98"/>
      <c r="E3841" s="98"/>
      <c r="F3841" s="98"/>
      <c r="G3841" s="98"/>
      <c r="H3841" s="98"/>
      <c r="I3841" s="98"/>
      <c r="J3841" s="98"/>
      <c r="K3841" s="98"/>
      <c r="L3841" s="98"/>
      <c r="M3841" s="98"/>
    </row>
    <row r="3842" spans="1:13">
      <c r="A3842" s="5"/>
      <c r="B3842" s="97"/>
      <c r="C3842" s="97"/>
      <c r="D3842" s="98"/>
      <c r="E3842" s="98"/>
      <c r="F3842" s="98"/>
      <c r="G3842" s="98"/>
      <c r="H3842" s="98"/>
      <c r="I3842" s="98"/>
      <c r="J3842" s="98"/>
      <c r="K3842" s="98"/>
      <c r="L3842" s="98"/>
      <c r="M3842" s="98"/>
    </row>
    <row r="3843" spans="1:13">
      <c r="A3843" s="5"/>
      <c r="B3843" s="97"/>
      <c r="C3843" s="97"/>
      <c r="D3843" s="98"/>
      <c r="E3843" s="98"/>
      <c r="F3843" s="98"/>
      <c r="G3843" s="98"/>
      <c r="H3843" s="98"/>
      <c r="I3843" s="98"/>
      <c r="J3843" s="98"/>
      <c r="K3843" s="98"/>
      <c r="L3843" s="98"/>
      <c r="M3843" s="98"/>
    </row>
    <row r="3844" spans="1:13">
      <c r="A3844" s="5"/>
      <c r="B3844" s="97"/>
      <c r="C3844" s="97"/>
      <c r="D3844" s="98"/>
      <c r="E3844" s="98"/>
      <c r="F3844" s="98"/>
      <c r="G3844" s="98"/>
      <c r="H3844" s="98"/>
      <c r="I3844" s="98"/>
      <c r="J3844" s="98"/>
      <c r="K3844" s="98"/>
      <c r="L3844" s="98"/>
      <c r="M3844" s="98"/>
    </row>
    <row r="3845" spans="1:13">
      <c r="A3845" s="5"/>
      <c r="B3845" s="97"/>
      <c r="C3845" s="97"/>
      <c r="D3845" s="98"/>
      <c r="E3845" s="98"/>
      <c r="F3845" s="98"/>
      <c r="G3845" s="98"/>
      <c r="H3845" s="98"/>
      <c r="I3845" s="98"/>
      <c r="J3845" s="98"/>
      <c r="K3845" s="98"/>
      <c r="L3845" s="98"/>
      <c r="M3845" s="98"/>
    </row>
    <row r="3846" spans="1:13">
      <c r="A3846" s="5"/>
      <c r="B3846" s="3"/>
      <c r="C3846" s="3"/>
      <c r="D3846" s="4"/>
      <c r="E3846" s="4"/>
      <c r="F3846" s="4"/>
      <c r="G3846" s="4"/>
      <c r="H3846" s="98"/>
      <c r="I3846" s="4"/>
      <c r="J3846" s="4"/>
      <c r="K3846" s="4"/>
      <c r="L3846" s="4"/>
      <c r="M3846" s="4"/>
    </row>
    <row r="3847" spans="1:13">
      <c r="A3847" s="5"/>
      <c r="B3847" s="97"/>
      <c r="C3847" s="97"/>
      <c r="D3847" s="98"/>
      <c r="E3847" s="98"/>
      <c r="F3847" s="98"/>
      <c r="G3847" s="98"/>
      <c r="H3847" s="98"/>
      <c r="I3847" s="98"/>
      <c r="J3847" s="98"/>
      <c r="K3847" s="98"/>
      <c r="L3847" s="98"/>
      <c r="M3847" s="98"/>
    </row>
    <row r="3848" spans="1:13">
      <c r="A3848" s="5"/>
      <c r="B3848" s="97"/>
      <c r="C3848" s="97"/>
      <c r="D3848" s="98"/>
      <c r="E3848" s="98"/>
      <c r="F3848" s="98"/>
      <c r="G3848" s="98"/>
      <c r="H3848" s="98"/>
      <c r="I3848" s="98"/>
      <c r="J3848" s="98"/>
      <c r="K3848" s="98"/>
      <c r="L3848" s="98"/>
      <c r="M3848" s="98"/>
    </row>
    <row r="3849" spans="1:13">
      <c r="A3849" s="5"/>
      <c r="B3849" s="97"/>
      <c r="C3849" s="97"/>
      <c r="D3849" s="98"/>
      <c r="E3849" s="98"/>
      <c r="F3849" s="98"/>
      <c r="G3849" s="98"/>
      <c r="H3849" s="98"/>
      <c r="I3849" s="98"/>
      <c r="J3849" s="98"/>
      <c r="K3849" s="98"/>
      <c r="L3849" s="98"/>
      <c r="M3849" s="98"/>
    </row>
    <row r="3850" spans="1:13">
      <c r="A3850" s="5"/>
      <c r="B3850" s="97"/>
      <c r="C3850" s="97"/>
      <c r="D3850" s="98"/>
      <c r="E3850" s="98"/>
      <c r="F3850" s="98"/>
      <c r="G3850" s="98"/>
      <c r="H3850" s="98"/>
      <c r="I3850" s="98"/>
      <c r="J3850" s="98"/>
      <c r="K3850" s="98"/>
      <c r="L3850" s="98"/>
      <c r="M3850" s="98"/>
    </row>
    <row r="3851" spans="1:13">
      <c r="A3851" s="5"/>
      <c r="B3851" s="97"/>
      <c r="C3851" s="97"/>
      <c r="D3851" s="98"/>
      <c r="E3851" s="98"/>
      <c r="F3851" s="98"/>
      <c r="G3851" s="98"/>
      <c r="H3851" s="98"/>
      <c r="I3851" s="98"/>
      <c r="J3851" s="98"/>
      <c r="K3851" s="98"/>
      <c r="L3851" s="98"/>
      <c r="M3851" s="98"/>
    </row>
    <row r="3852" spans="1:13">
      <c r="A3852" s="5"/>
      <c r="B3852" s="97"/>
      <c r="C3852" s="97"/>
      <c r="D3852" s="98"/>
      <c r="E3852" s="98"/>
      <c r="F3852" s="98"/>
      <c r="G3852" s="98"/>
      <c r="H3852" s="98"/>
      <c r="I3852" s="98"/>
      <c r="J3852" s="98"/>
      <c r="K3852" s="98"/>
      <c r="L3852" s="98"/>
      <c r="M3852" s="98"/>
    </row>
    <row r="3853" spans="1:13">
      <c r="A3853" s="5"/>
      <c r="B3853" s="97"/>
      <c r="C3853" s="97"/>
      <c r="D3853" s="98"/>
      <c r="E3853" s="98"/>
      <c r="F3853" s="98"/>
      <c r="G3853" s="98"/>
      <c r="H3853" s="98"/>
      <c r="I3853" s="98"/>
      <c r="J3853" s="98"/>
      <c r="K3853" s="98"/>
      <c r="L3853" s="98"/>
      <c r="M3853" s="98"/>
    </row>
    <row r="3854" spans="1:13">
      <c r="A3854" s="5"/>
      <c r="B3854" s="97"/>
      <c r="C3854" s="97"/>
      <c r="D3854" s="98"/>
      <c r="E3854" s="98"/>
      <c r="F3854" s="98"/>
      <c r="G3854" s="98"/>
      <c r="H3854" s="98"/>
      <c r="I3854" s="98"/>
      <c r="J3854" s="98"/>
      <c r="K3854" s="98"/>
      <c r="L3854" s="98"/>
      <c r="M3854" s="98"/>
    </row>
    <row r="3855" spans="1:13">
      <c r="A3855" s="5"/>
      <c r="B3855" s="97"/>
      <c r="C3855" s="97"/>
      <c r="D3855" s="98"/>
      <c r="E3855" s="98"/>
      <c r="F3855" s="98"/>
      <c r="G3855" s="98"/>
      <c r="H3855" s="98"/>
      <c r="I3855" s="98"/>
      <c r="J3855" s="98"/>
      <c r="K3855" s="98"/>
      <c r="L3855" s="98"/>
      <c r="M3855" s="98"/>
    </row>
    <row r="3856" spans="1:13">
      <c r="A3856" s="5"/>
      <c r="B3856" s="97"/>
      <c r="C3856" s="97"/>
      <c r="D3856" s="98"/>
      <c r="E3856" s="98"/>
      <c r="F3856" s="98"/>
      <c r="G3856" s="98"/>
      <c r="H3856" s="98"/>
      <c r="I3856" s="98"/>
      <c r="J3856" s="98"/>
      <c r="K3856" s="98"/>
      <c r="L3856" s="98"/>
      <c r="M3856" s="98"/>
    </row>
    <row r="3857" spans="1:13">
      <c r="A3857" s="5"/>
      <c r="B3857" s="97"/>
      <c r="C3857" s="97"/>
      <c r="D3857" s="98"/>
      <c r="E3857" s="98"/>
      <c r="F3857" s="98"/>
      <c r="G3857" s="98"/>
      <c r="H3857" s="98"/>
      <c r="I3857" s="98"/>
      <c r="J3857" s="98"/>
      <c r="K3857" s="98"/>
      <c r="L3857" s="98"/>
      <c r="M3857" s="98"/>
    </row>
    <row r="3858" spans="1:13">
      <c r="A3858" s="5"/>
      <c r="B3858" s="97"/>
      <c r="C3858" s="97"/>
      <c r="D3858" s="98"/>
      <c r="E3858" s="98"/>
      <c r="F3858" s="98"/>
      <c r="G3858" s="98"/>
      <c r="H3858" s="98"/>
      <c r="I3858" s="98"/>
      <c r="J3858" s="98"/>
      <c r="K3858" s="98"/>
      <c r="L3858" s="98"/>
      <c r="M3858" s="98"/>
    </row>
    <row r="3859" spans="1:13">
      <c r="A3859" s="5"/>
      <c r="B3859" s="97"/>
      <c r="C3859" s="97"/>
      <c r="D3859" s="98"/>
      <c r="E3859" s="98"/>
      <c r="F3859" s="98"/>
      <c r="G3859" s="98"/>
      <c r="H3859" s="98"/>
      <c r="I3859" s="98"/>
      <c r="J3859" s="98"/>
      <c r="K3859" s="98"/>
      <c r="L3859" s="98"/>
      <c r="M3859" s="98"/>
    </row>
    <row r="3860" spans="1:13">
      <c r="A3860" s="5"/>
      <c r="B3860" s="97"/>
      <c r="C3860" s="97"/>
      <c r="D3860" s="98"/>
      <c r="E3860" s="98"/>
      <c r="F3860" s="98"/>
      <c r="G3860" s="98"/>
      <c r="H3860" s="98"/>
      <c r="I3860" s="98"/>
      <c r="J3860" s="98"/>
      <c r="K3860" s="98"/>
      <c r="L3860" s="98"/>
      <c r="M3860" s="98"/>
    </row>
    <row r="3861" spans="1:13">
      <c r="A3861" s="5"/>
      <c r="B3861" s="97"/>
      <c r="C3861" s="97"/>
      <c r="D3861" s="98"/>
      <c r="E3861" s="98"/>
      <c r="F3861" s="98"/>
      <c r="G3861" s="98"/>
      <c r="H3861" s="98"/>
      <c r="I3861" s="98"/>
      <c r="J3861" s="98"/>
      <c r="K3861" s="98"/>
      <c r="L3861" s="98"/>
      <c r="M3861" s="98"/>
    </row>
    <row r="3862" spans="1:13">
      <c r="A3862" s="5"/>
      <c r="B3862" s="97"/>
      <c r="C3862" s="97"/>
      <c r="D3862" s="98"/>
      <c r="E3862" s="98"/>
      <c r="F3862" s="98"/>
      <c r="G3862" s="98"/>
      <c r="H3862" s="98"/>
      <c r="I3862" s="98"/>
      <c r="J3862" s="98"/>
      <c r="K3862" s="98"/>
      <c r="L3862" s="98"/>
      <c r="M3862" s="98"/>
    </row>
    <row r="3863" spans="1:13">
      <c r="A3863" s="5"/>
      <c r="B3863" s="97"/>
      <c r="C3863" s="97"/>
      <c r="D3863" s="98"/>
      <c r="E3863" s="98"/>
      <c r="F3863" s="98"/>
      <c r="G3863" s="98"/>
      <c r="H3863" s="98"/>
      <c r="I3863" s="98"/>
      <c r="J3863" s="98"/>
      <c r="K3863" s="98"/>
      <c r="L3863" s="98"/>
      <c r="M3863" s="98"/>
    </row>
    <row r="3864" spans="1:13">
      <c r="A3864" s="5"/>
      <c r="B3864" s="97"/>
      <c r="C3864" s="97"/>
      <c r="D3864" s="98"/>
      <c r="E3864" s="98"/>
      <c r="F3864" s="98"/>
      <c r="G3864" s="98"/>
      <c r="H3864" s="98"/>
      <c r="I3864" s="98"/>
      <c r="J3864" s="98"/>
      <c r="K3864" s="98"/>
      <c r="L3864" s="98"/>
      <c r="M3864" s="98"/>
    </row>
    <row r="3865" spans="1:13">
      <c r="A3865" s="5"/>
      <c r="B3865" s="97"/>
      <c r="C3865" s="97"/>
      <c r="D3865" s="98"/>
      <c r="E3865" s="98"/>
      <c r="F3865" s="98"/>
      <c r="G3865" s="98"/>
      <c r="H3865" s="98"/>
      <c r="I3865" s="98"/>
      <c r="J3865" s="98"/>
      <c r="K3865" s="98"/>
      <c r="L3865" s="98"/>
      <c r="M3865" s="98"/>
    </row>
    <row r="3866" spans="1:13">
      <c r="A3866" s="5"/>
      <c r="B3866" s="97"/>
      <c r="C3866" s="97"/>
      <c r="D3866" s="98"/>
      <c r="E3866" s="98"/>
      <c r="F3866" s="98"/>
      <c r="G3866" s="98"/>
      <c r="H3866" s="98"/>
      <c r="I3866" s="98"/>
      <c r="J3866" s="98"/>
      <c r="K3866" s="98"/>
      <c r="L3866" s="98"/>
      <c r="M3866" s="98"/>
    </row>
    <row r="3867" spans="1:13">
      <c r="A3867" s="5"/>
      <c r="B3867" s="97"/>
      <c r="C3867" s="97"/>
      <c r="D3867" s="98"/>
      <c r="E3867" s="98"/>
      <c r="F3867" s="98"/>
      <c r="G3867" s="98"/>
      <c r="H3867" s="98"/>
      <c r="I3867" s="98"/>
      <c r="J3867" s="98"/>
      <c r="K3867" s="98"/>
      <c r="L3867" s="98"/>
      <c r="M3867" s="98"/>
    </row>
    <row r="3868" spans="1:13">
      <c r="A3868" s="5"/>
      <c r="B3868" s="97"/>
      <c r="C3868" s="97"/>
      <c r="D3868" s="98"/>
      <c r="E3868" s="98"/>
      <c r="F3868" s="98"/>
      <c r="G3868" s="98"/>
      <c r="H3868" s="98"/>
      <c r="I3868" s="98"/>
      <c r="J3868" s="98"/>
      <c r="K3868" s="98"/>
      <c r="L3868" s="98"/>
      <c r="M3868" s="98"/>
    </row>
    <row r="3869" spans="1:13">
      <c r="A3869" s="5"/>
      <c r="B3869" s="97"/>
      <c r="C3869" s="97"/>
      <c r="D3869" s="98"/>
      <c r="E3869" s="98"/>
      <c r="F3869" s="98"/>
      <c r="G3869" s="98"/>
      <c r="H3869" s="98"/>
      <c r="I3869" s="98"/>
      <c r="J3869" s="98"/>
      <c r="K3869" s="98"/>
      <c r="L3869" s="98"/>
      <c r="M3869" s="98"/>
    </row>
    <row r="3870" spans="1:13">
      <c r="A3870" s="5"/>
      <c r="B3870" s="97"/>
      <c r="C3870" s="97"/>
      <c r="D3870" s="98"/>
      <c r="E3870" s="98"/>
      <c r="F3870" s="98"/>
      <c r="G3870" s="98"/>
      <c r="H3870" s="98"/>
      <c r="I3870" s="98"/>
      <c r="J3870" s="98"/>
      <c r="K3870" s="98"/>
      <c r="L3870" s="98"/>
      <c r="M3870" s="98"/>
    </row>
    <row r="3871" spans="1:13">
      <c r="A3871" s="5"/>
      <c r="B3871" s="97"/>
      <c r="C3871" s="97"/>
      <c r="D3871" s="98"/>
      <c r="E3871" s="98"/>
      <c r="F3871" s="98"/>
      <c r="G3871" s="98"/>
      <c r="H3871" s="98"/>
      <c r="I3871" s="98"/>
      <c r="J3871" s="98"/>
      <c r="K3871" s="98"/>
      <c r="L3871" s="98"/>
      <c r="M3871" s="98"/>
    </row>
    <row r="3872" spans="1:13">
      <c r="A3872" s="5"/>
      <c r="B3872" s="97"/>
      <c r="C3872" s="97"/>
      <c r="D3872" s="98"/>
      <c r="E3872" s="98"/>
      <c r="F3872" s="98"/>
      <c r="G3872" s="98"/>
      <c r="H3872" s="98"/>
      <c r="I3872" s="98"/>
      <c r="J3872" s="98"/>
      <c r="K3872" s="98"/>
      <c r="L3872" s="98"/>
      <c r="M3872" s="98"/>
    </row>
    <row r="3873" spans="1:13">
      <c r="A3873" s="5"/>
      <c r="B3873" s="97"/>
      <c r="C3873" s="97"/>
      <c r="D3873" s="98"/>
      <c r="E3873" s="98"/>
      <c r="F3873" s="98"/>
      <c r="G3873" s="98"/>
      <c r="H3873" s="98"/>
      <c r="I3873" s="98"/>
      <c r="J3873" s="98"/>
      <c r="K3873" s="98"/>
      <c r="L3873" s="98"/>
      <c r="M3873" s="98"/>
    </row>
    <row r="3874" spans="1:13">
      <c r="A3874" s="5"/>
      <c r="B3874" s="97"/>
      <c r="C3874" s="97"/>
      <c r="D3874" s="98"/>
      <c r="E3874" s="98"/>
      <c r="F3874" s="98"/>
      <c r="G3874" s="98"/>
      <c r="H3874" s="98"/>
      <c r="I3874" s="98"/>
      <c r="J3874" s="98"/>
      <c r="K3874" s="98"/>
      <c r="L3874" s="98"/>
      <c r="M3874" s="98"/>
    </row>
    <row r="3875" spans="1:13">
      <c r="A3875" s="5"/>
      <c r="B3875" s="97"/>
      <c r="C3875" s="97"/>
      <c r="D3875" s="98"/>
      <c r="E3875" s="98"/>
      <c r="F3875" s="98"/>
      <c r="G3875" s="98"/>
      <c r="H3875" s="98"/>
      <c r="I3875" s="98"/>
      <c r="J3875" s="98"/>
      <c r="K3875" s="98"/>
      <c r="L3875" s="98"/>
      <c r="M3875" s="98"/>
    </row>
    <row r="3876" spans="1:13">
      <c r="A3876" s="5"/>
      <c r="B3876" s="97"/>
      <c r="C3876" s="97"/>
      <c r="D3876" s="98"/>
      <c r="E3876" s="98"/>
      <c r="F3876" s="98"/>
      <c r="G3876" s="98"/>
      <c r="H3876" s="98"/>
      <c r="I3876" s="98"/>
      <c r="J3876" s="98"/>
      <c r="K3876" s="98"/>
      <c r="L3876" s="98"/>
      <c r="M3876" s="98"/>
    </row>
    <row r="3877" spans="1:13">
      <c r="A3877" s="5"/>
      <c r="B3877" s="97"/>
      <c r="C3877" s="97"/>
      <c r="D3877" s="98"/>
      <c r="E3877" s="98"/>
      <c r="F3877" s="98"/>
      <c r="G3877" s="98"/>
      <c r="H3877" s="98"/>
      <c r="I3877" s="98"/>
      <c r="J3877" s="98"/>
      <c r="K3877" s="98"/>
      <c r="L3877" s="98"/>
      <c r="M3877" s="98"/>
    </row>
    <row r="3878" spans="1:13">
      <c r="A3878" s="5"/>
      <c r="B3878" s="97"/>
      <c r="C3878" s="97"/>
      <c r="D3878" s="98"/>
      <c r="E3878" s="98"/>
      <c r="F3878" s="98"/>
      <c r="G3878" s="98"/>
      <c r="H3878" s="98"/>
      <c r="I3878" s="98"/>
      <c r="J3878" s="98"/>
      <c r="K3878" s="98"/>
      <c r="L3878" s="98"/>
      <c r="M3878" s="98"/>
    </row>
    <row r="3879" spans="1:13">
      <c r="A3879" s="5"/>
      <c r="B3879" s="97"/>
      <c r="C3879" s="97"/>
      <c r="D3879" s="98"/>
      <c r="E3879" s="98"/>
      <c r="F3879" s="98"/>
      <c r="G3879" s="98"/>
      <c r="H3879" s="98"/>
      <c r="I3879" s="98"/>
      <c r="J3879" s="98"/>
      <c r="K3879" s="98"/>
      <c r="L3879" s="98"/>
      <c r="M3879" s="98"/>
    </row>
    <row r="3880" spans="1:13">
      <c r="A3880" s="5"/>
      <c r="B3880" s="97"/>
      <c r="C3880" s="97"/>
      <c r="D3880" s="98"/>
      <c r="E3880" s="98"/>
      <c r="F3880" s="98"/>
      <c r="G3880" s="98"/>
      <c r="H3880" s="98"/>
      <c r="I3880" s="98"/>
      <c r="J3880" s="98"/>
      <c r="K3880" s="98"/>
      <c r="L3880" s="98"/>
      <c r="M3880" s="98"/>
    </row>
    <row r="3881" spans="1:13">
      <c r="A3881" s="5"/>
      <c r="B3881" s="97"/>
      <c r="C3881" s="97"/>
      <c r="D3881" s="98"/>
      <c r="E3881" s="98"/>
      <c r="F3881" s="98"/>
      <c r="G3881" s="98"/>
      <c r="H3881" s="98"/>
      <c r="I3881" s="98"/>
      <c r="J3881" s="98"/>
      <c r="K3881" s="98"/>
      <c r="L3881" s="98"/>
      <c r="M3881" s="98"/>
    </row>
    <row r="3882" spans="1:13">
      <c r="A3882" s="5"/>
      <c r="B3882" s="97"/>
      <c r="C3882" s="97"/>
      <c r="D3882" s="98"/>
      <c r="E3882" s="98"/>
      <c r="F3882" s="98"/>
      <c r="G3882" s="98"/>
      <c r="H3882" s="98"/>
      <c r="I3882" s="98"/>
      <c r="J3882" s="98"/>
      <c r="K3882" s="98"/>
      <c r="L3882" s="98"/>
      <c r="M3882" s="98"/>
    </row>
    <row r="3883" spans="1:13">
      <c r="A3883" s="5"/>
      <c r="B3883" s="97"/>
      <c r="C3883" s="97"/>
      <c r="D3883" s="98"/>
      <c r="E3883" s="98"/>
      <c r="F3883" s="98"/>
      <c r="G3883" s="98"/>
      <c r="H3883" s="98"/>
      <c r="I3883" s="98"/>
      <c r="J3883" s="98"/>
      <c r="K3883" s="98"/>
      <c r="L3883" s="98"/>
      <c r="M3883" s="98"/>
    </row>
    <row r="3884" spans="1:13">
      <c r="A3884" s="5"/>
      <c r="B3884" s="97"/>
      <c r="C3884" s="97"/>
      <c r="D3884" s="98"/>
      <c r="E3884" s="98"/>
      <c r="F3884" s="98"/>
      <c r="G3884" s="98"/>
      <c r="H3884" s="98"/>
      <c r="I3884" s="98"/>
      <c r="J3884" s="98"/>
      <c r="K3884" s="98"/>
      <c r="L3884" s="98"/>
      <c r="M3884" s="98"/>
    </row>
    <row r="3885" spans="1:13">
      <c r="A3885" s="5"/>
      <c r="B3885" s="97"/>
      <c r="C3885" s="97"/>
      <c r="D3885" s="98"/>
      <c r="E3885" s="98"/>
      <c r="F3885" s="98"/>
      <c r="G3885" s="98"/>
      <c r="H3885" s="98"/>
      <c r="I3885" s="98"/>
      <c r="J3885" s="98"/>
      <c r="K3885" s="98"/>
      <c r="L3885" s="98"/>
      <c r="M3885" s="98"/>
    </row>
    <row r="3886" spans="1:13">
      <c r="A3886" s="5"/>
      <c r="B3886" s="97"/>
      <c r="C3886" s="97"/>
      <c r="D3886" s="98"/>
      <c r="E3886" s="98"/>
      <c r="F3886" s="98"/>
      <c r="G3886" s="98"/>
      <c r="H3886" s="98"/>
      <c r="I3886" s="98"/>
      <c r="J3886" s="98"/>
      <c r="K3886" s="98"/>
      <c r="L3886" s="98"/>
      <c r="M3886" s="98"/>
    </row>
    <row r="3887" spans="1:13">
      <c r="A3887" s="5"/>
      <c r="B3887" s="97"/>
      <c r="C3887" s="97"/>
      <c r="D3887" s="98"/>
      <c r="E3887" s="98"/>
      <c r="F3887" s="98"/>
      <c r="G3887" s="98"/>
      <c r="H3887" s="98"/>
      <c r="I3887" s="98"/>
      <c r="J3887" s="98"/>
      <c r="K3887" s="98"/>
      <c r="L3887" s="98"/>
      <c r="M3887" s="98"/>
    </row>
    <row r="3888" spans="1:13">
      <c r="A3888" s="5"/>
      <c r="B3888" s="97"/>
      <c r="C3888" s="97"/>
      <c r="D3888" s="98"/>
      <c r="E3888" s="98"/>
      <c r="F3888" s="98"/>
      <c r="G3888" s="98"/>
      <c r="H3888" s="98"/>
      <c r="I3888" s="98"/>
      <c r="J3888" s="98"/>
      <c r="K3888" s="98"/>
      <c r="L3888" s="98"/>
      <c r="M3888" s="98"/>
    </row>
    <row r="3889" spans="1:13">
      <c r="A3889" s="5"/>
      <c r="B3889" s="97"/>
      <c r="C3889" s="97"/>
      <c r="D3889" s="98"/>
      <c r="E3889" s="98"/>
      <c r="F3889" s="98"/>
      <c r="G3889" s="98"/>
      <c r="H3889" s="98"/>
      <c r="I3889" s="98"/>
      <c r="J3889" s="98"/>
      <c r="K3889" s="98"/>
      <c r="L3889" s="98"/>
      <c r="M3889" s="98"/>
    </row>
    <row r="3890" spans="1:13">
      <c r="A3890" s="5"/>
      <c r="B3890" s="97"/>
      <c r="C3890" s="97"/>
      <c r="D3890" s="98"/>
      <c r="E3890" s="98"/>
      <c r="F3890" s="98"/>
      <c r="G3890" s="98"/>
      <c r="H3890" s="98"/>
      <c r="I3890" s="98"/>
      <c r="J3890" s="98"/>
      <c r="K3890" s="98"/>
      <c r="L3890" s="98"/>
      <c r="M3890" s="98"/>
    </row>
    <row r="3891" spans="1:13">
      <c r="A3891" s="5"/>
      <c r="B3891" s="97"/>
      <c r="C3891" s="97"/>
      <c r="D3891" s="98"/>
      <c r="E3891" s="98"/>
      <c r="F3891" s="98"/>
      <c r="G3891" s="98"/>
      <c r="H3891" s="98"/>
      <c r="I3891" s="98"/>
      <c r="J3891" s="98"/>
      <c r="K3891" s="98"/>
      <c r="L3891" s="98"/>
      <c r="M3891" s="98"/>
    </row>
    <row r="3892" spans="1:13">
      <c r="A3892" s="5"/>
      <c r="B3892" s="97"/>
      <c r="C3892" s="97"/>
      <c r="D3892" s="98"/>
      <c r="E3892" s="98"/>
      <c r="F3892" s="98"/>
      <c r="G3892" s="98"/>
      <c r="H3892" s="98"/>
      <c r="I3892" s="98"/>
      <c r="J3892" s="98"/>
      <c r="K3892" s="98"/>
      <c r="L3892" s="98"/>
      <c r="M3892" s="98"/>
    </row>
    <row r="3893" spans="1:13">
      <c r="A3893" s="5"/>
      <c r="B3893" s="97"/>
      <c r="C3893" s="97"/>
      <c r="D3893" s="98"/>
      <c r="E3893" s="98"/>
      <c r="F3893" s="98"/>
      <c r="G3893" s="98"/>
      <c r="H3893" s="98"/>
      <c r="I3893" s="98"/>
      <c r="J3893" s="98"/>
      <c r="K3893" s="98"/>
      <c r="L3893" s="98"/>
      <c r="M3893" s="98"/>
    </row>
    <row r="3894" spans="1:13">
      <c r="A3894" s="5"/>
      <c r="B3894" s="97"/>
      <c r="C3894" s="97"/>
      <c r="D3894" s="98"/>
      <c r="E3894" s="98"/>
      <c r="F3894" s="98"/>
      <c r="G3894" s="98"/>
      <c r="H3894" s="98"/>
      <c r="I3894" s="98"/>
      <c r="J3894" s="98"/>
      <c r="K3894" s="98"/>
      <c r="L3894" s="98"/>
      <c r="M3894" s="98"/>
    </row>
    <row r="3895" spans="1:13">
      <c r="A3895" s="5"/>
      <c r="B3895" s="97"/>
      <c r="C3895" s="97"/>
      <c r="D3895" s="98"/>
      <c r="E3895" s="98"/>
      <c r="F3895" s="98"/>
      <c r="G3895" s="98"/>
      <c r="H3895" s="98"/>
      <c r="I3895" s="98"/>
      <c r="J3895" s="98"/>
      <c r="K3895" s="98"/>
      <c r="L3895" s="98"/>
      <c r="M3895" s="98"/>
    </row>
    <row r="3896" spans="1:13">
      <c r="A3896" s="5"/>
      <c r="B3896" s="97"/>
      <c r="C3896" s="97"/>
      <c r="D3896" s="98"/>
      <c r="E3896" s="98"/>
      <c r="F3896" s="98"/>
      <c r="G3896" s="98"/>
      <c r="H3896" s="98"/>
      <c r="I3896" s="98"/>
      <c r="J3896" s="98"/>
      <c r="K3896" s="98"/>
      <c r="L3896" s="98"/>
      <c r="M3896" s="98"/>
    </row>
    <row r="3897" spans="1:13">
      <c r="A3897" s="5"/>
      <c r="B3897" s="97"/>
      <c r="C3897" s="97"/>
      <c r="D3897" s="98"/>
      <c r="E3897" s="98"/>
      <c r="F3897" s="98"/>
      <c r="G3897" s="98"/>
      <c r="H3897" s="98"/>
      <c r="I3897" s="98"/>
      <c r="J3897" s="98"/>
      <c r="K3897" s="98"/>
      <c r="L3897" s="98"/>
      <c r="M3897" s="98"/>
    </row>
    <row r="3898" spans="1:13">
      <c r="A3898" s="5"/>
      <c r="B3898" s="97"/>
      <c r="C3898" s="97"/>
      <c r="D3898" s="98"/>
      <c r="E3898" s="98"/>
      <c r="F3898" s="98"/>
      <c r="G3898" s="98"/>
      <c r="H3898" s="98"/>
      <c r="I3898" s="98"/>
      <c r="J3898" s="98"/>
      <c r="K3898" s="98"/>
      <c r="L3898" s="98"/>
      <c r="M3898" s="98"/>
    </row>
    <row r="3899" spans="1:13">
      <c r="A3899" s="5"/>
      <c r="B3899" s="3"/>
      <c r="C3899" s="3"/>
      <c r="D3899" s="4"/>
      <c r="E3899" s="4"/>
      <c r="F3899" s="4"/>
      <c r="G3899" s="4"/>
      <c r="H3899" s="98"/>
      <c r="I3899" s="98"/>
      <c r="J3899" s="4"/>
      <c r="K3899" s="4"/>
      <c r="L3899" s="4"/>
      <c r="M3899" s="4"/>
    </row>
    <row r="3900" spans="1:13">
      <c r="A3900" s="5"/>
      <c r="B3900" s="97"/>
      <c r="C3900" s="97"/>
      <c r="D3900" s="98"/>
      <c r="E3900" s="98"/>
      <c r="F3900" s="98"/>
      <c r="G3900" s="98"/>
      <c r="H3900" s="98"/>
      <c r="I3900" s="98"/>
      <c r="J3900" s="98"/>
      <c r="K3900" s="98"/>
      <c r="L3900" s="98"/>
      <c r="M3900" s="98"/>
    </row>
    <row r="3901" spans="1:13">
      <c r="A3901" s="5"/>
      <c r="B3901" s="97"/>
      <c r="C3901" s="97"/>
      <c r="D3901" s="98"/>
      <c r="E3901" s="98"/>
      <c r="F3901" s="98"/>
      <c r="G3901" s="98"/>
      <c r="H3901" s="98"/>
      <c r="I3901" s="98"/>
      <c r="J3901" s="98"/>
      <c r="K3901" s="98"/>
      <c r="L3901" s="98"/>
      <c r="M3901" s="98"/>
    </row>
    <row r="3902" spans="1:13">
      <c r="A3902" s="5"/>
      <c r="B3902" s="97"/>
      <c r="C3902" s="97"/>
      <c r="D3902" s="98"/>
      <c r="E3902" s="98"/>
      <c r="F3902" s="98"/>
      <c r="G3902" s="98"/>
      <c r="H3902" s="98"/>
      <c r="I3902" s="98"/>
      <c r="J3902" s="98"/>
      <c r="K3902" s="98"/>
      <c r="L3902" s="98"/>
      <c r="M3902" s="98"/>
    </row>
    <row r="3903" spans="1:13">
      <c r="A3903" s="5"/>
      <c r="B3903" s="3"/>
      <c r="C3903" s="3"/>
      <c r="D3903" s="4"/>
      <c r="E3903" s="4"/>
      <c r="F3903" s="4"/>
      <c r="G3903" s="4"/>
      <c r="H3903" s="98"/>
      <c r="I3903" s="4"/>
      <c r="J3903" s="4"/>
      <c r="K3903" s="4"/>
      <c r="L3903" s="4"/>
      <c r="M3903" s="4"/>
    </row>
    <row r="3904" spans="1:13">
      <c r="A3904" s="5"/>
      <c r="B3904" s="97"/>
      <c r="C3904" s="97"/>
      <c r="D3904" s="98"/>
      <c r="E3904" s="98"/>
      <c r="F3904" s="98"/>
      <c r="G3904" s="98"/>
      <c r="H3904" s="98"/>
      <c r="I3904" s="98"/>
      <c r="J3904" s="98"/>
      <c r="K3904" s="98"/>
      <c r="L3904" s="98"/>
      <c r="M3904" s="98"/>
    </row>
    <row r="3905" spans="1:13">
      <c r="A3905" s="5"/>
      <c r="B3905" s="97"/>
      <c r="C3905" s="97"/>
      <c r="D3905" s="98"/>
      <c r="E3905" s="98"/>
      <c r="F3905" s="98"/>
      <c r="G3905" s="98"/>
      <c r="H3905" s="98"/>
      <c r="I3905" s="98"/>
      <c r="J3905" s="98"/>
      <c r="K3905" s="98"/>
      <c r="L3905" s="98"/>
      <c r="M3905" s="98"/>
    </row>
    <row r="3906" spans="1:13">
      <c r="A3906" s="5"/>
      <c r="B3906" s="97"/>
      <c r="C3906" s="97"/>
      <c r="D3906" s="98"/>
      <c r="E3906" s="98"/>
      <c r="F3906" s="98"/>
      <c r="G3906" s="98"/>
      <c r="H3906" s="98"/>
      <c r="I3906" s="98"/>
      <c r="J3906" s="98"/>
      <c r="K3906" s="98"/>
      <c r="L3906" s="98"/>
      <c r="M3906" s="98"/>
    </row>
    <row r="3907" spans="1:13">
      <c r="A3907" s="5"/>
      <c r="B3907" s="97"/>
      <c r="C3907" s="97"/>
      <c r="D3907" s="98"/>
      <c r="E3907" s="98"/>
      <c r="F3907" s="98"/>
      <c r="G3907" s="98"/>
      <c r="H3907" s="98"/>
      <c r="I3907" s="98"/>
      <c r="J3907" s="98"/>
      <c r="K3907" s="98"/>
      <c r="L3907" s="98"/>
      <c r="M3907" s="98"/>
    </row>
    <row r="3908" spans="1:13">
      <c r="A3908" s="5"/>
      <c r="B3908" s="97"/>
      <c r="C3908" s="97"/>
      <c r="D3908" s="98"/>
      <c r="E3908" s="98"/>
      <c r="F3908" s="98"/>
      <c r="G3908" s="98"/>
      <c r="H3908" s="98"/>
      <c r="I3908" s="98"/>
      <c r="J3908" s="98"/>
      <c r="K3908" s="98"/>
      <c r="L3908" s="98"/>
      <c r="M3908" s="98"/>
    </row>
    <row r="3909" spans="1:13">
      <c r="A3909" s="5"/>
      <c r="B3909" s="97"/>
      <c r="C3909" s="97"/>
      <c r="D3909" s="98"/>
      <c r="E3909" s="98"/>
      <c r="F3909" s="98"/>
      <c r="G3909" s="98"/>
      <c r="H3909" s="98"/>
      <c r="I3909" s="98"/>
      <c r="J3909" s="98"/>
      <c r="K3909" s="98"/>
      <c r="L3909" s="98"/>
      <c r="M3909" s="98"/>
    </row>
    <row r="3910" spans="1:13">
      <c r="A3910" s="5"/>
      <c r="B3910" s="97"/>
      <c r="C3910" s="97"/>
      <c r="D3910" s="98"/>
      <c r="E3910" s="98"/>
      <c r="F3910" s="98"/>
      <c r="G3910" s="98"/>
      <c r="H3910" s="98"/>
      <c r="I3910" s="98"/>
      <c r="J3910" s="98"/>
      <c r="K3910" s="98"/>
      <c r="L3910" s="98"/>
      <c r="M3910" s="98"/>
    </row>
    <row r="3911" spans="1:13">
      <c r="A3911" s="5"/>
      <c r="B3911" s="97"/>
      <c r="C3911" s="97"/>
      <c r="D3911" s="98"/>
      <c r="E3911" s="98"/>
      <c r="F3911" s="98"/>
      <c r="G3911" s="98"/>
      <c r="H3911" s="98"/>
      <c r="I3911" s="98"/>
      <c r="J3911" s="98"/>
      <c r="K3911" s="98"/>
      <c r="L3911" s="98"/>
      <c r="M3911" s="98"/>
    </row>
    <row r="3912" spans="1:13">
      <c r="A3912" s="5"/>
      <c r="B3912" s="97"/>
      <c r="C3912" s="97"/>
      <c r="D3912" s="98"/>
      <c r="E3912" s="98"/>
      <c r="F3912" s="98"/>
      <c r="G3912" s="98"/>
      <c r="H3912" s="98"/>
      <c r="I3912" s="98"/>
      <c r="J3912" s="98"/>
      <c r="K3912" s="98"/>
      <c r="L3912" s="98"/>
      <c r="M3912" s="98"/>
    </row>
    <row r="3913" spans="1:13">
      <c r="A3913" s="5"/>
      <c r="B3913" s="97"/>
      <c r="C3913" s="97"/>
      <c r="D3913" s="98"/>
      <c r="E3913" s="98"/>
      <c r="F3913" s="98"/>
      <c r="G3913" s="98"/>
      <c r="H3913" s="98"/>
      <c r="I3913" s="98"/>
      <c r="J3913" s="98"/>
      <c r="K3913" s="98"/>
      <c r="L3913" s="98"/>
      <c r="M3913" s="98"/>
    </row>
    <row r="3914" spans="1:13">
      <c r="A3914" s="5"/>
      <c r="B3914" s="97"/>
      <c r="C3914" s="97"/>
      <c r="D3914" s="98"/>
      <c r="E3914" s="98"/>
      <c r="F3914" s="98"/>
      <c r="G3914" s="98"/>
      <c r="H3914" s="98"/>
      <c r="I3914" s="98"/>
      <c r="J3914" s="98"/>
      <c r="K3914" s="98"/>
      <c r="L3914" s="98"/>
      <c r="M3914" s="98"/>
    </row>
    <row r="3915" spans="1:13">
      <c r="A3915" s="5"/>
      <c r="B3915" s="97"/>
      <c r="C3915" s="97"/>
      <c r="D3915" s="98"/>
      <c r="E3915" s="98"/>
      <c r="F3915" s="98"/>
      <c r="G3915" s="98"/>
      <c r="H3915" s="98"/>
      <c r="I3915" s="98"/>
      <c r="J3915" s="98"/>
      <c r="K3915" s="98"/>
      <c r="L3915" s="98"/>
      <c r="M3915" s="98"/>
    </row>
    <row r="3916" spans="1:13">
      <c r="A3916" s="5"/>
      <c r="B3916" s="97"/>
      <c r="C3916" s="97"/>
      <c r="D3916" s="98"/>
      <c r="E3916" s="98"/>
      <c r="F3916" s="98"/>
      <c r="G3916" s="98"/>
      <c r="H3916" s="98"/>
      <c r="I3916" s="98"/>
      <c r="J3916" s="98"/>
      <c r="K3916" s="98"/>
      <c r="L3916" s="98"/>
      <c r="M3916" s="98"/>
    </row>
    <row r="3917" spans="1:13">
      <c r="A3917" s="5"/>
      <c r="B3917" s="97"/>
      <c r="C3917" s="97"/>
      <c r="D3917" s="98"/>
      <c r="E3917" s="98"/>
      <c r="F3917" s="98"/>
      <c r="G3917" s="98"/>
      <c r="H3917" s="98"/>
      <c r="I3917" s="98"/>
      <c r="J3917" s="98"/>
      <c r="K3917" s="98"/>
      <c r="L3917" s="98"/>
      <c r="M3917" s="98"/>
    </row>
    <row r="3918" spans="1:13">
      <c r="A3918" s="5"/>
      <c r="B3918" s="97"/>
      <c r="C3918" s="97"/>
      <c r="D3918" s="98"/>
      <c r="E3918" s="98"/>
      <c r="F3918" s="98"/>
      <c r="G3918" s="98"/>
      <c r="H3918" s="98"/>
      <c r="I3918" s="98"/>
      <c r="J3918" s="98"/>
      <c r="K3918" s="98"/>
      <c r="L3918" s="98"/>
      <c r="M3918" s="98"/>
    </row>
    <row r="3919" spans="1:13">
      <c r="A3919" s="5"/>
      <c r="B3919" s="97"/>
      <c r="C3919" s="97"/>
      <c r="D3919" s="98"/>
      <c r="E3919" s="98"/>
      <c r="F3919" s="98"/>
      <c r="G3919" s="98"/>
      <c r="H3919" s="98"/>
      <c r="I3919" s="98"/>
      <c r="J3919" s="98"/>
      <c r="K3919" s="98"/>
      <c r="L3919" s="98"/>
      <c r="M3919" s="98"/>
    </row>
    <row r="3920" spans="1:13">
      <c r="A3920" s="5"/>
      <c r="B3920" s="97"/>
      <c r="C3920" s="97"/>
      <c r="D3920" s="98"/>
      <c r="E3920" s="98"/>
      <c r="F3920" s="98"/>
      <c r="G3920" s="98"/>
      <c r="H3920" s="98"/>
      <c r="I3920" s="98"/>
      <c r="J3920" s="98"/>
      <c r="K3920" s="98"/>
      <c r="L3920" s="98"/>
      <c r="M3920" s="98"/>
    </row>
    <row r="3921" spans="1:13">
      <c r="A3921" s="5"/>
      <c r="B3921" s="97"/>
      <c r="C3921" s="97"/>
      <c r="D3921" s="98"/>
      <c r="E3921" s="98"/>
      <c r="F3921" s="98"/>
      <c r="G3921" s="98"/>
      <c r="H3921" s="98"/>
      <c r="I3921" s="98"/>
      <c r="J3921" s="98"/>
      <c r="K3921" s="98"/>
      <c r="L3921" s="98"/>
      <c r="M3921" s="98"/>
    </row>
    <row r="3922" spans="1:13">
      <c r="A3922" s="5"/>
      <c r="B3922" s="97"/>
      <c r="C3922" s="97"/>
      <c r="D3922" s="98"/>
      <c r="E3922" s="98"/>
      <c r="F3922" s="98"/>
      <c r="G3922" s="98"/>
      <c r="H3922" s="98"/>
      <c r="I3922" s="98"/>
      <c r="J3922" s="98"/>
      <c r="K3922" s="98"/>
      <c r="L3922" s="98"/>
      <c r="M3922" s="98"/>
    </row>
    <row r="3923" spans="1:13">
      <c r="A3923" s="5"/>
      <c r="B3923" s="97"/>
      <c r="C3923" s="97"/>
      <c r="D3923" s="98"/>
      <c r="E3923" s="98"/>
      <c r="F3923" s="98"/>
      <c r="G3923" s="98"/>
      <c r="H3923" s="98"/>
      <c r="I3923" s="98"/>
      <c r="J3923" s="98"/>
      <c r="K3923" s="98"/>
      <c r="L3923" s="98"/>
      <c r="M3923" s="98"/>
    </row>
    <row r="3924" spans="1:13">
      <c r="A3924" s="5"/>
      <c r="B3924" s="97"/>
      <c r="C3924" s="97"/>
      <c r="D3924" s="98"/>
      <c r="E3924" s="98"/>
      <c r="F3924" s="98"/>
      <c r="G3924" s="98"/>
      <c r="H3924" s="98"/>
      <c r="I3924" s="98"/>
      <c r="J3924" s="98"/>
      <c r="K3924" s="98"/>
      <c r="L3924" s="98"/>
      <c r="M3924" s="98"/>
    </row>
    <row r="3925" spans="1:13">
      <c r="A3925" s="5"/>
      <c r="B3925" s="97"/>
      <c r="C3925" s="97"/>
      <c r="D3925" s="98"/>
      <c r="E3925" s="98"/>
      <c r="F3925" s="98"/>
      <c r="G3925" s="98"/>
      <c r="H3925" s="98"/>
      <c r="I3925" s="98"/>
      <c r="J3925" s="98"/>
      <c r="K3925" s="98"/>
      <c r="L3925" s="98"/>
      <c r="M3925" s="98"/>
    </row>
    <row r="3926" spans="1:13">
      <c r="A3926" s="5"/>
      <c r="B3926" s="97"/>
      <c r="C3926" s="97"/>
      <c r="D3926" s="98"/>
      <c r="E3926" s="98"/>
      <c r="F3926" s="98"/>
      <c r="G3926" s="98"/>
      <c r="H3926" s="98"/>
      <c r="I3926" s="98"/>
      <c r="J3926" s="98"/>
      <c r="K3926" s="98"/>
      <c r="L3926" s="98"/>
      <c r="M3926" s="98"/>
    </row>
    <row r="3927" spans="1:13">
      <c r="A3927" s="5"/>
      <c r="B3927" s="97"/>
      <c r="C3927" s="97"/>
      <c r="D3927" s="98"/>
      <c r="E3927" s="98"/>
      <c r="F3927" s="98"/>
      <c r="G3927" s="98"/>
      <c r="H3927" s="98"/>
      <c r="I3927" s="98"/>
      <c r="J3927" s="98"/>
      <c r="K3927" s="98"/>
      <c r="L3927" s="98"/>
      <c r="M3927" s="98"/>
    </row>
    <row r="3928" spans="1:13">
      <c r="A3928" s="5"/>
      <c r="B3928" s="97"/>
      <c r="C3928" s="97"/>
      <c r="D3928" s="98"/>
      <c r="E3928" s="98"/>
      <c r="F3928" s="98"/>
      <c r="G3928" s="98"/>
      <c r="H3928" s="98"/>
      <c r="I3928" s="98"/>
      <c r="J3928" s="98"/>
      <c r="K3928" s="98"/>
      <c r="L3928" s="98"/>
      <c r="M3928" s="98"/>
    </row>
    <row r="3929" spans="1:13">
      <c r="A3929" s="5"/>
      <c r="B3929" s="97"/>
      <c r="C3929" s="97"/>
      <c r="D3929" s="98"/>
      <c r="E3929" s="98"/>
      <c r="F3929" s="98"/>
      <c r="G3929" s="98"/>
      <c r="H3929" s="98"/>
      <c r="I3929" s="98"/>
      <c r="J3929" s="98"/>
      <c r="K3929" s="98"/>
      <c r="L3929" s="98"/>
      <c r="M3929" s="98"/>
    </row>
    <row r="3930" spans="1:13">
      <c r="A3930" s="5"/>
      <c r="B3930" s="97"/>
      <c r="C3930" s="97"/>
      <c r="D3930" s="98"/>
      <c r="E3930" s="98"/>
      <c r="F3930" s="98"/>
      <c r="G3930" s="98"/>
      <c r="H3930" s="98"/>
      <c r="I3930" s="98"/>
      <c r="J3930" s="98"/>
      <c r="K3930" s="98"/>
      <c r="L3930" s="98"/>
      <c r="M3930" s="98"/>
    </row>
    <row r="3931" spans="1:13">
      <c r="A3931" s="5"/>
      <c r="B3931" s="97"/>
      <c r="C3931" s="97"/>
      <c r="D3931" s="98"/>
      <c r="E3931" s="98"/>
      <c r="F3931" s="98"/>
      <c r="G3931" s="98"/>
      <c r="H3931" s="98"/>
      <c r="I3931" s="98"/>
      <c r="J3931" s="98"/>
      <c r="K3931" s="98"/>
      <c r="L3931" s="98"/>
      <c r="M3931" s="98"/>
    </row>
    <row r="3932" spans="1:13">
      <c r="A3932" s="5"/>
      <c r="B3932" s="97"/>
      <c r="C3932" s="97"/>
      <c r="D3932" s="98"/>
      <c r="E3932" s="98"/>
      <c r="F3932" s="98"/>
      <c r="G3932" s="98"/>
      <c r="H3932" s="98"/>
      <c r="I3932" s="98"/>
      <c r="J3932" s="98"/>
      <c r="K3932" s="98"/>
      <c r="L3932" s="98"/>
      <c r="M3932" s="98"/>
    </row>
    <row r="3933" spans="1:13">
      <c r="A3933" s="5"/>
      <c r="B3933" s="97"/>
      <c r="C3933" s="97"/>
      <c r="D3933" s="98"/>
      <c r="E3933" s="98"/>
      <c r="F3933" s="98"/>
      <c r="G3933" s="98"/>
      <c r="H3933" s="98"/>
      <c r="I3933" s="98"/>
      <c r="J3933" s="98"/>
      <c r="K3933" s="98"/>
      <c r="L3933" s="98"/>
      <c r="M3933" s="98"/>
    </row>
    <row r="3934" spans="1:13">
      <c r="A3934" s="5"/>
      <c r="B3934" s="97"/>
      <c r="C3934" s="97"/>
      <c r="D3934" s="98"/>
      <c r="E3934" s="98"/>
      <c r="F3934" s="98"/>
      <c r="G3934" s="98"/>
      <c r="H3934" s="98"/>
      <c r="I3934" s="98"/>
      <c r="J3934" s="98"/>
      <c r="K3934" s="98"/>
      <c r="L3934" s="98"/>
      <c r="M3934" s="98"/>
    </row>
    <row r="3935" spans="1:13">
      <c r="A3935" s="5"/>
      <c r="B3935" s="97"/>
      <c r="C3935" s="97"/>
      <c r="D3935" s="98"/>
      <c r="E3935" s="98"/>
      <c r="F3935" s="98"/>
      <c r="G3935" s="98"/>
      <c r="H3935" s="98"/>
      <c r="I3935" s="98"/>
      <c r="J3935" s="98"/>
      <c r="K3935" s="98"/>
      <c r="L3935" s="98"/>
      <c r="M3935" s="98"/>
    </row>
    <row r="3936" spans="1:13">
      <c r="A3936" s="5"/>
      <c r="B3936" s="97"/>
      <c r="C3936" s="97"/>
      <c r="D3936" s="98"/>
      <c r="E3936" s="98"/>
      <c r="F3936" s="98"/>
      <c r="G3936" s="98"/>
      <c r="H3936" s="98"/>
      <c r="I3936" s="98"/>
      <c r="J3936" s="98"/>
      <c r="K3936" s="98"/>
      <c r="L3936" s="98"/>
      <c r="M3936" s="98"/>
    </row>
    <row r="3937" spans="1:13">
      <c r="A3937" s="5"/>
      <c r="B3937" s="97"/>
      <c r="C3937" s="97"/>
      <c r="D3937" s="98"/>
      <c r="E3937" s="98"/>
      <c r="F3937" s="98"/>
      <c r="G3937" s="98"/>
      <c r="H3937" s="98"/>
      <c r="I3937" s="98"/>
      <c r="J3937" s="98"/>
      <c r="K3937" s="98"/>
      <c r="L3937" s="98"/>
      <c r="M3937" s="98"/>
    </row>
    <row r="3938" spans="1:13">
      <c r="A3938" s="5"/>
      <c r="B3938" s="3"/>
      <c r="C3938" s="3"/>
      <c r="D3938" s="4"/>
      <c r="E3938" s="4"/>
      <c r="F3938" s="4"/>
      <c r="G3938" s="4"/>
      <c r="H3938" s="98"/>
      <c r="I3938" s="98"/>
      <c r="J3938" s="4"/>
      <c r="K3938" s="4"/>
      <c r="L3938" s="4"/>
      <c r="M3938" s="4"/>
    </row>
    <row r="3939" spans="1:13">
      <c r="A3939" s="5"/>
      <c r="B3939" s="97"/>
      <c r="C3939" s="97"/>
      <c r="D3939" s="98"/>
      <c r="E3939" s="98"/>
      <c r="F3939" s="98"/>
      <c r="G3939" s="98"/>
      <c r="H3939" s="98"/>
      <c r="I3939" s="98"/>
      <c r="J3939" s="98"/>
      <c r="K3939" s="98"/>
      <c r="L3939" s="98"/>
      <c r="M3939" s="98"/>
    </row>
    <row r="3940" spans="1:13">
      <c r="A3940" s="5"/>
      <c r="B3940" s="97"/>
      <c r="C3940" s="97"/>
      <c r="D3940" s="98"/>
      <c r="E3940" s="98"/>
      <c r="F3940" s="98"/>
      <c r="G3940" s="98"/>
      <c r="H3940" s="98"/>
      <c r="I3940" s="98"/>
      <c r="J3940" s="98"/>
      <c r="K3940" s="98"/>
      <c r="L3940" s="98"/>
      <c r="M3940" s="98"/>
    </row>
    <row r="3941" spans="1:13">
      <c r="A3941" s="5"/>
      <c r="B3941" s="97"/>
      <c r="C3941" s="97"/>
      <c r="D3941" s="98"/>
      <c r="E3941" s="98"/>
      <c r="F3941" s="98"/>
      <c r="G3941" s="98"/>
      <c r="H3941" s="98"/>
      <c r="I3941" s="98"/>
      <c r="J3941" s="98"/>
      <c r="K3941" s="98"/>
      <c r="L3941" s="98"/>
      <c r="M3941" s="98"/>
    </row>
    <row r="3942" spans="1:13">
      <c r="A3942" s="5"/>
      <c r="B3942" s="3"/>
      <c r="C3942" s="3"/>
      <c r="D3942" s="4"/>
      <c r="E3942" s="4"/>
      <c r="F3942" s="4"/>
      <c r="G3942" s="4"/>
      <c r="H3942" s="98"/>
      <c r="I3942" s="4"/>
      <c r="J3942" s="4"/>
      <c r="K3942" s="4"/>
      <c r="L3942" s="4"/>
      <c r="M3942" s="4"/>
    </row>
    <row r="3943" spans="1:13">
      <c r="A3943" s="5"/>
      <c r="B3943" s="97"/>
      <c r="C3943" s="97"/>
      <c r="D3943" s="98"/>
      <c r="E3943" s="98"/>
      <c r="F3943" s="98"/>
      <c r="G3943" s="98"/>
      <c r="H3943" s="98"/>
      <c r="I3943" s="98"/>
      <c r="J3943" s="98"/>
      <c r="K3943" s="98"/>
      <c r="L3943" s="98"/>
      <c r="M3943" s="98"/>
    </row>
    <row r="3944" spans="1:13">
      <c r="A3944" s="5"/>
      <c r="B3944" s="97"/>
      <c r="C3944" s="97"/>
      <c r="D3944" s="98"/>
      <c r="E3944" s="98"/>
      <c r="F3944" s="98"/>
      <c r="G3944" s="98"/>
      <c r="H3944" s="98"/>
      <c r="I3944" s="98"/>
      <c r="J3944" s="98"/>
      <c r="K3944" s="98"/>
      <c r="L3944" s="98"/>
      <c r="M3944" s="98"/>
    </row>
    <row r="3945" spans="1:13">
      <c r="A3945" s="5"/>
      <c r="B3945" s="97"/>
      <c r="C3945" s="97"/>
      <c r="D3945" s="98"/>
      <c r="E3945" s="98"/>
      <c r="F3945" s="98"/>
      <c r="G3945" s="98"/>
      <c r="H3945" s="98"/>
      <c r="I3945" s="98"/>
      <c r="J3945" s="98"/>
      <c r="K3945" s="98"/>
      <c r="L3945" s="98"/>
      <c r="M3945" s="98"/>
    </row>
    <row r="3946" spans="1:13">
      <c r="A3946" s="5"/>
      <c r="B3946" s="97"/>
      <c r="C3946" s="97"/>
      <c r="D3946" s="98"/>
      <c r="E3946" s="98"/>
      <c r="F3946" s="98"/>
      <c r="G3946" s="98"/>
      <c r="H3946" s="98"/>
      <c r="I3946" s="98"/>
      <c r="J3946" s="98"/>
      <c r="K3946" s="98"/>
      <c r="L3946" s="98"/>
      <c r="M3946" s="98"/>
    </row>
    <row r="3947" spans="1:13">
      <c r="A3947" s="5"/>
      <c r="B3947" s="97"/>
      <c r="C3947" s="97"/>
      <c r="D3947" s="98"/>
      <c r="E3947" s="98"/>
      <c r="F3947" s="98"/>
      <c r="G3947" s="98"/>
      <c r="H3947" s="98"/>
      <c r="I3947" s="98"/>
      <c r="J3947" s="98"/>
      <c r="K3947" s="98"/>
      <c r="L3947" s="98"/>
      <c r="M3947" s="98"/>
    </row>
    <row r="3948" spans="1:13">
      <c r="A3948" s="5"/>
      <c r="B3948" s="97"/>
      <c r="C3948" s="97"/>
      <c r="D3948" s="98"/>
      <c r="E3948" s="98"/>
      <c r="F3948" s="98"/>
      <c r="G3948" s="98"/>
      <c r="H3948" s="98"/>
      <c r="I3948" s="98"/>
      <c r="J3948" s="98"/>
      <c r="K3948" s="98"/>
      <c r="L3948" s="98"/>
      <c r="M3948" s="98"/>
    </row>
    <row r="3949" spans="1:13">
      <c r="A3949" s="5"/>
      <c r="B3949" s="97"/>
      <c r="C3949" s="97"/>
      <c r="D3949" s="98"/>
      <c r="E3949" s="98"/>
      <c r="F3949" s="98"/>
      <c r="G3949" s="98"/>
      <c r="H3949" s="98"/>
      <c r="I3949" s="98"/>
      <c r="J3949" s="98"/>
      <c r="K3949" s="98"/>
      <c r="L3949" s="98"/>
      <c r="M3949" s="98"/>
    </row>
    <row r="3950" spans="1:13">
      <c r="A3950" s="5"/>
      <c r="B3950" s="97"/>
      <c r="C3950" s="97"/>
      <c r="D3950" s="98"/>
      <c r="E3950" s="98"/>
      <c r="F3950" s="98"/>
      <c r="G3950" s="98"/>
      <c r="H3950" s="98"/>
      <c r="I3950" s="98"/>
      <c r="J3950" s="98"/>
      <c r="K3950" s="98"/>
      <c r="L3950" s="98"/>
      <c r="M3950" s="98"/>
    </row>
    <row r="3951" spans="1:13">
      <c r="A3951" s="5"/>
      <c r="B3951" s="97"/>
      <c r="C3951" s="97"/>
      <c r="D3951" s="98"/>
      <c r="E3951" s="98"/>
      <c r="F3951" s="98"/>
      <c r="G3951" s="98"/>
      <c r="H3951" s="98"/>
      <c r="I3951" s="98"/>
      <c r="J3951" s="98"/>
      <c r="K3951" s="98"/>
      <c r="L3951" s="98"/>
      <c r="M3951" s="98"/>
    </row>
    <row r="3952" spans="1:13">
      <c r="A3952" s="5"/>
      <c r="B3952" s="97"/>
      <c r="C3952" s="97"/>
      <c r="D3952" s="98"/>
      <c r="E3952" s="98"/>
      <c r="F3952" s="98"/>
      <c r="G3952" s="98"/>
      <c r="H3952" s="98"/>
      <c r="I3952" s="98"/>
      <c r="J3952" s="98"/>
      <c r="K3952" s="98"/>
      <c r="L3952" s="98"/>
      <c r="M3952" s="98"/>
    </row>
    <row r="3953" spans="1:13">
      <c r="A3953" s="5"/>
      <c r="B3953" s="97"/>
      <c r="C3953" s="97"/>
      <c r="D3953" s="98"/>
      <c r="E3953" s="98"/>
      <c r="F3953" s="98"/>
      <c r="G3953" s="98"/>
      <c r="H3953" s="98"/>
      <c r="I3953" s="98"/>
      <c r="J3953" s="98"/>
      <c r="K3953" s="98"/>
      <c r="L3953" s="98"/>
      <c r="M3953" s="98"/>
    </row>
    <row r="3954" spans="1:13">
      <c r="A3954" s="5"/>
      <c r="B3954" s="97"/>
      <c r="C3954" s="97"/>
      <c r="D3954" s="98"/>
      <c r="E3954" s="98"/>
      <c r="F3954" s="98"/>
      <c r="G3954" s="98"/>
      <c r="H3954" s="98"/>
      <c r="I3954" s="98"/>
      <c r="J3954" s="98"/>
      <c r="K3954" s="98"/>
      <c r="L3954" s="98"/>
      <c r="M3954" s="98"/>
    </row>
    <row r="3955" spans="1:13">
      <c r="A3955" s="5"/>
      <c r="B3955" s="97"/>
      <c r="C3955" s="97"/>
      <c r="D3955" s="98"/>
      <c r="E3955" s="98"/>
      <c r="F3955" s="98"/>
      <c r="G3955" s="98"/>
      <c r="H3955" s="98"/>
      <c r="I3955" s="98"/>
      <c r="J3955" s="98"/>
      <c r="K3955" s="98"/>
      <c r="L3955" s="98"/>
      <c r="M3955" s="98"/>
    </row>
    <row r="3956" spans="1:13">
      <c r="A3956" s="5"/>
      <c r="B3956" s="97"/>
      <c r="C3956" s="97"/>
      <c r="D3956" s="98"/>
      <c r="E3956" s="98"/>
      <c r="F3956" s="98"/>
      <c r="G3956" s="98"/>
      <c r="H3956" s="98"/>
      <c r="I3956" s="98"/>
      <c r="J3956" s="98"/>
      <c r="K3956" s="98"/>
      <c r="L3956" s="98"/>
      <c r="M3956" s="98"/>
    </row>
    <row r="3957" spans="1:13">
      <c r="A3957" s="5"/>
      <c r="B3957" s="97"/>
      <c r="C3957" s="97"/>
      <c r="D3957" s="98"/>
      <c r="E3957" s="98"/>
      <c r="F3957" s="98"/>
      <c r="G3957" s="98"/>
      <c r="H3957" s="98"/>
      <c r="I3957" s="98"/>
      <c r="J3957" s="98"/>
      <c r="K3957" s="98"/>
      <c r="L3957" s="98"/>
      <c r="M3957" s="98"/>
    </row>
    <row r="3958" spans="1:13">
      <c r="A3958" s="5"/>
      <c r="B3958" s="97"/>
      <c r="C3958" s="97"/>
      <c r="D3958" s="98"/>
      <c r="E3958" s="98"/>
      <c r="F3958" s="98"/>
      <c r="G3958" s="98"/>
      <c r="H3958" s="98"/>
      <c r="I3958" s="98"/>
      <c r="J3958" s="98"/>
      <c r="K3958" s="98"/>
      <c r="L3958" s="98"/>
      <c r="M3958" s="98"/>
    </row>
    <row r="3959" spans="1:13">
      <c r="A3959" s="5"/>
      <c r="B3959" s="97"/>
      <c r="C3959" s="97"/>
      <c r="D3959" s="98"/>
      <c r="E3959" s="98"/>
      <c r="F3959" s="98"/>
      <c r="G3959" s="98"/>
      <c r="H3959" s="98"/>
      <c r="I3959" s="98"/>
      <c r="J3959" s="98"/>
      <c r="K3959" s="98"/>
      <c r="L3959" s="98"/>
      <c r="M3959" s="98"/>
    </row>
    <row r="3960" spans="1:13">
      <c r="A3960" s="5"/>
      <c r="B3960" s="97"/>
      <c r="C3960" s="97"/>
      <c r="D3960" s="98"/>
      <c r="E3960" s="98"/>
      <c r="F3960" s="98"/>
      <c r="G3960" s="98"/>
      <c r="H3960" s="98"/>
      <c r="I3960" s="98"/>
      <c r="J3960" s="98"/>
      <c r="K3960" s="98"/>
      <c r="L3960" s="98"/>
      <c r="M3960" s="98"/>
    </row>
    <row r="3961" spans="1:13">
      <c r="A3961" s="5"/>
      <c r="B3961" s="97"/>
      <c r="C3961" s="97"/>
      <c r="D3961" s="98"/>
      <c r="E3961" s="98"/>
      <c r="F3961" s="98"/>
      <c r="G3961" s="98"/>
      <c r="H3961" s="98"/>
      <c r="I3961" s="98"/>
      <c r="J3961" s="98"/>
      <c r="K3961" s="98"/>
      <c r="L3961" s="98"/>
      <c r="M3961" s="98"/>
    </row>
    <row r="3962" spans="1:13">
      <c r="A3962" s="5"/>
      <c r="B3962" s="97"/>
      <c r="C3962" s="97"/>
      <c r="D3962" s="98"/>
      <c r="E3962" s="98"/>
      <c r="F3962" s="98"/>
      <c r="G3962" s="98"/>
      <c r="H3962" s="98"/>
      <c r="I3962" s="98"/>
      <c r="J3962" s="98"/>
      <c r="K3962" s="98"/>
      <c r="L3962" s="98"/>
      <c r="M3962" s="98"/>
    </row>
    <row r="3963" spans="1:13">
      <c r="A3963" s="5"/>
      <c r="B3963" s="97"/>
      <c r="C3963" s="97"/>
      <c r="D3963" s="98"/>
      <c r="E3963" s="98"/>
      <c r="F3963" s="98"/>
      <c r="G3963" s="98"/>
      <c r="H3963" s="98"/>
      <c r="I3963" s="98"/>
      <c r="J3963" s="98"/>
      <c r="K3963" s="98"/>
      <c r="L3963" s="98"/>
      <c r="M3963" s="98"/>
    </row>
    <row r="3964" spans="1:13">
      <c r="A3964" s="5"/>
      <c r="B3964" s="97"/>
      <c r="C3964" s="97"/>
      <c r="D3964" s="98"/>
      <c r="E3964" s="98"/>
      <c r="F3964" s="98"/>
      <c r="G3964" s="98"/>
      <c r="H3964" s="98"/>
      <c r="I3964" s="98"/>
      <c r="J3964" s="98"/>
      <c r="K3964" s="98"/>
      <c r="L3964" s="98"/>
      <c r="M3964" s="98"/>
    </row>
    <row r="3965" spans="1:13">
      <c r="A3965" s="5"/>
      <c r="B3965" s="97"/>
      <c r="C3965" s="97"/>
      <c r="D3965" s="98"/>
      <c r="E3965" s="98"/>
      <c r="F3965" s="98"/>
      <c r="G3965" s="98"/>
      <c r="H3965" s="98"/>
      <c r="I3965" s="98"/>
      <c r="J3965" s="98"/>
      <c r="K3965" s="98"/>
      <c r="L3965" s="98"/>
      <c r="M3965" s="98"/>
    </row>
    <row r="3966" spans="1:13">
      <c r="A3966" s="5"/>
      <c r="B3966" s="97"/>
      <c r="C3966" s="97"/>
      <c r="D3966" s="98"/>
      <c r="E3966" s="98"/>
      <c r="F3966" s="98"/>
      <c r="G3966" s="98"/>
      <c r="H3966" s="98"/>
      <c r="I3966" s="98"/>
      <c r="J3966" s="98"/>
      <c r="K3966" s="98"/>
      <c r="L3966" s="98"/>
      <c r="M3966" s="98"/>
    </row>
    <row r="3967" spans="1:13">
      <c r="A3967" s="5"/>
      <c r="B3967" s="97"/>
      <c r="C3967" s="97"/>
      <c r="D3967" s="98"/>
      <c r="E3967" s="98"/>
      <c r="F3967" s="98"/>
      <c r="G3967" s="98"/>
      <c r="H3967" s="98"/>
      <c r="I3967" s="98"/>
      <c r="J3967" s="98"/>
      <c r="K3967" s="98"/>
      <c r="L3967" s="98"/>
      <c r="M3967" s="98"/>
    </row>
    <row r="3968" spans="1:13">
      <c r="A3968" s="5"/>
      <c r="B3968" s="97"/>
      <c r="C3968" s="97"/>
      <c r="D3968" s="98"/>
      <c r="E3968" s="98"/>
      <c r="F3968" s="98"/>
      <c r="G3968" s="98"/>
      <c r="H3968" s="98"/>
      <c r="I3968" s="98"/>
      <c r="J3968" s="98"/>
      <c r="K3968" s="98"/>
      <c r="L3968" s="98"/>
      <c r="M3968" s="98"/>
    </row>
    <row r="3969" spans="1:13">
      <c r="A3969" s="5"/>
      <c r="B3969" s="97"/>
      <c r="C3969" s="97"/>
      <c r="D3969" s="98"/>
      <c r="E3969" s="98"/>
      <c r="F3969" s="98"/>
      <c r="G3969" s="98"/>
      <c r="H3969" s="98"/>
      <c r="I3969" s="98"/>
      <c r="J3969" s="98"/>
      <c r="K3969" s="98"/>
      <c r="L3969" s="98"/>
      <c r="M3969" s="98"/>
    </row>
    <row r="3970" spans="1:13">
      <c r="A3970" s="5"/>
      <c r="B3970" s="97"/>
      <c r="C3970" s="97"/>
      <c r="D3970" s="98"/>
      <c r="E3970" s="98"/>
      <c r="F3970" s="98"/>
      <c r="G3970" s="98"/>
      <c r="H3970" s="98"/>
      <c r="I3970" s="98"/>
      <c r="J3970" s="98"/>
      <c r="K3970" s="98"/>
      <c r="L3970" s="98"/>
      <c r="M3970" s="98"/>
    </row>
    <row r="3971" spans="1:13">
      <c r="A3971" s="5"/>
      <c r="B3971" s="97"/>
      <c r="C3971" s="97"/>
      <c r="D3971" s="98"/>
      <c r="E3971" s="98"/>
      <c r="F3971" s="98"/>
      <c r="G3971" s="98"/>
      <c r="H3971" s="98"/>
      <c r="I3971" s="98"/>
      <c r="J3971" s="98"/>
      <c r="K3971" s="98"/>
      <c r="L3971" s="98"/>
      <c r="M3971" s="98"/>
    </row>
    <row r="3972" spans="1:13">
      <c r="A3972" s="5"/>
      <c r="B3972" s="97"/>
      <c r="C3972" s="97"/>
      <c r="D3972" s="98"/>
      <c r="E3972" s="98"/>
      <c r="F3972" s="98"/>
      <c r="G3972" s="98"/>
      <c r="H3972" s="98"/>
      <c r="I3972" s="98"/>
      <c r="J3972" s="98"/>
      <c r="K3972" s="98"/>
      <c r="L3972" s="98"/>
      <c r="M3972" s="98"/>
    </row>
    <row r="3973" spans="1:13">
      <c r="A3973" s="5"/>
      <c r="B3973" s="97"/>
      <c r="C3973" s="97"/>
      <c r="D3973" s="98"/>
      <c r="E3973" s="98"/>
      <c r="F3973" s="98"/>
      <c r="G3973" s="98"/>
      <c r="H3973" s="98"/>
      <c r="I3973" s="98"/>
      <c r="J3973" s="98"/>
      <c r="K3973" s="98"/>
      <c r="L3973" s="98"/>
      <c r="M3973" s="98"/>
    </row>
    <row r="3974" spans="1:13">
      <c r="A3974" s="5"/>
      <c r="B3974" s="97"/>
      <c r="C3974" s="97"/>
      <c r="D3974" s="98"/>
      <c r="E3974" s="98"/>
      <c r="F3974" s="98"/>
      <c r="G3974" s="98"/>
      <c r="H3974" s="98"/>
      <c r="I3974" s="98"/>
      <c r="J3974" s="98"/>
      <c r="K3974" s="98"/>
      <c r="L3974" s="98"/>
      <c r="M3974" s="98"/>
    </row>
    <row r="3975" spans="1:13">
      <c r="A3975" s="5"/>
      <c r="B3975" s="97"/>
      <c r="C3975" s="97"/>
      <c r="D3975" s="98"/>
      <c r="E3975" s="98"/>
      <c r="F3975" s="98"/>
      <c r="G3975" s="98"/>
      <c r="H3975" s="98"/>
      <c r="I3975" s="98"/>
      <c r="J3975" s="98"/>
      <c r="K3975" s="98"/>
      <c r="L3975" s="98"/>
      <c r="M3975" s="98"/>
    </row>
    <row r="3976" spans="1:13">
      <c r="A3976" s="5"/>
      <c r="B3976" s="97"/>
      <c r="C3976" s="97"/>
      <c r="D3976" s="98"/>
      <c r="E3976" s="98"/>
      <c r="F3976" s="98"/>
      <c r="G3976" s="98"/>
      <c r="H3976" s="98"/>
      <c r="I3976" s="98"/>
      <c r="J3976" s="98"/>
      <c r="K3976" s="98"/>
      <c r="L3976" s="98"/>
      <c r="M3976" s="98"/>
    </row>
    <row r="3977" spans="1:13">
      <c r="A3977" s="5"/>
      <c r="B3977" s="97"/>
      <c r="C3977" s="97"/>
      <c r="D3977" s="98"/>
      <c r="E3977" s="98"/>
      <c r="F3977" s="98"/>
      <c r="G3977" s="98"/>
      <c r="H3977" s="98"/>
      <c r="I3977" s="98"/>
      <c r="J3977" s="98"/>
      <c r="K3977" s="98"/>
      <c r="L3977" s="98"/>
      <c r="M3977" s="98"/>
    </row>
    <row r="3978" spans="1:13">
      <c r="A3978" s="5"/>
      <c r="B3978" s="97"/>
      <c r="C3978" s="97"/>
      <c r="D3978" s="98"/>
      <c r="E3978" s="98"/>
      <c r="F3978" s="98"/>
      <c r="G3978" s="98"/>
      <c r="H3978" s="98"/>
      <c r="I3978" s="98"/>
      <c r="J3978" s="98"/>
      <c r="K3978" s="98"/>
      <c r="L3978" s="98"/>
      <c r="M3978" s="98"/>
    </row>
    <row r="3979" spans="1:13">
      <c r="A3979" s="5"/>
      <c r="B3979" s="97"/>
      <c r="C3979" s="97"/>
      <c r="D3979" s="98"/>
      <c r="E3979" s="98"/>
      <c r="F3979" s="98"/>
      <c r="G3979" s="98"/>
      <c r="H3979" s="98"/>
      <c r="I3979" s="98"/>
      <c r="J3979" s="98"/>
      <c r="K3979" s="98"/>
      <c r="L3979" s="98"/>
      <c r="M3979" s="98"/>
    </row>
    <row r="3980" spans="1:13">
      <c r="A3980" s="5"/>
      <c r="B3980" s="97"/>
      <c r="C3980" s="97"/>
      <c r="D3980" s="98"/>
      <c r="E3980" s="98"/>
      <c r="F3980" s="98"/>
      <c r="G3980" s="98"/>
      <c r="H3980" s="98"/>
      <c r="I3980" s="98"/>
      <c r="J3980" s="98"/>
      <c r="K3980" s="98"/>
      <c r="L3980" s="98"/>
      <c r="M3980" s="98"/>
    </row>
    <row r="3981" spans="1:13">
      <c r="A3981" s="5"/>
      <c r="B3981" s="97"/>
      <c r="C3981" s="97"/>
      <c r="D3981" s="98"/>
      <c r="E3981" s="98"/>
      <c r="F3981" s="98"/>
      <c r="G3981" s="98"/>
      <c r="H3981" s="98"/>
      <c r="I3981" s="98"/>
      <c r="J3981" s="98"/>
      <c r="K3981" s="98"/>
      <c r="L3981" s="98"/>
      <c r="M3981" s="98"/>
    </row>
    <row r="3982" spans="1:13">
      <c r="A3982" s="5"/>
      <c r="B3982" s="97"/>
      <c r="C3982" s="97"/>
      <c r="D3982" s="98"/>
      <c r="E3982" s="98"/>
      <c r="F3982" s="98"/>
      <c r="G3982" s="98"/>
      <c r="H3982" s="98"/>
      <c r="I3982" s="98"/>
      <c r="J3982" s="98"/>
      <c r="K3982" s="98"/>
      <c r="L3982" s="98"/>
      <c r="M3982" s="98"/>
    </row>
    <row r="3983" spans="1:13">
      <c r="A3983" s="5"/>
      <c r="B3983" s="97"/>
      <c r="C3983" s="97"/>
      <c r="D3983" s="98"/>
      <c r="E3983" s="98"/>
      <c r="F3983" s="98"/>
      <c r="G3983" s="98"/>
      <c r="H3983" s="98"/>
      <c r="I3983" s="98"/>
      <c r="J3983" s="98"/>
      <c r="K3983" s="98"/>
      <c r="L3983" s="98"/>
      <c r="M3983" s="98"/>
    </row>
    <row r="3984" spans="1:13">
      <c r="A3984" s="5"/>
      <c r="B3984" s="97"/>
      <c r="C3984" s="97"/>
      <c r="D3984" s="98"/>
      <c r="E3984" s="98"/>
      <c r="F3984" s="98"/>
      <c r="G3984" s="98"/>
      <c r="H3984" s="98"/>
      <c r="I3984" s="98"/>
      <c r="J3984" s="98"/>
      <c r="K3984" s="98"/>
      <c r="L3984" s="98"/>
      <c r="M3984" s="98"/>
    </row>
    <row r="3985" spans="1:13">
      <c r="A3985" s="5"/>
      <c r="B3985" s="97"/>
      <c r="C3985" s="97"/>
      <c r="D3985" s="98"/>
      <c r="E3985" s="98"/>
      <c r="F3985" s="98"/>
      <c r="G3985" s="98"/>
      <c r="H3985" s="98"/>
      <c r="I3985" s="98"/>
      <c r="J3985" s="98"/>
      <c r="K3985" s="98"/>
      <c r="L3985" s="98"/>
      <c r="M3985" s="98"/>
    </row>
    <row r="3986" spans="1:13">
      <c r="A3986" s="5"/>
      <c r="B3986" s="97"/>
      <c r="C3986" s="97"/>
      <c r="D3986" s="98"/>
      <c r="E3986" s="98"/>
      <c r="F3986" s="98"/>
      <c r="G3986" s="98"/>
      <c r="H3986" s="98"/>
      <c r="I3986" s="98"/>
      <c r="J3986" s="98"/>
      <c r="K3986" s="98"/>
      <c r="L3986" s="98"/>
      <c r="M3986" s="98"/>
    </row>
    <row r="3987" spans="1:13">
      <c r="A3987" s="5"/>
      <c r="B3987" s="97"/>
      <c r="C3987" s="97"/>
      <c r="D3987" s="98"/>
      <c r="E3987" s="98"/>
      <c r="F3987" s="98"/>
      <c r="G3987" s="98"/>
      <c r="H3987" s="98"/>
      <c r="I3987" s="98"/>
      <c r="J3987" s="98"/>
      <c r="K3987" s="98"/>
      <c r="L3987" s="98"/>
      <c r="M3987" s="98"/>
    </row>
    <row r="3988" spans="1:13">
      <c r="A3988" s="5"/>
      <c r="B3988" s="97"/>
      <c r="C3988" s="97"/>
      <c r="D3988" s="98"/>
      <c r="E3988" s="98"/>
      <c r="F3988" s="98"/>
      <c r="G3988" s="98"/>
      <c r="H3988" s="98"/>
      <c r="I3988" s="98"/>
      <c r="J3988" s="98"/>
      <c r="K3988" s="98"/>
      <c r="L3988" s="98"/>
      <c r="M3988" s="98"/>
    </row>
    <row r="3989" spans="1:13">
      <c r="A3989" s="5"/>
      <c r="B3989" s="97"/>
      <c r="C3989" s="97"/>
      <c r="D3989" s="98"/>
      <c r="E3989" s="98"/>
      <c r="F3989" s="98"/>
      <c r="G3989" s="98"/>
      <c r="H3989" s="98"/>
      <c r="I3989" s="98"/>
      <c r="J3989" s="98"/>
      <c r="K3989" s="98"/>
      <c r="L3989" s="98"/>
      <c r="M3989" s="98"/>
    </row>
    <row r="3990" spans="1:13">
      <c r="A3990" s="5"/>
      <c r="B3990" s="97"/>
      <c r="C3990" s="97"/>
      <c r="D3990" s="98"/>
      <c r="E3990" s="98"/>
      <c r="F3990" s="98"/>
      <c r="G3990" s="98"/>
      <c r="H3990" s="98"/>
      <c r="I3990" s="98"/>
      <c r="J3990" s="98"/>
      <c r="K3990" s="98"/>
      <c r="L3990" s="98"/>
      <c r="M3990" s="98"/>
    </row>
    <row r="3991" spans="1:13">
      <c r="A3991" s="5"/>
      <c r="B3991" s="97"/>
      <c r="C3991" s="97"/>
      <c r="D3991" s="98"/>
      <c r="E3991" s="98"/>
      <c r="F3991" s="98"/>
      <c r="G3991" s="98"/>
      <c r="H3991" s="98"/>
      <c r="I3991" s="98"/>
      <c r="J3991" s="98"/>
      <c r="K3991" s="98"/>
      <c r="L3991" s="98"/>
      <c r="M3991" s="98"/>
    </row>
    <row r="3992" spans="1:13">
      <c r="A3992" s="5"/>
      <c r="B3992" s="97"/>
      <c r="C3992" s="97"/>
      <c r="D3992" s="98"/>
      <c r="E3992" s="98"/>
      <c r="F3992" s="98"/>
      <c r="G3992" s="98"/>
      <c r="H3992" s="98"/>
      <c r="I3992" s="98"/>
      <c r="J3992" s="98"/>
      <c r="K3992" s="98"/>
      <c r="L3992" s="98"/>
      <c r="M3992" s="98"/>
    </row>
    <row r="3993" spans="1:13">
      <c r="A3993" s="5"/>
      <c r="B3993" s="97"/>
      <c r="C3993" s="97"/>
      <c r="D3993" s="98"/>
      <c r="E3993" s="98"/>
      <c r="F3993" s="98"/>
      <c r="G3993" s="98"/>
      <c r="H3993" s="98"/>
      <c r="I3993" s="98"/>
      <c r="J3993" s="98"/>
      <c r="K3993" s="98"/>
      <c r="L3993" s="98"/>
      <c r="M3993" s="98"/>
    </row>
    <row r="3994" spans="1:13">
      <c r="A3994" s="5"/>
      <c r="B3994" s="97"/>
      <c r="C3994" s="97"/>
      <c r="D3994" s="98"/>
      <c r="E3994" s="98"/>
      <c r="F3994" s="98"/>
      <c r="G3994" s="98"/>
      <c r="H3994" s="98"/>
      <c r="I3994" s="98"/>
      <c r="J3994" s="98"/>
      <c r="K3994" s="98"/>
      <c r="L3994" s="98"/>
      <c r="M3994" s="98"/>
    </row>
    <row r="3995" spans="1:13">
      <c r="A3995" s="5"/>
      <c r="B3995" s="97"/>
      <c r="C3995" s="97"/>
      <c r="D3995" s="98"/>
      <c r="E3995" s="98"/>
      <c r="F3995" s="98"/>
      <c r="G3995" s="98"/>
      <c r="H3995" s="98"/>
      <c r="I3995" s="98"/>
      <c r="J3995" s="98"/>
      <c r="K3995" s="98"/>
      <c r="L3995" s="98"/>
      <c r="M3995" s="98"/>
    </row>
    <row r="3996" spans="1:13">
      <c r="A3996" s="5"/>
      <c r="B3996" s="97"/>
      <c r="C3996" s="97"/>
      <c r="D3996" s="98"/>
      <c r="E3996" s="98"/>
      <c r="F3996" s="98"/>
      <c r="G3996" s="98"/>
      <c r="H3996" s="98"/>
      <c r="I3996" s="98"/>
      <c r="J3996" s="98"/>
      <c r="K3996" s="98"/>
      <c r="L3996" s="98"/>
      <c r="M3996" s="98"/>
    </row>
    <row r="3997" spans="1:13">
      <c r="A3997" s="5"/>
      <c r="B3997" s="97"/>
      <c r="C3997" s="97"/>
      <c r="D3997" s="98"/>
      <c r="E3997" s="98"/>
      <c r="F3997" s="98"/>
      <c r="G3997" s="98"/>
      <c r="H3997" s="98"/>
      <c r="I3997" s="98"/>
      <c r="J3997" s="98"/>
      <c r="K3997" s="98"/>
      <c r="L3997" s="98"/>
      <c r="M3997" s="98"/>
    </row>
    <row r="3998" spans="1:13">
      <c r="A3998" s="5"/>
      <c r="B3998" s="97"/>
      <c r="C3998" s="97"/>
      <c r="D3998" s="98"/>
      <c r="E3998" s="98"/>
      <c r="F3998" s="98"/>
      <c r="G3998" s="98"/>
      <c r="H3998" s="98"/>
      <c r="I3998" s="98"/>
      <c r="J3998" s="98"/>
      <c r="K3998" s="98"/>
      <c r="L3998" s="98"/>
      <c r="M3998" s="98"/>
    </row>
    <row r="3999" spans="1:13">
      <c r="A3999" s="5"/>
      <c r="B3999" s="97"/>
      <c r="C3999" s="97"/>
      <c r="D3999" s="98"/>
      <c r="E3999" s="98"/>
      <c r="F3999" s="98"/>
      <c r="G3999" s="98"/>
      <c r="H3999" s="98"/>
      <c r="I3999" s="98"/>
      <c r="J3999" s="98"/>
      <c r="K3999" s="98"/>
      <c r="L3999" s="98"/>
      <c r="M3999" s="98"/>
    </row>
    <row r="4000" spans="1:13">
      <c r="A4000" s="5"/>
      <c r="B4000" s="97"/>
      <c r="C4000" s="97"/>
      <c r="D4000" s="98"/>
      <c r="E4000" s="98"/>
      <c r="F4000" s="98"/>
      <c r="G4000" s="98"/>
      <c r="H4000" s="98"/>
      <c r="I4000" s="98"/>
      <c r="J4000" s="98"/>
      <c r="K4000" s="98"/>
      <c r="L4000" s="98"/>
      <c r="M4000" s="98"/>
    </row>
    <row r="4001" spans="1:13">
      <c r="A4001" s="5"/>
      <c r="B4001" s="97"/>
      <c r="C4001" s="97"/>
      <c r="D4001" s="98"/>
      <c r="E4001" s="98"/>
      <c r="F4001" s="98"/>
      <c r="G4001" s="98"/>
      <c r="H4001" s="98"/>
      <c r="I4001" s="98"/>
      <c r="J4001" s="98"/>
      <c r="K4001" s="98"/>
      <c r="L4001" s="98"/>
      <c r="M4001" s="98"/>
    </row>
    <row r="4002" spans="1:13">
      <c r="A4002" s="5"/>
      <c r="B4002" s="97"/>
      <c r="C4002" s="97"/>
      <c r="D4002" s="98"/>
      <c r="E4002" s="98"/>
      <c r="F4002" s="98"/>
      <c r="G4002" s="98"/>
      <c r="H4002" s="98"/>
      <c r="I4002" s="98"/>
      <c r="J4002" s="98"/>
      <c r="K4002" s="98"/>
      <c r="L4002" s="98"/>
      <c r="M4002" s="98"/>
    </row>
    <row r="4003" spans="1:13">
      <c r="A4003" s="5"/>
      <c r="B4003" s="97"/>
      <c r="C4003" s="97"/>
      <c r="D4003" s="98"/>
      <c r="E4003" s="98"/>
      <c r="F4003" s="98"/>
      <c r="G4003" s="98"/>
      <c r="H4003" s="98"/>
      <c r="I4003" s="98"/>
      <c r="J4003" s="98"/>
      <c r="K4003" s="98"/>
      <c r="L4003" s="98"/>
      <c r="M4003" s="98"/>
    </row>
    <row r="4004" spans="1:13">
      <c r="A4004" s="5"/>
      <c r="B4004" s="97"/>
      <c r="C4004" s="97"/>
      <c r="D4004" s="98"/>
      <c r="E4004" s="98"/>
      <c r="F4004" s="98"/>
      <c r="G4004" s="98"/>
      <c r="H4004" s="98"/>
      <c r="I4004" s="98"/>
      <c r="J4004" s="98"/>
      <c r="K4004" s="98"/>
      <c r="L4004" s="98"/>
      <c r="M4004" s="98"/>
    </row>
    <row r="4005" spans="1:13">
      <c r="A4005" s="5"/>
      <c r="B4005" s="97"/>
      <c r="C4005" s="97"/>
      <c r="D4005" s="98"/>
      <c r="E4005" s="98"/>
      <c r="F4005" s="98"/>
      <c r="G4005" s="98"/>
      <c r="H4005" s="98"/>
      <c r="I4005" s="98"/>
      <c r="J4005" s="98"/>
      <c r="K4005" s="98"/>
      <c r="L4005" s="98"/>
      <c r="M4005" s="98"/>
    </row>
    <row r="4006" spans="1:13">
      <c r="A4006" s="5"/>
      <c r="B4006" s="97"/>
      <c r="C4006" s="97"/>
      <c r="D4006" s="98"/>
      <c r="E4006" s="98"/>
      <c r="F4006" s="98"/>
      <c r="G4006" s="98"/>
      <c r="H4006" s="98"/>
      <c r="I4006" s="98"/>
      <c r="J4006" s="98"/>
      <c r="K4006" s="98"/>
      <c r="L4006" s="98"/>
      <c r="M4006" s="98"/>
    </row>
    <row r="4007" spans="1:13">
      <c r="A4007" s="5"/>
      <c r="B4007" s="97"/>
      <c r="C4007" s="97"/>
      <c r="D4007" s="98"/>
      <c r="E4007" s="98"/>
      <c r="F4007" s="98"/>
      <c r="G4007" s="98"/>
      <c r="H4007" s="98"/>
      <c r="I4007" s="98"/>
      <c r="J4007" s="98"/>
      <c r="K4007" s="98"/>
      <c r="L4007" s="98"/>
      <c r="M4007" s="98"/>
    </row>
    <row r="4008" spans="1:13">
      <c r="A4008" s="5"/>
      <c r="B4008" s="97"/>
      <c r="C4008" s="97"/>
      <c r="D4008" s="98"/>
      <c r="E4008" s="98"/>
      <c r="F4008" s="98"/>
      <c r="G4008" s="98"/>
      <c r="H4008" s="98"/>
      <c r="I4008" s="98"/>
      <c r="J4008" s="98"/>
      <c r="K4008" s="98"/>
      <c r="L4008" s="98"/>
      <c r="M4008" s="98"/>
    </row>
    <row r="4009" spans="1:13">
      <c r="A4009" s="5"/>
      <c r="B4009" s="97"/>
      <c r="C4009" s="97"/>
      <c r="D4009" s="98"/>
      <c r="E4009" s="98"/>
      <c r="F4009" s="98"/>
      <c r="G4009" s="98"/>
      <c r="H4009" s="98"/>
      <c r="I4009" s="98"/>
      <c r="J4009" s="98"/>
      <c r="K4009" s="98"/>
      <c r="L4009" s="98"/>
      <c r="M4009" s="98"/>
    </row>
    <row r="4010" spans="1:13">
      <c r="A4010" s="5"/>
      <c r="B4010" s="97"/>
      <c r="C4010" s="97"/>
      <c r="D4010" s="98"/>
      <c r="E4010" s="98"/>
      <c r="F4010" s="98"/>
      <c r="G4010" s="98"/>
      <c r="H4010" s="98"/>
      <c r="I4010" s="98"/>
      <c r="J4010" s="98"/>
      <c r="K4010" s="98"/>
      <c r="L4010" s="98"/>
      <c r="M4010" s="98"/>
    </row>
    <row r="4011" spans="1:13">
      <c r="A4011" s="5"/>
      <c r="B4011" s="97"/>
      <c r="C4011" s="97"/>
      <c r="D4011" s="98"/>
      <c r="E4011" s="98"/>
      <c r="F4011" s="98"/>
      <c r="G4011" s="98"/>
      <c r="H4011" s="98"/>
      <c r="I4011" s="98"/>
      <c r="J4011" s="98"/>
      <c r="K4011" s="98"/>
      <c r="L4011" s="98"/>
      <c r="M4011" s="98"/>
    </row>
    <row r="4012" spans="1:13">
      <c r="A4012" s="5"/>
      <c r="B4012" s="97"/>
      <c r="C4012" s="97"/>
      <c r="D4012" s="98"/>
      <c r="E4012" s="98"/>
      <c r="F4012" s="98"/>
      <c r="G4012" s="98"/>
      <c r="H4012" s="98"/>
      <c r="I4012" s="98"/>
      <c r="J4012" s="98"/>
      <c r="K4012" s="98"/>
      <c r="L4012" s="98"/>
      <c r="M4012" s="98"/>
    </row>
    <row r="4013" spans="1:13">
      <c r="A4013" s="5"/>
      <c r="B4013" s="97"/>
      <c r="C4013" s="97"/>
      <c r="D4013" s="98"/>
      <c r="E4013" s="98"/>
      <c r="F4013" s="98"/>
      <c r="G4013" s="98"/>
      <c r="H4013" s="98"/>
      <c r="I4013" s="98"/>
      <c r="J4013" s="98"/>
      <c r="K4013" s="98"/>
      <c r="L4013" s="98"/>
      <c r="M4013" s="98"/>
    </row>
    <row r="4014" spans="1:13">
      <c r="A4014" s="5"/>
      <c r="B4014" s="97"/>
      <c r="C4014" s="97"/>
      <c r="D4014" s="98"/>
      <c r="E4014" s="98"/>
      <c r="F4014" s="98"/>
      <c r="G4014" s="98"/>
      <c r="H4014" s="98"/>
      <c r="I4014" s="98"/>
      <c r="J4014" s="98"/>
      <c r="K4014" s="98"/>
      <c r="L4014" s="98"/>
      <c r="M4014" s="98"/>
    </row>
    <row r="4015" spans="1:13">
      <c r="A4015" s="5"/>
      <c r="B4015" s="97"/>
      <c r="C4015" s="97"/>
      <c r="D4015" s="98"/>
      <c r="E4015" s="98"/>
      <c r="F4015" s="98"/>
      <c r="G4015" s="98"/>
      <c r="H4015" s="98"/>
      <c r="I4015" s="98"/>
      <c r="J4015" s="98"/>
      <c r="K4015" s="98"/>
      <c r="L4015" s="98"/>
      <c r="M4015" s="98"/>
    </row>
    <row r="4016" spans="1:13">
      <c r="A4016" s="5"/>
      <c r="B4016" s="3"/>
      <c r="C4016" s="3"/>
      <c r="D4016" s="4"/>
      <c r="E4016" s="4"/>
      <c r="F4016" s="4"/>
      <c r="G4016" s="4"/>
      <c r="H4016" s="98"/>
      <c r="I4016" s="4"/>
      <c r="J4016" s="4"/>
      <c r="K4016" s="4"/>
      <c r="L4016" s="4"/>
      <c r="M4016" s="4"/>
    </row>
    <row r="4017" spans="1:13">
      <c r="A4017" s="5"/>
      <c r="B4017" s="97"/>
      <c r="C4017" s="97"/>
      <c r="D4017" s="98"/>
      <c r="E4017" s="98"/>
      <c r="F4017" s="98"/>
      <c r="G4017" s="98"/>
      <c r="H4017" s="98"/>
      <c r="I4017" s="98"/>
      <c r="J4017" s="98"/>
      <c r="K4017" s="98"/>
      <c r="L4017" s="98"/>
      <c r="M4017" s="98"/>
    </row>
    <row r="4018" spans="1:13">
      <c r="A4018" s="5"/>
      <c r="B4018" s="97"/>
      <c r="C4018" s="97"/>
      <c r="D4018" s="98"/>
      <c r="E4018" s="98"/>
      <c r="F4018" s="98"/>
      <c r="G4018" s="98"/>
      <c r="H4018" s="98"/>
      <c r="I4018" s="98"/>
      <c r="J4018" s="98"/>
      <c r="K4018" s="98"/>
      <c r="L4018" s="98"/>
      <c r="M4018" s="98"/>
    </row>
    <row r="4019" spans="1:13">
      <c r="A4019" s="5"/>
      <c r="B4019" s="97"/>
      <c r="C4019" s="97"/>
      <c r="D4019" s="98"/>
      <c r="E4019" s="98"/>
      <c r="F4019" s="98"/>
      <c r="G4019" s="98"/>
      <c r="H4019" s="98"/>
      <c r="I4019" s="98"/>
      <c r="J4019" s="98"/>
      <c r="K4019" s="98"/>
      <c r="L4019" s="98"/>
      <c r="M4019" s="98"/>
    </row>
    <row r="4020" spans="1:13">
      <c r="A4020" s="5"/>
      <c r="B4020" s="97"/>
      <c r="C4020" s="97"/>
      <c r="D4020" s="98"/>
      <c r="E4020" s="98"/>
      <c r="F4020" s="98"/>
      <c r="G4020" s="98"/>
      <c r="H4020" s="98"/>
      <c r="I4020" s="98"/>
      <c r="J4020" s="98"/>
      <c r="K4020" s="98"/>
      <c r="L4020" s="98"/>
      <c r="M4020" s="98"/>
    </row>
    <row r="4021" spans="1:13">
      <c r="A4021" s="5"/>
      <c r="B4021" s="97"/>
      <c r="C4021" s="97"/>
      <c r="D4021" s="98"/>
      <c r="E4021" s="98"/>
      <c r="F4021" s="98"/>
      <c r="G4021" s="98"/>
      <c r="H4021" s="98"/>
      <c r="I4021" s="98"/>
      <c r="J4021" s="98"/>
      <c r="K4021" s="98"/>
      <c r="L4021" s="98"/>
      <c r="M4021" s="98"/>
    </row>
    <row r="4022" spans="1:13">
      <c r="A4022" s="5"/>
      <c r="B4022" s="97"/>
      <c r="C4022" s="97"/>
      <c r="D4022" s="98"/>
      <c r="E4022" s="98"/>
      <c r="F4022" s="98"/>
      <c r="G4022" s="98"/>
      <c r="H4022" s="98"/>
      <c r="I4022" s="98"/>
      <c r="J4022" s="98"/>
      <c r="K4022" s="98"/>
      <c r="L4022" s="98"/>
      <c r="M4022" s="98"/>
    </row>
    <row r="4023" spans="1:13">
      <c r="A4023" s="5"/>
      <c r="B4023" s="3"/>
      <c r="C4023" s="3"/>
      <c r="D4023" s="4"/>
      <c r="E4023" s="4"/>
      <c r="F4023" s="4"/>
      <c r="G4023" s="4"/>
      <c r="H4023" s="98"/>
      <c r="I4023" s="98"/>
      <c r="J4023" s="98"/>
      <c r="K4023" s="98"/>
      <c r="L4023" s="98"/>
      <c r="M4023" s="4"/>
    </row>
    <row r="4024" spans="1:13">
      <c r="A4024" s="5"/>
      <c r="B4024" s="3"/>
      <c r="C4024" s="3"/>
      <c r="D4024" s="4"/>
      <c r="E4024" s="4"/>
      <c r="F4024" s="4"/>
      <c r="G4024" s="4"/>
      <c r="H4024" s="98"/>
      <c r="I4024" s="98"/>
      <c r="J4024" s="98"/>
      <c r="K4024" s="98"/>
      <c r="L4024" s="98"/>
      <c r="M4024" s="98"/>
    </row>
    <row r="4025" spans="1:13">
      <c r="A4025" s="5"/>
      <c r="B4025" s="97"/>
      <c r="C4025" s="97"/>
      <c r="D4025" s="98"/>
      <c r="E4025" s="98"/>
      <c r="F4025" s="98"/>
      <c r="G4025" s="98"/>
      <c r="H4025" s="98"/>
      <c r="I4025" s="98"/>
      <c r="J4025" s="98"/>
      <c r="K4025" s="98"/>
      <c r="L4025" s="98"/>
      <c r="M4025" s="98"/>
    </row>
    <row r="4026" spans="1:13">
      <c r="A4026" s="5"/>
      <c r="B4026" s="97"/>
      <c r="C4026" s="97"/>
      <c r="D4026" s="98"/>
      <c r="E4026" s="98"/>
      <c r="F4026" s="98"/>
      <c r="G4026" s="98"/>
      <c r="H4026" s="98"/>
      <c r="I4026" s="98"/>
      <c r="J4026" s="98"/>
      <c r="K4026" s="98"/>
      <c r="L4026" s="98"/>
      <c r="M4026" s="98"/>
    </row>
    <row r="4027" spans="1:13">
      <c r="A4027" s="5"/>
      <c r="B4027" s="97"/>
      <c r="C4027" s="97"/>
      <c r="D4027" s="98"/>
      <c r="E4027" s="98"/>
      <c r="F4027" s="98"/>
      <c r="G4027" s="98"/>
      <c r="H4027" s="98"/>
      <c r="I4027" s="98"/>
      <c r="J4027" s="98"/>
      <c r="K4027" s="98"/>
      <c r="L4027" s="98"/>
      <c r="M4027" s="98"/>
    </row>
    <row r="4028" spans="1:13">
      <c r="A4028" s="5"/>
      <c r="B4028" s="3"/>
      <c r="C4028" s="3"/>
      <c r="D4028" s="4"/>
      <c r="E4028" s="4"/>
      <c r="F4028" s="4"/>
      <c r="G4028" s="4"/>
      <c r="H4028" s="98"/>
      <c r="I4028" s="98"/>
      <c r="J4028" s="98"/>
      <c r="K4028" s="4"/>
      <c r="L4028" s="4"/>
      <c r="M4028" s="4"/>
    </row>
    <row r="4029" spans="1:13">
      <c r="A4029" s="5"/>
      <c r="B4029" s="97"/>
      <c r="C4029" s="97"/>
      <c r="D4029" s="98"/>
      <c r="E4029" s="98"/>
      <c r="F4029" s="98"/>
      <c r="G4029" s="98"/>
      <c r="H4029" s="98"/>
      <c r="I4029" s="98"/>
      <c r="J4029" s="98"/>
      <c r="K4029" s="98"/>
      <c r="L4029" s="98"/>
      <c r="M4029" s="98"/>
    </row>
    <row r="4030" spans="1:13">
      <c r="A4030" s="5"/>
      <c r="B4030" s="97"/>
      <c r="C4030" s="97"/>
      <c r="D4030" s="98"/>
      <c r="E4030" s="98"/>
      <c r="F4030" s="98"/>
      <c r="G4030" s="98"/>
      <c r="H4030" s="98"/>
      <c r="I4030" s="98"/>
      <c r="J4030" s="98"/>
      <c r="K4030" s="98"/>
      <c r="L4030" s="98"/>
      <c r="M4030" s="98"/>
    </row>
    <row r="4031" spans="1:13">
      <c r="A4031" s="5"/>
      <c r="B4031" s="3"/>
      <c r="C4031" s="3"/>
      <c r="D4031" s="4"/>
      <c r="E4031" s="4"/>
      <c r="F4031" s="4"/>
      <c r="G4031" s="4"/>
      <c r="H4031" s="98"/>
      <c r="I4031" s="4"/>
      <c r="J4031" s="4"/>
      <c r="K4031" s="4"/>
      <c r="L4031" s="4"/>
      <c r="M4031" s="4"/>
    </row>
    <row r="4032" spans="1:13">
      <c r="A4032" s="5"/>
      <c r="B4032" s="3"/>
      <c r="C4032" s="3"/>
      <c r="D4032" s="4"/>
      <c r="E4032" s="4"/>
      <c r="F4032" s="4"/>
      <c r="G4032" s="4"/>
      <c r="H4032" s="98"/>
      <c r="I4032" s="98"/>
      <c r="J4032" s="98"/>
      <c r="K4032" s="98"/>
      <c r="L4032" s="4"/>
      <c r="M4032" s="4"/>
    </row>
    <row r="4033" spans="1:13">
      <c r="A4033" s="5"/>
      <c r="B4033" s="97"/>
      <c r="C4033" s="97"/>
      <c r="D4033" s="98"/>
      <c r="E4033" s="98"/>
      <c r="F4033" s="98"/>
      <c r="G4033" s="98"/>
      <c r="H4033" s="98"/>
      <c r="I4033" s="98"/>
      <c r="J4033" s="98"/>
      <c r="K4033" s="98"/>
      <c r="L4033" s="98"/>
      <c r="M4033" s="98"/>
    </row>
    <row r="4034" spans="1:13">
      <c r="A4034" s="5"/>
      <c r="B4034" s="97"/>
      <c r="C4034" s="97"/>
      <c r="D4034" s="98"/>
      <c r="E4034" s="98"/>
      <c r="F4034" s="98"/>
      <c r="G4034" s="98"/>
      <c r="H4034" s="98"/>
      <c r="I4034" s="98"/>
      <c r="J4034" s="98"/>
      <c r="K4034" s="98"/>
      <c r="L4034" s="98"/>
      <c r="M4034" s="98"/>
    </row>
    <row r="4035" spans="1:13">
      <c r="A4035" s="5"/>
      <c r="B4035" s="97"/>
      <c r="C4035" s="97"/>
      <c r="D4035" s="98"/>
      <c r="E4035" s="98"/>
      <c r="F4035" s="98"/>
      <c r="G4035" s="98"/>
      <c r="H4035" s="98"/>
      <c r="I4035" s="98"/>
      <c r="J4035" s="98"/>
      <c r="K4035" s="98"/>
      <c r="L4035" s="98"/>
      <c r="M4035" s="98"/>
    </row>
    <row r="4036" spans="1:13">
      <c r="A4036" s="5"/>
      <c r="B4036" s="97"/>
      <c r="C4036" s="97"/>
      <c r="D4036" s="98"/>
      <c r="E4036" s="98"/>
      <c r="F4036" s="98"/>
      <c r="G4036" s="98"/>
      <c r="H4036" s="98"/>
      <c r="I4036" s="98"/>
      <c r="J4036" s="98"/>
      <c r="K4036" s="98"/>
      <c r="L4036" s="98"/>
      <c r="M4036" s="98"/>
    </row>
    <row r="4037" spans="1:13">
      <c r="A4037" s="5"/>
      <c r="B4037" s="97"/>
      <c r="C4037" s="97"/>
      <c r="D4037" s="98"/>
      <c r="E4037" s="98"/>
      <c r="F4037" s="98"/>
      <c r="G4037" s="98"/>
      <c r="H4037" s="98"/>
      <c r="I4037" s="98"/>
      <c r="J4037" s="98"/>
      <c r="K4037" s="98"/>
      <c r="L4037" s="98"/>
      <c r="M4037" s="98"/>
    </row>
    <row r="4038" spans="1:13">
      <c r="A4038" s="5"/>
      <c r="B4038" s="97"/>
      <c r="C4038" s="97"/>
      <c r="D4038" s="98"/>
      <c r="E4038" s="98"/>
      <c r="F4038" s="98"/>
      <c r="G4038" s="98"/>
      <c r="H4038" s="98"/>
      <c r="I4038" s="98"/>
      <c r="J4038" s="98"/>
      <c r="K4038" s="98"/>
      <c r="L4038" s="98"/>
      <c r="M4038" s="98"/>
    </row>
    <row r="4039" spans="1:13">
      <c r="A4039" s="5"/>
      <c r="B4039" s="97"/>
      <c r="C4039" s="97"/>
      <c r="D4039" s="98"/>
      <c r="E4039" s="98"/>
      <c r="F4039" s="98"/>
      <c r="G4039" s="98"/>
      <c r="H4039" s="98"/>
      <c r="I4039" s="98"/>
      <c r="J4039" s="98"/>
      <c r="K4039" s="98"/>
      <c r="L4039" s="98"/>
      <c r="M4039" s="98"/>
    </row>
    <row r="4040" spans="1:13">
      <c r="A4040" s="5"/>
      <c r="B4040" s="3"/>
      <c r="C4040" s="3"/>
      <c r="D4040" s="4"/>
      <c r="E4040" s="4"/>
      <c r="F4040" s="4"/>
      <c r="G4040" s="4"/>
      <c r="H4040" s="98"/>
      <c r="I4040" s="98"/>
      <c r="J4040" s="98"/>
      <c r="K4040" s="98"/>
      <c r="L4040" s="98"/>
      <c r="M4040" s="98"/>
    </row>
    <row r="4041" spans="1:13">
      <c r="A4041" s="5"/>
      <c r="B4041" s="97"/>
      <c r="C4041" s="97"/>
      <c r="D4041" s="98"/>
      <c r="E4041" s="98"/>
      <c r="F4041" s="98"/>
      <c r="G4041" s="98"/>
      <c r="H4041" s="98"/>
      <c r="I4041" s="98"/>
      <c r="J4041" s="98"/>
      <c r="K4041" s="98"/>
      <c r="L4041" s="98"/>
      <c r="M4041" s="98"/>
    </row>
    <row r="4042" spans="1:13">
      <c r="A4042" s="5"/>
      <c r="B4042" s="97"/>
      <c r="C4042" s="97"/>
      <c r="D4042" s="98"/>
      <c r="E4042" s="98"/>
      <c r="F4042" s="98"/>
      <c r="G4042" s="98"/>
      <c r="H4042" s="98"/>
      <c r="I4042" s="98"/>
      <c r="J4042" s="98"/>
      <c r="K4042" s="98"/>
      <c r="L4042" s="98"/>
      <c r="M4042" s="98"/>
    </row>
    <row r="4043" spans="1:13">
      <c r="A4043" s="5"/>
      <c r="B4043" s="97"/>
      <c r="C4043" s="97"/>
      <c r="D4043" s="98"/>
      <c r="E4043" s="98"/>
      <c r="F4043" s="98"/>
      <c r="G4043" s="98"/>
      <c r="H4043" s="98"/>
      <c r="I4043" s="98"/>
      <c r="J4043" s="98"/>
      <c r="K4043" s="98"/>
      <c r="L4043" s="98"/>
      <c r="M4043" s="98"/>
    </row>
    <row r="4044" spans="1:13">
      <c r="A4044" s="5"/>
      <c r="B4044" s="97"/>
      <c r="C4044" s="97"/>
      <c r="D4044" s="98"/>
      <c r="E4044" s="98"/>
      <c r="F4044" s="98"/>
      <c r="G4044" s="98"/>
      <c r="H4044" s="98"/>
      <c r="I4044" s="98"/>
      <c r="J4044" s="98"/>
      <c r="K4044" s="98"/>
      <c r="L4044" s="98"/>
      <c r="M4044" s="98"/>
    </row>
    <row r="4045" spans="1:13">
      <c r="A4045" s="5"/>
      <c r="B4045" s="97"/>
      <c r="C4045" s="97"/>
      <c r="D4045" s="98"/>
      <c r="E4045" s="98"/>
      <c r="F4045" s="98"/>
      <c r="G4045" s="98"/>
      <c r="H4045" s="98"/>
      <c r="I4045" s="98"/>
      <c r="J4045" s="98"/>
      <c r="K4045" s="98"/>
      <c r="L4045" s="98"/>
      <c r="M4045" s="98"/>
    </row>
    <row r="4046" spans="1:13">
      <c r="A4046" s="5"/>
      <c r="B4046" s="97"/>
      <c r="C4046" s="97"/>
      <c r="D4046" s="98"/>
      <c r="E4046" s="98"/>
      <c r="F4046" s="98"/>
      <c r="G4046" s="98"/>
      <c r="H4046" s="98"/>
      <c r="I4046" s="98"/>
      <c r="J4046" s="98"/>
      <c r="K4046" s="98"/>
      <c r="L4046" s="98"/>
      <c r="M4046" s="98"/>
    </row>
    <row r="4047" spans="1:13">
      <c r="A4047" s="5"/>
      <c r="B4047" s="3"/>
      <c r="C4047" s="3"/>
      <c r="D4047" s="4"/>
      <c r="E4047" s="4"/>
      <c r="F4047" s="4"/>
      <c r="G4047" s="4"/>
      <c r="H4047" s="98"/>
      <c r="I4047" s="4"/>
      <c r="J4047" s="4"/>
      <c r="K4047" s="4"/>
      <c r="L4047" s="4"/>
      <c r="M4047" s="4"/>
    </row>
    <row r="4048" spans="1:13">
      <c r="A4048" s="5"/>
      <c r="B4048" s="97"/>
      <c r="C4048" s="97"/>
      <c r="D4048" s="98"/>
      <c r="E4048" s="98"/>
      <c r="F4048" s="98"/>
      <c r="G4048" s="98"/>
      <c r="H4048" s="98"/>
      <c r="I4048" s="98"/>
      <c r="J4048" s="98"/>
      <c r="K4048" s="98"/>
      <c r="L4048" s="98"/>
      <c r="M4048" s="98"/>
    </row>
    <row r="4049" spans="1:13">
      <c r="A4049" s="5"/>
      <c r="B4049" s="97"/>
      <c r="C4049" s="97"/>
      <c r="D4049" s="98"/>
      <c r="E4049" s="98"/>
      <c r="F4049" s="98"/>
      <c r="G4049" s="98"/>
      <c r="H4049" s="98"/>
      <c r="I4049" s="98"/>
      <c r="J4049" s="98"/>
      <c r="K4049" s="98"/>
      <c r="L4049" s="98"/>
      <c r="M4049" s="98"/>
    </row>
    <row r="4050" spans="1:13">
      <c r="A4050" s="5"/>
      <c r="B4050" s="97"/>
      <c r="C4050" s="97"/>
      <c r="D4050" s="98"/>
      <c r="E4050" s="98"/>
      <c r="F4050" s="98"/>
      <c r="G4050" s="98"/>
      <c r="H4050" s="98"/>
      <c r="I4050" s="98"/>
      <c r="J4050" s="98"/>
      <c r="K4050" s="98"/>
      <c r="L4050" s="98"/>
      <c r="M4050" s="98"/>
    </row>
    <row r="4051" spans="1:13">
      <c r="A4051" s="5"/>
      <c r="B4051" s="97"/>
      <c r="C4051" s="97"/>
      <c r="D4051" s="98"/>
      <c r="E4051" s="98"/>
      <c r="F4051" s="98"/>
      <c r="G4051" s="98"/>
      <c r="H4051" s="98"/>
      <c r="I4051" s="98"/>
      <c r="J4051" s="98"/>
      <c r="K4051" s="98"/>
      <c r="L4051" s="98"/>
      <c r="M4051" s="98"/>
    </row>
    <row r="4052" spans="1:13">
      <c r="A4052" s="5"/>
      <c r="B4052" s="97"/>
      <c r="C4052" s="97"/>
      <c r="D4052" s="98"/>
      <c r="E4052" s="98"/>
      <c r="F4052" s="98"/>
      <c r="G4052" s="98"/>
      <c r="H4052" s="98"/>
      <c r="I4052" s="98"/>
      <c r="J4052" s="98"/>
      <c r="K4052" s="98"/>
      <c r="L4052" s="98"/>
      <c r="M4052" s="98"/>
    </row>
    <row r="4053" spans="1:13">
      <c r="A4053" s="5"/>
      <c r="B4053" s="97"/>
      <c r="C4053" s="97"/>
      <c r="D4053" s="98"/>
      <c r="E4053" s="98"/>
      <c r="F4053" s="98"/>
      <c r="G4053" s="98"/>
      <c r="H4053" s="98"/>
      <c r="I4053" s="98"/>
      <c r="J4053" s="98"/>
      <c r="K4053" s="98"/>
      <c r="L4053" s="98"/>
      <c r="M4053" s="98"/>
    </row>
    <row r="4054" spans="1:13">
      <c r="A4054" s="5"/>
      <c r="B4054" s="3"/>
      <c r="C4054" s="3"/>
      <c r="D4054" s="4"/>
      <c r="E4054" s="4"/>
      <c r="F4054" s="4"/>
      <c r="G4054" s="4"/>
      <c r="H4054" s="98"/>
      <c r="I4054" s="98"/>
      <c r="J4054" s="98"/>
      <c r="K4054" s="98"/>
      <c r="L4054" s="4"/>
      <c r="M4054" s="4"/>
    </row>
    <row r="4055" spans="1:13">
      <c r="A4055" s="5"/>
      <c r="B4055" s="97"/>
      <c r="C4055" s="97"/>
      <c r="D4055" s="98"/>
      <c r="E4055" s="98"/>
      <c r="F4055" s="98"/>
      <c r="G4055" s="98"/>
      <c r="H4055" s="98"/>
      <c r="I4055" s="98"/>
      <c r="J4055" s="98"/>
      <c r="K4055" s="98"/>
      <c r="L4055" s="98"/>
      <c r="M4055" s="98"/>
    </row>
    <row r="4056" spans="1:13">
      <c r="A4056" s="5"/>
      <c r="B4056" s="3"/>
      <c r="C4056" s="3"/>
      <c r="D4056" s="4"/>
      <c r="E4056" s="4"/>
      <c r="F4056" s="4"/>
      <c r="G4056" s="4"/>
      <c r="H4056" s="98"/>
      <c r="I4056" s="4"/>
      <c r="J4056" s="4"/>
      <c r="K4056" s="4"/>
      <c r="L4056" s="4"/>
      <c r="M4056" s="4"/>
    </row>
    <row r="4057" spans="1:13">
      <c r="A4057" s="5"/>
      <c r="B4057" s="97"/>
      <c r="C4057" s="97"/>
      <c r="D4057" s="98"/>
      <c r="E4057" s="98"/>
      <c r="F4057" s="98"/>
      <c r="G4057" s="98"/>
      <c r="H4057" s="98"/>
      <c r="I4057" s="98"/>
      <c r="J4057" s="98"/>
      <c r="K4057" s="98"/>
      <c r="L4057" s="98"/>
      <c r="M4057" s="98"/>
    </row>
    <row r="4058" spans="1:13">
      <c r="A4058" s="5"/>
      <c r="B4058" s="97"/>
      <c r="C4058" s="97"/>
      <c r="D4058" s="98"/>
      <c r="E4058" s="98"/>
      <c r="F4058" s="98"/>
      <c r="G4058" s="98"/>
      <c r="H4058" s="98"/>
      <c r="I4058" s="98"/>
      <c r="J4058" s="98"/>
      <c r="K4058" s="98"/>
      <c r="L4058" s="98"/>
      <c r="M4058" s="98"/>
    </row>
    <row r="4059" spans="1:13">
      <c r="A4059" s="5"/>
      <c r="B4059" s="3"/>
      <c r="C4059" s="3"/>
      <c r="D4059" s="4"/>
      <c r="E4059" s="4"/>
      <c r="F4059" s="4"/>
      <c r="G4059" s="4"/>
      <c r="H4059" s="98"/>
      <c r="I4059" s="4"/>
      <c r="J4059" s="4"/>
      <c r="K4059" s="4"/>
      <c r="L4059" s="4"/>
      <c r="M4059" s="4"/>
    </row>
    <row r="4060" spans="1:13">
      <c r="A4060" s="5"/>
      <c r="B4060" s="97"/>
      <c r="C4060" s="97"/>
      <c r="D4060" s="98"/>
      <c r="E4060" s="98"/>
      <c r="F4060" s="98"/>
      <c r="G4060" s="98"/>
      <c r="H4060" s="98"/>
      <c r="I4060" s="98"/>
      <c r="J4060" s="98"/>
      <c r="K4060" s="98"/>
      <c r="L4060" s="98"/>
      <c r="M4060" s="98"/>
    </row>
    <row r="4061" spans="1:13">
      <c r="A4061" s="5"/>
      <c r="B4061" s="97"/>
      <c r="C4061" s="97"/>
      <c r="D4061" s="98"/>
      <c r="E4061" s="4"/>
      <c r="F4061" s="4"/>
      <c r="G4061" s="4"/>
      <c r="H4061" s="98"/>
      <c r="I4061" s="98"/>
      <c r="J4061" s="98"/>
      <c r="K4061" s="98"/>
      <c r="L4061" s="98"/>
      <c r="M4061" s="98"/>
    </row>
    <row r="4062" spans="1:13">
      <c r="A4062" s="5"/>
      <c r="B4062" s="97"/>
      <c r="C4062" s="97"/>
      <c r="D4062" s="98"/>
      <c r="E4062" s="98"/>
      <c r="F4062" s="98"/>
      <c r="G4062" s="98"/>
      <c r="H4062" s="98"/>
      <c r="I4062" s="98"/>
      <c r="J4062" s="98"/>
      <c r="K4062" s="98"/>
      <c r="L4062" s="98"/>
      <c r="M4062" s="98"/>
    </row>
    <row r="4063" spans="1:13">
      <c r="A4063" s="5"/>
      <c r="B4063" s="3"/>
      <c r="C4063" s="3"/>
      <c r="D4063" s="4"/>
      <c r="E4063" s="4"/>
      <c r="F4063" s="4"/>
      <c r="G4063" s="4"/>
      <c r="H4063" s="98"/>
      <c r="I4063" s="4"/>
      <c r="J4063" s="4"/>
      <c r="K4063" s="4"/>
      <c r="L4063" s="4"/>
      <c r="M4063" s="4"/>
    </row>
    <row r="4064" spans="1:13">
      <c r="A4064" s="5"/>
      <c r="B4064" s="97"/>
      <c r="C4064" s="97"/>
      <c r="D4064" s="98"/>
      <c r="E4064" s="98"/>
      <c r="F4064" s="98"/>
      <c r="G4064" s="98"/>
      <c r="H4064" s="98"/>
      <c r="I4064" s="98"/>
      <c r="J4064" s="98"/>
      <c r="K4064" s="98"/>
      <c r="L4064" s="98"/>
      <c r="M4064" s="98"/>
    </row>
    <row r="4065" spans="1:13">
      <c r="A4065" s="5"/>
      <c r="B4065" s="97"/>
      <c r="C4065" s="97"/>
      <c r="D4065" s="98"/>
      <c r="E4065" s="98"/>
      <c r="F4065" s="98"/>
      <c r="G4065" s="98"/>
      <c r="H4065" s="98"/>
      <c r="I4065" s="98"/>
      <c r="J4065" s="98"/>
      <c r="K4065" s="98"/>
      <c r="L4065" s="98"/>
      <c r="M4065" s="98"/>
    </row>
    <row r="4066" spans="1:13">
      <c r="A4066" s="5"/>
      <c r="B4066" s="97"/>
      <c r="C4066" s="97"/>
      <c r="D4066" s="98"/>
      <c r="E4066" s="98"/>
      <c r="F4066" s="98"/>
      <c r="G4066" s="98"/>
      <c r="H4066" s="98"/>
      <c r="I4066" s="98"/>
      <c r="J4066" s="98"/>
      <c r="K4066" s="98"/>
      <c r="L4066" s="98"/>
      <c r="M4066" s="98"/>
    </row>
    <row r="4067" spans="1:13">
      <c r="A4067" s="5"/>
      <c r="B4067" s="97"/>
      <c r="C4067" s="97"/>
      <c r="D4067" s="98"/>
      <c r="E4067" s="98"/>
      <c r="F4067" s="98"/>
      <c r="G4067" s="98"/>
      <c r="H4067" s="98"/>
      <c r="I4067" s="98"/>
      <c r="J4067" s="98"/>
      <c r="K4067" s="98"/>
      <c r="L4067" s="98"/>
      <c r="M4067" s="98"/>
    </row>
    <row r="4068" spans="1:13">
      <c r="A4068" s="5"/>
      <c r="B4068" s="3"/>
      <c r="C4068" s="3"/>
      <c r="D4068" s="4"/>
      <c r="E4068" s="4"/>
      <c r="F4068" s="4"/>
      <c r="G4068" s="4"/>
      <c r="H4068" s="98"/>
      <c r="I4068" s="4"/>
      <c r="J4068" s="4"/>
      <c r="K4068" s="4"/>
      <c r="L4068" s="4"/>
      <c r="M4068" s="4"/>
    </row>
    <row r="4069" spans="1:13">
      <c r="A4069" s="5"/>
      <c r="B4069" s="97"/>
      <c r="C4069" s="97"/>
      <c r="D4069" s="98"/>
      <c r="E4069" s="98"/>
      <c r="F4069" s="98"/>
      <c r="G4069" s="98"/>
      <c r="H4069" s="98"/>
      <c r="I4069" s="98"/>
      <c r="J4069" s="98"/>
      <c r="K4069" s="98"/>
      <c r="L4069" s="98"/>
      <c r="M4069" s="98"/>
    </row>
    <row r="4070" spans="1:13">
      <c r="A4070" s="5"/>
      <c r="B4070" s="97"/>
      <c r="C4070" s="97"/>
      <c r="D4070" s="98"/>
      <c r="E4070" s="98"/>
      <c r="F4070" s="98"/>
      <c r="G4070" s="98"/>
      <c r="H4070" s="98"/>
      <c r="I4070" s="98"/>
      <c r="J4070" s="98"/>
      <c r="K4070" s="98"/>
      <c r="L4070" s="98"/>
      <c r="M4070" s="98"/>
    </row>
    <row r="4071" spans="1:13">
      <c r="A4071" s="5"/>
      <c r="B4071" s="97"/>
      <c r="C4071" s="97"/>
      <c r="D4071" s="98"/>
      <c r="E4071" s="98"/>
      <c r="F4071" s="98"/>
      <c r="G4071" s="98"/>
      <c r="H4071" s="98"/>
      <c r="I4071" s="98"/>
      <c r="J4071" s="98"/>
      <c r="K4071" s="98"/>
      <c r="L4071" s="98"/>
      <c r="M4071" s="98"/>
    </row>
    <row r="4072" spans="1:13">
      <c r="A4072" s="5"/>
      <c r="B4072" s="97"/>
      <c r="C4072" s="97"/>
      <c r="D4072" s="98"/>
      <c r="E4072" s="98"/>
      <c r="F4072" s="98"/>
      <c r="G4072" s="98"/>
      <c r="H4072" s="98"/>
      <c r="I4072" s="98"/>
      <c r="J4072" s="98"/>
      <c r="K4072" s="98"/>
      <c r="L4072" s="98"/>
      <c r="M4072" s="98"/>
    </row>
    <row r="4073" spans="1:13">
      <c r="A4073" s="5"/>
      <c r="B4073" s="97"/>
      <c r="C4073" s="97"/>
      <c r="D4073" s="98"/>
      <c r="E4073" s="98"/>
      <c r="F4073" s="98"/>
      <c r="G4073" s="98"/>
      <c r="H4073" s="98"/>
      <c r="I4073" s="98"/>
      <c r="J4073" s="98"/>
      <c r="K4073" s="98"/>
      <c r="L4073" s="98"/>
      <c r="M4073" s="98"/>
    </row>
    <row r="4074" spans="1:13">
      <c r="A4074" s="5"/>
      <c r="B4074" s="97"/>
      <c r="C4074" s="97"/>
      <c r="D4074" s="98"/>
      <c r="E4074" s="98"/>
      <c r="F4074" s="98"/>
      <c r="G4074" s="98"/>
      <c r="H4074" s="98"/>
      <c r="I4074" s="98"/>
      <c r="J4074" s="98"/>
      <c r="K4074" s="98"/>
      <c r="L4074" s="98"/>
      <c r="M4074" s="98"/>
    </row>
    <row r="4075" spans="1:13">
      <c r="A4075" s="5"/>
      <c r="B4075" s="97"/>
      <c r="C4075" s="97"/>
      <c r="D4075" s="98"/>
      <c r="E4075" s="98"/>
      <c r="F4075" s="98"/>
      <c r="G4075" s="98"/>
      <c r="H4075" s="98"/>
      <c r="I4075" s="98"/>
      <c r="J4075" s="98"/>
      <c r="K4075" s="98"/>
      <c r="L4075" s="98"/>
      <c r="M4075" s="98"/>
    </row>
    <row r="4076" spans="1:13">
      <c r="A4076" s="5"/>
      <c r="B4076" s="97"/>
      <c r="C4076" s="97"/>
      <c r="D4076" s="98"/>
      <c r="E4076" s="98"/>
      <c r="F4076" s="98"/>
      <c r="G4076" s="98"/>
      <c r="H4076" s="98"/>
      <c r="I4076" s="98"/>
      <c r="J4076" s="98"/>
      <c r="K4076" s="98"/>
      <c r="L4076" s="98"/>
      <c r="M4076" s="98"/>
    </row>
    <row r="4077" spans="1:13">
      <c r="A4077" s="5"/>
      <c r="B4077" s="97"/>
      <c r="C4077" s="97"/>
      <c r="D4077" s="98"/>
      <c r="E4077" s="98"/>
      <c r="F4077" s="98"/>
      <c r="G4077" s="98"/>
      <c r="H4077" s="98"/>
      <c r="I4077" s="98"/>
      <c r="J4077" s="98"/>
      <c r="K4077" s="98"/>
      <c r="L4077" s="98"/>
      <c r="M4077" s="98"/>
    </row>
    <row r="4078" spans="1:13">
      <c r="A4078" s="5"/>
      <c r="B4078" s="97"/>
      <c r="C4078" s="97"/>
      <c r="D4078" s="98"/>
      <c r="E4078" s="98"/>
      <c r="F4078" s="98"/>
      <c r="G4078" s="98"/>
      <c r="H4078" s="98"/>
      <c r="I4078" s="98"/>
      <c r="J4078" s="98"/>
      <c r="K4078" s="98"/>
      <c r="L4078" s="98"/>
      <c r="M4078" s="98"/>
    </row>
    <row r="4079" spans="1:13">
      <c r="A4079" s="5"/>
      <c r="B4079" s="97"/>
      <c r="C4079" s="97"/>
      <c r="D4079" s="98"/>
      <c r="E4079" s="98"/>
      <c r="F4079" s="98"/>
      <c r="G4079" s="98"/>
      <c r="H4079" s="98"/>
      <c r="I4079" s="98"/>
      <c r="J4079" s="98"/>
      <c r="K4079" s="98"/>
      <c r="L4079" s="98"/>
      <c r="M4079" s="98"/>
    </row>
    <row r="4080" spans="1:13">
      <c r="A4080" s="5"/>
      <c r="B4080" s="97"/>
      <c r="C4080" s="97"/>
      <c r="D4080" s="98"/>
      <c r="E4080" s="98"/>
      <c r="F4080" s="98"/>
      <c r="G4080" s="98"/>
      <c r="H4080" s="98"/>
      <c r="I4080" s="98"/>
      <c r="J4080" s="98"/>
      <c r="K4080" s="98"/>
      <c r="L4080" s="98"/>
      <c r="M4080" s="98"/>
    </row>
    <row r="4081" spans="1:13">
      <c r="A4081" s="5"/>
      <c r="B4081" s="97"/>
      <c r="C4081" s="97"/>
      <c r="D4081" s="98"/>
      <c r="E4081" s="98"/>
      <c r="F4081" s="98"/>
      <c r="G4081" s="98"/>
      <c r="H4081" s="98"/>
      <c r="I4081" s="98"/>
      <c r="J4081" s="98"/>
      <c r="K4081" s="98"/>
      <c r="L4081" s="98"/>
      <c r="M4081" s="98"/>
    </row>
    <row r="4082" spans="1:13">
      <c r="A4082" s="5"/>
      <c r="B4082" s="3"/>
      <c r="C4082" s="3"/>
      <c r="D4082" s="4"/>
      <c r="E4082" s="4"/>
      <c r="F4082" s="4"/>
      <c r="G4082" s="4"/>
      <c r="H4082" s="98"/>
      <c r="I4082" s="98"/>
      <c r="J4082" s="4"/>
      <c r="K4082" s="4"/>
      <c r="L4082" s="4"/>
      <c r="M4082" s="4"/>
    </row>
    <row r="4083" spans="1:13">
      <c r="A4083" s="5"/>
      <c r="B4083" s="97"/>
      <c r="C4083" s="97"/>
      <c r="D4083" s="98"/>
      <c r="E4083" s="98"/>
      <c r="F4083" s="98"/>
      <c r="G4083" s="98"/>
      <c r="H4083" s="98"/>
      <c r="I4083" s="98"/>
      <c r="J4083" s="98"/>
      <c r="K4083" s="98"/>
      <c r="L4083" s="98"/>
      <c r="M4083" s="98"/>
    </row>
    <row r="4084" spans="1:13">
      <c r="A4084" s="5"/>
      <c r="B4084" s="97"/>
      <c r="C4084" s="97"/>
      <c r="D4084" s="98"/>
      <c r="E4084" s="98"/>
      <c r="F4084" s="98"/>
      <c r="G4084" s="98"/>
      <c r="H4084" s="98"/>
      <c r="I4084" s="98"/>
      <c r="J4084" s="98"/>
      <c r="K4084" s="98"/>
      <c r="L4084" s="98"/>
      <c r="M4084" s="98"/>
    </row>
    <row r="4085" spans="1:13">
      <c r="A4085" s="5"/>
      <c r="B4085" s="97"/>
      <c r="C4085" s="97"/>
      <c r="D4085" s="98"/>
      <c r="E4085" s="98"/>
      <c r="F4085" s="98"/>
      <c r="G4085" s="98"/>
      <c r="H4085" s="98"/>
      <c r="I4085" s="98"/>
      <c r="J4085" s="98"/>
      <c r="K4085" s="98"/>
      <c r="L4085" s="98"/>
      <c r="M4085" s="98"/>
    </row>
    <row r="4086" spans="1:13">
      <c r="A4086" s="5"/>
      <c r="B4086" s="97"/>
      <c r="C4086" s="97"/>
      <c r="D4086" s="98"/>
      <c r="E4086" s="98"/>
      <c r="F4086" s="98"/>
      <c r="G4086" s="98"/>
      <c r="H4086" s="98"/>
      <c r="I4086" s="98"/>
      <c r="J4086" s="98"/>
      <c r="K4086" s="98"/>
      <c r="L4086" s="98"/>
      <c r="M4086" s="98"/>
    </row>
    <row r="4087" spans="1:13">
      <c r="A4087" s="5"/>
      <c r="B4087" s="97"/>
      <c r="C4087" s="97"/>
      <c r="D4087" s="98"/>
      <c r="E4087" s="98"/>
      <c r="F4087" s="98"/>
      <c r="G4087" s="98"/>
      <c r="H4087" s="98"/>
      <c r="I4087" s="98"/>
      <c r="J4087" s="98"/>
      <c r="K4087" s="98"/>
      <c r="L4087" s="98"/>
      <c r="M4087" s="98"/>
    </row>
    <row r="4088" spans="1:13">
      <c r="A4088" s="5"/>
      <c r="B4088" s="97"/>
      <c r="C4088" s="97"/>
      <c r="D4088" s="98"/>
      <c r="E4088" s="98"/>
      <c r="F4088" s="98"/>
      <c r="G4088" s="98"/>
      <c r="H4088" s="98"/>
      <c r="I4088" s="98"/>
      <c r="J4088" s="98"/>
      <c r="K4088" s="98"/>
      <c r="L4088" s="98"/>
      <c r="M4088" s="98"/>
    </row>
    <row r="4089" spans="1:13">
      <c r="A4089" s="5"/>
      <c r="B4089" s="97"/>
      <c r="C4089" s="97"/>
      <c r="D4089" s="4"/>
      <c r="E4089" s="4"/>
      <c r="F4089" s="4"/>
      <c r="G4089" s="4"/>
      <c r="H4089" s="98"/>
      <c r="I4089" s="98"/>
      <c r="J4089" s="98"/>
      <c r="K4089" s="98"/>
      <c r="L4089" s="98"/>
      <c r="M4089" s="98"/>
    </row>
    <row r="4090" spans="1:13">
      <c r="A4090" s="5"/>
      <c r="B4090" s="97"/>
      <c r="C4090" s="97"/>
      <c r="D4090" s="98"/>
      <c r="E4090" s="98"/>
      <c r="F4090" s="98"/>
      <c r="G4090" s="98"/>
      <c r="H4090" s="98"/>
      <c r="I4090" s="98"/>
      <c r="J4090" s="98"/>
      <c r="K4090" s="98"/>
      <c r="L4090" s="98"/>
      <c r="M4090" s="98"/>
    </row>
    <row r="4091" spans="1:13">
      <c r="A4091" s="5"/>
      <c r="B4091" s="97"/>
      <c r="C4091" s="97"/>
      <c r="D4091" s="98"/>
      <c r="E4091" s="98"/>
      <c r="F4091" s="98"/>
      <c r="G4091" s="98"/>
      <c r="H4091" s="98"/>
      <c r="I4091" s="98"/>
      <c r="J4091" s="98"/>
      <c r="K4091" s="98"/>
      <c r="L4091" s="98"/>
      <c r="M4091" s="98"/>
    </row>
    <row r="4092" spans="1:13">
      <c r="A4092" s="5"/>
      <c r="B4092" s="97"/>
      <c r="C4092" s="97"/>
      <c r="D4092" s="98"/>
      <c r="E4092" s="98"/>
      <c r="F4092" s="98"/>
      <c r="G4092" s="98"/>
      <c r="H4092" s="98"/>
      <c r="I4092" s="98"/>
      <c r="J4092" s="98"/>
      <c r="K4092" s="98"/>
      <c r="L4092" s="98"/>
      <c r="M4092" s="98"/>
    </row>
    <row r="4093" spans="1:13">
      <c r="A4093" s="5"/>
      <c r="B4093" s="3"/>
      <c r="C4093" s="3"/>
      <c r="D4093" s="4"/>
      <c r="E4093" s="4"/>
      <c r="F4093" s="4"/>
      <c r="G4093" s="4"/>
      <c r="H4093" s="98"/>
      <c r="I4093" s="98"/>
      <c r="J4093" s="4"/>
      <c r="K4093" s="4"/>
      <c r="L4093" s="4"/>
      <c r="M4093" s="4"/>
    </row>
    <row r="4094" spans="1:13">
      <c r="A4094" s="5"/>
      <c r="B4094" s="97"/>
      <c r="C4094" s="97"/>
      <c r="D4094" s="98"/>
      <c r="E4094" s="98"/>
      <c r="F4094" s="98"/>
      <c r="G4094" s="98"/>
      <c r="H4094" s="98"/>
      <c r="I4094" s="98"/>
      <c r="J4094" s="98"/>
      <c r="K4094" s="98"/>
      <c r="L4094" s="98"/>
      <c r="M4094" s="98"/>
    </row>
    <row r="4095" spans="1:13">
      <c r="A4095" s="5"/>
      <c r="B4095" s="97"/>
      <c r="C4095" s="97"/>
      <c r="D4095" s="98"/>
      <c r="E4095" s="98"/>
      <c r="F4095" s="98"/>
      <c r="G4095" s="98"/>
      <c r="H4095" s="98"/>
      <c r="I4095" s="98"/>
      <c r="J4095" s="98"/>
      <c r="K4095" s="98"/>
      <c r="L4095" s="98"/>
      <c r="M4095" s="98"/>
    </row>
    <row r="4096" spans="1:13">
      <c r="A4096" s="5"/>
      <c r="B4096" s="3"/>
      <c r="C4096" s="3"/>
      <c r="D4096" s="4"/>
      <c r="E4096" s="4"/>
      <c r="F4096" s="4"/>
      <c r="G4096" s="4"/>
      <c r="H4096" s="98"/>
      <c r="I4096" s="4"/>
      <c r="J4096" s="4"/>
      <c r="K4096" s="4"/>
      <c r="L4096" s="4"/>
      <c r="M4096" s="4"/>
    </row>
    <row r="4097" spans="1:13">
      <c r="A4097" s="5"/>
      <c r="B4097" s="97"/>
      <c r="C4097" s="97"/>
      <c r="D4097" s="98"/>
      <c r="E4097" s="98"/>
      <c r="F4097" s="98"/>
      <c r="G4097" s="98"/>
      <c r="H4097" s="98"/>
      <c r="I4097" s="98"/>
      <c r="J4097" s="98"/>
      <c r="K4097" s="98"/>
      <c r="L4097" s="98"/>
      <c r="M4097" s="98"/>
    </row>
    <row r="4098" spans="1:13">
      <c r="A4098" s="5"/>
      <c r="B4098" s="97"/>
      <c r="C4098" s="97"/>
      <c r="D4098" s="98"/>
      <c r="E4098" s="98"/>
      <c r="F4098" s="98"/>
      <c r="G4098" s="98"/>
      <c r="H4098" s="98"/>
      <c r="I4098" s="98"/>
      <c r="J4098" s="98"/>
      <c r="K4098" s="98"/>
      <c r="L4098" s="98"/>
      <c r="M4098" s="98"/>
    </row>
    <row r="4099" spans="1:13">
      <c r="A4099" s="5"/>
      <c r="B4099" s="97"/>
      <c r="C4099" s="97"/>
      <c r="D4099" s="98"/>
      <c r="E4099" s="98"/>
      <c r="F4099" s="98"/>
      <c r="G4099" s="98"/>
      <c r="H4099" s="98"/>
      <c r="I4099" s="98"/>
      <c r="J4099" s="98"/>
      <c r="K4099" s="98"/>
      <c r="L4099" s="98"/>
      <c r="M4099" s="98"/>
    </row>
    <row r="4100" spans="1:13">
      <c r="A4100" s="5"/>
      <c r="B4100" s="97"/>
      <c r="C4100" s="97"/>
      <c r="D4100" s="98"/>
      <c r="E4100" s="98"/>
      <c r="F4100" s="98"/>
      <c r="G4100" s="98"/>
      <c r="H4100" s="98"/>
      <c r="I4100" s="98"/>
      <c r="J4100" s="98"/>
      <c r="K4100" s="98"/>
      <c r="L4100" s="98"/>
      <c r="M4100" s="98"/>
    </row>
    <row r="4101" spans="1:13">
      <c r="A4101" s="5"/>
      <c r="B4101" s="97"/>
      <c r="C4101" s="97"/>
      <c r="D4101" s="98"/>
      <c r="E4101" s="98"/>
      <c r="F4101" s="98"/>
      <c r="G4101" s="98"/>
      <c r="H4101" s="98"/>
      <c r="I4101" s="98"/>
      <c r="J4101" s="98"/>
      <c r="K4101" s="98"/>
      <c r="L4101" s="98"/>
      <c r="M4101" s="98"/>
    </row>
    <row r="4102" spans="1:13">
      <c r="A4102" s="5"/>
      <c r="B4102" s="97"/>
      <c r="C4102" s="97"/>
      <c r="D4102" s="98"/>
      <c r="E4102" s="98"/>
      <c r="F4102" s="98"/>
      <c r="G4102" s="98"/>
      <c r="H4102" s="98"/>
      <c r="I4102" s="98"/>
      <c r="J4102" s="98"/>
      <c r="K4102" s="98"/>
      <c r="L4102" s="98"/>
      <c r="M4102" s="98"/>
    </row>
    <row r="4103" spans="1:13">
      <c r="A4103" s="5"/>
      <c r="B4103" s="3"/>
      <c r="C4103" s="3"/>
      <c r="D4103" s="4"/>
      <c r="E4103" s="4"/>
      <c r="F4103" s="4"/>
      <c r="G4103" s="4"/>
      <c r="H4103" s="98"/>
      <c r="I4103" s="4"/>
      <c r="J4103" s="4"/>
      <c r="K4103" s="4"/>
      <c r="L4103" s="4"/>
      <c r="M4103" s="4"/>
    </row>
    <row r="4104" spans="1:13">
      <c r="A4104" s="5"/>
      <c r="B4104" s="3"/>
      <c r="C4104" s="3"/>
      <c r="D4104" s="4"/>
      <c r="E4104" s="4"/>
      <c r="F4104" s="4"/>
      <c r="G4104" s="4"/>
      <c r="H4104" s="98"/>
      <c r="I4104" s="98"/>
      <c r="J4104" s="4"/>
      <c r="K4104" s="4"/>
      <c r="L4104" s="4"/>
      <c r="M4104" s="4"/>
    </row>
    <row r="4105" spans="1:13">
      <c r="A4105" s="5"/>
      <c r="B4105" s="97"/>
      <c r="C4105" s="97"/>
      <c r="D4105" s="98"/>
      <c r="E4105" s="98"/>
      <c r="F4105" s="98"/>
      <c r="G4105" s="98"/>
      <c r="H4105" s="98"/>
      <c r="I4105" s="98"/>
      <c r="J4105" s="98"/>
      <c r="K4105" s="98"/>
      <c r="L4105" s="98"/>
      <c r="M4105" s="98"/>
    </row>
    <row r="4106" spans="1:13">
      <c r="A4106" s="5"/>
      <c r="B4106" s="97"/>
      <c r="C4106" s="97"/>
      <c r="D4106" s="98"/>
      <c r="E4106" s="98"/>
      <c r="F4106" s="98"/>
      <c r="G4106" s="98"/>
      <c r="H4106" s="98"/>
      <c r="I4106" s="98"/>
      <c r="J4106" s="98"/>
      <c r="K4106" s="98"/>
      <c r="L4106" s="98"/>
      <c r="M4106" s="98"/>
    </row>
    <row r="4107" spans="1:13">
      <c r="A4107" s="5"/>
      <c r="B4107" s="97"/>
      <c r="C4107" s="97"/>
      <c r="D4107" s="98"/>
      <c r="E4107" s="98"/>
      <c r="F4107" s="98"/>
      <c r="G4107" s="98"/>
      <c r="H4107" s="98"/>
      <c r="I4107" s="98"/>
      <c r="J4107" s="98"/>
      <c r="K4107" s="98"/>
      <c r="L4107" s="98"/>
      <c r="M4107" s="98"/>
    </row>
    <row r="4108" spans="1:13">
      <c r="A4108" s="5"/>
      <c r="B4108" s="97"/>
      <c r="C4108" s="97"/>
      <c r="D4108" s="98"/>
      <c r="E4108" s="98"/>
      <c r="F4108" s="98"/>
      <c r="G4108" s="98"/>
      <c r="H4108" s="98"/>
      <c r="I4108" s="98"/>
      <c r="J4108" s="98"/>
      <c r="K4108" s="98"/>
      <c r="L4108" s="98"/>
      <c r="M4108" s="98"/>
    </row>
    <row r="4109" spans="1:13">
      <c r="A4109" s="5"/>
      <c r="B4109" s="97"/>
      <c r="C4109" s="97"/>
      <c r="D4109" s="98"/>
      <c r="E4109" s="98"/>
      <c r="F4109" s="98"/>
      <c r="G4109" s="98"/>
      <c r="H4109" s="98"/>
      <c r="I4109" s="98"/>
      <c r="J4109" s="98"/>
      <c r="K4109" s="98"/>
      <c r="L4109" s="98"/>
      <c r="M4109" s="98"/>
    </row>
    <row r="4110" spans="1:13">
      <c r="A4110" s="5"/>
      <c r="B4110" s="97"/>
      <c r="C4110" s="97"/>
      <c r="D4110" s="98"/>
      <c r="E4110" s="98"/>
      <c r="F4110" s="98"/>
      <c r="G4110" s="98"/>
      <c r="H4110" s="98"/>
      <c r="I4110" s="98"/>
      <c r="J4110" s="98"/>
      <c r="K4110" s="98"/>
      <c r="L4110" s="98"/>
      <c r="M4110" s="98"/>
    </row>
    <row r="4111" spans="1:13">
      <c r="A4111" s="5"/>
      <c r="B4111" s="97"/>
      <c r="C4111" s="97"/>
      <c r="D4111" s="98"/>
      <c r="E4111" s="98"/>
      <c r="F4111" s="98"/>
      <c r="G4111" s="98"/>
      <c r="H4111" s="98"/>
      <c r="I4111" s="98"/>
      <c r="J4111" s="98"/>
      <c r="K4111" s="98"/>
      <c r="L4111" s="98"/>
      <c r="M4111" s="98"/>
    </row>
    <row r="4112" spans="1:13">
      <c r="A4112" s="5"/>
      <c r="B4112" s="3"/>
      <c r="C4112" s="3"/>
      <c r="D4112" s="4"/>
      <c r="E4112" s="4"/>
      <c r="F4112" s="4"/>
      <c r="G4112" s="4"/>
      <c r="H4112" s="98"/>
      <c r="I4112" s="4"/>
      <c r="J4112" s="4"/>
      <c r="K4112" s="4"/>
      <c r="L4112" s="4"/>
      <c r="M4112" s="4"/>
    </row>
    <row r="4113" spans="1:13">
      <c r="A4113" s="5"/>
      <c r="B4113" s="97"/>
      <c r="C4113" s="97"/>
      <c r="D4113" s="98"/>
      <c r="E4113" s="98"/>
      <c r="F4113" s="98"/>
      <c r="G4113" s="98"/>
      <c r="H4113" s="98"/>
      <c r="I4113" s="98"/>
      <c r="J4113" s="98"/>
      <c r="K4113" s="98"/>
      <c r="L4113" s="98"/>
      <c r="M4113" s="98"/>
    </row>
    <row r="4114" spans="1:13">
      <c r="A4114" s="5"/>
      <c r="B4114" s="97"/>
      <c r="C4114" s="97"/>
      <c r="D4114" s="98"/>
      <c r="E4114" s="98"/>
      <c r="F4114" s="98"/>
      <c r="G4114" s="98"/>
      <c r="H4114" s="98"/>
      <c r="I4114" s="98"/>
      <c r="J4114" s="98"/>
      <c r="K4114" s="98"/>
      <c r="L4114" s="98"/>
      <c r="M4114" s="98"/>
    </row>
    <row r="4115" spans="1:13">
      <c r="A4115" s="5"/>
      <c r="B4115" s="97"/>
      <c r="C4115" s="97"/>
      <c r="D4115" s="98"/>
      <c r="E4115" s="98"/>
      <c r="F4115" s="98"/>
      <c r="G4115" s="98"/>
      <c r="H4115" s="98"/>
      <c r="I4115" s="98"/>
      <c r="J4115" s="98"/>
      <c r="K4115" s="98"/>
      <c r="L4115" s="98"/>
      <c r="M4115" s="98"/>
    </row>
    <row r="4116" spans="1:13">
      <c r="A4116" s="5"/>
      <c r="B4116" s="97"/>
      <c r="C4116" s="97"/>
      <c r="D4116" s="98"/>
      <c r="E4116" s="98"/>
      <c r="F4116" s="98"/>
      <c r="G4116" s="98"/>
      <c r="H4116" s="98"/>
      <c r="I4116" s="98"/>
      <c r="J4116" s="98"/>
      <c r="K4116" s="98"/>
      <c r="L4116" s="98"/>
      <c r="M4116" s="98"/>
    </row>
    <row r="4117" spans="1:13">
      <c r="A4117" s="5"/>
      <c r="B4117" s="97"/>
      <c r="C4117" s="97"/>
      <c r="D4117" s="98"/>
      <c r="E4117" s="98"/>
      <c r="F4117" s="98"/>
      <c r="G4117" s="98"/>
      <c r="H4117" s="98"/>
      <c r="I4117" s="98"/>
      <c r="J4117" s="98"/>
      <c r="K4117" s="98"/>
      <c r="L4117" s="98"/>
      <c r="M4117" s="98"/>
    </row>
    <row r="4118" spans="1:13">
      <c r="A4118" s="5"/>
      <c r="B4118" s="97"/>
      <c r="C4118" s="97"/>
      <c r="D4118" s="98"/>
      <c r="E4118" s="98"/>
      <c r="F4118" s="98"/>
      <c r="G4118" s="98"/>
      <c r="H4118" s="98"/>
      <c r="I4118" s="98"/>
      <c r="J4118" s="98"/>
      <c r="K4118" s="98"/>
      <c r="L4118" s="98"/>
      <c r="M4118" s="98"/>
    </row>
    <row r="4119" spans="1:13">
      <c r="A4119" s="5"/>
      <c r="B4119" s="97"/>
      <c r="C4119" s="97"/>
      <c r="D4119" s="98"/>
      <c r="E4119" s="98"/>
      <c r="F4119" s="98"/>
      <c r="G4119" s="98"/>
      <c r="H4119" s="98"/>
      <c r="I4119" s="98"/>
      <c r="J4119" s="98"/>
      <c r="K4119" s="98"/>
      <c r="L4119" s="98"/>
      <c r="M4119" s="98"/>
    </row>
    <row r="4120" spans="1:13">
      <c r="A4120" s="5"/>
      <c r="B4120" s="97"/>
      <c r="C4120" s="97"/>
      <c r="D4120" s="98"/>
      <c r="E4120" s="98"/>
      <c r="F4120" s="98"/>
      <c r="G4120" s="98"/>
      <c r="H4120" s="98"/>
      <c r="I4120" s="98"/>
      <c r="J4120" s="98"/>
      <c r="K4120" s="98"/>
      <c r="L4120" s="98"/>
      <c r="M4120" s="98"/>
    </row>
    <row r="4121" spans="1:13">
      <c r="A4121" s="5"/>
      <c r="B4121" s="97"/>
      <c r="C4121" s="97"/>
      <c r="D4121" s="98"/>
      <c r="E4121" s="98"/>
      <c r="F4121" s="98"/>
      <c r="G4121" s="98"/>
      <c r="H4121" s="98"/>
      <c r="I4121" s="98"/>
      <c r="J4121" s="98"/>
      <c r="K4121" s="98"/>
      <c r="L4121" s="98"/>
      <c r="M4121" s="98"/>
    </row>
    <row r="4122" spans="1:13">
      <c r="A4122" s="5"/>
      <c r="B4122" s="97"/>
      <c r="C4122" s="97"/>
      <c r="D4122" s="98"/>
      <c r="E4122" s="98"/>
      <c r="F4122" s="98"/>
      <c r="G4122" s="98"/>
      <c r="H4122" s="98"/>
      <c r="I4122" s="98"/>
      <c r="J4122" s="98"/>
      <c r="K4122" s="98"/>
      <c r="L4122" s="98"/>
      <c r="M4122" s="98"/>
    </row>
    <row r="4123" spans="1:13">
      <c r="A4123" s="5"/>
      <c r="B4123" s="97"/>
      <c r="C4123" s="97"/>
      <c r="D4123" s="98"/>
      <c r="E4123" s="98"/>
      <c r="F4123" s="98"/>
      <c r="G4123" s="98"/>
      <c r="H4123" s="98"/>
      <c r="I4123" s="98"/>
      <c r="J4123" s="98"/>
      <c r="K4123" s="98"/>
      <c r="L4123" s="98"/>
      <c r="M4123" s="98"/>
    </row>
    <row r="4124" spans="1:13">
      <c r="A4124" s="5"/>
      <c r="B4124" s="97"/>
      <c r="C4124" s="97"/>
      <c r="D4124" s="98"/>
      <c r="E4124" s="98"/>
      <c r="F4124" s="98"/>
      <c r="G4124" s="98"/>
      <c r="H4124" s="98"/>
      <c r="I4124" s="98"/>
      <c r="J4124" s="98"/>
      <c r="K4124" s="98"/>
      <c r="L4124" s="98"/>
      <c r="M4124" s="98"/>
    </row>
    <row r="4125" spans="1:13">
      <c r="A4125" s="5"/>
      <c r="B4125" s="97"/>
      <c r="C4125" s="97"/>
      <c r="D4125" s="98"/>
      <c r="E4125" s="98"/>
      <c r="F4125" s="98"/>
      <c r="G4125" s="98"/>
      <c r="H4125" s="98"/>
      <c r="I4125" s="98"/>
      <c r="J4125" s="98"/>
      <c r="K4125" s="98"/>
      <c r="L4125" s="98"/>
      <c r="M4125" s="98"/>
    </row>
    <row r="4126" spans="1:13">
      <c r="A4126" s="5"/>
      <c r="B4126" s="97"/>
      <c r="C4126" s="97"/>
      <c r="D4126" s="98"/>
      <c r="E4126" s="98"/>
      <c r="F4126" s="98"/>
      <c r="G4126" s="98"/>
      <c r="H4126" s="98"/>
      <c r="I4126" s="98"/>
      <c r="J4126" s="98"/>
      <c r="K4126" s="98"/>
      <c r="L4126" s="98"/>
      <c r="M4126" s="98"/>
    </row>
    <row r="4127" spans="1:13">
      <c r="A4127" s="5"/>
      <c r="B4127" s="97"/>
      <c r="C4127" s="97"/>
      <c r="D4127" s="98"/>
      <c r="E4127" s="98"/>
      <c r="F4127" s="98"/>
      <c r="G4127" s="98"/>
      <c r="H4127" s="98"/>
      <c r="I4127" s="98"/>
      <c r="J4127" s="98"/>
      <c r="K4127" s="98"/>
      <c r="L4127" s="98"/>
      <c r="M4127" s="98"/>
    </row>
    <row r="4128" spans="1:13">
      <c r="A4128" s="5"/>
      <c r="B4128" s="97"/>
      <c r="C4128" s="97"/>
      <c r="D4128" s="98"/>
      <c r="E4128" s="98"/>
      <c r="F4128" s="98"/>
      <c r="G4128" s="98"/>
      <c r="H4128" s="98"/>
      <c r="I4128" s="98"/>
      <c r="J4128" s="98"/>
      <c r="K4128" s="98"/>
      <c r="L4128" s="98"/>
      <c r="M4128" s="98"/>
    </row>
    <row r="4129" spans="1:13">
      <c r="A4129" s="5"/>
      <c r="B4129" s="97"/>
      <c r="C4129" s="97"/>
      <c r="D4129" s="98"/>
      <c r="E4129" s="98"/>
      <c r="F4129" s="98"/>
      <c r="G4129" s="98"/>
      <c r="H4129" s="98"/>
      <c r="I4129" s="98"/>
      <c r="J4129" s="98"/>
      <c r="K4129" s="98"/>
      <c r="L4129" s="98"/>
      <c r="M4129" s="98"/>
    </row>
    <row r="4130" spans="1:13">
      <c r="A4130" s="5"/>
      <c r="B4130" s="97"/>
      <c r="C4130" s="97"/>
      <c r="D4130" s="98"/>
      <c r="E4130" s="98"/>
      <c r="F4130" s="98"/>
      <c r="G4130" s="98"/>
      <c r="H4130" s="98"/>
      <c r="I4130" s="98"/>
      <c r="J4130" s="98"/>
      <c r="K4130" s="98"/>
      <c r="L4130" s="98"/>
      <c r="M4130" s="98"/>
    </row>
    <row r="4131" spans="1:13">
      <c r="A4131" s="5"/>
      <c r="B4131" s="97"/>
      <c r="C4131" s="97"/>
      <c r="D4131" s="98"/>
      <c r="E4131" s="98"/>
      <c r="F4131" s="98"/>
      <c r="G4131" s="98"/>
      <c r="H4131" s="98"/>
      <c r="I4131" s="98"/>
      <c r="J4131" s="98"/>
      <c r="K4131" s="98"/>
      <c r="L4131" s="98"/>
      <c r="M4131" s="98"/>
    </row>
    <row r="4132" spans="1:13">
      <c r="A4132" s="5"/>
      <c r="B4132" s="97"/>
      <c r="C4132" s="97"/>
      <c r="D4132" s="98"/>
      <c r="E4132" s="98"/>
      <c r="F4132" s="98"/>
      <c r="G4132" s="98"/>
      <c r="H4132" s="98"/>
      <c r="I4132" s="98"/>
      <c r="J4132" s="98"/>
      <c r="K4132" s="98"/>
      <c r="L4132" s="98"/>
      <c r="M4132" s="98"/>
    </row>
    <row r="4133" spans="1:13">
      <c r="A4133" s="5"/>
      <c r="B4133" s="97"/>
      <c r="C4133" s="97"/>
      <c r="D4133" s="98"/>
      <c r="E4133" s="98"/>
      <c r="F4133" s="98"/>
      <c r="G4133" s="98"/>
      <c r="H4133" s="98"/>
      <c r="I4133" s="98"/>
      <c r="J4133" s="98"/>
      <c r="K4133" s="98"/>
      <c r="L4133" s="98"/>
      <c r="M4133" s="98"/>
    </row>
    <row r="4134" spans="1:13">
      <c r="A4134" s="5"/>
      <c r="B4134" s="97"/>
      <c r="C4134" s="97"/>
      <c r="D4134" s="98"/>
      <c r="E4134" s="98"/>
      <c r="F4134" s="98"/>
      <c r="G4134" s="98"/>
      <c r="H4134" s="98"/>
      <c r="I4134" s="98"/>
      <c r="J4134" s="98"/>
      <c r="K4134" s="98"/>
      <c r="L4134" s="98"/>
      <c r="M4134" s="98"/>
    </row>
    <row r="4135" spans="1:13">
      <c r="A4135" s="5"/>
      <c r="B4135" s="97"/>
      <c r="C4135" s="97"/>
      <c r="D4135" s="98"/>
      <c r="E4135" s="98"/>
      <c r="F4135" s="98"/>
      <c r="G4135" s="98"/>
      <c r="H4135" s="98"/>
      <c r="I4135" s="98"/>
      <c r="J4135" s="98"/>
      <c r="K4135" s="98"/>
      <c r="L4135" s="98"/>
      <c r="M4135" s="98"/>
    </row>
    <row r="4136" spans="1:13">
      <c r="A4136" s="5"/>
      <c r="B4136" s="97"/>
      <c r="C4136" s="97"/>
      <c r="D4136" s="98"/>
      <c r="E4136" s="98"/>
      <c r="F4136" s="98"/>
      <c r="G4136" s="98"/>
      <c r="H4136" s="98"/>
      <c r="I4136" s="98"/>
      <c r="J4136" s="98"/>
      <c r="K4136" s="98"/>
      <c r="L4136" s="98"/>
      <c r="M4136" s="98"/>
    </row>
    <row r="4137" spans="1:13">
      <c r="A4137" s="5"/>
      <c r="B4137" s="3"/>
      <c r="C4137" s="3"/>
      <c r="D4137" s="4"/>
      <c r="E4137" s="4"/>
      <c r="F4137" s="4"/>
      <c r="G4137" s="4"/>
      <c r="H4137" s="98"/>
      <c r="I4137" s="4"/>
      <c r="J4137" s="4"/>
      <c r="K4137" s="4"/>
      <c r="L4137" s="4"/>
      <c r="M4137" s="4"/>
    </row>
    <row r="4138" spans="1:13">
      <c r="A4138" s="5"/>
      <c r="B4138" s="97"/>
      <c r="C4138" s="97"/>
      <c r="D4138" s="98"/>
      <c r="E4138" s="98"/>
      <c r="F4138" s="98"/>
      <c r="G4138" s="98"/>
      <c r="H4138" s="98"/>
      <c r="I4138" s="98"/>
      <c r="J4138" s="98"/>
      <c r="K4138" s="98"/>
      <c r="L4138" s="98"/>
      <c r="M4138" s="98"/>
    </row>
    <row r="4139" spans="1:13">
      <c r="A4139" s="5"/>
      <c r="B4139" s="97"/>
      <c r="C4139" s="97"/>
      <c r="D4139" s="98"/>
      <c r="E4139" s="98"/>
      <c r="F4139" s="98"/>
      <c r="G4139" s="98"/>
      <c r="H4139" s="98"/>
      <c r="I4139" s="98"/>
      <c r="J4139" s="98"/>
      <c r="K4139" s="98"/>
      <c r="L4139" s="98"/>
      <c r="M4139" s="98"/>
    </row>
    <row r="4140" spans="1:13">
      <c r="A4140" s="5"/>
      <c r="B4140" s="97"/>
      <c r="C4140" s="97"/>
      <c r="D4140" s="98"/>
      <c r="E4140" s="98"/>
      <c r="F4140" s="98"/>
      <c r="G4140" s="98"/>
      <c r="H4140" s="98"/>
      <c r="I4140" s="98"/>
      <c r="J4140" s="98"/>
      <c r="K4140" s="98"/>
      <c r="L4140" s="98"/>
      <c r="M4140" s="98"/>
    </row>
    <row r="4141" spans="1:13">
      <c r="A4141" s="5"/>
      <c r="B4141" s="97"/>
      <c r="C4141" s="97"/>
      <c r="D4141" s="98"/>
      <c r="E4141" s="98"/>
      <c r="F4141" s="98"/>
      <c r="G4141" s="98"/>
      <c r="H4141" s="98"/>
      <c r="I4141" s="98"/>
      <c r="J4141" s="98"/>
      <c r="K4141" s="98"/>
      <c r="L4141" s="98"/>
      <c r="M4141" s="98"/>
    </row>
    <row r="4142" spans="1:13">
      <c r="A4142" s="5"/>
      <c r="B4142" s="97"/>
      <c r="C4142" s="97"/>
      <c r="D4142" s="98"/>
      <c r="E4142" s="98"/>
      <c r="F4142" s="98"/>
      <c r="G4142" s="98"/>
      <c r="H4142" s="98"/>
      <c r="I4142" s="98"/>
      <c r="J4142" s="98"/>
      <c r="K4142" s="98"/>
      <c r="L4142" s="98"/>
      <c r="M4142" s="98"/>
    </row>
    <row r="4143" spans="1:13">
      <c r="A4143" s="5"/>
      <c r="B4143" s="97"/>
      <c r="C4143" s="97"/>
      <c r="D4143" s="98"/>
      <c r="E4143" s="98"/>
      <c r="F4143" s="98"/>
      <c r="G4143" s="98"/>
      <c r="H4143" s="98"/>
      <c r="I4143" s="98"/>
      <c r="J4143" s="98"/>
      <c r="K4143" s="98"/>
      <c r="L4143" s="98"/>
      <c r="M4143" s="98"/>
    </row>
    <row r="4144" spans="1:13">
      <c r="A4144" s="5"/>
      <c r="B4144" s="97"/>
      <c r="C4144" s="97"/>
      <c r="D4144" s="98"/>
      <c r="E4144" s="98"/>
      <c r="F4144" s="98"/>
      <c r="G4144" s="98"/>
      <c r="H4144" s="98"/>
      <c r="I4144" s="98"/>
      <c r="J4144" s="98"/>
      <c r="K4144" s="98"/>
      <c r="L4144" s="98"/>
      <c r="M4144" s="98"/>
    </row>
    <row r="4145" spans="1:13">
      <c r="A4145" s="5"/>
      <c r="B4145" s="97"/>
      <c r="C4145" s="97"/>
      <c r="D4145" s="98"/>
      <c r="E4145" s="98"/>
      <c r="F4145" s="98"/>
      <c r="G4145" s="98"/>
      <c r="H4145" s="98"/>
      <c r="I4145" s="98"/>
      <c r="J4145" s="98"/>
      <c r="K4145" s="98"/>
      <c r="L4145" s="98"/>
      <c r="M4145" s="98"/>
    </row>
    <row r="4146" spans="1:13">
      <c r="A4146" s="5"/>
      <c r="B4146" s="97"/>
      <c r="C4146" s="97"/>
      <c r="D4146" s="98"/>
      <c r="E4146" s="98"/>
      <c r="F4146" s="98"/>
      <c r="G4146" s="98"/>
      <c r="H4146" s="98"/>
      <c r="I4146" s="98"/>
      <c r="J4146" s="98"/>
      <c r="K4146" s="98"/>
      <c r="L4146" s="98"/>
      <c r="M4146" s="98"/>
    </row>
    <row r="4147" spans="1:13">
      <c r="A4147" s="5"/>
      <c r="B4147" s="97"/>
      <c r="C4147" s="97"/>
      <c r="D4147" s="98"/>
      <c r="E4147" s="98"/>
      <c r="F4147" s="98"/>
      <c r="G4147" s="98"/>
      <c r="H4147" s="98"/>
      <c r="I4147" s="98"/>
      <c r="J4147" s="98"/>
      <c r="K4147" s="98"/>
      <c r="L4147" s="98"/>
      <c r="M4147" s="98"/>
    </row>
    <row r="4148" spans="1:13">
      <c r="A4148" s="5"/>
      <c r="B4148" s="97"/>
      <c r="C4148" s="97"/>
      <c r="D4148" s="98"/>
      <c r="E4148" s="98"/>
      <c r="F4148" s="98"/>
      <c r="G4148" s="98"/>
      <c r="H4148" s="98"/>
      <c r="I4148" s="98"/>
      <c r="J4148" s="98"/>
      <c r="K4148" s="98"/>
      <c r="L4148" s="98"/>
      <c r="M4148" s="98"/>
    </row>
    <row r="4149" spans="1:13">
      <c r="A4149" s="5"/>
      <c r="B4149" s="97"/>
      <c r="C4149" s="97"/>
      <c r="D4149" s="98"/>
      <c r="E4149" s="98"/>
      <c r="F4149" s="98"/>
      <c r="G4149" s="98"/>
      <c r="H4149" s="98"/>
      <c r="I4149" s="98"/>
      <c r="J4149" s="98"/>
      <c r="K4149" s="98"/>
      <c r="L4149" s="98"/>
      <c r="M4149" s="98"/>
    </row>
    <row r="4150" spans="1:13">
      <c r="A4150" s="5"/>
      <c r="B4150" s="97"/>
      <c r="C4150" s="97"/>
      <c r="D4150" s="98"/>
      <c r="E4150" s="98"/>
      <c r="F4150" s="98"/>
      <c r="G4150" s="98"/>
      <c r="H4150" s="98"/>
      <c r="I4150" s="98"/>
      <c r="J4150" s="98"/>
      <c r="K4150" s="98"/>
      <c r="L4150" s="98"/>
      <c r="M4150" s="98"/>
    </row>
    <row r="4151" spans="1:13">
      <c r="A4151" s="5"/>
      <c r="B4151" s="97"/>
      <c r="C4151" s="97"/>
      <c r="D4151" s="98"/>
      <c r="E4151" s="98"/>
      <c r="F4151" s="98"/>
      <c r="G4151" s="98"/>
      <c r="H4151" s="98"/>
      <c r="I4151" s="98"/>
      <c r="J4151" s="98"/>
      <c r="K4151" s="98"/>
      <c r="L4151" s="98"/>
      <c r="M4151" s="98"/>
    </row>
    <row r="4152" spans="1:13">
      <c r="A4152" s="5"/>
      <c r="B4152" s="97"/>
      <c r="C4152" s="97"/>
      <c r="D4152" s="98"/>
      <c r="E4152" s="98"/>
      <c r="F4152" s="98"/>
      <c r="G4152" s="98"/>
      <c r="H4152" s="98"/>
      <c r="I4152" s="98"/>
      <c r="J4152" s="98"/>
      <c r="K4152" s="98"/>
      <c r="L4152" s="98"/>
      <c r="M4152" s="98"/>
    </row>
    <row r="4153" spans="1:13">
      <c r="A4153" s="5"/>
      <c r="B4153" s="97"/>
      <c r="C4153" s="97"/>
      <c r="D4153" s="98"/>
      <c r="E4153" s="98"/>
      <c r="F4153" s="98"/>
      <c r="G4153" s="98"/>
      <c r="H4153" s="98"/>
      <c r="I4153" s="98"/>
      <c r="J4153" s="98"/>
      <c r="K4153" s="98"/>
      <c r="L4153" s="98"/>
      <c r="M4153" s="98"/>
    </row>
    <row r="4154" spans="1:13">
      <c r="A4154" s="5"/>
      <c r="B4154" s="97"/>
      <c r="C4154" s="97"/>
      <c r="D4154" s="98"/>
      <c r="E4154" s="98"/>
      <c r="F4154" s="98"/>
      <c r="G4154" s="98"/>
      <c r="H4154" s="98"/>
      <c r="I4154" s="98"/>
      <c r="J4154" s="98"/>
      <c r="K4154" s="98"/>
      <c r="L4154" s="98"/>
      <c r="M4154" s="98"/>
    </row>
    <row r="4155" spans="1:13">
      <c r="A4155" s="5"/>
      <c r="B4155" s="97"/>
      <c r="C4155" s="97"/>
      <c r="D4155" s="98"/>
      <c r="E4155" s="98"/>
      <c r="F4155" s="98"/>
      <c r="G4155" s="98"/>
      <c r="H4155" s="98"/>
      <c r="I4155" s="98"/>
      <c r="J4155" s="98"/>
      <c r="K4155" s="98"/>
      <c r="L4155" s="98"/>
      <c r="M4155" s="98"/>
    </row>
    <row r="4156" spans="1:13">
      <c r="A4156" s="5"/>
      <c r="B4156" s="97"/>
      <c r="C4156" s="97"/>
      <c r="D4156" s="98"/>
      <c r="E4156" s="98"/>
      <c r="F4156" s="98"/>
      <c r="G4156" s="98"/>
      <c r="H4156" s="98"/>
      <c r="I4156" s="98"/>
      <c r="J4156" s="98"/>
      <c r="K4156" s="98"/>
      <c r="L4156" s="98"/>
      <c r="M4156" s="98"/>
    </row>
    <row r="4157" spans="1:13">
      <c r="A4157" s="5"/>
      <c r="B4157" s="97"/>
      <c r="C4157" s="97"/>
      <c r="D4157" s="98"/>
      <c r="E4157" s="98"/>
      <c r="F4157" s="98"/>
      <c r="G4157" s="98"/>
      <c r="H4157" s="98"/>
      <c r="I4157" s="98"/>
      <c r="J4157" s="98"/>
      <c r="K4157" s="98"/>
      <c r="L4157" s="98"/>
      <c r="M4157" s="98"/>
    </row>
    <row r="4158" spans="1:13">
      <c r="A4158" s="5"/>
      <c r="B4158" s="97"/>
      <c r="C4158" s="97"/>
      <c r="D4158" s="98"/>
      <c r="E4158" s="98"/>
      <c r="F4158" s="98"/>
      <c r="G4158" s="98"/>
      <c r="H4158" s="98"/>
      <c r="I4158" s="98"/>
      <c r="J4158" s="98"/>
      <c r="K4158" s="98"/>
      <c r="L4158" s="98"/>
      <c r="M4158" s="98"/>
    </row>
    <row r="4159" spans="1:13">
      <c r="A4159" s="5"/>
      <c r="B4159" s="97"/>
      <c r="C4159" s="97"/>
      <c r="D4159" s="98"/>
      <c r="E4159" s="98"/>
      <c r="F4159" s="98"/>
      <c r="G4159" s="98"/>
      <c r="H4159" s="98"/>
      <c r="I4159" s="98"/>
      <c r="J4159" s="98"/>
      <c r="K4159" s="98"/>
      <c r="L4159" s="98"/>
      <c r="M4159" s="98"/>
    </row>
    <row r="4160" spans="1:13">
      <c r="A4160" s="5"/>
      <c r="B4160" s="97"/>
      <c r="C4160" s="97"/>
      <c r="D4160" s="98"/>
      <c r="E4160" s="98"/>
      <c r="F4160" s="98"/>
      <c r="G4160" s="98"/>
      <c r="H4160" s="98"/>
      <c r="I4160" s="98"/>
      <c r="J4160" s="98"/>
      <c r="K4160" s="98"/>
      <c r="L4160" s="98"/>
      <c r="M4160" s="98"/>
    </row>
    <row r="4161" spans="1:13">
      <c r="A4161" s="5"/>
      <c r="B4161" s="97"/>
      <c r="C4161" s="97"/>
      <c r="D4161" s="98"/>
      <c r="E4161" s="98"/>
      <c r="F4161" s="98"/>
      <c r="G4161" s="98"/>
      <c r="H4161" s="98"/>
      <c r="I4161" s="98"/>
      <c r="J4161" s="98"/>
      <c r="K4161" s="98"/>
      <c r="L4161" s="98"/>
      <c r="M4161" s="98"/>
    </row>
    <row r="4162" spans="1:13">
      <c r="A4162" s="5"/>
      <c r="B4162" s="3"/>
      <c r="C4162" s="3"/>
      <c r="D4162" s="4"/>
      <c r="E4162" s="4"/>
      <c r="F4162" s="4"/>
      <c r="G4162" s="4"/>
      <c r="H4162" s="98"/>
      <c r="I4162" s="4"/>
      <c r="J4162" s="4"/>
      <c r="K4162" s="4"/>
      <c r="L4162" s="4"/>
      <c r="M4162" s="4"/>
    </row>
    <row r="4163" spans="1:13">
      <c r="A4163" s="5"/>
      <c r="B4163" s="97"/>
      <c r="C4163" s="97"/>
      <c r="D4163" s="98"/>
      <c r="E4163" s="98"/>
      <c r="F4163" s="98"/>
      <c r="G4163" s="98"/>
      <c r="H4163" s="98"/>
      <c r="I4163" s="98"/>
      <c r="J4163" s="98"/>
      <c r="K4163" s="98"/>
      <c r="L4163" s="98"/>
      <c r="M4163" s="98"/>
    </row>
    <row r="4164" spans="1:13">
      <c r="A4164" s="5"/>
      <c r="B4164" s="97"/>
      <c r="C4164" s="97"/>
      <c r="D4164" s="98"/>
      <c r="E4164" s="98"/>
      <c r="F4164" s="98"/>
      <c r="G4164" s="98"/>
      <c r="H4164" s="98"/>
      <c r="I4164" s="98"/>
      <c r="J4164" s="98"/>
      <c r="K4164" s="98"/>
      <c r="L4164" s="98"/>
      <c r="M4164" s="98"/>
    </row>
    <row r="4165" spans="1:13">
      <c r="A4165" s="5"/>
      <c r="B4165" s="97"/>
      <c r="C4165" s="97"/>
      <c r="D4165" s="98"/>
      <c r="E4165" s="98"/>
      <c r="F4165" s="98"/>
      <c r="G4165" s="98"/>
      <c r="H4165" s="98"/>
      <c r="I4165" s="98"/>
      <c r="J4165" s="98"/>
      <c r="K4165" s="98"/>
      <c r="L4165" s="98"/>
      <c r="M4165" s="98"/>
    </row>
    <row r="4166" spans="1:13">
      <c r="A4166" s="5"/>
      <c r="B4166" s="97"/>
      <c r="C4166" s="97"/>
      <c r="D4166" s="98"/>
      <c r="E4166" s="98"/>
      <c r="F4166" s="98"/>
      <c r="G4166" s="98"/>
      <c r="H4166" s="98"/>
      <c r="I4166" s="98"/>
      <c r="J4166" s="98"/>
      <c r="K4166" s="98"/>
      <c r="L4166" s="98"/>
      <c r="M4166" s="98"/>
    </row>
    <row r="4167" spans="1:13">
      <c r="A4167" s="5"/>
      <c r="B4167" s="97"/>
      <c r="C4167" s="97"/>
      <c r="D4167" s="98"/>
      <c r="E4167" s="98"/>
      <c r="F4167" s="98"/>
      <c r="G4167" s="98"/>
      <c r="H4167" s="98"/>
      <c r="I4167" s="98"/>
      <c r="J4167" s="98"/>
      <c r="K4167" s="98"/>
      <c r="L4167" s="98"/>
      <c r="M4167" s="98"/>
    </row>
    <row r="4168" spans="1:13">
      <c r="A4168" s="5"/>
      <c r="B4168" s="97"/>
      <c r="C4168" s="97"/>
      <c r="D4168" s="98"/>
      <c r="E4168" s="98"/>
      <c r="F4168" s="98"/>
      <c r="G4168" s="98"/>
      <c r="H4168" s="98"/>
      <c r="I4168" s="98"/>
      <c r="J4168" s="98"/>
      <c r="K4168" s="98"/>
      <c r="L4168" s="98"/>
      <c r="M4168" s="98"/>
    </row>
    <row r="4169" spans="1:13">
      <c r="A4169" s="5"/>
      <c r="B4169" s="97"/>
      <c r="C4169" s="97"/>
      <c r="D4169" s="98"/>
      <c r="E4169" s="98"/>
      <c r="F4169" s="98"/>
      <c r="G4169" s="98"/>
      <c r="H4169" s="98"/>
      <c r="I4169" s="98"/>
      <c r="J4169" s="98"/>
      <c r="K4169" s="98"/>
      <c r="L4169" s="98"/>
      <c r="M4169" s="98"/>
    </row>
    <row r="4170" spans="1:13">
      <c r="A4170" s="5"/>
      <c r="B4170" s="97"/>
      <c r="C4170" s="97"/>
      <c r="D4170" s="98"/>
      <c r="E4170" s="98"/>
      <c r="F4170" s="98"/>
      <c r="G4170" s="98"/>
      <c r="H4170" s="98"/>
      <c r="I4170" s="98"/>
      <c r="J4170" s="98"/>
      <c r="K4170" s="98"/>
      <c r="L4170" s="98"/>
      <c r="M4170" s="98"/>
    </row>
    <row r="4171" spans="1:13">
      <c r="A4171" s="5"/>
      <c r="B4171" s="97"/>
      <c r="C4171" s="97"/>
      <c r="D4171" s="98"/>
      <c r="E4171" s="98"/>
      <c r="F4171" s="98"/>
      <c r="G4171" s="98"/>
      <c r="H4171" s="98"/>
      <c r="I4171" s="98"/>
      <c r="J4171" s="98"/>
      <c r="K4171" s="98"/>
      <c r="L4171" s="98"/>
      <c r="M4171" s="98"/>
    </row>
    <row r="4172" spans="1:13">
      <c r="A4172" s="5"/>
      <c r="B4172" s="97"/>
      <c r="C4172" s="97"/>
      <c r="D4172" s="98"/>
      <c r="E4172" s="98"/>
      <c r="F4172" s="98"/>
      <c r="G4172" s="98"/>
      <c r="H4172" s="98"/>
      <c r="I4172" s="98"/>
      <c r="J4172" s="98"/>
      <c r="K4172" s="98"/>
      <c r="L4172" s="98"/>
      <c r="M4172" s="98"/>
    </row>
    <row r="4173" spans="1:13">
      <c r="A4173" s="5"/>
      <c r="B4173" s="97"/>
      <c r="C4173" s="97"/>
      <c r="D4173" s="98"/>
      <c r="E4173" s="98"/>
      <c r="F4173" s="98"/>
      <c r="G4173" s="98"/>
      <c r="H4173" s="98"/>
      <c r="I4173" s="98"/>
      <c r="J4173" s="98"/>
      <c r="K4173" s="98"/>
      <c r="L4173" s="98"/>
      <c r="M4173" s="98"/>
    </row>
    <row r="4174" spans="1:13">
      <c r="A4174" s="5"/>
      <c r="B4174" s="97"/>
      <c r="C4174" s="97"/>
      <c r="D4174" s="98"/>
      <c r="E4174" s="98"/>
      <c r="F4174" s="98"/>
      <c r="G4174" s="98"/>
      <c r="H4174" s="98"/>
      <c r="I4174" s="98"/>
      <c r="J4174" s="98"/>
      <c r="K4174" s="98"/>
      <c r="L4174" s="98"/>
      <c r="M4174" s="98"/>
    </row>
    <row r="4175" spans="1:13">
      <c r="A4175" s="5"/>
      <c r="B4175" s="97"/>
      <c r="C4175" s="97"/>
      <c r="D4175" s="98"/>
      <c r="E4175" s="98"/>
      <c r="F4175" s="98"/>
      <c r="G4175" s="98"/>
      <c r="H4175" s="98"/>
      <c r="I4175" s="98"/>
      <c r="J4175" s="98"/>
      <c r="K4175" s="98"/>
      <c r="L4175" s="98"/>
      <c r="M4175" s="98"/>
    </row>
    <row r="4176" spans="1:13">
      <c r="A4176" s="5"/>
      <c r="B4176" s="97"/>
      <c r="C4176" s="97"/>
      <c r="D4176" s="98"/>
      <c r="E4176" s="98"/>
      <c r="F4176" s="98"/>
      <c r="G4176" s="98"/>
      <c r="H4176" s="98"/>
      <c r="I4176" s="98"/>
      <c r="J4176" s="98"/>
      <c r="K4176" s="98"/>
      <c r="L4176" s="98"/>
      <c r="M4176" s="98"/>
    </row>
    <row r="4177" spans="1:13">
      <c r="A4177" s="5"/>
      <c r="B4177" s="97"/>
      <c r="C4177" s="97"/>
      <c r="D4177" s="98"/>
      <c r="E4177" s="98"/>
      <c r="F4177" s="98"/>
      <c r="G4177" s="98"/>
      <c r="H4177" s="98"/>
      <c r="I4177" s="98"/>
      <c r="J4177" s="98"/>
      <c r="K4177" s="98"/>
      <c r="L4177" s="98"/>
      <c r="M4177" s="98"/>
    </row>
    <row r="4178" spans="1:13">
      <c r="A4178" s="5"/>
      <c r="B4178" s="97"/>
      <c r="C4178" s="97"/>
      <c r="D4178" s="98"/>
      <c r="E4178" s="98"/>
      <c r="F4178" s="98"/>
      <c r="G4178" s="98"/>
      <c r="H4178" s="98"/>
      <c r="I4178" s="98"/>
      <c r="J4178" s="98"/>
      <c r="K4178" s="98"/>
      <c r="L4178" s="98"/>
      <c r="M4178" s="98"/>
    </row>
    <row r="4179" spans="1:13">
      <c r="A4179" s="5"/>
      <c r="B4179" s="97"/>
      <c r="C4179" s="97"/>
      <c r="D4179" s="98"/>
      <c r="E4179" s="98"/>
      <c r="F4179" s="98"/>
      <c r="G4179" s="98"/>
      <c r="H4179" s="98"/>
      <c r="I4179" s="98"/>
      <c r="J4179" s="98"/>
      <c r="K4179" s="98"/>
      <c r="L4179" s="98"/>
      <c r="M4179" s="98"/>
    </row>
    <row r="4180" spans="1:13">
      <c r="A4180" s="5"/>
      <c r="B4180" s="97"/>
      <c r="C4180" s="97"/>
      <c r="D4180" s="98"/>
      <c r="E4180" s="98"/>
      <c r="F4180" s="98"/>
      <c r="G4180" s="98"/>
      <c r="H4180" s="98"/>
      <c r="I4180" s="98"/>
      <c r="J4180" s="98"/>
      <c r="K4180" s="98"/>
      <c r="L4180" s="98"/>
      <c r="M4180" s="98"/>
    </row>
    <row r="4181" spans="1:13">
      <c r="A4181" s="5"/>
      <c r="B4181" s="97"/>
      <c r="C4181" s="97"/>
      <c r="D4181" s="98"/>
      <c r="E4181" s="98"/>
      <c r="F4181" s="98"/>
      <c r="G4181" s="98"/>
      <c r="H4181" s="98"/>
      <c r="I4181" s="98"/>
      <c r="J4181" s="98"/>
      <c r="K4181" s="98"/>
      <c r="L4181" s="98"/>
      <c r="M4181" s="98"/>
    </row>
    <row r="4182" spans="1:13">
      <c r="A4182" s="5"/>
      <c r="B4182" s="97"/>
      <c r="C4182" s="97"/>
      <c r="D4182" s="98"/>
      <c r="E4182" s="98"/>
      <c r="F4182" s="98"/>
      <c r="G4182" s="98"/>
      <c r="H4182" s="98"/>
      <c r="I4182" s="98"/>
      <c r="J4182" s="98"/>
      <c r="K4182" s="98"/>
      <c r="L4182" s="98"/>
      <c r="M4182" s="98"/>
    </row>
    <row r="4183" spans="1:13">
      <c r="A4183" s="5"/>
      <c r="B4183" s="97"/>
      <c r="C4183" s="97"/>
      <c r="D4183" s="98"/>
      <c r="E4183" s="98"/>
      <c r="F4183" s="98"/>
      <c r="G4183" s="98"/>
      <c r="H4183" s="98"/>
      <c r="I4183" s="98"/>
      <c r="J4183" s="98"/>
      <c r="K4183" s="98"/>
      <c r="L4183" s="98"/>
      <c r="M4183" s="98"/>
    </row>
    <row r="4184" spans="1:13">
      <c r="A4184" s="5"/>
      <c r="B4184" s="97"/>
      <c r="C4184" s="97"/>
      <c r="D4184" s="98"/>
      <c r="E4184" s="98"/>
      <c r="F4184" s="98"/>
      <c r="G4184" s="98"/>
      <c r="H4184" s="98"/>
      <c r="I4184" s="98"/>
      <c r="J4184" s="98"/>
      <c r="K4184" s="98"/>
      <c r="L4184" s="98"/>
      <c r="M4184" s="98"/>
    </row>
    <row r="4185" spans="1:13">
      <c r="A4185" s="5"/>
      <c r="B4185" s="97"/>
      <c r="C4185" s="97"/>
      <c r="D4185" s="98"/>
      <c r="E4185" s="98"/>
      <c r="F4185" s="98"/>
      <c r="G4185" s="98"/>
      <c r="H4185" s="98"/>
      <c r="I4185" s="98"/>
      <c r="J4185" s="98"/>
      <c r="K4185" s="98"/>
      <c r="L4185" s="98"/>
      <c r="M4185" s="98"/>
    </row>
    <row r="4186" spans="1:13">
      <c r="A4186" s="5"/>
      <c r="B4186" s="3"/>
      <c r="C4186" s="3"/>
      <c r="D4186" s="4"/>
      <c r="E4186" s="4"/>
      <c r="F4186" s="4"/>
      <c r="G4186" s="4"/>
      <c r="H4186" s="98"/>
      <c r="I4186" s="4"/>
      <c r="J4186" s="4"/>
      <c r="K4186" s="4"/>
      <c r="L4186" s="4"/>
      <c r="M4186" s="4"/>
    </row>
    <row r="4187" spans="1:13">
      <c r="A4187" s="5"/>
      <c r="B4187" s="97"/>
      <c r="C4187" s="97"/>
      <c r="D4187" s="98"/>
      <c r="E4187" s="98"/>
      <c r="F4187" s="98"/>
      <c r="G4187" s="98"/>
      <c r="H4187" s="98"/>
      <c r="I4187" s="98"/>
      <c r="J4187" s="98"/>
      <c r="K4187" s="98"/>
      <c r="L4187" s="98"/>
      <c r="M4187" s="98"/>
    </row>
    <row r="4188" spans="1:13">
      <c r="A4188" s="5"/>
      <c r="B4188" s="97"/>
      <c r="C4188" s="97"/>
      <c r="D4188" s="98"/>
      <c r="E4188" s="98"/>
      <c r="F4188" s="98"/>
      <c r="G4188" s="98"/>
      <c r="H4188" s="98"/>
      <c r="I4188" s="98"/>
      <c r="J4188" s="98"/>
      <c r="K4188" s="98"/>
      <c r="L4188" s="98"/>
      <c r="M4188" s="98"/>
    </row>
    <row r="4189" spans="1:13">
      <c r="A4189" s="5"/>
      <c r="B4189" s="97"/>
      <c r="C4189" s="97"/>
      <c r="D4189" s="98"/>
      <c r="E4189" s="98"/>
      <c r="F4189" s="98"/>
      <c r="G4189" s="98"/>
      <c r="H4189" s="98"/>
      <c r="I4189" s="98"/>
      <c r="J4189" s="98"/>
      <c r="K4189" s="98"/>
      <c r="L4189" s="98"/>
      <c r="M4189" s="98"/>
    </row>
    <row r="4190" spans="1:13">
      <c r="A4190" s="5"/>
      <c r="B4190" s="97"/>
      <c r="C4190" s="97"/>
      <c r="D4190" s="98"/>
      <c r="E4190" s="98"/>
      <c r="F4190" s="98"/>
      <c r="G4190" s="98"/>
      <c r="H4190" s="98"/>
      <c r="I4190" s="98"/>
      <c r="J4190" s="98"/>
      <c r="K4190" s="98"/>
      <c r="L4190" s="98"/>
      <c r="M4190" s="98"/>
    </row>
    <row r="4191" spans="1:13">
      <c r="A4191" s="5"/>
      <c r="B4191" s="97"/>
      <c r="C4191" s="97"/>
      <c r="D4191" s="98"/>
      <c r="E4191" s="98"/>
      <c r="F4191" s="98"/>
      <c r="G4191" s="98"/>
      <c r="H4191" s="98"/>
      <c r="I4191" s="98"/>
      <c r="J4191" s="98"/>
      <c r="K4191" s="98"/>
      <c r="L4191" s="98"/>
      <c r="M4191" s="98"/>
    </row>
    <row r="4192" spans="1:13">
      <c r="A4192" s="5"/>
      <c r="B4192" s="97"/>
      <c r="C4192" s="97"/>
      <c r="D4192" s="98"/>
      <c r="E4192" s="98"/>
      <c r="F4192" s="98"/>
      <c r="G4192" s="98"/>
      <c r="H4192" s="98"/>
      <c r="I4192" s="98"/>
      <c r="J4192" s="98"/>
      <c r="K4192" s="98"/>
      <c r="L4192" s="98"/>
      <c r="M4192" s="98"/>
    </row>
    <row r="4193" spans="1:13">
      <c r="A4193" s="5"/>
      <c r="B4193" s="97"/>
      <c r="C4193" s="97"/>
      <c r="D4193" s="98"/>
      <c r="E4193" s="98"/>
      <c r="F4193" s="98"/>
      <c r="G4193" s="98"/>
      <c r="H4193" s="98"/>
      <c r="I4193" s="98"/>
      <c r="J4193" s="98"/>
      <c r="K4193" s="98"/>
      <c r="L4193" s="98"/>
      <c r="M4193" s="98"/>
    </row>
    <row r="4194" spans="1:13">
      <c r="A4194" s="5"/>
      <c r="B4194" s="97"/>
      <c r="C4194" s="97"/>
      <c r="D4194" s="98"/>
      <c r="E4194" s="98"/>
      <c r="F4194" s="98"/>
      <c r="G4194" s="98"/>
      <c r="H4194" s="98"/>
      <c r="I4194" s="98"/>
      <c r="J4194" s="98"/>
      <c r="K4194" s="98"/>
      <c r="L4194" s="98"/>
      <c r="M4194" s="98"/>
    </row>
    <row r="4195" spans="1:13">
      <c r="A4195" s="5"/>
      <c r="B4195" s="97"/>
      <c r="C4195" s="97"/>
      <c r="D4195" s="98"/>
      <c r="E4195" s="98"/>
      <c r="F4195" s="98"/>
      <c r="G4195" s="98"/>
      <c r="H4195" s="98"/>
      <c r="I4195" s="98"/>
      <c r="J4195" s="98"/>
      <c r="K4195" s="98"/>
      <c r="L4195" s="98"/>
      <c r="M4195" s="98"/>
    </row>
    <row r="4196" spans="1:13">
      <c r="A4196" s="5"/>
      <c r="B4196" s="97"/>
      <c r="C4196" s="97"/>
      <c r="D4196" s="98"/>
      <c r="E4196" s="98"/>
      <c r="F4196" s="98"/>
      <c r="G4196" s="98"/>
      <c r="H4196" s="98"/>
      <c r="I4196" s="98"/>
      <c r="J4196" s="98"/>
      <c r="K4196" s="98"/>
      <c r="L4196" s="98"/>
      <c r="M4196" s="98"/>
    </row>
    <row r="4197" spans="1:13">
      <c r="A4197" s="5"/>
      <c r="B4197" s="97"/>
      <c r="C4197" s="97"/>
      <c r="D4197" s="98"/>
      <c r="E4197" s="98"/>
      <c r="F4197" s="98"/>
      <c r="G4197" s="98"/>
      <c r="H4197" s="98"/>
      <c r="I4197" s="98"/>
      <c r="J4197" s="98"/>
      <c r="K4197" s="98"/>
      <c r="L4197" s="98"/>
      <c r="M4197" s="98"/>
    </row>
    <row r="4198" spans="1:13">
      <c r="A4198" s="5"/>
      <c r="B4198" s="97"/>
      <c r="C4198" s="97"/>
      <c r="D4198" s="98"/>
      <c r="E4198" s="98"/>
      <c r="F4198" s="98"/>
      <c r="G4198" s="98"/>
      <c r="H4198" s="98"/>
      <c r="I4198" s="98"/>
      <c r="J4198" s="98"/>
      <c r="K4198" s="98"/>
      <c r="L4198" s="98"/>
      <c r="M4198" s="98"/>
    </row>
    <row r="4199" spans="1:13">
      <c r="A4199" s="5"/>
      <c r="B4199" s="97"/>
      <c r="C4199" s="97"/>
      <c r="D4199" s="98"/>
      <c r="E4199" s="98"/>
      <c r="F4199" s="98"/>
      <c r="G4199" s="98"/>
      <c r="H4199" s="98"/>
      <c r="I4199" s="98"/>
      <c r="J4199" s="98"/>
      <c r="K4199" s="98"/>
      <c r="L4199" s="98"/>
      <c r="M4199" s="98"/>
    </row>
    <row r="4200" spans="1:13">
      <c r="A4200" s="5"/>
      <c r="B4200" s="97"/>
      <c r="C4200" s="97"/>
      <c r="D4200" s="98"/>
      <c r="E4200" s="98"/>
      <c r="F4200" s="98"/>
      <c r="G4200" s="98"/>
      <c r="H4200" s="98"/>
      <c r="I4200" s="98"/>
      <c r="J4200" s="98"/>
      <c r="K4200" s="98"/>
      <c r="L4200" s="98"/>
      <c r="M4200" s="98"/>
    </row>
    <row r="4201" spans="1:13">
      <c r="A4201" s="5"/>
      <c r="B4201" s="97"/>
      <c r="C4201" s="97"/>
      <c r="D4201" s="98"/>
      <c r="E4201" s="98"/>
      <c r="F4201" s="98"/>
      <c r="G4201" s="98"/>
      <c r="H4201" s="98"/>
      <c r="I4201" s="98"/>
      <c r="J4201" s="98"/>
      <c r="K4201" s="98"/>
      <c r="L4201" s="98"/>
      <c r="M4201" s="98"/>
    </row>
    <row r="4202" spans="1:13">
      <c r="A4202" s="5"/>
      <c r="B4202" s="97"/>
      <c r="C4202" s="97"/>
      <c r="D4202" s="98"/>
      <c r="E4202" s="98"/>
      <c r="F4202" s="98"/>
      <c r="G4202" s="98"/>
      <c r="H4202" s="98"/>
      <c r="I4202" s="98"/>
      <c r="J4202" s="98"/>
      <c r="K4202" s="98"/>
      <c r="L4202" s="98"/>
      <c r="M4202" s="98"/>
    </row>
    <row r="4203" spans="1:13">
      <c r="A4203" s="5"/>
      <c r="B4203" s="97"/>
      <c r="C4203" s="97"/>
      <c r="D4203" s="98"/>
      <c r="E4203" s="98"/>
      <c r="F4203" s="98"/>
      <c r="G4203" s="98"/>
      <c r="H4203" s="98"/>
      <c r="I4203" s="98"/>
      <c r="J4203" s="98"/>
      <c r="K4203" s="98"/>
      <c r="L4203" s="98"/>
      <c r="M4203" s="98"/>
    </row>
    <row r="4204" spans="1:13">
      <c r="A4204" s="5"/>
      <c r="B4204" s="97"/>
      <c r="C4204" s="97"/>
      <c r="D4204" s="98"/>
      <c r="E4204" s="98"/>
      <c r="F4204" s="98"/>
      <c r="G4204" s="98"/>
      <c r="H4204" s="98"/>
      <c r="I4204" s="98"/>
      <c r="J4204" s="98"/>
      <c r="K4204" s="98"/>
      <c r="L4204" s="98"/>
      <c r="M4204" s="98"/>
    </row>
    <row r="4205" spans="1:13">
      <c r="A4205" s="5"/>
      <c r="B4205" s="97"/>
      <c r="C4205" s="97"/>
      <c r="D4205" s="98"/>
      <c r="E4205" s="98"/>
      <c r="F4205" s="98"/>
      <c r="G4205" s="98"/>
      <c r="H4205" s="98"/>
      <c r="I4205" s="98"/>
      <c r="J4205" s="98"/>
      <c r="K4205" s="98"/>
      <c r="L4205" s="98"/>
      <c r="M4205" s="98"/>
    </row>
    <row r="4206" spans="1:13">
      <c r="A4206" s="5"/>
      <c r="B4206" s="97"/>
      <c r="C4206" s="97"/>
      <c r="D4206" s="98"/>
      <c r="E4206" s="98"/>
      <c r="F4206" s="98"/>
      <c r="G4206" s="98"/>
      <c r="H4206" s="98"/>
      <c r="I4206" s="98"/>
      <c r="J4206" s="98"/>
      <c r="K4206" s="98"/>
      <c r="L4206" s="98"/>
      <c r="M4206" s="98"/>
    </row>
    <row r="4207" spans="1:13">
      <c r="A4207" s="5"/>
      <c r="B4207" s="97"/>
      <c r="C4207" s="97"/>
      <c r="D4207" s="98"/>
      <c r="E4207" s="98"/>
      <c r="F4207" s="98"/>
      <c r="G4207" s="98"/>
      <c r="H4207" s="98"/>
      <c r="I4207" s="98"/>
      <c r="J4207" s="98"/>
      <c r="K4207" s="98"/>
      <c r="L4207" s="98"/>
      <c r="M4207" s="98"/>
    </row>
    <row r="4208" spans="1:13">
      <c r="A4208" s="5"/>
      <c r="B4208" s="97"/>
      <c r="C4208" s="97"/>
      <c r="D4208" s="98"/>
      <c r="E4208" s="98"/>
      <c r="F4208" s="98"/>
      <c r="G4208" s="98"/>
      <c r="H4208" s="98"/>
      <c r="I4208" s="98"/>
      <c r="J4208" s="98"/>
      <c r="K4208" s="98"/>
      <c r="L4208" s="98"/>
      <c r="M4208" s="98"/>
    </row>
    <row r="4209" spans="1:13">
      <c r="A4209" s="5"/>
      <c r="B4209" s="97"/>
      <c r="C4209" s="97"/>
      <c r="D4209" s="98"/>
      <c r="E4209" s="98"/>
      <c r="F4209" s="98"/>
      <c r="G4209" s="98"/>
      <c r="H4209" s="98"/>
      <c r="I4209" s="98"/>
      <c r="J4209" s="98"/>
      <c r="K4209" s="98"/>
      <c r="L4209" s="98"/>
      <c r="M4209" s="98"/>
    </row>
    <row r="4210" spans="1:13">
      <c r="A4210" s="5"/>
      <c r="B4210" s="97"/>
      <c r="C4210" s="97"/>
      <c r="D4210" s="98"/>
      <c r="E4210" s="98"/>
      <c r="F4210" s="98"/>
      <c r="G4210" s="98"/>
      <c r="H4210" s="98"/>
      <c r="I4210" s="98"/>
      <c r="J4210" s="98"/>
      <c r="K4210" s="98"/>
      <c r="L4210" s="98"/>
      <c r="M4210" s="98"/>
    </row>
    <row r="4211" spans="1:13">
      <c r="A4211" s="5"/>
      <c r="B4211" s="97"/>
      <c r="C4211" s="97"/>
      <c r="D4211" s="98"/>
      <c r="E4211" s="98"/>
      <c r="F4211" s="98"/>
      <c r="G4211" s="98"/>
      <c r="H4211" s="98"/>
      <c r="I4211" s="98"/>
      <c r="J4211" s="98"/>
      <c r="K4211" s="98"/>
      <c r="L4211" s="98"/>
      <c r="M4211" s="98"/>
    </row>
    <row r="4212" spans="1:13">
      <c r="A4212" s="5"/>
      <c r="B4212" s="97"/>
      <c r="C4212" s="97"/>
      <c r="D4212" s="98"/>
      <c r="E4212" s="98"/>
      <c r="F4212" s="98"/>
      <c r="G4212" s="98"/>
      <c r="H4212" s="98"/>
      <c r="I4212" s="98"/>
      <c r="J4212" s="98"/>
      <c r="K4212" s="98"/>
      <c r="L4212" s="98"/>
      <c r="M4212" s="98"/>
    </row>
    <row r="4213" spans="1:13">
      <c r="A4213" s="5"/>
      <c r="B4213" s="97"/>
      <c r="C4213" s="97"/>
      <c r="D4213" s="98"/>
      <c r="E4213" s="98"/>
      <c r="F4213" s="98"/>
      <c r="G4213" s="98"/>
      <c r="H4213" s="98"/>
      <c r="I4213" s="98"/>
      <c r="J4213" s="98"/>
      <c r="K4213" s="98"/>
      <c r="L4213" s="98"/>
      <c r="M4213" s="98"/>
    </row>
    <row r="4214" spans="1:13">
      <c r="A4214" s="5"/>
      <c r="B4214" s="97"/>
      <c r="C4214" s="97"/>
      <c r="D4214" s="98"/>
      <c r="E4214" s="98"/>
      <c r="F4214" s="98"/>
      <c r="G4214" s="98"/>
      <c r="H4214" s="98"/>
      <c r="I4214" s="98"/>
      <c r="J4214" s="98"/>
      <c r="K4214" s="98"/>
      <c r="L4214" s="98"/>
      <c r="M4214" s="98"/>
    </row>
    <row r="4215" spans="1:13">
      <c r="A4215" s="5"/>
      <c r="B4215" s="97"/>
      <c r="C4215" s="97"/>
      <c r="D4215" s="98"/>
      <c r="E4215" s="98"/>
      <c r="F4215" s="98"/>
      <c r="G4215" s="98"/>
      <c r="H4215" s="98"/>
      <c r="I4215" s="98"/>
      <c r="J4215" s="98"/>
      <c r="K4215" s="98"/>
      <c r="L4215" s="98"/>
      <c r="M4215" s="98"/>
    </row>
    <row r="4216" spans="1:13">
      <c r="A4216" s="5"/>
      <c r="B4216" s="97"/>
      <c r="C4216" s="97"/>
      <c r="D4216" s="98"/>
      <c r="E4216" s="98"/>
      <c r="F4216" s="98"/>
      <c r="G4216" s="98"/>
      <c r="H4216" s="98"/>
      <c r="I4216" s="98"/>
      <c r="J4216" s="98"/>
      <c r="K4216" s="98"/>
      <c r="L4216" s="98"/>
      <c r="M4216" s="98"/>
    </row>
    <row r="4217" spans="1:13">
      <c r="A4217" s="5"/>
      <c r="B4217" s="97"/>
      <c r="C4217" s="97"/>
      <c r="D4217" s="98"/>
      <c r="E4217" s="98"/>
      <c r="F4217" s="98"/>
      <c r="G4217" s="98"/>
      <c r="H4217" s="98"/>
      <c r="I4217" s="98"/>
      <c r="J4217" s="98"/>
      <c r="K4217" s="98"/>
      <c r="L4217" s="98"/>
      <c r="M4217" s="98"/>
    </row>
    <row r="4218" spans="1:13">
      <c r="A4218" s="5"/>
      <c r="B4218" s="97"/>
      <c r="C4218" s="97"/>
      <c r="D4218" s="98"/>
      <c r="E4218" s="98"/>
      <c r="F4218" s="98"/>
      <c r="G4218" s="98"/>
      <c r="H4218" s="98"/>
      <c r="I4218" s="98"/>
      <c r="J4218" s="98"/>
      <c r="K4218" s="98"/>
      <c r="L4218" s="98"/>
      <c r="M4218" s="98"/>
    </row>
    <row r="4219" spans="1:13">
      <c r="A4219" s="5"/>
      <c r="B4219" s="97"/>
      <c r="C4219" s="97"/>
      <c r="D4219" s="98"/>
      <c r="E4219" s="98"/>
      <c r="F4219" s="98"/>
      <c r="G4219" s="98"/>
      <c r="H4219" s="98"/>
      <c r="I4219" s="98"/>
      <c r="J4219" s="98"/>
      <c r="K4219" s="98"/>
      <c r="L4219" s="98"/>
      <c r="M4219" s="98"/>
    </row>
    <row r="4220" spans="1:13">
      <c r="A4220" s="5"/>
      <c r="B4220" s="97"/>
      <c r="C4220" s="97"/>
      <c r="D4220" s="98"/>
      <c r="E4220" s="98"/>
      <c r="F4220" s="98"/>
      <c r="G4220" s="98"/>
      <c r="H4220" s="98"/>
      <c r="I4220" s="98"/>
      <c r="J4220" s="98"/>
      <c r="K4220" s="98"/>
      <c r="L4220" s="98"/>
      <c r="M4220" s="98"/>
    </row>
    <row r="4221" spans="1:13">
      <c r="A4221" s="5"/>
      <c r="B4221" s="97"/>
      <c r="C4221" s="97"/>
      <c r="D4221" s="98"/>
      <c r="E4221" s="98"/>
      <c r="F4221" s="98"/>
      <c r="G4221" s="98"/>
      <c r="H4221" s="98"/>
      <c r="I4221" s="98"/>
      <c r="J4221" s="98"/>
      <c r="K4221" s="98"/>
      <c r="L4221" s="98"/>
      <c r="M4221" s="98"/>
    </row>
    <row r="4222" spans="1:13">
      <c r="A4222" s="5"/>
      <c r="B4222" s="97"/>
      <c r="C4222" s="97"/>
      <c r="D4222" s="98"/>
      <c r="E4222" s="98"/>
      <c r="F4222" s="98"/>
      <c r="G4222" s="98"/>
      <c r="H4222" s="98"/>
      <c r="I4222" s="98"/>
      <c r="J4222" s="98"/>
      <c r="K4222" s="98"/>
      <c r="L4222" s="98"/>
      <c r="M4222" s="98"/>
    </row>
    <row r="4223" spans="1:13">
      <c r="A4223" s="5"/>
      <c r="B4223" s="97"/>
      <c r="C4223" s="97"/>
      <c r="D4223" s="98"/>
      <c r="E4223" s="98"/>
      <c r="F4223" s="98"/>
      <c r="G4223" s="98"/>
      <c r="H4223" s="98"/>
      <c r="I4223" s="98"/>
      <c r="J4223" s="98"/>
      <c r="K4223" s="98"/>
      <c r="L4223" s="98"/>
      <c r="M4223" s="98"/>
    </row>
    <row r="4224" spans="1:13">
      <c r="A4224" s="5"/>
      <c r="B4224" s="97"/>
      <c r="C4224" s="97"/>
      <c r="D4224" s="98"/>
      <c r="E4224" s="98"/>
      <c r="F4224" s="98"/>
      <c r="G4224" s="98"/>
      <c r="H4224" s="98"/>
      <c r="I4224" s="98"/>
      <c r="J4224" s="98"/>
      <c r="K4224" s="98"/>
      <c r="L4224" s="98"/>
      <c r="M4224" s="98"/>
    </row>
    <row r="4225" spans="1:13">
      <c r="A4225" s="5"/>
      <c r="B4225" s="97"/>
      <c r="C4225" s="97"/>
      <c r="D4225" s="98"/>
      <c r="E4225" s="98"/>
      <c r="F4225" s="98"/>
      <c r="G4225" s="98"/>
      <c r="H4225" s="98"/>
      <c r="I4225" s="98"/>
      <c r="J4225" s="98"/>
      <c r="K4225" s="98"/>
      <c r="L4225" s="98"/>
      <c r="M4225" s="98"/>
    </row>
    <row r="4226" spans="1:13">
      <c r="A4226" s="5"/>
      <c r="B4226" s="97"/>
      <c r="C4226" s="97"/>
      <c r="D4226" s="98"/>
      <c r="E4226" s="98"/>
      <c r="F4226" s="98"/>
      <c r="G4226" s="98"/>
      <c r="H4226" s="98"/>
      <c r="I4226" s="98"/>
      <c r="J4226" s="98"/>
      <c r="K4226" s="98"/>
      <c r="L4226" s="98"/>
      <c r="M4226" s="98"/>
    </row>
    <row r="4227" spans="1:13">
      <c r="A4227" s="5"/>
      <c r="B4227" s="97"/>
      <c r="C4227" s="97"/>
      <c r="D4227" s="98"/>
      <c r="E4227" s="98"/>
      <c r="F4227" s="98"/>
      <c r="G4227" s="98"/>
      <c r="H4227" s="98"/>
      <c r="I4227" s="98"/>
      <c r="J4227" s="98"/>
      <c r="K4227" s="98"/>
      <c r="L4227" s="98"/>
      <c r="M4227" s="98"/>
    </row>
    <row r="4228" spans="1:13">
      <c r="A4228" s="5"/>
      <c r="B4228" s="97"/>
      <c r="C4228" s="97"/>
      <c r="D4228" s="98"/>
      <c r="E4228" s="98"/>
      <c r="F4228" s="98"/>
      <c r="G4228" s="98"/>
      <c r="H4228" s="98"/>
      <c r="I4228" s="98"/>
      <c r="J4228" s="98"/>
      <c r="K4228" s="98"/>
      <c r="L4228" s="98"/>
      <c r="M4228" s="98"/>
    </row>
    <row r="4229" spans="1:13">
      <c r="A4229" s="5"/>
      <c r="B4229" s="97"/>
      <c r="C4229" s="97"/>
      <c r="D4229" s="98"/>
      <c r="E4229" s="98"/>
      <c r="F4229" s="98"/>
      <c r="G4229" s="98"/>
      <c r="H4229" s="98"/>
      <c r="I4229" s="98"/>
      <c r="J4229" s="98"/>
      <c r="K4229" s="98"/>
      <c r="L4229" s="98"/>
      <c r="M4229" s="98"/>
    </row>
    <row r="4230" spans="1:13">
      <c r="A4230" s="5"/>
      <c r="B4230" s="97"/>
      <c r="C4230" s="97"/>
      <c r="D4230" s="98"/>
      <c r="E4230" s="98"/>
      <c r="F4230" s="98"/>
      <c r="G4230" s="98"/>
      <c r="H4230" s="98"/>
      <c r="I4230" s="98"/>
      <c r="J4230" s="98"/>
      <c r="K4230" s="98"/>
      <c r="L4230" s="98"/>
      <c r="M4230" s="98"/>
    </row>
    <row r="4231" spans="1:13">
      <c r="A4231" s="5"/>
      <c r="B4231" s="97"/>
      <c r="C4231" s="97"/>
      <c r="D4231" s="98"/>
      <c r="E4231" s="98"/>
      <c r="F4231" s="98"/>
      <c r="G4231" s="98"/>
      <c r="H4231" s="98"/>
      <c r="I4231" s="98"/>
      <c r="J4231" s="98"/>
      <c r="K4231" s="98"/>
      <c r="L4231" s="98"/>
      <c r="M4231" s="98"/>
    </row>
    <row r="4232" spans="1:13">
      <c r="A4232" s="5"/>
      <c r="B4232" s="97"/>
      <c r="C4232" s="97"/>
      <c r="D4232" s="98"/>
      <c r="E4232" s="98"/>
      <c r="F4232" s="98"/>
      <c r="G4232" s="98"/>
      <c r="H4232" s="98"/>
      <c r="I4232" s="98"/>
      <c r="J4232" s="98"/>
      <c r="K4232" s="98"/>
      <c r="L4232" s="98"/>
      <c r="M4232" s="98"/>
    </row>
    <row r="4233" spans="1:13">
      <c r="A4233" s="5"/>
      <c r="B4233" s="97"/>
      <c r="C4233" s="97"/>
      <c r="D4233" s="98"/>
      <c r="E4233" s="98"/>
      <c r="F4233" s="98"/>
      <c r="G4233" s="98"/>
      <c r="H4233" s="98"/>
      <c r="I4233" s="98"/>
      <c r="J4233" s="98"/>
      <c r="K4233" s="98"/>
      <c r="L4233" s="98"/>
      <c r="M4233" s="98"/>
    </row>
    <row r="4234" spans="1:13">
      <c r="A4234" s="5"/>
      <c r="B4234" s="97"/>
      <c r="C4234" s="97"/>
      <c r="D4234" s="98"/>
      <c r="E4234" s="98"/>
      <c r="F4234" s="98"/>
      <c r="G4234" s="98"/>
      <c r="H4234" s="98"/>
      <c r="I4234" s="98"/>
      <c r="J4234" s="98"/>
      <c r="K4234" s="98"/>
      <c r="L4234" s="98"/>
      <c r="M4234" s="98"/>
    </row>
    <row r="4235" spans="1:13">
      <c r="A4235" s="5"/>
      <c r="B4235" s="97"/>
      <c r="C4235" s="97"/>
      <c r="D4235" s="98"/>
      <c r="E4235" s="98"/>
      <c r="F4235" s="98"/>
      <c r="G4235" s="98"/>
      <c r="H4235" s="98"/>
      <c r="I4235" s="98"/>
      <c r="J4235" s="98"/>
      <c r="K4235" s="98"/>
      <c r="L4235" s="98"/>
      <c r="M4235" s="98"/>
    </row>
    <row r="4236" spans="1:13">
      <c r="A4236" s="5"/>
      <c r="B4236" s="97"/>
      <c r="C4236" s="97"/>
      <c r="D4236" s="98"/>
      <c r="E4236" s="98"/>
      <c r="F4236" s="98"/>
      <c r="G4236" s="98"/>
      <c r="H4236" s="98"/>
      <c r="I4236" s="98"/>
      <c r="J4236" s="98"/>
      <c r="K4236" s="98"/>
      <c r="L4236" s="98"/>
      <c r="M4236" s="98"/>
    </row>
    <row r="4237" spans="1:13">
      <c r="A4237" s="5"/>
      <c r="B4237" s="97"/>
      <c r="C4237" s="97"/>
      <c r="D4237" s="98"/>
      <c r="E4237" s="98"/>
      <c r="F4237" s="98"/>
      <c r="G4237" s="98"/>
      <c r="H4237" s="98"/>
      <c r="I4237" s="98"/>
      <c r="J4237" s="98"/>
      <c r="K4237" s="98"/>
      <c r="L4237" s="98"/>
      <c r="M4237" s="98"/>
    </row>
    <row r="4238" spans="1:13">
      <c r="A4238" s="5"/>
      <c r="B4238" s="97"/>
      <c r="C4238" s="97"/>
      <c r="D4238" s="98"/>
      <c r="E4238" s="98"/>
      <c r="F4238" s="98"/>
      <c r="G4238" s="98"/>
      <c r="H4238" s="98"/>
      <c r="I4238" s="98"/>
      <c r="J4238" s="98"/>
      <c r="K4238" s="98"/>
      <c r="L4238" s="98"/>
      <c r="M4238" s="98"/>
    </row>
    <row r="4239" spans="1:13">
      <c r="A4239" s="5"/>
      <c r="B4239" s="97"/>
      <c r="C4239" s="97"/>
      <c r="D4239" s="98"/>
      <c r="E4239" s="98"/>
      <c r="F4239" s="98"/>
      <c r="G4239" s="98"/>
      <c r="H4239" s="98"/>
      <c r="I4239" s="98"/>
      <c r="J4239" s="98"/>
      <c r="K4239" s="98"/>
      <c r="L4239" s="98"/>
      <c r="M4239" s="98"/>
    </row>
    <row r="4240" spans="1:13">
      <c r="A4240" s="5"/>
      <c r="B4240" s="97"/>
      <c r="C4240" s="97"/>
      <c r="D4240" s="98"/>
      <c r="E4240" s="98"/>
      <c r="F4240" s="98"/>
      <c r="G4240" s="98"/>
      <c r="H4240" s="98"/>
      <c r="I4240" s="98"/>
      <c r="J4240" s="98"/>
      <c r="K4240" s="98"/>
      <c r="L4240" s="98"/>
      <c r="M4240" s="98"/>
    </row>
    <row r="4241" spans="1:13">
      <c r="A4241" s="5"/>
      <c r="B4241" s="3"/>
      <c r="C4241" s="3"/>
      <c r="D4241" s="4"/>
      <c r="E4241" s="4"/>
      <c r="F4241" s="4"/>
      <c r="G4241" s="4"/>
      <c r="H4241" s="98"/>
      <c r="I4241" s="98"/>
      <c r="J4241" s="98"/>
      <c r="K4241" s="98"/>
      <c r="L4241" s="98"/>
      <c r="M4241" s="4"/>
    </row>
    <row r="4242" spans="1:13">
      <c r="A4242" s="5"/>
      <c r="B4242" s="97"/>
      <c r="C4242" s="97"/>
      <c r="D4242" s="98"/>
      <c r="E4242" s="98"/>
      <c r="F4242" s="98"/>
      <c r="G4242" s="98"/>
      <c r="H4242" s="98"/>
      <c r="I4242" s="98"/>
      <c r="J4242" s="98"/>
      <c r="K4242" s="98"/>
      <c r="L4242" s="98"/>
      <c r="M4242" s="98"/>
    </row>
    <row r="4243" spans="1:13">
      <c r="A4243" s="5"/>
      <c r="B4243" s="97"/>
      <c r="C4243" s="97"/>
      <c r="D4243" s="98"/>
      <c r="E4243" s="98"/>
      <c r="F4243" s="98"/>
      <c r="G4243" s="98"/>
      <c r="H4243" s="98"/>
      <c r="I4243" s="98"/>
      <c r="J4243" s="98"/>
      <c r="K4243" s="98"/>
      <c r="L4243" s="98"/>
      <c r="M4243" s="98"/>
    </row>
    <row r="4244" spans="1:13">
      <c r="A4244" s="5"/>
      <c r="B4244" s="97"/>
      <c r="C4244" s="97"/>
      <c r="D4244" s="98"/>
      <c r="E4244" s="98"/>
      <c r="F4244" s="98"/>
      <c r="G4244" s="98"/>
      <c r="H4244" s="98"/>
      <c r="I4244" s="98"/>
      <c r="J4244" s="98"/>
      <c r="K4244" s="98"/>
      <c r="L4244" s="98"/>
      <c r="M4244" s="98"/>
    </row>
    <row r="4245" spans="1:13">
      <c r="A4245" s="5"/>
      <c r="B4245" s="97"/>
      <c r="C4245" s="97"/>
      <c r="D4245" s="98"/>
      <c r="E4245" s="98"/>
      <c r="F4245" s="98"/>
      <c r="G4245" s="98"/>
      <c r="H4245" s="98"/>
      <c r="I4245" s="98"/>
      <c r="J4245" s="98"/>
      <c r="K4245" s="98"/>
      <c r="L4245" s="98"/>
      <c r="M4245" s="98"/>
    </row>
    <row r="4246" spans="1:13">
      <c r="A4246" s="5"/>
      <c r="B4246" s="97"/>
      <c r="C4246" s="97"/>
      <c r="D4246" s="98"/>
      <c r="E4246" s="98"/>
      <c r="F4246" s="98"/>
      <c r="G4246" s="98"/>
      <c r="H4246" s="98"/>
      <c r="I4246" s="98"/>
      <c r="J4246" s="98"/>
      <c r="K4246" s="98"/>
      <c r="L4246" s="98"/>
      <c r="M4246" s="98"/>
    </row>
    <row r="4247" spans="1:13">
      <c r="A4247" s="5"/>
      <c r="B4247" s="97"/>
      <c r="C4247" s="97"/>
      <c r="D4247" s="98"/>
      <c r="E4247" s="98"/>
      <c r="F4247" s="98"/>
      <c r="G4247" s="98"/>
      <c r="H4247" s="98"/>
      <c r="I4247" s="98"/>
      <c r="J4247" s="98"/>
      <c r="K4247" s="98"/>
      <c r="L4247" s="98"/>
      <c r="M4247" s="98"/>
    </row>
    <row r="4248" spans="1:13">
      <c r="A4248" s="5"/>
      <c r="B4248" s="97"/>
      <c r="C4248" s="97"/>
      <c r="D4248" s="98"/>
      <c r="E4248" s="98"/>
      <c r="F4248" s="98"/>
      <c r="G4248" s="98"/>
      <c r="H4248" s="98"/>
      <c r="I4248" s="98"/>
      <c r="J4248" s="98"/>
      <c r="K4248" s="98"/>
      <c r="L4248" s="98"/>
      <c r="M4248" s="98"/>
    </row>
    <row r="4249" spans="1:13">
      <c r="A4249" s="5"/>
      <c r="B4249" s="97"/>
      <c r="C4249" s="97"/>
      <c r="D4249" s="98"/>
      <c r="E4249" s="98"/>
      <c r="F4249" s="98"/>
      <c r="G4249" s="98"/>
      <c r="H4249" s="98"/>
      <c r="I4249" s="98"/>
      <c r="J4249" s="98"/>
      <c r="K4249" s="98"/>
      <c r="L4249" s="98"/>
      <c r="M4249" s="98"/>
    </row>
    <row r="4250" spans="1:13">
      <c r="A4250" s="5"/>
      <c r="B4250" s="97"/>
      <c r="C4250" s="97"/>
      <c r="D4250" s="98"/>
      <c r="E4250" s="98"/>
      <c r="F4250" s="98"/>
      <c r="G4250" s="98"/>
      <c r="H4250" s="98"/>
      <c r="I4250" s="98"/>
      <c r="J4250" s="98"/>
      <c r="K4250" s="98"/>
      <c r="L4250" s="98"/>
      <c r="M4250" s="98"/>
    </row>
    <row r="4251" spans="1:13">
      <c r="A4251" s="5"/>
      <c r="B4251" s="97"/>
      <c r="C4251" s="97"/>
      <c r="D4251" s="98"/>
      <c r="E4251" s="98"/>
      <c r="F4251" s="98"/>
      <c r="G4251" s="98"/>
      <c r="H4251" s="98"/>
      <c r="I4251" s="98"/>
      <c r="J4251" s="98"/>
      <c r="K4251" s="98"/>
      <c r="L4251" s="98"/>
      <c r="M4251" s="98"/>
    </row>
    <row r="4252" spans="1:13">
      <c r="A4252" s="5"/>
      <c r="B4252" s="97"/>
      <c r="C4252" s="97"/>
      <c r="D4252" s="98"/>
      <c r="E4252" s="98"/>
      <c r="F4252" s="98"/>
      <c r="G4252" s="98"/>
      <c r="H4252" s="98"/>
      <c r="I4252" s="98"/>
      <c r="J4252" s="98"/>
      <c r="K4252" s="98"/>
      <c r="L4252" s="98"/>
      <c r="M4252" s="98"/>
    </row>
    <row r="4253" spans="1:13">
      <c r="A4253" s="5"/>
      <c r="B4253" s="97"/>
      <c r="C4253" s="97"/>
      <c r="D4253" s="98"/>
      <c r="E4253" s="98"/>
      <c r="F4253" s="98"/>
      <c r="G4253" s="98"/>
      <c r="H4253" s="98"/>
      <c r="I4253" s="98"/>
      <c r="J4253" s="98"/>
      <c r="K4253" s="98"/>
      <c r="L4253" s="98"/>
      <c r="M4253" s="98"/>
    </row>
    <row r="4254" spans="1:13">
      <c r="A4254" s="5"/>
      <c r="B4254" s="97"/>
      <c r="C4254" s="97"/>
      <c r="D4254" s="98"/>
      <c r="E4254" s="98"/>
      <c r="F4254" s="98"/>
      <c r="G4254" s="98"/>
      <c r="H4254" s="98"/>
      <c r="I4254" s="98"/>
      <c r="J4254" s="98"/>
      <c r="K4254" s="98"/>
      <c r="L4254" s="98"/>
      <c r="M4254" s="98"/>
    </row>
    <row r="4255" spans="1:13">
      <c r="A4255" s="5"/>
      <c r="B4255" s="97"/>
      <c r="C4255" s="97"/>
      <c r="D4255" s="98"/>
      <c r="E4255" s="98"/>
      <c r="F4255" s="98"/>
      <c r="G4255" s="98"/>
      <c r="H4255" s="98"/>
      <c r="I4255" s="98"/>
      <c r="J4255" s="98"/>
      <c r="K4255" s="98"/>
      <c r="L4255" s="98"/>
      <c r="M4255" s="98"/>
    </row>
    <row r="4256" spans="1:13">
      <c r="A4256" s="5"/>
      <c r="B4256" s="97"/>
      <c r="C4256" s="97"/>
      <c r="D4256" s="98"/>
      <c r="E4256" s="98"/>
      <c r="F4256" s="98"/>
      <c r="G4256" s="98"/>
      <c r="H4256" s="98"/>
      <c r="I4256" s="98"/>
      <c r="J4256" s="98"/>
      <c r="K4256" s="98"/>
      <c r="L4256" s="98"/>
      <c r="M4256" s="98"/>
    </row>
    <row r="4257" spans="1:13">
      <c r="A4257" s="5"/>
      <c r="B4257" s="97"/>
      <c r="C4257" s="97"/>
      <c r="D4257" s="98"/>
      <c r="E4257" s="98"/>
      <c r="F4257" s="98"/>
      <c r="G4257" s="98"/>
      <c r="H4257" s="98"/>
      <c r="I4257" s="98"/>
      <c r="J4257" s="98"/>
      <c r="K4257" s="98"/>
      <c r="L4257" s="98"/>
      <c r="M4257" s="98"/>
    </row>
    <row r="4258" spans="1:13">
      <c r="A4258" s="5"/>
      <c r="B4258" s="97"/>
      <c r="C4258" s="97"/>
      <c r="D4258" s="98"/>
      <c r="E4258" s="98"/>
      <c r="F4258" s="98"/>
      <c r="G4258" s="98"/>
      <c r="H4258" s="98"/>
      <c r="I4258" s="98"/>
      <c r="J4258" s="98"/>
      <c r="K4258" s="98"/>
      <c r="L4258" s="98"/>
      <c r="M4258" s="98"/>
    </row>
    <row r="4259" spans="1:13">
      <c r="A4259" s="5"/>
      <c r="B4259" s="97"/>
      <c r="C4259" s="97"/>
      <c r="D4259" s="98"/>
      <c r="E4259" s="98"/>
      <c r="F4259" s="98"/>
      <c r="G4259" s="98"/>
      <c r="H4259" s="98"/>
      <c r="I4259" s="98"/>
      <c r="J4259" s="98"/>
      <c r="K4259" s="98"/>
      <c r="L4259" s="98"/>
      <c r="M4259" s="98"/>
    </row>
    <row r="4260" spans="1:13">
      <c r="A4260" s="5"/>
      <c r="B4260" s="97"/>
      <c r="C4260" s="97"/>
      <c r="D4260" s="98"/>
      <c r="E4260" s="98"/>
      <c r="F4260" s="98"/>
      <c r="G4260" s="98"/>
      <c r="H4260" s="98"/>
      <c r="I4260" s="98"/>
      <c r="J4260" s="98"/>
      <c r="K4260" s="98"/>
      <c r="L4260" s="98"/>
      <c r="M4260" s="98"/>
    </row>
    <row r="4261" spans="1:13">
      <c r="A4261" s="5"/>
      <c r="B4261" s="97"/>
      <c r="C4261" s="97"/>
      <c r="D4261" s="98"/>
      <c r="E4261" s="98"/>
      <c r="F4261" s="98"/>
      <c r="G4261" s="98"/>
      <c r="H4261" s="98"/>
      <c r="I4261" s="98"/>
      <c r="J4261" s="98"/>
      <c r="K4261" s="98"/>
      <c r="L4261" s="98"/>
      <c r="M4261" s="98"/>
    </row>
    <row r="4262" spans="1:13">
      <c r="A4262" s="5"/>
      <c r="B4262" s="97"/>
      <c r="C4262" s="97"/>
      <c r="D4262" s="98"/>
      <c r="E4262" s="98"/>
      <c r="F4262" s="98"/>
      <c r="G4262" s="98"/>
      <c r="H4262" s="98"/>
      <c r="I4262" s="98"/>
      <c r="J4262" s="98"/>
      <c r="K4262" s="98"/>
      <c r="L4262" s="98"/>
      <c r="M4262" s="98"/>
    </row>
    <row r="4263" spans="1:13">
      <c r="A4263" s="5"/>
      <c r="B4263" s="97"/>
      <c r="C4263" s="97"/>
      <c r="D4263" s="98"/>
      <c r="E4263" s="98"/>
      <c r="F4263" s="98"/>
      <c r="G4263" s="98"/>
      <c r="H4263" s="98"/>
      <c r="I4263" s="98"/>
      <c r="J4263" s="98"/>
      <c r="K4263" s="98"/>
      <c r="L4263" s="98"/>
      <c r="M4263" s="98"/>
    </row>
    <row r="4264" spans="1:13">
      <c r="A4264" s="5"/>
      <c r="B4264" s="97"/>
      <c r="C4264" s="97"/>
      <c r="D4264" s="98"/>
      <c r="E4264" s="98"/>
      <c r="F4264" s="98"/>
      <c r="G4264" s="98"/>
      <c r="H4264" s="98"/>
      <c r="I4264" s="98"/>
      <c r="J4264" s="98"/>
      <c r="K4264" s="98"/>
      <c r="L4264" s="98"/>
      <c r="M4264" s="98"/>
    </row>
    <row r="4265" spans="1:13">
      <c r="A4265" s="5"/>
      <c r="B4265" s="97"/>
      <c r="C4265" s="97"/>
      <c r="D4265" s="98"/>
      <c r="E4265" s="98"/>
      <c r="F4265" s="98"/>
      <c r="G4265" s="98"/>
      <c r="H4265" s="98"/>
      <c r="I4265" s="98"/>
      <c r="J4265" s="98"/>
      <c r="K4265" s="98"/>
      <c r="L4265" s="98"/>
      <c r="M4265" s="98"/>
    </row>
    <row r="4266" spans="1:13">
      <c r="A4266" s="5"/>
      <c r="B4266" s="97"/>
      <c r="C4266" s="97"/>
      <c r="D4266" s="98"/>
      <c r="E4266" s="98"/>
      <c r="F4266" s="98"/>
      <c r="G4266" s="98"/>
      <c r="H4266" s="98"/>
      <c r="I4266" s="98"/>
      <c r="J4266" s="98"/>
      <c r="K4266" s="98"/>
      <c r="L4266" s="98"/>
      <c r="M4266" s="98"/>
    </row>
    <row r="4267" spans="1:13">
      <c r="A4267" s="5"/>
      <c r="B4267" s="97"/>
      <c r="C4267" s="97"/>
      <c r="D4267" s="98"/>
      <c r="E4267" s="98"/>
      <c r="F4267" s="98"/>
      <c r="G4267" s="98"/>
      <c r="H4267" s="98"/>
      <c r="I4267" s="98"/>
      <c r="J4267" s="98"/>
      <c r="K4267" s="98"/>
      <c r="L4267" s="98"/>
      <c r="M4267" s="98"/>
    </row>
    <row r="4268" spans="1:13">
      <c r="A4268" s="5"/>
      <c r="B4268" s="97"/>
      <c r="C4268" s="97"/>
      <c r="D4268" s="98"/>
      <c r="E4268" s="98"/>
      <c r="F4268" s="98"/>
      <c r="G4268" s="98"/>
      <c r="H4268" s="98"/>
      <c r="I4268" s="98"/>
      <c r="J4268" s="98"/>
      <c r="K4268" s="98"/>
      <c r="L4268" s="98"/>
      <c r="M4268" s="98"/>
    </row>
    <row r="4269" spans="1:13">
      <c r="A4269" s="5"/>
      <c r="B4269" s="97"/>
      <c r="C4269" s="97"/>
      <c r="D4269" s="98"/>
      <c r="E4269" s="98"/>
      <c r="F4269" s="98"/>
      <c r="G4269" s="98"/>
      <c r="H4269" s="98"/>
      <c r="I4269" s="98"/>
      <c r="J4269" s="98"/>
      <c r="K4269" s="98"/>
      <c r="L4269" s="98"/>
      <c r="M4269" s="98"/>
    </row>
    <row r="4270" spans="1:13">
      <c r="A4270" s="5"/>
      <c r="B4270" s="97"/>
      <c r="C4270" s="97"/>
      <c r="D4270" s="98"/>
      <c r="E4270" s="98"/>
      <c r="F4270" s="98"/>
      <c r="G4270" s="98"/>
      <c r="H4270" s="98"/>
      <c r="I4270" s="98"/>
      <c r="J4270" s="98"/>
      <c r="K4270" s="98"/>
      <c r="L4270" s="98"/>
      <c r="M4270" s="98"/>
    </row>
    <row r="4271" spans="1:13">
      <c r="A4271" s="5"/>
      <c r="B4271" s="97"/>
      <c r="C4271" s="97"/>
      <c r="D4271" s="98"/>
      <c r="E4271" s="98"/>
      <c r="F4271" s="98"/>
      <c r="G4271" s="98"/>
      <c r="H4271" s="98"/>
      <c r="I4271" s="98"/>
      <c r="J4271" s="98"/>
      <c r="K4271" s="98"/>
      <c r="L4271" s="98"/>
      <c r="M4271" s="98"/>
    </row>
    <row r="4272" spans="1:13">
      <c r="A4272" s="5"/>
      <c r="B4272" s="97"/>
      <c r="C4272" s="97"/>
      <c r="D4272" s="98"/>
      <c r="E4272" s="98"/>
      <c r="F4272" s="98"/>
      <c r="G4272" s="98"/>
      <c r="H4272" s="98"/>
      <c r="I4272" s="98"/>
      <c r="J4272" s="98"/>
      <c r="K4272" s="98"/>
      <c r="L4272" s="98"/>
      <c r="M4272" s="98"/>
    </row>
    <row r="4273" spans="1:13">
      <c r="A4273" s="5"/>
      <c r="B4273" s="97"/>
      <c r="C4273" s="97"/>
      <c r="D4273" s="98"/>
      <c r="E4273" s="98"/>
      <c r="F4273" s="98"/>
      <c r="G4273" s="98"/>
      <c r="H4273" s="98"/>
      <c r="I4273" s="98"/>
      <c r="J4273" s="98"/>
      <c r="K4273" s="98"/>
      <c r="L4273" s="98"/>
      <c r="M4273" s="98"/>
    </row>
    <row r="4274" spans="1:13">
      <c r="A4274" s="5"/>
      <c r="B4274" s="97"/>
      <c r="C4274" s="97"/>
      <c r="D4274" s="98"/>
      <c r="E4274" s="98"/>
      <c r="F4274" s="98"/>
      <c r="G4274" s="98"/>
      <c r="H4274" s="98"/>
      <c r="I4274" s="98"/>
      <c r="J4274" s="98"/>
      <c r="K4274" s="98"/>
      <c r="L4274" s="98"/>
      <c r="M4274" s="98"/>
    </row>
    <row r="4275" spans="1:13">
      <c r="A4275" s="5"/>
      <c r="B4275" s="97"/>
      <c r="C4275" s="97"/>
      <c r="D4275" s="98"/>
      <c r="E4275" s="98"/>
      <c r="F4275" s="98"/>
      <c r="G4275" s="98"/>
      <c r="H4275" s="98"/>
      <c r="I4275" s="98"/>
      <c r="J4275" s="98"/>
      <c r="K4275" s="98"/>
      <c r="L4275" s="98"/>
      <c r="M4275" s="98"/>
    </row>
    <row r="4276" spans="1:13">
      <c r="A4276" s="5"/>
      <c r="B4276" s="97"/>
      <c r="C4276" s="97"/>
      <c r="D4276" s="98"/>
      <c r="E4276" s="98"/>
      <c r="F4276" s="98"/>
      <c r="G4276" s="98"/>
      <c r="H4276" s="98"/>
      <c r="I4276" s="98"/>
      <c r="J4276" s="98"/>
      <c r="K4276" s="98"/>
      <c r="L4276" s="98"/>
      <c r="M4276" s="98"/>
    </row>
    <row r="4277" spans="1:13">
      <c r="A4277" s="5"/>
      <c r="B4277" s="97"/>
      <c r="C4277" s="97"/>
      <c r="D4277" s="98"/>
      <c r="E4277" s="98"/>
      <c r="F4277" s="98"/>
      <c r="G4277" s="98"/>
      <c r="H4277" s="98"/>
      <c r="I4277" s="98"/>
      <c r="J4277" s="98"/>
      <c r="K4277" s="98"/>
      <c r="L4277" s="98"/>
      <c r="M4277" s="98"/>
    </row>
    <row r="4278" spans="1:13">
      <c r="A4278" s="5"/>
      <c r="B4278" s="97"/>
      <c r="C4278" s="97"/>
      <c r="D4278" s="98"/>
      <c r="E4278" s="98"/>
      <c r="F4278" s="98"/>
      <c r="G4278" s="98"/>
      <c r="H4278" s="98"/>
      <c r="I4278" s="98"/>
      <c r="J4278" s="98"/>
      <c r="K4278" s="98"/>
      <c r="L4278" s="98"/>
      <c r="M4278" s="98"/>
    </row>
    <row r="4279" spans="1:13">
      <c r="A4279" s="5"/>
      <c r="B4279" s="97"/>
      <c r="C4279" s="97"/>
      <c r="D4279" s="98"/>
      <c r="E4279" s="98"/>
      <c r="F4279" s="98"/>
      <c r="G4279" s="98"/>
      <c r="H4279" s="98"/>
      <c r="I4279" s="98"/>
      <c r="J4279" s="98"/>
      <c r="K4279" s="98"/>
      <c r="L4279" s="98"/>
      <c r="M4279" s="98"/>
    </row>
    <row r="4280" spans="1:13">
      <c r="A4280" s="5"/>
      <c r="B4280" s="97"/>
      <c r="C4280" s="97"/>
      <c r="D4280" s="98"/>
      <c r="E4280" s="98"/>
      <c r="F4280" s="98"/>
      <c r="G4280" s="98"/>
      <c r="H4280" s="98"/>
      <c r="I4280" s="98"/>
      <c r="J4280" s="98"/>
      <c r="K4280" s="98"/>
      <c r="L4280" s="98"/>
      <c r="M4280" s="98"/>
    </row>
    <row r="4281" spans="1:13">
      <c r="A4281" s="5"/>
      <c r="B4281" s="97"/>
      <c r="C4281" s="97"/>
      <c r="D4281" s="98"/>
      <c r="E4281" s="4"/>
      <c r="F4281" s="4"/>
      <c r="G4281" s="4"/>
      <c r="H4281" s="98"/>
      <c r="I4281" s="98"/>
      <c r="J4281" s="98"/>
      <c r="K4281" s="98"/>
      <c r="L4281" s="98"/>
      <c r="M4281" s="98"/>
    </row>
    <row r="4282" spans="1:13">
      <c r="A4282" s="5"/>
      <c r="B4282" s="97"/>
      <c r="C4282" s="97"/>
      <c r="D4282" s="98"/>
      <c r="E4282" s="98"/>
      <c r="F4282" s="98"/>
      <c r="G4282" s="98"/>
      <c r="H4282" s="98"/>
      <c r="I4282" s="98"/>
      <c r="J4282" s="98"/>
      <c r="K4282" s="98"/>
      <c r="L4282" s="98"/>
      <c r="M4282" s="98"/>
    </row>
    <row r="4283" spans="1:13">
      <c r="A4283" s="5"/>
      <c r="B4283" s="97"/>
      <c r="C4283" s="97"/>
      <c r="D4283" s="98"/>
      <c r="E4283" s="98"/>
      <c r="F4283" s="98"/>
      <c r="G4283" s="98"/>
      <c r="H4283" s="98"/>
      <c r="I4283" s="98"/>
      <c r="J4283" s="98"/>
      <c r="K4283" s="98"/>
      <c r="L4283" s="98"/>
      <c r="M4283" s="98"/>
    </row>
    <row r="4284" spans="1:13">
      <c r="A4284" s="5"/>
      <c r="B4284" s="97"/>
      <c r="C4284" s="97"/>
      <c r="D4284" s="98"/>
      <c r="E4284" s="98"/>
      <c r="F4284" s="98"/>
      <c r="G4284" s="98"/>
      <c r="H4284" s="98"/>
      <c r="I4284" s="98"/>
      <c r="J4284" s="98"/>
      <c r="K4284" s="98"/>
      <c r="L4284" s="98"/>
      <c r="M4284" s="98"/>
    </row>
    <row r="4285" spans="1:13">
      <c r="A4285" s="5"/>
      <c r="B4285" s="97"/>
      <c r="C4285" s="97"/>
      <c r="D4285" s="98"/>
      <c r="E4285" s="98"/>
      <c r="F4285" s="98"/>
      <c r="G4285" s="98"/>
      <c r="H4285" s="98"/>
      <c r="I4285" s="98"/>
      <c r="J4285" s="98"/>
      <c r="K4285" s="98"/>
      <c r="L4285" s="98"/>
      <c r="M4285" s="98"/>
    </row>
    <row r="4286" spans="1:13">
      <c r="A4286" s="5"/>
      <c r="B4286" s="97"/>
      <c r="C4286" s="97"/>
      <c r="D4286" s="98"/>
      <c r="E4286" s="98"/>
      <c r="F4286" s="98"/>
      <c r="G4286" s="98"/>
      <c r="H4286" s="98"/>
      <c r="I4286" s="98"/>
      <c r="J4286" s="98"/>
      <c r="K4286" s="98"/>
      <c r="L4286" s="98"/>
      <c r="M4286" s="98"/>
    </row>
    <row r="4287" spans="1:13">
      <c r="A4287" s="5"/>
      <c r="B4287" s="97"/>
      <c r="C4287" s="97"/>
      <c r="D4287" s="98"/>
      <c r="E4287" s="98"/>
      <c r="F4287" s="98"/>
      <c r="G4287" s="98"/>
      <c r="H4287" s="98"/>
      <c r="I4287" s="98"/>
      <c r="J4287" s="98"/>
      <c r="K4287" s="98"/>
      <c r="L4287" s="98"/>
      <c r="M4287" s="98"/>
    </row>
    <row r="4288" spans="1:13">
      <c r="A4288" s="5"/>
      <c r="B4288" s="97"/>
      <c r="C4288" s="97"/>
      <c r="D4288" s="98"/>
      <c r="E4288" s="98"/>
      <c r="F4288" s="98"/>
      <c r="G4288" s="98"/>
      <c r="H4288" s="98"/>
      <c r="I4288" s="98"/>
      <c r="J4288" s="98"/>
      <c r="K4288" s="98"/>
      <c r="L4288" s="98"/>
      <c r="M4288" s="98"/>
    </row>
    <row r="4289" spans="1:13">
      <c r="A4289" s="5"/>
      <c r="B4289" s="97"/>
      <c r="C4289" s="97"/>
      <c r="D4289" s="98"/>
      <c r="E4289" s="98"/>
      <c r="F4289" s="98"/>
      <c r="G4289" s="98"/>
      <c r="H4289" s="98"/>
      <c r="I4289" s="98"/>
      <c r="J4289" s="98"/>
      <c r="K4289" s="98"/>
      <c r="L4289" s="98"/>
      <c r="M4289" s="98"/>
    </row>
    <row r="4290" spans="1:13">
      <c r="A4290" s="5"/>
      <c r="B4290" s="97"/>
      <c r="C4290" s="97"/>
      <c r="D4290" s="98"/>
      <c r="E4290" s="98"/>
      <c r="F4290" s="98"/>
      <c r="G4290" s="98"/>
      <c r="H4290" s="98"/>
      <c r="I4290" s="98"/>
      <c r="J4290" s="98"/>
      <c r="K4290" s="98"/>
      <c r="L4290" s="98"/>
      <c r="M4290" s="98"/>
    </row>
    <row r="4291" spans="1:13">
      <c r="A4291" s="5"/>
      <c r="B4291" s="97"/>
      <c r="C4291" s="97"/>
      <c r="D4291" s="98"/>
      <c r="E4291" s="98"/>
      <c r="F4291" s="98"/>
      <c r="G4291" s="98"/>
      <c r="H4291" s="98"/>
      <c r="I4291" s="98"/>
      <c r="J4291" s="98"/>
      <c r="K4291" s="98"/>
      <c r="L4291" s="98"/>
      <c r="M4291" s="98"/>
    </row>
    <row r="4292" spans="1:13">
      <c r="A4292" s="5"/>
      <c r="B4292" s="97"/>
      <c r="C4292" s="97"/>
      <c r="D4292" s="98"/>
      <c r="E4292" s="98"/>
      <c r="F4292" s="98"/>
      <c r="G4292" s="98"/>
      <c r="H4292" s="98"/>
      <c r="I4292" s="98"/>
      <c r="J4292" s="98"/>
      <c r="K4292" s="98"/>
      <c r="L4292" s="98"/>
      <c r="M4292" s="98"/>
    </row>
    <row r="4293" spans="1:13">
      <c r="A4293" s="5"/>
      <c r="B4293" s="97"/>
      <c r="C4293" s="97"/>
      <c r="D4293" s="98"/>
      <c r="E4293" s="98"/>
      <c r="F4293" s="98"/>
      <c r="G4293" s="98"/>
      <c r="H4293" s="98"/>
      <c r="I4293" s="98"/>
      <c r="J4293" s="98"/>
      <c r="K4293" s="98"/>
      <c r="L4293" s="98"/>
      <c r="M4293" s="98"/>
    </row>
    <row r="4294" spans="1:13">
      <c r="A4294" s="5"/>
      <c r="B4294" s="97"/>
      <c r="C4294" s="97"/>
      <c r="D4294" s="98"/>
      <c r="E4294" s="98"/>
      <c r="F4294" s="98"/>
      <c r="G4294" s="98"/>
      <c r="H4294" s="98"/>
      <c r="I4294" s="98"/>
      <c r="J4294" s="98"/>
      <c r="K4294" s="98"/>
      <c r="L4294" s="98"/>
      <c r="M4294" s="98"/>
    </row>
    <row r="4295" spans="1:13">
      <c r="A4295" s="5"/>
      <c r="B4295" s="97"/>
      <c r="C4295" s="97"/>
      <c r="D4295" s="98"/>
      <c r="E4295" s="98"/>
      <c r="F4295" s="98"/>
      <c r="G4295" s="98"/>
      <c r="H4295" s="98"/>
      <c r="I4295" s="98"/>
      <c r="J4295" s="98"/>
      <c r="K4295" s="98"/>
      <c r="L4295" s="98"/>
      <c r="M4295" s="98"/>
    </row>
    <row r="4296" spans="1:13">
      <c r="A4296" s="5"/>
      <c r="B4296" s="97"/>
      <c r="C4296" s="97"/>
      <c r="D4296" s="98"/>
      <c r="E4296" s="98"/>
      <c r="F4296" s="98"/>
      <c r="G4296" s="98"/>
      <c r="H4296" s="98"/>
      <c r="I4296" s="98"/>
      <c r="J4296" s="98"/>
      <c r="K4296" s="98"/>
      <c r="L4296" s="98"/>
      <c r="M4296" s="98"/>
    </row>
    <row r="4297" spans="1:13">
      <c r="A4297" s="5"/>
      <c r="B4297" s="97"/>
      <c r="C4297" s="97"/>
      <c r="D4297" s="98"/>
      <c r="E4297" s="98"/>
      <c r="F4297" s="98"/>
      <c r="G4297" s="98"/>
      <c r="H4297" s="98"/>
      <c r="I4297" s="98"/>
      <c r="J4297" s="98"/>
      <c r="K4297" s="98"/>
      <c r="L4297" s="98"/>
      <c r="M4297" s="98"/>
    </row>
    <row r="4298" spans="1:13">
      <c r="A4298" s="5"/>
      <c r="B4298" s="97"/>
      <c r="C4298" s="97"/>
      <c r="D4298" s="98"/>
      <c r="E4298" s="98"/>
      <c r="F4298" s="98"/>
      <c r="G4298" s="98"/>
      <c r="H4298" s="98"/>
      <c r="I4298" s="98"/>
      <c r="J4298" s="98"/>
      <c r="K4298" s="98"/>
      <c r="L4298" s="98"/>
      <c r="M4298" s="98"/>
    </row>
    <row r="4299" spans="1:13">
      <c r="A4299" s="5"/>
      <c r="B4299" s="97"/>
      <c r="C4299" s="97"/>
      <c r="D4299" s="98"/>
      <c r="E4299" s="98"/>
      <c r="F4299" s="98"/>
      <c r="G4299" s="98"/>
      <c r="H4299" s="98"/>
      <c r="I4299" s="98"/>
      <c r="J4299" s="98"/>
      <c r="K4299" s="98"/>
      <c r="L4299" s="98"/>
      <c r="M4299" s="98"/>
    </row>
    <row r="4300" spans="1:13">
      <c r="A4300" s="5"/>
      <c r="B4300" s="97"/>
      <c r="C4300" s="97"/>
      <c r="D4300" s="98"/>
      <c r="E4300" s="98"/>
      <c r="F4300" s="98"/>
      <c r="G4300" s="98"/>
      <c r="H4300" s="98"/>
      <c r="I4300" s="98"/>
      <c r="J4300" s="98"/>
      <c r="K4300" s="98"/>
      <c r="L4300" s="98"/>
      <c r="M4300" s="98"/>
    </row>
    <row r="4301" spans="1:13">
      <c r="A4301" s="5"/>
      <c r="B4301" s="97"/>
      <c r="C4301" s="97"/>
      <c r="D4301" s="98"/>
      <c r="E4301" s="98"/>
      <c r="F4301" s="98"/>
      <c r="G4301" s="98"/>
      <c r="H4301" s="98"/>
      <c r="I4301" s="98"/>
      <c r="J4301" s="98"/>
      <c r="K4301" s="98"/>
      <c r="L4301" s="98"/>
      <c r="M4301" s="98"/>
    </row>
    <row r="4302" spans="1:13">
      <c r="A4302" s="5"/>
      <c r="B4302" s="97"/>
      <c r="C4302" s="97"/>
      <c r="D4302" s="98"/>
      <c r="E4302" s="98"/>
      <c r="F4302" s="98"/>
      <c r="G4302" s="98"/>
      <c r="H4302" s="98"/>
      <c r="I4302" s="98"/>
      <c r="J4302" s="98"/>
      <c r="K4302" s="98"/>
      <c r="L4302" s="98"/>
      <c r="M4302" s="98"/>
    </row>
    <row r="4303" spans="1:13">
      <c r="A4303" s="5"/>
      <c r="B4303" s="97"/>
      <c r="C4303" s="97"/>
      <c r="D4303" s="98"/>
      <c r="E4303" s="98"/>
      <c r="F4303" s="98"/>
      <c r="G4303" s="98"/>
      <c r="H4303" s="98"/>
      <c r="I4303" s="98"/>
      <c r="J4303" s="98"/>
      <c r="K4303" s="98"/>
      <c r="L4303" s="98"/>
      <c r="M4303" s="98"/>
    </row>
    <row r="4304" spans="1:13">
      <c r="A4304" s="5"/>
      <c r="B4304" s="97"/>
      <c r="C4304" s="97"/>
      <c r="D4304" s="98"/>
      <c r="E4304" s="98"/>
      <c r="F4304" s="98"/>
      <c r="G4304" s="98"/>
      <c r="H4304" s="98"/>
      <c r="I4304" s="98"/>
      <c r="J4304" s="98"/>
      <c r="K4304" s="98"/>
      <c r="L4304" s="98"/>
      <c r="M4304" s="98"/>
    </row>
    <row r="4305" spans="1:13">
      <c r="A4305" s="5"/>
      <c r="B4305" s="97"/>
      <c r="C4305" s="97"/>
      <c r="D4305" s="98"/>
      <c r="E4305" s="98"/>
      <c r="F4305" s="98"/>
      <c r="G4305" s="98"/>
      <c r="H4305" s="98"/>
      <c r="I4305" s="98"/>
      <c r="J4305" s="98"/>
      <c r="K4305" s="98"/>
      <c r="L4305" s="98"/>
      <c r="M4305" s="98"/>
    </row>
    <row r="4306" spans="1:13">
      <c r="A4306" s="5"/>
      <c r="B4306" s="97"/>
      <c r="C4306" s="97"/>
      <c r="D4306" s="98"/>
      <c r="E4306" s="98"/>
      <c r="F4306" s="98"/>
      <c r="G4306" s="98"/>
      <c r="H4306" s="98"/>
      <c r="I4306" s="98"/>
      <c r="J4306" s="98"/>
      <c r="K4306" s="98"/>
      <c r="L4306" s="98"/>
      <c r="M4306" s="98"/>
    </row>
    <row r="4307" spans="1:13">
      <c r="A4307" s="5"/>
      <c r="B4307" s="97"/>
      <c r="C4307" s="97"/>
      <c r="D4307" s="98"/>
      <c r="E4307" s="98"/>
      <c r="F4307" s="98"/>
      <c r="G4307" s="98"/>
      <c r="H4307" s="98"/>
      <c r="I4307" s="98"/>
      <c r="J4307" s="98"/>
      <c r="K4307" s="98"/>
      <c r="L4307" s="98"/>
      <c r="M4307" s="98"/>
    </row>
    <row r="4308" spans="1:13">
      <c r="A4308" s="5"/>
      <c r="B4308" s="97"/>
      <c r="C4308" s="97"/>
      <c r="D4308" s="98"/>
      <c r="E4308" s="98"/>
      <c r="F4308" s="98"/>
      <c r="G4308" s="98"/>
      <c r="H4308" s="98"/>
      <c r="I4308" s="98"/>
      <c r="J4308" s="98"/>
      <c r="K4308" s="98"/>
      <c r="L4308" s="98"/>
      <c r="M4308" s="98"/>
    </row>
    <row r="4309" spans="1:13">
      <c r="A4309" s="5"/>
      <c r="B4309" s="97"/>
      <c r="C4309" s="97"/>
      <c r="D4309" s="98"/>
      <c r="E4309" s="98"/>
      <c r="F4309" s="98"/>
      <c r="G4309" s="98"/>
      <c r="H4309" s="98"/>
      <c r="I4309" s="98"/>
      <c r="J4309" s="98"/>
      <c r="K4309" s="98"/>
      <c r="L4309" s="98"/>
      <c r="M4309" s="98"/>
    </row>
    <row r="4310" spans="1:13">
      <c r="A4310" s="5"/>
      <c r="B4310" s="97"/>
      <c r="C4310" s="97"/>
      <c r="D4310" s="98"/>
      <c r="E4310" s="98"/>
      <c r="F4310" s="98"/>
      <c r="G4310" s="98"/>
      <c r="H4310" s="98"/>
      <c r="I4310" s="98"/>
      <c r="J4310" s="98"/>
      <c r="K4310" s="98"/>
      <c r="L4310" s="98"/>
      <c r="M4310" s="98"/>
    </row>
    <row r="4311" spans="1:13">
      <c r="A4311" s="5"/>
      <c r="B4311" s="97"/>
      <c r="C4311" s="97"/>
      <c r="D4311" s="98"/>
      <c r="E4311" s="98"/>
      <c r="F4311" s="98"/>
      <c r="G4311" s="98"/>
      <c r="H4311" s="98"/>
      <c r="I4311" s="98"/>
      <c r="J4311" s="98"/>
      <c r="K4311" s="98"/>
      <c r="L4311" s="98"/>
      <c r="M4311" s="98"/>
    </row>
    <row r="4312" spans="1:13">
      <c r="A4312" s="5"/>
      <c r="B4312" s="97"/>
      <c r="C4312" s="97"/>
      <c r="D4312" s="98"/>
      <c r="E4312" s="98"/>
      <c r="F4312" s="98"/>
      <c r="G4312" s="98"/>
      <c r="H4312" s="98"/>
      <c r="I4312" s="98"/>
      <c r="J4312" s="98"/>
      <c r="K4312" s="98"/>
      <c r="L4312" s="98"/>
      <c r="M4312" s="98"/>
    </row>
    <row r="4313" spans="1:13">
      <c r="A4313" s="5"/>
      <c r="B4313" s="97"/>
      <c r="C4313" s="97"/>
      <c r="D4313" s="98"/>
      <c r="E4313" s="98"/>
      <c r="F4313" s="98"/>
      <c r="G4313" s="98"/>
      <c r="H4313" s="98"/>
      <c r="I4313" s="98"/>
      <c r="J4313" s="98"/>
      <c r="K4313" s="98"/>
      <c r="L4313" s="98"/>
      <c r="M4313" s="98"/>
    </row>
    <row r="4314" spans="1:13">
      <c r="A4314" s="5"/>
      <c r="B4314" s="97"/>
      <c r="C4314" s="97"/>
      <c r="D4314" s="98"/>
      <c r="E4314" s="98"/>
      <c r="F4314" s="98"/>
      <c r="G4314" s="98"/>
      <c r="H4314" s="98"/>
      <c r="I4314" s="98"/>
      <c r="J4314" s="98"/>
      <c r="K4314" s="98"/>
      <c r="L4314" s="98"/>
      <c r="M4314" s="98"/>
    </row>
    <row r="4315" spans="1:13">
      <c r="A4315" s="5"/>
      <c r="B4315" s="97"/>
      <c r="C4315" s="97"/>
      <c r="D4315" s="98"/>
      <c r="E4315" s="98"/>
      <c r="F4315" s="98"/>
      <c r="G4315" s="98"/>
      <c r="H4315" s="98"/>
      <c r="I4315" s="98"/>
      <c r="J4315" s="98"/>
      <c r="K4315" s="98"/>
      <c r="L4315" s="98"/>
      <c r="M4315" s="98"/>
    </row>
    <row r="4316" spans="1:13">
      <c r="A4316" s="5"/>
      <c r="B4316" s="97"/>
      <c r="C4316" s="97"/>
      <c r="D4316" s="98"/>
      <c r="E4316" s="98"/>
      <c r="F4316" s="98"/>
      <c r="G4316" s="98"/>
      <c r="H4316" s="98"/>
      <c r="I4316" s="98"/>
      <c r="J4316" s="98"/>
      <c r="K4316" s="98"/>
      <c r="L4316" s="98"/>
      <c r="M4316" s="98"/>
    </row>
    <row r="4317" spans="1:13">
      <c r="A4317" s="5"/>
      <c r="B4317" s="97"/>
      <c r="C4317" s="97"/>
      <c r="D4317" s="98"/>
      <c r="E4317" s="98"/>
      <c r="F4317" s="98"/>
      <c r="G4317" s="98"/>
      <c r="H4317" s="98"/>
      <c r="I4317" s="98"/>
      <c r="J4317" s="98"/>
      <c r="K4317" s="98"/>
      <c r="L4317" s="98"/>
      <c r="M4317" s="98"/>
    </row>
    <row r="4318" spans="1:13">
      <c r="A4318" s="5"/>
      <c r="B4318" s="97"/>
      <c r="C4318" s="97"/>
      <c r="D4318" s="98"/>
      <c r="E4318" s="98"/>
      <c r="F4318" s="98"/>
      <c r="G4318" s="98"/>
      <c r="H4318" s="98"/>
      <c r="I4318" s="98"/>
      <c r="J4318" s="98"/>
      <c r="K4318" s="98"/>
      <c r="L4318" s="98"/>
      <c r="M4318" s="98"/>
    </row>
    <row r="4319" spans="1:13">
      <c r="A4319" s="5"/>
      <c r="B4319" s="97"/>
      <c r="C4319" s="97"/>
      <c r="D4319" s="98"/>
      <c r="E4319" s="98"/>
      <c r="F4319" s="98"/>
      <c r="G4319" s="98"/>
      <c r="H4319" s="98"/>
      <c r="I4319" s="98"/>
      <c r="J4319" s="98"/>
      <c r="K4319" s="98"/>
      <c r="L4319" s="98"/>
      <c r="M4319" s="98"/>
    </row>
    <row r="4320" spans="1:13">
      <c r="A4320" s="5"/>
      <c r="B4320" s="97"/>
      <c r="C4320" s="97"/>
      <c r="D4320" s="98"/>
      <c r="E4320" s="98"/>
      <c r="F4320" s="98"/>
      <c r="G4320" s="98"/>
      <c r="H4320" s="98"/>
      <c r="I4320" s="98"/>
      <c r="J4320" s="98"/>
      <c r="K4320" s="98"/>
      <c r="L4320" s="98"/>
      <c r="M4320" s="98"/>
    </row>
    <row r="4321" spans="1:13">
      <c r="A4321" s="5"/>
      <c r="B4321" s="97"/>
      <c r="C4321" s="97"/>
      <c r="D4321" s="98"/>
      <c r="E4321" s="98"/>
      <c r="F4321" s="98"/>
      <c r="G4321" s="98"/>
      <c r="H4321" s="98"/>
      <c r="I4321" s="98"/>
      <c r="J4321" s="98"/>
      <c r="K4321" s="98"/>
      <c r="L4321" s="98"/>
      <c r="M4321" s="98"/>
    </row>
    <row r="4322" spans="1:13">
      <c r="A4322" s="5"/>
      <c r="B4322" s="97"/>
      <c r="C4322" s="97"/>
      <c r="D4322" s="98"/>
      <c r="E4322" s="98"/>
      <c r="F4322" s="98"/>
      <c r="G4322" s="98"/>
      <c r="H4322" s="98"/>
      <c r="I4322" s="98"/>
      <c r="J4322" s="98"/>
      <c r="K4322" s="98"/>
      <c r="L4322" s="98"/>
      <c r="M4322" s="98"/>
    </row>
    <row r="4323" spans="1:13">
      <c r="A4323" s="5"/>
      <c r="B4323" s="97"/>
      <c r="C4323" s="97"/>
      <c r="D4323" s="98"/>
      <c r="E4323" s="98"/>
      <c r="F4323" s="98"/>
      <c r="G4323" s="98"/>
      <c r="H4323" s="98"/>
      <c r="I4323" s="98"/>
      <c r="J4323" s="98"/>
      <c r="K4323" s="98"/>
      <c r="L4323" s="98"/>
      <c r="M4323" s="98"/>
    </row>
    <row r="4324" spans="1:13">
      <c r="A4324" s="5"/>
      <c r="B4324" s="97"/>
      <c r="C4324" s="97"/>
      <c r="D4324" s="98"/>
      <c r="E4324" s="98"/>
      <c r="F4324" s="98"/>
      <c r="G4324" s="98"/>
      <c r="H4324" s="98"/>
      <c r="I4324" s="98"/>
      <c r="J4324" s="98"/>
      <c r="K4324" s="98"/>
      <c r="L4324" s="98"/>
      <c r="M4324" s="98"/>
    </row>
    <row r="4325" spans="1:13">
      <c r="A4325" s="5"/>
      <c r="B4325" s="97"/>
      <c r="C4325" s="97"/>
      <c r="D4325" s="98"/>
      <c r="E4325" s="98"/>
      <c r="F4325" s="98"/>
      <c r="G4325" s="98"/>
      <c r="H4325" s="98"/>
      <c r="I4325" s="98"/>
      <c r="J4325" s="98"/>
      <c r="K4325" s="98"/>
      <c r="L4325" s="98"/>
      <c r="M4325" s="98"/>
    </row>
    <row r="4326" spans="1:13">
      <c r="A4326" s="5"/>
      <c r="B4326" s="97"/>
      <c r="C4326" s="97"/>
      <c r="D4326" s="98"/>
      <c r="E4326" s="98"/>
      <c r="F4326" s="98"/>
      <c r="G4326" s="98"/>
      <c r="H4326" s="98"/>
      <c r="I4326" s="98"/>
      <c r="J4326" s="98"/>
      <c r="K4326" s="98"/>
      <c r="L4326" s="98"/>
      <c r="M4326" s="98"/>
    </row>
    <row r="4327" spans="1:13">
      <c r="A4327" s="5"/>
      <c r="B4327" s="97"/>
      <c r="C4327" s="97"/>
      <c r="D4327" s="98"/>
      <c r="E4327" s="98"/>
      <c r="F4327" s="98"/>
      <c r="G4327" s="98"/>
      <c r="H4327" s="98"/>
      <c r="I4327" s="98"/>
      <c r="J4327" s="98"/>
      <c r="K4327" s="98"/>
      <c r="L4327" s="98"/>
      <c r="M4327" s="98"/>
    </row>
    <row r="4328" spans="1:13">
      <c r="A4328" s="5"/>
      <c r="B4328" s="97"/>
      <c r="C4328" s="97"/>
      <c r="D4328" s="98"/>
      <c r="E4328" s="98"/>
      <c r="F4328" s="98"/>
      <c r="G4328" s="98"/>
      <c r="H4328" s="98"/>
      <c r="I4328" s="98"/>
      <c r="J4328" s="98"/>
      <c r="K4328" s="98"/>
      <c r="L4328" s="98"/>
      <c r="M4328" s="98"/>
    </row>
    <row r="4329" spans="1:13">
      <c r="A4329" s="5"/>
      <c r="B4329" s="97"/>
      <c r="C4329" s="97"/>
      <c r="D4329" s="98"/>
      <c r="E4329" s="98"/>
      <c r="F4329" s="98"/>
      <c r="G4329" s="98"/>
      <c r="H4329" s="98"/>
      <c r="I4329" s="98"/>
      <c r="J4329" s="98"/>
      <c r="K4329" s="98"/>
      <c r="L4329" s="98"/>
      <c r="M4329" s="98"/>
    </row>
    <row r="4330" spans="1:13">
      <c r="A4330" s="5"/>
      <c r="B4330" s="97"/>
      <c r="C4330" s="97"/>
      <c r="D4330" s="98"/>
      <c r="E4330" s="98"/>
      <c r="F4330" s="98"/>
      <c r="G4330" s="98"/>
      <c r="H4330" s="98"/>
      <c r="I4330" s="98"/>
      <c r="J4330" s="98"/>
      <c r="K4330" s="98"/>
      <c r="L4330" s="98"/>
      <c r="M4330" s="98"/>
    </row>
    <row r="4331" spans="1:13">
      <c r="A4331" s="5"/>
      <c r="B4331" s="97"/>
      <c r="C4331" s="97"/>
      <c r="D4331" s="98"/>
      <c r="E4331" s="98"/>
      <c r="F4331" s="98"/>
      <c r="G4331" s="98"/>
      <c r="H4331" s="98"/>
      <c r="I4331" s="98"/>
      <c r="J4331" s="98"/>
      <c r="K4331" s="98"/>
      <c r="L4331" s="98"/>
      <c r="M4331" s="98"/>
    </row>
    <row r="4332" spans="1:13">
      <c r="A4332" s="5"/>
      <c r="B4332" s="3"/>
      <c r="C4332" s="3"/>
      <c r="D4332" s="4"/>
      <c r="E4332" s="4"/>
      <c r="F4332" s="4"/>
      <c r="G4332" s="4"/>
      <c r="H4332" s="98"/>
      <c r="I4332" s="98"/>
      <c r="J4332" s="4"/>
      <c r="K4332" s="4"/>
      <c r="L4332" s="4"/>
      <c r="M4332" s="4"/>
    </row>
    <row r="4333" spans="1:13">
      <c r="A4333" s="5"/>
      <c r="B4333" s="97"/>
      <c r="C4333" s="97"/>
      <c r="D4333" s="98"/>
      <c r="E4333" s="98"/>
      <c r="F4333" s="98"/>
      <c r="G4333" s="98"/>
      <c r="H4333" s="98"/>
      <c r="I4333" s="98"/>
      <c r="J4333" s="98"/>
      <c r="K4333" s="98"/>
      <c r="L4333" s="98"/>
      <c r="M4333" s="98"/>
    </row>
    <row r="4334" spans="1:13">
      <c r="A4334" s="5"/>
      <c r="B4334" s="97"/>
      <c r="C4334" s="97"/>
      <c r="D4334" s="98"/>
      <c r="E4334" s="98"/>
      <c r="F4334" s="98"/>
      <c r="G4334" s="98"/>
      <c r="H4334" s="98"/>
      <c r="I4334" s="98"/>
      <c r="J4334" s="98"/>
      <c r="K4334" s="98"/>
      <c r="L4334" s="98"/>
      <c r="M4334" s="98"/>
    </row>
    <row r="4335" spans="1:13">
      <c r="A4335" s="5"/>
      <c r="B4335" s="97"/>
      <c r="C4335" s="97"/>
      <c r="D4335" s="98"/>
      <c r="E4335" s="98"/>
      <c r="F4335" s="98"/>
      <c r="G4335" s="98"/>
      <c r="H4335" s="98"/>
      <c r="I4335" s="98"/>
      <c r="J4335" s="98"/>
      <c r="K4335" s="98"/>
      <c r="L4335" s="98"/>
      <c r="M4335" s="98"/>
    </row>
    <row r="4336" spans="1:13">
      <c r="A4336" s="5"/>
      <c r="B4336" s="3"/>
      <c r="C4336" s="3"/>
      <c r="D4336" s="4"/>
      <c r="E4336" s="4"/>
      <c r="F4336" s="4"/>
      <c r="G4336" s="4"/>
      <c r="H4336" s="98"/>
      <c r="I4336" s="98"/>
      <c r="J4336" s="4"/>
      <c r="K4336" s="4"/>
      <c r="L4336" s="4"/>
      <c r="M4336" s="4"/>
    </row>
    <row r="4337" spans="1:13">
      <c r="A4337" s="5"/>
      <c r="B4337" s="97"/>
      <c r="C4337" s="97"/>
      <c r="D4337" s="98"/>
      <c r="E4337" s="98"/>
      <c r="F4337" s="98"/>
      <c r="G4337" s="98"/>
      <c r="H4337" s="98"/>
      <c r="I4337" s="98"/>
      <c r="J4337" s="98"/>
      <c r="K4337" s="98"/>
      <c r="L4337" s="98"/>
      <c r="M4337" s="98"/>
    </row>
    <row r="4338" spans="1:13">
      <c r="A4338" s="5"/>
      <c r="B4338" s="97"/>
      <c r="C4338" s="97"/>
      <c r="D4338" s="98"/>
      <c r="E4338" s="98"/>
      <c r="F4338" s="98"/>
      <c r="G4338" s="98"/>
      <c r="H4338" s="98"/>
      <c r="I4338" s="98"/>
      <c r="J4338" s="98"/>
      <c r="K4338" s="98"/>
      <c r="L4338" s="98"/>
      <c r="M4338" s="98"/>
    </row>
    <row r="4339" spans="1:13">
      <c r="A4339" s="5"/>
      <c r="B4339" s="97"/>
      <c r="C4339" s="97"/>
      <c r="D4339" s="98"/>
      <c r="E4339" s="98"/>
      <c r="F4339" s="98"/>
      <c r="G4339" s="98"/>
      <c r="H4339" s="98"/>
      <c r="I4339" s="98"/>
      <c r="J4339" s="98"/>
      <c r="K4339" s="98"/>
      <c r="L4339" s="98"/>
      <c r="M4339" s="98"/>
    </row>
    <row r="4340" spans="1:13">
      <c r="A4340" s="5"/>
      <c r="B4340" s="97"/>
      <c r="C4340" s="97"/>
      <c r="D4340" s="98"/>
      <c r="E4340" s="98"/>
      <c r="F4340" s="98"/>
      <c r="G4340" s="98"/>
      <c r="H4340" s="98"/>
      <c r="I4340" s="98"/>
      <c r="J4340" s="98"/>
      <c r="K4340" s="98"/>
      <c r="L4340" s="98"/>
      <c r="M4340" s="98"/>
    </row>
    <row r="4341" spans="1:13">
      <c r="A4341" s="5"/>
      <c r="B4341" s="97"/>
      <c r="C4341" s="97"/>
      <c r="D4341" s="98"/>
      <c r="E4341" s="98"/>
      <c r="F4341" s="98"/>
      <c r="G4341" s="98"/>
      <c r="H4341" s="98"/>
      <c r="I4341" s="98"/>
      <c r="J4341" s="98"/>
      <c r="K4341" s="98"/>
      <c r="L4341" s="98"/>
      <c r="M4341" s="98"/>
    </row>
    <row r="4342" spans="1:13">
      <c r="A4342" s="5"/>
      <c r="B4342" s="97"/>
      <c r="C4342" s="97"/>
      <c r="D4342" s="98"/>
      <c r="E4342" s="98"/>
      <c r="F4342" s="98"/>
      <c r="G4342" s="98"/>
      <c r="H4342" s="98"/>
      <c r="I4342" s="98"/>
      <c r="J4342" s="98"/>
      <c r="K4342" s="98"/>
      <c r="L4342" s="98"/>
      <c r="M4342" s="98"/>
    </row>
    <row r="4343" spans="1:13">
      <c r="A4343" s="5"/>
      <c r="B4343" s="97"/>
      <c r="C4343" s="97"/>
      <c r="D4343" s="98"/>
      <c r="E4343" s="98"/>
      <c r="F4343" s="98"/>
      <c r="G4343" s="98"/>
      <c r="H4343" s="98"/>
      <c r="I4343" s="98"/>
      <c r="J4343" s="98"/>
      <c r="K4343" s="98"/>
      <c r="L4343" s="98"/>
      <c r="M4343" s="98"/>
    </row>
    <row r="4344" spans="1:13">
      <c r="A4344" s="5"/>
      <c r="B4344" s="97"/>
      <c r="C4344" s="97"/>
      <c r="D4344" s="98"/>
      <c r="E4344" s="98"/>
      <c r="F4344" s="98"/>
      <c r="G4344" s="98"/>
      <c r="H4344" s="98"/>
      <c r="I4344" s="98"/>
      <c r="J4344" s="98"/>
      <c r="K4344" s="98"/>
      <c r="L4344" s="98"/>
      <c r="M4344" s="98"/>
    </row>
    <row r="4345" spans="1:13">
      <c r="A4345" s="5"/>
      <c r="B4345" s="97"/>
      <c r="C4345" s="97"/>
      <c r="D4345" s="98"/>
      <c r="E4345" s="98"/>
      <c r="F4345" s="98"/>
      <c r="G4345" s="98"/>
      <c r="H4345" s="98"/>
      <c r="I4345" s="98"/>
      <c r="J4345" s="98"/>
      <c r="K4345" s="98"/>
      <c r="L4345" s="98"/>
      <c r="M4345" s="98"/>
    </row>
    <row r="4346" spans="1:13">
      <c r="A4346" s="5"/>
      <c r="B4346" s="97"/>
      <c r="C4346" s="97"/>
      <c r="D4346" s="98"/>
      <c r="E4346" s="98"/>
      <c r="F4346" s="98"/>
      <c r="G4346" s="98"/>
      <c r="H4346" s="98"/>
      <c r="I4346" s="98"/>
      <c r="J4346" s="98"/>
      <c r="K4346" s="98"/>
      <c r="L4346" s="98"/>
      <c r="M4346" s="98"/>
    </row>
    <row r="4347" spans="1:13">
      <c r="A4347" s="5"/>
      <c r="B4347" s="97"/>
      <c r="C4347" s="97"/>
      <c r="D4347" s="98"/>
      <c r="E4347" s="98"/>
      <c r="F4347" s="98"/>
      <c r="G4347" s="98"/>
      <c r="H4347" s="98"/>
      <c r="I4347" s="98"/>
      <c r="J4347" s="98"/>
      <c r="K4347" s="98"/>
      <c r="L4347" s="98"/>
      <c r="M4347" s="98"/>
    </row>
    <row r="4348" spans="1:13">
      <c r="A4348" s="5"/>
      <c r="B4348" s="97"/>
      <c r="C4348" s="97"/>
      <c r="D4348" s="98"/>
      <c r="E4348" s="98"/>
      <c r="F4348" s="98"/>
      <c r="G4348" s="98"/>
      <c r="H4348" s="98"/>
      <c r="I4348" s="98"/>
      <c r="J4348" s="98"/>
      <c r="K4348" s="98"/>
      <c r="L4348" s="98"/>
      <c r="M4348" s="98"/>
    </row>
    <row r="4349" spans="1:13">
      <c r="A4349" s="5"/>
      <c r="B4349" s="97"/>
      <c r="C4349" s="97"/>
      <c r="D4349" s="98"/>
      <c r="E4349" s="98"/>
      <c r="F4349" s="98"/>
      <c r="G4349" s="98"/>
      <c r="H4349" s="98"/>
      <c r="I4349" s="98"/>
      <c r="J4349" s="98"/>
      <c r="K4349" s="98"/>
      <c r="L4349" s="98"/>
      <c r="M4349" s="98"/>
    </row>
    <row r="4350" spans="1:13">
      <c r="A4350" s="5"/>
      <c r="B4350" s="97"/>
      <c r="C4350" s="97"/>
      <c r="D4350" s="98"/>
      <c r="E4350" s="98"/>
      <c r="F4350" s="98"/>
      <c r="G4350" s="98"/>
      <c r="H4350" s="98"/>
      <c r="I4350" s="98"/>
      <c r="J4350" s="98"/>
      <c r="K4350" s="98"/>
      <c r="L4350" s="98"/>
      <c r="M4350" s="98"/>
    </row>
    <row r="4351" spans="1:13">
      <c r="A4351" s="5"/>
      <c r="B4351" s="97"/>
      <c r="C4351" s="97"/>
      <c r="D4351" s="98"/>
      <c r="E4351" s="98"/>
      <c r="F4351" s="98"/>
      <c r="G4351" s="98"/>
      <c r="H4351" s="98"/>
      <c r="I4351" s="98"/>
      <c r="J4351" s="98"/>
      <c r="K4351" s="98"/>
      <c r="L4351" s="98"/>
      <c r="M4351" s="98"/>
    </row>
    <row r="4352" spans="1:13">
      <c r="A4352" s="5"/>
      <c r="B4352" s="97"/>
      <c r="C4352" s="97"/>
      <c r="D4352" s="98"/>
      <c r="E4352" s="98"/>
      <c r="F4352" s="98"/>
      <c r="G4352" s="98"/>
      <c r="H4352" s="98"/>
      <c r="I4352" s="98"/>
      <c r="J4352" s="98"/>
      <c r="K4352" s="98"/>
      <c r="L4352" s="98"/>
      <c r="M4352" s="98"/>
    </row>
    <row r="4353" spans="1:13">
      <c r="A4353" s="5"/>
      <c r="B4353" s="97"/>
      <c r="C4353" s="97"/>
      <c r="D4353" s="98"/>
      <c r="E4353" s="98"/>
      <c r="F4353" s="98"/>
      <c r="G4353" s="98"/>
      <c r="H4353" s="98"/>
      <c r="I4353" s="98"/>
      <c r="J4353" s="98"/>
      <c r="K4353" s="98"/>
      <c r="L4353" s="98"/>
      <c r="M4353" s="98"/>
    </row>
    <row r="4354" spans="1:13">
      <c r="A4354" s="5"/>
      <c r="B4354" s="97"/>
      <c r="C4354" s="97"/>
      <c r="D4354" s="98"/>
      <c r="E4354" s="98"/>
      <c r="F4354" s="98"/>
      <c r="G4354" s="98"/>
      <c r="H4354" s="98"/>
      <c r="I4354" s="98"/>
      <c r="J4354" s="98"/>
      <c r="K4354" s="98"/>
      <c r="L4354" s="98"/>
      <c r="M4354" s="98"/>
    </row>
    <row r="4355" spans="1:13">
      <c r="A4355" s="5"/>
      <c r="B4355" s="97"/>
      <c r="C4355" s="97"/>
      <c r="D4355" s="98"/>
      <c r="E4355" s="98"/>
      <c r="F4355" s="98"/>
      <c r="G4355" s="98"/>
      <c r="H4355" s="98"/>
      <c r="I4355" s="98"/>
      <c r="J4355" s="98"/>
      <c r="K4355" s="98"/>
      <c r="L4355" s="98"/>
      <c r="M4355" s="98"/>
    </row>
    <row r="4356" spans="1:13">
      <c r="A4356" s="5"/>
      <c r="B4356" s="97"/>
      <c r="C4356" s="97"/>
      <c r="D4356" s="98"/>
      <c r="E4356" s="98"/>
      <c r="F4356" s="98"/>
      <c r="G4356" s="98"/>
      <c r="H4356" s="98"/>
      <c r="I4356" s="98"/>
      <c r="J4356" s="98"/>
      <c r="K4356" s="98"/>
      <c r="L4356" s="98"/>
      <c r="M4356" s="98"/>
    </row>
    <row r="4357" spans="1:13">
      <c r="A4357" s="5"/>
      <c r="B4357" s="97"/>
      <c r="C4357" s="97"/>
      <c r="D4357" s="98"/>
      <c r="E4357" s="98"/>
      <c r="F4357" s="98"/>
      <c r="G4357" s="98"/>
      <c r="H4357" s="98"/>
      <c r="I4357" s="98"/>
      <c r="J4357" s="98"/>
      <c r="K4357" s="98"/>
      <c r="L4357" s="98"/>
      <c r="M4357" s="98"/>
    </row>
    <row r="4358" spans="1:13">
      <c r="A4358" s="5"/>
      <c r="B4358" s="97"/>
      <c r="C4358" s="97"/>
      <c r="D4358" s="98"/>
      <c r="E4358" s="98"/>
      <c r="F4358" s="98"/>
      <c r="G4358" s="98"/>
      <c r="H4358" s="98"/>
      <c r="I4358" s="98"/>
      <c r="J4358" s="98"/>
      <c r="K4358" s="98"/>
      <c r="L4358" s="98"/>
      <c r="M4358" s="98"/>
    </row>
    <row r="4359" spans="1:13">
      <c r="A4359" s="5"/>
      <c r="B4359" s="97"/>
      <c r="C4359" s="97"/>
      <c r="D4359" s="98"/>
      <c r="E4359" s="98"/>
      <c r="F4359" s="98"/>
      <c r="G4359" s="98"/>
      <c r="H4359" s="98"/>
      <c r="I4359" s="98"/>
      <c r="J4359" s="98"/>
      <c r="K4359" s="98"/>
      <c r="L4359" s="98"/>
      <c r="M4359" s="98"/>
    </row>
    <row r="4360" spans="1:13">
      <c r="A4360" s="5"/>
      <c r="B4360" s="97"/>
      <c r="C4360" s="97"/>
      <c r="D4360" s="98"/>
      <c r="E4360" s="98"/>
      <c r="F4360" s="98"/>
      <c r="G4360" s="98"/>
      <c r="H4360" s="98"/>
      <c r="I4360" s="98"/>
      <c r="J4360" s="98"/>
      <c r="K4360" s="98"/>
      <c r="L4360" s="98"/>
      <c r="M4360" s="98"/>
    </row>
    <row r="4361" spans="1:13">
      <c r="A4361" s="5"/>
      <c r="B4361" s="97"/>
      <c r="C4361" s="97"/>
      <c r="D4361" s="98"/>
      <c r="E4361" s="98"/>
      <c r="F4361" s="98"/>
      <c r="G4361" s="98"/>
      <c r="H4361" s="98"/>
      <c r="I4361" s="98"/>
      <c r="J4361" s="98"/>
      <c r="K4361" s="98"/>
      <c r="L4361" s="98"/>
      <c r="M4361" s="98"/>
    </row>
    <row r="4362" spans="1:13">
      <c r="A4362" s="5"/>
      <c r="B4362" s="97"/>
      <c r="C4362" s="97"/>
      <c r="D4362" s="98"/>
      <c r="E4362" s="98"/>
      <c r="F4362" s="98"/>
      <c r="G4362" s="98"/>
      <c r="H4362" s="98"/>
      <c r="I4362" s="98"/>
      <c r="J4362" s="98"/>
      <c r="K4362" s="98"/>
      <c r="L4362" s="98"/>
      <c r="M4362" s="98"/>
    </row>
    <row r="4363" spans="1:13">
      <c r="A4363" s="5"/>
      <c r="B4363" s="97"/>
      <c r="C4363" s="97"/>
      <c r="D4363" s="98"/>
      <c r="E4363" s="98"/>
      <c r="F4363" s="98"/>
      <c r="G4363" s="98"/>
      <c r="H4363" s="98"/>
      <c r="I4363" s="98"/>
      <c r="J4363" s="98"/>
      <c r="K4363" s="98"/>
      <c r="L4363" s="98"/>
      <c r="M4363" s="98"/>
    </row>
    <row r="4364" spans="1:13">
      <c r="A4364" s="5"/>
      <c r="B4364" s="97"/>
      <c r="C4364" s="97"/>
      <c r="D4364" s="98"/>
      <c r="E4364" s="98"/>
      <c r="F4364" s="98"/>
      <c r="G4364" s="98"/>
      <c r="H4364" s="98"/>
      <c r="I4364" s="98"/>
      <c r="J4364" s="98"/>
      <c r="K4364" s="98"/>
      <c r="L4364" s="98"/>
      <c r="M4364" s="98"/>
    </row>
    <row r="4365" spans="1:13">
      <c r="A4365" s="5"/>
      <c r="B4365" s="97"/>
      <c r="C4365" s="97"/>
      <c r="D4365" s="98"/>
      <c r="E4365" s="98"/>
      <c r="F4365" s="98"/>
      <c r="G4365" s="98"/>
      <c r="H4365" s="98"/>
      <c r="I4365" s="98"/>
      <c r="J4365" s="98"/>
      <c r="K4365" s="98"/>
      <c r="L4365" s="98"/>
      <c r="M4365" s="98"/>
    </row>
    <row r="4366" spans="1:13">
      <c r="A4366" s="5"/>
      <c r="B4366" s="97"/>
      <c r="C4366" s="97"/>
      <c r="D4366" s="98"/>
      <c r="E4366" s="98"/>
      <c r="F4366" s="98"/>
      <c r="G4366" s="98"/>
      <c r="H4366" s="98"/>
      <c r="I4366" s="98"/>
      <c r="J4366" s="98"/>
      <c r="K4366" s="98"/>
      <c r="L4366" s="98"/>
      <c r="M4366" s="98"/>
    </row>
    <row r="4367" spans="1:13">
      <c r="A4367" s="5"/>
      <c r="B4367" s="97"/>
      <c r="C4367" s="97"/>
      <c r="D4367" s="98"/>
      <c r="E4367" s="98"/>
      <c r="F4367" s="98"/>
      <c r="G4367" s="98"/>
      <c r="H4367" s="98"/>
      <c r="I4367" s="98"/>
      <c r="J4367" s="98"/>
      <c r="K4367" s="98"/>
      <c r="L4367" s="98"/>
      <c r="M4367" s="98"/>
    </row>
    <row r="4368" spans="1:13">
      <c r="A4368" s="5"/>
      <c r="B4368" s="97"/>
      <c r="C4368" s="97"/>
      <c r="D4368" s="98"/>
      <c r="E4368" s="98"/>
      <c r="F4368" s="98"/>
      <c r="G4368" s="98"/>
      <c r="H4368" s="98"/>
      <c r="I4368" s="98"/>
      <c r="J4368" s="98"/>
      <c r="K4368" s="98"/>
      <c r="L4368" s="98"/>
      <c r="M4368" s="98"/>
    </row>
    <row r="4369" spans="1:13">
      <c r="A4369" s="5"/>
      <c r="B4369" s="97"/>
      <c r="C4369" s="97"/>
      <c r="D4369" s="98"/>
      <c r="E4369" s="98"/>
      <c r="F4369" s="98"/>
      <c r="G4369" s="98"/>
      <c r="H4369" s="98"/>
      <c r="I4369" s="98"/>
      <c r="J4369" s="98"/>
      <c r="K4369" s="98"/>
      <c r="L4369" s="98"/>
      <c r="M4369" s="98"/>
    </row>
    <row r="4370" spans="1:13">
      <c r="A4370" s="5"/>
      <c r="B4370" s="97"/>
      <c r="C4370" s="97"/>
      <c r="D4370" s="98"/>
      <c r="E4370" s="98"/>
      <c r="F4370" s="98"/>
      <c r="G4370" s="98"/>
      <c r="H4370" s="98"/>
      <c r="I4370" s="98"/>
      <c r="J4370" s="98"/>
      <c r="K4370" s="98"/>
      <c r="L4370" s="98"/>
      <c r="M4370" s="98"/>
    </row>
    <row r="4371" spans="1:13">
      <c r="A4371" s="5"/>
      <c r="B4371" s="97"/>
      <c r="C4371" s="97"/>
      <c r="D4371" s="98"/>
      <c r="E4371" s="98"/>
      <c r="F4371" s="98"/>
      <c r="G4371" s="98"/>
      <c r="H4371" s="98"/>
      <c r="I4371" s="98"/>
      <c r="J4371" s="98"/>
      <c r="K4371" s="98"/>
      <c r="L4371" s="98"/>
      <c r="M4371" s="98"/>
    </row>
    <row r="4372" spans="1:13">
      <c r="A4372" s="5"/>
      <c r="B4372" s="97"/>
      <c r="C4372" s="97"/>
      <c r="D4372" s="98"/>
      <c r="E4372" s="98"/>
      <c r="F4372" s="98"/>
      <c r="G4372" s="98"/>
      <c r="H4372" s="98"/>
      <c r="I4372" s="98"/>
      <c r="J4372" s="98"/>
      <c r="K4372" s="98"/>
      <c r="L4372" s="98"/>
      <c r="M4372" s="98"/>
    </row>
    <row r="4373" spans="1:13">
      <c r="A4373" s="5"/>
      <c r="B4373" s="97"/>
      <c r="C4373" s="97"/>
      <c r="D4373" s="98"/>
      <c r="E4373" s="98"/>
      <c r="F4373" s="98"/>
      <c r="G4373" s="98"/>
      <c r="H4373" s="98"/>
      <c r="I4373" s="98"/>
      <c r="J4373" s="98"/>
      <c r="K4373" s="98"/>
      <c r="L4373" s="98"/>
      <c r="M4373" s="98"/>
    </row>
    <row r="4374" spans="1:13">
      <c r="A4374" s="5"/>
      <c r="B4374" s="97"/>
      <c r="C4374" s="97"/>
      <c r="D4374" s="98"/>
      <c r="E4374" s="98"/>
      <c r="F4374" s="98"/>
      <c r="G4374" s="98"/>
      <c r="H4374" s="98"/>
      <c r="I4374" s="98"/>
      <c r="J4374" s="98"/>
      <c r="K4374" s="98"/>
      <c r="L4374" s="98"/>
      <c r="M4374" s="98"/>
    </row>
    <row r="4375" spans="1:13">
      <c r="A4375" s="5"/>
      <c r="B4375" s="97"/>
      <c r="C4375" s="97"/>
      <c r="D4375" s="98"/>
      <c r="E4375" s="98"/>
      <c r="F4375" s="98"/>
      <c r="G4375" s="98"/>
      <c r="H4375" s="98"/>
      <c r="I4375" s="98"/>
      <c r="J4375" s="98"/>
      <c r="K4375" s="98"/>
      <c r="L4375" s="98"/>
      <c r="M4375" s="98"/>
    </row>
    <row r="4376" spans="1:13">
      <c r="A4376" s="5"/>
      <c r="B4376" s="97"/>
      <c r="C4376" s="97"/>
      <c r="D4376" s="98"/>
      <c r="E4376" s="98"/>
      <c r="F4376" s="98"/>
      <c r="G4376" s="98"/>
      <c r="H4376" s="98"/>
      <c r="I4376" s="98"/>
      <c r="J4376" s="98"/>
      <c r="K4376" s="98"/>
      <c r="L4376" s="98"/>
      <c r="M4376" s="98"/>
    </row>
    <row r="4377" spans="1:13">
      <c r="A4377" s="5"/>
      <c r="B4377" s="97"/>
      <c r="C4377" s="97"/>
      <c r="D4377" s="98"/>
      <c r="E4377" s="98"/>
      <c r="F4377" s="98"/>
      <c r="G4377" s="98"/>
      <c r="H4377" s="98"/>
      <c r="I4377" s="98"/>
      <c r="J4377" s="98"/>
      <c r="K4377" s="98"/>
      <c r="L4377" s="98"/>
      <c r="M4377" s="98"/>
    </row>
    <row r="4378" spans="1:13">
      <c r="A4378" s="5"/>
      <c r="B4378" s="97"/>
      <c r="C4378" s="97"/>
      <c r="D4378" s="98"/>
      <c r="E4378" s="98"/>
      <c r="F4378" s="98"/>
      <c r="G4378" s="98"/>
      <c r="H4378" s="98"/>
      <c r="I4378" s="98"/>
      <c r="J4378" s="98"/>
      <c r="K4378" s="98"/>
      <c r="L4378" s="98"/>
      <c r="M4378" s="98"/>
    </row>
    <row r="4379" spans="1:13">
      <c r="A4379" s="5"/>
      <c r="B4379" s="97"/>
      <c r="C4379" s="97"/>
      <c r="D4379" s="98"/>
      <c r="E4379" s="98"/>
      <c r="F4379" s="98"/>
      <c r="G4379" s="98"/>
      <c r="H4379" s="98"/>
      <c r="I4379" s="98"/>
      <c r="J4379" s="98"/>
      <c r="K4379" s="98"/>
      <c r="L4379" s="98"/>
      <c r="M4379" s="98"/>
    </row>
    <row r="4380" spans="1:13">
      <c r="A4380" s="5"/>
      <c r="B4380" s="97"/>
      <c r="C4380" s="97"/>
      <c r="D4380" s="98"/>
      <c r="E4380" s="98"/>
      <c r="F4380" s="98"/>
      <c r="G4380" s="98"/>
      <c r="H4380" s="98"/>
      <c r="I4380" s="98"/>
      <c r="J4380" s="98"/>
      <c r="K4380" s="98"/>
      <c r="L4380" s="98"/>
      <c r="M4380" s="98"/>
    </row>
    <row r="4381" spans="1:13">
      <c r="A4381" s="5"/>
      <c r="B4381" s="97"/>
      <c r="C4381" s="97"/>
      <c r="D4381" s="98"/>
      <c r="E4381" s="98"/>
      <c r="F4381" s="98"/>
      <c r="G4381" s="98"/>
      <c r="H4381" s="98"/>
      <c r="I4381" s="98"/>
      <c r="J4381" s="98"/>
      <c r="K4381" s="98"/>
      <c r="L4381" s="98"/>
      <c r="M4381" s="98"/>
    </row>
    <row r="4382" spans="1:13">
      <c r="A4382" s="5"/>
      <c r="B4382" s="97"/>
      <c r="C4382" s="97"/>
      <c r="D4382" s="98"/>
      <c r="E4382" s="98"/>
      <c r="F4382" s="98"/>
      <c r="G4382" s="98"/>
      <c r="H4382" s="98"/>
      <c r="I4382" s="98"/>
      <c r="J4382" s="98"/>
      <c r="K4382" s="98"/>
      <c r="L4382" s="98"/>
      <c r="M4382" s="98"/>
    </row>
    <row r="4383" spans="1:13">
      <c r="A4383" s="5"/>
      <c r="B4383" s="97"/>
      <c r="C4383" s="97"/>
      <c r="D4383" s="98"/>
      <c r="E4383" s="98"/>
      <c r="F4383" s="98"/>
      <c r="G4383" s="98"/>
      <c r="H4383" s="98"/>
      <c r="I4383" s="98"/>
      <c r="J4383" s="98"/>
      <c r="K4383" s="98"/>
      <c r="L4383" s="98"/>
      <c r="M4383" s="98"/>
    </row>
    <row r="4384" spans="1:13">
      <c r="A4384" s="5"/>
      <c r="B4384" s="97"/>
      <c r="C4384" s="97"/>
      <c r="D4384" s="98"/>
      <c r="E4384" s="98"/>
      <c r="F4384" s="98"/>
      <c r="G4384" s="98"/>
      <c r="H4384" s="98"/>
      <c r="I4384" s="98"/>
      <c r="J4384" s="98"/>
      <c r="K4384" s="98"/>
      <c r="L4384" s="98"/>
      <c r="M4384" s="98"/>
    </row>
    <row r="4385" spans="1:13">
      <c r="A4385" s="5"/>
      <c r="B4385" s="97"/>
      <c r="C4385" s="97"/>
      <c r="D4385" s="98"/>
      <c r="E4385" s="98"/>
      <c r="F4385" s="98"/>
      <c r="G4385" s="98"/>
      <c r="H4385" s="98"/>
      <c r="I4385" s="98"/>
      <c r="J4385" s="98"/>
      <c r="K4385" s="98"/>
      <c r="L4385" s="98"/>
      <c r="M4385" s="98"/>
    </row>
    <row r="4386" spans="1:13">
      <c r="A4386" s="5"/>
      <c r="B4386" s="3"/>
      <c r="C4386" s="3"/>
      <c r="D4386" s="4"/>
      <c r="E4386" s="4"/>
      <c r="F4386" s="4"/>
      <c r="G4386" s="4"/>
      <c r="H4386" s="98"/>
      <c r="I4386" s="4"/>
      <c r="J4386" s="4"/>
      <c r="K4386" s="4"/>
      <c r="L4386" s="4"/>
      <c r="M4386" s="4"/>
    </row>
    <row r="4387" spans="1:13">
      <c r="A4387" s="5"/>
      <c r="B4387" s="97"/>
      <c r="C4387" s="97"/>
      <c r="D4387" s="98"/>
      <c r="E4387" s="98"/>
      <c r="F4387" s="98"/>
      <c r="G4387" s="98"/>
      <c r="H4387" s="98"/>
      <c r="I4387" s="98"/>
      <c r="J4387" s="98"/>
      <c r="K4387" s="98"/>
      <c r="L4387" s="98"/>
      <c r="M4387" s="98"/>
    </row>
    <row r="4388" spans="1:13">
      <c r="A4388" s="5"/>
      <c r="B4388" s="97"/>
      <c r="C4388" s="97"/>
      <c r="D4388" s="98"/>
      <c r="E4388" s="98"/>
      <c r="F4388" s="98"/>
      <c r="G4388" s="98"/>
      <c r="H4388" s="98"/>
      <c r="I4388" s="98"/>
      <c r="J4388" s="98"/>
      <c r="K4388" s="98"/>
      <c r="L4388" s="98"/>
      <c r="M4388" s="98"/>
    </row>
    <row r="4389" spans="1:13">
      <c r="A4389" s="5"/>
      <c r="B4389" s="97"/>
      <c r="C4389" s="97"/>
      <c r="D4389" s="98"/>
      <c r="E4389" s="98"/>
      <c r="F4389" s="98"/>
      <c r="G4389" s="98"/>
      <c r="H4389" s="98"/>
      <c r="I4389" s="98"/>
      <c r="J4389" s="98"/>
      <c r="K4389" s="98"/>
      <c r="L4389" s="98"/>
      <c r="M4389" s="98"/>
    </row>
    <row r="4390" spans="1:13">
      <c r="A4390" s="5"/>
      <c r="B4390" s="97"/>
      <c r="C4390" s="97"/>
      <c r="D4390" s="98"/>
      <c r="E4390" s="98"/>
      <c r="F4390" s="98"/>
      <c r="G4390" s="98"/>
      <c r="H4390" s="98"/>
      <c r="I4390" s="98"/>
      <c r="J4390" s="98"/>
      <c r="K4390" s="98"/>
      <c r="L4390" s="98"/>
      <c r="M4390" s="98"/>
    </row>
    <row r="4391" spans="1:13">
      <c r="A4391" s="5"/>
      <c r="B4391" s="97"/>
      <c r="C4391" s="97"/>
      <c r="D4391" s="98"/>
      <c r="E4391" s="98"/>
      <c r="F4391" s="98"/>
      <c r="G4391" s="98"/>
      <c r="H4391" s="98"/>
      <c r="I4391" s="98"/>
      <c r="J4391" s="98"/>
      <c r="K4391" s="98"/>
      <c r="L4391" s="98"/>
      <c r="M4391" s="98"/>
    </row>
    <row r="4392" spans="1:13">
      <c r="A4392" s="5"/>
      <c r="B4392" s="97"/>
      <c r="C4392" s="97"/>
      <c r="D4392" s="98"/>
      <c r="E4392" s="98"/>
      <c r="F4392" s="98"/>
      <c r="G4392" s="98"/>
      <c r="H4392" s="98"/>
      <c r="I4392" s="98"/>
      <c r="J4392" s="98"/>
      <c r="K4392" s="98"/>
      <c r="L4392" s="98"/>
      <c r="M4392" s="98"/>
    </row>
    <row r="4393" spans="1:13">
      <c r="A4393" s="5"/>
      <c r="B4393" s="97"/>
      <c r="C4393" s="97"/>
      <c r="D4393" s="98"/>
      <c r="E4393" s="98"/>
      <c r="F4393" s="98"/>
      <c r="G4393" s="98"/>
      <c r="H4393" s="98"/>
      <c r="I4393" s="98"/>
      <c r="J4393" s="98"/>
      <c r="K4393" s="98"/>
      <c r="L4393" s="98"/>
      <c r="M4393" s="98"/>
    </row>
    <row r="4394" spans="1:13">
      <c r="A4394" s="5"/>
      <c r="B4394" s="97"/>
      <c r="C4394" s="97"/>
      <c r="D4394" s="98"/>
      <c r="E4394" s="98"/>
      <c r="F4394" s="98"/>
      <c r="G4394" s="98"/>
      <c r="H4394" s="98"/>
      <c r="I4394" s="98"/>
      <c r="J4394" s="98"/>
      <c r="K4394" s="98"/>
      <c r="L4394" s="98"/>
      <c r="M4394" s="98"/>
    </row>
    <row r="4395" spans="1:13">
      <c r="A4395" s="5"/>
      <c r="B4395" s="97"/>
      <c r="C4395" s="97"/>
      <c r="D4395" s="98"/>
      <c r="E4395" s="98"/>
      <c r="F4395" s="98"/>
      <c r="G4395" s="98"/>
      <c r="H4395" s="98"/>
      <c r="I4395" s="98"/>
      <c r="J4395" s="98"/>
      <c r="K4395" s="98"/>
      <c r="L4395" s="98"/>
      <c r="M4395" s="98"/>
    </row>
    <row r="4396" spans="1:13">
      <c r="A4396" s="5"/>
      <c r="B4396" s="97"/>
      <c r="C4396" s="97"/>
      <c r="D4396" s="98"/>
      <c r="E4396" s="98"/>
      <c r="F4396" s="98"/>
      <c r="G4396" s="98"/>
      <c r="H4396" s="98"/>
      <c r="I4396" s="98"/>
      <c r="J4396" s="98"/>
      <c r="K4396" s="98"/>
      <c r="L4396" s="98"/>
      <c r="M4396" s="98"/>
    </row>
    <row r="4397" spans="1:13">
      <c r="A4397" s="5"/>
      <c r="B4397" s="97"/>
      <c r="C4397" s="97"/>
      <c r="D4397" s="98"/>
      <c r="E4397" s="98"/>
      <c r="F4397" s="98"/>
      <c r="G4397" s="98"/>
      <c r="H4397" s="98"/>
      <c r="I4397" s="98"/>
      <c r="J4397" s="98"/>
      <c r="K4397" s="98"/>
      <c r="L4397" s="98"/>
      <c r="M4397" s="98"/>
    </row>
    <row r="4398" spans="1:13">
      <c r="A4398" s="5"/>
      <c r="B4398" s="97"/>
      <c r="C4398" s="97"/>
      <c r="D4398" s="98"/>
      <c r="E4398" s="98"/>
      <c r="F4398" s="98"/>
      <c r="G4398" s="98"/>
      <c r="H4398" s="98"/>
      <c r="I4398" s="98"/>
      <c r="J4398" s="98"/>
      <c r="K4398" s="98"/>
      <c r="L4398" s="98"/>
      <c r="M4398" s="98"/>
    </row>
    <row r="4399" spans="1:13">
      <c r="A4399" s="5"/>
      <c r="B4399" s="97"/>
      <c r="C4399" s="97"/>
      <c r="D4399" s="98"/>
      <c r="E4399" s="98"/>
      <c r="F4399" s="98"/>
      <c r="G4399" s="98"/>
      <c r="H4399" s="98"/>
      <c r="I4399" s="98"/>
      <c r="J4399" s="98"/>
      <c r="K4399" s="98"/>
      <c r="L4399" s="98"/>
      <c r="M4399" s="98"/>
    </row>
    <row r="4400" spans="1:13">
      <c r="A4400" s="5"/>
      <c r="B4400" s="97"/>
      <c r="C4400" s="97"/>
      <c r="D4400" s="98"/>
      <c r="E4400" s="98"/>
      <c r="F4400" s="98"/>
      <c r="G4400" s="98"/>
      <c r="H4400" s="98"/>
      <c r="I4400" s="98"/>
      <c r="J4400" s="98"/>
      <c r="K4400" s="98"/>
      <c r="L4400" s="98"/>
      <c r="M4400" s="98"/>
    </row>
    <row r="4401" spans="1:13">
      <c r="A4401" s="5"/>
      <c r="B4401" s="97"/>
      <c r="C4401" s="97"/>
      <c r="D4401" s="98"/>
      <c r="E4401" s="98"/>
      <c r="F4401" s="98"/>
      <c r="G4401" s="98"/>
      <c r="H4401" s="98"/>
      <c r="I4401" s="98"/>
      <c r="J4401" s="98"/>
      <c r="K4401" s="98"/>
      <c r="L4401" s="98"/>
      <c r="M4401" s="98"/>
    </row>
    <row r="4402" spans="1:13">
      <c r="A4402" s="5"/>
      <c r="B4402" s="97"/>
      <c r="C4402" s="97"/>
      <c r="D4402" s="98"/>
      <c r="E4402" s="98"/>
      <c r="F4402" s="98"/>
      <c r="G4402" s="98"/>
      <c r="H4402" s="98"/>
      <c r="I4402" s="98"/>
      <c r="J4402" s="98"/>
      <c r="K4402" s="98"/>
      <c r="L4402" s="98"/>
      <c r="M4402" s="98"/>
    </row>
    <row r="4403" spans="1:13">
      <c r="A4403" s="5"/>
      <c r="B4403" s="97"/>
      <c r="C4403" s="97"/>
      <c r="D4403" s="98"/>
      <c r="E4403" s="98"/>
      <c r="F4403" s="98"/>
      <c r="G4403" s="98"/>
      <c r="H4403" s="98"/>
      <c r="I4403" s="98"/>
      <c r="J4403" s="98"/>
      <c r="K4403" s="98"/>
      <c r="L4403" s="98"/>
      <c r="M4403" s="98"/>
    </row>
    <row r="4404" spans="1:13">
      <c r="A4404" s="5"/>
      <c r="B4404" s="97"/>
      <c r="C4404" s="97"/>
      <c r="D4404" s="98"/>
      <c r="E4404" s="98"/>
      <c r="F4404" s="98"/>
      <c r="G4404" s="98"/>
      <c r="H4404" s="98"/>
      <c r="I4404" s="98"/>
      <c r="J4404" s="98"/>
      <c r="K4404" s="98"/>
      <c r="L4404" s="98"/>
      <c r="M4404" s="98"/>
    </row>
    <row r="4405" spans="1:13">
      <c r="A4405" s="5"/>
      <c r="B4405" s="97"/>
      <c r="C4405" s="97"/>
      <c r="D4405" s="98"/>
      <c r="E4405" s="98"/>
      <c r="F4405" s="98"/>
      <c r="G4405" s="98"/>
      <c r="H4405" s="98"/>
      <c r="I4405" s="98"/>
      <c r="J4405" s="98"/>
      <c r="K4405" s="98"/>
      <c r="L4405" s="98"/>
      <c r="M4405" s="98"/>
    </row>
    <row r="4406" spans="1:13">
      <c r="A4406" s="5"/>
      <c r="B4406" s="97"/>
      <c r="C4406" s="97"/>
      <c r="D4406" s="98"/>
      <c r="E4406" s="98"/>
      <c r="F4406" s="98"/>
      <c r="G4406" s="98"/>
      <c r="H4406" s="98"/>
      <c r="I4406" s="98"/>
      <c r="J4406" s="98"/>
      <c r="K4406" s="98"/>
      <c r="L4406" s="98"/>
      <c r="M4406" s="98"/>
    </row>
    <row r="4407" spans="1:13">
      <c r="A4407" s="5"/>
      <c r="B4407" s="97"/>
      <c r="C4407" s="97"/>
      <c r="D4407" s="98"/>
      <c r="E4407" s="98"/>
      <c r="F4407" s="98"/>
      <c r="G4407" s="98"/>
      <c r="H4407" s="98"/>
      <c r="I4407" s="98"/>
      <c r="J4407" s="98"/>
      <c r="K4407" s="98"/>
      <c r="L4407" s="98"/>
      <c r="M4407" s="98"/>
    </row>
    <row r="4408" spans="1:13">
      <c r="A4408" s="5"/>
      <c r="B4408" s="97"/>
      <c r="C4408" s="97"/>
      <c r="D4408" s="98"/>
      <c r="E4408" s="98"/>
      <c r="F4408" s="98"/>
      <c r="G4408" s="98"/>
      <c r="H4408" s="98"/>
      <c r="I4408" s="98"/>
      <c r="J4408" s="98"/>
      <c r="K4408" s="98"/>
      <c r="L4408" s="98"/>
      <c r="M4408" s="98"/>
    </row>
    <row r="4409" spans="1:13">
      <c r="A4409" s="5"/>
      <c r="B4409" s="97"/>
      <c r="C4409" s="97"/>
      <c r="D4409" s="98"/>
      <c r="E4409" s="98"/>
      <c r="F4409" s="98"/>
      <c r="G4409" s="98"/>
      <c r="H4409" s="98"/>
      <c r="I4409" s="98"/>
      <c r="J4409" s="98"/>
      <c r="K4409" s="98"/>
      <c r="L4409" s="98"/>
      <c r="M4409" s="98"/>
    </row>
    <row r="4410" spans="1:13">
      <c r="A4410" s="5"/>
      <c r="B4410" s="97"/>
      <c r="C4410" s="97"/>
      <c r="D4410" s="98"/>
      <c r="E4410" s="98"/>
      <c r="F4410" s="98"/>
      <c r="G4410" s="98"/>
      <c r="H4410" s="98"/>
      <c r="I4410" s="98"/>
      <c r="J4410" s="98"/>
      <c r="K4410" s="98"/>
      <c r="L4410" s="98"/>
      <c r="M4410" s="98"/>
    </row>
    <row r="4411" spans="1:13">
      <c r="A4411" s="5"/>
      <c r="B4411" s="97"/>
      <c r="C4411" s="97"/>
      <c r="D4411" s="98"/>
      <c r="E4411" s="98"/>
      <c r="F4411" s="98"/>
      <c r="G4411" s="98"/>
      <c r="H4411" s="98"/>
      <c r="I4411" s="98"/>
      <c r="J4411" s="98"/>
      <c r="K4411" s="98"/>
      <c r="L4411" s="98"/>
      <c r="M4411" s="98"/>
    </row>
    <row r="4412" spans="1:13">
      <c r="A4412" s="5"/>
      <c r="B4412" s="97"/>
      <c r="C4412" s="97"/>
      <c r="D4412" s="98"/>
      <c r="E4412" s="98"/>
      <c r="F4412" s="98"/>
      <c r="G4412" s="98"/>
      <c r="H4412" s="98"/>
      <c r="I4412" s="98"/>
      <c r="J4412" s="98"/>
      <c r="K4412" s="98"/>
      <c r="L4412" s="98"/>
      <c r="M4412" s="98"/>
    </row>
    <row r="4413" spans="1:13">
      <c r="A4413" s="5"/>
      <c r="B4413" s="97"/>
      <c r="C4413" s="97"/>
      <c r="D4413" s="98"/>
      <c r="E4413" s="98"/>
      <c r="F4413" s="98"/>
      <c r="G4413" s="98"/>
      <c r="H4413" s="98"/>
      <c r="I4413" s="98"/>
      <c r="J4413" s="98"/>
      <c r="K4413" s="98"/>
      <c r="L4413" s="98"/>
      <c r="M4413" s="98"/>
    </row>
    <row r="4414" spans="1:13">
      <c r="A4414" s="5"/>
      <c r="B4414" s="97"/>
      <c r="C4414" s="97"/>
      <c r="D4414" s="98"/>
      <c r="E4414" s="98"/>
      <c r="F4414" s="98"/>
      <c r="G4414" s="98"/>
      <c r="H4414" s="98"/>
      <c r="I4414" s="98"/>
      <c r="J4414" s="98"/>
      <c r="K4414" s="98"/>
      <c r="L4414" s="98"/>
      <c r="M4414" s="98"/>
    </row>
    <row r="4415" spans="1:13">
      <c r="A4415" s="5"/>
      <c r="B4415" s="97"/>
      <c r="C4415" s="97"/>
      <c r="D4415" s="98"/>
      <c r="E4415" s="98"/>
      <c r="F4415" s="98"/>
      <c r="G4415" s="98"/>
      <c r="H4415" s="98"/>
      <c r="I4415" s="98"/>
      <c r="J4415" s="98"/>
      <c r="K4415" s="98"/>
      <c r="L4415" s="98"/>
      <c r="M4415" s="98"/>
    </row>
    <row r="4416" spans="1:13">
      <c r="A4416" s="5"/>
      <c r="B4416" s="97"/>
      <c r="C4416" s="97"/>
      <c r="D4416" s="98"/>
      <c r="E4416" s="98"/>
      <c r="F4416" s="98"/>
      <c r="G4416" s="98"/>
      <c r="H4416" s="98"/>
      <c r="I4416" s="98"/>
      <c r="J4416" s="98"/>
      <c r="K4416" s="98"/>
      <c r="L4416" s="98"/>
      <c r="M4416" s="98"/>
    </row>
    <row r="4417" spans="1:13">
      <c r="A4417" s="5"/>
      <c r="B4417" s="97"/>
      <c r="C4417" s="97"/>
      <c r="D4417" s="98"/>
      <c r="E4417" s="98"/>
      <c r="F4417" s="98"/>
      <c r="G4417" s="98"/>
      <c r="H4417" s="98"/>
      <c r="I4417" s="98"/>
      <c r="J4417" s="98"/>
      <c r="K4417" s="98"/>
      <c r="L4417" s="98"/>
      <c r="M4417" s="98"/>
    </row>
    <row r="4418" spans="1:13">
      <c r="A4418" s="5"/>
      <c r="B4418" s="97"/>
      <c r="C4418" s="97"/>
      <c r="D4418" s="98"/>
      <c r="E4418" s="98"/>
      <c r="F4418" s="98"/>
      <c r="G4418" s="98"/>
      <c r="H4418" s="98"/>
      <c r="I4418" s="98"/>
      <c r="J4418" s="98"/>
      <c r="K4418" s="98"/>
      <c r="L4418" s="98"/>
      <c r="M4418" s="98"/>
    </row>
    <row r="4419" spans="1:13">
      <c r="A4419" s="5"/>
      <c r="B4419" s="97"/>
      <c r="C4419" s="97"/>
      <c r="D4419" s="98"/>
      <c r="E4419" s="98"/>
      <c r="F4419" s="98"/>
      <c r="G4419" s="98"/>
      <c r="H4419" s="98"/>
      <c r="I4419" s="98"/>
      <c r="J4419" s="98"/>
      <c r="K4419" s="98"/>
      <c r="L4419" s="98"/>
      <c r="M4419" s="98"/>
    </row>
    <row r="4420" spans="1:13">
      <c r="A4420" s="5"/>
      <c r="B4420" s="97"/>
      <c r="C4420" s="97"/>
      <c r="D4420" s="98"/>
      <c r="E4420" s="98"/>
      <c r="F4420" s="98"/>
      <c r="G4420" s="98"/>
      <c r="H4420" s="98"/>
      <c r="I4420" s="98"/>
      <c r="J4420" s="98"/>
      <c r="K4420" s="98"/>
      <c r="L4420" s="98"/>
      <c r="M4420" s="98"/>
    </row>
    <row r="4421" spans="1:13">
      <c r="A4421" s="5"/>
      <c r="B4421" s="97"/>
      <c r="C4421" s="97"/>
      <c r="D4421" s="98"/>
      <c r="E4421" s="98"/>
      <c r="F4421" s="98"/>
      <c r="G4421" s="98"/>
      <c r="H4421" s="98"/>
      <c r="I4421" s="98"/>
      <c r="J4421" s="98"/>
      <c r="K4421" s="98"/>
      <c r="L4421" s="98"/>
      <c r="M4421" s="98"/>
    </row>
    <row r="4422" spans="1:13">
      <c r="A4422" s="5"/>
      <c r="B4422" s="97"/>
      <c r="C4422" s="97"/>
      <c r="D4422" s="98"/>
      <c r="E4422" s="98"/>
      <c r="F4422" s="98"/>
      <c r="G4422" s="98"/>
      <c r="H4422" s="98"/>
      <c r="I4422" s="98"/>
      <c r="J4422" s="98"/>
      <c r="K4422" s="98"/>
      <c r="L4422" s="98"/>
      <c r="M4422" s="98"/>
    </row>
    <row r="4423" spans="1:13">
      <c r="A4423" s="5"/>
      <c r="B4423" s="97"/>
      <c r="C4423" s="97"/>
      <c r="D4423" s="98"/>
      <c r="E4423" s="98"/>
      <c r="F4423" s="98"/>
      <c r="G4423" s="98"/>
      <c r="H4423" s="98"/>
      <c r="I4423" s="98"/>
      <c r="J4423" s="98"/>
      <c r="K4423" s="98"/>
      <c r="L4423" s="98"/>
      <c r="M4423" s="98"/>
    </row>
    <row r="4424" spans="1:13">
      <c r="A4424" s="5"/>
      <c r="B4424" s="97"/>
      <c r="C4424" s="97"/>
      <c r="D4424" s="98"/>
      <c r="E4424" s="98"/>
      <c r="F4424" s="98"/>
      <c r="G4424" s="98"/>
      <c r="H4424" s="98"/>
      <c r="I4424" s="98"/>
      <c r="J4424" s="98"/>
      <c r="K4424" s="98"/>
      <c r="L4424" s="98"/>
      <c r="M4424" s="98"/>
    </row>
    <row r="4425" spans="1:13">
      <c r="A4425" s="5"/>
      <c r="B4425" s="97"/>
      <c r="C4425" s="97"/>
      <c r="D4425" s="98"/>
      <c r="E4425" s="98"/>
      <c r="F4425" s="98"/>
      <c r="G4425" s="98"/>
      <c r="H4425" s="98"/>
      <c r="I4425" s="98"/>
      <c r="J4425" s="98"/>
      <c r="K4425" s="98"/>
      <c r="L4425" s="98"/>
      <c r="M4425" s="98"/>
    </row>
    <row r="4426" spans="1:13">
      <c r="A4426" s="5"/>
      <c r="B4426" s="97"/>
      <c r="C4426" s="97"/>
      <c r="D4426" s="98"/>
      <c r="E4426" s="98"/>
      <c r="F4426" s="98"/>
      <c r="G4426" s="98"/>
      <c r="H4426" s="98"/>
      <c r="I4426" s="98"/>
      <c r="J4426" s="98"/>
      <c r="K4426" s="98"/>
      <c r="L4426" s="98"/>
      <c r="M4426" s="98"/>
    </row>
    <row r="4427" spans="1:13">
      <c r="A4427" s="5"/>
      <c r="B4427" s="97"/>
      <c r="C4427" s="97"/>
      <c r="D4427" s="98"/>
      <c r="E4427" s="98"/>
      <c r="F4427" s="98"/>
      <c r="G4427" s="98"/>
      <c r="H4427" s="98"/>
      <c r="I4427" s="98"/>
      <c r="J4427" s="98"/>
      <c r="K4427" s="98"/>
      <c r="L4427" s="98"/>
      <c r="M4427" s="98"/>
    </row>
    <row r="4428" spans="1:13">
      <c r="A4428" s="5"/>
      <c r="B4428" s="97"/>
      <c r="C4428" s="97"/>
      <c r="D4428" s="98"/>
      <c r="E4428" s="98"/>
      <c r="F4428" s="98"/>
      <c r="G4428" s="98"/>
      <c r="H4428" s="98"/>
      <c r="I4428" s="98"/>
      <c r="J4428" s="98"/>
      <c r="K4428" s="98"/>
      <c r="L4428" s="98"/>
      <c r="M4428" s="98"/>
    </row>
    <row r="4429" spans="1:13">
      <c r="A4429" s="5"/>
      <c r="B4429" s="97"/>
      <c r="C4429" s="97"/>
      <c r="D4429" s="98"/>
      <c r="E4429" s="98"/>
      <c r="F4429" s="98"/>
      <c r="G4429" s="98"/>
      <c r="H4429" s="98"/>
      <c r="I4429" s="98"/>
      <c r="J4429" s="98"/>
      <c r="K4429" s="98"/>
      <c r="L4429" s="98"/>
      <c r="M4429" s="98"/>
    </row>
    <row r="4430" spans="1:13">
      <c r="A4430" s="5"/>
      <c r="B4430" s="97"/>
      <c r="C4430" s="97"/>
      <c r="D4430" s="98"/>
      <c r="E4430" s="98"/>
      <c r="F4430" s="98"/>
      <c r="G4430" s="98"/>
      <c r="H4430" s="98"/>
      <c r="I4430" s="98"/>
      <c r="J4430" s="98"/>
      <c r="K4430" s="98"/>
      <c r="L4430" s="98"/>
      <c r="M4430" s="98"/>
    </row>
    <row r="4431" spans="1:13">
      <c r="A4431" s="5"/>
      <c r="B4431" s="97"/>
      <c r="C4431" s="97"/>
      <c r="D4431" s="98"/>
      <c r="E4431" s="98"/>
      <c r="F4431" s="98"/>
      <c r="G4431" s="98"/>
      <c r="H4431" s="98"/>
      <c r="I4431" s="98"/>
      <c r="J4431" s="98"/>
      <c r="K4431" s="98"/>
      <c r="L4431" s="98"/>
      <c r="M4431" s="98"/>
    </row>
    <row r="4432" spans="1:13">
      <c r="A4432" s="5"/>
      <c r="B4432" s="97"/>
      <c r="C4432" s="97"/>
      <c r="D4432" s="98"/>
      <c r="E4432" s="98"/>
      <c r="F4432" s="98"/>
      <c r="G4432" s="98"/>
      <c r="H4432" s="98"/>
      <c r="I4432" s="98"/>
      <c r="J4432" s="98"/>
      <c r="K4432" s="98"/>
      <c r="L4432" s="98"/>
      <c r="M4432" s="98"/>
    </row>
    <row r="4433" spans="1:13">
      <c r="A4433" s="5"/>
      <c r="B4433" s="97"/>
      <c r="C4433" s="97"/>
      <c r="D4433" s="98"/>
      <c r="E4433" s="98"/>
      <c r="F4433" s="98"/>
      <c r="G4433" s="98"/>
      <c r="H4433" s="98"/>
      <c r="I4433" s="98"/>
      <c r="J4433" s="98"/>
      <c r="K4433" s="98"/>
      <c r="L4433" s="98"/>
      <c r="M4433" s="98"/>
    </row>
    <row r="4434" spans="1:13">
      <c r="A4434" s="5"/>
      <c r="B4434" s="97"/>
      <c r="C4434" s="97"/>
      <c r="D4434" s="98"/>
      <c r="E4434" s="98"/>
      <c r="F4434" s="98"/>
      <c r="G4434" s="98"/>
      <c r="H4434" s="98"/>
      <c r="I4434" s="98"/>
      <c r="J4434" s="98"/>
      <c r="K4434" s="98"/>
      <c r="L4434" s="98"/>
      <c r="M4434" s="98"/>
    </row>
    <row r="4435" spans="1:13">
      <c r="A4435" s="5"/>
      <c r="B4435" s="97"/>
      <c r="C4435" s="97"/>
      <c r="D4435" s="98"/>
      <c r="E4435" s="98"/>
      <c r="F4435" s="98"/>
      <c r="G4435" s="98"/>
      <c r="H4435" s="98"/>
      <c r="I4435" s="98"/>
      <c r="J4435" s="98"/>
      <c r="K4435" s="98"/>
      <c r="L4435" s="98"/>
      <c r="M4435" s="98"/>
    </row>
    <row r="4436" spans="1:13">
      <c r="A4436" s="5"/>
      <c r="B4436" s="97"/>
      <c r="C4436" s="97"/>
      <c r="D4436" s="98"/>
      <c r="E4436" s="98"/>
      <c r="F4436" s="98"/>
      <c r="G4436" s="98"/>
      <c r="H4436" s="98"/>
      <c r="I4436" s="98"/>
      <c r="J4436" s="98"/>
      <c r="K4436" s="98"/>
      <c r="L4436" s="98"/>
      <c r="M4436" s="98"/>
    </row>
    <row r="4437" spans="1:13">
      <c r="A4437" s="5"/>
      <c r="B4437" s="97"/>
      <c r="C4437" s="97"/>
      <c r="D4437" s="98"/>
      <c r="E4437" s="98"/>
      <c r="F4437" s="98"/>
      <c r="G4437" s="98"/>
      <c r="H4437" s="98"/>
      <c r="I4437" s="98"/>
      <c r="J4437" s="98"/>
      <c r="K4437" s="98"/>
      <c r="L4437" s="98"/>
      <c r="M4437" s="98"/>
    </row>
    <row r="4438" spans="1:13">
      <c r="A4438" s="5"/>
      <c r="B4438" s="97"/>
      <c r="C4438" s="97"/>
      <c r="D4438" s="98"/>
      <c r="E4438" s="98"/>
      <c r="F4438" s="98"/>
      <c r="G4438" s="98"/>
      <c r="H4438" s="98"/>
      <c r="I4438" s="98"/>
      <c r="J4438" s="98"/>
      <c r="K4438" s="98"/>
      <c r="L4438" s="98"/>
      <c r="M4438" s="98"/>
    </row>
    <row r="4439" spans="1:13">
      <c r="A4439" s="5"/>
      <c r="B4439" s="97"/>
      <c r="C4439" s="97"/>
      <c r="D4439" s="98"/>
      <c r="E4439" s="98"/>
      <c r="F4439" s="98"/>
      <c r="G4439" s="98"/>
      <c r="H4439" s="98"/>
      <c r="I4439" s="98"/>
      <c r="J4439" s="98"/>
      <c r="K4439" s="98"/>
      <c r="L4439" s="98"/>
      <c r="M4439" s="98"/>
    </row>
    <row r="4440" spans="1:13">
      <c r="A4440" s="5"/>
      <c r="B4440" s="97"/>
      <c r="C4440" s="97"/>
      <c r="D4440" s="98"/>
      <c r="E4440" s="98"/>
      <c r="F4440" s="98"/>
      <c r="G4440" s="98"/>
      <c r="H4440" s="98"/>
      <c r="I4440" s="98"/>
      <c r="J4440" s="98"/>
      <c r="K4440" s="98"/>
      <c r="L4440" s="98"/>
      <c r="M4440" s="98"/>
    </row>
    <row r="4441" spans="1:13">
      <c r="A4441" s="5"/>
      <c r="B4441" s="97"/>
      <c r="C4441" s="97"/>
      <c r="D4441" s="98"/>
      <c r="E4441" s="98"/>
      <c r="F4441" s="98"/>
      <c r="G4441" s="98"/>
      <c r="H4441" s="98"/>
      <c r="I4441" s="98"/>
      <c r="J4441" s="98"/>
      <c r="K4441" s="98"/>
      <c r="L4441" s="98"/>
      <c r="M4441" s="98"/>
    </row>
    <row r="4442" spans="1:13">
      <c r="A4442" s="5"/>
      <c r="B4442" s="97"/>
      <c r="C4442" s="97"/>
      <c r="D4442" s="98"/>
      <c r="E4442" s="98"/>
      <c r="F4442" s="98"/>
      <c r="G4442" s="98"/>
      <c r="H4442" s="98"/>
      <c r="I4442" s="98"/>
      <c r="J4442" s="98"/>
      <c r="K4442" s="98"/>
      <c r="L4442" s="98"/>
      <c r="M4442" s="98"/>
    </row>
    <row r="4443" spans="1:13">
      <c r="A4443" s="5"/>
      <c r="B4443" s="97"/>
      <c r="C4443" s="97"/>
      <c r="D4443" s="98"/>
      <c r="E4443" s="98"/>
      <c r="F4443" s="98"/>
      <c r="G4443" s="98"/>
      <c r="H4443" s="98"/>
      <c r="I4443" s="98"/>
      <c r="J4443" s="98"/>
      <c r="K4443" s="98"/>
      <c r="L4443" s="98"/>
      <c r="M4443" s="98"/>
    </row>
    <row r="4444" spans="1:13">
      <c r="A4444" s="5"/>
      <c r="B4444" s="97"/>
      <c r="C4444" s="97"/>
      <c r="D4444" s="98"/>
      <c r="E4444" s="98"/>
      <c r="F4444" s="98"/>
      <c r="G4444" s="98"/>
      <c r="H4444" s="98"/>
      <c r="I4444" s="98"/>
      <c r="J4444" s="98"/>
      <c r="K4444" s="98"/>
      <c r="L4444" s="98"/>
      <c r="M4444" s="98"/>
    </row>
    <row r="4445" spans="1:13">
      <c r="A4445" s="5"/>
      <c r="B4445" s="97"/>
      <c r="C4445" s="97"/>
      <c r="D4445" s="98"/>
      <c r="E4445" s="98"/>
      <c r="F4445" s="98"/>
      <c r="G4445" s="98"/>
      <c r="H4445" s="98"/>
      <c r="I4445" s="98"/>
      <c r="J4445" s="98"/>
      <c r="K4445" s="98"/>
      <c r="L4445" s="98"/>
      <c r="M4445" s="98"/>
    </row>
    <row r="4446" spans="1:13">
      <c r="A4446" s="5"/>
      <c r="B4446" s="97"/>
      <c r="C4446" s="97"/>
      <c r="D4446" s="98"/>
      <c r="E4446" s="98"/>
      <c r="F4446" s="98"/>
      <c r="G4446" s="98"/>
      <c r="H4446" s="98"/>
      <c r="I4446" s="98"/>
      <c r="J4446" s="98"/>
      <c r="K4446" s="98"/>
      <c r="L4446" s="98"/>
      <c r="M4446" s="98"/>
    </row>
    <row r="4447" spans="1:13">
      <c r="A4447" s="5"/>
      <c r="B4447" s="97"/>
      <c r="C4447" s="97"/>
      <c r="D4447" s="98"/>
      <c r="E4447" s="98"/>
      <c r="F4447" s="98"/>
      <c r="G4447" s="98"/>
      <c r="H4447" s="98"/>
      <c r="I4447" s="98"/>
      <c r="J4447" s="98"/>
      <c r="K4447" s="98"/>
      <c r="L4447" s="98"/>
      <c r="M4447" s="98"/>
    </row>
    <row r="4448" spans="1:13">
      <c r="A4448" s="5"/>
      <c r="B4448" s="97"/>
      <c r="C4448" s="97"/>
      <c r="D4448" s="98"/>
      <c r="E4448" s="98"/>
      <c r="F4448" s="98"/>
      <c r="G4448" s="98"/>
      <c r="H4448" s="98"/>
      <c r="I4448" s="98"/>
      <c r="J4448" s="98"/>
      <c r="K4448" s="98"/>
      <c r="L4448" s="98"/>
      <c r="M4448" s="98"/>
    </row>
    <row r="4449" spans="1:13">
      <c r="A4449" s="5"/>
      <c r="B4449" s="97"/>
      <c r="C4449" s="97"/>
      <c r="D4449" s="98"/>
      <c r="E4449" s="98"/>
      <c r="F4449" s="98"/>
      <c r="G4449" s="98"/>
      <c r="H4449" s="98"/>
      <c r="I4449" s="98"/>
      <c r="J4449" s="98"/>
      <c r="K4449" s="98"/>
      <c r="L4449" s="98"/>
      <c r="M4449" s="98"/>
    </row>
    <row r="4450" spans="1:13">
      <c r="A4450" s="5"/>
      <c r="B4450" s="97"/>
      <c r="C4450" s="97"/>
      <c r="D4450" s="98"/>
      <c r="E4450" s="98"/>
      <c r="F4450" s="98"/>
      <c r="G4450" s="98"/>
      <c r="H4450" s="98"/>
      <c r="I4450" s="98"/>
      <c r="J4450" s="98"/>
      <c r="K4450" s="98"/>
      <c r="L4450" s="98"/>
      <c r="M4450" s="98"/>
    </row>
    <row r="4451" spans="1:13">
      <c r="A4451" s="5"/>
      <c r="B4451" s="97"/>
      <c r="C4451" s="97"/>
      <c r="D4451" s="98"/>
      <c r="E4451" s="98"/>
      <c r="F4451" s="98"/>
      <c r="G4451" s="98"/>
      <c r="H4451" s="98"/>
      <c r="I4451" s="98"/>
      <c r="J4451" s="98"/>
      <c r="K4451" s="98"/>
      <c r="L4451" s="98"/>
      <c r="M4451" s="98"/>
    </row>
    <row r="4452" spans="1:13">
      <c r="A4452" s="5"/>
      <c r="B4452" s="97"/>
      <c r="C4452" s="97"/>
      <c r="D4452" s="98"/>
      <c r="E4452" s="98"/>
      <c r="F4452" s="98"/>
      <c r="G4452" s="98"/>
      <c r="H4452" s="98"/>
      <c r="I4452" s="98"/>
      <c r="J4452" s="98"/>
      <c r="K4452" s="98"/>
      <c r="L4452" s="98"/>
      <c r="M4452" s="98"/>
    </row>
    <row r="4453" spans="1:13">
      <c r="A4453" s="5"/>
      <c r="B4453" s="97"/>
      <c r="C4453" s="97"/>
      <c r="D4453" s="98"/>
      <c r="E4453" s="98"/>
      <c r="F4453" s="98"/>
      <c r="G4453" s="98"/>
      <c r="H4453" s="98"/>
      <c r="I4453" s="98"/>
      <c r="J4453" s="98"/>
      <c r="K4453" s="98"/>
      <c r="L4453" s="98"/>
      <c r="M4453" s="98"/>
    </row>
    <row r="4454" spans="1:13">
      <c r="A4454" s="5"/>
      <c r="B4454" s="97"/>
      <c r="C4454" s="97"/>
      <c r="D4454" s="98"/>
      <c r="E4454" s="98"/>
      <c r="F4454" s="98"/>
      <c r="G4454" s="98"/>
      <c r="H4454" s="98"/>
      <c r="I4454" s="98"/>
      <c r="J4454" s="98"/>
      <c r="K4454" s="98"/>
      <c r="L4454" s="98"/>
      <c r="M4454" s="98"/>
    </row>
    <row r="4455" spans="1:13">
      <c r="A4455" s="5"/>
      <c r="B4455" s="97"/>
      <c r="C4455" s="97"/>
      <c r="D4455" s="98"/>
      <c r="E4455" s="98"/>
      <c r="F4455" s="98"/>
      <c r="G4455" s="98"/>
      <c r="H4455" s="98"/>
      <c r="I4455" s="98"/>
      <c r="J4455" s="98"/>
      <c r="K4455" s="98"/>
      <c r="L4455" s="98"/>
      <c r="M4455" s="98"/>
    </row>
    <row r="4456" spans="1:13">
      <c r="A4456" s="5"/>
      <c r="B4456" s="97"/>
      <c r="C4456" s="97"/>
      <c r="D4456" s="98"/>
      <c r="E4456" s="98"/>
      <c r="F4456" s="98"/>
      <c r="G4456" s="98"/>
      <c r="H4456" s="98"/>
      <c r="I4456" s="98"/>
      <c r="J4456" s="98"/>
      <c r="K4456" s="98"/>
      <c r="L4456" s="98"/>
      <c r="M4456" s="98"/>
    </row>
    <row r="4457" spans="1:13">
      <c r="A4457" s="5"/>
      <c r="B4457" s="97"/>
      <c r="C4457" s="97"/>
      <c r="D4457" s="98"/>
      <c r="E4457" s="98"/>
      <c r="F4457" s="98"/>
      <c r="G4457" s="98"/>
      <c r="H4457" s="98"/>
      <c r="I4457" s="98"/>
      <c r="J4457" s="98"/>
      <c r="K4457" s="98"/>
      <c r="L4457" s="98"/>
      <c r="M4457" s="98"/>
    </row>
    <row r="4458" spans="1:13">
      <c r="A4458" s="5"/>
      <c r="B4458" s="97"/>
      <c r="C4458" s="97"/>
      <c r="D4458" s="98"/>
      <c r="E4458" s="98"/>
      <c r="F4458" s="98"/>
      <c r="G4458" s="98"/>
      <c r="H4458" s="98"/>
      <c r="I4458" s="98"/>
      <c r="J4458" s="98"/>
      <c r="K4458" s="98"/>
      <c r="L4458" s="98"/>
      <c r="M4458" s="98"/>
    </row>
    <row r="4459" spans="1:13">
      <c r="A4459" s="5"/>
      <c r="B4459" s="97"/>
      <c r="C4459" s="97"/>
      <c r="D4459" s="98"/>
      <c r="E4459" s="98"/>
      <c r="F4459" s="98"/>
      <c r="G4459" s="98"/>
      <c r="H4459" s="98"/>
      <c r="I4459" s="98"/>
      <c r="J4459" s="98"/>
      <c r="K4459" s="98"/>
      <c r="L4459" s="98"/>
      <c r="M4459" s="98"/>
    </row>
    <row r="4460" spans="1:13">
      <c r="A4460" s="5"/>
      <c r="B4460" s="97"/>
      <c r="C4460" s="97"/>
      <c r="D4460" s="98"/>
      <c r="E4460" s="98"/>
      <c r="F4460" s="98"/>
      <c r="G4460" s="98"/>
      <c r="H4460" s="98"/>
      <c r="I4460" s="98"/>
      <c r="J4460" s="98"/>
      <c r="K4460" s="98"/>
      <c r="L4460" s="98"/>
      <c r="M4460" s="98"/>
    </row>
    <row r="4461" spans="1:13">
      <c r="A4461" s="5"/>
      <c r="B4461" s="97"/>
      <c r="C4461" s="97"/>
      <c r="D4461" s="98"/>
      <c r="E4461" s="98"/>
      <c r="F4461" s="98"/>
      <c r="G4461" s="98"/>
      <c r="H4461" s="98"/>
      <c r="I4461" s="98"/>
      <c r="J4461" s="98"/>
      <c r="K4461" s="98"/>
      <c r="L4461" s="98"/>
      <c r="M4461" s="98"/>
    </row>
    <row r="4462" spans="1:13">
      <c r="A4462" s="5"/>
      <c r="B4462" s="97"/>
      <c r="C4462" s="97"/>
      <c r="D4462" s="98"/>
      <c r="E4462" s="98"/>
      <c r="F4462" s="98"/>
      <c r="G4462" s="98"/>
      <c r="H4462" s="98"/>
      <c r="I4462" s="98"/>
      <c r="J4462" s="98"/>
      <c r="K4462" s="98"/>
      <c r="L4462" s="98"/>
      <c r="M4462" s="98"/>
    </row>
    <row r="4463" spans="1:13">
      <c r="A4463" s="5"/>
      <c r="B4463" s="97"/>
      <c r="C4463" s="97"/>
      <c r="D4463" s="98"/>
      <c r="E4463" s="98"/>
      <c r="F4463" s="98"/>
      <c r="G4463" s="98"/>
      <c r="H4463" s="98"/>
      <c r="I4463" s="98"/>
      <c r="J4463" s="98"/>
      <c r="K4463" s="98"/>
      <c r="L4463" s="98"/>
      <c r="M4463" s="98"/>
    </row>
    <row r="4464" spans="1:13">
      <c r="A4464" s="5"/>
      <c r="B4464" s="97"/>
      <c r="C4464" s="97"/>
      <c r="D4464" s="98"/>
      <c r="E4464" s="98"/>
      <c r="F4464" s="98"/>
      <c r="G4464" s="98"/>
      <c r="H4464" s="98"/>
      <c r="I4464" s="98"/>
      <c r="J4464" s="98"/>
      <c r="K4464" s="98"/>
      <c r="L4464" s="98"/>
      <c r="M4464" s="98"/>
    </row>
    <row r="4465" spans="1:13">
      <c r="A4465" s="5"/>
      <c r="B4465" s="97"/>
      <c r="C4465" s="97"/>
      <c r="D4465" s="98"/>
      <c r="E4465" s="98"/>
      <c r="F4465" s="98"/>
      <c r="G4465" s="98"/>
      <c r="H4465" s="98"/>
      <c r="I4465" s="98"/>
      <c r="J4465" s="98"/>
      <c r="K4465" s="98"/>
      <c r="L4465" s="98"/>
      <c r="M4465" s="98"/>
    </row>
    <row r="4466" spans="1:13">
      <c r="A4466" s="5"/>
      <c r="B4466" s="97"/>
      <c r="C4466" s="97"/>
      <c r="D4466" s="98"/>
      <c r="E4466" s="98"/>
      <c r="F4466" s="98"/>
      <c r="G4466" s="98"/>
      <c r="H4466" s="98"/>
      <c r="I4466" s="98"/>
      <c r="J4466" s="98"/>
      <c r="K4466" s="98"/>
      <c r="L4466" s="98"/>
      <c r="M4466" s="98"/>
    </row>
    <row r="4467" spans="1:13">
      <c r="A4467" s="5"/>
      <c r="B4467" s="97"/>
      <c r="C4467" s="97"/>
      <c r="D4467" s="98"/>
      <c r="E4467" s="98"/>
      <c r="F4467" s="98"/>
      <c r="G4467" s="98"/>
      <c r="H4467" s="98"/>
      <c r="I4467" s="98"/>
      <c r="J4467" s="98"/>
      <c r="K4467" s="98"/>
      <c r="L4467" s="98"/>
      <c r="M4467" s="98"/>
    </row>
    <row r="4468" spans="1:13">
      <c r="A4468" s="5"/>
      <c r="B4468" s="97"/>
      <c r="C4468" s="97"/>
      <c r="D4468" s="98"/>
      <c r="E4468" s="98"/>
      <c r="F4468" s="98"/>
      <c r="G4468" s="98"/>
      <c r="H4468" s="98"/>
      <c r="I4468" s="98"/>
      <c r="J4468" s="98"/>
      <c r="K4468" s="98"/>
      <c r="L4468" s="98"/>
      <c r="M4468" s="98"/>
    </row>
    <row r="4469" spans="1:13">
      <c r="A4469" s="5"/>
      <c r="B4469" s="97"/>
      <c r="C4469" s="97"/>
      <c r="D4469" s="98"/>
      <c r="E4469" s="98"/>
      <c r="F4469" s="98"/>
      <c r="G4469" s="98"/>
      <c r="H4469" s="98"/>
      <c r="I4469" s="98"/>
      <c r="J4469" s="98"/>
      <c r="K4469" s="98"/>
      <c r="L4469" s="98"/>
      <c r="M4469" s="98"/>
    </row>
    <row r="4470" spans="1:13">
      <c r="A4470" s="5"/>
      <c r="B4470" s="97"/>
      <c r="C4470" s="97"/>
      <c r="D4470" s="98"/>
      <c r="E4470" s="98"/>
      <c r="F4470" s="98"/>
      <c r="G4470" s="98"/>
      <c r="H4470" s="98"/>
      <c r="I4470" s="98"/>
      <c r="J4470" s="98"/>
      <c r="K4470" s="98"/>
      <c r="L4470" s="98"/>
      <c r="M4470" s="98"/>
    </row>
    <row r="4471" spans="1:13">
      <c r="A4471" s="5"/>
      <c r="B4471" s="97"/>
      <c r="C4471" s="97"/>
      <c r="D4471" s="98"/>
      <c r="E4471" s="98"/>
      <c r="F4471" s="98"/>
      <c r="G4471" s="98"/>
      <c r="H4471" s="98"/>
      <c r="I4471" s="98"/>
      <c r="J4471" s="98"/>
      <c r="K4471" s="98"/>
      <c r="L4471" s="98"/>
      <c r="M4471" s="98"/>
    </row>
    <row r="4472" spans="1:13">
      <c r="A4472" s="5"/>
      <c r="B4472" s="97"/>
      <c r="C4472" s="97"/>
      <c r="D4472" s="98"/>
      <c r="E4472" s="98"/>
      <c r="F4472" s="98"/>
      <c r="G4472" s="98"/>
      <c r="H4472" s="98"/>
      <c r="I4472" s="98"/>
      <c r="J4472" s="98"/>
      <c r="K4472" s="98"/>
      <c r="L4472" s="98"/>
      <c r="M4472" s="98"/>
    </row>
    <row r="4473" spans="1:13">
      <c r="A4473" s="5"/>
      <c r="B4473" s="97"/>
      <c r="C4473" s="97"/>
      <c r="D4473" s="98"/>
      <c r="E4473" s="98"/>
      <c r="F4473" s="98"/>
      <c r="G4473" s="98"/>
      <c r="H4473" s="98"/>
      <c r="I4473" s="98"/>
      <c r="J4473" s="98"/>
      <c r="K4473" s="98"/>
      <c r="L4473" s="98"/>
      <c r="M4473" s="98"/>
    </row>
    <row r="4474" spans="1:13">
      <c r="A4474" s="5"/>
      <c r="B4474" s="97"/>
      <c r="C4474" s="97"/>
      <c r="D4474" s="98"/>
      <c r="E4474" s="98"/>
      <c r="F4474" s="98"/>
      <c r="G4474" s="98"/>
      <c r="H4474" s="98"/>
      <c r="I4474" s="98"/>
      <c r="J4474" s="98"/>
      <c r="K4474" s="98"/>
      <c r="L4474" s="98"/>
      <c r="M4474" s="98"/>
    </row>
    <row r="4475" spans="1:13">
      <c r="A4475" s="5"/>
      <c r="B4475" s="97"/>
      <c r="C4475" s="97"/>
      <c r="D4475" s="98"/>
      <c r="E4475" s="98"/>
      <c r="F4475" s="98"/>
      <c r="G4475" s="98"/>
      <c r="H4475" s="98"/>
      <c r="I4475" s="98"/>
      <c r="J4475" s="98"/>
      <c r="K4475" s="98"/>
      <c r="L4475" s="98"/>
      <c r="M4475" s="98"/>
    </row>
    <row r="4476" spans="1:13">
      <c r="A4476" s="5"/>
      <c r="B4476" s="97"/>
      <c r="C4476" s="97"/>
      <c r="D4476" s="98"/>
      <c r="E4476" s="98"/>
      <c r="F4476" s="98"/>
      <c r="G4476" s="98"/>
      <c r="H4476" s="98"/>
      <c r="I4476" s="98"/>
      <c r="J4476" s="98"/>
      <c r="K4476" s="98"/>
      <c r="L4476" s="98"/>
      <c r="M4476" s="98"/>
    </row>
    <row r="4477" spans="1:13">
      <c r="A4477" s="5"/>
      <c r="B4477" s="97"/>
      <c r="C4477" s="97"/>
      <c r="D4477" s="98"/>
      <c r="E4477" s="98"/>
      <c r="F4477" s="98"/>
      <c r="G4477" s="98"/>
      <c r="H4477" s="98"/>
      <c r="I4477" s="98"/>
      <c r="J4477" s="98"/>
      <c r="K4477" s="98"/>
      <c r="L4477" s="98"/>
      <c r="M4477" s="98"/>
    </row>
    <row r="4478" spans="1:13">
      <c r="A4478" s="5"/>
      <c r="B4478" s="97"/>
      <c r="C4478" s="97"/>
      <c r="D4478" s="98"/>
      <c r="E4478" s="98"/>
      <c r="F4478" s="98"/>
      <c r="G4478" s="98"/>
      <c r="H4478" s="98"/>
      <c r="I4478" s="98"/>
      <c r="J4478" s="98"/>
      <c r="K4478" s="98"/>
      <c r="L4478" s="98"/>
      <c r="M4478" s="98"/>
    </row>
    <row r="4479" spans="1:13">
      <c r="A4479" s="5"/>
      <c r="B4479" s="97"/>
      <c r="C4479" s="3"/>
      <c r="D4479" s="4"/>
      <c r="E4479" s="4"/>
      <c r="F4479" s="4"/>
      <c r="G4479" s="4"/>
      <c r="H4479" s="98"/>
      <c r="I4479" s="98"/>
      <c r="J4479" s="98"/>
      <c r="K4479" s="98"/>
      <c r="L4479" s="98"/>
      <c r="M4479" s="98"/>
    </row>
    <row r="4480" spans="1:13">
      <c r="A4480" s="5"/>
      <c r="B4480" s="97"/>
      <c r="C4480" s="97"/>
      <c r="D4480" s="98"/>
      <c r="E4480" s="98"/>
      <c r="F4480" s="98"/>
      <c r="G4480" s="98"/>
      <c r="H4480" s="98"/>
      <c r="I4480" s="98"/>
      <c r="J4480" s="98"/>
      <c r="K4480" s="98"/>
      <c r="L4480" s="98"/>
      <c r="M4480" s="98"/>
    </row>
    <row r="4481" spans="1:13">
      <c r="A4481" s="5"/>
      <c r="B4481" s="97"/>
      <c r="C4481" s="97"/>
      <c r="D4481" s="98"/>
      <c r="E4481" s="98"/>
      <c r="F4481" s="98"/>
      <c r="G4481" s="98"/>
      <c r="H4481" s="98"/>
      <c r="I4481" s="98"/>
      <c r="J4481" s="98"/>
      <c r="K4481" s="98"/>
      <c r="L4481" s="98"/>
      <c r="M4481" s="98"/>
    </row>
    <row r="4482" spans="1:13">
      <c r="A4482" s="5"/>
      <c r="B4482" s="97"/>
      <c r="C4482" s="97"/>
      <c r="D4482" s="98"/>
      <c r="E4482" s="98"/>
      <c r="F4482" s="98"/>
      <c r="G4482" s="98"/>
      <c r="H4482" s="98"/>
      <c r="I4482" s="98"/>
      <c r="J4482" s="98"/>
      <c r="K4482" s="98"/>
      <c r="L4482" s="98"/>
      <c r="M4482" s="98"/>
    </row>
    <row r="4483" spans="1:13">
      <c r="A4483" s="5"/>
      <c r="B4483" s="97"/>
      <c r="C4483" s="97"/>
      <c r="D4483" s="98"/>
      <c r="E4483" s="98"/>
      <c r="F4483" s="98"/>
      <c r="G4483" s="98"/>
      <c r="H4483" s="98"/>
      <c r="I4483" s="98"/>
      <c r="J4483" s="98"/>
      <c r="K4483" s="98"/>
      <c r="L4483" s="98"/>
      <c r="M4483" s="98"/>
    </row>
    <row r="4484" spans="1:13">
      <c r="A4484" s="5"/>
      <c r="B4484" s="97"/>
      <c r="C4484" s="97"/>
      <c r="D4484" s="98"/>
      <c r="E4484" s="98"/>
      <c r="F4484" s="98"/>
      <c r="G4484" s="98"/>
      <c r="H4484" s="98"/>
      <c r="I4484" s="98"/>
      <c r="J4484" s="98"/>
      <c r="K4484" s="98"/>
      <c r="L4484" s="98"/>
      <c r="M4484" s="98"/>
    </row>
    <row r="4485" spans="1:13">
      <c r="A4485" s="5"/>
      <c r="B4485" s="97"/>
      <c r="C4485" s="97"/>
      <c r="D4485" s="98"/>
      <c r="E4485" s="98"/>
      <c r="F4485" s="98"/>
      <c r="G4485" s="98"/>
      <c r="H4485" s="98"/>
      <c r="I4485" s="98"/>
      <c r="J4485" s="98"/>
      <c r="K4485" s="98"/>
      <c r="L4485" s="98"/>
      <c r="M4485" s="98"/>
    </row>
    <row r="4486" spans="1:13">
      <c r="A4486" s="5"/>
      <c r="B4486" s="97"/>
      <c r="C4486" s="97"/>
      <c r="D4486" s="98"/>
      <c r="E4486" s="98"/>
      <c r="F4486" s="98"/>
      <c r="G4486" s="98"/>
      <c r="H4486" s="98"/>
      <c r="I4486" s="98"/>
      <c r="J4486" s="98"/>
      <c r="K4486" s="98"/>
      <c r="L4486" s="98"/>
      <c r="M4486" s="98"/>
    </row>
    <row r="4487" spans="1:13">
      <c r="A4487" s="5"/>
      <c r="B4487" s="97"/>
      <c r="C4487" s="97"/>
      <c r="D4487" s="98"/>
      <c r="E4487" s="98"/>
      <c r="F4487" s="98"/>
      <c r="G4487" s="98"/>
      <c r="H4487" s="98"/>
      <c r="I4487" s="98"/>
      <c r="J4487" s="98"/>
      <c r="K4487" s="98"/>
      <c r="L4487" s="98"/>
      <c r="M4487" s="98"/>
    </row>
    <row r="4488" spans="1:13">
      <c r="A4488" s="5"/>
      <c r="B4488" s="97"/>
      <c r="C4488" s="97"/>
      <c r="D4488" s="98"/>
      <c r="E4488" s="98"/>
      <c r="F4488" s="98"/>
      <c r="G4488" s="98"/>
      <c r="H4488" s="98"/>
      <c r="I4488" s="98"/>
      <c r="J4488" s="98"/>
      <c r="K4488" s="98"/>
      <c r="L4488" s="98"/>
      <c r="M4488" s="98"/>
    </row>
    <row r="4489" spans="1:13">
      <c r="A4489" s="5"/>
      <c r="B4489" s="97"/>
      <c r="C4489" s="97"/>
      <c r="D4489" s="98"/>
      <c r="E4489" s="98"/>
      <c r="F4489" s="98"/>
      <c r="G4489" s="98"/>
      <c r="H4489" s="98"/>
      <c r="I4489" s="98"/>
      <c r="J4489" s="98"/>
      <c r="K4489" s="98"/>
      <c r="L4489" s="98"/>
      <c r="M4489" s="98"/>
    </row>
    <row r="4490" spans="1:13">
      <c r="A4490" s="5"/>
      <c r="B4490" s="97"/>
      <c r="C4490" s="97"/>
      <c r="D4490" s="98"/>
      <c r="E4490" s="98"/>
      <c r="F4490" s="98"/>
      <c r="G4490" s="98"/>
      <c r="H4490" s="98"/>
      <c r="I4490" s="98"/>
      <c r="J4490" s="98"/>
      <c r="K4490" s="98"/>
      <c r="L4490" s="98"/>
      <c r="M4490" s="98"/>
    </row>
    <row r="4491" spans="1:13">
      <c r="A4491" s="5"/>
      <c r="B4491" s="97"/>
      <c r="C4491" s="97"/>
      <c r="D4491" s="98"/>
      <c r="E4491" s="98"/>
      <c r="F4491" s="98"/>
      <c r="G4491" s="98"/>
      <c r="H4491" s="98"/>
      <c r="I4491" s="98"/>
      <c r="J4491" s="98"/>
      <c r="K4491" s="98"/>
      <c r="L4491" s="98"/>
      <c r="M4491" s="98"/>
    </row>
    <row r="4492" spans="1:13">
      <c r="A4492" s="5"/>
      <c r="B4492" s="97"/>
      <c r="C4492" s="97"/>
      <c r="D4492" s="98"/>
      <c r="E4492" s="98"/>
      <c r="F4492" s="98"/>
      <c r="G4492" s="98"/>
      <c r="H4492" s="98"/>
      <c r="I4492" s="98"/>
      <c r="J4492" s="98"/>
      <c r="K4492" s="98"/>
      <c r="L4492" s="98"/>
      <c r="M4492" s="98"/>
    </row>
    <row r="4493" spans="1:13">
      <c r="A4493" s="5"/>
      <c r="B4493" s="97"/>
      <c r="C4493" s="97"/>
      <c r="D4493" s="98"/>
      <c r="E4493" s="98"/>
      <c r="F4493" s="98"/>
      <c r="G4493" s="98"/>
      <c r="H4493" s="98"/>
      <c r="I4493" s="98"/>
      <c r="J4493" s="98"/>
      <c r="K4493" s="98"/>
      <c r="L4493" s="98"/>
      <c r="M4493" s="98"/>
    </row>
    <row r="4494" spans="1:13">
      <c r="A4494" s="5"/>
      <c r="B4494" s="97"/>
      <c r="C4494" s="97"/>
      <c r="D4494" s="98"/>
      <c r="E4494" s="98"/>
      <c r="F4494" s="98"/>
      <c r="G4494" s="98"/>
      <c r="H4494" s="98"/>
      <c r="I4494" s="98"/>
      <c r="J4494" s="98"/>
      <c r="K4494" s="98"/>
      <c r="L4494" s="98"/>
      <c r="M4494" s="98"/>
    </row>
    <row r="4495" spans="1:13">
      <c r="A4495" s="5"/>
      <c r="B4495" s="97"/>
      <c r="C4495" s="97"/>
      <c r="D4495" s="98"/>
      <c r="E4495" s="98"/>
      <c r="F4495" s="98"/>
      <c r="G4495" s="98"/>
      <c r="H4495" s="98"/>
      <c r="I4495" s="98"/>
      <c r="J4495" s="98"/>
      <c r="K4495" s="98"/>
      <c r="L4495" s="98"/>
      <c r="M4495" s="98"/>
    </row>
    <row r="4496" spans="1:13">
      <c r="A4496" s="5"/>
      <c r="B4496" s="97"/>
      <c r="C4496" s="97"/>
      <c r="D4496" s="98"/>
      <c r="E4496" s="98"/>
      <c r="F4496" s="98"/>
      <c r="G4496" s="98"/>
      <c r="H4496" s="98"/>
      <c r="I4496" s="98"/>
      <c r="J4496" s="98"/>
      <c r="K4496" s="98"/>
      <c r="L4496" s="98"/>
      <c r="M4496" s="98"/>
    </row>
    <row r="4497" spans="1:13">
      <c r="A4497" s="5"/>
      <c r="B4497" s="97"/>
      <c r="C4497" s="97"/>
      <c r="D4497" s="98"/>
      <c r="E4497" s="98"/>
      <c r="F4497" s="98"/>
      <c r="G4497" s="98"/>
      <c r="H4497" s="98"/>
      <c r="I4497" s="98"/>
      <c r="J4497" s="98"/>
      <c r="K4497" s="98"/>
      <c r="L4497" s="98"/>
      <c r="M4497" s="98"/>
    </row>
    <row r="4498" spans="1:13">
      <c r="A4498" s="5"/>
      <c r="B4498" s="97"/>
      <c r="C4498" s="97"/>
      <c r="D4498" s="98"/>
      <c r="E4498" s="98"/>
      <c r="F4498" s="98"/>
      <c r="G4498" s="98"/>
      <c r="H4498" s="98"/>
      <c r="I4498" s="98"/>
      <c r="J4498" s="98"/>
      <c r="K4498" s="98"/>
      <c r="L4498" s="98"/>
      <c r="M4498" s="98"/>
    </row>
    <row r="4499" spans="1:13">
      <c r="A4499" s="5"/>
      <c r="B4499" s="97"/>
      <c r="C4499" s="97"/>
      <c r="D4499" s="98"/>
      <c r="E4499" s="98"/>
      <c r="F4499" s="98"/>
      <c r="G4499" s="98"/>
      <c r="H4499" s="98"/>
      <c r="I4499" s="98"/>
      <c r="J4499" s="98"/>
      <c r="K4499" s="98"/>
      <c r="L4499" s="98"/>
      <c r="M4499" s="98"/>
    </row>
    <row r="4500" spans="1:13">
      <c r="A4500" s="5"/>
      <c r="B4500" s="97"/>
      <c r="C4500" s="97"/>
      <c r="D4500" s="98"/>
      <c r="E4500" s="98"/>
      <c r="F4500" s="98"/>
      <c r="G4500" s="98"/>
      <c r="H4500" s="98"/>
      <c r="I4500" s="98"/>
      <c r="J4500" s="98"/>
      <c r="K4500" s="98"/>
      <c r="L4500" s="98"/>
      <c r="M4500" s="98"/>
    </row>
    <row r="4501" spans="1:13">
      <c r="A4501" s="5"/>
      <c r="B4501" s="97"/>
      <c r="C4501" s="97"/>
      <c r="D4501" s="98"/>
      <c r="E4501" s="98"/>
      <c r="F4501" s="98"/>
      <c r="G4501" s="98"/>
      <c r="H4501" s="98"/>
      <c r="I4501" s="98"/>
      <c r="J4501" s="98"/>
      <c r="K4501" s="98"/>
      <c r="L4501" s="98"/>
      <c r="M4501" s="98"/>
    </row>
    <row r="4502" spans="1:13">
      <c r="A4502" s="5"/>
      <c r="B4502" s="97"/>
      <c r="C4502" s="97"/>
      <c r="D4502" s="98"/>
      <c r="E4502" s="98"/>
      <c r="F4502" s="98"/>
      <c r="G4502" s="98"/>
      <c r="H4502" s="98"/>
      <c r="I4502" s="98"/>
      <c r="J4502" s="98"/>
      <c r="K4502" s="98"/>
      <c r="L4502" s="98"/>
      <c r="M4502" s="98"/>
    </row>
    <row r="4503" spans="1:13">
      <c r="A4503" s="5"/>
      <c r="B4503" s="97"/>
      <c r="C4503" s="97"/>
      <c r="D4503" s="98"/>
      <c r="E4503" s="98"/>
      <c r="F4503" s="98"/>
      <c r="G4503" s="98"/>
      <c r="H4503" s="98"/>
      <c r="I4503" s="98"/>
      <c r="J4503" s="98"/>
      <c r="K4503" s="98"/>
      <c r="L4503" s="98"/>
      <c r="M4503" s="98"/>
    </row>
    <row r="4504" spans="1:13">
      <c r="A4504" s="5"/>
      <c r="B4504" s="97"/>
      <c r="C4504" s="97"/>
      <c r="D4504" s="98"/>
      <c r="E4504" s="98"/>
      <c r="F4504" s="98"/>
      <c r="G4504" s="98"/>
      <c r="H4504" s="98"/>
      <c r="I4504" s="98"/>
      <c r="J4504" s="98"/>
      <c r="K4504" s="98"/>
      <c r="L4504" s="98"/>
      <c r="M4504" s="98"/>
    </row>
    <row r="4505" spans="1:13">
      <c r="A4505" s="5"/>
      <c r="B4505" s="97"/>
      <c r="C4505" s="97"/>
      <c r="D4505" s="98"/>
      <c r="E4505" s="98"/>
      <c r="F4505" s="98"/>
      <c r="G4505" s="98"/>
      <c r="H4505" s="98"/>
      <c r="I4505" s="98"/>
      <c r="J4505" s="98"/>
      <c r="K4505" s="98"/>
      <c r="L4505" s="98"/>
      <c r="M4505" s="98"/>
    </row>
    <row r="4506" spans="1:13">
      <c r="A4506" s="5"/>
      <c r="B4506" s="3"/>
      <c r="C4506" s="3"/>
      <c r="D4506" s="4"/>
      <c r="E4506" s="4"/>
      <c r="F4506" s="4"/>
      <c r="G4506" s="4"/>
      <c r="H4506" s="98"/>
      <c r="I4506" s="4"/>
      <c r="J4506" s="4"/>
      <c r="K4506" s="4"/>
      <c r="L4506" s="4"/>
      <c r="M4506" s="4"/>
    </row>
    <row r="4507" spans="1:13">
      <c r="A4507" s="5"/>
      <c r="B4507" s="97"/>
      <c r="C4507" s="97"/>
      <c r="D4507" s="98"/>
      <c r="E4507" s="98"/>
      <c r="F4507" s="98"/>
      <c r="G4507" s="98"/>
      <c r="H4507" s="98"/>
      <c r="I4507" s="98"/>
      <c r="J4507" s="98"/>
      <c r="K4507" s="98"/>
      <c r="L4507" s="98"/>
      <c r="M4507" s="98"/>
    </row>
    <row r="4508" spans="1:13">
      <c r="A4508" s="5"/>
      <c r="B4508" s="97"/>
      <c r="C4508" s="3"/>
      <c r="D4508" s="4"/>
      <c r="E4508" s="4"/>
      <c r="F4508" s="4"/>
      <c r="G4508" s="4"/>
      <c r="H4508" s="98"/>
      <c r="I4508" s="98"/>
      <c r="J4508" s="98"/>
      <c r="K4508" s="98"/>
      <c r="L4508" s="98"/>
      <c r="M4508" s="98"/>
    </row>
    <row r="4509" spans="1:13">
      <c r="A4509" s="5"/>
      <c r="B4509" s="97"/>
      <c r="C4509" s="97"/>
      <c r="D4509" s="98"/>
      <c r="E4509" s="98"/>
      <c r="F4509" s="98"/>
      <c r="G4509" s="98"/>
      <c r="H4509" s="98"/>
      <c r="I4509" s="98"/>
      <c r="J4509" s="98"/>
      <c r="K4509" s="98"/>
      <c r="L4509" s="98"/>
      <c r="M4509" s="98"/>
    </row>
    <row r="4510" spans="1:13">
      <c r="A4510" s="5"/>
      <c r="B4510" s="97"/>
      <c r="C4510" s="97"/>
      <c r="D4510" s="98"/>
      <c r="E4510" s="98"/>
      <c r="F4510" s="98"/>
      <c r="G4510" s="98"/>
      <c r="H4510" s="98"/>
      <c r="I4510" s="98"/>
      <c r="J4510" s="98"/>
      <c r="K4510" s="98"/>
      <c r="L4510" s="98"/>
      <c r="M4510" s="98"/>
    </row>
    <row r="4511" spans="1:13">
      <c r="A4511" s="5"/>
      <c r="B4511" s="97"/>
      <c r="C4511" s="97"/>
      <c r="D4511" s="98"/>
      <c r="E4511" s="98"/>
      <c r="F4511" s="98"/>
      <c r="G4511" s="98"/>
      <c r="H4511" s="98"/>
      <c r="I4511" s="98"/>
      <c r="J4511" s="98"/>
      <c r="K4511" s="98"/>
      <c r="L4511" s="98"/>
      <c r="M4511" s="98"/>
    </row>
    <row r="4512" spans="1:13">
      <c r="A4512" s="5"/>
      <c r="B4512" s="97"/>
      <c r="C4512" s="97"/>
      <c r="D4512" s="98"/>
      <c r="E4512" s="98"/>
      <c r="F4512" s="98"/>
      <c r="G4512" s="98"/>
      <c r="H4512" s="98"/>
      <c r="I4512" s="98"/>
      <c r="J4512" s="98"/>
      <c r="K4512" s="98"/>
      <c r="L4512" s="98"/>
      <c r="M4512" s="98"/>
    </row>
    <row r="4513" spans="1:13">
      <c r="A4513" s="5"/>
      <c r="B4513" s="97"/>
      <c r="C4513" s="97"/>
      <c r="D4513" s="98"/>
      <c r="E4513" s="98"/>
      <c r="F4513" s="98"/>
      <c r="G4513" s="98"/>
      <c r="H4513" s="98"/>
      <c r="I4513" s="98"/>
      <c r="J4513" s="98"/>
      <c r="K4513" s="98"/>
      <c r="L4513" s="98"/>
      <c r="M4513" s="98"/>
    </row>
    <row r="4514" spans="1:13">
      <c r="A4514" s="5"/>
      <c r="B4514" s="3"/>
      <c r="C4514" s="3"/>
      <c r="D4514" s="4"/>
      <c r="E4514" s="4"/>
      <c r="F4514" s="4"/>
      <c r="G4514" s="4"/>
      <c r="H4514" s="98"/>
      <c r="I4514" s="4"/>
      <c r="J4514" s="4"/>
      <c r="K4514" s="4"/>
      <c r="L4514" s="4"/>
      <c r="M4514" s="4"/>
    </row>
    <row r="4515" spans="1:13">
      <c r="A4515" s="5"/>
      <c r="B4515" s="97"/>
      <c r="C4515" s="97"/>
      <c r="D4515" s="98"/>
      <c r="E4515" s="4"/>
      <c r="F4515" s="4"/>
      <c r="G4515" s="4"/>
      <c r="H4515" s="98"/>
      <c r="I4515" s="98"/>
      <c r="J4515" s="98"/>
      <c r="K4515" s="98"/>
      <c r="L4515" s="98"/>
      <c r="M4515" s="98"/>
    </row>
    <row r="4516" spans="1:13">
      <c r="A4516" s="5"/>
      <c r="B4516" s="97"/>
      <c r="C4516" s="97"/>
      <c r="D4516" s="98"/>
      <c r="E4516" s="98"/>
      <c r="F4516" s="98"/>
      <c r="G4516" s="98"/>
      <c r="H4516" s="98"/>
      <c r="I4516" s="98"/>
      <c r="J4516" s="98"/>
      <c r="K4516" s="98"/>
      <c r="L4516" s="98"/>
      <c r="M4516" s="98"/>
    </row>
    <row r="4517" spans="1:13">
      <c r="A4517" s="5"/>
      <c r="B4517" s="97"/>
      <c r="C4517" s="97"/>
      <c r="D4517" s="98"/>
      <c r="E4517" s="98"/>
      <c r="F4517" s="98"/>
      <c r="G4517" s="98"/>
      <c r="H4517" s="98"/>
      <c r="I4517" s="98"/>
      <c r="J4517" s="98"/>
      <c r="K4517" s="98"/>
      <c r="L4517" s="98"/>
      <c r="M4517" s="98"/>
    </row>
    <row r="4518" spans="1:13">
      <c r="A4518" s="5"/>
      <c r="B4518" s="97"/>
      <c r="C4518" s="97"/>
      <c r="D4518" s="98"/>
      <c r="E4518" s="98"/>
      <c r="F4518" s="98"/>
      <c r="G4518" s="98"/>
      <c r="H4518" s="98"/>
      <c r="I4518" s="98"/>
      <c r="J4518" s="98"/>
      <c r="K4518" s="98"/>
      <c r="L4518" s="98"/>
      <c r="M4518" s="98"/>
    </row>
    <row r="4519" spans="1:13">
      <c r="A4519" s="5"/>
      <c r="B4519" s="97"/>
      <c r="C4519" s="97"/>
      <c r="D4519" s="98"/>
      <c r="E4519" s="98"/>
      <c r="F4519" s="98"/>
      <c r="G4519" s="98"/>
      <c r="H4519" s="98"/>
      <c r="I4519" s="98"/>
      <c r="J4519" s="98"/>
      <c r="K4519" s="98"/>
      <c r="L4519" s="98"/>
      <c r="M4519" s="98"/>
    </row>
    <row r="4520" spans="1:13">
      <c r="A4520" s="5"/>
      <c r="B4520" s="97"/>
      <c r="C4520" s="97"/>
      <c r="D4520" s="98"/>
      <c r="E4520" s="98"/>
      <c r="F4520" s="98"/>
      <c r="G4520" s="98"/>
      <c r="H4520" s="98"/>
      <c r="I4520" s="98"/>
      <c r="J4520" s="98"/>
      <c r="K4520" s="98"/>
      <c r="L4520" s="98"/>
      <c r="M4520" s="98"/>
    </row>
    <row r="4521" spans="1:13">
      <c r="A4521" s="5"/>
      <c r="B4521" s="97"/>
      <c r="C4521" s="97"/>
      <c r="D4521" s="98"/>
      <c r="E4521" s="98"/>
      <c r="F4521" s="98"/>
      <c r="G4521" s="98"/>
      <c r="H4521" s="98"/>
      <c r="I4521" s="98"/>
      <c r="J4521" s="98"/>
      <c r="K4521" s="98"/>
      <c r="L4521" s="98"/>
      <c r="M4521" s="98"/>
    </row>
    <row r="4522" spans="1:13">
      <c r="A4522" s="5"/>
      <c r="B4522" s="97"/>
      <c r="C4522" s="97"/>
      <c r="D4522" s="98"/>
      <c r="E4522" s="98"/>
      <c r="F4522" s="98"/>
      <c r="G4522" s="98"/>
      <c r="H4522" s="98"/>
      <c r="I4522" s="98"/>
      <c r="J4522" s="98"/>
      <c r="K4522" s="98"/>
      <c r="L4522" s="98"/>
      <c r="M4522" s="98"/>
    </row>
    <row r="4523" spans="1:13">
      <c r="A4523" s="5"/>
      <c r="B4523" s="97"/>
      <c r="C4523" s="97"/>
      <c r="D4523" s="98"/>
      <c r="E4523" s="98"/>
      <c r="F4523" s="98"/>
      <c r="G4523" s="98"/>
      <c r="H4523" s="98"/>
      <c r="I4523" s="98"/>
      <c r="J4523" s="98"/>
      <c r="K4523" s="98"/>
      <c r="L4523" s="98"/>
      <c r="M4523" s="98"/>
    </row>
    <row r="4524" spans="1:13">
      <c r="A4524" s="5"/>
      <c r="B4524" s="97"/>
      <c r="C4524" s="97"/>
      <c r="D4524" s="98"/>
      <c r="E4524" s="98"/>
      <c r="F4524" s="98"/>
      <c r="G4524" s="98"/>
      <c r="H4524" s="98"/>
      <c r="I4524" s="98"/>
      <c r="J4524" s="98"/>
      <c r="K4524" s="98"/>
      <c r="L4524" s="98"/>
      <c r="M4524" s="98"/>
    </row>
    <row r="4525" spans="1:13">
      <c r="A4525" s="5"/>
      <c r="B4525" s="97"/>
      <c r="C4525" s="97"/>
      <c r="D4525" s="98"/>
      <c r="E4525" s="98"/>
      <c r="F4525" s="98"/>
      <c r="G4525" s="98"/>
      <c r="H4525" s="98"/>
      <c r="I4525" s="98"/>
      <c r="J4525" s="98"/>
      <c r="K4525" s="98"/>
      <c r="L4525" s="98"/>
      <c r="M4525" s="98"/>
    </row>
    <row r="4526" spans="1:13">
      <c r="A4526" s="5"/>
      <c r="B4526" s="97"/>
      <c r="C4526" s="97"/>
      <c r="D4526" s="98"/>
      <c r="E4526" s="98"/>
      <c r="F4526" s="98"/>
      <c r="G4526" s="98"/>
      <c r="H4526" s="98"/>
      <c r="I4526" s="98"/>
      <c r="J4526" s="98"/>
      <c r="K4526" s="98"/>
      <c r="L4526" s="98"/>
      <c r="M4526" s="98"/>
    </row>
    <row r="4527" spans="1:13">
      <c r="A4527" s="5"/>
      <c r="B4527" s="97"/>
      <c r="C4527" s="97"/>
      <c r="D4527" s="98"/>
      <c r="E4527" s="98"/>
      <c r="F4527" s="98"/>
      <c r="G4527" s="98"/>
      <c r="H4527" s="98"/>
      <c r="I4527" s="98"/>
      <c r="J4527" s="98"/>
      <c r="K4527" s="98"/>
      <c r="L4527" s="98"/>
      <c r="M4527" s="98"/>
    </row>
    <row r="4528" spans="1:13">
      <c r="A4528" s="5"/>
      <c r="B4528" s="97"/>
      <c r="C4528" s="97"/>
      <c r="D4528" s="98"/>
      <c r="E4528" s="98"/>
      <c r="F4528" s="98"/>
      <c r="G4528" s="98"/>
      <c r="H4528" s="98"/>
      <c r="I4528" s="98"/>
      <c r="J4528" s="98"/>
      <c r="K4528" s="98"/>
      <c r="L4528" s="98"/>
      <c r="M4528" s="98"/>
    </row>
    <row r="4529" spans="1:13">
      <c r="A4529" s="5"/>
      <c r="B4529" s="97"/>
      <c r="C4529" s="97"/>
      <c r="D4529" s="98"/>
      <c r="E4529" s="98"/>
      <c r="F4529" s="98"/>
      <c r="G4529" s="98"/>
      <c r="H4529" s="98"/>
      <c r="I4529" s="98"/>
      <c r="J4529" s="98"/>
      <c r="K4529" s="98"/>
      <c r="L4529" s="98"/>
      <c r="M4529" s="98"/>
    </row>
    <row r="4530" spans="1:13">
      <c r="A4530" s="5"/>
      <c r="B4530" s="97"/>
      <c r="C4530" s="97"/>
      <c r="D4530" s="98"/>
      <c r="E4530" s="98"/>
      <c r="F4530" s="98"/>
      <c r="G4530" s="98"/>
      <c r="H4530" s="98"/>
      <c r="I4530" s="98"/>
      <c r="J4530" s="98"/>
      <c r="K4530" s="98"/>
      <c r="L4530" s="98"/>
      <c r="M4530" s="98"/>
    </row>
    <row r="4531" spans="1:13">
      <c r="A4531" s="5"/>
      <c r="B4531" s="97"/>
      <c r="C4531" s="97"/>
      <c r="D4531" s="98"/>
      <c r="E4531" s="98"/>
      <c r="F4531" s="98"/>
      <c r="G4531" s="98"/>
      <c r="H4531" s="98"/>
      <c r="I4531" s="98"/>
      <c r="J4531" s="98"/>
      <c r="K4531" s="98"/>
      <c r="L4531" s="98"/>
      <c r="M4531" s="98"/>
    </row>
    <row r="4532" spans="1:13">
      <c r="A4532" s="5"/>
      <c r="B4532" s="97"/>
      <c r="C4532" s="97"/>
      <c r="D4532" s="98"/>
      <c r="E4532" s="98"/>
      <c r="F4532" s="98"/>
      <c r="G4532" s="98"/>
      <c r="H4532" s="98"/>
      <c r="I4532" s="98"/>
      <c r="J4532" s="98"/>
      <c r="K4532" s="98"/>
      <c r="L4532" s="98"/>
      <c r="M4532" s="98"/>
    </row>
    <row r="4533" spans="1:13">
      <c r="A4533" s="5"/>
      <c r="B4533" s="97"/>
      <c r="C4533" s="97"/>
      <c r="D4533" s="98"/>
      <c r="E4533" s="98"/>
      <c r="F4533" s="98"/>
      <c r="G4533" s="98"/>
      <c r="H4533" s="98"/>
      <c r="I4533" s="98"/>
      <c r="J4533" s="98"/>
      <c r="K4533" s="98"/>
      <c r="L4533" s="98"/>
      <c r="M4533" s="98"/>
    </row>
    <row r="4534" spans="1:13">
      <c r="A4534" s="5"/>
      <c r="B4534" s="97"/>
      <c r="C4534" s="97"/>
      <c r="D4534" s="98"/>
      <c r="E4534" s="98"/>
      <c r="F4534" s="98"/>
      <c r="G4534" s="98"/>
      <c r="H4534" s="98"/>
      <c r="I4534" s="98"/>
      <c r="J4534" s="98"/>
      <c r="K4534" s="98"/>
      <c r="L4534" s="98"/>
      <c r="M4534" s="98"/>
    </row>
    <row r="4535" spans="1:13">
      <c r="A4535" s="5"/>
      <c r="B4535" s="97"/>
      <c r="C4535" s="97"/>
      <c r="D4535" s="98"/>
      <c r="E4535" s="98"/>
      <c r="F4535" s="98"/>
      <c r="G4535" s="98"/>
      <c r="H4535" s="98"/>
      <c r="I4535" s="98"/>
      <c r="J4535" s="98"/>
      <c r="K4535" s="98"/>
      <c r="L4535" s="98"/>
      <c r="M4535" s="98"/>
    </row>
    <row r="4536" spans="1:13">
      <c r="A4536" s="5"/>
      <c r="B4536" s="97"/>
      <c r="C4536" s="97"/>
      <c r="D4536" s="98"/>
      <c r="E4536" s="98"/>
      <c r="F4536" s="98"/>
      <c r="G4536" s="98"/>
      <c r="H4536" s="98"/>
      <c r="I4536" s="98"/>
      <c r="J4536" s="98"/>
      <c r="K4536" s="98"/>
      <c r="L4536" s="98"/>
      <c r="M4536" s="98"/>
    </row>
    <row r="4537" spans="1:13">
      <c r="A4537" s="5"/>
      <c r="B4537" s="97"/>
      <c r="C4537" s="97"/>
      <c r="D4537" s="98"/>
      <c r="E4537" s="98"/>
      <c r="F4537" s="98"/>
      <c r="G4537" s="98"/>
      <c r="H4537" s="98"/>
      <c r="I4537" s="98"/>
      <c r="J4537" s="98"/>
      <c r="K4537" s="98"/>
      <c r="L4537" s="98"/>
      <c r="M4537" s="98"/>
    </row>
    <row r="4538" spans="1:13">
      <c r="A4538" s="5"/>
      <c r="B4538" s="97"/>
      <c r="C4538" s="97"/>
      <c r="D4538" s="98"/>
      <c r="E4538" s="98"/>
      <c r="F4538" s="98"/>
      <c r="G4538" s="98"/>
      <c r="H4538" s="98"/>
      <c r="I4538" s="98"/>
      <c r="J4538" s="98"/>
      <c r="K4538" s="98"/>
      <c r="L4538" s="98"/>
      <c r="M4538" s="98"/>
    </row>
    <row r="4539" spans="1:13">
      <c r="A4539" s="5"/>
      <c r="B4539" s="97"/>
      <c r="C4539" s="97"/>
      <c r="D4539" s="98"/>
      <c r="E4539" s="98"/>
      <c r="F4539" s="98"/>
      <c r="G4539" s="98"/>
      <c r="H4539" s="98"/>
      <c r="I4539" s="98"/>
      <c r="J4539" s="98"/>
      <c r="K4539" s="98"/>
      <c r="L4539" s="98"/>
      <c r="M4539" s="98"/>
    </row>
    <row r="4540" spans="1:13">
      <c r="A4540" s="5"/>
      <c r="B4540" s="97"/>
      <c r="C4540" s="97"/>
      <c r="D4540" s="98"/>
      <c r="E4540" s="98"/>
      <c r="F4540" s="98"/>
      <c r="G4540" s="98"/>
      <c r="H4540" s="98"/>
      <c r="I4540" s="98"/>
      <c r="J4540" s="98"/>
      <c r="K4540" s="98"/>
      <c r="L4540" s="98"/>
      <c r="M4540" s="98"/>
    </row>
    <row r="4541" spans="1:13">
      <c r="A4541" s="5"/>
      <c r="B4541" s="97"/>
      <c r="C4541" s="97"/>
      <c r="D4541" s="98"/>
      <c r="E4541" s="98"/>
      <c r="F4541" s="98"/>
      <c r="G4541" s="98"/>
      <c r="H4541" s="98"/>
      <c r="I4541" s="98"/>
      <c r="J4541" s="98"/>
      <c r="K4541" s="98"/>
      <c r="L4541" s="98"/>
      <c r="M4541" s="98"/>
    </row>
    <row r="4542" spans="1:13">
      <c r="A4542" s="5"/>
      <c r="B4542" s="97"/>
      <c r="C4542" s="97"/>
      <c r="D4542" s="98"/>
      <c r="E4542" s="98"/>
      <c r="F4542" s="98"/>
      <c r="G4542" s="98"/>
      <c r="H4542" s="98"/>
      <c r="I4542" s="98"/>
      <c r="J4542" s="98"/>
      <c r="K4542" s="98"/>
      <c r="L4542" s="98"/>
      <c r="M4542" s="98"/>
    </row>
    <row r="4543" spans="1:13">
      <c r="A4543" s="5"/>
      <c r="B4543" s="97"/>
      <c r="C4543" s="97"/>
      <c r="D4543" s="98"/>
      <c r="E4543" s="98"/>
      <c r="F4543" s="98"/>
      <c r="G4543" s="98"/>
      <c r="H4543" s="98"/>
      <c r="I4543" s="98"/>
      <c r="J4543" s="98"/>
      <c r="K4543" s="98"/>
      <c r="L4543" s="98"/>
      <c r="M4543" s="98"/>
    </row>
    <row r="4544" spans="1:13">
      <c r="A4544" s="5"/>
      <c r="B4544" s="97"/>
      <c r="C4544" s="97"/>
      <c r="D4544" s="98"/>
      <c r="E4544" s="98"/>
      <c r="F4544" s="98"/>
      <c r="G4544" s="98"/>
      <c r="H4544" s="98"/>
      <c r="I4544" s="98"/>
      <c r="J4544" s="98"/>
      <c r="K4544" s="98"/>
      <c r="L4544" s="98"/>
      <c r="M4544" s="98"/>
    </row>
    <row r="4545" spans="1:13">
      <c r="A4545" s="5"/>
      <c r="B4545" s="97"/>
      <c r="C4545" s="97"/>
      <c r="D4545" s="98"/>
      <c r="E4545" s="98"/>
      <c r="F4545" s="98"/>
      <c r="G4545" s="98"/>
      <c r="H4545" s="98"/>
      <c r="I4545" s="98"/>
      <c r="J4545" s="98"/>
      <c r="K4545" s="98"/>
      <c r="L4545" s="98"/>
      <c r="M4545" s="98"/>
    </row>
    <row r="4546" spans="1:13">
      <c r="A4546" s="5"/>
      <c r="B4546" s="97"/>
      <c r="C4546" s="97"/>
      <c r="D4546" s="98"/>
      <c r="E4546" s="98"/>
      <c r="F4546" s="98"/>
      <c r="G4546" s="98"/>
      <c r="H4546" s="98"/>
      <c r="I4546" s="98"/>
      <c r="J4546" s="98"/>
      <c r="K4546" s="98"/>
      <c r="L4546" s="98"/>
      <c r="M4546" s="98"/>
    </row>
    <row r="4547" spans="1:13">
      <c r="A4547" s="5"/>
      <c r="B4547" s="97"/>
      <c r="C4547" s="97"/>
      <c r="D4547" s="98"/>
      <c r="E4547" s="98"/>
      <c r="F4547" s="98"/>
      <c r="G4547" s="98"/>
      <c r="H4547" s="98"/>
      <c r="I4547" s="98"/>
      <c r="J4547" s="98"/>
      <c r="K4547" s="98"/>
      <c r="L4547" s="98"/>
      <c r="M4547" s="98"/>
    </row>
    <row r="4548" spans="1:13">
      <c r="A4548" s="5"/>
      <c r="B4548" s="97"/>
      <c r="C4548" s="97"/>
      <c r="D4548" s="98"/>
      <c r="E4548" s="98"/>
      <c r="F4548" s="98"/>
      <c r="G4548" s="98"/>
      <c r="H4548" s="98"/>
      <c r="I4548" s="98"/>
      <c r="J4548" s="98"/>
      <c r="K4548" s="98"/>
      <c r="L4548" s="98"/>
      <c r="M4548" s="98"/>
    </row>
    <row r="4549" spans="1:13">
      <c r="A4549" s="5"/>
      <c r="B4549" s="97"/>
      <c r="C4549" s="97"/>
      <c r="D4549" s="98"/>
      <c r="E4549" s="98"/>
      <c r="F4549" s="98"/>
      <c r="G4549" s="98"/>
      <c r="H4549" s="98"/>
      <c r="I4549" s="98"/>
      <c r="J4549" s="98"/>
      <c r="K4549" s="98"/>
      <c r="L4549" s="98"/>
      <c r="M4549" s="98"/>
    </row>
    <row r="4550" spans="1:13">
      <c r="A4550" s="5"/>
      <c r="B4550" s="97"/>
      <c r="C4550" s="97"/>
      <c r="D4550" s="98"/>
      <c r="E4550" s="98"/>
      <c r="F4550" s="98"/>
      <c r="G4550" s="98"/>
      <c r="H4550" s="98"/>
      <c r="I4550" s="98"/>
      <c r="J4550" s="98"/>
      <c r="K4550" s="98"/>
      <c r="L4550" s="98"/>
      <c r="M4550" s="98"/>
    </row>
    <row r="4551" spans="1:13">
      <c r="A4551" s="5"/>
      <c r="B4551" s="97"/>
      <c r="C4551" s="97"/>
      <c r="D4551" s="98"/>
      <c r="E4551" s="98"/>
      <c r="F4551" s="98"/>
      <c r="G4551" s="98"/>
      <c r="H4551" s="98"/>
      <c r="I4551" s="98"/>
      <c r="J4551" s="98"/>
      <c r="K4551" s="98"/>
      <c r="L4551" s="98"/>
      <c r="M4551" s="98"/>
    </row>
    <row r="4552" spans="1:13">
      <c r="A4552" s="5"/>
      <c r="B4552" s="97"/>
      <c r="C4552" s="97"/>
      <c r="D4552" s="98"/>
      <c r="E4552" s="98"/>
      <c r="F4552" s="98"/>
      <c r="G4552" s="98"/>
      <c r="H4552" s="98"/>
      <c r="I4552" s="98"/>
      <c r="J4552" s="98"/>
      <c r="K4552" s="98"/>
      <c r="L4552" s="98"/>
      <c r="M4552" s="98"/>
    </row>
    <row r="4553" spans="1:13">
      <c r="A4553" s="5"/>
      <c r="B4553" s="97"/>
      <c r="C4553" s="97"/>
      <c r="D4553" s="98"/>
      <c r="E4553" s="98"/>
      <c r="F4553" s="98"/>
      <c r="G4553" s="98"/>
      <c r="H4553" s="98"/>
      <c r="I4553" s="98"/>
      <c r="J4553" s="98"/>
      <c r="K4553" s="98"/>
      <c r="L4553" s="98"/>
      <c r="M4553" s="98"/>
    </row>
    <row r="4554" spans="1:13">
      <c r="A4554" s="5"/>
      <c r="B4554" s="97"/>
      <c r="C4554" s="97"/>
      <c r="D4554" s="98"/>
      <c r="E4554" s="98"/>
      <c r="F4554" s="98"/>
      <c r="G4554" s="98"/>
      <c r="H4554" s="98"/>
      <c r="I4554" s="98"/>
      <c r="J4554" s="98"/>
      <c r="K4554" s="98"/>
      <c r="L4554" s="98"/>
      <c r="M4554" s="98"/>
    </row>
    <row r="4555" spans="1:13">
      <c r="A4555" s="5"/>
      <c r="B4555" s="97"/>
      <c r="C4555" s="97"/>
      <c r="D4555" s="98"/>
      <c r="E4555" s="98"/>
      <c r="F4555" s="98"/>
      <c r="G4555" s="98"/>
      <c r="H4555" s="98"/>
      <c r="I4555" s="98"/>
      <c r="J4555" s="98"/>
      <c r="K4555" s="98"/>
      <c r="L4555" s="98"/>
      <c r="M4555" s="98"/>
    </row>
    <row r="4556" spans="1:13">
      <c r="A4556" s="5"/>
      <c r="B4556" s="97"/>
      <c r="C4556" s="97"/>
      <c r="D4556" s="98"/>
      <c r="E4556" s="98"/>
      <c r="F4556" s="98"/>
      <c r="G4556" s="98"/>
      <c r="H4556" s="98"/>
      <c r="I4556" s="98"/>
      <c r="J4556" s="98"/>
      <c r="K4556" s="98"/>
      <c r="L4556" s="98"/>
      <c r="M4556" s="98"/>
    </row>
    <row r="4557" spans="1:13">
      <c r="A4557" s="5"/>
      <c r="B4557" s="97"/>
      <c r="C4557" s="3"/>
      <c r="D4557" s="4"/>
      <c r="E4557" s="4"/>
      <c r="F4557" s="4"/>
      <c r="G4557" s="4"/>
      <c r="H4557" s="98"/>
      <c r="I4557" s="98"/>
      <c r="J4557" s="98"/>
      <c r="K4557" s="98"/>
      <c r="L4557" s="98"/>
      <c r="M4557" s="98"/>
    </row>
    <row r="4558" spans="1:13">
      <c r="A4558" s="5"/>
      <c r="B4558" s="97"/>
      <c r="C4558" s="97"/>
      <c r="D4558" s="98"/>
      <c r="E4558" s="98"/>
      <c r="F4558" s="98"/>
      <c r="G4558" s="98"/>
      <c r="H4558" s="98"/>
      <c r="I4558" s="98"/>
      <c r="J4558" s="98"/>
      <c r="K4558" s="98"/>
      <c r="L4558" s="98"/>
      <c r="M4558" s="98"/>
    </row>
    <row r="4559" spans="1:13">
      <c r="A4559" s="5"/>
      <c r="B4559" s="97"/>
      <c r="C4559" s="97"/>
      <c r="D4559" s="98"/>
      <c r="E4559" s="98"/>
      <c r="F4559" s="98"/>
      <c r="G4559" s="98"/>
      <c r="H4559" s="98"/>
      <c r="I4559" s="98"/>
      <c r="J4559" s="98"/>
      <c r="K4559" s="98"/>
      <c r="L4559" s="98"/>
      <c r="M4559" s="98"/>
    </row>
    <row r="4560" spans="1:13">
      <c r="A4560" s="5"/>
      <c r="B4560" s="97"/>
      <c r="C4560" s="97"/>
      <c r="D4560" s="98"/>
      <c r="E4560" s="98"/>
      <c r="F4560" s="98"/>
      <c r="G4560" s="98"/>
      <c r="H4560" s="98"/>
      <c r="I4560" s="98"/>
      <c r="J4560" s="98"/>
      <c r="K4560" s="98"/>
      <c r="L4560" s="98"/>
      <c r="M4560" s="98"/>
    </row>
    <row r="4561" spans="1:13">
      <c r="A4561" s="5"/>
      <c r="B4561" s="97"/>
      <c r="C4561" s="97"/>
      <c r="D4561" s="98"/>
      <c r="E4561" s="98"/>
      <c r="F4561" s="98"/>
      <c r="G4561" s="98"/>
      <c r="H4561" s="98"/>
      <c r="I4561" s="98"/>
      <c r="J4561" s="98"/>
      <c r="K4561" s="98"/>
      <c r="L4561" s="98"/>
      <c r="M4561" s="98"/>
    </row>
    <row r="4562" spans="1:13">
      <c r="A4562" s="5"/>
      <c r="B4562" s="97"/>
      <c r="C4562" s="97"/>
      <c r="D4562" s="98"/>
      <c r="E4562" s="98"/>
      <c r="F4562" s="98"/>
      <c r="G4562" s="98"/>
      <c r="H4562" s="98"/>
      <c r="I4562" s="98"/>
      <c r="J4562" s="98"/>
      <c r="K4562" s="98"/>
      <c r="L4562" s="98"/>
      <c r="M4562" s="98"/>
    </row>
    <row r="4563" spans="1:13">
      <c r="A4563" s="5"/>
      <c r="B4563" s="97"/>
      <c r="C4563" s="97"/>
      <c r="D4563" s="98"/>
      <c r="E4563" s="98"/>
      <c r="F4563" s="98"/>
      <c r="G4563" s="98"/>
      <c r="H4563" s="98"/>
      <c r="I4563" s="98"/>
      <c r="J4563" s="98"/>
      <c r="K4563" s="98"/>
      <c r="L4563" s="98"/>
      <c r="M4563" s="98"/>
    </row>
    <row r="4564" spans="1:13">
      <c r="A4564" s="5"/>
      <c r="B4564" s="97"/>
      <c r="C4564" s="97"/>
      <c r="D4564" s="98"/>
      <c r="E4564" s="98"/>
      <c r="F4564" s="98"/>
      <c r="G4564" s="98"/>
      <c r="H4564" s="98"/>
      <c r="I4564" s="98"/>
      <c r="J4564" s="98"/>
      <c r="K4564" s="98"/>
      <c r="L4564" s="98"/>
      <c r="M4564" s="98"/>
    </row>
    <row r="4565" spans="1:13">
      <c r="A4565" s="5"/>
      <c r="B4565" s="97"/>
      <c r="C4565" s="97"/>
      <c r="D4565" s="98"/>
      <c r="E4565" s="98"/>
      <c r="F4565" s="98"/>
      <c r="G4565" s="98"/>
      <c r="H4565" s="98"/>
      <c r="I4565" s="98"/>
      <c r="J4565" s="98"/>
      <c r="K4565" s="98"/>
      <c r="L4565" s="98"/>
      <c r="M4565" s="98"/>
    </row>
    <row r="4566" spans="1:13">
      <c r="A4566" s="5"/>
      <c r="B4566" s="97"/>
      <c r="C4566" s="97"/>
      <c r="D4566" s="98"/>
      <c r="E4566" s="98"/>
      <c r="F4566" s="98"/>
      <c r="G4566" s="98"/>
      <c r="H4566" s="98"/>
      <c r="I4566" s="98"/>
      <c r="J4566" s="98"/>
      <c r="K4566" s="98"/>
      <c r="L4566" s="98"/>
      <c r="M4566" s="98"/>
    </row>
    <row r="4567" spans="1:13">
      <c r="A4567" s="5"/>
      <c r="B4567" s="97"/>
      <c r="C4567" s="97"/>
      <c r="D4567" s="98"/>
      <c r="E4567" s="98"/>
      <c r="F4567" s="98"/>
      <c r="G4567" s="98"/>
      <c r="H4567" s="98"/>
      <c r="I4567" s="98"/>
      <c r="J4567" s="98"/>
      <c r="K4567" s="98"/>
      <c r="L4567" s="98"/>
      <c r="M4567" s="98"/>
    </row>
    <row r="4568" spans="1:13">
      <c r="A4568" s="5"/>
      <c r="B4568" s="97"/>
      <c r="C4568" s="97"/>
      <c r="D4568" s="98"/>
      <c r="E4568" s="98"/>
      <c r="F4568" s="98"/>
      <c r="G4568" s="98"/>
      <c r="H4568" s="98"/>
      <c r="I4568" s="98"/>
      <c r="J4568" s="98"/>
      <c r="K4568" s="98"/>
      <c r="L4568" s="98"/>
      <c r="M4568" s="98"/>
    </row>
    <row r="4569" spans="1:13">
      <c r="A4569" s="5"/>
      <c r="B4569" s="3"/>
      <c r="C4569" s="3"/>
      <c r="D4569" s="4"/>
      <c r="E4569" s="4"/>
      <c r="F4569" s="4"/>
      <c r="G4569" s="4"/>
      <c r="H4569" s="98"/>
      <c r="I4569" s="4"/>
      <c r="J4569" s="4"/>
      <c r="K4569" s="4"/>
      <c r="L4569" s="4"/>
      <c r="M4569" s="4"/>
    </row>
    <row r="4570" spans="1:13">
      <c r="A4570" s="5"/>
      <c r="B4570" s="3"/>
      <c r="C4570" s="3"/>
      <c r="D4570" s="4"/>
      <c r="E4570" s="4"/>
      <c r="F4570" s="4"/>
      <c r="G4570" s="4"/>
      <c r="H4570" s="98"/>
      <c r="I4570" s="4"/>
      <c r="J4570" s="4"/>
      <c r="K4570" s="4"/>
      <c r="L4570" s="4"/>
      <c r="M4570" s="4"/>
    </row>
    <row r="4571" spans="1:13">
      <c r="A4571" s="5"/>
      <c r="B4571" s="97"/>
      <c r="C4571" s="97"/>
      <c r="D4571" s="98"/>
      <c r="E4571" s="98"/>
      <c r="F4571" s="98"/>
      <c r="G4571" s="98"/>
      <c r="H4571" s="98"/>
      <c r="I4571" s="98"/>
      <c r="J4571" s="98"/>
      <c r="K4571" s="98"/>
      <c r="L4571" s="98"/>
      <c r="M4571" s="98"/>
    </row>
    <row r="4572" spans="1:13">
      <c r="A4572" s="5"/>
      <c r="B4572" s="97"/>
      <c r="C4572" s="97"/>
      <c r="D4572" s="98"/>
      <c r="E4572" s="98"/>
      <c r="F4572" s="98"/>
      <c r="G4572" s="98"/>
      <c r="H4572" s="98"/>
      <c r="I4572" s="98"/>
      <c r="J4572" s="98"/>
      <c r="K4572" s="98"/>
      <c r="L4572" s="98"/>
      <c r="M4572" s="98"/>
    </row>
    <row r="4573" spans="1:13">
      <c r="A4573" s="5"/>
      <c r="B4573" s="97"/>
      <c r="C4573" s="97"/>
      <c r="D4573" s="98"/>
      <c r="E4573" s="98"/>
      <c r="F4573" s="98"/>
      <c r="G4573" s="98"/>
      <c r="H4573" s="98"/>
      <c r="I4573" s="98"/>
      <c r="J4573" s="98"/>
      <c r="K4573" s="98"/>
      <c r="L4573" s="98"/>
      <c r="M4573" s="98"/>
    </row>
    <row r="4574" spans="1:13">
      <c r="A4574" s="5"/>
      <c r="B4574" s="97"/>
      <c r="C4574" s="97"/>
      <c r="D4574" s="98"/>
      <c r="E4574" s="98"/>
      <c r="F4574" s="98"/>
      <c r="G4574" s="98"/>
      <c r="H4574" s="98"/>
      <c r="I4574" s="98"/>
      <c r="J4574" s="98"/>
      <c r="K4574" s="98"/>
      <c r="L4574" s="98"/>
      <c r="M4574" s="98"/>
    </row>
    <row r="4575" spans="1:13">
      <c r="A4575" s="5"/>
      <c r="B4575" s="97"/>
      <c r="C4575" s="97"/>
      <c r="D4575" s="98"/>
      <c r="E4575" s="98"/>
      <c r="F4575" s="98"/>
      <c r="G4575" s="98"/>
      <c r="H4575" s="98"/>
      <c r="I4575" s="98"/>
      <c r="J4575" s="98"/>
      <c r="K4575" s="98"/>
      <c r="L4575" s="98"/>
      <c r="M4575" s="98"/>
    </row>
    <row r="4576" spans="1:13">
      <c r="A4576" s="5"/>
      <c r="B4576" s="97"/>
      <c r="C4576" s="97"/>
      <c r="D4576" s="98"/>
      <c r="E4576" s="98"/>
      <c r="F4576" s="98"/>
      <c r="G4576" s="98"/>
      <c r="H4576" s="98"/>
      <c r="I4576" s="98"/>
      <c r="J4576" s="98"/>
      <c r="K4576" s="98"/>
      <c r="L4576" s="98"/>
      <c r="M4576" s="98"/>
    </row>
    <row r="4577" spans="1:13">
      <c r="A4577" s="5"/>
      <c r="B4577" s="97"/>
      <c r="C4577" s="97"/>
      <c r="D4577" s="98"/>
      <c r="E4577" s="98"/>
      <c r="F4577" s="98"/>
      <c r="G4577" s="98"/>
      <c r="H4577" s="98"/>
      <c r="I4577" s="98"/>
      <c r="J4577" s="98"/>
      <c r="K4577" s="98"/>
      <c r="L4577" s="98"/>
      <c r="M4577" s="98"/>
    </row>
    <row r="4578" spans="1:13">
      <c r="A4578" s="5"/>
      <c r="B4578" s="3"/>
      <c r="C4578" s="3"/>
      <c r="D4578" s="4"/>
      <c r="E4578" s="4"/>
      <c r="F4578" s="4"/>
      <c r="G4578" s="4"/>
      <c r="H4578" s="98"/>
      <c r="I4578" s="4"/>
      <c r="J4578" s="4"/>
      <c r="K4578" s="4"/>
      <c r="L4578" s="4"/>
      <c r="M4578" s="4"/>
    </row>
    <row r="4579" spans="1:13">
      <c r="A4579" s="5"/>
      <c r="B4579" s="3"/>
      <c r="C4579" s="3"/>
      <c r="D4579" s="4"/>
      <c r="E4579" s="4"/>
      <c r="F4579" s="4"/>
      <c r="G4579" s="4"/>
      <c r="H4579" s="98"/>
      <c r="I4579" s="4"/>
      <c r="J4579" s="4"/>
      <c r="K4579" s="4"/>
      <c r="L4579" s="4"/>
      <c r="M4579" s="4"/>
    </row>
    <row r="4580" spans="1:13">
      <c r="A4580" s="5"/>
      <c r="B4580" s="3"/>
      <c r="C4580" s="3"/>
      <c r="D4580" s="4"/>
      <c r="E4580" s="4"/>
      <c r="F4580" s="4"/>
      <c r="G4580" s="4"/>
      <c r="H4580" s="98"/>
      <c r="I4580" s="98"/>
      <c r="J4580" s="98"/>
      <c r="K4580" s="98"/>
      <c r="L4580" s="98"/>
      <c r="M4580" s="4"/>
    </row>
    <row r="4581" spans="1:13">
      <c r="A4581" s="5"/>
      <c r="B4581" s="97"/>
      <c r="C4581" s="97"/>
      <c r="D4581" s="98"/>
      <c r="E4581" s="98"/>
      <c r="F4581" s="98"/>
      <c r="G4581" s="98"/>
      <c r="H4581" s="98"/>
      <c r="I4581" s="98"/>
      <c r="J4581" s="98"/>
      <c r="K4581" s="98"/>
      <c r="L4581" s="98"/>
      <c r="M4581" s="98"/>
    </row>
    <row r="4582" spans="1:13">
      <c r="A4582" s="5"/>
      <c r="B4582" s="97"/>
      <c r="C4582" s="97"/>
      <c r="D4582" s="98"/>
      <c r="E4582" s="98"/>
      <c r="F4582" s="98"/>
      <c r="G4582" s="98"/>
      <c r="H4582" s="98"/>
      <c r="I4582" s="98"/>
      <c r="J4582" s="98"/>
      <c r="K4582" s="98"/>
      <c r="L4582" s="98"/>
      <c r="M4582" s="98"/>
    </row>
    <row r="4583" spans="1:13">
      <c r="A4583" s="5"/>
      <c r="B4583" s="97"/>
      <c r="C4583" s="97"/>
      <c r="D4583" s="98"/>
      <c r="E4583" s="98"/>
      <c r="F4583" s="98"/>
      <c r="G4583" s="98"/>
      <c r="H4583" s="98"/>
      <c r="I4583" s="98"/>
      <c r="J4583" s="98"/>
      <c r="K4583" s="98"/>
      <c r="L4583" s="98"/>
      <c r="M4583" s="98"/>
    </row>
    <row r="4584" spans="1:13">
      <c r="A4584" s="5"/>
      <c r="B4584" s="97"/>
      <c r="C4584" s="97"/>
      <c r="D4584" s="98"/>
      <c r="E4584" s="98"/>
      <c r="F4584" s="98"/>
      <c r="G4584" s="98"/>
      <c r="H4584" s="98"/>
      <c r="I4584" s="98"/>
      <c r="J4584" s="98"/>
      <c r="K4584" s="98"/>
      <c r="L4584" s="98"/>
      <c r="M4584" s="98"/>
    </row>
    <row r="4585" spans="1:13">
      <c r="A4585" s="5"/>
      <c r="B4585" s="97"/>
      <c r="C4585" s="97"/>
      <c r="D4585" s="98"/>
      <c r="E4585" s="98"/>
      <c r="F4585" s="98"/>
      <c r="G4585" s="98"/>
      <c r="H4585" s="98"/>
      <c r="I4585" s="98"/>
      <c r="J4585" s="98"/>
      <c r="K4585" s="98"/>
      <c r="L4585" s="98"/>
      <c r="M4585" s="98"/>
    </row>
    <row r="4586" spans="1:13">
      <c r="A4586" s="5"/>
      <c r="B4586" s="97"/>
      <c r="C4586" s="97"/>
      <c r="D4586" s="98"/>
      <c r="E4586" s="98"/>
      <c r="F4586" s="98"/>
      <c r="G4586" s="98"/>
      <c r="H4586" s="98"/>
      <c r="I4586" s="98"/>
      <c r="J4586" s="98"/>
      <c r="K4586" s="98"/>
      <c r="L4586" s="98"/>
      <c r="M4586" s="98"/>
    </row>
    <row r="4587" spans="1:13">
      <c r="A4587" s="5"/>
      <c r="B4587" s="97"/>
      <c r="C4587" s="97"/>
      <c r="D4587" s="98"/>
      <c r="E4587" s="98"/>
      <c r="F4587" s="98"/>
      <c r="G4587" s="98"/>
      <c r="H4587" s="98"/>
      <c r="I4587" s="98"/>
      <c r="J4587" s="98"/>
      <c r="K4587" s="98"/>
      <c r="L4587" s="98"/>
      <c r="M4587" s="98"/>
    </row>
    <row r="4588" spans="1:13">
      <c r="A4588" s="5"/>
      <c r="B4588" s="97"/>
      <c r="C4588" s="97"/>
      <c r="D4588" s="98"/>
      <c r="E4588" s="98"/>
      <c r="F4588" s="98"/>
      <c r="G4588" s="98"/>
      <c r="H4588" s="98"/>
      <c r="I4588" s="98"/>
      <c r="J4588" s="98"/>
      <c r="K4588" s="98"/>
      <c r="L4588" s="98"/>
      <c r="M4588" s="98"/>
    </row>
    <row r="4589" spans="1:13">
      <c r="A4589" s="5"/>
      <c r="B4589" s="97"/>
      <c r="C4589" s="97"/>
      <c r="D4589" s="98"/>
      <c r="E4589" s="98"/>
      <c r="F4589" s="98"/>
      <c r="G4589" s="98"/>
      <c r="H4589" s="98"/>
      <c r="I4589" s="98"/>
      <c r="J4589" s="98"/>
      <c r="K4589" s="98"/>
      <c r="L4589" s="98"/>
      <c r="M4589" s="98"/>
    </row>
    <row r="4590" spans="1:13">
      <c r="A4590" s="5"/>
      <c r="B4590" s="97"/>
      <c r="C4590" s="97"/>
      <c r="D4590" s="98"/>
      <c r="E4590" s="98"/>
      <c r="F4590" s="98"/>
      <c r="G4590" s="98"/>
      <c r="H4590" s="98"/>
      <c r="I4590" s="98"/>
      <c r="J4590" s="98"/>
      <c r="K4590" s="98"/>
      <c r="L4590" s="98"/>
      <c r="M4590" s="98"/>
    </row>
    <row r="4591" spans="1:13">
      <c r="A4591" s="5"/>
      <c r="B4591" s="97"/>
      <c r="C4591" s="97"/>
      <c r="D4591" s="98"/>
      <c r="E4591" s="98"/>
      <c r="F4591" s="98"/>
      <c r="G4591" s="98"/>
      <c r="H4591" s="98"/>
      <c r="I4591" s="98"/>
      <c r="J4591" s="98"/>
      <c r="K4591" s="98"/>
      <c r="L4591" s="98"/>
      <c r="M4591" s="98"/>
    </row>
    <row r="4592" spans="1:13">
      <c r="A4592" s="5"/>
      <c r="B4592" s="97"/>
      <c r="C4592" s="97"/>
      <c r="D4592" s="98"/>
      <c r="E4592" s="98"/>
      <c r="F4592" s="98"/>
      <c r="G4592" s="98"/>
      <c r="H4592" s="98"/>
      <c r="I4592" s="98"/>
      <c r="J4592" s="98"/>
      <c r="K4592" s="98"/>
      <c r="L4592" s="98"/>
      <c r="M4592" s="98"/>
    </row>
    <row r="4593" spans="1:13">
      <c r="A4593" s="5"/>
      <c r="B4593" s="97"/>
      <c r="C4593" s="97"/>
      <c r="D4593" s="98"/>
      <c r="E4593" s="98"/>
      <c r="F4593" s="98"/>
      <c r="G4593" s="98"/>
      <c r="H4593" s="98"/>
      <c r="I4593" s="98"/>
      <c r="J4593" s="98"/>
      <c r="K4593" s="98"/>
      <c r="L4593" s="98"/>
      <c r="M4593" s="98"/>
    </row>
    <row r="4594" spans="1:13">
      <c r="A4594" s="5"/>
      <c r="B4594" s="97"/>
      <c r="C4594" s="97"/>
      <c r="D4594" s="98"/>
      <c r="E4594" s="98"/>
      <c r="F4594" s="98"/>
      <c r="G4594" s="98"/>
      <c r="H4594" s="98"/>
      <c r="I4594" s="98"/>
      <c r="J4594" s="98"/>
      <c r="K4594" s="98"/>
      <c r="L4594" s="98"/>
      <c r="M4594" s="98"/>
    </row>
    <row r="4595" spans="1:13">
      <c r="A4595" s="5"/>
      <c r="B4595" s="97"/>
      <c r="C4595" s="97"/>
      <c r="D4595" s="98"/>
      <c r="E4595" s="98"/>
      <c r="F4595" s="98"/>
      <c r="G4595" s="98"/>
      <c r="H4595" s="98"/>
      <c r="I4595" s="98"/>
      <c r="J4595" s="98"/>
      <c r="K4595" s="98"/>
      <c r="L4595" s="98"/>
      <c r="M4595" s="98"/>
    </row>
    <row r="4596" spans="1:13">
      <c r="A4596" s="5"/>
      <c r="B4596" s="97"/>
      <c r="C4596" s="97"/>
      <c r="D4596" s="98"/>
      <c r="E4596" s="98"/>
      <c r="F4596" s="98"/>
      <c r="G4596" s="98"/>
      <c r="H4596" s="98"/>
      <c r="I4596" s="98"/>
      <c r="J4596" s="98"/>
      <c r="K4596" s="98"/>
      <c r="L4596" s="98"/>
      <c r="M4596" s="98"/>
    </row>
    <row r="4597" spans="1:13">
      <c r="A4597" s="5"/>
      <c r="B4597" s="97"/>
      <c r="C4597" s="97"/>
      <c r="D4597" s="98"/>
      <c r="E4597" s="98"/>
      <c r="F4597" s="98"/>
      <c r="G4597" s="98"/>
      <c r="H4597" s="98"/>
      <c r="I4597" s="98"/>
      <c r="J4597" s="98"/>
      <c r="K4597" s="98"/>
      <c r="L4597" s="98"/>
      <c r="M4597" s="98"/>
    </row>
    <row r="4598" spans="1:13">
      <c r="A4598" s="5"/>
      <c r="B4598" s="97"/>
      <c r="C4598" s="97"/>
      <c r="D4598" s="98"/>
      <c r="E4598" s="98"/>
      <c r="F4598" s="98"/>
      <c r="G4598" s="98"/>
      <c r="H4598" s="98"/>
      <c r="I4598" s="98"/>
      <c r="J4598" s="98"/>
      <c r="K4598" s="98"/>
      <c r="L4598" s="98"/>
      <c r="M4598" s="98"/>
    </row>
    <row r="4599" spans="1:13">
      <c r="A4599" s="5"/>
      <c r="B4599" s="97"/>
      <c r="C4599" s="97"/>
      <c r="D4599" s="98"/>
      <c r="E4599" s="98"/>
      <c r="F4599" s="98"/>
      <c r="G4599" s="98"/>
      <c r="H4599" s="98"/>
      <c r="I4599" s="98"/>
      <c r="J4599" s="98"/>
      <c r="K4599" s="98"/>
      <c r="L4599" s="98"/>
      <c r="M4599" s="98"/>
    </row>
    <row r="4600" spans="1:13">
      <c r="A4600" s="5"/>
      <c r="B4600" s="97"/>
      <c r="C4600" s="97"/>
      <c r="D4600" s="98"/>
      <c r="E4600" s="98"/>
      <c r="F4600" s="98"/>
      <c r="G4600" s="98"/>
      <c r="H4600" s="98"/>
      <c r="I4600" s="98"/>
      <c r="J4600" s="98"/>
      <c r="K4600" s="98"/>
      <c r="L4600" s="98"/>
      <c r="M4600" s="98"/>
    </row>
    <row r="4601" spans="1:13">
      <c r="A4601" s="5"/>
      <c r="B4601" s="97"/>
      <c r="C4601" s="97"/>
      <c r="D4601" s="98"/>
      <c r="E4601" s="98"/>
      <c r="F4601" s="98"/>
      <c r="G4601" s="98"/>
      <c r="H4601" s="98"/>
      <c r="I4601" s="98"/>
      <c r="J4601" s="98"/>
      <c r="K4601" s="98"/>
      <c r="L4601" s="98"/>
      <c r="M4601" s="98"/>
    </row>
    <row r="4602" spans="1:13">
      <c r="A4602" s="5"/>
      <c r="B4602" s="97"/>
      <c r="C4602" s="97"/>
      <c r="D4602" s="98"/>
      <c r="E4602" s="98"/>
      <c r="F4602" s="98"/>
      <c r="G4602" s="98"/>
      <c r="H4602" s="98"/>
      <c r="I4602" s="98"/>
      <c r="J4602" s="98"/>
      <c r="K4602" s="98"/>
      <c r="L4602" s="98"/>
      <c r="M4602" s="98"/>
    </row>
    <row r="4603" spans="1:13">
      <c r="A4603" s="5"/>
      <c r="B4603" s="97"/>
      <c r="C4603" s="97"/>
      <c r="D4603" s="98"/>
      <c r="E4603" s="98"/>
      <c r="F4603" s="98"/>
      <c r="G4603" s="98"/>
      <c r="H4603" s="98"/>
      <c r="I4603" s="98"/>
      <c r="J4603" s="98"/>
      <c r="K4603" s="98"/>
      <c r="L4603" s="98"/>
      <c r="M4603" s="98"/>
    </row>
    <row r="4604" spans="1:13">
      <c r="A4604" s="5"/>
      <c r="B4604" s="97"/>
      <c r="C4604" s="97"/>
      <c r="D4604" s="98"/>
      <c r="E4604" s="98"/>
      <c r="F4604" s="98"/>
      <c r="G4604" s="98"/>
      <c r="H4604" s="98"/>
      <c r="I4604" s="98"/>
      <c r="J4604" s="98"/>
      <c r="K4604" s="98"/>
      <c r="L4604" s="98"/>
      <c r="M4604" s="98"/>
    </row>
    <row r="4605" spans="1:13">
      <c r="A4605" s="5"/>
      <c r="B4605" s="97"/>
      <c r="C4605" s="97"/>
      <c r="D4605" s="98"/>
      <c r="E4605" s="98"/>
      <c r="F4605" s="98"/>
      <c r="G4605" s="98"/>
      <c r="H4605" s="98"/>
      <c r="I4605" s="98"/>
      <c r="J4605" s="98"/>
      <c r="K4605" s="98"/>
      <c r="L4605" s="98"/>
      <c r="M4605" s="98"/>
    </row>
    <row r="4606" spans="1:13">
      <c r="A4606" s="5"/>
      <c r="B4606" s="97"/>
      <c r="C4606" s="97"/>
      <c r="D4606" s="98"/>
      <c r="E4606" s="98"/>
      <c r="F4606" s="98"/>
      <c r="G4606" s="98"/>
      <c r="H4606" s="98"/>
      <c r="I4606" s="98"/>
      <c r="J4606" s="98"/>
      <c r="K4606" s="98"/>
      <c r="L4606" s="98"/>
      <c r="M4606" s="98"/>
    </row>
    <row r="4607" spans="1:13">
      <c r="A4607" s="5"/>
      <c r="B4607" s="97"/>
      <c r="C4607" s="97"/>
      <c r="D4607" s="98"/>
      <c r="E4607" s="98"/>
      <c r="F4607" s="98"/>
      <c r="G4607" s="98"/>
      <c r="H4607" s="98"/>
      <c r="I4607" s="98"/>
      <c r="J4607" s="98"/>
      <c r="K4607" s="98"/>
      <c r="L4607" s="98"/>
      <c r="M4607" s="98"/>
    </row>
    <row r="4608" spans="1:13">
      <c r="A4608" s="5"/>
      <c r="B4608" s="97"/>
      <c r="C4608" s="97"/>
      <c r="D4608" s="98"/>
      <c r="E4608" s="98"/>
      <c r="F4608" s="98"/>
      <c r="G4608" s="98"/>
      <c r="H4608" s="98"/>
      <c r="I4608" s="98"/>
      <c r="J4608" s="98"/>
      <c r="K4608" s="98"/>
      <c r="L4608" s="98"/>
      <c r="M4608" s="98"/>
    </row>
    <row r="4609" spans="1:13">
      <c r="A4609" s="5"/>
      <c r="B4609" s="97"/>
      <c r="C4609" s="97"/>
      <c r="D4609" s="98"/>
      <c r="E4609" s="98"/>
      <c r="F4609" s="98"/>
      <c r="G4609" s="98"/>
      <c r="H4609" s="98"/>
      <c r="I4609" s="98"/>
      <c r="J4609" s="98"/>
      <c r="K4609" s="98"/>
      <c r="L4609" s="98"/>
      <c r="M4609" s="98"/>
    </row>
    <row r="4610" spans="1:13">
      <c r="A4610" s="5"/>
      <c r="B4610" s="97"/>
      <c r="C4610" s="97"/>
      <c r="D4610" s="98"/>
      <c r="E4610" s="98"/>
      <c r="F4610" s="98"/>
      <c r="G4610" s="98"/>
      <c r="H4610" s="98"/>
      <c r="I4610" s="98"/>
      <c r="J4610" s="98"/>
      <c r="K4610" s="98"/>
      <c r="L4610" s="98"/>
      <c r="M4610" s="98"/>
    </row>
    <row r="4611" spans="1:13">
      <c r="A4611" s="5"/>
      <c r="B4611" s="97"/>
      <c r="C4611" s="97"/>
      <c r="D4611" s="98"/>
      <c r="E4611" s="98"/>
      <c r="F4611" s="98"/>
      <c r="G4611" s="98"/>
      <c r="H4611" s="98"/>
      <c r="I4611" s="98"/>
      <c r="J4611" s="98"/>
      <c r="K4611" s="98"/>
      <c r="L4611" s="98"/>
      <c r="M4611" s="98"/>
    </row>
    <row r="4612" spans="1:13">
      <c r="A4612" s="5"/>
      <c r="B4612" s="97"/>
      <c r="C4612" s="97"/>
      <c r="D4612" s="98"/>
      <c r="E4612" s="98"/>
      <c r="F4612" s="98"/>
      <c r="G4612" s="98"/>
      <c r="H4612" s="98"/>
      <c r="I4612" s="98"/>
      <c r="J4612" s="98"/>
      <c r="K4612" s="98"/>
      <c r="L4612" s="98"/>
      <c r="M4612" s="98"/>
    </row>
    <row r="4613" spans="1:13">
      <c r="A4613" s="5"/>
      <c r="B4613" s="97"/>
      <c r="C4613" s="97"/>
      <c r="D4613" s="98"/>
      <c r="E4613" s="98"/>
      <c r="F4613" s="98"/>
      <c r="G4613" s="98"/>
      <c r="H4613" s="98"/>
      <c r="I4613" s="98"/>
      <c r="J4613" s="98"/>
      <c r="K4613" s="98"/>
      <c r="L4613" s="98"/>
      <c r="M4613" s="98"/>
    </row>
    <row r="4614" spans="1:13">
      <c r="A4614" s="5"/>
      <c r="B4614" s="97"/>
      <c r="C4614" s="97"/>
      <c r="D4614" s="98"/>
      <c r="E4614" s="98"/>
      <c r="F4614" s="98"/>
      <c r="G4614" s="98"/>
      <c r="H4614" s="98"/>
      <c r="I4614" s="98"/>
      <c r="J4614" s="98"/>
      <c r="K4614" s="98"/>
      <c r="L4614" s="98"/>
      <c r="M4614" s="98"/>
    </row>
    <row r="4615" spans="1:13">
      <c r="A4615" s="5"/>
      <c r="B4615" s="97"/>
      <c r="C4615" s="97"/>
      <c r="D4615" s="98"/>
      <c r="E4615" s="98"/>
      <c r="F4615" s="98"/>
      <c r="G4615" s="98"/>
      <c r="H4615" s="98"/>
      <c r="I4615" s="98"/>
      <c r="J4615" s="98"/>
      <c r="K4615" s="98"/>
      <c r="L4615" s="98"/>
      <c r="M4615" s="98"/>
    </row>
    <row r="4616" spans="1:13">
      <c r="A4616" s="5"/>
      <c r="B4616" s="97"/>
      <c r="C4616" s="97"/>
      <c r="D4616" s="98"/>
      <c r="E4616" s="98"/>
      <c r="F4616" s="98"/>
      <c r="G4616" s="98"/>
      <c r="H4616" s="98"/>
      <c r="I4616" s="98"/>
      <c r="J4616" s="98"/>
      <c r="K4616" s="98"/>
      <c r="L4616" s="98"/>
      <c r="M4616" s="98"/>
    </row>
    <row r="4617" spans="1:13">
      <c r="A4617" s="5"/>
      <c r="B4617" s="97"/>
      <c r="C4617" s="97"/>
      <c r="D4617" s="98"/>
      <c r="E4617" s="98"/>
      <c r="F4617" s="98"/>
      <c r="G4617" s="98"/>
      <c r="H4617" s="98"/>
      <c r="I4617" s="98"/>
      <c r="J4617" s="98"/>
      <c r="K4617" s="98"/>
      <c r="L4617" s="98"/>
      <c r="M4617" s="98"/>
    </row>
    <row r="4618" spans="1:13">
      <c r="A4618" s="5"/>
      <c r="B4618" s="97"/>
      <c r="C4618" s="97"/>
      <c r="D4618" s="98"/>
      <c r="E4618" s="98"/>
      <c r="F4618" s="98"/>
      <c r="G4618" s="98"/>
      <c r="H4618" s="98"/>
      <c r="I4618" s="98"/>
      <c r="J4618" s="98"/>
      <c r="K4618" s="98"/>
      <c r="L4618" s="98"/>
      <c r="M4618" s="98"/>
    </row>
    <row r="4619" spans="1:13">
      <c r="A4619" s="5"/>
      <c r="B4619" s="97"/>
      <c r="C4619" s="97"/>
      <c r="D4619" s="98"/>
      <c r="E4619" s="98"/>
      <c r="F4619" s="98"/>
      <c r="G4619" s="98"/>
      <c r="H4619" s="98"/>
      <c r="I4619" s="98"/>
      <c r="J4619" s="98"/>
      <c r="K4619" s="98"/>
      <c r="L4619" s="98"/>
      <c r="M4619" s="98"/>
    </row>
    <row r="4620" spans="1:13">
      <c r="A4620" s="5"/>
      <c r="B4620" s="97"/>
      <c r="C4620" s="97"/>
      <c r="D4620" s="98"/>
      <c r="E4620" s="98"/>
      <c r="F4620" s="98"/>
      <c r="G4620" s="98"/>
      <c r="H4620" s="98"/>
      <c r="I4620" s="98"/>
      <c r="J4620" s="98"/>
      <c r="K4620" s="98"/>
      <c r="L4620" s="98"/>
      <c r="M4620" s="98"/>
    </row>
    <row r="4621" spans="1:13">
      <c r="A4621" s="5"/>
      <c r="B4621" s="97"/>
      <c r="C4621" s="3"/>
      <c r="D4621" s="4"/>
      <c r="E4621" s="4"/>
      <c r="F4621" s="4"/>
      <c r="G4621" s="4"/>
      <c r="H4621" s="98"/>
      <c r="I4621" s="98"/>
      <c r="J4621" s="98"/>
      <c r="K4621" s="98"/>
      <c r="L4621" s="98"/>
      <c r="M4621" s="98"/>
    </row>
    <row r="4622" spans="1:13">
      <c r="A4622" s="5"/>
      <c r="B4622" s="97"/>
      <c r="C4622" s="97"/>
      <c r="D4622" s="98"/>
      <c r="E4622" s="98"/>
      <c r="F4622" s="98"/>
      <c r="G4622" s="98"/>
      <c r="H4622" s="98"/>
      <c r="I4622" s="98"/>
      <c r="J4622" s="98"/>
      <c r="K4622" s="98"/>
      <c r="L4622" s="98"/>
      <c r="M4622" s="98"/>
    </row>
    <row r="4623" spans="1:13">
      <c r="A4623" s="5"/>
      <c r="B4623" s="97"/>
      <c r="C4623" s="97"/>
      <c r="D4623" s="98"/>
      <c r="E4623" s="98"/>
      <c r="F4623" s="98"/>
      <c r="G4623" s="98"/>
      <c r="H4623" s="98"/>
      <c r="I4623" s="98"/>
      <c r="J4623" s="98"/>
      <c r="K4623" s="98"/>
      <c r="L4623" s="98"/>
      <c r="M4623" s="98"/>
    </row>
    <row r="4624" spans="1:13">
      <c r="A4624" s="5"/>
      <c r="B4624" s="97"/>
      <c r="C4624" s="97"/>
      <c r="D4624" s="98"/>
      <c r="E4624" s="98"/>
      <c r="F4624" s="98"/>
      <c r="G4624" s="98"/>
      <c r="H4624" s="98"/>
      <c r="I4624" s="98"/>
      <c r="J4624" s="98"/>
      <c r="K4624" s="98"/>
      <c r="L4624" s="98"/>
      <c r="M4624" s="98"/>
    </row>
    <row r="4625" spans="1:13">
      <c r="A4625" s="5"/>
      <c r="B4625" s="97"/>
      <c r="C4625" s="97"/>
      <c r="D4625" s="98"/>
      <c r="E4625" s="98"/>
      <c r="F4625" s="98"/>
      <c r="G4625" s="98"/>
      <c r="H4625" s="98"/>
      <c r="I4625" s="98"/>
      <c r="J4625" s="98"/>
      <c r="K4625" s="98"/>
      <c r="L4625" s="98"/>
      <c r="M4625" s="98"/>
    </row>
    <row r="4626" spans="1:13">
      <c r="A4626" s="5"/>
      <c r="B4626" s="97"/>
      <c r="C4626" s="97"/>
      <c r="D4626" s="98"/>
      <c r="E4626" s="98"/>
      <c r="F4626" s="98"/>
      <c r="G4626" s="98"/>
      <c r="H4626" s="98"/>
      <c r="I4626" s="98"/>
      <c r="J4626" s="98"/>
      <c r="K4626" s="98"/>
      <c r="L4626" s="98"/>
      <c r="M4626" s="98"/>
    </row>
    <row r="4627" spans="1:13">
      <c r="A4627" s="5"/>
      <c r="B4627" s="97"/>
      <c r="C4627" s="97"/>
      <c r="D4627" s="98"/>
      <c r="E4627" s="98"/>
      <c r="F4627" s="98"/>
      <c r="G4627" s="98"/>
      <c r="H4627" s="98"/>
      <c r="I4627" s="98"/>
      <c r="J4627" s="98"/>
      <c r="K4627" s="98"/>
      <c r="L4627" s="98"/>
      <c r="M4627" s="98"/>
    </row>
    <row r="4628" spans="1:13">
      <c r="A4628" s="5"/>
      <c r="B4628" s="97"/>
      <c r="C4628" s="97"/>
      <c r="D4628" s="98"/>
      <c r="E4628" s="98"/>
      <c r="F4628" s="98"/>
      <c r="G4628" s="98"/>
      <c r="H4628" s="98"/>
      <c r="I4628" s="98"/>
      <c r="J4628" s="98"/>
      <c r="K4628" s="98"/>
      <c r="L4628" s="98"/>
      <c r="M4628" s="98"/>
    </row>
    <row r="4629" spans="1:13">
      <c r="A4629" s="5"/>
      <c r="B4629" s="97"/>
      <c r="C4629" s="97"/>
      <c r="D4629" s="98"/>
      <c r="E4629" s="98"/>
      <c r="F4629" s="98"/>
      <c r="G4629" s="98"/>
      <c r="H4629" s="98"/>
      <c r="I4629" s="98"/>
      <c r="J4629" s="98"/>
      <c r="K4629" s="98"/>
      <c r="L4629" s="98"/>
      <c r="M4629" s="98"/>
    </row>
    <row r="4630" spans="1:13">
      <c r="A4630" s="5"/>
      <c r="B4630" s="97"/>
      <c r="C4630" s="97"/>
      <c r="D4630" s="98"/>
      <c r="E4630" s="98"/>
      <c r="F4630" s="98"/>
      <c r="G4630" s="98"/>
      <c r="H4630" s="98"/>
      <c r="I4630" s="98"/>
      <c r="J4630" s="98"/>
      <c r="K4630" s="98"/>
      <c r="L4630" s="98"/>
      <c r="M4630" s="98"/>
    </row>
    <row r="4631" spans="1:13">
      <c r="A4631" s="5"/>
      <c r="B4631" s="97"/>
      <c r="C4631" s="97"/>
      <c r="D4631" s="98"/>
      <c r="E4631" s="98"/>
      <c r="F4631" s="98"/>
      <c r="G4631" s="98"/>
      <c r="H4631" s="98"/>
      <c r="I4631" s="98"/>
      <c r="J4631" s="98"/>
      <c r="K4631" s="98"/>
      <c r="L4631" s="98"/>
      <c r="M4631" s="98"/>
    </row>
    <row r="4632" spans="1:13">
      <c r="A4632" s="5"/>
      <c r="B4632" s="3"/>
      <c r="C4632" s="3"/>
      <c r="D4632" s="4"/>
      <c r="E4632" s="4"/>
      <c r="F4632" s="4"/>
      <c r="G4632" s="4"/>
      <c r="H4632" s="98"/>
      <c r="I4632" s="4"/>
      <c r="J4632" s="4"/>
      <c r="K4632" s="4"/>
      <c r="L4632" s="4"/>
      <c r="M4632" s="4"/>
    </row>
    <row r="4633" spans="1:13">
      <c r="A4633" s="5"/>
      <c r="B4633" s="97"/>
      <c r="C4633" s="97"/>
      <c r="D4633" s="98"/>
      <c r="E4633" s="98"/>
      <c r="F4633" s="98"/>
      <c r="G4633" s="98"/>
      <c r="H4633" s="98"/>
      <c r="I4633" s="98"/>
      <c r="J4633" s="98"/>
      <c r="K4633" s="98"/>
      <c r="L4633" s="98"/>
      <c r="M4633" s="98"/>
    </row>
    <row r="4634" spans="1:13">
      <c r="A4634" s="5"/>
      <c r="B4634" s="97"/>
      <c r="C4634" s="97"/>
      <c r="D4634" s="98"/>
      <c r="E4634" s="98"/>
      <c r="F4634" s="98"/>
      <c r="G4634" s="98"/>
      <c r="H4634" s="98"/>
      <c r="I4634" s="98"/>
      <c r="J4634" s="98"/>
      <c r="K4634" s="98"/>
      <c r="L4634" s="98"/>
      <c r="M4634" s="98"/>
    </row>
    <row r="4635" spans="1:13">
      <c r="A4635" s="5"/>
      <c r="B4635" s="97"/>
      <c r="C4635" s="97"/>
      <c r="D4635" s="98"/>
      <c r="E4635" s="98"/>
      <c r="F4635" s="98"/>
      <c r="G4635" s="98"/>
      <c r="H4635" s="98"/>
      <c r="I4635" s="98"/>
      <c r="J4635" s="98"/>
      <c r="K4635" s="98"/>
      <c r="L4635" s="98"/>
      <c r="M4635" s="98"/>
    </row>
    <row r="4636" spans="1:13">
      <c r="A4636" s="5"/>
      <c r="B4636" s="97"/>
      <c r="C4636" s="97"/>
      <c r="D4636" s="98"/>
      <c r="E4636" s="98"/>
      <c r="F4636" s="98"/>
      <c r="G4636" s="98"/>
      <c r="H4636" s="98"/>
      <c r="I4636" s="98"/>
      <c r="J4636" s="98"/>
      <c r="K4636" s="98"/>
      <c r="L4636" s="98"/>
      <c r="M4636" s="98"/>
    </row>
    <row r="4637" spans="1:13">
      <c r="A4637" s="5"/>
      <c r="B4637" s="97"/>
      <c r="C4637" s="97"/>
      <c r="D4637" s="98"/>
      <c r="E4637" s="98"/>
      <c r="F4637" s="98"/>
      <c r="G4637" s="98"/>
      <c r="H4637" s="98"/>
      <c r="I4637" s="98"/>
      <c r="J4637" s="98"/>
      <c r="K4637" s="98"/>
      <c r="L4637" s="98"/>
      <c r="M4637" s="98"/>
    </row>
    <row r="4638" spans="1:13">
      <c r="A4638" s="5"/>
      <c r="B4638" s="97"/>
      <c r="C4638" s="97"/>
      <c r="D4638" s="98"/>
      <c r="E4638" s="98"/>
      <c r="F4638" s="98"/>
      <c r="G4638" s="98"/>
      <c r="H4638" s="98"/>
      <c r="I4638" s="98"/>
      <c r="J4638" s="98"/>
      <c r="K4638" s="98"/>
      <c r="L4638" s="98"/>
      <c r="M4638" s="98"/>
    </row>
    <row r="4639" spans="1:13">
      <c r="A4639" s="5"/>
      <c r="B4639" s="97"/>
      <c r="C4639" s="97"/>
      <c r="D4639" s="98"/>
      <c r="E4639" s="98"/>
      <c r="F4639" s="98"/>
      <c r="G4639" s="98"/>
      <c r="H4639" s="98"/>
      <c r="I4639" s="98"/>
      <c r="J4639" s="98"/>
      <c r="K4639" s="98"/>
      <c r="L4639" s="98"/>
      <c r="M4639" s="98"/>
    </row>
    <row r="4640" spans="1:13">
      <c r="A4640" s="5"/>
      <c r="B4640" s="97"/>
      <c r="C4640" s="97"/>
      <c r="D4640" s="98"/>
      <c r="E4640" s="98"/>
      <c r="F4640" s="98"/>
      <c r="G4640" s="98"/>
      <c r="H4640" s="98"/>
      <c r="I4640" s="98"/>
      <c r="J4640" s="98"/>
      <c r="K4640" s="98"/>
      <c r="L4640" s="98"/>
      <c r="M4640" s="98"/>
    </row>
    <row r="4641" spans="1:13">
      <c r="A4641" s="5"/>
      <c r="B4641" s="3"/>
      <c r="C4641" s="3"/>
      <c r="D4641" s="4"/>
      <c r="E4641" s="4"/>
      <c r="F4641" s="4"/>
      <c r="G4641" s="4"/>
      <c r="H4641" s="98"/>
      <c r="I4641" s="98"/>
      <c r="J4641" s="98"/>
      <c r="K4641" s="4"/>
      <c r="L4641" s="4"/>
      <c r="M4641" s="4"/>
    </row>
    <row r="4642" spans="1:13">
      <c r="A4642" s="5"/>
      <c r="B4642" s="97"/>
      <c r="C4642" s="97"/>
      <c r="D4642" s="98"/>
      <c r="E4642" s="98"/>
      <c r="F4642" s="98"/>
      <c r="G4642" s="98"/>
      <c r="H4642" s="98"/>
      <c r="I4642" s="98"/>
      <c r="J4642" s="98"/>
      <c r="K4642" s="98"/>
      <c r="L4642" s="98"/>
      <c r="M4642" s="98"/>
    </row>
    <row r="4643" spans="1:13">
      <c r="A4643" s="5"/>
      <c r="B4643" s="97"/>
      <c r="C4643" s="97"/>
      <c r="D4643" s="98"/>
      <c r="E4643" s="98"/>
      <c r="F4643" s="98"/>
      <c r="G4643" s="98"/>
      <c r="H4643" s="98"/>
      <c r="I4643" s="98"/>
      <c r="J4643" s="98"/>
      <c r="K4643" s="98"/>
      <c r="L4643" s="98"/>
      <c r="M4643" s="98"/>
    </row>
    <row r="4644" spans="1:13">
      <c r="A4644" s="5"/>
      <c r="B4644" s="97"/>
      <c r="C4644" s="97"/>
      <c r="D4644" s="98"/>
      <c r="E4644" s="98"/>
      <c r="F4644" s="98"/>
      <c r="G4644" s="98"/>
      <c r="H4644" s="98"/>
      <c r="I4644" s="98"/>
      <c r="J4644" s="98"/>
      <c r="K4644" s="98"/>
      <c r="L4644" s="98"/>
      <c r="M4644" s="98"/>
    </row>
    <row r="4645" spans="1:13">
      <c r="A4645" s="5"/>
      <c r="B4645" s="97"/>
      <c r="C4645" s="97"/>
      <c r="D4645" s="98"/>
      <c r="E4645" s="98"/>
      <c r="F4645" s="98"/>
      <c r="G4645" s="98"/>
      <c r="H4645" s="98"/>
      <c r="I4645" s="98"/>
      <c r="J4645" s="98"/>
      <c r="K4645" s="98"/>
      <c r="L4645" s="98"/>
      <c r="M4645" s="98"/>
    </row>
    <row r="4646" spans="1:13">
      <c r="A4646" s="5"/>
      <c r="B4646" s="97"/>
      <c r="C4646" s="97"/>
      <c r="D4646" s="98"/>
      <c r="E4646" s="98"/>
      <c r="F4646" s="98"/>
      <c r="G4646" s="98"/>
      <c r="H4646" s="98"/>
      <c r="I4646" s="98"/>
      <c r="J4646" s="98"/>
      <c r="K4646" s="98"/>
      <c r="L4646" s="98"/>
      <c r="M4646" s="98"/>
    </row>
    <row r="4647" spans="1:13">
      <c r="A4647" s="5"/>
      <c r="B4647" s="97"/>
      <c r="C4647" s="97"/>
      <c r="D4647" s="98"/>
      <c r="E4647" s="98"/>
      <c r="F4647" s="98"/>
      <c r="G4647" s="98"/>
      <c r="H4647" s="98"/>
      <c r="I4647" s="98"/>
      <c r="J4647" s="98"/>
      <c r="K4647" s="98"/>
      <c r="L4647" s="98"/>
      <c r="M4647" s="98"/>
    </row>
    <row r="4648" spans="1:13">
      <c r="A4648" s="5"/>
      <c r="B4648" s="97"/>
      <c r="C4648" s="97"/>
      <c r="D4648" s="98"/>
      <c r="E4648" s="98"/>
      <c r="F4648" s="98"/>
      <c r="G4648" s="98"/>
      <c r="H4648" s="98"/>
      <c r="I4648" s="98"/>
      <c r="J4648" s="98"/>
      <c r="K4648" s="98"/>
      <c r="L4648" s="98"/>
      <c r="M4648" s="98"/>
    </row>
    <row r="4649" spans="1:13">
      <c r="A4649" s="5"/>
      <c r="B4649" s="97"/>
      <c r="C4649" s="97"/>
      <c r="D4649" s="98"/>
      <c r="E4649" s="98"/>
      <c r="F4649" s="98"/>
      <c r="G4649" s="98"/>
      <c r="H4649" s="98"/>
      <c r="I4649" s="98"/>
      <c r="J4649" s="98"/>
      <c r="K4649" s="98"/>
      <c r="L4649" s="98"/>
      <c r="M4649" s="98"/>
    </row>
    <row r="4650" spans="1:13">
      <c r="A4650" s="5"/>
      <c r="B4650" s="97"/>
      <c r="C4650" s="97"/>
      <c r="D4650" s="98"/>
      <c r="E4650" s="98"/>
      <c r="F4650" s="98"/>
      <c r="G4650" s="98"/>
      <c r="H4650" s="98"/>
      <c r="I4650" s="98"/>
      <c r="J4650" s="98"/>
      <c r="K4650" s="98"/>
      <c r="L4650" s="98"/>
      <c r="M4650" s="98"/>
    </row>
    <row r="4651" spans="1:13">
      <c r="A4651" s="5"/>
      <c r="B4651" s="97"/>
      <c r="C4651" s="97"/>
      <c r="D4651" s="98"/>
      <c r="E4651" s="98"/>
      <c r="F4651" s="98"/>
      <c r="G4651" s="98"/>
      <c r="H4651" s="98"/>
      <c r="I4651" s="98"/>
      <c r="J4651" s="98"/>
      <c r="K4651" s="98"/>
      <c r="L4651" s="98"/>
      <c r="M4651" s="98"/>
    </row>
    <row r="4652" spans="1:13">
      <c r="A4652" s="5"/>
      <c r="B4652" s="97"/>
      <c r="C4652" s="97"/>
      <c r="D4652" s="98"/>
      <c r="E4652" s="98"/>
      <c r="F4652" s="98"/>
      <c r="G4652" s="98"/>
      <c r="H4652" s="98"/>
      <c r="I4652" s="98"/>
      <c r="J4652" s="98"/>
      <c r="K4652" s="98"/>
      <c r="L4652" s="98"/>
      <c r="M4652" s="98"/>
    </row>
    <row r="4653" spans="1:13">
      <c r="A4653" s="5"/>
      <c r="B4653" s="97"/>
      <c r="C4653" s="97"/>
      <c r="D4653" s="98"/>
      <c r="E4653" s="98"/>
      <c r="F4653" s="98"/>
      <c r="G4653" s="98"/>
      <c r="H4653" s="98"/>
      <c r="I4653" s="98"/>
      <c r="J4653" s="98"/>
      <c r="K4653" s="98"/>
      <c r="L4653" s="98"/>
      <c r="M4653" s="98"/>
    </row>
    <row r="4654" spans="1:13">
      <c r="A4654" s="5"/>
      <c r="B4654" s="97"/>
      <c r="C4654" s="97"/>
      <c r="D4654" s="98"/>
      <c r="E4654" s="98"/>
      <c r="F4654" s="98"/>
      <c r="G4654" s="98"/>
      <c r="H4654" s="98"/>
      <c r="I4654" s="98"/>
      <c r="J4654" s="98"/>
      <c r="K4654" s="98"/>
      <c r="L4654" s="98"/>
      <c r="M4654" s="98"/>
    </row>
    <row r="4655" spans="1:13">
      <c r="A4655" s="5"/>
      <c r="B4655" s="97"/>
      <c r="C4655" s="97"/>
      <c r="D4655" s="98"/>
      <c r="E4655" s="98"/>
      <c r="F4655" s="98"/>
      <c r="G4655" s="98"/>
      <c r="H4655" s="98"/>
      <c r="I4655" s="98"/>
      <c r="J4655" s="98"/>
      <c r="K4655" s="98"/>
      <c r="L4655" s="98"/>
      <c r="M4655" s="98"/>
    </row>
    <row r="4656" spans="1:13">
      <c r="A4656" s="5"/>
      <c r="B4656" s="97"/>
      <c r="C4656" s="97"/>
      <c r="D4656" s="98"/>
      <c r="E4656" s="98"/>
      <c r="F4656" s="98"/>
      <c r="G4656" s="98"/>
      <c r="H4656" s="98"/>
      <c r="I4656" s="98"/>
      <c r="J4656" s="98"/>
      <c r="K4656" s="98"/>
      <c r="L4656" s="98"/>
      <c r="M4656" s="98"/>
    </row>
    <row r="4657" spans="1:13">
      <c r="A4657" s="5"/>
      <c r="B4657" s="97"/>
      <c r="C4657" s="97"/>
      <c r="D4657" s="98"/>
      <c r="E4657" s="98"/>
      <c r="F4657" s="98"/>
      <c r="G4657" s="98"/>
      <c r="H4657" s="98"/>
      <c r="I4657" s="98"/>
      <c r="J4657" s="98"/>
      <c r="K4657" s="98"/>
      <c r="L4657" s="98"/>
      <c r="M4657" s="98"/>
    </row>
    <row r="4658" spans="1:13">
      <c r="A4658" s="5"/>
      <c r="B4658" s="97"/>
      <c r="C4658" s="97"/>
      <c r="D4658" s="98"/>
      <c r="E4658" s="98"/>
      <c r="F4658" s="98"/>
      <c r="G4658" s="98"/>
      <c r="H4658" s="98"/>
      <c r="I4658" s="98"/>
      <c r="J4658" s="98"/>
      <c r="K4658" s="98"/>
      <c r="L4658" s="98"/>
      <c r="M4658" s="98"/>
    </row>
    <row r="4659" spans="1:13">
      <c r="A4659" s="5"/>
      <c r="B4659" s="97"/>
      <c r="C4659" s="97"/>
      <c r="D4659" s="98"/>
      <c r="E4659" s="98"/>
      <c r="F4659" s="98"/>
      <c r="G4659" s="98"/>
      <c r="H4659" s="98"/>
      <c r="I4659" s="98"/>
      <c r="J4659" s="98"/>
      <c r="K4659" s="98"/>
      <c r="L4659" s="98"/>
      <c r="M4659" s="98"/>
    </row>
    <row r="4660" spans="1:13">
      <c r="A4660" s="5"/>
      <c r="B4660" s="97"/>
      <c r="C4660" s="97"/>
      <c r="D4660" s="98"/>
      <c r="E4660" s="98"/>
      <c r="F4660" s="98"/>
      <c r="G4660" s="98"/>
      <c r="H4660" s="98"/>
      <c r="I4660" s="98"/>
      <c r="J4660" s="98"/>
      <c r="K4660" s="98"/>
      <c r="L4660" s="98"/>
      <c r="M4660" s="98"/>
    </row>
    <row r="4661" spans="1:13">
      <c r="A4661" s="5"/>
      <c r="B4661" s="97"/>
      <c r="C4661" s="97"/>
      <c r="D4661" s="98"/>
      <c r="E4661" s="98"/>
      <c r="F4661" s="98"/>
      <c r="G4661" s="98"/>
      <c r="H4661" s="98"/>
      <c r="I4661" s="98"/>
      <c r="J4661" s="98"/>
      <c r="K4661" s="98"/>
      <c r="L4661" s="98"/>
      <c r="M4661" s="98"/>
    </row>
    <row r="4662" spans="1:13">
      <c r="A4662" s="5"/>
      <c r="B4662" s="97"/>
      <c r="C4662" s="97"/>
      <c r="D4662" s="98"/>
      <c r="E4662" s="98"/>
      <c r="F4662" s="98"/>
      <c r="G4662" s="98"/>
      <c r="H4662" s="98"/>
      <c r="I4662" s="98"/>
      <c r="J4662" s="98"/>
      <c r="K4662" s="98"/>
      <c r="L4662" s="98"/>
      <c r="M4662" s="98"/>
    </row>
    <row r="4663" spans="1:13">
      <c r="A4663" s="5"/>
      <c r="B4663" s="97"/>
      <c r="C4663" s="97"/>
      <c r="D4663" s="98"/>
      <c r="E4663" s="98"/>
      <c r="F4663" s="98"/>
      <c r="G4663" s="98"/>
      <c r="H4663" s="98"/>
      <c r="I4663" s="98"/>
      <c r="J4663" s="98"/>
      <c r="K4663" s="98"/>
      <c r="L4663" s="98"/>
      <c r="M4663" s="98"/>
    </row>
    <row r="4664" spans="1:13">
      <c r="A4664" s="5"/>
      <c r="B4664" s="97"/>
      <c r="C4664" s="97"/>
      <c r="D4664" s="98"/>
      <c r="E4664" s="98"/>
      <c r="F4664" s="98"/>
      <c r="G4664" s="98"/>
      <c r="H4664" s="98"/>
      <c r="I4664" s="98"/>
      <c r="J4664" s="98"/>
      <c r="K4664" s="98"/>
      <c r="L4664" s="98"/>
      <c r="M4664" s="98"/>
    </row>
    <row r="4665" spans="1:13">
      <c r="A4665" s="5"/>
      <c r="B4665" s="97"/>
      <c r="C4665" s="97"/>
      <c r="D4665" s="98"/>
      <c r="E4665" s="98"/>
      <c r="F4665" s="98"/>
      <c r="G4665" s="98"/>
      <c r="H4665" s="98"/>
      <c r="I4665" s="98"/>
      <c r="J4665" s="98"/>
      <c r="K4665" s="98"/>
      <c r="L4665" s="98"/>
      <c r="M4665" s="98"/>
    </row>
    <row r="4666" spans="1:13">
      <c r="A4666" s="5"/>
      <c r="B4666" s="97"/>
      <c r="C4666" s="97"/>
      <c r="D4666" s="98"/>
      <c r="E4666" s="98"/>
      <c r="F4666" s="98"/>
      <c r="G4666" s="98"/>
      <c r="H4666" s="98"/>
      <c r="I4666" s="98"/>
      <c r="J4666" s="98"/>
      <c r="K4666" s="98"/>
      <c r="L4666" s="98"/>
      <c r="M4666" s="98"/>
    </row>
    <row r="4667" spans="1:13">
      <c r="A4667" s="5"/>
      <c r="B4667" s="97"/>
      <c r="C4667" s="97"/>
      <c r="D4667" s="98"/>
      <c r="E4667" s="98"/>
      <c r="F4667" s="98"/>
      <c r="G4667" s="98"/>
      <c r="H4667" s="98"/>
      <c r="I4667" s="98"/>
      <c r="J4667" s="98"/>
      <c r="K4667" s="98"/>
      <c r="L4667" s="98"/>
      <c r="M4667" s="98"/>
    </row>
    <row r="4668" spans="1:13">
      <c r="A4668" s="5"/>
      <c r="B4668" s="97"/>
      <c r="C4668" s="97"/>
      <c r="D4668" s="98"/>
      <c r="E4668" s="98"/>
      <c r="F4668" s="98"/>
      <c r="G4668" s="98"/>
      <c r="H4668" s="98"/>
      <c r="I4668" s="98"/>
      <c r="J4668" s="98"/>
      <c r="K4668" s="98"/>
      <c r="L4668" s="98"/>
      <c r="M4668" s="98"/>
    </row>
    <row r="4669" spans="1:13">
      <c r="A4669" s="5"/>
      <c r="B4669" s="97"/>
      <c r="C4669" s="97"/>
      <c r="D4669" s="98"/>
      <c r="E4669" s="98"/>
      <c r="F4669" s="98"/>
      <c r="G4669" s="98"/>
      <c r="H4669" s="98"/>
      <c r="I4669" s="98"/>
      <c r="J4669" s="98"/>
      <c r="K4669" s="98"/>
      <c r="L4669" s="98"/>
      <c r="M4669" s="98"/>
    </row>
    <row r="4670" spans="1:13">
      <c r="A4670" s="5"/>
      <c r="B4670" s="97"/>
      <c r="C4670" s="97"/>
      <c r="D4670" s="98"/>
      <c r="E4670" s="98"/>
      <c r="F4670" s="98"/>
      <c r="G4670" s="98"/>
      <c r="H4670" s="98"/>
      <c r="I4670" s="98"/>
      <c r="J4670" s="98"/>
      <c r="K4670" s="98"/>
      <c r="L4670" s="98"/>
      <c r="M4670" s="98"/>
    </row>
    <row r="4671" spans="1:13">
      <c r="A4671" s="5"/>
      <c r="B4671" s="97"/>
      <c r="C4671" s="97"/>
      <c r="D4671" s="98"/>
      <c r="E4671" s="98"/>
      <c r="F4671" s="98"/>
      <c r="G4671" s="98"/>
      <c r="H4671" s="98"/>
      <c r="I4671" s="98"/>
      <c r="J4671" s="98"/>
      <c r="K4671" s="98"/>
      <c r="L4671" s="98"/>
      <c r="M4671" s="98"/>
    </row>
    <row r="4672" spans="1:13">
      <c r="A4672" s="5"/>
      <c r="B4672" s="97"/>
      <c r="C4672" s="97"/>
      <c r="D4672" s="98"/>
      <c r="E4672" s="98"/>
      <c r="F4672" s="98"/>
      <c r="G4672" s="98"/>
      <c r="H4672" s="98"/>
      <c r="I4672" s="98"/>
      <c r="J4672" s="98"/>
      <c r="K4672" s="98"/>
      <c r="L4672" s="98"/>
      <c r="M4672" s="98"/>
    </row>
    <row r="4673" spans="1:13">
      <c r="A4673" s="5"/>
      <c r="B4673" s="97"/>
      <c r="C4673" s="97"/>
      <c r="D4673" s="98"/>
      <c r="E4673" s="98"/>
      <c r="F4673" s="98"/>
      <c r="G4673" s="98"/>
      <c r="H4673" s="98"/>
      <c r="I4673" s="98"/>
      <c r="J4673" s="98"/>
      <c r="K4673" s="98"/>
      <c r="L4673" s="98"/>
      <c r="M4673" s="98"/>
    </row>
    <row r="4674" spans="1:13">
      <c r="A4674" s="5"/>
      <c r="B4674" s="97"/>
      <c r="C4674" s="97"/>
      <c r="D4674" s="98"/>
      <c r="E4674" s="98"/>
      <c r="F4674" s="98"/>
      <c r="G4674" s="98"/>
      <c r="H4674" s="98"/>
      <c r="I4674" s="98"/>
      <c r="J4674" s="98"/>
      <c r="K4674" s="98"/>
      <c r="L4674" s="98"/>
      <c r="M4674" s="98"/>
    </row>
    <row r="4675" spans="1:13">
      <c r="A4675" s="5"/>
      <c r="B4675" s="97"/>
      <c r="C4675" s="97"/>
      <c r="D4675" s="98"/>
      <c r="E4675" s="98"/>
      <c r="F4675" s="98"/>
      <c r="G4675" s="98"/>
      <c r="H4675" s="98"/>
      <c r="I4675" s="98"/>
      <c r="J4675" s="98"/>
      <c r="K4675" s="98"/>
      <c r="L4675" s="98"/>
      <c r="M4675" s="98"/>
    </row>
    <row r="4676" spans="1:13">
      <c r="A4676" s="5"/>
      <c r="B4676" s="97"/>
      <c r="C4676" s="97"/>
      <c r="D4676" s="98"/>
      <c r="E4676" s="98"/>
      <c r="F4676" s="98"/>
      <c r="G4676" s="98"/>
      <c r="H4676" s="98"/>
      <c r="I4676" s="98"/>
      <c r="J4676" s="98"/>
      <c r="K4676" s="98"/>
      <c r="L4676" s="98"/>
      <c r="M4676" s="98"/>
    </row>
    <row r="4677" spans="1:13">
      <c r="A4677" s="5"/>
      <c r="B4677" s="97"/>
      <c r="C4677" s="97"/>
      <c r="D4677" s="98"/>
      <c r="E4677" s="98"/>
      <c r="F4677" s="98"/>
      <c r="G4677" s="98"/>
      <c r="H4677" s="98"/>
      <c r="I4677" s="98"/>
      <c r="J4677" s="98"/>
      <c r="K4677" s="98"/>
      <c r="L4677" s="98"/>
      <c r="M4677" s="98"/>
    </row>
    <row r="4678" spans="1:13">
      <c r="A4678" s="5"/>
      <c r="B4678" s="97"/>
      <c r="C4678" s="97"/>
      <c r="D4678" s="98"/>
      <c r="E4678" s="98"/>
      <c r="F4678" s="98"/>
      <c r="G4678" s="98"/>
      <c r="H4678" s="98"/>
      <c r="I4678" s="98"/>
      <c r="J4678" s="98"/>
      <c r="K4678" s="98"/>
      <c r="L4678" s="98"/>
      <c r="M4678" s="98"/>
    </row>
    <row r="4679" spans="1:13">
      <c r="A4679" s="5"/>
      <c r="B4679" s="97"/>
      <c r="C4679" s="97"/>
      <c r="D4679" s="98"/>
      <c r="E4679" s="98"/>
      <c r="F4679" s="98"/>
      <c r="G4679" s="98"/>
      <c r="H4679" s="98"/>
      <c r="I4679" s="98"/>
      <c r="J4679" s="98"/>
      <c r="K4679" s="98"/>
      <c r="L4679" s="98"/>
      <c r="M4679" s="98"/>
    </row>
    <row r="4680" spans="1:13">
      <c r="A4680" s="5"/>
      <c r="B4680" s="97"/>
      <c r="C4680" s="97"/>
      <c r="D4680" s="98"/>
      <c r="E4680" s="98"/>
      <c r="F4680" s="98"/>
      <c r="G4680" s="98"/>
      <c r="H4680" s="98"/>
      <c r="I4680" s="98"/>
      <c r="J4680" s="98"/>
      <c r="K4680" s="98"/>
      <c r="L4680" s="98"/>
      <c r="M4680" s="98"/>
    </row>
    <row r="4681" spans="1:13">
      <c r="A4681" s="5"/>
      <c r="B4681" s="97"/>
      <c r="C4681" s="97"/>
      <c r="D4681" s="98"/>
      <c r="E4681" s="98"/>
      <c r="F4681" s="98"/>
      <c r="G4681" s="98"/>
      <c r="H4681" s="98"/>
      <c r="I4681" s="98"/>
      <c r="J4681" s="98"/>
      <c r="K4681" s="98"/>
      <c r="L4681" s="98"/>
      <c r="M4681" s="98"/>
    </row>
    <row r="4682" spans="1:13">
      <c r="A4682" s="5"/>
      <c r="B4682" s="97"/>
      <c r="C4682" s="97"/>
      <c r="D4682" s="98"/>
      <c r="E4682" s="98"/>
      <c r="F4682" s="98"/>
      <c r="G4682" s="98"/>
      <c r="H4682" s="98"/>
      <c r="I4682" s="98"/>
      <c r="J4682" s="98"/>
      <c r="K4682" s="98"/>
      <c r="L4682" s="98"/>
      <c r="M4682" s="98"/>
    </row>
    <row r="4683" spans="1:13">
      <c r="A4683" s="5"/>
      <c r="B4683" s="97"/>
      <c r="C4683" s="97"/>
      <c r="D4683" s="98"/>
      <c r="E4683" s="98"/>
      <c r="F4683" s="98"/>
      <c r="G4683" s="98"/>
      <c r="H4683" s="98"/>
      <c r="I4683" s="98"/>
      <c r="J4683" s="98"/>
      <c r="K4683" s="98"/>
      <c r="L4683" s="98"/>
      <c r="M4683" s="98"/>
    </row>
    <row r="4684" spans="1:13">
      <c r="A4684" s="5"/>
      <c r="B4684" s="97"/>
      <c r="C4684" s="97"/>
      <c r="D4684" s="98"/>
      <c r="E4684" s="98"/>
      <c r="F4684" s="98"/>
      <c r="G4684" s="98"/>
      <c r="H4684" s="98"/>
      <c r="I4684" s="98"/>
      <c r="J4684" s="98"/>
      <c r="K4684" s="98"/>
      <c r="L4684" s="98"/>
      <c r="M4684" s="98"/>
    </row>
    <row r="4685" spans="1:13">
      <c r="A4685" s="5"/>
      <c r="B4685" s="97"/>
      <c r="C4685" s="97"/>
      <c r="D4685" s="98"/>
      <c r="E4685" s="98"/>
      <c r="F4685" s="98"/>
      <c r="G4685" s="98"/>
      <c r="H4685" s="98"/>
      <c r="I4685" s="98"/>
      <c r="J4685" s="98"/>
      <c r="K4685" s="98"/>
      <c r="L4685" s="98"/>
      <c r="M4685" s="98"/>
    </row>
    <row r="4686" spans="1:13">
      <c r="A4686" s="5"/>
      <c r="B4686" s="97"/>
      <c r="C4686" s="97"/>
      <c r="D4686" s="98"/>
      <c r="E4686" s="98"/>
      <c r="F4686" s="98"/>
      <c r="G4686" s="98"/>
      <c r="H4686" s="98"/>
      <c r="I4686" s="98"/>
      <c r="J4686" s="98"/>
      <c r="K4686" s="98"/>
      <c r="L4686" s="98"/>
      <c r="M4686" s="98"/>
    </row>
    <row r="4687" spans="1:13">
      <c r="A4687" s="5"/>
      <c r="B4687" s="97"/>
      <c r="C4687" s="97"/>
      <c r="D4687" s="98"/>
      <c r="E4687" s="98"/>
      <c r="F4687" s="98"/>
      <c r="G4687" s="98"/>
      <c r="H4687" s="98"/>
      <c r="I4687" s="98"/>
      <c r="J4687" s="98"/>
      <c r="K4687" s="98"/>
      <c r="L4687" s="98"/>
      <c r="M4687" s="98"/>
    </row>
    <row r="4688" spans="1:13">
      <c r="A4688" s="5"/>
      <c r="B4688" s="3"/>
      <c r="C4688" s="3"/>
      <c r="D4688" s="4"/>
      <c r="E4688" s="4"/>
      <c r="F4688" s="4"/>
      <c r="G4688" s="4"/>
      <c r="H4688" s="98"/>
      <c r="I4688" s="4"/>
      <c r="J4688" s="4"/>
      <c r="K4688" s="4"/>
      <c r="L4688" s="4"/>
      <c r="M4688" s="4"/>
    </row>
    <row r="4689" spans="1:13">
      <c r="A4689" s="5"/>
      <c r="B4689" s="97"/>
      <c r="C4689" s="97"/>
      <c r="D4689" s="98"/>
      <c r="E4689" s="98"/>
      <c r="F4689" s="98"/>
      <c r="G4689" s="98"/>
      <c r="H4689" s="98"/>
      <c r="I4689" s="98"/>
      <c r="J4689" s="98"/>
      <c r="K4689" s="98"/>
      <c r="L4689" s="98"/>
      <c r="M4689" s="98"/>
    </row>
    <row r="4690" spans="1:13">
      <c r="A4690" s="5"/>
      <c r="B4690" s="97"/>
      <c r="C4690" s="97"/>
      <c r="D4690" s="98"/>
      <c r="E4690" s="98"/>
      <c r="F4690" s="98"/>
      <c r="G4690" s="98"/>
      <c r="H4690" s="98"/>
      <c r="I4690" s="98"/>
      <c r="J4690" s="98"/>
      <c r="K4690" s="98"/>
      <c r="L4690" s="98"/>
      <c r="M4690" s="98"/>
    </row>
    <row r="4691" spans="1:13">
      <c r="A4691" s="5"/>
      <c r="B4691" s="97"/>
      <c r="C4691" s="97"/>
      <c r="D4691" s="98"/>
      <c r="E4691" s="98"/>
      <c r="F4691" s="98"/>
      <c r="G4691" s="98"/>
      <c r="H4691" s="98"/>
      <c r="I4691" s="98"/>
      <c r="J4691" s="98"/>
      <c r="K4691" s="98"/>
      <c r="L4691" s="98"/>
      <c r="M4691" s="98"/>
    </row>
    <row r="4692" spans="1:13">
      <c r="A4692" s="5"/>
      <c r="B4692" s="97"/>
      <c r="C4692" s="97"/>
      <c r="D4692" s="98"/>
      <c r="E4692" s="98"/>
      <c r="F4692" s="98"/>
      <c r="G4692" s="98"/>
      <c r="H4692" s="98"/>
      <c r="I4692" s="98"/>
      <c r="J4692" s="98"/>
      <c r="K4692" s="98"/>
      <c r="L4692" s="98"/>
      <c r="M4692" s="98"/>
    </row>
    <row r="4693" spans="1:13">
      <c r="A4693" s="5"/>
      <c r="B4693" s="97"/>
      <c r="C4693" s="97"/>
      <c r="D4693" s="98"/>
      <c r="E4693" s="98"/>
      <c r="F4693" s="4"/>
      <c r="G4693" s="4"/>
      <c r="H4693" s="98"/>
      <c r="I4693" s="98"/>
      <c r="J4693" s="98"/>
      <c r="K4693" s="98"/>
      <c r="L4693" s="98"/>
      <c r="M4693" s="98"/>
    </row>
    <row r="4694" spans="1:13">
      <c r="A4694" s="5"/>
      <c r="B4694" s="97"/>
      <c r="C4694" s="97"/>
      <c r="D4694" s="98"/>
      <c r="E4694" s="98"/>
      <c r="F4694" s="98"/>
      <c r="G4694" s="98"/>
      <c r="H4694" s="98"/>
      <c r="I4694" s="98"/>
      <c r="J4694" s="98"/>
      <c r="K4694" s="98"/>
      <c r="L4694" s="98"/>
      <c r="M4694" s="98"/>
    </row>
    <row r="4695" spans="1:13">
      <c r="A4695" s="5"/>
      <c r="B4695" s="97"/>
      <c r="C4695" s="97"/>
      <c r="D4695" s="98"/>
      <c r="E4695" s="98"/>
      <c r="F4695" s="98"/>
      <c r="G4695" s="98"/>
      <c r="H4695" s="98"/>
      <c r="I4695" s="98"/>
      <c r="J4695" s="98"/>
      <c r="K4695" s="98"/>
      <c r="L4695" s="98"/>
      <c r="M4695" s="98"/>
    </row>
    <row r="4696" spans="1:13">
      <c r="A4696" s="5"/>
      <c r="B4696" s="97"/>
      <c r="C4696" s="97"/>
      <c r="D4696" s="98"/>
      <c r="E4696" s="98"/>
      <c r="F4696" s="98"/>
      <c r="G4696" s="98"/>
      <c r="H4696" s="98"/>
      <c r="I4696" s="98"/>
      <c r="J4696" s="98"/>
      <c r="K4696" s="98"/>
      <c r="L4696" s="98"/>
      <c r="M4696" s="98"/>
    </row>
    <row r="4697" spans="1:13">
      <c r="A4697" s="5"/>
      <c r="B4697" s="97"/>
      <c r="C4697" s="97"/>
      <c r="D4697" s="98"/>
      <c r="E4697" s="98"/>
      <c r="F4697" s="98"/>
      <c r="G4697" s="98"/>
      <c r="H4697" s="98"/>
      <c r="I4697" s="98"/>
      <c r="J4697" s="98"/>
      <c r="K4697" s="98"/>
      <c r="L4697" s="98"/>
      <c r="M4697" s="98"/>
    </row>
    <row r="4698" spans="1:13">
      <c r="A4698" s="5"/>
      <c r="B4698" s="97"/>
      <c r="C4698" s="97"/>
      <c r="D4698" s="98"/>
      <c r="E4698" s="98"/>
      <c r="F4698" s="98"/>
      <c r="G4698" s="98"/>
      <c r="H4698" s="98"/>
      <c r="I4698" s="98"/>
      <c r="J4698" s="98"/>
      <c r="K4698" s="98"/>
      <c r="L4698" s="98"/>
      <c r="M4698" s="98"/>
    </row>
    <row r="4699" spans="1:13">
      <c r="A4699" s="5"/>
      <c r="B4699" s="97"/>
      <c r="C4699" s="97"/>
      <c r="D4699" s="98"/>
      <c r="E4699" s="98"/>
      <c r="F4699" s="98"/>
      <c r="G4699" s="98"/>
      <c r="H4699" s="98"/>
      <c r="I4699" s="98"/>
      <c r="J4699" s="98"/>
      <c r="K4699" s="98"/>
      <c r="L4699" s="98"/>
      <c r="M4699" s="98"/>
    </row>
    <row r="4700" spans="1:13">
      <c r="A4700" s="5"/>
      <c r="B4700" s="97"/>
      <c r="C4700" s="97"/>
      <c r="D4700" s="98"/>
      <c r="E4700" s="98"/>
      <c r="F4700" s="98"/>
      <c r="G4700" s="98"/>
      <c r="H4700" s="98"/>
      <c r="I4700" s="98"/>
      <c r="J4700" s="98"/>
      <c r="K4700" s="98"/>
      <c r="L4700" s="98"/>
      <c r="M4700" s="98"/>
    </row>
    <row r="4701" spans="1:13">
      <c r="A4701" s="5"/>
      <c r="B4701" s="97"/>
      <c r="C4701" s="97"/>
      <c r="D4701" s="98"/>
      <c r="E4701" s="98"/>
      <c r="F4701" s="98"/>
      <c r="G4701" s="98"/>
      <c r="H4701" s="98"/>
      <c r="I4701" s="98"/>
      <c r="J4701" s="98"/>
      <c r="K4701" s="98"/>
      <c r="L4701" s="98"/>
      <c r="M4701" s="98"/>
    </row>
    <row r="4702" spans="1:13">
      <c r="A4702" s="5"/>
      <c r="B4702" s="97"/>
      <c r="C4702" s="97"/>
      <c r="D4702" s="98"/>
      <c r="E4702" s="98"/>
      <c r="F4702" s="98"/>
      <c r="G4702" s="98"/>
      <c r="H4702" s="98"/>
      <c r="I4702" s="98"/>
      <c r="J4702" s="98"/>
      <c r="K4702" s="98"/>
      <c r="L4702" s="98"/>
      <c r="M4702" s="98"/>
    </row>
    <row r="4703" spans="1:13">
      <c r="A4703" s="5"/>
      <c r="B4703" s="97"/>
      <c r="C4703" s="97"/>
      <c r="D4703" s="98"/>
      <c r="E4703" s="98"/>
      <c r="F4703" s="98"/>
      <c r="G4703" s="98"/>
      <c r="H4703" s="98"/>
      <c r="I4703" s="98"/>
      <c r="J4703" s="98"/>
      <c r="K4703" s="98"/>
      <c r="L4703" s="98"/>
      <c r="M4703" s="98"/>
    </row>
    <row r="4704" spans="1:13">
      <c r="A4704" s="5"/>
      <c r="B4704" s="97"/>
      <c r="C4704" s="97"/>
      <c r="D4704" s="98"/>
      <c r="E4704" s="98"/>
      <c r="F4704" s="98"/>
      <c r="G4704" s="98"/>
      <c r="H4704" s="98"/>
      <c r="I4704" s="98"/>
      <c r="J4704" s="98"/>
      <c r="K4704" s="98"/>
      <c r="L4704" s="98"/>
      <c r="M4704" s="98"/>
    </row>
    <row r="4705" spans="1:13">
      <c r="A4705" s="5"/>
      <c r="B4705" s="97"/>
      <c r="C4705" s="97"/>
      <c r="D4705" s="98"/>
      <c r="E4705" s="98"/>
      <c r="F4705" s="98"/>
      <c r="G4705" s="98"/>
      <c r="H4705" s="98"/>
      <c r="I4705" s="98"/>
      <c r="J4705" s="98"/>
      <c r="K4705" s="98"/>
      <c r="L4705" s="98"/>
      <c r="M4705" s="98"/>
    </row>
    <row r="4706" spans="1:13">
      <c r="A4706" s="5"/>
      <c r="B4706" s="97"/>
      <c r="C4706" s="97"/>
      <c r="D4706" s="98"/>
      <c r="E4706" s="98"/>
      <c r="F4706" s="98"/>
      <c r="G4706" s="98"/>
      <c r="H4706" s="98"/>
      <c r="I4706" s="98"/>
      <c r="J4706" s="98"/>
      <c r="K4706" s="98"/>
      <c r="L4706" s="98"/>
      <c r="M4706" s="98"/>
    </row>
    <row r="4707" spans="1:13">
      <c r="A4707" s="5"/>
      <c r="B4707" s="97"/>
      <c r="C4707" s="97"/>
      <c r="D4707" s="98"/>
      <c r="E4707" s="98"/>
      <c r="F4707" s="98"/>
      <c r="G4707" s="98"/>
      <c r="H4707" s="98"/>
      <c r="I4707" s="98"/>
      <c r="J4707" s="98"/>
      <c r="K4707" s="98"/>
      <c r="L4707" s="98"/>
      <c r="M4707" s="98"/>
    </row>
    <row r="4708" spans="1:13">
      <c r="A4708" s="5"/>
      <c r="B4708" s="97"/>
      <c r="C4708" s="97"/>
      <c r="D4708" s="98"/>
      <c r="E4708" s="98"/>
      <c r="F4708" s="98"/>
      <c r="G4708" s="98"/>
      <c r="H4708" s="98"/>
      <c r="I4708" s="98"/>
      <c r="J4708" s="98"/>
      <c r="K4708" s="98"/>
      <c r="L4708" s="98"/>
      <c r="M4708" s="98"/>
    </row>
    <row r="4709" spans="1:13">
      <c r="A4709" s="5"/>
      <c r="B4709" s="97"/>
      <c r="C4709" s="97"/>
      <c r="D4709" s="98"/>
      <c r="E4709" s="98"/>
      <c r="F4709" s="98"/>
      <c r="G4709" s="98"/>
      <c r="H4709" s="98"/>
      <c r="I4709" s="98"/>
      <c r="J4709" s="98"/>
      <c r="K4709" s="98"/>
      <c r="L4709" s="98"/>
      <c r="M4709" s="98"/>
    </row>
    <row r="4710" spans="1:13">
      <c r="A4710" s="5"/>
      <c r="B4710" s="97"/>
      <c r="C4710" s="97"/>
      <c r="D4710" s="98"/>
      <c r="E4710" s="98"/>
      <c r="F4710" s="98"/>
      <c r="G4710" s="98"/>
      <c r="H4710" s="98"/>
      <c r="I4710" s="98"/>
      <c r="J4710" s="98"/>
      <c r="K4710" s="98"/>
      <c r="L4710" s="98"/>
      <c r="M4710" s="98"/>
    </row>
    <row r="4711" spans="1:13">
      <c r="A4711" s="5"/>
      <c r="B4711" s="97"/>
      <c r="C4711" s="97"/>
      <c r="D4711" s="98"/>
      <c r="E4711" s="98"/>
      <c r="F4711" s="98"/>
      <c r="G4711" s="98"/>
      <c r="H4711" s="98"/>
      <c r="I4711" s="98"/>
      <c r="J4711" s="98"/>
      <c r="K4711" s="98"/>
      <c r="L4711" s="98"/>
      <c r="M4711" s="98"/>
    </row>
    <row r="4712" spans="1:13">
      <c r="A4712" s="5"/>
      <c r="B4712" s="97"/>
      <c r="C4712" s="97"/>
      <c r="D4712" s="98"/>
      <c r="E4712" s="98"/>
      <c r="F4712" s="98"/>
      <c r="G4712" s="98"/>
      <c r="H4712" s="98"/>
      <c r="I4712" s="98"/>
      <c r="J4712" s="98"/>
      <c r="K4712" s="98"/>
      <c r="L4712" s="98"/>
      <c r="M4712" s="98"/>
    </row>
    <row r="4713" spans="1:13">
      <c r="A4713" s="5"/>
      <c r="B4713" s="97"/>
      <c r="C4713" s="97"/>
      <c r="D4713" s="98"/>
      <c r="E4713" s="98"/>
      <c r="F4713" s="98"/>
      <c r="G4713" s="98"/>
      <c r="H4713" s="98"/>
      <c r="I4713" s="98"/>
      <c r="J4713" s="98"/>
      <c r="K4713" s="98"/>
      <c r="L4713" s="98"/>
      <c r="M4713" s="98"/>
    </row>
    <row r="4714" spans="1:13">
      <c r="A4714" s="5"/>
      <c r="B4714" s="97"/>
      <c r="C4714" s="97"/>
      <c r="D4714" s="98"/>
      <c r="E4714" s="98"/>
      <c r="F4714" s="98"/>
      <c r="G4714" s="98"/>
      <c r="H4714" s="98"/>
      <c r="I4714" s="98"/>
      <c r="J4714" s="98"/>
      <c r="K4714" s="98"/>
      <c r="L4714" s="98"/>
      <c r="M4714" s="98"/>
    </row>
    <row r="4715" spans="1:13">
      <c r="A4715" s="5"/>
      <c r="B4715" s="97"/>
      <c r="C4715" s="97"/>
      <c r="D4715" s="98"/>
      <c r="E4715" s="98"/>
      <c r="F4715" s="98"/>
      <c r="G4715" s="98"/>
      <c r="H4715" s="98"/>
      <c r="I4715" s="98"/>
      <c r="J4715" s="98"/>
      <c r="K4715" s="98"/>
      <c r="L4715" s="98"/>
      <c r="M4715" s="98"/>
    </row>
    <row r="4716" spans="1:13">
      <c r="A4716" s="5"/>
      <c r="B4716" s="97"/>
      <c r="C4716" s="97"/>
      <c r="D4716" s="98"/>
      <c r="E4716" s="98"/>
      <c r="F4716" s="98"/>
      <c r="G4716" s="98"/>
      <c r="H4716" s="98"/>
      <c r="I4716" s="98"/>
      <c r="J4716" s="98"/>
      <c r="K4716" s="98"/>
      <c r="L4716" s="98"/>
      <c r="M4716" s="98"/>
    </row>
    <row r="4717" spans="1:13">
      <c r="A4717" s="5"/>
      <c r="B4717" s="97"/>
      <c r="C4717" s="97"/>
      <c r="D4717" s="98"/>
      <c r="E4717" s="98"/>
      <c r="F4717" s="98"/>
      <c r="G4717" s="98"/>
      <c r="H4717" s="98"/>
      <c r="I4717" s="98"/>
      <c r="J4717" s="98"/>
      <c r="K4717" s="98"/>
      <c r="L4717" s="98"/>
      <c r="M4717" s="98"/>
    </row>
    <row r="4718" spans="1:13">
      <c r="A4718" s="5"/>
      <c r="B4718" s="97"/>
      <c r="C4718" s="97"/>
      <c r="D4718" s="98"/>
      <c r="E4718" s="98"/>
      <c r="F4718" s="98"/>
      <c r="G4718" s="98"/>
      <c r="H4718" s="98"/>
      <c r="I4718" s="98"/>
      <c r="J4718" s="98"/>
      <c r="K4718" s="98"/>
      <c r="L4718" s="98"/>
      <c r="M4718" s="98"/>
    </row>
    <row r="4719" spans="1:13">
      <c r="A4719" s="5"/>
      <c r="B4719" s="97"/>
      <c r="C4719" s="97"/>
      <c r="D4719" s="98"/>
      <c r="E4719" s="98"/>
      <c r="F4719" s="98"/>
      <c r="G4719" s="98"/>
      <c r="H4719" s="98"/>
      <c r="I4719" s="98"/>
      <c r="J4719" s="98"/>
      <c r="K4719" s="98"/>
      <c r="L4719" s="98"/>
      <c r="M4719" s="98"/>
    </row>
    <row r="4720" spans="1:13">
      <c r="A4720" s="5"/>
      <c r="B4720" s="97"/>
      <c r="C4720" s="3"/>
      <c r="D4720" s="4"/>
      <c r="E4720" s="4"/>
      <c r="F4720" s="4"/>
      <c r="G4720" s="4"/>
      <c r="H4720" s="98"/>
      <c r="I4720" s="98"/>
      <c r="J4720" s="98"/>
      <c r="K4720" s="98"/>
      <c r="L4720" s="98"/>
      <c r="M4720" s="98"/>
    </row>
    <row r="4721" spans="1:13">
      <c r="A4721" s="5"/>
      <c r="B4721" s="97"/>
      <c r="C4721" s="97"/>
      <c r="D4721" s="98"/>
      <c r="E4721" s="98"/>
      <c r="F4721" s="98"/>
      <c r="G4721" s="98"/>
      <c r="H4721" s="98"/>
      <c r="I4721" s="98"/>
      <c r="J4721" s="98"/>
      <c r="K4721" s="98"/>
      <c r="L4721" s="98"/>
      <c r="M4721" s="98"/>
    </row>
    <row r="4722" spans="1:13">
      <c r="A4722" s="5"/>
      <c r="B4722" s="97"/>
      <c r="C4722" s="97"/>
      <c r="D4722" s="98"/>
      <c r="E4722" s="98"/>
      <c r="F4722" s="98"/>
      <c r="G4722" s="98"/>
      <c r="H4722" s="98"/>
      <c r="I4722" s="98"/>
      <c r="J4722" s="98"/>
      <c r="K4722" s="98"/>
      <c r="L4722" s="98"/>
      <c r="M4722" s="98"/>
    </row>
    <row r="4723" spans="1:13">
      <c r="A4723" s="5"/>
      <c r="B4723" s="97"/>
      <c r="C4723" s="97"/>
      <c r="D4723" s="98"/>
      <c r="E4723" s="98"/>
      <c r="F4723" s="98"/>
      <c r="G4723" s="98"/>
      <c r="H4723" s="98"/>
      <c r="I4723" s="98"/>
      <c r="J4723" s="98"/>
      <c r="K4723" s="98"/>
      <c r="L4723" s="98"/>
      <c r="M4723" s="98"/>
    </row>
    <row r="4724" spans="1:13">
      <c r="A4724" s="5"/>
      <c r="B4724" s="97"/>
      <c r="C4724" s="97"/>
      <c r="D4724" s="98"/>
      <c r="E4724" s="98"/>
      <c r="F4724" s="98"/>
      <c r="G4724" s="98"/>
      <c r="H4724" s="98"/>
      <c r="I4724" s="98"/>
      <c r="J4724" s="98"/>
      <c r="K4724" s="98"/>
      <c r="L4724" s="98"/>
      <c r="M4724" s="98"/>
    </row>
    <row r="4725" spans="1:13">
      <c r="A4725" s="5"/>
      <c r="B4725" s="97"/>
      <c r="C4725" s="97"/>
      <c r="D4725" s="98"/>
      <c r="E4725" s="98"/>
      <c r="F4725" s="98"/>
      <c r="G4725" s="98"/>
      <c r="H4725" s="98"/>
      <c r="I4725" s="98"/>
      <c r="J4725" s="98"/>
      <c r="K4725" s="98"/>
      <c r="L4725" s="98"/>
      <c r="M4725" s="98"/>
    </row>
    <row r="4726" spans="1:13">
      <c r="A4726" s="5"/>
      <c r="B4726" s="97"/>
      <c r="C4726" s="97"/>
      <c r="D4726" s="98"/>
      <c r="E4726" s="98"/>
      <c r="F4726" s="98"/>
      <c r="G4726" s="98"/>
      <c r="H4726" s="98"/>
      <c r="I4726" s="98"/>
      <c r="J4726" s="98"/>
      <c r="K4726" s="98"/>
      <c r="L4726" s="98"/>
      <c r="M4726" s="98"/>
    </row>
    <row r="4727" spans="1:13">
      <c r="A4727" s="5"/>
      <c r="B4727" s="97"/>
      <c r="C4727" s="97"/>
      <c r="D4727" s="98"/>
      <c r="E4727" s="98"/>
      <c r="F4727" s="98"/>
      <c r="G4727" s="98"/>
      <c r="H4727" s="98"/>
      <c r="I4727" s="98"/>
      <c r="J4727" s="98"/>
      <c r="K4727" s="98"/>
      <c r="L4727" s="98"/>
      <c r="M4727" s="98"/>
    </row>
    <row r="4728" spans="1:13">
      <c r="A4728" s="5"/>
      <c r="B4728" s="3"/>
      <c r="C4728" s="3"/>
      <c r="D4728" s="4"/>
      <c r="E4728" s="4"/>
      <c r="F4728" s="4"/>
      <c r="G4728" s="4"/>
      <c r="H4728" s="98"/>
      <c r="I4728" s="98"/>
      <c r="J4728" s="4"/>
      <c r="K4728" s="4"/>
      <c r="L4728" s="4"/>
      <c r="M4728" s="4"/>
    </row>
    <row r="4729" spans="1:13">
      <c r="A4729" s="5"/>
      <c r="B4729" s="97"/>
      <c r="C4729" s="97"/>
      <c r="D4729" s="98"/>
      <c r="E4729" s="98"/>
      <c r="F4729" s="98"/>
      <c r="G4729" s="98"/>
      <c r="H4729" s="98"/>
      <c r="I4729" s="98"/>
      <c r="J4729" s="98"/>
      <c r="K4729" s="98"/>
      <c r="L4729" s="98"/>
      <c r="M4729" s="98"/>
    </row>
    <row r="4730" spans="1:13">
      <c r="A4730" s="5"/>
      <c r="B4730" s="97"/>
      <c r="C4730" s="97"/>
      <c r="D4730" s="98"/>
      <c r="E4730" s="98"/>
      <c r="F4730" s="98"/>
      <c r="G4730" s="98"/>
      <c r="H4730" s="98"/>
      <c r="I4730" s="98"/>
      <c r="J4730" s="98"/>
      <c r="K4730" s="98"/>
      <c r="L4730" s="98"/>
      <c r="M4730" s="98"/>
    </row>
    <row r="4731" spans="1:13">
      <c r="A4731" s="5"/>
      <c r="B4731" s="97"/>
      <c r="C4731" s="97"/>
      <c r="D4731" s="98"/>
      <c r="E4731" s="98"/>
      <c r="F4731" s="98"/>
      <c r="G4731" s="98"/>
      <c r="H4731" s="98"/>
      <c r="I4731" s="98"/>
      <c r="J4731" s="98"/>
      <c r="K4731" s="98"/>
      <c r="L4731" s="98"/>
      <c r="M4731" s="98"/>
    </row>
    <row r="4732" spans="1:13">
      <c r="A4732" s="5"/>
      <c r="B4732" s="97"/>
      <c r="C4732" s="97"/>
      <c r="D4732" s="98"/>
      <c r="E4732" s="98"/>
      <c r="F4732" s="98"/>
      <c r="G4732" s="98"/>
      <c r="H4732" s="98"/>
      <c r="I4732" s="98"/>
      <c r="J4732" s="98"/>
      <c r="K4732" s="98"/>
      <c r="L4732" s="98"/>
      <c r="M4732" s="98"/>
    </row>
    <row r="4733" spans="1:13">
      <c r="A4733" s="5"/>
      <c r="B4733" s="97"/>
      <c r="C4733" s="97"/>
      <c r="D4733" s="98"/>
      <c r="E4733" s="98"/>
      <c r="F4733" s="98"/>
      <c r="G4733" s="98"/>
      <c r="H4733" s="98"/>
      <c r="I4733" s="98"/>
      <c r="J4733" s="98"/>
      <c r="K4733" s="98"/>
      <c r="L4733" s="98"/>
      <c r="M4733" s="98"/>
    </row>
    <row r="4734" spans="1:13">
      <c r="A4734" s="5"/>
      <c r="B4734" s="97"/>
      <c r="C4734" s="97"/>
      <c r="D4734" s="98"/>
      <c r="E4734" s="98"/>
      <c r="F4734" s="98"/>
      <c r="G4734" s="98"/>
      <c r="H4734" s="98"/>
      <c r="I4734" s="98"/>
      <c r="J4734" s="98"/>
      <c r="K4734" s="98"/>
      <c r="L4734" s="98"/>
      <c r="M4734" s="98"/>
    </row>
    <row r="4735" spans="1:13">
      <c r="A4735" s="5"/>
      <c r="B4735" s="97"/>
      <c r="C4735" s="97"/>
      <c r="D4735" s="98"/>
      <c r="E4735" s="98"/>
      <c r="F4735" s="98"/>
      <c r="G4735" s="98"/>
      <c r="H4735" s="98"/>
      <c r="I4735" s="98"/>
      <c r="J4735" s="98"/>
      <c r="K4735" s="98"/>
      <c r="L4735" s="98"/>
      <c r="M4735" s="98"/>
    </row>
    <row r="4736" spans="1:13">
      <c r="A4736" s="5"/>
      <c r="B4736" s="97"/>
      <c r="C4736" s="97"/>
      <c r="D4736" s="98"/>
      <c r="E4736" s="98"/>
      <c r="F4736" s="98"/>
      <c r="G4736" s="98"/>
      <c r="H4736" s="98"/>
      <c r="I4736" s="98"/>
      <c r="J4736" s="98"/>
      <c r="K4736" s="98"/>
      <c r="L4736" s="98"/>
      <c r="M4736" s="98"/>
    </row>
    <row r="4737" spans="1:13">
      <c r="A4737" s="5"/>
      <c r="B4737" s="97"/>
      <c r="C4737" s="97"/>
      <c r="D4737" s="98"/>
      <c r="E4737" s="98"/>
      <c r="F4737" s="98"/>
      <c r="G4737" s="98"/>
      <c r="H4737" s="98"/>
      <c r="I4737" s="98"/>
      <c r="J4737" s="98"/>
      <c r="K4737" s="98"/>
      <c r="L4737" s="98"/>
      <c r="M4737" s="98"/>
    </row>
    <row r="4738" spans="1:13">
      <c r="A4738" s="5"/>
      <c r="B4738" s="97"/>
      <c r="C4738" s="97"/>
      <c r="D4738" s="98"/>
      <c r="E4738" s="98"/>
      <c r="F4738" s="98"/>
      <c r="G4738" s="98"/>
      <c r="H4738" s="98"/>
      <c r="I4738" s="98"/>
      <c r="J4738" s="98"/>
      <c r="K4738" s="98"/>
      <c r="L4738" s="98"/>
      <c r="M4738" s="98"/>
    </row>
    <row r="4739" spans="1:13">
      <c r="A4739" s="5"/>
      <c r="B4739" s="97"/>
      <c r="C4739" s="97"/>
      <c r="D4739" s="98"/>
      <c r="E4739" s="98"/>
      <c r="F4739" s="98"/>
      <c r="G4739" s="98"/>
      <c r="H4739" s="98"/>
      <c r="I4739" s="98"/>
      <c r="J4739" s="98"/>
      <c r="K4739" s="98"/>
      <c r="L4739" s="98"/>
      <c r="M4739" s="98"/>
    </row>
    <row r="4740" spans="1:13">
      <c r="A4740" s="5"/>
      <c r="B4740" s="97"/>
      <c r="C4740" s="97"/>
      <c r="D4740" s="98"/>
      <c r="E4740" s="98"/>
      <c r="F4740" s="98"/>
      <c r="G4740" s="98"/>
      <c r="H4740" s="98"/>
      <c r="I4740" s="98"/>
      <c r="J4740" s="98"/>
      <c r="K4740" s="98"/>
      <c r="L4740" s="98"/>
      <c r="M4740" s="98"/>
    </row>
    <row r="4741" spans="1:13">
      <c r="A4741" s="5"/>
      <c r="B4741" s="97"/>
      <c r="C4741" s="97"/>
      <c r="D4741" s="98"/>
      <c r="E4741" s="98"/>
      <c r="F4741" s="98"/>
      <c r="G4741" s="98"/>
      <c r="H4741" s="98"/>
      <c r="I4741" s="98"/>
      <c r="J4741" s="98"/>
      <c r="K4741" s="98"/>
      <c r="L4741" s="98"/>
      <c r="M4741" s="98"/>
    </row>
    <row r="4742" spans="1:13">
      <c r="A4742" s="5"/>
      <c r="B4742" s="97"/>
      <c r="C4742" s="97"/>
      <c r="D4742" s="98"/>
      <c r="E4742" s="98"/>
      <c r="F4742" s="98"/>
      <c r="G4742" s="98"/>
      <c r="H4742" s="98"/>
      <c r="I4742" s="98"/>
      <c r="J4742" s="98"/>
      <c r="K4742" s="98"/>
      <c r="L4742" s="98"/>
      <c r="M4742" s="98"/>
    </row>
    <row r="4743" spans="1:13">
      <c r="A4743" s="5"/>
      <c r="B4743" s="97"/>
      <c r="C4743" s="97"/>
      <c r="D4743" s="98"/>
      <c r="E4743" s="98"/>
      <c r="F4743" s="98"/>
      <c r="G4743" s="98"/>
      <c r="H4743" s="98"/>
      <c r="I4743" s="98"/>
      <c r="J4743" s="98"/>
      <c r="K4743" s="98"/>
      <c r="L4743" s="98"/>
      <c r="M4743" s="98"/>
    </row>
    <row r="4744" spans="1:13">
      <c r="A4744" s="5"/>
      <c r="B4744" s="97"/>
      <c r="C4744" s="97"/>
      <c r="D4744" s="98"/>
      <c r="E4744" s="98"/>
      <c r="F4744" s="98"/>
      <c r="G4744" s="98"/>
      <c r="H4744" s="98"/>
      <c r="I4744" s="98"/>
      <c r="J4744" s="98"/>
      <c r="K4744" s="98"/>
      <c r="L4744" s="98"/>
      <c r="M4744" s="98"/>
    </row>
    <row r="4745" spans="1:13">
      <c r="A4745" s="5"/>
      <c r="B4745" s="97"/>
      <c r="C4745" s="97"/>
      <c r="D4745" s="98"/>
      <c r="E4745" s="98"/>
      <c r="F4745" s="98"/>
      <c r="G4745" s="98"/>
      <c r="H4745" s="98"/>
      <c r="I4745" s="98"/>
      <c r="J4745" s="98"/>
      <c r="K4745" s="98"/>
      <c r="L4745" s="98"/>
      <c r="M4745" s="98"/>
    </row>
    <row r="4746" spans="1:13">
      <c r="A4746" s="5"/>
      <c r="B4746" s="97"/>
      <c r="C4746" s="97"/>
      <c r="D4746" s="98"/>
      <c r="E4746" s="98"/>
      <c r="F4746" s="98"/>
      <c r="G4746" s="98"/>
      <c r="H4746" s="98"/>
      <c r="I4746" s="98"/>
      <c r="J4746" s="98"/>
      <c r="K4746" s="98"/>
      <c r="L4746" s="98"/>
      <c r="M4746" s="98"/>
    </row>
    <row r="4747" spans="1:13">
      <c r="A4747" s="5"/>
      <c r="B4747" s="97"/>
      <c r="C4747" s="97"/>
      <c r="D4747" s="98"/>
      <c r="E4747" s="98"/>
      <c r="F4747" s="98"/>
      <c r="G4747" s="98"/>
      <c r="H4747" s="98"/>
      <c r="I4747" s="98"/>
      <c r="J4747" s="98"/>
      <c r="K4747" s="98"/>
      <c r="L4747" s="98"/>
      <c r="M4747" s="98"/>
    </row>
    <row r="4748" spans="1:13">
      <c r="A4748" s="5"/>
      <c r="B4748" s="3"/>
      <c r="C4748" s="3"/>
      <c r="D4748" s="4"/>
      <c r="E4748" s="4"/>
      <c r="F4748" s="4"/>
      <c r="G4748" s="4"/>
      <c r="H4748" s="98"/>
      <c r="I4748" s="4"/>
      <c r="J4748" s="4"/>
      <c r="K4748" s="4"/>
      <c r="L4748" s="4"/>
      <c r="M4748" s="4"/>
    </row>
    <row r="4749" spans="1:13">
      <c r="A4749" s="5"/>
      <c r="B4749" s="97"/>
      <c r="C4749" s="97"/>
      <c r="D4749" s="98"/>
      <c r="E4749" s="98"/>
      <c r="F4749" s="98"/>
      <c r="G4749" s="98"/>
      <c r="H4749" s="98"/>
      <c r="I4749" s="98"/>
      <c r="J4749" s="98"/>
      <c r="K4749" s="98"/>
      <c r="L4749" s="98"/>
      <c r="M4749" s="98"/>
    </row>
    <row r="4750" spans="1:13">
      <c r="A4750" s="5"/>
      <c r="B4750" s="97"/>
      <c r="C4750" s="97"/>
      <c r="D4750" s="98"/>
      <c r="E4750" s="98"/>
      <c r="F4750" s="98"/>
      <c r="G4750" s="98"/>
      <c r="H4750" s="98"/>
      <c r="I4750" s="98"/>
      <c r="J4750" s="98"/>
      <c r="K4750" s="98"/>
      <c r="L4750" s="98"/>
      <c r="M4750" s="98"/>
    </row>
    <row r="4751" spans="1:13">
      <c r="A4751" s="5"/>
      <c r="B4751" s="97"/>
      <c r="C4751" s="97"/>
      <c r="D4751" s="98"/>
      <c r="E4751" s="98"/>
      <c r="F4751" s="98"/>
      <c r="G4751" s="98"/>
      <c r="H4751" s="98"/>
      <c r="I4751" s="98"/>
      <c r="J4751" s="98"/>
      <c r="K4751" s="98"/>
      <c r="L4751" s="98"/>
      <c r="M4751" s="98"/>
    </row>
    <row r="4752" spans="1:13">
      <c r="A4752" s="5"/>
      <c r="B4752" s="97"/>
      <c r="C4752" s="97"/>
      <c r="D4752" s="98"/>
      <c r="E4752" s="98"/>
      <c r="F4752" s="98"/>
      <c r="G4752" s="98"/>
      <c r="H4752" s="98"/>
      <c r="I4752" s="98"/>
      <c r="J4752" s="98"/>
      <c r="K4752" s="98"/>
      <c r="L4752" s="98"/>
      <c r="M4752" s="98"/>
    </row>
    <row r="4753" spans="1:13">
      <c r="A4753" s="5"/>
      <c r="B4753" s="97"/>
      <c r="C4753" s="97"/>
      <c r="D4753" s="98"/>
      <c r="E4753" s="98"/>
      <c r="F4753" s="98"/>
      <c r="G4753" s="98"/>
      <c r="H4753" s="98"/>
      <c r="I4753" s="98"/>
      <c r="J4753" s="98"/>
      <c r="K4753" s="98"/>
      <c r="L4753" s="98"/>
      <c r="M4753" s="98"/>
    </row>
    <row r="4754" spans="1:13">
      <c r="A4754" s="5"/>
      <c r="B4754" s="97"/>
      <c r="C4754" s="97"/>
      <c r="D4754" s="98"/>
      <c r="E4754" s="98"/>
      <c r="F4754" s="98"/>
      <c r="G4754" s="98"/>
      <c r="H4754" s="98"/>
      <c r="I4754" s="98"/>
      <c r="J4754" s="98"/>
      <c r="K4754" s="98"/>
      <c r="L4754" s="98"/>
      <c r="M4754" s="98"/>
    </row>
    <row r="4755" spans="1:13">
      <c r="A4755" s="5"/>
      <c r="B4755" s="97"/>
      <c r="C4755" s="97"/>
      <c r="D4755" s="98"/>
      <c r="E4755" s="98"/>
      <c r="F4755" s="98"/>
      <c r="G4755" s="98"/>
      <c r="H4755" s="98"/>
      <c r="I4755" s="98"/>
      <c r="J4755" s="98"/>
      <c r="K4755" s="98"/>
      <c r="L4755" s="98"/>
      <c r="M4755" s="98"/>
    </row>
    <row r="4756" spans="1:13">
      <c r="A4756" s="5"/>
      <c r="B4756" s="97"/>
      <c r="C4756" s="97"/>
      <c r="D4756" s="98"/>
      <c r="E4756" s="98"/>
      <c r="F4756" s="98"/>
      <c r="G4756" s="98"/>
      <c r="H4756" s="98"/>
      <c r="I4756" s="98"/>
      <c r="J4756" s="98"/>
      <c r="K4756" s="98"/>
      <c r="L4756" s="98"/>
      <c r="M4756" s="98"/>
    </row>
    <row r="4757" spans="1:13">
      <c r="A4757" s="5"/>
      <c r="B4757" s="97"/>
      <c r="C4757" s="97"/>
      <c r="D4757" s="98"/>
      <c r="E4757" s="98"/>
      <c r="F4757" s="98"/>
      <c r="G4757" s="98"/>
      <c r="H4757" s="98"/>
      <c r="I4757" s="98"/>
      <c r="J4757" s="98"/>
      <c r="K4757" s="98"/>
      <c r="L4757" s="98"/>
      <c r="M4757" s="98"/>
    </row>
    <row r="4758" spans="1:13">
      <c r="A4758" s="5"/>
      <c r="B4758" s="97"/>
      <c r="C4758" s="97"/>
      <c r="D4758" s="98"/>
      <c r="E4758" s="98"/>
      <c r="F4758" s="98"/>
      <c r="G4758" s="98"/>
      <c r="H4758" s="98"/>
      <c r="I4758" s="98"/>
      <c r="J4758" s="98"/>
      <c r="K4758" s="98"/>
      <c r="L4758" s="98"/>
      <c r="M4758" s="98"/>
    </row>
    <row r="4759" spans="1:13">
      <c r="A4759" s="5"/>
      <c r="B4759" s="97"/>
      <c r="C4759" s="97"/>
      <c r="D4759" s="98"/>
      <c r="E4759" s="98"/>
      <c r="F4759" s="98"/>
      <c r="G4759" s="98"/>
      <c r="H4759" s="98"/>
      <c r="I4759" s="98"/>
      <c r="J4759" s="98"/>
      <c r="K4759" s="98"/>
      <c r="L4759" s="98"/>
      <c r="M4759" s="98"/>
    </row>
    <row r="4760" spans="1:13">
      <c r="A4760" s="5"/>
      <c r="B4760" s="97"/>
      <c r="C4760" s="97"/>
      <c r="D4760" s="98"/>
      <c r="E4760" s="98"/>
      <c r="F4760" s="98"/>
      <c r="G4760" s="98"/>
      <c r="H4760" s="98"/>
      <c r="I4760" s="98"/>
      <c r="J4760" s="98"/>
      <c r="K4760" s="98"/>
      <c r="L4760" s="98"/>
      <c r="M4760" s="98"/>
    </row>
    <row r="4761" spans="1:13">
      <c r="A4761" s="5"/>
      <c r="B4761" s="3"/>
      <c r="C4761" s="3"/>
      <c r="D4761" s="4"/>
      <c r="E4761" s="4"/>
      <c r="F4761" s="4"/>
      <c r="G4761" s="4"/>
      <c r="H4761" s="98"/>
      <c r="I4761" s="4"/>
      <c r="J4761" s="4"/>
      <c r="K4761" s="4"/>
      <c r="L4761" s="4"/>
      <c r="M4761" s="4"/>
    </row>
    <row r="4762" spans="1:13">
      <c r="A4762" s="5"/>
      <c r="B4762" s="3"/>
      <c r="C4762" s="3"/>
      <c r="D4762" s="4"/>
      <c r="E4762" s="4"/>
      <c r="F4762" s="4"/>
      <c r="G4762" s="4"/>
      <c r="H4762" s="98"/>
      <c r="I4762" s="4"/>
      <c r="J4762" s="4"/>
      <c r="K4762" s="4"/>
      <c r="L4762" s="4"/>
      <c r="M4762" s="4"/>
    </row>
    <row r="4763" spans="1:13">
      <c r="A4763" s="5"/>
      <c r="B4763" s="97"/>
      <c r="C4763" s="97"/>
      <c r="D4763" s="98"/>
      <c r="E4763" s="98"/>
      <c r="F4763" s="98"/>
      <c r="G4763" s="98"/>
      <c r="H4763" s="98"/>
      <c r="I4763" s="98"/>
      <c r="J4763" s="98"/>
      <c r="K4763" s="98"/>
      <c r="L4763" s="98"/>
      <c r="M4763" s="98"/>
    </row>
    <row r="4764" spans="1:13">
      <c r="A4764" s="5"/>
      <c r="B4764" s="97"/>
      <c r="C4764" s="97"/>
      <c r="D4764" s="98"/>
      <c r="E4764" s="98"/>
      <c r="F4764" s="98"/>
      <c r="G4764" s="98"/>
      <c r="H4764" s="98"/>
      <c r="I4764" s="98"/>
      <c r="J4764" s="98"/>
      <c r="K4764" s="98"/>
      <c r="L4764" s="98"/>
      <c r="M4764" s="98"/>
    </row>
    <row r="4765" spans="1:13">
      <c r="A4765" s="5"/>
      <c r="B4765" s="97"/>
      <c r="C4765" s="97"/>
      <c r="D4765" s="98"/>
      <c r="E4765" s="98"/>
      <c r="F4765" s="98"/>
      <c r="G4765" s="98"/>
      <c r="H4765" s="98"/>
      <c r="I4765" s="98"/>
      <c r="J4765" s="98"/>
      <c r="K4765" s="98"/>
      <c r="L4765" s="98"/>
      <c r="M4765" s="98"/>
    </row>
    <row r="4766" spans="1:13">
      <c r="A4766" s="5"/>
      <c r="B4766" s="97"/>
      <c r="C4766" s="97"/>
      <c r="D4766" s="98"/>
      <c r="E4766" s="98"/>
      <c r="F4766" s="98"/>
      <c r="G4766" s="98"/>
      <c r="H4766" s="98"/>
      <c r="I4766" s="98"/>
      <c r="J4766" s="98"/>
      <c r="K4766" s="98"/>
      <c r="L4766" s="98"/>
      <c r="M4766" s="98"/>
    </row>
    <row r="4767" spans="1:13">
      <c r="A4767" s="5"/>
      <c r="B4767" s="97"/>
      <c r="C4767" s="97"/>
      <c r="D4767" s="98"/>
      <c r="E4767" s="98"/>
      <c r="F4767" s="98"/>
      <c r="G4767" s="98"/>
      <c r="H4767" s="98"/>
      <c r="I4767" s="98"/>
      <c r="J4767" s="98"/>
      <c r="K4767" s="98"/>
      <c r="L4767" s="98"/>
      <c r="M4767" s="98"/>
    </row>
    <row r="4768" spans="1:13">
      <c r="A4768" s="5"/>
      <c r="B4768" s="97"/>
      <c r="C4768" s="97"/>
      <c r="D4768" s="98"/>
      <c r="E4768" s="98"/>
      <c r="F4768" s="98"/>
      <c r="G4768" s="98"/>
      <c r="H4768" s="98"/>
      <c r="I4768" s="98"/>
      <c r="J4768" s="98"/>
      <c r="K4768" s="98"/>
      <c r="L4768" s="98"/>
      <c r="M4768" s="98"/>
    </row>
    <row r="4769" spans="1:13">
      <c r="A4769" s="5"/>
      <c r="B4769" s="3"/>
      <c r="C4769" s="3"/>
      <c r="D4769" s="4"/>
      <c r="E4769" s="4"/>
      <c r="F4769" s="4"/>
      <c r="G4769" s="4"/>
      <c r="H4769" s="98"/>
      <c r="I4769" s="4"/>
      <c r="J4769" s="4"/>
      <c r="K4769" s="4"/>
      <c r="L4769" s="4"/>
      <c r="M4769" s="4"/>
    </row>
    <row r="4770" spans="1:13">
      <c r="A4770" s="5"/>
      <c r="B4770" s="97"/>
      <c r="C4770" s="97"/>
      <c r="D4770" s="98"/>
      <c r="E4770" s="98"/>
      <c r="F4770" s="98"/>
      <c r="G4770" s="98"/>
      <c r="H4770" s="98"/>
      <c r="I4770" s="98"/>
      <c r="J4770" s="98"/>
      <c r="K4770" s="98"/>
      <c r="L4770" s="98"/>
      <c r="M4770" s="98"/>
    </row>
    <row r="4771" spans="1:13">
      <c r="A4771" s="5"/>
      <c r="B4771" s="3"/>
      <c r="C4771" s="3"/>
      <c r="D4771" s="4"/>
      <c r="E4771" s="4"/>
      <c r="F4771" s="4"/>
      <c r="G4771" s="4"/>
      <c r="H4771" s="98"/>
      <c r="I4771" s="98"/>
      <c r="J4771" s="98"/>
      <c r="K4771" s="98"/>
      <c r="L4771" s="98"/>
      <c r="M4771" s="4"/>
    </row>
    <row r="4772" spans="1:13">
      <c r="A4772" s="5"/>
      <c r="B4772" s="97"/>
      <c r="C4772" s="97"/>
      <c r="D4772" s="98"/>
      <c r="E4772" s="98"/>
      <c r="F4772" s="98"/>
      <c r="G4772" s="98"/>
      <c r="H4772" s="98"/>
      <c r="I4772" s="98"/>
      <c r="J4772" s="98"/>
      <c r="K4772" s="98"/>
      <c r="L4772" s="98"/>
      <c r="M4772" s="98"/>
    </row>
    <row r="4773" spans="1:13">
      <c r="A4773" s="5"/>
      <c r="B4773" s="97"/>
      <c r="C4773" s="97"/>
      <c r="D4773" s="98"/>
      <c r="E4773" s="98"/>
      <c r="F4773" s="98"/>
      <c r="G4773" s="98"/>
      <c r="H4773" s="98"/>
      <c r="I4773" s="98"/>
      <c r="J4773" s="98"/>
      <c r="K4773" s="98"/>
      <c r="L4773" s="98"/>
      <c r="M4773" s="98"/>
    </row>
    <row r="4774" spans="1:13">
      <c r="A4774" s="5"/>
      <c r="B4774" s="97"/>
      <c r="C4774" s="97"/>
      <c r="D4774" s="98"/>
      <c r="E4774" s="98"/>
      <c r="F4774" s="98"/>
      <c r="G4774" s="98"/>
      <c r="H4774" s="98"/>
      <c r="I4774" s="98"/>
      <c r="J4774" s="98"/>
      <c r="K4774" s="98"/>
      <c r="L4774" s="98"/>
      <c r="M4774" s="98"/>
    </row>
    <row r="4775" spans="1:13">
      <c r="A4775" s="5"/>
      <c r="B4775" s="97"/>
      <c r="C4775" s="97"/>
      <c r="D4775" s="98"/>
      <c r="E4775" s="98"/>
      <c r="F4775" s="98"/>
      <c r="G4775" s="98"/>
      <c r="H4775" s="98"/>
      <c r="I4775" s="98"/>
      <c r="J4775" s="98"/>
      <c r="K4775" s="98"/>
      <c r="L4775" s="98"/>
      <c r="M4775" s="98"/>
    </row>
    <row r="4776" spans="1:13">
      <c r="A4776" s="5"/>
      <c r="B4776" s="97"/>
      <c r="C4776" s="97"/>
      <c r="D4776" s="98"/>
      <c r="E4776" s="98"/>
      <c r="F4776" s="98"/>
      <c r="G4776" s="98"/>
      <c r="H4776" s="98"/>
      <c r="I4776" s="98"/>
      <c r="J4776" s="98"/>
      <c r="K4776" s="98"/>
      <c r="L4776" s="98"/>
      <c r="M4776" s="98"/>
    </row>
    <row r="4777" spans="1:13">
      <c r="A4777" s="5"/>
      <c r="B4777" s="97"/>
      <c r="C4777" s="97"/>
      <c r="D4777" s="98"/>
      <c r="E4777" s="98"/>
      <c r="F4777" s="98"/>
      <c r="G4777" s="98"/>
      <c r="H4777" s="98"/>
      <c r="I4777" s="98"/>
      <c r="J4777" s="98"/>
      <c r="K4777" s="98"/>
      <c r="L4777" s="98"/>
      <c r="M4777" s="98"/>
    </row>
    <row r="4778" spans="1:13">
      <c r="A4778" s="5"/>
      <c r="B4778" s="97"/>
      <c r="C4778" s="97"/>
      <c r="D4778" s="98"/>
      <c r="E4778" s="98"/>
      <c r="F4778" s="98"/>
      <c r="G4778" s="98"/>
      <c r="H4778" s="98"/>
      <c r="I4778" s="98"/>
      <c r="J4778" s="98"/>
      <c r="K4778" s="98"/>
      <c r="L4778" s="98"/>
      <c r="M4778" s="98"/>
    </row>
    <row r="4779" spans="1:13">
      <c r="A4779" s="5"/>
      <c r="B4779" s="3"/>
      <c r="C4779" s="3"/>
      <c r="D4779" s="4"/>
      <c r="E4779" s="4"/>
      <c r="F4779" s="4"/>
      <c r="G4779" s="4"/>
      <c r="H4779" s="98"/>
      <c r="I4779" s="4"/>
      <c r="J4779" s="4"/>
      <c r="K4779" s="4"/>
      <c r="L4779" s="4"/>
      <c r="M4779" s="4"/>
    </row>
    <row r="4780" spans="1:13">
      <c r="A4780" s="5"/>
      <c r="B4780" s="3"/>
      <c r="C4780" s="3"/>
      <c r="D4780" s="4"/>
      <c r="E4780" s="4"/>
      <c r="F4780" s="4"/>
      <c r="G4780" s="4"/>
      <c r="H4780" s="98"/>
      <c r="I4780" s="4"/>
      <c r="J4780" s="4"/>
      <c r="K4780" s="4"/>
      <c r="L4780" s="4"/>
      <c r="M4780" s="4"/>
    </row>
    <row r="4781" spans="1:13">
      <c r="A4781" s="5"/>
      <c r="B4781" s="97"/>
      <c r="C4781" s="97"/>
      <c r="D4781" s="98"/>
      <c r="E4781" s="98"/>
      <c r="F4781" s="98"/>
      <c r="G4781" s="98"/>
      <c r="H4781" s="98"/>
      <c r="I4781" s="98"/>
      <c r="J4781" s="98"/>
      <c r="K4781" s="98"/>
      <c r="L4781" s="98"/>
      <c r="M4781" s="98"/>
    </row>
    <row r="4782" spans="1:13">
      <c r="A4782" s="5"/>
      <c r="B4782" s="97"/>
      <c r="C4782" s="97"/>
      <c r="D4782" s="98"/>
      <c r="E4782" s="98"/>
      <c r="F4782" s="98"/>
      <c r="G4782" s="98"/>
      <c r="H4782" s="98"/>
      <c r="I4782" s="98"/>
      <c r="J4782" s="98"/>
      <c r="K4782" s="98"/>
      <c r="L4782" s="98"/>
      <c r="M4782" s="98"/>
    </row>
    <row r="4783" spans="1:13">
      <c r="A4783" s="5"/>
      <c r="B4783" s="97"/>
      <c r="C4783" s="97"/>
      <c r="D4783" s="98"/>
      <c r="E4783" s="98"/>
      <c r="F4783" s="98"/>
      <c r="G4783" s="98"/>
      <c r="H4783" s="98"/>
      <c r="I4783" s="98"/>
      <c r="J4783" s="98"/>
      <c r="K4783" s="98"/>
      <c r="L4783" s="98"/>
      <c r="M4783" s="98"/>
    </row>
    <row r="4784" spans="1:13">
      <c r="A4784" s="5"/>
      <c r="B4784" s="97"/>
      <c r="C4784" s="97"/>
      <c r="D4784" s="98"/>
      <c r="E4784" s="98"/>
      <c r="F4784" s="98"/>
      <c r="G4784" s="98"/>
      <c r="H4784" s="98"/>
      <c r="I4784" s="98"/>
      <c r="J4784" s="98"/>
      <c r="K4784" s="98"/>
      <c r="L4784" s="98"/>
      <c r="M4784" s="98"/>
    </row>
    <row r="4785" spans="1:13">
      <c r="A4785" s="5"/>
      <c r="B4785" s="97"/>
      <c r="C4785" s="97"/>
      <c r="D4785" s="98"/>
      <c r="E4785" s="98"/>
      <c r="F4785" s="98"/>
      <c r="G4785" s="98"/>
      <c r="H4785" s="98"/>
      <c r="I4785" s="98"/>
      <c r="J4785" s="98"/>
      <c r="K4785" s="98"/>
      <c r="L4785" s="98"/>
      <c r="M4785" s="98"/>
    </row>
    <row r="4786" spans="1:13">
      <c r="A4786" s="5"/>
      <c r="B4786" s="3"/>
      <c r="C4786" s="3"/>
      <c r="D4786" s="4"/>
      <c r="E4786" s="4"/>
      <c r="F4786" s="4"/>
      <c r="G4786" s="4"/>
      <c r="H4786" s="98"/>
      <c r="I4786" s="4"/>
      <c r="J4786" s="4"/>
      <c r="K4786" s="4"/>
      <c r="L4786" s="4"/>
      <c r="M4786" s="4"/>
    </row>
    <row r="4787" spans="1:13">
      <c r="A4787" s="5"/>
      <c r="B4787" s="97"/>
      <c r="C4787" s="97"/>
      <c r="D4787" s="98"/>
      <c r="E4787" s="98"/>
      <c r="F4787" s="98"/>
      <c r="G4787" s="98"/>
      <c r="H4787" s="98"/>
      <c r="I4787" s="98"/>
      <c r="J4787" s="98"/>
      <c r="K4787" s="98"/>
      <c r="L4787" s="98"/>
      <c r="M4787" s="98"/>
    </row>
    <row r="4788" spans="1:13">
      <c r="A4788" s="5"/>
      <c r="B4788" s="97"/>
      <c r="C4788" s="97"/>
      <c r="D4788" s="98"/>
      <c r="E4788" s="98"/>
      <c r="F4788" s="98"/>
      <c r="G4788" s="98"/>
      <c r="H4788" s="98"/>
      <c r="I4788" s="98"/>
      <c r="J4788" s="98"/>
      <c r="K4788" s="98"/>
      <c r="L4788" s="98"/>
      <c r="M4788" s="98"/>
    </row>
    <row r="4789" spans="1:13">
      <c r="A4789" s="5"/>
      <c r="B4789" s="97"/>
      <c r="C4789" s="97"/>
      <c r="D4789" s="98"/>
      <c r="E4789" s="98"/>
      <c r="F4789" s="98"/>
      <c r="G4789" s="98"/>
      <c r="H4789" s="98"/>
      <c r="I4789" s="98"/>
      <c r="J4789" s="98"/>
      <c r="K4789" s="98"/>
      <c r="L4789" s="98"/>
      <c r="M4789" s="98"/>
    </row>
    <row r="4790" spans="1:13">
      <c r="A4790" s="5"/>
      <c r="B4790" s="97"/>
      <c r="C4790" s="97"/>
      <c r="D4790" s="98"/>
      <c r="E4790" s="98"/>
      <c r="F4790" s="98"/>
      <c r="G4790" s="98"/>
      <c r="H4790" s="98"/>
      <c r="I4790" s="98"/>
      <c r="J4790" s="98"/>
      <c r="K4790" s="98"/>
      <c r="L4790" s="98"/>
      <c r="M4790" s="98"/>
    </row>
    <row r="4791" spans="1:13">
      <c r="A4791" s="5"/>
      <c r="B4791" s="97"/>
      <c r="C4791" s="97"/>
      <c r="D4791" s="98"/>
      <c r="E4791" s="98"/>
      <c r="F4791" s="98"/>
      <c r="G4791" s="98"/>
      <c r="H4791" s="98"/>
      <c r="I4791" s="98"/>
      <c r="J4791" s="98"/>
      <c r="K4791" s="98"/>
      <c r="L4791" s="98"/>
      <c r="M4791" s="98"/>
    </row>
    <row r="4792" spans="1:13">
      <c r="A4792" s="5"/>
      <c r="B4792" s="97"/>
      <c r="C4792" s="97"/>
      <c r="D4792" s="98"/>
      <c r="E4792" s="98"/>
      <c r="F4792" s="98"/>
      <c r="G4792" s="98"/>
      <c r="H4792" s="98"/>
      <c r="I4792" s="98"/>
      <c r="J4792" s="98"/>
      <c r="K4792" s="98"/>
      <c r="L4792" s="98"/>
      <c r="M4792" s="98"/>
    </row>
    <row r="4793" spans="1:13">
      <c r="A4793" s="5"/>
      <c r="B4793" s="97"/>
      <c r="C4793" s="97"/>
      <c r="D4793" s="98"/>
      <c r="E4793" s="98"/>
      <c r="F4793" s="98"/>
      <c r="G4793" s="98"/>
      <c r="H4793" s="98"/>
      <c r="I4793" s="98"/>
      <c r="J4793" s="98"/>
      <c r="K4793" s="98"/>
      <c r="L4793" s="98"/>
      <c r="M4793" s="98"/>
    </row>
    <row r="4794" spans="1:13">
      <c r="A4794" s="5"/>
      <c r="B4794" s="97"/>
      <c r="C4794" s="97"/>
      <c r="D4794" s="98"/>
      <c r="E4794" s="98"/>
      <c r="F4794" s="98"/>
      <c r="G4794" s="98"/>
      <c r="H4794" s="98"/>
      <c r="I4794" s="98"/>
      <c r="J4794" s="98"/>
      <c r="K4794" s="98"/>
      <c r="L4794" s="98"/>
      <c r="M4794" s="98"/>
    </row>
    <row r="4795" spans="1:13">
      <c r="A4795" s="5"/>
      <c r="B4795" s="97"/>
      <c r="C4795" s="97"/>
      <c r="D4795" s="98"/>
      <c r="E4795" s="98"/>
      <c r="F4795" s="98"/>
      <c r="G4795" s="98"/>
      <c r="H4795" s="98"/>
      <c r="I4795" s="98"/>
      <c r="J4795" s="98"/>
      <c r="K4795" s="98"/>
      <c r="L4795" s="98"/>
      <c r="M4795" s="98"/>
    </row>
    <row r="4796" spans="1:13">
      <c r="A4796" s="5"/>
      <c r="B4796" s="97"/>
      <c r="C4796" s="97"/>
      <c r="D4796" s="98"/>
      <c r="E4796" s="98"/>
      <c r="F4796" s="98"/>
      <c r="G4796" s="98"/>
      <c r="H4796" s="98"/>
      <c r="I4796" s="98"/>
      <c r="J4796" s="98"/>
      <c r="K4796" s="98"/>
      <c r="L4796" s="98"/>
      <c r="M4796" s="98"/>
    </row>
    <row r="4797" spans="1:13">
      <c r="A4797" s="5"/>
      <c r="B4797" s="97"/>
      <c r="C4797" s="97"/>
      <c r="D4797" s="98"/>
      <c r="E4797" s="98"/>
      <c r="F4797" s="98"/>
      <c r="G4797" s="98"/>
      <c r="H4797" s="98"/>
      <c r="I4797" s="98"/>
      <c r="J4797" s="98"/>
      <c r="K4797" s="98"/>
      <c r="L4797" s="98"/>
      <c r="M4797" s="98"/>
    </row>
    <row r="4798" spans="1:13">
      <c r="A4798" s="5"/>
      <c r="B4798" s="97"/>
      <c r="C4798" s="97"/>
      <c r="D4798" s="98"/>
      <c r="E4798" s="98"/>
      <c r="F4798" s="98"/>
      <c r="G4798" s="98"/>
      <c r="H4798" s="98"/>
      <c r="I4798" s="98"/>
      <c r="J4798" s="98"/>
      <c r="K4798" s="98"/>
      <c r="L4798" s="98"/>
      <c r="M4798" s="98"/>
    </row>
    <row r="4799" spans="1:13">
      <c r="A4799" s="5"/>
      <c r="B4799" s="97"/>
      <c r="C4799" s="97"/>
      <c r="D4799" s="98"/>
      <c r="E4799" s="98"/>
      <c r="F4799" s="98"/>
      <c r="G4799" s="98"/>
      <c r="H4799" s="98"/>
      <c r="I4799" s="98"/>
      <c r="J4799" s="98"/>
      <c r="K4799" s="98"/>
      <c r="L4799" s="98"/>
      <c r="M4799" s="98"/>
    </row>
    <row r="4800" spans="1:13">
      <c r="A4800" s="5"/>
      <c r="B4800" s="97"/>
      <c r="C4800" s="97"/>
      <c r="D4800" s="98"/>
      <c r="E4800" s="98"/>
      <c r="F4800" s="98"/>
      <c r="G4800" s="98"/>
      <c r="H4800" s="98"/>
      <c r="I4800" s="98"/>
      <c r="J4800" s="98"/>
      <c r="K4800" s="98"/>
      <c r="L4800" s="98"/>
      <c r="M4800" s="98"/>
    </row>
    <row r="4801" spans="1:13">
      <c r="A4801" s="5"/>
      <c r="B4801" s="97"/>
      <c r="C4801" s="97"/>
      <c r="D4801" s="98"/>
      <c r="E4801" s="98"/>
      <c r="F4801" s="98"/>
      <c r="G4801" s="98"/>
      <c r="H4801" s="98"/>
      <c r="I4801" s="98"/>
      <c r="J4801" s="98"/>
      <c r="K4801" s="98"/>
      <c r="L4801" s="98"/>
      <c r="M4801" s="98"/>
    </row>
    <row r="4802" spans="1:13">
      <c r="A4802" s="5"/>
      <c r="B4802" s="97"/>
      <c r="C4802" s="97"/>
      <c r="D4802" s="98"/>
      <c r="E4802" s="98"/>
      <c r="F4802" s="98"/>
      <c r="G4802" s="98"/>
      <c r="H4802" s="98"/>
      <c r="I4802" s="98"/>
      <c r="J4802" s="98"/>
      <c r="K4802" s="98"/>
      <c r="L4802" s="98"/>
      <c r="M4802" s="98"/>
    </row>
    <row r="4803" spans="1:13">
      <c r="A4803" s="5"/>
      <c r="B4803" s="97"/>
      <c r="C4803" s="97"/>
      <c r="D4803" s="98"/>
      <c r="E4803" s="98"/>
      <c r="F4803" s="98"/>
      <c r="G4803" s="98"/>
      <c r="H4803" s="98"/>
      <c r="I4803" s="98"/>
      <c r="J4803" s="98"/>
      <c r="K4803" s="98"/>
      <c r="L4803" s="98"/>
      <c r="M4803" s="98"/>
    </row>
    <row r="4804" spans="1:13">
      <c r="A4804" s="5"/>
      <c r="B4804" s="97"/>
      <c r="C4804" s="97"/>
      <c r="D4804" s="98"/>
      <c r="E4804" s="98"/>
      <c r="F4804" s="98"/>
      <c r="G4804" s="98"/>
      <c r="H4804" s="98"/>
      <c r="I4804" s="98"/>
      <c r="J4804" s="98"/>
      <c r="K4804" s="98"/>
      <c r="L4804" s="98"/>
      <c r="M4804" s="98"/>
    </row>
    <row r="4805" spans="1:13">
      <c r="A4805" s="5"/>
      <c r="B4805" s="97"/>
      <c r="C4805" s="97"/>
      <c r="D4805" s="98"/>
      <c r="E4805" s="98"/>
      <c r="F4805" s="98"/>
      <c r="G4805" s="98"/>
      <c r="H4805" s="98"/>
      <c r="I4805" s="98"/>
      <c r="J4805" s="98"/>
      <c r="K4805" s="98"/>
      <c r="L4805" s="98"/>
      <c r="M4805" s="98"/>
    </row>
    <row r="4806" spans="1:13">
      <c r="A4806" s="5"/>
      <c r="B4806" s="97"/>
      <c r="C4806" s="97"/>
      <c r="D4806" s="98"/>
      <c r="E4806" s="98"/>
      <c r="F4806" s="98"/>
      <c r="G4806" s="98"/>
      <c r="H4806" s="98"/>
      <c r="I4806" s="98"/>
      <c r="J4806" s="98"/>
      <c r="K4806" s="98"/>
      <c r="L4806" s="98"/>
      <c r="M4806" s="98"/>
    </row>
    <row r="4807" spans="1:13">
      <c r="A4807" s="5"/>
      <c r="B4807" s="97"/>
      <c r="C4807" s="97"/>
      <c r="D4807" s="98"/>
      <c r="E4807" s="98"/>
      <c r="F4807" s="98"/>
      <c r="G4807" s="98"/>
      <c r="H4807" s="98"/>
      <c r="I4807" s="98"/>
      <c r="J4807" s="98"/>
      <c r="K4807" s="98"/>
      <c r="L4807" s="98"/>
      <c r="M4807" s="98"/>
    </row>
    <row r="4808" spans="1:13">
      <c r="A4808" s="5"/>
      <c r="B4808" s="97"/>
      <c r="C4808" s="97"/>
      <c r="D4808" s="98"/>
      <c r="E4808" s="98"/>
      <c r="F4808" s="98"/>
      <c r="G4808" s="98"/>
      <c r="H4808" s="98"/>
      <c r="I4808" s="98"/>
      <c r="J4808" s="98"/>
      <c r="K4808" s="98"/>
      <c r="L4808" s="98"/>
      <c r="M4808" s="98"/>
    </row>
    <row r="4809" spans="1:13">
      <c r="A4809" s="5"/>
      <c r="B4809" s="97"/>
      <c r="C4809" s="97"/>
      <c r="D4809" s="98"/>
      <c r="E4809" s="98"/>
      <c r="F4809" s="98"/>
      <c r="G4809" s="98"/>
      <c r="H4809" s="98"/>
      <c r="I4809" s="98"/>
      <c r="J4809" s="98"/>
      <c r="K4809" s="98"/>
      <c r="L4809" s="98"/>
      <c r="M4809" s="98"/>
    </row>
    <row r="4810" spans="1:13">
      <c r="A4810" s="5"/>
      <c r="B4810" s="97"/>
      <c r="C4810" s="97"/>
      <c r="D4810" s="98"/>
      <c r="E4810" s="98"/>
      <c r="F4810" s="98"/>
      <c r="G4810" s="98"/>
      <c r="H4810" s="98"/>
      <c r="I4810" s="98"/>
      <c r="J4810" s="98"/>
      <c r="K4810" s="98"/>
      <c r="L4810" s="98"/>
      <c r="M4810" s="98"/>
    </row>
    <row r="4811" spans="1:13">
      <c r="A4811" s="5"/>
      <c r="B4811" s="97"/>
      <c r="C4811" s="97"/>
      <c r="D4811" s="98"/>
      <c r="E4811" s="98"/>
      <c r="F4811" s="98"/>
      <c r="G4811" s="98"/>
      <c r="H4811" s="98"/>
      <c r="I4811" s="98"/>
      <c r="J4811" s="98"/>
      <c r="K4811" s="98"/>
      <c r="L4811" s="98"/>
      <c r="M4811" s="98"/>
    </row>
    <row r="4812" spans="1:13">
      <c r="A4812" s="5"/>
      <c r="B4812" s="97"/>
      <c r="C4812" s="97"/>
      <c r="D4812" s="98"/>
      <c r="E4812" s="98"/>
      <c r="F4812" s="98"/>
      <c r="G4812" s="98"/>
      <c r="H4812" s="98"/>
      <c r="I4812" s="98"/>
      <c r="J4812" s="98"/>
      <c r="K4812" s="98"/>
      <c r="L4812" s="98"/>
      <c r="M4812" s="98"/>
    </row>
    <row r="4813" spans="1:13">
      <c r="A4813" s="5"/>
      <c r="B4813" s="97"/>
      <c r="C4813" s="97"/>
      <c r="D4813" s="98"/>
      <c r="E4813" s="98"/>
      <c r="F4813" s="98"/>
      <c r="G4813" s="98"/>
      <c r="H4813" s="98"/>
      <c r="I4813" s="98"/>
      <c r="J4813" s="98"/>
      <c r="K4813" s="98"/>
      <c r="L4813" s="98"/>
      <c r="M4813" s="98"/>
    </row>
    <row r="4814" spans="1:13">
      <c r="A4814" s="5"/>
      <c r="B4814" s="97"/>
      <c r="C4814" s="97"/>
      <c r="D4814" s="98"/>
      <c r="E4814" s="98"/>
      <c r="F4814" s="98"/>
      <c r="G4814" s="98"/>
      <c r="H4814" s="98"/>
      <c r="I4814" s="98"/>
      <c r="J4814" s="98"/>
      <c r="K4814" s="98"/>
      <c r="L4814" s="98"/>
      <c r="M4814" s="98"/>
    </row>
    <row r="4815" spans="1:13">
      <c r="A4815" s="5"/>
      <c r="B4815" s="97"/>
      <c r="C4815" s="97"/>
      <c r="D4815" s="98"/>
      <c r="E4815" s="98"/>
      <c r="F4815" s="98"/>
      <c r="G4815" s="98"/>
      <c r="H4815" s="98"/>
      <c r="I4815" s="98"/>
      <c r="J4815" s="98"/>
      <c r="K4815" s="98"/>
      <c r="L4815" s="98"/>
      <c r="M4815" s="98"/>
    </row>
    <row r="4816" spans="1:13">
      <c r="A4816" s="5"/>
      <c r="B4816" s="97"/>
      <c r="C4816" s="3"/>
      <c r="D4816" s="4"/>
      <c r="E4816" s="4"/>
      <c r="F4816" s="4"/>
      <c r="G4816" s="4"/>
      <c r="H4816" s="98"/>
      <c r="I4816" s="98"/>
      <c r="J4816" s="98"/>
      <c r="K4816" s="98"/>
      <c r="L4816" s="98"/>
      <c r="M4816" s="98"/>
    </row>
    <row r="4817" spans="1:13">
      <c r="A4817" s="5"/>
      <c r="B4817" s="97"/>
      <c r="C4817" s="97"/>
      <c r="D4817" s="98"/>
      <c r="E4817" s="98"/>
      <c r="F4817" s="98"/>
      <c r="G4817" s="98"/>
      <c r="H4817" s="98"/>
      <c r="I4817" s="98"/>
      <c r="J4817" s="98"/>
      <c r="K4817" s="98"/>
      <c r="L4817" s="98"/>
      <c r="M4817" s="98"/>
    </row>
    <row r="4818" spans="1:13">
      <c r="A4818" s="5"/>
      <c r="B4818" s="97"/>
      <c r="C4818" s="97"/>
      <c r="D4818" s="98"/>
      <c r="E4818" s="98"/>
      <c r="F4818" s="98"/>
      <c r="G4818" s="98"/>
      <c r="H4818" s="98"/>
      <c r="I4818" s="98"/>
      <c r="J4818" s="98"/>
      <c r="K4818" s="98"/>
      <c r="L4818" s="98"/>
      <c r="M4818" s="98"/>
    </row>
    <row r="4819" spans="1:13">
      <c r="A4819" s="5"/>
      <c r="B4819" s="97"/>
      <c r="C4819" s="97"/>
      <c r="D4819" s="98"/>
      <c r="E4819" s="98"/>
      <c r="F4819" s="98"/>
      <c r="G4819" s="98"/>
      <c r="H4819" s="98"/>
      <c r="I4819" s="98"/>
      <c r="J4819" s="98"/>
      <c r="K4819" s="98"/>
      <c r="L4819" s="98"/>
      <c r="M4819" s="98"/>
    </row>
    <row r="4820" spans="1:13">
      <c r="A4820" s="5"/>
      <c r="B4820" s="97"/>
      <c r="C4820" s="97"/>
      <c r="D4820" s="98"/>
      <c r="E4820" s="98"/>
      <c r="F4820" s="98"/>
      <c r="G4820" s="98"/>
      <c r="H4820" s="98"/>
      <c r="I4820" s="98"/>
      <c r="J4820" s="98"/>
      <c r="K4820" s="98"/>
      <c r="L4820" s="98"/>
      <c r="M4820" s="98"/>
    </row>
    <row r="4821" spans="1:13">
      <c r="A4821" s="5"/>
      <c r="B4821" s="97"/>
      <c r="C4821" s="97"/>
      <c r="D4821" s="98"/>
      <c r="E4821" s="98"/>
      <c r="F4821" s="98"/>
      <c r="G4821" s="98"/>
      <c r="H4821" s="98"/>
      <c r="I4821" s="98"/>
      <c r="J4821" s="98"/>
      <c r="K4821" s="98"/>
      <c r="L4821" s="98"/>
      <c r="M4821" s="98"/>
    </row>
    <row r="4822" spans="1:13">
      <c r="A4822" s="5"/>
      <c r="B4822" s="97"/>
      <c r="C4822" s="97"/>
      <c r="D4822" s="98"/>
      <c r="E4822" s="98"/>
      <c r="F4822" s="98"/>
      <c r="G4822" s="98"/>
      <c r="H4822" s="98"/>
      <c r="I4822" s="98"/>
      <c r="J4822" s="98"/>
      <c r="K4822" s="98"/>
      <c r="L4822" s="98"/>
      <c r="M4822" s="98"/>
    </row>
    <row r="4823" spans="1:13">
      <c r="A4823" s="5"/>
      <c r="B4823" s="97"/>
      <c r="C4823" s="97"/>
      <c r="D4823" s="98"/>
      <c r="E4823" s="98"/>
      <c r="F4823" s="98"/>
      <c r="G4823" s="98"/>
      <c r="H4823" s="98"/>
      <c r="I4823" s="98"/>
      <c r="J4823" s="98"/>
      <c r="K4823" s="98"/>
      <c r="L4823" s="98"/>
      <c r="M4823" s="98"/>
    </row>
    <row r="4824" spans="1:13">
      <c r="A4824" s="5"/>
      <c r="B4824" s="97"/>
      <c r="C4824" s="97"/>
      <c r="D4824" s="98"/>
      <c r="E4824" s="98"/>
      <c r="F4824" s="98"/>
      <c r="G4824" s="98"/>
      <c r="H4824" s="98"/>
      <c r="I4824" s="98"/>
      <c r="J4824" s="98"/>
      <c r="K4824" s="98"/>
      <c r="L4824" s="98"/>
      <c r="M4824" s="98"/>
    </row>
    <row r="4825" spans="1:13">
      <c r="A4825" s="5"/>
      <c r="B4825" s="97"/>
      <c r="C4825" s="97"/>
      <c r="D4825" s="98"/>
      <c r="E4825" s="98"/>
      <c r="F4825" s="98"/>
      <c r="G4825" s="98"/>
      <c r="H4825" s="98"/>
      <c r="I4825" s="98"/>
      <c r="J4825" s="98"/>
      <c r="K4825" s="98"/>
      <c r="L4825" s="98"/>
      <c r="M4825" s="98"/>
    </row>
    <row r="4826" spans="1:13">
      <c r="A4826" s="5"/>
      <c r="B4826" s="3"/>
      <c r="C4826" s="3"/>
      <c r="D4826" s="4"/>
      <c r="E4826" s="4"/>
      <c r="F4826" s="4"/>
      <c r="G4826" s="4"/>
      <c r="H4826" s="98"/>
      <c r="I4826" s="98"/>
      <c r="J4826" s="4"/>
      <c r="K4826" s="4"/>
      <c r="L4826" s="4"/>
      <c r="M4826" s="4"/>
    </row>
    <row r="4827" spans="1:13">
      <c r="A4827" s="5"/>
      <c r="B4827" s="97"/>
      <c r="C4827" s="97"/>
      <c r="D4827" s="98"/>
      <c r="E4827" s="98"/>
      <c r="F4827" s="98"/>
      <c r="G4827" s="98"/>
      <c r="H4827" s="98"/>
      <c r="I4827" s="98"/>
      <c r="J4827" s="98"/>
      <c r="K4827" s="98"/>
      <c r="L4827" s="98"/>
      <c r="M4827" s="98"/>
    </row>
    <row r="4828" spans="1:13">
      <c r="A4828" s="5"/>
      <c r="B4828" s="97"/>
      <c r="C4828" s="97"/>
      <c r="D4828" s="98"/>
      <c r="E4828" s="98"/>
      <c r="F4828" s="98"/>
      <c r="G4828" s="98"/>
      <c r="H4828" s="98"/>
      <c r="I4828" s="98"/>
      <c r="J4828" s="98"/>
      <c r="K4828" s="98"/>
      <c r="L4828" s="98"/>
      <c r="M4828" s="98"/>
    </row>
    <row r="4829" spans="1:13">
      <c r="A4829" s="5"/>
      <c r="B4829" s="97"/>
      <c r="C4829" s="97"/>
      <c r="D4829" s="98"/>
      <c r="E4829" s="98"/>
      <c r="F4829" s="98"/>
      <c r="G4829" s="98"/>
      <c r="H4829" s="98"/>
      <c r="I4829" s="98"/>
      <c r="J4829" s="98"/>
      <c r="K4829" s="98"/>
      <c r="L4829" s="98"/>
      <c r="M4829" s="98"/>
    </row>
    <row r="4830" spans="1:13">
      <c r="A4830" s="5"/>
      <c r="B4830" s="97"/>
      <c r="C4830" s="97"/>
      <c r="D4830" s="98"/>
      <c r="E4830" s="98"/>
      <c r="F4830" s="98"/>
      <c r="G4830" s="98"/>
      <c r="H4830" s="98"/>
      <c r="I4830" s="98"/>
      <c r="J4830" s="98"/>
      <c r="K4830" s="98"/>
      <c r="L4830" s="98"/>
      <c r="M4830" s="98"/>
    </row>
    <row r="4831" spans="1:13">
      <c r="A4831" s="5"/>
      <c r="B4831" s="97"/>
      <c r="C4831" s="97"/>
      <c r="D4831" s="98"/>
      <c r="E4831" s="98"/>
      <c r="F4831" s="98"/>
      <c r="G4831" s="98"/>
      <c r="H4831" s="98"/>
      <c r="I4831" s="98"/>
      <c r="J4831" s="98"/>
      <c r="K4831" s="98"/>
      <c r="L4831" s="98"/>
      <c r="M4831" s="98"/>
    </row>
    <row r="4832" spans="1:13">
      <c r="A4832" s="5"/>
      <c r="B4832" s="97"/>
      <c r="C4832" s="97"/>
      <c r="D4832" s="98"/>
      <c r="E4832" s="98"/>
      <c r="F4832" s="98"/>
      <c r="G4832" s="98"/>
      <c r="H4832" s="98"/>
      <c r="I4832" s="98"/>
      <c r="J4832" s="98"/>
      <c r="K4832" s="98"/>
      <c r="L4832" s="98"/>
      <c r="M4832" s="98"/>
    </row>
    <row r="4833" spans="1:13">
      <c r="A4833" s="5"/>
      <c r="B4833" s="97"/>
      <c r="C4833" s="97"/>
      <c r="D4833" s="98"/>
      <c r="E4833" s="98"/>
      <c r="F4833" s="98"/>
      <c r="G4833" s="98"/>
      <c r="H4833" s="98"/>
      <c r="I4833" s="98"/>
      <c r="J4833" s="98"/>
      <c r="K4833" s="98"/>
      <c r="L4833" s="98"/>
      <c r="M4833" s="98"/>
    </row>
    <row r="4834" spans="1:13">
      <c r="A4834" s="5"/>
      <c r="B4834" s="97"/>
      <c r="C4834" s="97"/>
      <c r="D4834" s="98"/>
      <c r="E4834" s="98"/>
      <c r="F4834" s="98"/>
      <c r="G4834" s="98"/>
      <c r="H4834" s="98"/>
      <c r="I4834" s="98"/>
      <c r="J4834" s="98"/>
      <c r="K4834" s="98"/>
      <c r="L4834" s="98"/>
      <c r="M4834" s="98"/>
    </row>
    <row r="4835" spans="1:13">
      <c r="A4835" s="5"/>
      <c r="B4835" s="97"/>
      <c r="C4835" s="97"/>
      <c r="D4835" s="98"/>
      <c r="E4835" s="98"/>
      <c r="F4835" s="98"/>
      <c r="G4835" s="98"/>
      <c r="H4835" s="98"/>
      <c r="I4835" s="98"/>
      <c r="J4835" s="98"/>
      <c r="K4835" s="98"/>
      <c r="L4835" s="98"/>
      <c r="M4835" s="98"/>
    </row>
    <row r="4836" spans="1:13">
      <c r="A4836" s="5"/>
      <c r="B4836" s="97"/>
      <c r="C4836" s="97"/>
      <c r="D4836" s="98"/>
      <c r="E4836" s="98"/>
      <c r="F4836" s="98"/>
      <c r="G4836" s="98"/>
      <c r="H4836" s="98"/>
      <c r="I4836" s="98"/>
      <c r="J4836" s="98"/>
      <c r="K4836" s="98"/>
      <c r="L4836" s="98"/>
      <c r="M4836" s="98"/>
    </row>
    <row r="4837" spans="1:13">
      <c r="A4837" s="5"/>
      <c r="B4837" s="97"/>
      <c r="C4837" s="97"/>
      <c r="D4837" s="98"/>
      <c r="E4837" s="98"/>
      <c r="F4837" s="98"/>
      <c r="G4837" s="98"/>
      <c r="H4837" s="98"/>
      <c r="I4837" s="98"/>
      <c r="J4837" s="98"/>
      <c r="K4837" s="98"/>
      <c r="L4837" s="98"/>
      <c r="M4837" s="98"/>
    </row>
    <row r="4838" spans="1:13">
      <c r="A4838" s="5"/>
      <c r="B4838" s="97"/>
      <c r="C4838" s="97"/>
      <c r="D4838" s="98"/>
      <c r="E4838" s="98"/>
      <c r="F4838" s="98"/>
      <c r="G4838" s="98"/>
      <c r="H4838" s="98"/>
      <c r="I4838" s="98"/>
      <c r="J4838" s="98"/>
      <c r="K4838" s="98"/>
      <c r="L4838" s="98"/>
      <c r="M4838" s="98"/>
    </row>
    <row r="4839" spans="1:13">
      <c r="A4839" s="5"/>
      <c r="B4839" s="97"/>
      <c r="C4839" s="97"/>
      <c r="D4839" s="98"/>
      <c r="E4839" s="98"/>
      <c r="F4839" s="98"/>
      <c r="G4839" s="98"/>
      <c r="H4839" s="98"/>
      <c r="I4839" s="98"/>
      <c r="J4839" s="98"/>
      <c r="K4839" s="98"/>
      <c r="L4839" s="98"/>
      <c r="M4839" s="98"/>
    </row>
    <row r="4840" spans="1:13">
      <c r="A4840" s="5"/>
      <c r="B4840" s="97"/>
      <c r="C4840" s="97"/>
      <c r="D4840" s="98"/>
      <c r="E4840" s="98"/>
      <c r="F4840" s="98"/>
      <c r="G4840" s="98"/>
      <c r="H4840" s="98"/>
      <c r="I4840" s="98"/>
      <c r="J4840" s="98"/>
      <c r="K4840" s="98"/>
      <c r="L4840" s="98"/>
      <c r="M4840" s="98"/>
    </row>
    <row r="4841" spans="1:13">
      <c r="A4841" s="5"/>
      <c r="B4841" s="97"/>
      <c r="C4841" s="97"/>
      <c r="D4841" s="98"/>
      <c r="E4841" s="98"/>
      <c r="F4841" s="98"/>
      <c r="G4841" s="98"/>
      <c r="H4841" s="98"/>
      <c r="I4841" s="98"/>
      <c r="J4841" s="98"/>
      <c r="K4841" s="98"/>
      <c r="L4841" s="98"/>
      <c r="M4841" s="98"/>
    </row>
    <row r="4842" spans="1:13">
      <c r="A4842" s="5"/>
      <c r="B4842" s="97"/>
      <c r="C4842" s="97"/>
      <c r="D4842" s="98"/>
      <c r="E4842" s="98"/>
      <c r="F4842" s="98"/>
      <c r="G4842" s="98"/>
      <c r="H4842" s="98"/>
      <c r="I4842" s="98"/>
      <c r="J4842" s="98"/>
      <c r="K4842" s="98"/>
      <c r="L4842" s="98"/>
      <c r="M4842" s="98"/>
    </row>
    <row r="4843" spans="1:13">
      <c r="A4843" s="5"/>
      <c r="B4843" s="97"/>
      <c r="C4843" s="97"/>
      <c r="D4843" s="98"/>
      <c r="E4843" s="98"/>
      <c r="F4843" s="98"/>
      <c r="G4843" s="98"/>
      <c r="H4843" s="98"/>
      <c r="I4843" s="98"/>
      <c r="J4843" s="98"/>
      <c r="K4843" s="98"/>
      <c r="L4843" s="98"/>
      <c r="M4843" s="98"/>
    </row>
    <row r="4844" spans="1:13">
      <c r="A4844" s="5"/>
      <c r="B4844" s="97"/>
      <c r="C4844" s="97"/>
      <c r="D4844" s="98"/>
      <c r="E4844" s="98"/>
      <c r="F4844" s="98"/>
      <c r="G4844" s="98"/>
      <c r="H4844" s="98"/>
      <c r="I4844" s="98"/>
      <c r="J4844" s="98"/>
      <c r="K4844" s="98"/>
      <c r="L4844" s="98"/>
      <c r="M4844" s="98"/>
    </row>
    <row r="4845" spans="1:13">
      <c r="A4845" s="5"/>
      <c r="B4845" s="97"/>
      <c r="C4845" s="97"/>
      <c r="D4845" s="98"/>
      <c r="E4845" s="98"/>
      <c r="F4845" s="98"/>
      <c r="G4845" s="98"/>
      <c r="H4845" s="98"/>
      <c r="I4845" s="98"/>
      <c r="J4845" s="98"/>
      <c r="K4845" s="98"/>
      <c r="L4845" s="98"/>
      <c r="M4845" s="98"/>
    </row>
    <row r="4846" spans="1:13">
      <c r="A4846" s="5"/>
      <c r="B4846" s="97"/>
      <c r="C4846" s="97"/>
      <c r="D4846" s="98"/>
      <c r="E4846" s="98"/>
      <c r="F4846" s="98"/>
      <c r="G4846" s="98"/>
      <c r="H4846" s="98"/>
      <c r="I4846" s="98"/>
      <c r="J4846" s="98"/>
      <c r="K4846" s="98"/>
      <c r="L4846" s="98"/>
      <c r="M4846" s="98"/>
    </row>
    <row r="4847" spans="1:13">
      <c r="A4847" s="5"/>
      <c r="B4847" s="97"/>
      <c r="C4847" s="97"/>
      <c r="D4847" s="98"/>
      <c r="E4847" s="98"/>
      <c r="F4847" s="98"/>
      <c r="G4847" s="98"/>
      <c r="H4847" s="98"/>
      <c r="I4847" s="98"/>
      <c r="J4847" s="98"/>
      <c r="K4847" s="98"/>
      <c r="L4847" s="98"/>
      <c r="M4847" s="98"/>
    </row>
    <row r="4848" spans="1:13">
      <c r="A4848" s="5"/>
      <c r="B4848" s="97"/>
      <c r="C4848" s="3"/>
      <c r="D4848" s="4"/>
      <c r="E4848" s="4"/>
      <c r="F4848" s="4"/>
      <c r="G4848" s="4"/>
      <c r="H4848" s="98"/>
      <c r="I4848" s="98"/>
      <c r="J4848" s="98"/>
      <c r="K4848" s="98"/>
      <c r="L4848" s="98"/>
      <c r="M4848" s="98"/>
    </row>
    <row r="4849" spans="1:13">
      <c r="A4849" s="5"/>
      <c r="B4849" s="97"/>
      <c r="C4849" s="97"/>
      <c r="D4849" s="98"/>
      <c r="E4849" s="98"/>
      <c r="F4849" s="98"/>
      <c r="G4849" s="98"/>
      <c r="H4849" s="98"/>
      <c r="I4849" s="98"/>
      <c r="J4849" s="98"/>
      <c r="K4849" s="98"/>
      <c r="L4849" s="98"/>
      <c r="M4849" s="98"/>
    </row>
    <row r="4850" spans="1:13">
      <c r="A4850" s="5"/>
      <c r="B4850" s="97"/>
      <c r="C4850" s="97"/>
      <c r="D4850" s="98"/>
      <c r="E4850" s="98"/>
      <c r="F4850" s="98"/>
      <c r="G4850" s="98"/>
      <c r="H4850" s="98"/>
      <c r="I4850" s="98"/>
      <c r="J4850" s="98"/>
      <c r="K4850" s="98"/>
      <c r="L4850" s="98"/>
      <c r="M4850" s="98"/>
    </row>
    <row r="4851" spans="1:13">
      <c r="A4851" s="5"/>
      <c r="B4851" s="97"/>
      <c r="C4851" s="97"/>
      <c r="D4851" s="98"/>
      <c r="E4851" s="98"/>
      <c r="F4851" s="98"/>
      <c r="G4851" s="98"/>
      <c r="H4851" s="98"/>
      <c r="I4851" s="98"/>
      <c r="J4851" s="98"/>
      <c r="K4851" s="98"/>
      <c r="L4851" s="98"/>
      <c r="M4851" s="98"/>
    </row>
    <row r="4852" spans="1:13">
      <c r="A4852" s="5"/>
      <c r="B4852" s="97"/>
      <c r="C4852" s="97"/>
      <c r="D4852" s="98"/>
      <c r="E4852" s="98"/>
      <c r="F4852" s="98"/>
      <c r="G4852" s="98"/>
      <c r="H4852" s="98"/>
      <c r="I4852" s="98"/>
      <c r="J4852" s="98"/>
      <c r="K4852" s="98"/>
      <c r="L4852" s="98"/>
      <c r="M4852" s="98"/>
    </row>
    <row r="4853" spans="1:13">
      <c r="A4853" s="5"/>
      <c r="B4853" s="97"/>
      <c r="C4853" s="97"/>
      <c r="D4853" s="98"/>
      <c r="E4853" s="98"/>
      <c r="F4853" s="98"/>
      <c r="G4853" s="98"/>
      <c r="H4853" s="98"/>
      <c r="I4853" s="98"/>
      <c r="J4853" s="98"/>
      <c r="K4853" s="98"/>
      <c r="L4853" s="98"/>
      <c r="M4853" s="98"/>
    </row>
    <row r="4854" spans="1:13">
      <c r="A4854" s="5"/>
      <c r="B4854" s="97"/>
      <c r="C4854" s="97"/>
      <c r="D4854" s="98"/>
      <c r="E4854" s="98"/>
      <c r="F4854" s="98"/>
      <c r="G4854" s="98"/>
      <c r="H4854" s="98"/>
      <c r="I4854" s="98"/>
      <c r="J4854" s="98"/>
      <c r="K4854" s="98"/>
      <c r="L4854" s="98"/>
      <c r="M4854" s="98"/>
    </row>
    <row r="4855" spans="1:13">
      <c r="A4855" s="5"/>
      <c r="B4855" s="97"/>
      <c r="C4855" s="97"/>
      <c r="D4855" s="98"/>
      <c r="E4855" s="98"/>
      <c r="F4855" s="98"/>
      <c r="G4855" s="98"/>
      <c r="H4855" s="98"/>
      <c r="I4855" s="98"/>
      <c r="J4855" s="98"/>
      <c r="K4855" s="98"/>
      <c r="L4855" s="98"/>
      <c r="M4855" s="98"/>
    </row>
    <row r="4856" spans="1:13">
      <c r="A4856" s="5"/>
      <c r="B4856" s="3"/>
      <c r="C4856" s="3"/>
      <c r="D4856" s="4"/>
      <c r="E4856" s="4"/>
      <c r="F4856" s="4"/>
      <c r="G4856" s="4"/>
      <c r="H4856" s="98"/>
      <c r="I4856" s="4"/>
      <c r="J4856" s="4"/>
      <c r="K4856" s="4"/>
      <c r="L4856" s="4"/>
      <c r="M4856" s="4"/>
    </row>
    <row r="4857" spans="1:13">
      <c r="A4857" s="5"/>
      <c r="B4857" s="97"/>
      <c r="C4857" s="97"/>
      <c r="D4857" s="98"/>
      <c r="E4857" s="98"/>
      <c r="F4857" s="98"/>
      <c r="G4857" s="98"/>
      <c r="H4857" s="98"/>
      <c r="I4857" s="98"/>
      <c r="J4857" s="98"/>
      <c r="K4857" s="98"/>
      <c r="L4857" s="98"/>
      <c r="M4857" s="98"/>
    </row>
    <row r="4858" spans="1:13">
      <c r="A4858" s="5"/>
      <c r="B4858" s="97"/>
      <c r="C4858" s="97"/>
      <c r="D4858" s="98"/>
      <c r="E4858" s="98"/>
      <c r="F4858" s="98"/>
      <c r="G4858" s="98"/>
      <c r="H4858" s="98"/>
      <c r="I4858" s="98"/>
      <c r="J4858" s="98"/>
      <c r="K4858" s="98"/>
      <c r="L4858" s="98"/>
      <c r="M4858" s="98"/>
    </row>
    <row r="4859" spans="1:13">
      <c r="A4859" s="5"/>
      <c r="B4859" s="97"/>
      <c r="C4859" s="97"/>
      <c r="D4859" s="98"/>
      <c r="E4859" s="98"/>
      <c r="F4859" s="98"/>
      <c r="G4859" s="98"/>
      <c r="H4859" s="98"/>
      <c r="I4859" s="98"/>
      <c r="J4859" s="98"/>
      <c r="K4859" s="98"/>
      <c r="L4859" s="98"/>
      <c r="M4859" s="98"/>
    </row>
    <row r="4860" spans="1:13">
      <c r="A4860" s="5"/>
      <c r="B4860" s="97"/>
      <c r="C4860" s="97"/>
      <c r="D4860" s="98"/>
      <c r="E4860" s="98"/>
      <c r="F4860" s="98"/>
      <c r="G4860" s="98"/>
      <c r="H4860" s="98"/>
      <c r="I4860" s="98"/>
      <c r="J4860" s="98"/>
      <c r="K4860" s="98"/>
      <c r="L4860" s="98"/>
      <c r="M4860" s="98"/>
    </row>
    <row r="4861" spans="1:13">
      <c r="A4861" s="5"/>
      <c r="B4861" s="97"/>
      <c r="C4861" s="97"/>
      <c r="D4861" s="98"/>
      <c r="E4861" s="98"/>
      <c r="F4861" s="98"/>
      <c r="G4861" s="98"/>
      <c r="H4861" s="98"/>
      <c r="I4861" s="98"/>
      <c r="J4861" s="98"/>
      <c r="K4861" s="98"/>
      <c r="L4861" s="98"/>
      <c r="M4861" s="98"/>
    </row>
    <row r="4862" spans="1:13">
      <c r="A4862" s="5"/>
      <c r="B4862" s="97"/>
      <c r="C4862" s="97"/>
      <c r="D4862" s="98"/>
      <c r="E4862" s="98"/>
      <c r="F4862" s="98"/>
      <c r="G4862" s="98"/>
      <c r="H4862" s="98"/>
      <c r="I4862" s="98"/>
      <c r="J4862" s="98"/>
      <c r="K4862" s="98"/>
      <c r="L4862" s="98"/>
      <c r="M4862" s="98"/>
    </row>
    <row r="4863" spans="1:13">
      <c r="A4863" s="5"/>
      <c r="B4863" s="97"/>
      <c r="C4863" s="97"/>
      <c r="D4863" s="98"/>
      <c r="E4863" s="98"/>
      <c r="F4863" s="98"/>
      <c r="G4863" s="98"/>
      <c r="H4863" s="98"/>
      <c r="I4863" s="98"/>
      <c r="J4863" s="98"/>
      <c r="K4863" s="98"/>
      <c r="L4863" s="98"/>
      <c r="M4863" s="98"/>
    </row>
    <row r="4864" spans="1:13">
      <c r="A4864" s="5"/>
      <c r="B4864" s="97"/>
      <c r="C4864" s="97"/>
      <c r="D4864" s="98"/>
      <c r="E4864" s="98"/>
      <c r="F4864" s="98"/>
      <c r="G4864" s="98"/>
      <c r="H4864" s="98"/>
      <c r="I4864" s="98"/>
      <c r="J4864" s="98"/>
      <c r="K4864" s="98"/>
      <c r="L4864" s="98"/>
      <c r="M4864" s="98"/>
    </row>
    <row r="4865" spans="1:13">
      <c r="A4865" s="5"/>
      <c r="B4865" s="97"/>
      <c r="C4865" s="97"/>
      <c r="D4865" s="98"/>
      <c r="E4865" s="98"/>
      <c r="F4865" s="98"/>
      <c r="G4865" s="98"/>
      <c r="H4865" s="98"/>
      <c r="I4865" s="98"/>
      <c r="J4865" s="98"/>
      <c r="K4865" s="98"/>
      <c r="L4865" s="98"/>
      <c r="M4865" s="98"/>
    </row>
    <row r="4866" spans="1:13">
      <c r="A4866" s="5"/>
      <c r="B4866" s="97"/>
      <c r="C4866" s="97"/>
      <c r="D4866" s="98"/>
      <c r="E4866" s="98"/>
      <c r="F4866" s="98"/>
      <c r="G4866" s="98"/>
      <c r="H4866" s="98"/>
      <c r="I4866" s="98"/>
      <c r="J4866" s="98"/>
      <c r="K4866" s="98"/>
      <c r="L4866" s="98"/>
      <c r="M4866" s="98"/>
    </row>
    <row r="4867" spans="1:13">
      <c r="A4867" s="5"/>
      <c r="B4867" s="97"/>
      <c r="C4867" s="97"/>
      <c r="D4867" s="98"/>
      <c r="E4867" s="98"/>
      <c r="F4867" s="98"/>
      <c r="G4867" s="98"/>
      <c r="H4867" s="98"/>
      <c r="I4867" s="98"/>
      <c r="J4867" s="98"/>
      <c r="K4867" s="98"/>
      <c r="L4867" s="98"/>
      <c r="M4867" s="98"/>
    </row>
    <row r="4868" spans="1:13">
      <c r="A4868" s="5"/>
      <c r="B4868" s="97"/>
      <c r="C4868" s="97"/>
      <c r="D4868" s="98"/>
      <c r="E4868" s="98"/>
      <c r="F4868" s="98"/>
      <c r="G4868" s="98"/>
      <c r="H4868" s="98"/>
      <c r="I4868" s="98"/>
      <c r="J4868" s="98"/>
      <c r="K4868" s="98"/>
      <c r="L4868" s="98"/>
      <c r="M4868" s="98"/>
    </row>
    <row r="4869" spans="1:13">
      <c r="A4869" s="5"/>
      <c r="B4869" s="97"/>
      <c r="C4869" s="97"/>
      <c r="D4869" s="98"/>
      <c r="E4869" s="98"/>
      <c r="F4869" s="98"/>
      <c r="G4869" s="98"/>
      <c r="H4869" s="98"/>
      <c r="I4869" s="98"/>
      <c r="J4869" s="98"/>
      <c r="K4869" s="98"/>
      <c r="L4869" s="98"/>
      <c r="M4869" s="98"/>
    </row>
    <row r="4870" spans="1:13">
      <c r="A4870" s="5"/>
      <c r="B4870" s="97"/>
      <c r="C4870" s="97"/>
      <c r="D4870" s="98"/>
      <c r="E4870" s="98"/>
      <c r="F4870" s="98"/>
      <c r="G4870" s="98"/>
      <c r="H4870" s="98"/>
      <c r="I4870" s="98"/>
      <c r="J4870" s="98"/>
      <c r="K4870" s="98"/>
      <c r="L4870" s="98"/>
      <c r="M4870" s="98"/>
    </row>
    <row r="4871" spans="1:13">
      <c r="A4871" s="5"/>
      <c r="B4871" s="97"/>
      <c r="C4871" s="97"/>
      <c r="D4871" s="98"/>
      <c r="E4871" s="98"/>
      <c r="F4871" s="98"/>
      <c r="G4871" s="98"/>
      <c r="H4871" s="98"/>
      <c r="I4871" s="98"/>
      <c r="J4871" s="98"/>
      <c r="K4871" s="98"/>
      <c r="L4871" s="98"/>
      <c r="M4871" s="98"/>
    </row>
    <row r="4872" spans="1:13">
      <c r="A4872" s="5"/>
      <c r="B4872" s="97"/>
      <c r="C4872" s="97"/>
      <c r="D4872" s="98"/>
      <c r="E4872" s="98"/>
      <c r="F4872" s="98"/>
      <c r="G4872" s="98"/>
      <c r="H4872" s="98"/>
      <c r="I4872" s="98"/>
      <c r="J4872" s="98"/>
      <c r="K4872" s="98"/>
      <c r="L4872" s="98"/>
      <c r="M4872" s="98"/>
    </row>
    <row r="4873" spans="1:13">
      <c r="A4873" s="5"/>
      <c r="B4873" s="97"/>
      <c r="C4873" s="97"/>
      <c r="D4873" s="98"/>
      <c r="E4873" s="98"/>
      <c r="F4873" s="98"/>
      <c r="G4873" s="98"/>
      <c r="H4873" s="98"/>
      <c r="I4873" s="98"/>
      <c r="J4873" s="98"/>
      <c r="K4873" s="98"/>
      <c r="L4873" s="98"/>
      <c r="M4873" s="98"/>
    </row>
    <row r="4874" spans="1:13">
      <c r="A4874" s="5"/>
      <c r="B4874" s="97"/>
      <c r="C4874" s="97"/>
      <c r="D4874" s="98"/>
      <c r="E4874" s="98"/>
      <c r="F4874" s="98"/>
      <c r="G4874" s="98"/>
      <c r="H4874" s="98"/>
      <c r="I4874" s="98"/>
      <c r="J4874" s="98"/>
      <c r="K4874" s="98"/>
      <c r="L4874" s="98"/>
      <c r="M4874" s="98"/>
    </row>
    <row r="4875" spans="1:13">
      <c r="A4875" s="5"/>
      <c r="B4875" s="97"/>
      <c r="C4875" s="97"/>
      <c r="D4875" s="98"/>
      <c r="E4875" s="98"/>
      <c r="F4875" s="98"/>
      <c r="G4875" s="98"/>
      <c r="H4875" s="98"/>
      <c r="I4875" s="98"/>
      <c r="J4875" s="98"/>
      <c r="K4875" s="98"/>
      <c r="L4875" s="98"/>
      <c r="M4875" s="98"/>
    </row>
    <row r="4876" spans="1:13">
      <c r="A4876" s="5"/>
      <c r="B4876" s="97"/>
      <c r="C4876" s="97"/>
      <c r="D4876" s="98"/>
      <c r="E4876" s="98"/>
      <c r="F4876" s="98"/>
      <c r="G4876" s="98"/>
      <c r="H4876" s="98"/>
      <c r="I4876" s="98"/>
      <c r="J4876" s="98"/>
      <c r="K4876" s="98"/>
      <c r="L4876" s="98"/>
      <c r="M4876" s="98"/>
    </row>
    <row r="4877" spans="1:13">
      <c r="A4877" s="5"/>
      <c r="B4877" s="97"/>
      <c r="C4877" s="97"/>
      <c r="D4877" s="98"/>
      <c r="E4877" s="98"/>
      <c r="F4877" s="98"/>
      <c r="G4877" s="98"/>
      <c r="H4877" s="98"/>
      <c r="I4877" s="98"/>
      <c r="J4877" s="98"/>
      <c r="K4877" s="98"/>
      <c r="L4877" s="98"/>
      <c r="M4877" s="98"/>
    </row>
    <row r="4878" spans="1:13">
      <c r="A4878" s="5"/>
      <c r="B4878" s="97"/>
      <c r="C4878" s="97"/>
      <c r="D4878" s="98"/>
      <c r="E4878" s="98"/>
      <c r="F4878" s="98"/>
      <c r="G4878" s="98"/>
      <c r="H4878" s="98"/>
      <c r="I4878" s="98"/>
      <c r="J4878" s="98"/>
      <c r="K4878" s="98"/>
      <c r="L4878" s="98"/>
      <c r="M4878" s="98"/>
    </row>
    <row r="4879" spans="1:13">
      <c r="A4879" s="5"/>
      <c r="B4879" s="97"/>
      <c r="C4879" s="97"/>
      <c r="D4879" s="98"/>
      <c r="E4879" s="98"/>
      <c r="F4879" s="98"/>
      <c r="G4879" s="98"/>
      <c r="H4879" s="98"/>
      <c r="I4879" s="98"/>
      <c r="J4879" s="98"/>
      <c r="K4879" s="98"/>
      <c r="L4879" s="98"/>
      <c r="M4879" s="98"/>
    </row>
    <row r="4880" spans="1:13">
      <c r="A4880" s="5"/>
      <c r="B4880" s="97"/>
      <c r="C4880" s="97"/>
      <c r="D4880" s="98"/>
      <c r="E4880" s="98"/>
      <c r="F4880" s="98"/>
      <c r="G4880" s="98"/>
      <c r="H4880" s="98"/>
      <c r="I4880" s="98"/>
      <c r="J4880" s="98"/>
      <c r="K4880" s="98"/>
      <c r="L4880" s="98"/>
      <c r="M4880" s="98"/>
    </row>
    <row r="4881" spans="1:13">
      <c r="A4881" s="5"/>
      <c r="B4881" s="97"/>
      <c r="C4881" s="97"/>
      <c r="D4881" s="98"/>
      <c r="E4881" s="98"/>
      <c r="F4881" s="98"/>
      <c r="G4881" s="98"/>
      <c r="H4881" s="98"/>
      <c r="I4881" s="98"/>
      <c r="J4881" s="98"/>
      <c r="K4881" s="98"/>
      <c r="L4881" s="98"/>
      <c r="M4881" s="98"/>
    </row>
    <row r="4882" spans="1:13">
      <c r="A4882" s="5"/>
      <c r="B4882" s="97"/>
      <c r="C4882" s="97"/>
      <c r="D4882" s="98"/>
      <c r="E4882" s="98"/>
      <c r="F4882" s="98"/>
      <c r="G4882" s="98"/>
      <c r="H4882" s="98"/>
      <c r="I4882" s="98"/>
      <c r="J4882" s="98"/>
      <c r="K4882" s="98"/>
      <c r="L4882" s="98"/>
      <c r="M4882" s="98"/>
    </row>
    <row r="4883" spans="1:13">
      <c r="A4883" s="5"/>
      <c r="B4883" s="97"/>
      <c r="C4883" s="97"/>
      <c r="D4883" s="98"/>
      <c r="E4883" s="98"/>
      <c r="F4883" s="98"/>
      <c r="G4883" s="98"/>
      <c r="H4883" s="98"/>
      <c r="I4883" s="98"/>
      <c r="J4883" s="98"/>
      <c r="K4883" s="98"/>
      <c r="L4883" s="98"/>
      <c r="M4883" s="98"/>
    </row>
    <row r="4884" spans="1:13">
      <c r="A4884" s="5"/>
      <c r="B4884" s="97"/>
      <c r="C4884" s="97"/>
      <c r="D4884" s="98"/>
      <c r="E4884" s="98"/>
      <c r="F4884" s="98"/>
      <c r="G4884" s="98"/>
      <c r="H4884" s="98"/>
      <c r="I4884" s="98"/>
      <c r="J4884" s="98"/>
      <c r="K4884" s="98"/>
      <c r="L4884" s="98"/>
      <c r="M4884" s="98"/>
    </row>
    <row r="4885" spans="1:13">
      <c r="A4885" s="5"/>
      <c r="B4885" s="97"/>
      <c r="C4885" s="97"/>
      <c r="D4885" s="98"/>
      <c r="E4885" s="98"/>
      <c r="F4885" s="98"/>
      <c r="G4885" s="98"/>
      <c r="H4885" s="98"/>
      <c r="I4885" s="98"/>
      <c r="J4885" s="98"/>
      <c r="K4885" s="98"/>
      <c r="L4885" s="98"/>
      <c r="M4885" s="98"/>
    </row>
    <row r="4886" spans="1:13">
      <c r="A4886" s="5"/>
      <c r="B4886" s="97"/>
      <c r="C4886" s="97"/>
      <c r="D4886" s="98"/>
      <c r="E4886" s="98"/>
      <c r="F4886" s="98"/>
      <c r="G4886" s="98"/>
      <c r="H4886" s="98"/>
      <c r="I4886" s="98"/>
      <c r="J4886" s="98"/>
      <c r="K4886" s="98"/>
      <c r="L4886" s="98"/>
      <c r="M4886" s="98"/>
    </row>
    <row r="4887" spans="1:13">
      <c r="A4887" s="5"/>
      <c r="B4887" s="97"/>
      <c r="C4887" s="97"/>
      <c r="D4887" s="98"/>
      <c r="E4887" s="98"/>
      <c r="F4887" s="98"/>
      <c r="G4887" s="98"/>
      <c r="H4887" s="98"/>
      <c r="I4887" s="98"/>
      <c r="J4887" s="98"/>
      <c r="K4887" s="98"/>
      <c r="L4887" s="98"/>
      <c r="M4887" s="98"/>
    </row>
    <row r="4888" spans="1:13">
      <c r="A4888" s="5"/>
      <c r="B4888" s="97"/>
      <c r="C4888" s="97"/>
      <c r="D4888" s="98"/>
      <c r="E4888" s="98"/>
      <c r="F4888" s="98"/>
      <c r="G4888" s="98"/>
      <c r="H4888" s="98"/>
      <c r="I4888" s="98"/>
      <c r="J4888" s="98"/>
      <c r="K4888" s="98"/>
      <c r="L4888" s="98"/>
      <c r="M4888" s="98"/>
    </row>
    <row r="4889" spans="1:13">
      <c r="A4889" s="5"/>
      <c r="B4889" s="97"/>
      <c r="C4889" s="97"/>
      <c r="D4889" s="98"/>
      <c r="E4889" s="98"/>
      <c r="F4889" s="98"/>
      <c r="G4889" s="98"/>
      <c r="H4889" s="98"/>
      <c r="I4889" s="98"/>
      <c r="J4889" s="98"/>
      <c r="K4889" s="98"/>
      <c r="L4889" s="98"/>
      <c r="M4889" s="98"/>
    </row>
    <row r="4890" spans="1:13">
      <c r="A4890" s="5"/>
      <c r="B4890" s="97"/>
      <c r="C4890" s="97"/>
      <c r="D4890" s="98"/>
      <c r="E4890" s="98"/>
      <c r="F4890" s="98"/>
      <c r="G4890" s="98"/>
      <c r="H4890" s="98"/>
      <c r="I4890" s="98"/>
      <c r="J4890" s="98"/>
      <c r="K4890" s="98"/>
      <c r="L4890" s="98"/>
      <c r="M4890" s="98"/>
    </row>
    <row r="4891" spans="1:13">
      <c r="A4891" s="5"/>
      <c r="B4891" s="97"/>
      <c r="C4891" s="97"/>
      <c r="D4891" s="98"/>
      <c r="E4891" s="98"/>
      <c r="F4891" s="98"/>
      <c r="G4891" s="98"/>
      <c r="H4891" s="98"/>
      <c r="I4891" s="98"/>
      <c r="J4891" s="98"/>
      <c r="K4891" s="98"/>
      <c r="L4891" s="98"/>
      <c r="M4891" s="98"/>
    </row>
    <row r="4892" spans="1:13">
      <c r="A4892" s="5"/>
      <c r="B4892" s="97"/>
      <c r="C4892" s="97"/>
      <c r="D4892" s="98"/>
      <c r="E4892" s="98"/>
      <c r="F4892" s="98"/>
      <c r="G4892" s="98"/>
      <c r="H4892" s="98"/>
      <c r="I4892" s="98"/>
      <c r="J4892" s="98"/>
      <c r="K4892" s="98"/>
      <c r="L4892" s="98"/>
      <c r="M4892" s="98"/>
    </row>
    <row r="4893" spans="1:13">
      <c r="A4893" s="5"/>
      <c r="B4893" s="97"/>
      <c r="C4893" s="97"/>
      <c r="D4893" s="98"/>
      <c r="E4893" s="98"/>
      <c r="F4893" s="98"/>
      <c r="G4893" s="98"/>
      <c r="H4893" s="98"/>
      <c r="I4893" s="98"/>
      <c r="J4893" s="98"/>
      <c r="K4893" s="98"/>
      <c r="L4893" s="98"/>
      <c r="M4893" s="98"/>
    </row>
    <row r="4894" spans="1:13">
      <c r="A4894" s="5"/>
      <c r="B4894" s="97"/>
      <c r="C4894" s="97"/>
      <c r="D4894" s="98"/>
      <c r="E4894" s="98"/>
      <c r="F4894" s="98"/>
      <c r="G4894" s="98"/>
      <c r="H4894" s="98"/>
      <c r="I4894" s="98"/>
      <c r="J4894" s="98"/>
      <c r="K4894" s="98"/>
      <c r="L4894" s="98"/>
      <c r="M4894" s="98"/>
    </row>
    <row r="4895" spans="1:13">
      <c r="A4895" s="5"/>
      <c r="B4895" s="97"/>
      <c r="C4895" s="97"/>
      <c r="D4895" s="98"/>
      <c r="E4895" s="98"/>
      <c r="F4895" s="98"/>
      <c r="G4895" s="98"/>
      <c r="H4895" s="98"/>
      <c r="I4895" s="98"/>
      <c r="J4895" s="98"/>
      <c r="K4895" s="98"/>
      <c r="L4895" s="98"/>
      <c r="M4895" s="98"/>
    </row>
    <row r="4896" spans="1:13">
      <c r="A4896" s="5"/>
      <c r="B4896" s="97"/>
      <c r="C4896" s="97"/>
      <c r="D4896" s="98"/>
      <c r="E4896" s="98"/>
      <c r="F4896" s="98"/>
      <c r="G4896" s="98"/>
      <c r="H4896" s="98"/>
      <c r="I4896" s="98"/>
      <c r="J4896" s="98"/>
      <c r="K4896" s="98"/>
      <c r="L4896" s="98"/>
      <c r="M4896" s="98"/>
    </row>
    <row r="4897" spans="1:13">
      <c r="A4897" s="5"/>
      <c r="B4897" s="97"/>
      <c r="C4897" s="97"/>
      <c r="D4897" s="98"/>
      <c r="E4897" s="98"/>
      <c r="F4897" s="98"/>
      <c r="G4897" s="98"/>
      <c r="H4897" s="98"/>
      <c r="I4897" s="98"/>
      <c r="J4897" s="98"/>
      <c r="K4897" s="98"/>
      <c r="L4897" s="98"/>
      <c r="M4897" s="98"/>
    </row>
    <row r="4898" spans="1:13">
      <c r="A4898" s="5"/>
      <c r="B4898" s="97"/>
      <c r="C4898" s="97"/>
      <c r="D4898" s="98"/>
      <c r="E4898" s="98"/>
      <c r="F4898" s="98"/>
      <c r="G4898" s="98"/>
      <c r="H4898" s="98"/>
      <c r="I4898" s="98"/>
      <c r="J4898" s="98"/>
      <c r="K4898" s="98"/>
      <c r="L4898" s="98"/>
      <c r="M4898" s="98"/>
    </row>
    <row r="4899" spans="1:13">
      <c r="A4899" s="5"/>
      <c r="B4899" s="97"/>
      <c r="C4899" s="97"/>
      <c r="D4899" s="98"/>
      <c r="E4899" s="98"/>
      <c r="F4899" s="98"/>
      <c r="G4899" s="98"/>
      <c r="H4899" s="98"/>
      <c r="I4899" s="98"/>
      <c r="J4899" s="98"/>
      <c r="K4899" s="98"/>
      <c r="L4899" s="98"/>
      <c r="M4899" s="98"/>
    </row>
    <row r="4900" spans="1:13">
      <c r="A4900" s="5"/>
      <c r="B4900" s="3"/>
      <c r="C4900" s="3"/>
      <c r="D4900" s="4"/>
      <c r="E4900" s="4"/>
      <c r="F4900" s="4"/>
      <c r="G4900" s="4"/>
      <c r="H4900" s="98"/>
      <c r="I4900" s="4"/>
      <c r="J4900" s="4"/>
      <c r="K4900" s="4"/>
      <c r="L4900" s="4"/>
      <c r="M4900" s="4"/>
    </row>
    <row r="4901" spans="1:13">
      <c r="A4901" s="5"/>
      <c r="B4901" s="97"/>
      <c r="C4901" s="97"/>
      <c r="D4901" s="98"/>
      <c r="E4901" s="98"/>
      <c r="F4901" s="98"/>
      <c r="G4901" s="98"/>
      <c r="H4901" s="98"/>
      <c r="I4901" s="98"/>
      <c r="J4901" s="98"/>
      <c r="K4901" s="98"/>
      <c r="L4901" s="98"/>
      <c r="M4901" s="98"/>
    </row>
    <row r="4902" spans="1:13">
      <c r="A4902" s="5"/>
      <c r="B4902" s="97"/>
      <c r="C4902" s="97"/>
      <c r="D4902" s="98"/>
      <c r="E4902" s="98"/>
      <c r="F4902" s="98"/>
      <c r="G4902" s="98"/>
      <c r="H4902" s="98"/>
      <c r="I4902" s="98"/>
      <c r="J4902" s="98"/>
      <c r="K4902" s="98"/>
      <c r="L4902" s="98"/>
      <c r="M4902" s="98"/>
    </row>
    <row r="4903" spans="1:13">
      <c r="A4903" s="5"/>
      <c r="B4903" s="97"/>
      <c r="C4903" s="97"/>
      <c r="D4903" s="98"/>
      <c r="E4903" s="98"/>
      <c r="F4903" s="98"/>
      <c r="G4903" s="98"/>
      <c r="H4903" s="98"/>
      <c r="I4903" s="98"/>
      <c r="J4903" s="98"/>
      <c r="K4903" s="98"/>
      <c r="L4903" s="98"/>
      <c r="M4903" s="98"/>
    </row>
    <row r="4904" spans="1:13">
      <c r="A4904" s="5"/>
      <c r="B4904" s="97"/>
      <c r="C4904" s="97"/>
      <c r="D4904" s="98"/>
      <c r="E4904" s="98"/>
      <c r="F4904" s="98"/>
      <c r="G4904" s="98"/>
      <c r="H4904" s="98"/>
      <c r="I4904" s="98"/>
      <c r="J4904" s="98"/>
      <c r="K4904" s="98"/>
      <c r="L4904" s="98"/>
      <c r="M4904" s="98"/>
    </row>
    <row r="4905" spans="1:13">
      <c r="A4905" s="5"/>
      <c r="B4905" s="97"/>
      <c r="C4905" s="97"/>
      <c r="D4905" s="98"/>
      <c r="E4905" s="98"/>
      <c r="F4905" s="98"/>
      <c r="G4905" s="98"/>
      <c r="H4905" s="98"/>
      <c r="I4905" s="98"/>
      <c r="J4905" s="98"/>
      <c r="K4905" s="98"/>
      <c r="L4905" s="98"/>
      <c r="M4905" s="98"/>
    </row>
    <row r="4906" spans="1:13">
      <c r="A4906" s="5"/>
      <c r="B4906" s="97"/>
      <c r="C4906" s="97"/>
      <c r="D4906" s="98"/>
      <c r="E4906" s="98"/>
      <c r="F4906" s="98"/>
      <c r="G4906" s="98"/>
      <c r="H4906" s="98"/>
      <c r="I4906" s="98"/>
      <c r="J4906" s="98"/>
      <c r="K4906" s="98"/>
      <c r="L4906" s="98"/>
      <c r="M4906" s="98"/>
    </row>
    <row r="4907" spans="1:13">
      <c r="A4907" s="5"/>
      <c r="B4907" s="97"/>
      <c r="C4907" s="97"/>
      <c r="D4907" s="98"/>
      <c r="E4907" s="98"/>
      <c r="F4907" s="98"/>
      <c r="G4907" s="98"/>
      <c r="H4907" s="98"/>
      <c r="I4907" s="98"/>
      <c r="J4907" s="98"/>
      <c r="K4907" s="98"/>
      <c r="L4907" s="98"/>
      <c r="M4907" s="98"/>
    </row>
    <row r="4908" spans="1:13">
      <c r="A4908" s="5"/>
      <c r="B4908" s="97"/>
      <c r="C4908" s="97"/>
      <c r="D4908" s="98"/>
      <c r="E4908" s="98"/>
      <c r="F4908" s="98"/>
      <c r="G4908" s="98"/>
      <c r="H4908" s="98"/>
      <c r="I4908" s="98"/>
      <c r="J4908" s="98"/>
      <c r="K4908" s="98"/>
      <c r="L4908" s="98"/>
      <c r="M4908" s="98"/>
    </row>
    <row r="4909" spans="1:13">
      <c r="A4909" s="5"/>
      <c r="B4909" s="97"/>
      <c r="C4909" s="97"/>
      <c r="D4909" s="98"/>
      <c r="E4909" s="98"/>
      <c r="F4909" s="98"/>
      <c r="G4909" s="98"/>
      <c r="H4909" s="98"/>
      <c r="I4909" s="98"/>
      <c r="J4909" s="98"/>
      <c r="K4909" s="98"/>
      <c r="L4909" s="98"/>
      <c r="M4909" s="98"/>
    </row>
    <row r="4910" spans="1:13">
      <c r="A4910" s="5"/>
      <c r="B4910" s="97"/>
      <c r="C4910" s="97"/>
      <c r="D4910" s="98"/>
      <c r="E4910" s="98"/>
      <c r="F4910" s="98"/>
      <c r="G4910" s="98"/>
      <c r="H4910" s="98"/>
      <c r="I4910" s="98"/>
      <c r="J4910" s="98"/>
      <c r="K4910" s="98"/>
      <c r="L4910" s="98"/>
      <c r="M4910" s="98"/>
    </row>
    <row r="4911" spans="1:13">
      <c r="A4911" s="5"/>
      <c r="B4911" s="97"/>
      <c r="C4911" s="97"/>
      <c r="D4911" s="98"/>
      <c r="E4911" s="98"/>
      <c r="F4911" s="98"/>
      <c r="G4911" s="98"/>
      <c r="H4911" s="98"/>
      <c r="I4911" s="98"/>
      <c r="J4911" s="98"/>
      <c r="K4911" s="98"/>
      <c r="L4911" s="98"/>
      <c r="M4911" s="98"/>
    </row>
    <row r="4912" spans="1:13">
      <c r="A4912" s="5"/>
      <c r="B4912" s="97"/>
      <c r="C4912" s="97"/>
      <c r="D4912" s="98"/>
      <c r="E4912" s="98"/>
      <c r="F4912" s="98"/>
      <c r="G4912" s="98"/>
      <c r="H4912" s="98"/>
      <c r="I4912" s="98"/>
      <c r="J4912" s="98"/>
      <c r="K4912" s="98"/>
      <c r="L4912" s="98"/>
      <c r="M4912" s="98"/>
    </row>
    <row r="4913" spans="1:13">
      <c r="A4913" s="5"/>
      <c r="B4913" s="97"/>
      <c r="C4913" s="97"/>
      <c r="D4913" s="98"/>
      <c r="E4913" s="98"/>
      <c r="F4913" s="98"/>
      <c r="G4913" s="98"/>
      <c r="H4913" s="98"/>
      <c r="I4913" s="98"/>
      <c r="J4913" s="98"/>
      <c r="K4913" s="98"/>
      <c r="L4913" s="98"/>
      <c r="M4913" s="98"/>
    </row>
    <row r="4914" spans="1:13">
      <c r="A4914" s="5"/>
      <c r="B4914" s="97"/>
      <c r="C4914" s="97"/>
      <c r="D4914" s="98"/>
      <c r="E4914" s="98"/>
      <c r="F4914" s="98"/>
      <c r="G4914" s="98"/>
      <c r="H4914" s="98"/>
      <c r="I4914" s="98"/>
      <c r="J4914" s="98"/>
      <c r="K4914" s="98"/>
      <c r="L4914" s="98"/>
      <c r="M4914" s="98"/>
    </row>
    <row r="4915" spans="1:13">
      <c r="A4915" s="5"/>
      <c r="B4915" s="97"/>
      <c r="C4915" s="97"/>
      <c r="D4915" s="98"/>
      <c r="E4915" s="98"/>
      <c r="F4915" s="98"/>
      <c r="G4915" s="98"/>
      <c r="H4915" s="98"/>
      <c r="I4915" s="98"/>
      <c r="J4915" s="98"/>
      <c r="K4915" s="98"/>
      <c r="L4915" s="98"/>
      <c r="M4915" s="98"/>
    </row>
    <row r="4916" spans="1:13">
      <c r="A4916" s="5"/>
      <c r="B4916" s="97"/>
      <c r="C4916" s="97"/>
      <c r="D4916" s="98"/>
      <c r="E4916" s="98"/>
      <c r="F4916" s="98"/>
      <c r="G4916" s="98"/>
      <c r="H4916" s="98"/>
      <c r="I4916" s="98"/>
      <c r="J4916" s="98"/>
      <c r="K4916" s="98"/>
      <c r="L4916" s="98"/>
      <c r="M4916" s="98"/>
    </row>
    <row r="4917" spans="1:13">
      <c r="A4917" s="5"/>
      <c r="B4917" s="97"/>
      <c r="C4917" s="97"/>
      <c r="D4917" s="98"/>
      <c r="E4917" s="98"/>
      <c r="F4917" s="98"/>
      <c r="G4917" s="98"/>
      <c r="H4917" s="98"/>
      <c r="I4917" s="98"/>
      <c r="J4917" s="98"/>
      <c r="K4917" s="98"/>
      <c r="L4917" s="98"/>
      <c r="M4917" s="98"/>
    </row>
    <row r="4918" spans="1:13">
      <c r="A4918" s="5"/>
      <c r="B4918" s="97"/>
      <c r="C4918" s="97"/>
      <c r="D4918" s="98"/>
      <c r="E4918" s="98"/>
      <c r="F4918" s="98"/>
      <c r="G4918" s="98"/>
      <c r="H4918" s="98"/>
      <c r="I4918" s="98"/>
      <c r="J4918" s="98"/>
      <c r="K4918" s="98"/>
      <c r="L4918" s="98"/>
      <c r="M4918" s="98"/>
    </row>
    <row r="4919" spans="1:13">
      <c r="A4919" s="5"/>
      <c r="B4919" s="97"/>
      <c r="C4919" s="97"/>
      <c r="D4919" s="98"/>
      <c r="E4919" s="98"/>
      <c r="F4919" s="98"/>
      <c r="G4919" s="98"/>
      <c r="H4919" s="98"/>
      <c r="I4919" s="98"/>
      <c r="J4919" s="98"/>
      <c r="K4919" s="98"/>
      <c r="L4919" s="98"/>
      <c r="M4919" s="98"/>
    </row>
    <row r="4920" spans="1:13">
      <c r="A4920" s="5"/>
      <c r="B4920" s="97"/>
      <c r="C4920" s="97"/>
      <c r="D4920" s="98"/>
      <c r="E4920" s="98"/>
      <c r="F4920" s="98"/>
      <c r="G4920" s="98"/>
      <c r="H4920" s="98"/>
      <c r="I4920" s="98"/>
      <c r="J4920" s="98"/>
      <c r="K4920" s="98"/>
      <c r="L4920" s="98"/>
      <c r="M4920" s="98"/>
    </row>
    <row r="4921" spans="1:13">
      <c r="A4921" s="5"/>
      <c r="B4921" s="97"/>
      <c r="C4921" s="97"/>
      <c r="D4921" s="98"/>
      <c r="E4921" s="98"/>
      <c r="F4921" s="98"/>
      <c r="G4921" s="98"/>
      <c r="H4921" s="98"/>
      <c r="I4921" s="98"/>
      <c r="J4921" s="98"/>
      <c r="K4921" s="98"/>
      <c r="L4921" s="98"/>
      <c r="M4921" s="98"/>
    </row>
    <row r="4922" spans="1:13">
      <c r="A4922" s="5"/>
      <c r="B4922" s="97"/>
      <c r="C4922" s="97"/>
      <c r="D4922" s="98"/>
      <c r="E4922" s="98"/>
      <c r="F4922" s="98"/>
      <c r="G4922" s="98"/>
      <c r="H4922" s="98"/>
      <c r="I4922" s="98"/>
      <c r="J4922" s="98"/>
      <c r="K4922" s="98"/>
      <c r="L4922" s="98"/>
      <c r="M4922" s="98"/>
    </row>
    <row r="4923" spans="1:13">
      <c r="A4923" s="5"/>
      <c r="B4923" s="97"/>
      <c r="C4923" s="97"/>
      <c r="D4923" s="98"/>
      <c r="E4923" s="98"/>
      <c r="F4923" s="98"/>
      <c r="G4923" s="98"/>
      <c r="H4923" s="98"/>
      <c r="I4923" s="98"/>
      <c r="J4923" s="98"/>
      <c r="K4923" s="98"/>
      <c r="L4923" s="98"/>
      <c r="M4923" s="98"/>
    </row>
    <row r="4924" spans="1:13">
      <c r="A4924" s="5"/>
      <c r="B4924" s="97"/>
      <c r="C4924" s="97"/>
      <c r="D4924" s="98"/>
      <c r="E4924" s="98"/>
      <c r="F4924" s="98"/>
      <c r="G4924" s="98"/>
      <c r="H4924" s="98"/>
      <c r="I4924" s="98"/>
      <c r="J4924" s="98"/>
      <c r="K4924" s="98"/>
      <c r="L4924" s="98"/>
      <c r="M4924" s="98"/>
    </row>
    <row r="4925" spans="1:13">
      <c r="A4925" s="5"/>
      <c r="B4925" s="97"/>
      <c r="C4925" s="97"/>
      <c r="D4925" s="98"/>
      <c r="E4925" s="98"/>
      <c r="F4925" s="98"/>
      <c r="G4925" s="98"/>
      <c r="H4925" s="98"/>
      <c r="I4925" s="98"/>
      <c r="J4925" s="98"/>
      <c r="K4925" s="98"/>
      <c r="L4925" s="98"/>
      <c r="M4925" s="98"/>
    </row>
    <row r="4926" spans="1:13">
      <c r="A4926" s="5"/>
      <c r="B4926" s="97"/>
      <c r="C4926" s="97"/>
      <c r="D4926" s="98"/>
      <c r="E4926" s="98"/>
      <c r="F4926" s="98"/>
      <c r="G4926" s="98"/>
      <c r="H4926" s="98"/>
      <c r="I4926" s="98"/>
      <c r="J4926" s="98"/>
      <c r="K4926" s="98"/>
      <c r="L4926" s="98"/>
      <c r="M4926" s="98"/>
    </row>
    <row r="4927" spans="1:13">
      <c r="A4927" s="5"/>
      <c r="B4927" s="97"/>
      <c r="C4927" s="97"/>
      <c r="D4927" s="98"/>
      <c r="E4927" s="98"/>
      <c r="F4927" s="98"/>
      <c r="G4927" s="98"/>
      <c r="H4927" s="98"/>
      <c r="I4927" s="98"/>
      <c r="J4927" s="98"/>
      <c r="K4927" s="98"/>
      <c r="L4927" s="98"/>
      <c r="M4927" s="98"/>
    </row>
    <row r="4928" spans="1:13">
      <c r="A4928" s="5"/>
      <c r="B4928" s="97"/>
      <c r="C4928" s="97"/>
      <c r="D4928" s="98"/>
      <c r="E4928" s="98"/>
      <c r="F4928" s="98"/>
      <c r="G4928" s="98"/>
      <c r="H4928" s="98"/>
      <c r="I4928" s="98"/>
      <c r="J4928" s="98"/>
      <c r="K4928" s="98"/>
      <c r="L4928" s="98"/>
      <c r="M4928" s="98"/>
    </row>
    <row r="4929" spans="1:13">
      <c r="A4929" s="5"/>
      <c r="B4929" s="97"/>
      <c r="C4929" s="97"/>
      <c r="D4929" s="98"/>
      <c r="E4929" s="98"/>
      <c r="F4929" s="98"/>
      <c r="G4929" s="98"/>
      <c r="H4929" s="98"/>
      <c r="I4929" s="98"/>
      <c r="J4929" s="98"/>
      <c r="K4929" s="98"/>
      <c r="L4929" s="98"/>
      <c r="M4929" s="98"/>
    </row>
    <row r="4930" spans="1:13">
      <c r="A4930" s="5"/>
      <c r="B4930" s="97"/>
      <c r="C4930" s="97"/>
      <c r="D4930" s="98"/>
      <c r="E4930" s="98"/>
      <c r="F4930" s="98"/>
      <c r="G4930" s="98"/>
      <c r="H4930" s="98"/>
      <c r="I4930" s="98"/>
      <c r="J4930" s="98"/>
      <c r="K4930" s="98"/>
      <c r="L4930" s="98"/>
      <c r="M4930" s="98"/>
    </row>
    <row r="4931" spans="1:13">
      <c r="A4931" s="5"/>
      <c r="B4931" s="97"/>
      <c r="C4931" s="97"/>
      <c r="D4931" s="98"/>
      <c r="E4931" s="98"/>
      <c r="F4931" s="98"/>
      <c r="G4931" s="98"/>
      <c r="H4931" s="98"/>
      <c r="I4931" s="98"/>
      <c r="J4931" s="98"/>
      <c r="K4931" s="98"/>
      <c r="L4931" s="98"/>
      <c r="M4931" s="98"/>
    </row>
    <row r="4932" spans="1:13">
      <c r="A4932" s="5"/>
      <c r="B4932" s="97"/>
      <c r="C4932" s="97"/>
      <c r="D4932" s="98"/>
      <c r="E4932" s="98"/>
      <c r="F4932" s="98"/>
      <c r="G4932" s="98"/>
      <c r="H4932" s="98"/>
      <c r="I4932" s="98"/>
      <c r="J4932" s="98"/>
      <c r="K4932" s="98"/>
      <c r="L4932" s="98"/>
      <c r="M4932" s="98"/>
    </row>
    <row r="4933" spans="1:13">
      <c r="A4933" s="5"/>
      <c r="B4933" s="97"/>
      <c r="C4933" s="97"/>
      <c r="D4933" s="98"/>
      <c r="E4933" s="98"/>
      <c r="F4933" s="98"/>
      <c r="G4933" s="98"/>
      <c r="H4933" s="98"/>
      <c r="I4933" s="98"/>
      <c r="J4933" s="98"/>
      <c r="K4933" s="98"/>
      <c r="L4933" s="98"/>
      <c r="M4933" s="98"/>
    </row>
    <row r="4934" spans="1:13">
      <c r="A4934" s="5"/>
      <c r="B4934" s="97"/>
      <c r="C4934" s="97"/>
      <c r="D4934" s="98"/>
      <c r="E4934" s="98"/>
      <c r="F4934" s="98"/>
      <c r="G4934" s="98"/>
      <c r="H4934" s="98"/>
      <c r="I4934" s="98"/>
      <c r="J4934" s="98"/>
      <c r="K4934" s="98"/>
      <c r="L4934" s="98"/>
      <c r="M4934" s="98"/>
    </row>
    <row r="4935" spans="1:13">
      <c r="A4935" s="5"/>
      <c r="B4935" s="97"/>
      <c r="C4935" s="97"/>
      <c r="D4935" s="98"/>
      <c r="E4935" s="98"/>
      <c r="F4935" s="98"/>
      <c r="G4935" s="98"/>
      <c r="H4935" s="98"/>
      <c r="I4935" s="98"/>
      <c r="J4935" s="98"/>
      <c r="K4935" s="98"/>
      <c r="L4935" s="98"/>
      <c r="M4935" s="98"/>
    </row>
    <row r="4936" spans="1:13">
      <c r="A4936" s="5"/>
      <c r="B4936" s="97"/>
      <c r="C4936" s="97"/>
      <c r="D4936" s="98"/>
      <c r="E4936" s="98"/>
      <c r="F4936" s="98"/>
      <c r="G4936" s="98"/>
      <c r="H4936" s="98"/>
      <c r="I4936" s="98"/>
      <c r="J4936" s="98"/>
      <c r="K4936" s="98"/>
      <c r="L4936" s="98"/>
      <c r="M4936" s="98"/>
    </row>
    <row r="4937" spans="1:13">
      <c r="A4937" s="5"/>
      <c r="B4937" s="97"/>
      <c r="C4937" s="97"/>
      <c r="D4937" s="98"/>
      <c r="E4937" s="98"/>
      <c r="F4937" s="98"/>
      <c r="G4937" s="98"/>
      <c r="H4937" s="98"/>
      <c r="I4937" s="98"/>
      <c r="J4937" s="98"/>
      <c r="K4937" s="98"/>
      <c r="L4937" s="98"/>
      <c r="M4937" s="98"/>
    </row>
    <row r="4938" spans="1:13">
      <c r="A4938" s="5"/>
      <c r="B4938" s="97"/>
      <c r="C4938" s="97"/>
      <c r="D4938" s="98"/>
      <c r="E4938" s="98"/>
      <c r="F4938" s="98"/>
      <c r="G4938" s="98"/>
      <c r="H4938" s="98"/>
      <c r="I4938" s="98"/>
      <c r="J4938" s="98"/>
      <c r="K4938" s="98"/>
      <c r="L4938" s="98"/>
      <c r="M4938" s="98"/>
    </row>
    <row r="4939" spans="1:13">
      <c r="A4939" s="5"/>
      <c r="B4939" s="97"/>
      <c r="C4939" s="97"/>
      <c r="D4939" s="98"/>
      <c r="E4939" s="98"/>
      <c r="F4939" s="98"/>
      <c r="G4939" s="98"/>
      <c r="H4939" s="98"/>
      <c r="I4939" s="98"/>
      <c r="J4939" s="98"/>
      <c r="K4939" s="98"/>
      <c r="L4939" s="98"/>
      <c r="M4939" s="98"/>
    </row>
    <row r="4940" spans="1:13">
      <c r="A4940" s="5"/>
      <c r="B4940" s="97"/>
      <c r="C4940" s="97"/>
      <c r="D4940" s="98"/>
      <c r="E4940" s="98"/>
      <c r="F4940" s="98"/>
      <c r="G4940" s="98"/>
      <c r="H4940" s="98"/>
      <c r="I4940" s="98"/>
      <c r="J4940" s="98"/>
      <c r="K4940" s="98"/>
      <c r="L4940" s="98"/>
      <c r="M4940" s="98"/>
    </row>
    <row r="4941" spans="1:13">
      <c r="A4941" s="5"/>
      <c r="B4941" s="97"/>
      <c r="C4941" s="97"/>
      <c r="D4941" s="98"/>
      <c r="E4941" s="98"/>
      <c r="F4941" s="98"/>
      <c r="G4941" s="98"/>
      <c r="H4941" s="98"/>
      <c r="I4941" s="98"/>
      <c r="J4941" s="98"/>
      <c r="K4941" s="98"/>
      <c r="L4941" s="98"/>
      <c r="M4941" s="98"/>
    </row>
    <row r="4942" spans="1:13">
      <c r="A4942" s="5"/>
      <c r="B4942" s="97"/>
      <c r="C4942" s="97"/>
      <c r="D4942" s="98"/>
      <c r="E4942" s="98"/>
      <c r="F4942" s="98"/>
      <c r="G4942" s="98"/>
      <c r="H4942" s="98"/>
      <c r="I4942" s="98"/>
      <c r="J4942" s="98"/>
      <c r="K4942" s="98"/>
      <c r="L4942" s="98"/>
      <c r="M4942" s="98"/>
    </row>
    <row r="4943" spans="1:13">
      <c r="A4943" s="5"/>
      <c r="B4943" s="97"/>
      <c r="C4943" s="97"/>
      <c r="D4943" s="98"/>
      <c r="E4943" s="98"/>
      <c r="F4943" s="98"/>
      <c r="G4943" s="98"/>
      <c r="H4943" s="98"/>
      <c r="I4943" s="98"/>
      <c r="J4943" s="98"/>
      <c r="K4943" s="98"/>
      <c r="L4943" s="98"/>
      <c r="M4943" s="98"/>
    </row>
    <row r="4944" spans="1:13">
      <c r="A4944" s="5"/>
      <c r="B4944" s="97"/>
      <c r="C4944" s="97"/>
      <c r="D4944" s="98"/>
      <c r="E4944" s="98"/>
      <c r="F4944" s="98"/>
      <c r="G4944" s="98"/>
      <c r="H4944" s="98"/>
      <c r="I4944" s="98"/>
      <c r="J4944" s="98"/>
      <c r="K4944" s="98"/>
      <c r="L4944" s="98"/>
      <c r="M4944" s="98"/>
    </row>
    <row r="4945" spans="1:13">
      <c r="A4945" s="5"/>
      <c r="B4945" s="97"/>
      <c r="C4945" s="97"/>
      <c r="D4945" s="98"/>
      <c r="E4945" s="98"/>
      <c r="F4945" s="98"/>
      <c r="G4945" s="98"/>
      <c r="H4945" s="98"/>
      <c r="I4945" s="98"/>
      <c r="J4945" s="98"/>
      <c r="K4945" s="98"/>
      <c r="L4945" s="98"/>
      <c r="M4945" s="98"/>
    </row>
    <row r="4946" spans="1:13">
      <c r="A4946" s="5"/>
      <c r="B4946" s="97"/>
      <c r="C4946" s="97"/>
      <c r="D4946" s="98"/>
      <c r="E4946" s="98"/>
      <c r="F4946" s="98"/>
      <c r="G4946" s="98"/>
      <c r="H4946" s="98"/>
      <c r="I4946" s="98"/>
      <c r="J4946" s="98"/>
      <c r="K4946" s="98"/>
      <c r="L4946" s="98"/>
      <c r="M4946" s="98"/>
    </row>
    <row r="4947" spans="1:13">
      <c r="A4947" s="5"/>
      <c r="B4947" s="97"/>
      <c r="C4947" s="97"/>
      <c r="D4947" s="98"/>
      <c r="E4947" s="98"/>
      <c r="F4947" s="98"/>
      <c r="G4947" s="98"/>
      <c r="H4947" s="98"/>
      <c r="I4947" s="98"/>
      <c r="J4947" s="98"/>
      <c r="K4947" s="98"/>
      <c r="L4947" s="98"/>
      <c r="M4947" s="98"/>
    </row>
    <row r="4948" spans="1:13">
      <c r="A4948" s="5"/>
      <c r="B4948" s="97"/>
      <c r="C4948" s="97"/>
      <c r="D4948" s="98"/>
      <c r="E4948" s="98"/>
      <c r="F4948" s="98"/>
      <c r="G4948" s="98"/>
      <c r="H4948" s="98"/>
      <c r="I4948" s="98"/>
      <c r="J4948" s="98"/>
      <c r="K4948" s="98"/>
      <c r="L4948" s="98"/>
      <c r="M4948" s="98"/>
    </row>
    <row r="4949" spans="1:13">
      <c r="A4949" s="5"/>
      <c r="B4949" s="97"/>
      <c r="C4949" s="97"/>
      <c r="D4949" s="98"/>
      <c r="E4949" s="98"/>
      <c r="F4949" s="98"/>
      <c r="G4949" s="98"/>
      <c r="H4949" s="98"/>
      <c r="I4949" s="98"/>
      <c r="J4949" s="98"/>
      <c r="K4949" s="98"/>
      <c r="L4949" s="98"/>
      <c r="M4949" s="98"/>
    </row>
    <row r="4950" spans="1:13">
      <c r="A4950" s="5"/>
      <c r="B4950" s="97"/>
      <c r="C4950" s="97"/>
      <c r="D4950" s="98"/>
      <c r="E4950" s="98"/>
      <c r="F4950" s="98"/>
      <c r="G4950" s="98"/>
      <c r="H4950" s="98"/>
      <c r="I4950" s="98"/>
      <c r="J4950" s="98"/>
      <c r="K4950" s="98"/>
      <c r="L4950" s="98"/>
      <c r="M4950" s="98"/>
    </row>
    <row r="4951" spans="1:13">
      <c r="A4951" s="5"/>
      <c r="B4951" s="97"/>
      <c r="C4951" s="97"/>
      <c r="D4951" s="98"/>
      <c r="E4951" s="98"/>
      <c r="F4951" s="98"/>
      <c r="G4951" s="98"/>
      <c r="H4951" s="98"/>
      <c r="I4951" s="98"/>
      <c r="J4951" s="98"/>
      <c r="K4951" s="98"/>
      <c r="L4951" s="98"/>
      <c r="M4951" s="98"/>
    </row>
    <row r="4952" spans="1:13">
      <c r="A4952" s="5"/>
      <c r="B4952" s="97"/>
      <c r="C4952" s="97"/>
      <c r="D4952" s="98"/>
      <c r="E4952" s="98"/>
      <c r="F4952" s="98"/>
      <c r="G4952" s="98"/>
      <c r="H4952" s="98"/>
      <c r="I4952" s="98"/>
      <c r="J4952" s="98"/>
      <c r="K4952" s="98"/>
      <c r="L4952" s="98"/>
      <c r="M4952" s="98"/>
    </row>
    <row r="4953" spans="1:13">
      <c r="A4953" s="5"/>
      <c r="B4953" s="97"/>
      <c r="C4953" s="97"/>
      <c r="D4953" s="98"/>
      <c r="E4953" s="98"/>
      <c r="F4953" s="98"/>
      <c r="G4953" s="98"/>
      <c r="H4953" s="98"/>
      <c r="I4953" s="98"/>
      <c r="J4953" s="98"/>
      <c r="K4953" s="98"/>
      <c r="L4953" s="98"/>
      <c r="M4953" s="98"/>
    </row>
    <row r="4954" spans="1:13">
      <c r="A4954" s="5"/>
      <c r="B4954" s="97"/>
      <c r="C4954" s="97"/>
      <c r="D4954" s="98"/>
      <c r="E4954" s="98"/>
      <c r="F4954" s="98"/>
      <c r="G4954" s="98"/>
      <c r="H4954" s="98"/>
      <c r="I4954" s="98"/>
      <c r="J4954" s="98"/>
      <c r="K4954" s="98"/>
      <c r="L4954" s="98"/>
      <c r="M4954" s="98"/>
    </row>
    <row r="4955" spans="1:13">
      <c r="A4955" s="5"/>
      <c r="B4955" s="97"/>
      <c r="C4955" s="97"/>
      <c r="D4955" s="98"/>
      <c r="E4955" s="98"/>
      <c r="F4955" s="98"/>
      <c r="G4955" s="98"/>
      <c r="H4955" s="98"/>
      <c r="I4955" s="98"/>
      <c r="J4955" s="98"/>
      <c r="K4955" s="98"/>
      <c r="L4955" s="98"/>
      <c r="M4955" s="98"/>
    </row>
    <row r="4956" spans="1:13">
      <c r="A4956" s="5"/>
      <c r="B4956" s="97"/>
      <c r="C4956" s="97"/>
      <c r="D4956" s="98"/>
      <c r="E4956" s="98"/>
      <c r="F4956" s="98"/>
      <c r="G4956" s="98"/>
      <c r="H4956" s="98"/>
      <c r="I4956" s="98"/>
      <c r="J4956" s="98"/>
      <c r="K4956" s="98"/>
      <c r="L4956" s="98"/>
      <c r="M4956" s="98"/>
    </row>
    <row r="4957" spans="1:13">
      <c r="A4957" s="5"/>
      <c r="B4957" s="97"/>
      <c r="C4957" s="97"/>
      <c r="D4957" s="98"/>
      <c r="E4957" s="98"/>
      <c r="F4957" s="98"/>
      <c r="G4957" s="98"/>
      <c r="H4957" s="98"/>
      <c r="I4957" s="98"/>
      <c r="J4957" s="98"/>
      <c r="K4957" s="98"/>
      <c r="L4957" s="98"/>
      <c r="M4957" s="98"/>
    </row>
    <row r="4958" spans="1:13">
      <c r="A4958" s="5"/>
      <c r="B4958" s="97"/>
      <c r="C4958" s="97"/>
      <c r="D4958" s="98"/>
      <c r="E4958" s="98"/>
      <c r="F4958" s="98"/>
      <c r="G4958" s="98"/>
      <c r="H4958" s="98"/>
      <c r="I4958" s="98"/>
      <c r="J4958" s="98"/>
      <c r="K4958" s="98"/>
      <c r="L4958" s="98"/>
      <c r="M4958" s="98"/>
    </row>
    <row r="4959" spans="1:13">
      <c r="A4959" s="5"/>
      <c r="B4959" s="97"/>
      <c r="C4959" s="97"/>
      <c r="D4959" s="98"/>
      <c r="E4959" s="98"/>
      <c r="F4959" s="98"/>
      <c r="G4959" s="98"/>
      <c r="H4959" s="98"/>
      <c r="I4959" s="98"/>
      <c r="J4959" s="98"/>
      <c r="K4959" s="98"/>
      <c r="L4959" s="98"/>
      <c r="M4959" s="98"/>
    </row>
    <row r="4960" spans="1:13">
      <c r="A4960" s="5"/>
      <c r="B4960" s="97"/>
      <c r="C4960" s="97"/>
      <c r="D4960" s="98"/>
      <c r="E4960" s="98"/>
      <c r="F4960" s="98"/>
      <c r="G4960" s="98"/>
      <c r="H4960" s="98"/>
      <c r="I4960" s="98"/>
      <c r="J4960" s="98"/>
      <c r="K4960" s="98"/>
      <c r="L4960" s="98"/>
      <c r="M4960" s="98"/>
    </row>
    <row r="4961" spans="1:13">
      <c r="A4961" s="5"/>
      <c r="B4961" s="97"/>
      <c r="C4961" s="97"/>
      <c r="D4961" s="98"/>
      <c r="E4961" s="98"/>
      <c r="F4961" s="98"/>
      <c r="G4961" s="98"/>
      <c r="H4961" s="98"/>
      <c r="I4961" s="98"/>
      <c r="J4961" s="98"/>
      <c r="K4961" s="98"/>
      <c r="L4961" s="98"/>
      <c r="M4961" s="98"/>
    </row>
    <row r="4962" spans="1:13">
      <c r="A4962" s="5"/>
      <c r="B4962" s="97"/>
      <c r="C4962" s="97"/>
      <c r="D4962" s="98"/>
      <c r="E4962" s="98"/>
      <c r="F4962" s="98"/>
      <c r="G4962" s="98"/>
      <c r="H4962" s="98"/>
      <c r="I4962" s="98"/>
      <c r="J4962" s="98"/>
      <c r="K4962" s="98"/>
      <c r="L4962" s="98"/>
      <c r="M4962" s="98"/>
    </row>
    <row r="4963" spans="1:13">
      <c r="A4963" s="5"/>
      <c r="B4963" s="97"/>
      <c r="C4963" s="97"/>
      <c r="D4963" s="98"/>
      <c r="E4963" s="98"/>
      <c r="F4963" s="98"/>
      <c r="G4963" s="98"/>
      <c r="H4963" s="98"/>
      <c r="I4963" s="98"/>
      <c r="J4963" s="98"/>
      <c r="K4963" s="98"/>
      <c r="L4963" s="98"/>
      <c r="M4963" s="98"/>
    </row>
    <row r="4964" spans="1:13">
      <c r="A4964" s="5"/>
      <c r="B4964" s="97"/>
      <c r="C4964" s="97"/>
      <c r="D4964" s="98"/>
      <c r="E4964" s="98"/>
      <c r="F4964" s="98"/>
      <c r="G4964" s="98"/>
      <c r="H4964" s="98"/>
      <c r="I4964" s="98"/>
      <c r="J4964" s="98"/>
      <c r="K4964" s="98"/>
      <c r="L4964" s="98"/>
      <c r="M4964" s="98"/>
    </row>
    <row r="4965" spans="1:13">
      <c r="A4965" s="5"/>
      <c r="B4965" s="97"/>
      <c r="C4965" s="97"/>
      <c r="D4965" s="98"/>
      <c r="E4965" s="98"/>
      <c r="F4965" s="98"/>
      <c r="G4965" s="98"/>
      <c r="H4965" s="98"/>
      <c r="I4965" s="98"/>
      <c r="J4965" s="98"/>
      <c r="K4965" s="98"/>
      <c r="L4965" s="98"/>
      <c r="M4965" s="98"/>
    </row>
    <row r="4966" spans="1:13">
      <c r="A4966" s="5"/>
      <c r="B4966" s="97"/>
      <c r="C4966" s="97"/>
      <c r="D4966" s="98"/>
      <c r="E4966" s="98"/>
      <c r="F4966" s="98"/>
      <c r="G4966" s="98"/>
      <c r="H4966" s="98"/>
      <c r="I4966" s="98"/>
      <c r="J4966" s="98"/>
      <c r="K4966" s="98"/>
      <c r="L4966" s="98"/>
      <c r="M4966" s="98"/>
    </row>
    <row r="4967" spans="1:13">
      <c r="A4967" s="5"/>
      <c r="B4967" s="97"/>
      <c r="C4967" s="97"/>
      <c r="D4967" s="98"/>
      <c r="E4967" s="98"/>
      <c r="F4967" s="98"/>
      <c r="G4967" s="98"/>
      <c r="H4967" s="98"/>
      <c r="I4967" s="98"/>
      <c r="J4967" s="98"/>
      <c r="K4967" s="98"/>
      <c r="L4967" s="98"/>
      <c r="M4967" s="98"/>
    </row>
    <row r="4968" spans="1:13">
      <c r="A4968" s="5"/>
      <c r="B4968" s="97"/>
      <c r="C4968" s="97"/>
      <c r="D4968" s="98"/>
      <c r="E4968" s="98"/>
      <c r="F4968" s="98"/>
      <c r="G4968" s="98"/>
      <c r="H4968" s="98"/>
      <c r="I4968" s="98"/>
      <c r="J4968" s="98"/>
      <c r="K4968" s="98"/>
      <c r="L4968" s="98"/>
      <c r="M4968" s="98"/>
    </row>
    <row r="4969" spans="1:13">
      <c r="A4969" s="5"/>
      <c r="B4969" s="97"/>
      <c r="C4969" s="97"/>
      <c r="D4969" s="98"/>
      <c r="E4969" s="98"/>
      <c r="F4969" s="98"/>
      <c r="G4969" s="98"/>
      <c r="H4969" s="98"/>
      <c r="I4969" s="98"/>
      <c r="J4969" s="98"/>
      <c r="K4969" s="98"/>
      <c r="L4969" s="98"/>
      <c r="M4969" s="98"/>
    </row>
    <row r="4970" spans="1:13">
      <c r="A4970" s="5"/>
      <c r="B4970" s="97"/>
      <c r="C4970" s="97"/>
      <c r="D4970" s="98"/>
      <c r="E4970" s="98"/>
      <c r="F4970" s="98"/>
      <c r="G4970" s="98"/>
      <c r="H4970" s="98"/>
      <c r="I4970" s="98"/>
      <c r="J4970" s="98"/>
      <c r="K4970" s="98"/>
      <c r="L4970" s="98"/>
      <c r="M4970" s="98"/>
    </row>
    <row r="4971" spans="1:13">
      <c r="A4971" s="5"/>
      <c r="B4971" s="97"/>
      <c r="C4971" s="97"/>
      <c r="D4971" s="98"/>
      <c r="E4971" s="98"/>
      <c r="F4971" s="98"/>
      <c r="G4971" s="98"/>
      <c r="H4971" s="98"/>
      <c r="I4971" s="98"/>
      <c r="J4971" s="98"/>
      <c r="K4971" s="98"/>
      <c r="L4971" s="98"/>
      <c r="M4971" s="98"/>
    </row>
    <row r="4972" spans="1:13">
      <c r="A4972" s="5"/>
      <c r="B4972" s="97"/>
      <c r="C4972" s="97"/>
      <c r="D4972" s="98"/>
      <c r="E4972" s="98"/>
      <c r="F4972" s="98"/>
      <c r="G4972" s="98"/>
      <c r="H4972" s="98"/>
      <c r="I4972" s="98"/>
      <c r="J4972" s="98"/>
      <c r="K4972" s="98"/>
      <c r="L4972" s="98"/>
      <c r="M4972" s="98"/>
    </row>
    <row r="4973" spans="1:13">
      <c r="A4973" s="5"/>
      <c r="B4973" s="3"/>
      <c r="C4973" s="3"/>
      <c r="D4973" s="4"/>
      <c r="E4973" s="4"/>
      <c r="F4973" s="4"/>
      <c r="G4973" s="4"/>
      <c r="H4973" s="98"/>
      <c r="I4973" s="4"/>
      <c r="J4973" s="4"/>
      <c r="K4973" s="4"/>
      <c r="L4973" s="4"/>
      <c r="M4973" s="4"/>
    </row>
    <row r="4974" spans="1:13">
      <c r="A4974" s="5"/>
      <c r="B4974" s="97"/>
      <c r="C4974" s="97"/>
      <c r="D4974" s="98"/>
      <c r="E4974" s="98"/>
      <c r="F4974" s="98"/>
      <c r="G4974" s="98"/>
      <c r="H4974" s="98"/>
      <c r="I4974" s="98"/>
      <c r="J4974" s="98"/>
      <c r="K4974" s="98"/>
      <c r="L4974" s="98"/>
      <c r="M4974" s="98"/>
    </row>
    <row r="4975" spans="1:13">
      <c r="A4975" s="5"/>
      <c r="B4975" s="97"/>
      <c r="C4975" s="97"/>
      <c r="D4975" s="98"/>
      <c r="E4975" s="98"/>
      <c r="F4975" s="98"/>
      <c r="G4975" s="98"/>
      <c r="H4975" s="98"/>
      <c r="I4975" s="98"/>
      <c r="J4975" s="98"/>
      <c r="K4975" s="98"/>
      <c r="L4975" s="98"/>
      <c r="M4975" s="98"/>
    </row>
    <row r="4976" spans="1:13">
      <c r="A4976" s="5"/>
      <c r="B4976" s="97"/>
      <c r="C4976" s="97"/>
      <c r="D4976" s="98"/>
      <c r="E4976" s="98"/>
      <c r="F4976" s="98"/>
      <c r="G4976" s="98"/>
      <c r="H4976" s="98"/>
      <c r="I4976" s="98"/>
      <c r="J4976" s="98"/>
      <c r="K4976" s="98"/>
      <c r="L4976" s="98"/>
      <c r="M4976" s="98"/>
    </row>
    <row r="4977" spans="1:13">
      <c r="A4977" s="5"/>
      <c r="B4977" s="3"/>
      <c r="C4977" s="3"/>
      <c r="D4977" s="4"/>
      <c r="E4977" s="4"/>
      <c r="F4977" s="4"/>
      <c r="G4977" s="4"/>
      <c r="H4977" s="98"/>
      <c r="I4977" s="98"/>
      <c r="J4977" s="4"/>
      <c r="K4977" s="4"/>
      <c r="L4977" s="4"/>
      <c r="M4977" s="4"/>
    </row>
    <row r="4978" spans="1:13">
      <c r="A4978" s="5"/>
      <c r="B4978" s="97"/>
      <c r="C4978" s="97"/>
      <c r="D4978" s="98"/>
      <c r="E4978" s="98"/>
      <c r="F4978" s="98"/>
      <c r="G4978" s="98"/>
      <c r="H4978" s="98"/>
      <c r="I4978" s="98"/>
      <c r="J4978" s="98"/>
      <c r="K4978" s="98"/>
      <c r="L4978" s="98"/>
      <c r="M4978" s="98"/>
    </row>
    <row r="4979" spans="1:13">
      <c r="A4979" s="5"/>
      <c r="B4979" s="97"/>
      <c r="C4979" s="97"/>
      <c r="D4979" s="98"/>
      <c r="E4979" s="98"/>
      <c r="F4979" s="98"/>
      <c r="G4979" s="98"/>
      <c r="H4979" s="98"/>
      <c r="I4979" s="98"/>
      <c r="J4979" s="98"/>
      <c r="K4979" s="98"/>
      <c r="L4979" s="98"/>
      <c r="M4979" s="98"/>
    </row>
    <row r="4980" spans="1:13">
      <c r="A4980" s="5"/>
      <c r="B4980" s="97"/>
      <c r="C4980" s="97"/>
      <c r="D4980" s="98"/>
      <c r="E4980" s="98"/>
      <c r="F4980" s="98"/>
      <c r="G4980" s="98"/>
      <c r="H4980" s="98"/>
      <c r="I4980" s="98"/>
      <c r="J4980" s="98"/>
      <c r="K4980" s="98"/>
      <c r="L4980" s="98"/>
      <c r="M4980" s="98"/>
    </row>
    <row r="4981" spans="1:13">
      <c r="A4981" s="5"/>
      <c r="B4981" s="97"/>
      <c r="C4981" s="97"/>
      <c r="D4981" s="98"/>
      <c r="E4981" s="98"/>
      <c r="F4981" s="98"/>
      <c r="G4981" s="98"/>
      <c r="H4981" s="98"/>
      <c r="I4981" s="98"/>
      <c r="J4981" s="98"/>
      <c r="K4981" s="98"/>
      <c r="L4981" s="98"/>
      <c r="M4981" s="98"/>
    </row>
    <row r="4982" spans="1:13">
      <c r="A4982" s="5"/>
      <c r="B4982" s="97"/>
      <c r="C4982" s="97"/>
      <c r="D4982" s="98"/>
      <c r="E4982" s="98"/>
      <c r="F4982" s="98"/>
      <c r="G4982" s="98"/>
      <c r="H4982" s="98"/>
      <c r="I4982" s="98"/>
      <c r="J4982" s="98"/>
      <c r="K4982" s="98"/>
      <c r="L4982" s="98"/>
      <c r="M4982" s="98"/>
    </row>
    <row r="4983" spans="1:13">
      <c r="A4983" s="5"/>
      <c r="B4983" s="97"/>
      <c r="C4983" s="97"/>
      <c r="D4983" s="98"/>
      <c r="E4983" s="98"/>
      <c r="F4983" s="98"/>
      <c r="G4983" s="98"/>
      <c r="H4983" s="98"/>
      <c r="I4983" s="98"/>
      <c r="J4983" s="98"/>
      <c r="K4983" s="98"/>
      <c r="L4983" s="98"/>
      <c r="M4983" s="98"/>
    </row>
    <row r="4984" spans="1:13">
      <c r="A4984" s="5"/>
      <c r="B4984" s="97"/>
      <c r="C4984" s="97"/>
      <c r="D4984" s="98"/>
      <c r="E4984" s="98"/>
      <c r="F4984" s="98"/>
      <c r="G4984" s="98"/>
      <c r="H4984" s="98"/>
      <c r="I4984" s="98"/>
      <c r="J4984" s="98"/>
      <c r="K4984" s="98"/>
      <c r="L4984" s="98"/>
      <c r="M4984" s="98"/>
    </row>
    <row r="4985" spans="1:13">
      <c r="A4985" s="5"/>
      <c r="B4985" s="97"/>
      <c r="C4985" s="97"/>
      <c r="D4985" s="98"/>
      <c r="E4985" s="98"/>
      <c r="F4985" s="98"/>
      <c r="G4985" s="98"/>
      <c r="H4985" s="98"/>
      <c r="I4985" s="98"/>
      <c r="J4985" s="98"/>
      <c r="K4985" s="98"/>
      <c r="L4985" s="98"/>
      <c r="M4985" s="98"/>
    </row>
    <row r="4986" spans="1:13">
      <c r="A4986" s="5"/>
      <c r="B4986" s="97"/>
      <c r="C4986" s="97"/>
      <c r="D4986" s="98"/>
      <c r="E4986" s="98"/>
      <c r="F4986" s="98"/>
      <c r="G4986" s="98"/>
      <c r="H4986" s="98"/>
      <c r="I4986" s="98"/>
      <c r="J4986" s="98"/>
      <c r="K4986" s="98"/>
      <c r="L4986" s="98"/>
      <c r="M4986" s="98"/>
    </row>
    <row r="4987" spans="1:13">
      <c r="A4987" s="5"/>
      <c r="B4987" s="97"/>
      <c r="C4987" s="97"/>
      <c r="D4987" s="98"/>
      <c r="E4987" s="98"/>
      <c r="F4987" s="98"/>
      <c r="G4987" s="98"/>
      <c r="H4987" s="98"/>
      <c r="I4987" s="98"/>
      <c r="J4987" s="98"/>
      <c r="K4987" s="98"/>
      <c r="L4987" s="98"/>
      <c r="M4987" s="98"/>
    </row>
    <row r="4988" spans="1:13">
      <c r="A4988" s="5"/>
      <c r="B4988" s="97"/>
      <c r="C4988" s="97"/>
      <c r="D4988" s="98"/>
      <c r="E4988" s="98"/>
      <c r="F4988" s="98"/>
      <c r="G4988" s="98"/>
      <c r="H4988" s="98"/>
      <c r="I4988" s="98"/>
      <c r="J4988" s="98"/>
      <c r="K4988" s="98"/>
      <c r="L4988" s="98"/>
      <c r="M4988" s="98"/>
    </row>
    <row r="4989" spans="1:13">
      <c r="A4989" s="5"/>
      <c r="B4989" s="97"/>
      <c r="C4989" s="97"/>
      <c r="D4989" s="98"/>
      <c r="E4989" s="98"/>
      <c r="F4989" s="98"/>
      <c r="G4989" s="98"/>
      <c r="H4989" s="98"/>
      <c r="I4989" s="98"/>
      <c r="J4989" s="98"/>
      <c r="K4989" s="98"/>
      <c r="L4989" s="98"/>
      <c r="M4989" s="98"/>
    </row>
    <row r="4990" spans="1:13">
      <c r="A4990" s="5"/>
      <c r="B4990" s="97"/>
      <c r="C4990" s="97"/>
      <c r="D4990" s="98"/>
      <c r="E4990" s="98"/>
      <c r="F4990" s="98"/>
      <c r="G4990" s="98"/>
      <c r="H4990" s="98"/>
      <c r="I4990" s="98"/>
      <c r="J4990" s="98"/>
      <c r="K4990" s="98"/>
      <c r="L4990" s="98"/>
      <c r="M4990" s="98"/>
    </row>
    <row r="4991" spans="1:13">
      <c r="A4991" s="5"/>
      <c r="B4991" s="97"/>
      <c r="C4991" s="97"/>
      <c r="D4991" s="98"/>
      <c r="E4991" s="98"/>
      <c r="F4991" s="98"/>
      <c r="G4991" s="98"/>
      <c r="H4991" s="98"/>
      <c r="I4991" s="98"/>
      <c r="J4991" s="98"/>
      <c r="K4991" s="98"/>
      <c r="L4991" s="98"/>
      <c r="M4991" s="98"/>
    </row>
    <row r="4992" spans="1:13">
      <c r="A4992" s="5"/>
      <c r="B4992" s="97"/>
      <c r="C4992" s="97"/>
      <c r="D4992" s="98"/>
      <c r="E4992" s="98"/>
      <c r="F4992" s="98"/>
      <c r="G4992" s="98"/>
      <c r="H4992" s="98"/>
      <c r="I4992" s="98"/>
      <c r="J4992" s="98"/>
      <c r="K4992" s="98"/>
      <c r="L4992" s="98"/>
      <c r="M4992" s="98"/>
    </row>
    <row r="4993" spans="1:13">
      <c r="A4993" s="5"/>
      <c r="B4993" s="97"/>
      <c r="C4993" s="97"/>
      <c r="D4993" s="98"/>
      <c r="E4993" s="98"/>
      <c r="F4993" s="98"/>
      <c r="G4993" s="98"/>
      <c r="H4993" s="98"/>
      <c r="I4993" s="98"/>
      <c r="J4993" s="98"/>
      <c r="K4993" s="98"/>
      <c r="L4993" s="98"/>
      <c r="M4993" s="98"/>
    </row>
    <row r="4994" spans="1:13">
      <c r="A4994" s="5"/>
      <c r="B4994" s="97"/>
      <c r="C4994" s="97"/>
      <c r="D4994" s="98"/>
      <c r="E4994" s="98"/>
      <c r="F4994" s="98"/>
      <c r="G4994" s="98"/>
      <c r="H4994" s="98"/>
      <c r="I4994" s="98"/>
      <c r="J4994" s="98"/>
      <c r="K4994" s="98"/>
      <c r="L4994" s="98"/>
      <c r="M4994" s="98"/>
    </row>
    <row r="4995" spans="1:13">
      <c r="A4995" s="5"/>
      <c r="B4995" s="97"/>
      <c r="C4995" s="97"/>
      <c r="D4995" s="98"/>
      <c r="E4995" s="98"/>
      <c r="F4995" s="98"/>
      <c r="G4995" s="98"/>
      <c r="H4995" s="98"/>
      <c r="I4995" s="98"/>
      <c r="J4995" s="98"/>
      <c r="K4995" s="98"/>
      <c r="L4995" s="98"/>
      <c r="M4995" s="98"/>
    </row>
    <row r="4996" spans="1:13">
      <c r="A4996" s="5"/>
      <c r="B4996" s="97"/>
      <c r="C4996" s="97"/>
      <c r="D4996" s="98"/>
      <c r="E4996" s="98"/>
      <c r="F4996" s="98"/>
      <c r="G4996" s="98"/>
      <c r="H4996" s="98"/>
      <c r="I4996" s="98"/>
      <c r="J4996" s="98"/>
      <c r="K4996" s="98"/>
      <c r="L4996" s="98"/>
      <c r="M4996" s="98"/>
    </row>
    <row r="4997" spans="1:13">
      <c r="A4997" s="5"/>
      <c r="B4997" s="97"/>
      <c r="C4997" s="97"/>
      <c r="D4997" s="98"/>
      <c r="E4997" s="98"/>
      <c r="F4997" s="98"/>
      <c r="G4997" s="98"/>
      <c r="H4997" s="98"/>
      <c r="I4997" s="98"/>
      <c r="J4997" s="98"/>
      <c r="K4997" s="98"/>
      <c r="L4997" s="98"/>
      <c r="M4997" s="98"/>
    </row>
    <row r="4998" spans="1:13">
      <c r="A4998" s="5"/>
      <c r="B4998" s="97"/>
      <c r="C4998" s="97"/>
      <c r="D4998" s="98"/>
      <c r="E4998" s="98"/>
      <c r="F4998" s="98"/>
      <c r="G4998" s="98"/>
      <c r="H4998" s="98"/>
      <c r="I4998" s="98"/>
      <c r="J4998" s="98"/>
      <c r="K4998" s="98"/>
      <c r="L4998" s="98"/>
      <c r="M4998" s="98"/>
    </row>
    <row r="4999" spans="1:13">
      <c r="A4999" s="5"/>
      <c r="B4999" s="97"/>
      <c r="C4999" s="97"/>
      <c r="D4999" s="98"/>
      <c r="E4999" s="98"/>
      <c r="F4999" s="98"/>
      <c r="G4999" s="98"/>
      <c r="H4999" s="98"/>
      <c r="I4999" s="98"/>
      <c r="J4999" s="98"/>
      <c r="K4999" s="98"/>
      <c r="L4999" s="98"/>
      <c r="M4999" s="98"/>
    </row>
    <row r="5000" spans="1:13">
      <c r="A5000" s="5"/>
      <c r="B5000" s="97"/>
      <c r="C5000" s="97"/>
      <c r="D5000" s="98"/>
      <c r="E5000" s="98"/>
      <c r="F5000" s="98"/>
      <c r="G5000" s="98"/>
      <c r="H5000" s="98"/>
      <c r="I5000" s="98"/>
      <c r="J5000" s="98"/>
      <c r="K5000" s="98"/>
      <c r="L5000" s="98"/>
      <c r="M5000" s="98"/>
    </row>
    <row r="5001" spans="1:13">
      <c r="A5001" s="5"/>
      <c r="B5001" s="97"/>
      <c r="C5001" s="97"/>
      <c r="D5001" s="98"/>
      <c r="E5001" s="98"/>
      <c r="F5001" s="98"/>
      <c r="G5001" s="98"/>
      <c r="H5001" s="98"/>
      <c r="I5001" s="98"/>
      <c r="J5001" s="98"/>
      <c r="K5001" s="98"/>
      <c r="L5001" s="98"/>
      <c r="M5001" s="98"/>
    </row>
    <row r="5002" spans="1:13">
      <c r="A5002" s="5"/>
      <c r="B5002" s="97"/>
      <c r="C5002" s="97"/>
      <c r="D5002" s="98"/>
      <c r="E5002" s="98"/>
      <c r="F5002" s="98"/>
      <c r="G5002" s="98"/>
      <c r="H5002" s="98"/>
      <c r="I5002" s="98"/>
      <c r="J5002" s="98"/>
      <c r="K5002" s="98"/>
      <c r="L5002" s="98"/>
      <c r="M5002" s="98"/>
    </row>
    <row r="5003" spans="1:13">
      <c r="A5003" s="5"/>
      <c r="B5003" s="97"/>
      <c r="C5003" s="97"/>
      <c r="D5003" s="98"/>
      <c r="E5003" s="98"/>
      <c r="F5003" s="98"/>
      <c r="G5003" s="98"/>
      <c r="H5003" s="98"/>
      <c r="I5003" s="98"/>
      <c r="J5003" s="98"/>
      <c r="K5003" s="98"/>
      <c r="L5003" s="98"/>
      <c r="M5003" s="98"/>
    </row>
    <row r="5004" spans="1:13">
      <c r="A5004" s="5"/>
      <c r="B5004" s="97"/>
      <c r="C5004" s="97"/>
      <c r="D5004" s="98"/>
      <c r="E5004" s="98"/>
      <c r="F5004" s="98"/>
      <c r="G5004" s="98"/>
      <c r="H5004" s="98"/>
      <c r="I5004" s="98"/>
      <c r="J5004" s="98"/>
      <c r="K5004" s="98"/>
      <c r="L5004" s="98"/>
      <c r="M5004" s="98"/>
    </row>
    <row r="5005" spans="1:13">
      <c r="A5005" s="5"/>
      <c r="B5005" s="97"/>
      <c r="C5005" s="97"/>
      <c r="D5005" s="98"/>
      <c r="E5005" s="98"/>
      <c r="F5005" s="98"/>
      <c r="G5005" s="98"/>
      <c r="H5005" s="98"/>
      <c r="I5005" s="98"/>
      <c r="J5005" s="98"/>
      <c r="K5005" s="98"/>
      <c r="L5005" s="98"/>
      <c r="M5005" s="98"/>
    </row>
    <row r="5006" spans="1:13">
      <c r="A5006" s="5"/>
      <c r="B5006" s="97"/>
      <c r="C5006" s="97"/>
      <c r="D5006" s="98"/>
      <c r="E5006" s="98"/>
      <c r="F5006" s="98"/>
      <c r="G5006" s="98"/>
      <c r="H5006" s="98"/>
      <c r="I5006" s="98"/>
      <c r="J5006" s="98"/>
      <c r="K5006" s="98"/>
      <c r="L5006" s="98"/>
      <c r="M5006" s="98"/>
    </row>
    <row r="5007" spans="1:13">
      <c r="A5007" s="5"/>
      <c r="B5007" s="97"/>
      <c r="C5007" s="97"/>
      <c r="D5007" s="98"/>
      <c r="E5007" s="98"/>
      <c r="F5007" s="98"/>
      <c r="G5007" s="98"/>
      <c r="H5007" s="98"/>
      <c r="I5007" s="98"/>
      <c r="J5007" s="98"/>
      <c r="K5007" s="98"/>
      <c r="L5007" s="98"/>
      <c r="M5007" s="98"/>
    </row>
    <row r="5008" spans="1:13">
      <c r="A5008" s="5"/>
      <c r="B5008" s="97"/>
      <c r="C5008" s="97"/>
      <c r="D5008" s="98"/>
      <c r="E5008" s="98"/>
      <c r="F5008" s="98"/>
      <c r="G5008" s="98"/>
      <c r="H5008" s="98"/>
      <c r="I5008" s="98"/>
      <c r="J5008" s="98"/>
      <c r="K5008" s="98"/>
      <c r="L5008" s="98"/>
      <c r="M5008" s="98"/>
    </row>
    <row r="5009" spans="1:13">
      <c r="A5009" s="5"/>
      <c r="B5009" s="97"/>
      <c r="C5009" s="97"/>
      <c r="D5009" s="98"/>
      <c r="E5009" s="98"/>
      <c r="F5009" s="98"/>
      <c r="G5009" s="98"/>
      <c r="H5009" s="98"/>
      <c r="I5009" s="98"/>
      <c r="J5009" s="98"/>
      <c r="K5009" s="98"/>
      <c r="L5009" s="98"/>
      <c r="M5009" s="98"/>
    </row>
    <row r="5010" spans="1:13">
      <c r="A5010" s="5"/>
      <c r="B5010" s="97"/>
      <c r="C5010" s="97"/>
      <c r="D5010" s="98"/>
      <c r="E5010" s="98"/>
      <c r="F5010" s="98"/>
      <c r="G5010" s="98"/>
      <c r="H5010" s="98"/>
      <c r="I5010" s="98"/>
      <c r="J5010" s="98"/>
      <c r="K5010" s="98"/>
      <c r="L5010" s="98"/>
      <c r="M5010" s="98"/>
    </row>
    <row r="5011" spans="1:13">
      <c r="A5011" s="5"/>
      <c r="B5011" s="97"/>
      <c r="C5011" s="97"/>
      <c r="D5011" s="98"/>
      <c r="E5011" s="98"/>
      <c r="F5011" s="98"/>
      <c r="G5011" s="98"/>
      <c r="H5011" s="98"/>
      <c r="I5011" s="98"/>
      <c r="J5011" s="98"/>
      <c r="K5011" s="98"/>
      <c r="L5011" s="98"/>
      <c r="M5011" s="98"/>
    </row>
    <row r="5012" spans="1:13">
      <c r="A5012" s="5"/>
      <c r="B5012" s="97"/>
      <c r="C5012" s="97"/>
      <c r="D5012" s="98"/>
      <c r="E5012" s="98"/>
      <c r="F5012" s="98"/>
      <c r="G5012" s="98"/>
      <c r="H5012" s="98"/>
      <c r="I5012" s="98"/>
      <c r="J5012" s="98"/>
      <c r="K5012" s="98"/>
      <c r="L5012" s="98"/>
      <c r="M5012" s="98"/>
    </row>
    <row r="5013" spans="1:13">
      <c r="A5013" s="5"/>
      <c r="B5013" s="97"/>
      <c r="C5013" s="97"/>
      <c r="D5013" s="98"/>
      <c r="E5013" s="98"/>
      <c r="F5013" s="98"/>
      <c r="G5013" s="98"/>
      <c r="H5013" s="98"/>
      <c r="I5013" s="98"/>
      <c r="J5013" s="98"/>
      <c r="K5013" s="98"/>
      <c r="L5013" s="98"/>
      <c r="M5013" s="98"/>
    </row>
    <row r="5014" spans="1:13">
      <c r="A5014" s="5"/>
      <c r="B5014" s="97"/>
      <c r="C5014" s="97"/>
      <c r="D5014" s="98"/>
      <c r="E5014" s="98"/>
      <c r="F5014" s="98"/>
      <c r="G5014" s="98"/>
      <c r="H5014" s="98"/>
      <c r="I5014" s="98"/>
      <c r="J5014" s="98"/>
      <c r="K5014" s="98"/>
      <c r="L5014" s="98"/>
      <c r="M5014" s="98"/>
    </row>
    <row r="5015" spans="1:13">
      <c r="A5015" s="5"/>
      <c r="B5015" s="97"/>
      <c r="C5015" s="97"/>
      <c r="D5015" s="98"/>
      <c r="E5015" s="98"/>
      <c r="F5015" s="98"/>
      <c r="G5015" s="98"/>
      <c r="H5015" s="98"/>
      <c r="I5015" s="98"/>
      <c r="J5015" s="98"/>
      <c r="K5015" s="98"/>
      <c r="L5015" s="98"/>
      <c r="M5015" s="98"/>
    </row>
    <row r="5016" spans="1:13">
      <c r="A5016" s="5"/>
      <c r="B5016" s="97"/>
      <c r="C5016" s="97"/>
      <c r="D5016" s="98"/>
      <c r="E5016" s="98"/>
      <c r="F5016" s="98"/>
      <c r="G5016" s="98"/>
      <c r="H5016" s="98"/>
      <c r="I5016" s="98"/>
      <c r="J5016" s="98"/>
      <c r="K5016" s="98"/>
      <c r="L5016" s="98"/>
      <c r="M5016" s="98"/>
    </row>
    <row r="5017" spans="1:13">
      <c r="A5017" s="5"/>
      <c r="B5017" s="97"/>
      <c r="C5017" s="97"/>
      <c r="D5017" s="98"/>
      <c r="E5017" s="98"/>
      <c r="F5017" s="98"/>
      <c r="G5017" s="98"/>
      <c r="H5017" s="98"/>
      <c r="I5017" s="98"/>
      <c r="J5017" s="98"/>
      <c r="K5017" s="98"/>
      <c r="L5017" s="98"/>
      <c r="M5017" s="98"/>
    </row>
    <row r="5018" spans="1:13">
      <c r="A5018" s="5"/>
      <c r="B5018" s="97"/>
      <c r="C5018" s="97"/>
      <c r="D5018" s="98"/>
      <c r="E5018" s="98"/>
      <c r="F5018" s="98"/>
      <c r="G5018" s="98"/>
      <c r="H5018" s="98"/>
      <c r="I5018" s="98"/>
      <c r="J5018" s="98"/>
      <c r="K5018" s="98"/>
      <c r="L5018" s="98"/>
      <c r="M5018" s="98"/>
    </row>
    <row r="5019" spans="1:13">
      <c r="A5019" s="5"/>
      <c r="B5019" s="97"/>
      <c r="C5019" s="97"/>
      <c r="D5019" s="98"/>
      <c r="E5019" s="98"/>
      <c r="F5019" s="98"/>
      <c r="G5019" s="98"/>
      <c r="H5019" s="98"/>
      <c r="I5019" s="98"/>
      <c r="J5019" s="98"/>
      <c r="K5019" s="98"/>
      <c r="L5019" s="98"/>
      <c r="M5019" s="98"/>
    </row>
    <row r="5020" spans="1:13">
      <c r="A5020" s="5"/>
      <c r="B5020" s="97"/>
      <c r="C5020" s="97"/>
      <c r="D5020" s="98"/>
      <c r="E5020" s="98"/>
      <c r="F5020" s="98"/>
      <c r="G5020" s="98"/>
      <c r="H5020" s="98"/>
      <c r="I5020" s="98"/>
      <c r="J5020" s="98"/>
      <c r="K5020" s="98"/>
      <c r="L5020" s="98"/>
      <c r="M5020" s="98"/>
    </row>
    <row r="5021" spans="1:13">
      <c r="A5021" s="5"/>
      <c r="B5021" s="97"/>
      <c r="C5021" s="97"/>
      <c r="D5021" s="98"/>
      <c r="E5021" s="98"/>
      <c r="F5021" s="98"/>
      <c r="G5021" s="98"/>
      <c r="H5021" s="98"/>
      <c r="I5021" s="98"/>
      <c r="J5021" s="98"/>
      <c r="K5021" s="98"/>
      <c r="L5021" s="98"/>
      <c r="M5021" s="98"/>
    </row>
    <row r="5022" spans="1:13">
      <c r="A5022" s="5"/>
      <c r="B5022" s="97"/>
      <c r="C5022" s="97"/>
      <c r="D5022" s="98"/>
      <c r="E5022" s="98"/>
      <c r="F5022" s="98"/>
      <c r="G5022" s="98"/>
      <c r="H5022" s="98"/>
      <c r="I5022" s="98"/>
      <c r="J5022" s="98"/>
      <c r="K5022" s="98"/>
      <c r="L5022" s="98"/>
      <c r="M5022" s="98"/>
    </row>
    <row r="5023" spans="1:13">
      <c r="A5023" s="5"/>
      <c r="B5023" s="97"/>
      <c r="C5023" s="97"/>
      <c r="D5023" s="98"/>
      <c r="E5023" s="98"/>
      <c r="F5023" s="98"/>
      <c r="G5023" s="98"/>
      <c r="H5023" s="98"/>
      <c r="I5023" s="98"/>
      <c r="J5023" s="98"/>
      <c r="K5023" s="98"/>
      <c r="L5023" s="98"/>
      <c r="M5023" s="98"/>
    </row>
    <row r="5024" spans="1:13">
      <c r="A5024" s="5"/>
      <c r="B5024" s="97"/>
      <c r="C5024" s="97"/>
      <c r="D5024" s="98"/>
      <c r="E5024" s="98"/>
      <c r="F5024" s="98"/>
      <c r="G5024" s="98"/>
      <c r="H5024" s="98"/>
      <c r="I5024" s="98"/>
      <c r="J5024" s="98"/>
      <c r="K5024" s="98"/>
      <c r="L5024" s="98"/>
      <c r="M5024" s="98"/>
    </row>
    <row r="5025" spans="1:13">
      <c r="A5025" s="5"/>
      <c r="B5025" s="97"/>
      <c r="C5025" s="97"/>
      <c r="D5025" s="98"/>
      <c r="E5025" s="98"/>
      <c r="F5025" s="98"/>
      <c r="G5025" s="98"/>
      <c r="H5025" s="98"/>
      <c r="I5025" s="98"/>
      <c r="J5025" s="98"/>
      <c r="K5025" s="98"/>
      <c r="L5025" s="98"/>
      <c r="M5025" s="98"/>
    </row>
    <row r="5026" spans="1:13">
      <c r="A5026" s="5"/>
      <c r="B5026" s="97"/>
      <c r="C5026" s="97"/>
      <c r="D5026" s="98"/>
      <c r="E5026" s="98"/>
      <c r="F5026" s="98"/>
      <c r="G5026" s="98"/>
      <c r="H5026" s="98"/>
      <c r="I5026" s="98"/>
      <c r="J5026" s="98"/>
      <c r="K5026" s="98"/>
      <c r="L5026" s="98"/>
      <c r="M5026" s="98"/>
    </row>
    <row r="5027" spans="1:13">
      <c r="A5027" s="5"/>
      <c r="B5027" s="97"/>
      <c r="C5027" s="97"/>
      <c r="D5027" s="98"/>
      <c r="E5027" s="98"/>
      <c r="F5027" s="98"/>
      <c r="G5027" s="98"/>
      <c r="H5027" s="98"/>
      <c r="I5027" s="98"/>
      <c r="J5027" s="98"/>
      <c r="K5027" s="98"/>
      <c r="L5027" s="98"/>
      <c r="M5027" s="98"/>
    </row>
    <row r="5028" spans="1:13">
      <c r="A5028" s="5"/>
      <c r="B5028" s="97"/>
      <c r="C5028" s="97"/>
      <c r="D5028" s="98"/>
      <c r="E5028" s="98"/>
      <c r="F5028" s="98"/>
      <c r="G5028" s="98"/>
      <c r="H5028" s="98"/>
      <c r="I5028" s="98"/>
      <c r="J5028" s="98"/>
      <c r="K5028" s="98"/>
      <c r="L5028" s="98"/>
      <c r="M5028" s="98"/>
    </row>
    <row r="5029" spans="1:13">
      <c r="A5029" s="5"/>
      <c r="B5029" s="3"/>
      <c r="C5029" s="3"/>
      <c r="D5029" s="4"/>
      <c r="E5029" s="4"/>
      <c r="F5029" s="4"/>
      <c r="G5029" s="4"/>
      <c r="H5029" s="98"/>
      <c r="I5029" s="4"/>
      <c r="J5029" s="4"/>
      <c r="K5029" s="4"/>
      <c r="L5029" s="4"/>
      <c r="M5029" s="4"/>
    </row>
    <row r="5030" spans="1:13">
      <c r="A5030" s="5"/>
      <c r="B5030" s="97"/>
      <c r="C5030" s="97"/>
      <c r="D5030" s="98"/>
      <c r="E5030" s="98"/>
      <c r="F5030" s="98"/>
      <c r="G5030" s="98"/>
      <c r="H5030" s="98"/>
      <c r="I5030" s="98"/>
      <c r="J5030" s="98"/>
      <c r="K5030" s="98"/>
      <c r="L5030" s="98"/>
      <c r="M5030" s="98"/>
    </row>
    <row r="5031" spans="1:13">
      <c r="A5031" s="5"/>
      <c r="B5031" s="97"/>
      <c r="C5031" s="97"/>
      <c r="D5031" s="98"/>
      <c r="E5031" s="98"/>
      <c r="F5031" s="98"/>
      <c r="G5031" s="98"/>
      <c r="H5031" s="98"/>
      <c r="I5031" s="98"/>
      <c r="J5031" s="98"/>
      <c r="K5031" s="98"/>
      <c r="L5031" s="98"/>
      <c r="M5031" s="98"/>
    </row>
    <row r="5032" spans="1:13">
      <c r="A5032" s="5"/>
      <c r="B5032" s="97"/>
      <c r="C5032" s="97"/>
      <c r="D5032" s="98"/>
      <c r="E5032" s="98"/>
      <c r="F5032" s="98"/>
      <c r="G5032" s="98"/>
      <c r="H5032" s="98"/>
      <c r="I5032" s="98"/>
      <c r="J5032" s="98"/>
      <c r="K5032" s="98"/>
      <c r="L5032" s="98"/>
      <c r="M5032" s="98"/>
    </row>
    <row r="5033" spans="1:13">
      <c r="A5033" s="5"/>
      <c r="B5033" s="97"/>
      <c r="C5033" s="97"/>
      <c r="D5033" s="98"/>
      <c r="E5033" s="98"/>
      <c r="F5033" s="98"/>
      <c r="G5033" s="98"/>
      <c r="H5033" s="98"/>
      <c r="I5033" s="98"/>
      <c r="J5033" s="98"/>
      <c r="K5033" s="98"/>
      <c r="L5033" s="98"/>
      <c r="M5033" s="98"/>
    </row>
    <row r="5034" spans="1:13">
      <c r="A5034" s="5"/>
      <c r="B5034" s="97"/>
      <c r="C5034" s="97"/>
      <c r="D5034" s="98"/>
      <c r="E5034" s="98"/>
      <c r="F5034" s="98"/>
      <c r="G5034" s="98"/>
      <c r="H5034" s="98"/>
      <c r="I5034" s="98"/>
      <c r="J5034" s="98"/>
      <c r="K5034" s="98"/>
      <c r="L5034" s="98"/>
      <c r="M5034" s="98"/>
    </row>
    <row r="5035" spans="1:13">
      <c r="A5035" s="5"/>
      <c r="B5035" s="97"/>
      <c r="C5035" s="97"/>
      <c r="D5035" s="98"/>
      <c r="E5035" s="98"/>
      <c r="F5035" s="98"/>
      <c r="G5035" s="98"/>
      <c r="H5035" s="98"/>
      <c r="I5035" s="98"/>
      <c r="J5035" s="98"/>
      <c r="K5035" s="98"/>
      <c r="L5035" s="98"/>
      <c r="M5035" s="98"/>
    </row>
    <row r="5036" spans="1:13">
      <c r="A5036" s="5"/>
      <c r="B5036" s="97"/>
      <c r="C5036" s="97"/>
      <c r="D5036" s="98"/>
      <c r="E5036" s="98"/>
      <c r="F5036" s="98"/>
      <c r="G5036" s="98"/>
      <c r="H5036" s="98"/>
      <c r="I5036" s="98"/>
      <c r="J5036" s="98"/>
      <c r="K5036" s="98"/>
      <c r="L5036" s="98"/>
      <c r="M5036" s="98"/>
    </row>
    <row r="5037" spans="1:13">
      <c r="A5037" s="5"/>
      <c r="B5037" s="97"/>
      <c r="C5037" s="97"/>
      <c r="D5037" s="98"/>
      <c r="E5037" s="98"/>
      <c r="F5037" s="98"/>
      <c r="G5037" s="98"/>
      <c r="H5037" s="98"/>
      <c r="I5037" s="98"/>
      <c r="J5037" s="98"/>
      <c r="K5037" s="98"/>
      <c r="L5037" s="98"/>
      <c r="M5037" s="98"/>
    </row>
    <row r="5038" spans="1:13">
      <c r="A5038" s="5"/>
      <c r="B5038" s="97"/>
      <c r="C5038" s="97"/>
      <c r="D5038" s="98"/>
      <c r="E5038" s="98"/>
      <c r="F5038" s="98"/>
      <c r="G5038" s="98"/>
      <c r="H5038" s="98"/>
      <c r="I5038" s="98"/>
      <c r="J5038" s="98"/>
      <c r="K5038" s="98"/>
      <c r="L5038" s="98"/>
      <c r="M5038" s="98"/>
    </row>
    <row r="5039" spans="1:13">
      <c r="A5039" s="5"/>
      <c r="B5039" s="97"/>
      <c r="C5039" s="97"/>
      <c r="D5039" s="98"/>
      <c r="E5039" s="98"/>
      <c r="F5039" s="98"/>
      <c r="G5039" s="98"/>
      <c r="H5039" s="98"/>
      <c r="I5039" s="98"/>
      <c r="J5039" s="98"/>
      <c r="K5039" s="98"/>
      <c r="L5039" s="98"/>
      <c r="M5039" s="98"/>
    </row>
    <row r="5040" spans="1:13">
      <c r="A5040" s="5"/>
      <c r="B5040" s="97"/>
      <c r="C5040" s="97"/>
      <c r="D5040" s="98"/>
      <c r="E5040" s="98"/>
      <c r="F5040" s="98"/>
      <c r="G5040" s="98"/>
      <c r="H5040" s="98"/>
      <c r="I5040" s="98"/>
      <c r="J5040" s="98"/>
      <c r="K5040" s="98"/>
      <c r="L5040" s="98"/>
      <c r="M5040" s="98"/>
    </row>
    <row r="5041" spans="1:13">
      <c r="A5041" s="5"/>
      <c r="B5041" s="97"/>
      <c r="C5041" s="97"/>
      <c r="D5041" s="98"/>
      <c r="E5041" s="98"/>
      <c r="F5041" s="98"/>
      <c r="G5041" s="98"/>
      <c r="H5041" s="98"/>
      <c r="I5041" s="98"/>
      <c r="J5041" s="98"/>
      <c r="K5041" s="98"/>
      <c r="L5041" s="98"/>
      <c r="M5041" s="98"/>
    </row>
    <row r="5042" spans="1:13">
      <c r="A5042" s="5"/>
      <c r="B5042" s="97"/>
      <c r="C5042" s="97"/>
      <c r="D5042" s="98"/>
      <c r="E5042" s="98"/>
      <c r="F5042" s="98"/>
      <c r="G5042" s="98"/>
      <c r="H5042" s="98"/>
      <c r="I5042" s="98"/>
      <c r="J5042" s="98"/>
      <c r="K5042" s="98"/>
      <c r="L5042" s="98"/>
      <c r="M5042" s="98"/>
    </row>
    <row r="5043" spans="1:13">
      <c r="A5043" s="5"/>
      <c r="B5043" s="97"/>
      <c r="C5043" s="97"/>
      <c r="D5043" s="98"/>
      <c r="E5043" s="98"/>
      <c r="F5043" s="98"/>
      <c r="G5043" s="98"/>
      <c r="H5043" s="98"/>
      <c r="I5043" s="98"/>
      <c r="J5043" s="98"/>
      <c r="K5043" s="98"/>
      <c r="L5043" s="98"/>
      <c r="M5043" s="98"/>
    </row>
    <row r="5044" spans="1:13">
      <c r="A5044" s="5"/>
      <c r="B5044" s="97"/>
      <c r="C5044" s="97"/>
      <c r="D5044" s="98"/>
      <c r="E5044" s="98"/>
      <c r="F5044" s="98"/>
      <c r="G5044" s="98"/>
      <c r="H5044" s="98"/>
      <c r="I5044" s="98"/>
      <c r="J5044" s="98"/>
      <c r="K5044" s="98"/>
      <c r="L5044" s="98"/>
      <c r="M5044" s="98"/>
    </row>
    <row r="5045" spans="1:13">
      <c r="A5045" s="5"/>
      <c r="B5045" s="97"/>
      <c r="C5045" s="97"/>
      <c r="D5045" s="98"/>
      <c r="E5045" s="98"/>
      <c r="F5045" s="98"/>
      <c r="G5045" s="98"/>
      <c r="H5045" s="98"/>
      <c r="I5045" s="98"/>
      <c r="J5045" s="98"/>
      <c r="K5045" s="98"/>
      <c r="L5045" s="98"/>
      <c r="M5045" s="98"/>
    </row>
    <row r="5046" spans="1:13">
      <c r="A5046" s="5"/>
      <c r="B5046" s="97"/>
      <c r="C5046" s="97"/>
      <c r="D5046" s="98"/>
      <c r="E5046" s="98"/>
      <c r="F5046" s="98"/>
      <c r="G5046" s="98"/>
      <c r="H5046" s="98"/>
      <c r="I5046" s="98"/>
      <c r="J5046" s="98"/>
      <c r="K5046" s="98"/>
      <c r="L5046" s="98"/>
      <c r="M5046" s="98"/>
    </row>
    <row r="5047" spans="1:13">
      <c r="A5047" s="5"/>
      <c r="B5047" s="97"/>
      <c r="C5047" s="97"/>
      <c r="D5047" s="98"/>
      <c r="E5047" s="98"/>
      <c r="F5047" s="98"/>
      <c r="G5047" s="98"/>
      <c r="H5047" s="98"/>
      <c r="I5047" s="98"/>
      <c r="J5047" s="98"/>
      <c r="K5047" s="98"/>
      <c r="L5047" s="98"/>
      <c r="M5047" s="98"/>
    </row>
    <row r="5048" spans="1:13">
      <c r="A5048" s="5"/>
      <c r="B5048" s="97"/>
      <c r="C5048" s="97"/>
      <c r="D5048" s="98"/>
      <c r="E5048" s="98"/>
      <c r="F5048" s="98"/>
      <c r="G5048" s="98"/>
      <c r="H5048" s="98"/>
      <c r="I5048" s="98"/>
      <c r="J5048" s="98"/>
      <c r="K5048" s="98"/>
      <c r="L5048" s="98"/>
      <c r="M5048" s="98"/>
    </row>
    <row r="5049" spans="1:13">
      <c r="A5049" s="5"/>
      <c r="B5049" s="97"/>
      <c r="C5049" s="97"/>
      <c r="D5049" s="98"/>
      <c r="E5049" s="98"/>
      <c r="F5049" s="98"/>
      <c r="G5049" s="98"/>
      <c r="H5049" s="98"/>
      <c r="I5049" s="98"/>
      <c r="J5049" s="98"/>
      <c r="K5049" s="98"/>
      <c r="L5049" s="98"/>
      <c r="M5049" s="98"/>
    </row>
    <row r="5050" spans="1:13">
      <c r="A5050" s="5"/>
      <c r="B5050" s="97"/>
      <c r="C5050" s="97"/>
      <c r="D5050" s="98"/>
      <c r="E5050" s="98"/>
      <c r="F5050" s="98"/>
      <c r="G5050" s="98"/>
      <c r="H5050" s="98"/>
      <c r="I5050" s="98"/>
      <c r="J5050" s="98"/>
      <c r="K5050" s="98"/>
      <c r="L5050" s="98"/>
      <c r="M5050" s="98"/>
    </row>
    <row r="5051" spans="1:13">
      <c r="A5051" s="5"/>
      <c r="B5051" s="97"/>
      <c r="C5051" s="97"/>
      <c r="D5051" s="98"/>
      <c r="E5051" s="98"/>
      <c r="F5051" s="98"/>
      <c r="G5051" s="98"/>
      <c r="H5051" s="98"/>
      <c r="I5051" s="98"/>
      <c r="J5051" s="98"/>
      <c r="K5051" s="98"/>
      <c r="L5051" s="98"/>
      <c r="M5051" s="98"/>
    </row>
    <row r="5052" spans="1:13">
      <c r="A5052" s="5"/>
      <c r="B5052" s="97"/>
      <c r="C5052" s="97"/>
      <c r="D5052" s="98"/>
      <c r="E5052" s="98"/>
      <c r="F5052" s="98"/>
      <c r="G5052" s="98"/>
      <c r="H5052" s="98"/>
      <c r="I5052" s="98"/>
      <c r="J5052" s="98"/>
      <c r="K5052" s="98"/>
      <c r="L5052" s="98"/>
      <c r="M5052" s="98"/>
    </row>
    <row r="5053" spans="1:13">
      <c r="A5053" s="5"/>
      <c r="B5053" s="97"/>
      <c r="C5053" s="97"/>
      <c r="D5053" s="98"/>
      <c r="E5053" s="98"/>
      <c r="F5053" s="98"/>
      <c r="G5053" s="98"/>
      <c r="H5053" s="98"/>
      <c r="I5053" s="98"/>
      <c r="J5053" s="98"/>
      <c r="K5053" s="98"/>
      <c r="L5053" s="98"/>
      <c r="M5053" s="98"/>
    </row>
    <row r="5054" spans="1:13">
      <c r="A5054" s="5"/>
      <c r="B5054" s="97"/>
      <c r="C5054" s="97"/>
      <c r="D5054" s="98"/>
      <c r="E5054" s="98"/>
      <c r="F5054" s="98"/>
      <c r="G5054" s="98"/>
      <c r="H5054" s="98"/>
      <c r="I5054" s="98"/>
      <c r="J5054" s="98"/>
      <c r="K5054" s="98"/>
      <c r="L5054" s="98"/>
      <c r="M5054" s="98"/>
    </row>
    <row r="5055" spans="1:13">
      <c r="A5055" s="5"/>
      <c r="B5055" s="97"/>
      <c r="C5055" s="97"/>
      <c r="D5055" s="98"/>
      <c r="E5055" s="98"/>
      <c r="F5055" s="98"/>
      <c r="G5055" s="98"/>
      <c r="H5055" s="98"/>
      <c r="I5055" s="98"/>
      <c r="J5055" s="98"/>
      <c r="K5055" s="98"/>
      <c r="L5055" s="98"/>
      <c r="M5055" s="98"/>
    </row>
    <row r="5056" spans="1:13">
      <c r="A5056" s="5"/>
      <c r="B5056" s="97"/>
      <c r="C5056" s="97"/>
      <c r="D5056" s="98"/>
      <c r="E5056" s="98"/>
      <c r="F5056" s="98"/>
      <c r="G5056" s="98"/>
      <c r="H5056" s="98"/>
      <c r="I5056" s="98"/>
      <c r="J5056" s="98"/>
      <c r="K5056" s="98"/>
      <c r="L5056" s="98"/>
      <c r="M5056" s="98"/>
    </row>
    <row r="5057" spans="1:13">
      <c r="A5057" s="5"/>
      <c r="B5057" s="97"/>
      <c r="C5057" s="97"/>
      <c r="D5057" s="98"/>
      <c r="E5057" s="98"/>
      <c r="F5057" s="98"/>
      <c r="G5057" s="98"/>
      <c r="H5057" s="98"/>
      <c r="I5057" s="98"/>
      <c r="J5057" s="98"/>
      <c r="K5057" s="98"/>
      <c r="L5057" s="98"/>
      <c r="M5057" s="98"/>
    </row>
    <row r="5058" spans="1:13">
      <c r="A5058" s="5"/>
      <c r="B5058" s="97"/>
      <c r="C5058" s="97"/>
      <c r="D5058" s="98"/>
      <c r="E5058" s="98"/>
      <c r="F5058" s="98"/>
      <c r="G5058" s="98"/>
      <c r="H5058" s="98"/>
      <c r="I5058" s="98"/>
      <c r="J5058" s="98"/>
      <c r="K5058" s="98"/>
      <c r="L5058" s="98"/>
      <c r="M5058" s="98"/>
    </row>
    <row r="5059" spans="1:13">
      <c r="A5059" s="5"/>
      <c r="B5059" s="97"/>
      <c r="C5059" s="97"/>
      <c r="D5059" s="98"/>
      <c r="E5059" s="98"/>
      <c r="F5059" s="98"/>
      <c r="G5059" s="98"/>
      <c r="H5059" s="98"/>
      <c r="I5059" s="98"/>
      <c r="J5059" s="98"/>
      <c r="K5059" s="98"/>
      <c r="L5059" s="98"/>
      <c r="M5059" s="98"/>
    </row>
    <row r="5060" spans="1:13">
      <c r="A5060" s="5"/>
      <c r="B5060" s="97"/>
      <c r="C5060" s="97"/>
      <c r="D5060" s="98"/>
      <c r="E5060" s="98"/>
      <c r="F5060" s="98"/>
      <c r="G5060" s="98"/>
      <c r="H5060" s="98"/>
      <c r="I5060" s="98"/>
      <c r="J5060" s="98"/>
      <c r="K5060" s="98"/>
      <c r="L5060" s="98"/>
      <c r="M5060" s="98"/>
    </row>
    <row r="5061" spans="1:13">
      <c r="A5061" s="5"/>
      <c r="B5061" s="97"/>
      <c r="C5061" s="97"/>
      <c r="D5061" s="98"/>
      <c r="E5061" s="98"/>
      <c r="F5061" s="98"/>
      <c r="G5061" s="98"/>
      <c r="H5061" s="98"/>
      <c r="I5061" s="98"/>
      <c r="J5061" s="98"/>
      <c r="K5061" s="98"/>
      <c r="L5061" s="98"/>
      <c r="M5061" s="98"/>
    </row>
    <row r="5062" spans="1:13">
      <c r="A5062" s="5"/>
      <c r="B5062" s="97"/>
      <c r="C5062" s="97"/>
      <c r="D5062" s="98"/>
      <c r="E5062" s="98"/>
      <c r="F5062" s="98"/>
      <c r="G5062" s="98"/>
      <c r="H5062" s="98"/>
      <c r="I5062" s="98"/>
      <c r="J5062" s="98"/>
      <c r="K5062" s="98"/>
      <c r="L5062" s="98"/>
      <c r="M5062" s="98"/>
    </row>
    <row r="5063" spans="1:13">
      <c r="A5063" s="5"/>
      <c r="B5063" s="97"/>
      <c r="C5063" s="97"/>
      <c r="D5063" s="98"/>
      <c r="E5063" s="98"/>
      <c r="F5063" s="98"/>
      <c r="G5063" s="98"/>
      <c r="H5063" s="98"/>
      <c r="I5063" s="98"/>
      <c r="J5063" s="98"/>
      <c r="K5063" s="98"/>
      <c r="L5063" s="98"/>
      <c r="M5063" s="98"/>
    </row>
    <row r="5064" spans="1:13">
      <c r="A5064" s="5"/>
      <c r="B5064" s="97"/>
      <c r="C5064" s="97"/>
      <c r="D5064" s="98"/>
      <c r="E5064" s="98"/>
      <c r="F5064" s="98"/>
      <c r="G5064" s="98"/>
      <c r="H5064" s="98"/>
      <c r="I5064" s="98"/>
      <c r="J5064" s="98"/>
      <c r="K5064" s="98"/>
      <c r="L5064" s="98"/>
      <c r="M5064" s="98"/>
    </row>
    <row r="5065" spans="1:13">
      <c r="A5065" s="5"/>
      <c r="B5065" s="97"/>
      <c r="C5065" s="97"/>
      <c r="D5065" s="98"/>
      <c r="E5065" s="98"/>
      <c r="F5065" s="98"/>
      <c r="G5065" s="98"/>
      <c r="H5065" s="98"/>
      <c r="I5065" s="98"/>
      <c r="J5065" s="98"/>
      <c r="K5065" s="98"/>
      <c r="L5065" s="98"/>
      <c r="M5065" s="98"/>
    </row>
    <row r="5066" spans="1:13">
      <c r="A5066" s="5"/>
      <c r="B5066" s="97"/>
      <c r="C5066" s="97"/>
      <c r="D5066" s="98"/>
      <c r="E5066" s="98"/>
      <c r="F5066" s="98"/>
      <c r="G5066" s="98"/>
      <c r="H5066" s="98"/>
      <c r="I5066" s="98"/>
      <c r="J5066" s="98"/>
      <c r="K5066" s="98"/>
      <c r="L5066" s="98"/>
      <c r="M5066" s="98"/>
    </row>
    <row r="5067" spans="1:13">
      <c r="A5067" s="5"/>
      <c r="B5067" s="97"/>
      <c r="C5067" s="97"/>
      <c r="D5067" s="98"/>
      <c r="E5067" s="98"/>
      <c r="F5067" s="98"/>
      <c r="G5067" s="98"/>
      <c r="H5067" s="98"/>
      <c r="I5067" s="98"/>
      <c r="J5067" s="98"/>
      <c r="K5067" s="98"/>
      <c r="L5067" s="98"/>
      <c r="M5067" s="98"/>
    </row>
    <row r="5068" spans="1:13">
      <c r="A5068" s="5"/>
      <c r="B5068" s="97"/>
      <c r="C5068" s="97"/>
      <c r="D5068" s="98"/>
      <c r="E5068" s="98"/>
      <c r="F5068" s="98"/>
      <c r="G5068" s="98"/>
      <c r="H5068" s="98"/>
      <c r="I5068" s="98"/>
      <c r="J5068" s="98"/>
      <c r="K5068" s="98"/>
      <c r="L5068" s="98"/>
      <c r="M5068" s="98"/>
    </row>
    <row r="5069" spans="1:13">
      <c r="A5069" s="5"/>
      <c r="B5069" s="97"/>
      <c r="C5069" s="97"/>
      <c r="D5069" s="98"/>
      <c r="E5069" s="98"/>
      <c r="F5069" s="98"/>
      <c r="G5069" s="98"/>
      <c r="H5069" s="98"/>
      <c r="I5069" s="98"/>
      <c r="J5069" s="98"/>
      <c r="K5069" s="98"/>
      <c r="L5069" s="98"/>
      <c r="M5069" s="98"/>
    </row>
    <row r="5070" spans="1:13">
      <c r="A5070" s="5"/>
      <c r="B5070" s="97"/>
      <c r="C5070" s="97"/>
      <c r="D5070" s="98"/>
      <c r="E5070" s="98"/>
      <c r="F5070" s="98"/>
      <c r="G5070" s="98"/>
      <c r="H5070" s="98"/>
      <c r="I5070" s="98"/>
      <c r="J5070" s="98"/>
      <c r="K5070" s="98"/>
      <c r="L5070" s="98"/>
      <c r="M5070" s="98"/>
    </row>
    <row r="5071" spans="1:13">
      <c r="A5071" s="5"/>
      <c r="B5071" s="97"/>
      <c r="C5071" s="97"/>
      <c r="D5071" s="98"/>
      <c r="E5071" s="98"/>
      <c r="F5071" s="98"/>
      <c r="G5071" s="98"/>
      <c r="H5071" s="98"/>
      <c r="I5071" s="98"/>
      <c r="J5071" s="98"/>
      <c r="K5071" s="98"/>
      <c r="L5071" s="98"/>
      <c r="M5071" s="98"/>
    </row>
    <row r="5072" spans="1:13">
      <c r="A5072" s="5"/>
      <c r="B5072" s="97"/>
      <c r="C5072" s="97"/>
      <c r="D5072" s="98"/>
      <c r="E5072" s="98"/>
      <c r="F5072" s="98"/>
      <c r="G5072" s="98"/>
      <c r="H5072" s="98"/>
      <c r="I5072" s="98"/>
      <c r="J5072" s="98"/>
      <c r="K5072" s="98"/>
      <c r="L5072" s="98"/>
      <c r="M5072" s="98"/>
    </row>
    <row r="5073" spans="1:13">
      <c r="A5073" s="5"/>
      <c r="B5073" s="97"/>
      <c r="C5073" s="97"/>
      <c r="D5073" s="98"/>
      <c r="E5073" s="98"/>
      <c r="F5073" s="98"/>
      <c r="G5073" s="98"/>
      <c r="H5073" s="98"/>
      <c r="I5073" s="98"/>
      <c r="J5073" s="98"/>
      <c r="K5073" s="98"/>
      <c r="L5073" s="98"/>
      <c r="M5073" s="98"/>
    </row>
    <row r="5074" spans="1:13">
      <c r="A5074" s="5"/>
      <c r="B5074" s="97"/>
      <c r="C5074" s="97"/>
      <c r="D5074" s="98"/>
      <c r="E5074" s="98"/>
      <c r="F5074" s="98"/>
      <c r="G5074" s="98"/>
      <c r="H5074" s="98"/>
      <c r="I5074" s="98"/>
      <c r="J5074" s="98"/>
      <c r="K5074" s="98"/>
      <c r="L5074" s="98"/>
      <c r="M5074" s="98"/>
    </row>
    <row r="5075" spans="1:13">
      <c r="A5075" s="5"/>
      <c r="B5075" s="97"/>
      <c r="C5075" s="97"/>
      <c r="D5075" s="98"/>
      <c r="E5075" s="98"/>
      <c r="F5075" s="98"/>
      <c r="G5075" s="98"/>
      <c r="H5075" s="98"/>
      <c r="I5075" s="98"/>
      <c r="J5075" s="98"/>
      <c r="K5075" s="98"/>
      <c r="L5075" s="98"/>
      <c r="M5075" s="98"/>
    </row>
    <row r="5076" spans="1:13">
      <c r="A5076" s="5"/>
      <c r="B5076" s="97"/>
      <c r="C5076" s="97"/>
      <c r="D5076" s="98"/>
      <c r="E5076" s="98"/>
      <c r="F5076" s="98"/>
      <c r="G5076" s="98"/>
      <c r="H5076" s="98"/>
      <c r="I5076" s="98"/>
      <c r="J5076" s="98"/>
      <c r="K5076" s="98"/>
      <c r="L5076" s="98"/>
      <c r="M5076" s="98"/>
    </row>
    <row r="5077" spans="1:13">
      <c r="A5077" s="5"/>
      <c r="B5077" s="97"/>
      <c r="C5077" s="97"/>
      <c r="D5077" s="98"/>
      <c r="E5077" s="98"/>
      <c r="F5077" s="98"/>
      <c r="G5077" s="98"/>
      <c r="H5077" s="98"/>
      <c r="I5077" s="98"/>
      <c r="J5077" s="98"/>
      <c r="K5077" s="98"/>
      <c r="L5077" s="98"/>
      <c r="M5077" s="98"/>
    </row>
    <row r="5078" spans="1:13">
      <c r="A5078" s="5"/>
      <c r="B5078" s="97"/>
      <c r="C5078" s="97"/>
      <c r="D5078" s="98"/>
      <c r="E5078" s="98"/>
      <c r="F5078" s="98"/>
      <c r="G5078" s="98"/>
      <c r="H5078" s="98"/>
      <c r="I5078" s="98"/>
      <c r="J5078" s="98"/>
      <c r="K5078" s="98"/>
      <c r="L5078" s="98"/>
      <c r="M5078" s="98"/>
    </row>
    <row r="5079" spans="1:13">
      <c r="A5079" s="5"/>
      <c r="B5079" s="97"/>
      <c r="C5079" s="97"/>
      <c r="D5079" s="98"/>
      <c r="E5079" s="98"/>
      <c r="F5079" s="98"/>
      <c r="G5079" s="98"/>
      <c r="H5079" s="98"/>
      <c r="I5079" s="98"/>
      <c r="J5079" s="98"/>
      <c r="K5079" s="98"/>
      <c r="L5079" s="98"/>
      <c r="M5079" s="98"/>
    </row>
    <row r="5080" spans="1:13">
      <c r="A5080" s="5"/>
      <c r="B5080" s="97"/>
      <c r="C5080" s="97"/>
      <c r="D5080" s="98"/>
      <c r="E5080" s="98"/>
      <c r="F5080" s="98"/>
      <c r="G5080" s="98"/>
      <c r="H5080" s="98"/>
      <c r="I5080" s="98"/>
      <c r="J5080" s="98"/>
      <c r="K5080" s="98"/>
      <c r="L5080" s="98"/>
      <c r="M5080" s="98"/>
    </row>
    <row r="5081" spans="1:13">
      <c r="A5081" s="5"/>
      <c r="B5081" s="97"/>
      <c r="C5081" s="97"/>
      <c r="D5081" s="98"/>
      <c r="E5081" s="98"/>
      <c r="F5081" s="98"/>
      <c r="G5081" s="98"/>
      <c r="H5081" s="98"/>
      <c r="I5081" s="98"/>
      <c r="J5081" s="98"/>
      <c r="K5081" s="98"/>
      <c r="L5081" s="98"/>
      <c r="M5081" s="98"/>
    </row>
    <row r="5082" spans="1:13">
      <c r="A5082" s="5"/>
      <c r="B5082" s="97"/>
      <c r="C5082" s="97"/>
      <c r="D5082" s="98"/>
      <c r="E5082" s="98"/>
      <c r="F5082" s="98"/>
      <c r="G5082" s="98"/>
      <c r="H5082" s="98"/>
      <c r="I5082" s="98"/>
      <c r="J5082" s="98"/>
      <c r="K5082" s="98"/>
      <c r="L5082" s="98"/>
      <c r="M5082" s="98"/>
    </row>
    <row r="5083" spans="1:13">
      <c r="A5083" s="5"/>
      <c r="B5083" s="97"/>
      <c r="C5083" s="97"/>
      <c r="D5083" s="98"/>
      <c r="E5083" s="98"/>
      <c r="F5083" s="98"/>
      <c r="G5083" s="98"/>
      <c r="H5083" s="98"/>
      <c r="I5083" s="98"/>
      <c r="J5083" s="98"/>
      <c r="K5083" s="98"/>
      <c r="L5083" s="98"/>
      <c r="M5083" s="98"/>
    </row>
    <row r="5084" spans="1:13">
      <c r="A5084" s="5"/>
      <c r="B5084" s="97"/>
      <c r="C5084" s="97"/>
      <c r="D5084" s="98"/>
      <c r="E5084" s="98"/>
      <c r="F5084" s="98"/>
      <c r="G5084" s="98"/>
      <c r="H5084" s="98"/>
      <c r="I5084" s="98"/>
      <c r="J5084" s="98"/>
      <c r="K5084" s="98"/>
      <c r="L5084" s="98"/>
      <c r="M5084" s="98"/>
    </row>
    <row r="5085" spans="1:13">
      <c r="A5085" s="5"/>
      <c r="B5085" s="97"/>
      <c r="C5085" s="97"/>
      <c r="D5085" s="98"/>
      <c r="E5085" s="98"/>
      <c r="F5085" s="98"/>
      <c r="G5085" s="98"/>
      <c r="H5085" s="98"/>
      <c r="I5085" s="98"/>
      <c r="J5085" s="98"/>
      <c r="K5085" s="98"/>
      <c r="L5085" s="98"/>
      <c r="M5085" s="98"/>
    </row>
    <row r="5086" spans="1:13">
      <c r="A5086" s="5"/>
      <c r="B5086" s="97"/>
      <c r="C5086" s="97"/>
      <c r="D5086" s="98"/>
      <c r="E5086" s="98"/>
      <c r="F5086" s="98"/>
      <c r="G5086" s="98"/>
      <c r="H5086" s="98"/>
      <c r="I5086" s="98"/>
      <c r="J5086" s="98"/>
      <c r="K5086" s="98"/>
      <c r="L5086" s="98"/>
      <c r="M5086" s="98"/>
    </row>
    <row r="5087" spans="1:13">
      <c r="A5087" s="5"/>
      <c r="B5087" s="97"/>
      <c r="C5087" s="97"/>
      <c r="D5087" s="98"/>
      <c r="E5087" s="98"/>
      <c r="F5087" s="98"/>
      <c r="G5087" s="98"/>
      <c r="H5087" s="98"/>
      <c r="I5087" s="98"/>
      <c r="J5087" s="98"/>
      <c r="K5087" s="98"/>
      <c r="L5087" s="98"/>
      <c r="M5087" s="98"/>
    </row>
    <row r="5088" spans="1:13">
      <c r="A5088" s="5"/>
      <c r="B5088" s="97"/>
      <c r="C5088" s="97"/>
      <c r="D5088" s="98"/>
      <c r="E5088" s="98"/>
      <c r="F5088" s="98"/>
      <c r="G5088" s="98"/>
      <c r="H5088" s="98"/>
      <c r="I5088" s="98"/>
      <c r="J5088" s="98"/>
      <c r="K5088" s="98"/>
      <c r="L5088" s="98"/>
      <c r="M5088" s="98"/>
    </row>
    <row r="5089" spans="1:13">
      <c r="A5089" s="5"/>
      <c r="B5089" s="97"/>
      <c r="C5089" s="97"/>
      <c r="D5089" s="98"/>
      <c r="E5089" s="98"/>
      <c r="F5089" s="98"/>
      <c r="G5089" s="98"/>
      <c r="H5089" s="98"/>
      <c r="I5089" s="98"/>
      <c r="J5089" s="98"/>
      <c r="K5089" s="98"/>
      <c r="L5089" s="98"/>
      <c r="M5089" s="98"/>
    </row>
    <row r="5090" spans="1:13">
      <c r="A5090" s="5"/>
      <c r="B5090" s="97"/>
      <c r="C5090" s="97"/>
      <c r="D5090" s="98"/>
      <c r="E5090" s="98"/>
      <c r="F5090" s="98"/>
      <c r="G5090" s="98"/>
      <c r="H5090" s="98"/>
      <c r="I5090" s="98"/>
      <c r="J5090" s="98"/>
      <c r="K5090" s="98"/>
      <c r="L5090" s="98"/>
      <c r="M5090" s="98"/>
    </row>
    <row r="5091" spans="1:13">
      <c r="A5091" s="5"/>
      <c r="B5091" s="97"/>
      <c r="C5091" s="97"/>
      <c r="D5091" s="98"/>
      <c r="E5091" s="98"/>
      <c r="F5091" s="98"/>
      <c r="G5091" s="98"/>
      <c r="H5091" s="98"/>
      <c r="I5091" s="98"/>
      <c r="J5091" s="98"/>
      <c r="K5091" s="98"/>
      <c r="L5091" s="98"/>
      <c r="M5091" s="98"/>
    </row>
    <row r="5092" spans="1:13">
      <c r="A5092" s="5"/>
      <c r="B5092" s="97"/>
      <c r="C5092" s="97"/>
      <c r="D5092" s="98"/>
      <c r="E5092" s="98"/>
      <c r="F5092" s="98"/>
      <c r="G5092" s="98"/>
      <c r="H5092" s="98"/>
      <c r="I5092" s="98"/>
      <c r="J5092" s="98"/>
      <c r="K5092" s="98"/>
      <c r="L5092" s="98"/>
      <c r="M5092" s="98"/>
    </row>
    <row r="5093" spans="1:13">
      <c r="A5093" s="5"/>
      <c r="B5093" s="97"/>
      <c r="C5093" s="97"/>
      <c r="D5093" s="98"/>
      <c r="E5093" s="98"/>
      <c r="F5093" s="98"/>
      <c r="G5093" s="98"/>
      <c r="H5093" s="98"/>
      <c r="I5093" s="98"/>
      <c r="J5093" s="98"/>
      <c r="K5093" s="98"/>
      <c r="L5093" s="98"/>
      <c r="M5093" s="98"/>
    </row>
    <row r="5094" spans="1:13">
      <c r="A5094" s="5"/>
      <c r="B5094" s="97"/>
      <c r="C5094" s="97"/>
      <c r="D5094" s="98"/>
      <c r="E5094" s="98"/>
      <c r="F5094" s="98"/>
      <c r="G5094" s="98"/>
      <c r="H5094" s="98"/>
      <c r="I5094" s="98"/>
      <c r="J5094" s="98"/>
      <c r="K5094" s="98"/>
      <c r="L5094" s="98"/>
      <c r="M5094" s="98"/>
    </row>
    <row r="5095" spans="1:13">
      <c r="A5095" s="5"/>
      <c r="B5095" s="97"/>
      <c r="C5095" s="97"/>
      <c r="D5095" s="98"/>
      <c r="E5095" s="98"/>
      <c r="F5095" s="98"/>
      <c r="G5095" s="98"/>
      <c r="H5095" s="98"/>
      <c r="I5095" s="98"/>
      <c r="J5095" s="98"/>
      <c r="K5095" s="98"/>
      <c r="L5095" s="98"/>
      <c r="M5095" s="98"/>
    </row>
    <row r="5096" spans="1:13">
      <c r="A5096" s="5"/>
      <c r="B5096" s="97"/>
      <c r="C5096" s="97"/>
      <c r="D5096" s="98"/>
      <c r="E5096" s="98"/>
      <c r="F5096" s="98"/>
      <c r="G5096" s="98"/>
      <c r="H5096" s="98"/>
      <c r="I5096" s="98"/>
      <c r="J5096" s="98"/>
      <c r="K5096" s="98"/>
      <c r="L5096" s="98"/>
      <c r="M5096" s="98"/>
    </row>
    <row r="5097" spans="1:13">
      <c r="A5097" s="5"/>
      <c r="B5097" s="97"/>
      <c r="C5097" s="97"/>
      <c r="D5097" s="98"/>
      <c r="E5097" s="98"/>
      <c r="F5097" s="98"/>
      <c r="G5097" s="98"/>
      <c r="H5097" s="98"/>
      <c r="I5097" s="98"/>
      <c r="J5097" s="98"/>
      <c r="K5097" s="98"/>
      <c r="L5097" s="98"/>
      <c r="M5097" s="98"/>
    </row>
    <row r="5098" spans="1:13">
      <c r="A5098" s="5"/>
      <c r="B5098" s="97"/>
      <c r="C5098" s="97"/>
      <c r="D5098" s="98"/>
      <c r="E5098" s="98"/>
      <c r="F5098" s="98"/>
      <c r="G5098" s="98"/>
      <c r="H5098" s="98"/>
      <c r="I5098" s="98"/>
      <c r="J5098" s="98"/>
      <c r="K5098" s="98"/>
      <c r="L5098" s="98"/>
      <c r="M5098" s="98"/>
    </row>
    <row r="5099" spans="1:13">
      <c r="A5099" s="5"/>
      <c r="B5099" s="97"/>
      <c r="C5099" s="97"/>
      <c r="D5099" s="98"/>
      <c r="E5099" s="98"/>
      <c r="F5099" s="98"/>
      <c r="G5099" s="98"/>
      <c r="H5099" s="98"/>
      <c r="I5099" s="98"/>
      <c r="J5099" s="98"/>
      <c r="K5099" s="98"/>
      <c r="L5099" s="98"/>
      <c r="M5099" s="98"/>
    </row>
    <row r="5100" spans="1:13">
      <c r="A5100" s="5"/>
      <c r="B5100" s="97"/>
      <c r="C5100" s="97"/>
      <c r="D5100" s="98"/>
      <c r="E5100" s="98"/>
      <c r="F5100" s="98"/>
      <c r="G5100" s="98"/>
      <c r="H5100" s="98"/>
      <c r="I5100" s="98"/>
      <c r="J5100" s="98"/>
      <c r="K5100" s="98"/>
      <c r="L5100" s="98"/>
      <c r="M5100" s="98"/>
    </row>
    <row r="5101" spans="1:13">
      <c r="A5101" s="5"/>
      <c r="B5101" s="97"/>
      <c r="C5101" s="97"/>
      <c r="D5101" s="98"/>
      <c r="E5101" s="98"/>
      <c r="F5101" s="98"/>
      <c r="G5101" s="98"/>
      <c r="H5101" s="98"/>
      <c r="I5101" s="98"/>
      <c r="J5101" s="98"/>
      <c r="K5101" s="98"/>
      <c r="L5101" s="98"/>
      <c r="M5101" s="98"/>
    </row>
    <row r="5102" spans="1:13">
      <c r="A5102" s="5"/>
      <c r="B5102" s="97"/>
      <c r="C5102" s="97"/>
      <c r="D5102" s="98"/>
      <c r="E5102" s="98"/>
      <c r="F5102" s="98"/>
      <c r="G5102" s="98"/>
      <c r="H5102" s="98"/>
      <c r="I5102" s="98"/>
      <c r="J5102" s="98"/>
      <c r="K5102" s="98"/>
      <c r="L5102" s="98"/>
      <c r="M5102" s="98"/>
    </row>
    <row r="5103" spans="1:13">
      <c r="A5103" s="5"/>
      <c r="B5103" s="97"/>
      <c r="C5103" s="97"/>
      <c r="D5103" s="98"/>
      <c r="E5103" s="98"/>
      <c r="F5103" s="98"/>
      <c r="G5103" s="98"/>
      <c r="H5103" s="98"/>
      <c r="I5103" s="98"/>
      <c r="J5103" s="98"/>
      <c r="K5103" s="98"/>
      <c r="L5103" s="98"/>
      <c r="M5103" s="98"/>
    </row>
    <row r="5104" spans="1:13">
      <c r="A5104" s="5"/>
      <c r="B5104" s="97"/>
      <c r="C5104" s="97"/>
      <c r="D5104" s="98"/>
      <c r="E5104" s="98"/>
      <c r="F5104" s="98"/>
      <c r="G5104" s="98"/>
      <c r="H5104" s="98"/>
      <c r="I5104" s="98"/>
      <c r="J5104" s="98"/>
      <c r="K5104" s="98"/>
      <c r="L5104" s="98"/>
      <c r="M5104" s="98"/>
    </row>
    <row r="5105" spans="1:13">
      <c r="A5105" s="5"/>
      <c r="B5105" s="97"/>
      <c r="C5105" s="97"/>
      <c r="D5105" s="98"/>
      <c r="E5105" s="98"/>
      <c r="F5105" s="98"/>
      <c r="G5105" s="98"/>
      <c r="H5105" s="98"/>
      <c r="I5105" s="98"/>
      <c r="J5105" s="98"/>
      <c r="K5105" s="98"/>
      <c r="L5105" s="98"/>
      <c r="M5105" s="98"/>
    </row>
    <row r="5106" spans="1:13">
      <c r="A5106" s="5"/>
      <c r="B5106" s="97"/>
      <c r="C5106" s="97"/>
      <c r="D5106" s="98"/>
      <c r="E5106" s="98"/>
      <c r="F5106" s="98"/>
      <c r="G5106" s="98"/>
      <c r="H5106" s="98"/>
      <c r="I5106" s="98"/>
      <c r="J5106" s="98"/>
      <c r="K5106" s="98"/>
      <c r="L5106" s="98"/>
      <c r="M5106" s="98"/>
    </row>
    <row r="5107" spans="1:13">
      <c r="A5107" s="5"/>
      <c r="B5107" s="3"/>
      <c r="C5107" s="3"/>
      <c r="D5107" s="4"/>
      <c r="E5107" s="4"/>
      <c r="F5107" s="4"/>
      <c r="G5107" s="4"/>
      <c r="H5107" s="98"/>
      <c r="I5107" s="4"/>
      <c r="J5107" s="4"/>
      <c r="K5107" s="4"/>
      <c r="L5107" s="4"/>
      <c r="M5107" s="4"/>
    </row>
    <row r="5108" spans="1:13">
      <c r="A5108" s="5"/>
      <c r="B5108" s="97"/>
      <c r="C5108" s="97"/>
      <c r="D5108" s="98"/>
      <c r="E5108" s="4"/>
      <c r="F5108" s="4"/>
      <c r="G5108" s="4"/>
      <c r="H5108" s="98"/>
      <c r="I5108" s="98"/>
      <c r="J5108" s="98"/>
      <c r="K5108" s="98"/>
      <c r="L5108" s="98"/>
      <c r="M5108" s="98"/>
    </row>
    <row r="5109" spans="1:13">
      <c r="A5109" s="5"/>
      <c r="B5109" s="97"/>
      <c r="C5109" s="97"/>
      <c r="D5109" s="98"/>
      <c r="E5109" s="98"/>
      <c r="F5109" s="98"/>
      <c r="G5109" s="98"/>
      <c r="H5109" s="98"/>
      <c r="I5109" s="98"/>
      <c r="J5109" s="98"/>
      <c r="K5109" s="98"/>
      <c r="L5109" s="98"/>
      <c r="M5109" s="98"/>
    </row>
    <row r="5110" spans="1:13">
      <c r="A5110" s="5"/>
      <c r="B5110" s="97"/>
      <c r="C5110" s="97"/>
      <c r="D5110" s="98"/>
      <c r="E5110" s="98"/>
      <c r="F5110" s="98"/>
      <c r="G5110" s="98"/>
      <c r="H5110" s="98"/>
      <c r="I5110" s="98"/>
      <c r="J5110" s="98"/>
      <c r="K5110" s="98"/>
      <c r="L5110" s="98"/>
      <c r="M5110" s="98"/>
    </row>
    <row r="5111" spans="1:13">
      <c r="A5111" s="5"/>
      <c r="B5111" s="3"/>
      <c r="C5111" s="3"/>
      <c r="D5111" s="4"/>
      <c r="E5111" s="4"/>
      <c r="F5111" s="4"/>
      <c r="G5111" s="4"/>
      <c r="H5111" s="98"/>
      <c r="I5111" s="98"/>
      <c r="J5111" s="98"/>
      <c r="K5111" s="4"/>
      <c r="L5111" s="4"/>
      <c r="M5111" s="4"/>
    </row>
    <row r="5112" spans="1:13">
      <c r="A5112" s="5"/>
      <c r="B5112" s="97"/>
      <c r="C5112" s="97"/>
      <c r="D5112" s="98"/>
      <c r="E5112" s="98"/>
      <c r="F5112" s="98"/>
      <c r="G5112" s="98"/>
      <c r="H5112" s="98"/>
      <c r="I5112" s="98"/>
      <c r="J5112" s="98"/>
      <c r="K5112" s="98"/>
      <c r="L5112" s="98"/>
      <c r="M5112" s="98"/>
    </row>
    <row r="5113" spans="1:13">
      <c r="A5113" s="5"/>
      <c r="B5113" s="97"/>
      <c r="C5113" s="97"/>
      <c r="D5113" s="98"/>
      <c r="E5113" s="98"/>
      <c r="F5113" s="98"/>
      <c r="G5113" s="98"/>
      <c r="H5113" s="98"/>
      <c r="I5113" s="98"/>
      <c r="J5113" s="98"/>
      <c r="K5113" s="98"/>
      <c r="L5113" s="98"/>
      <c r="M5113" s="98"/>
    </row>
    <row r="5114" spans="1:13">
      <c r="A5114" s="5"/>
      <c r="B5114" s="97"/>
      <c r="C5114" s="97"/>
      <c r="D5114" s="98"/>
      <c r="E5114" s="98"/>
      <c r="F5114" s="98"/>
      <c r="G5114" s="98"/>
      <c r="H5114" s="98"/>
      <c r="I5114" s="98"/>
      <c r="J5114" s="98"/>
      <c r="K5114" s="98"/>
      <c r="L5114" s="98"/>
      <c r="M5114" s="98"/>
    </row>
    <row r="5115" spans="1:13">
      <c r="A5115" s="5"/>
      <c r="B5115" s="97"/>
      <c r="C5115" s="97"/>
      <c r="D5115" s="98"/>
      <c r="E5115" s="98"/>
      <c r="F5115" s="98"/>
      <c r="G5115" s="98"/>
      <c r="H5115" s="98"/>
      <c r="I5115" s="98"/>
      <c r="J5115" s="98"/>
      <c r="K5115" s="98"/>
      <c r="L5115" s="98"/>
      <c r="M5115" s="98"/>
    </row>
    <row r="5116" spans="1:13">
      <c r="A5116" s="5"/>
      <c r="B5116" s="97"/>
      <c r="C5116" s="97"/>
      <c r="D5116" s="98"/>
      <c r="E5116" s="98"/>
      <c r="F5116" s="98"/>
      <c r="G5116" s="98"/>
      <c r="H5116" s="98"/>
      <c r="I5116" s="98"/>
      <c r="J5116" s="98"/>
      <c r="K5116" s="98"/>
      <c r="L5116" s="98"/>
      <c r="M5116" s="98"/>
    </row>
    <row r="5117" spans="1:13">
      <c r="A5117" s="5"/>
      <c r="B5117" s="97"/>
      <c r="C5117" s="97"/>
      <c r="D5117" s="98"/>
      <c r="E5117" s="98"/>
      <c r="F5117" s="98"/>
      <c r="G5117" s="98"/>
      <c r="H5117" s="98"/>
      <c r="I5117" s="98"/>
      <c r="J5117" s="98"/>
      <c r="K5117" s="98"/>
      <c r="L5117" s="98"/>
      <c r="M5117" s="98"/>
    </row>
    <row r="5118" spans="1:13">
      <c r="A5118" s="5"/>
      <c r="B5118" s="97"/>
      <c r="C5118" s="97"/>
      <c r="D5118" s="98"/>
      <c r="E5118" s="98"/>
      <c r="F5118" s="98"/>
      <c r="G5118" s="98"/>
      <c r="H5118" s="98"/>
      <c r="I5118" s="98"/>
      <c r="J5118" s="98"/>
      <c r="K5118" s="98"/>
      <c r="L5118" s="98"/>
      <c r="M5118" s="98"/>
    </row>
    <row r="5119" spans="1:13">
      <c r="A5119" s="5"/>
      <c r="B5119" s="97"/>
      <c r="C5119" s="97"/>
      <c r="D5119" s="98"/>
      <c r="E5119" s="98"/>
      <c r="F5119" s="98"/>
      <c r="G5119" s="98"/>
      <c r="H5119" s="98"/>
      <c r="I5119" s="98"/>
      <c r="J5119" s="98"/>
      <c r="K5119" s="98"/>
      <c r="L5119" s="98"/>
      <c r="M5119" s="98"/>
    </row>
    <row r="5120" spans="1:13">
      <c r="A5120" s="5"/>
      <c r="B5120" s="97"/>
      <c r="C5120" s="97"/>
      <c r="D5120" s="98"/>
      <c r="E5120" s="98"/>
      <c r="F5120" s="98"/>
      <c r="G5120" s="98"/>
      <c r="H5120" s="98"/>
      <c r="I5120" s="98"/>
      <c r="J5120" s="98"/>
      <c r="K5120" s="98"/>
      <c r="L5120" s="98"/>
      <c r="M5120" s="98"/>
    </row>
    <row r="5121" spans="1:13">
      <c r="A5121" s="5"/>
      <c r="B5121" s="97"/>
      <c r="C5121" s="97"/>
      <c r="D5121" s="98"/>
      <c r="E5121" s="98"/>
      <c r="F5121" s="98"/>
      <c r="G5121" s="98"/>
      <c r="H5121" s="98"/>
      <c r="I5121" s="98"/>
      <c r="J5121" s="98"/>
      <c r="K5121" s="98"/>
      <c r="L5121" s="98"/>
      <c r="M5121" s="98"/>
    </row>
    <row r="5122" spans="1:13">
      <c r="A5122" s="5"/>
      <c r="B5122" s="97"/>
      <c r="C5122" s="97"/>
      <c r="D5122" s="98"/>
      <c r="E5122" s="98"/>
      <c r="F5122" s="98"/>
      <c r="G5122" s="98"/>
      <c r="H5122" s="98"/>
      <c r="I5122" s="98"/>
      <c r="J5122" s="98"/>
      <c r="K5122" s="98"/>
      <c r="L5122" s="98"/>
      <c r="M5122" s="98"/>
    </row>
    <row r="5123" spans="1:13">
      <c r="A5123" s="5"/>
      <c r="B5123" s="97"/>
      <c r="C5123" s="97"/>
      <c r="D5123" s="98"/>
      <c r="E5123" s="98"/>
      <c r="F5123" s="98"/>
      <c r="G5123" s="98"/>
      <c r="H5123" s="98"/>
      <c r="I5123" s="98"/>
      <c r="J5123" s="98"/>
      <c r="K5123" s="98"/>
      <c r="L5123" s="98"/>
      <c r="M5123" s="98"/>
    </row>
    <row r="5124" spans="1:13">
      <c r="A5124" s="5"/>
      <c r="B5124" s="97"/>
      <c r="C5124" s="97"/>
      <c r="D5124" s="98"/>
      <c r="E5124" s="98"/>
      <c r="F5124" s="98"/>
      <c r="G5124" s="98"/>
      <c r="H5124" s="98"/>
      <c r="I5124" s="98"/>
      <c r="J5124" s="98"/>
      <c r="K5124" s="98"/>
      <c r="L5124" s="98"/>
      <c r="M5124" s="98"/>
    </row>
    <row r="5125" spans="1:13">
      <c r="A5125" s="5"/>
      <c r="B5125" s="97"/>
      <c r="C5125" s="97"/>
      <c r="D5125" s="98"/>
      <c r="E5125" s="98"/>
      <c r="F5125" s="98"/>
      <c r="G5125" s="98"/>
      <c r="H5125" s="98"/>
      <c r="I5125" s="98"/>
      <c r="J5125" s="98"/>
      <c r="K5125" s="98"/>
      <c r="L5125" s="98"/>
      <c r="M5125" s="98"/>
    </row>
    <row r="5126" spans="1:13">
      <c r="A5126" s="5"/>
      <c r="B5126" s="97"/>
      <c r="C5126" s="97"/>
      <c r="D5126" s="98"/>
      <c r="E5126" s="98"/>
      <c r="F5126" s="98"/>
      <c r="G5126" s="98"/>
      <c r="H5126" s="98"/>
      <c r="I5126" s="98"/>
      <c r="J5126" s="98"/>
      <c r="K5126" s="98"/>
      <c r="L5126" s="98"/>
      <c r="M5126" s="98"/>
    </row>
    <row r="5127" spans="1:13">
      <c r="A5127" s="5"/>
      <c r="B5127" s="97"/>
      <c r="C5127" s="97"/>
      <c r="D5127" s="98"/>
      <c r="E5127" s="98"/>
      <c r="F5127" s="98"/>
      <c r="G5127" s="98"/>
      <c r="H5127" s="98"/>
      <c r="I5127" s="98"/>
      <c r="J5127" s="98"/>
      <c r="K5127" s="98"/>
      <c r="L5127" s="98"/>
      <c r="M5127" s="98"/>
    </row>
    <row r="5128" spans="1:13">
      <c r="A5128" s="5"/>
      <c r="B5128" s="97"/>
      <c r="C5128" s="97"/>
      <c r="D5128" s="98"/>
      <c r="E5128" s="98"/>
      <c r="F5128" s="98"/>
      <c r="G5128" s="98"/>
      <c r="H5128" s="98"/>
      <c r="I5128" s="98"/>
      <c r="J5128" s="98"/>
      <c r="K5128" s="98"/>
      <c r="L5128" s="98"/>
      <c r="M5128" s="98"/>
    </row>
    <row r="5129" spans="1:13">
      <c r="A5129" s="5"/>
      <c r="B5129" s="97"/>
      <c r="C5129" s="97"/>
      <c r="D5129" s="98"/>
      <c r="E5129" s="98"/>
      <c r="F5129" s="98"/>
      <c r="G5129" s="98"/>
      <c r="H5129" s="98"/>
      <c r="I5129" s="98"/>
      <c r="J5129" s="98"/>
      <c r="K5129" s="98"/>
      <c r="L5129" s="98"/>
      <c r="M5129" s="98"/>
    </row>
    <row r="5130" spans="1:13">
      <c r="A5130" s="5"/>
      <c r="B5130" s="97"/>
      <c r="C5130" s="97"/>
      <c r="D5130" s="98"/>
      <c r="E5130" s="98"/>
      <c r="F5130" s="98"/>
      <c r="G5130" s="98"/>
      <c r="H5130" s="98"/>
      <c r="I5130" s="98"/>
      <c r="J5130" s="98"/>
      <c r="K5130" s="98"/>
      <c r="L5130" s="98"/>
      <c r="M5130" s="98"/>
    </row>
    <row r="5131" spans="1:13">
      <c r="A5131" s="5"/>
      <c r="B5131" s="97"/>
      <c r="C5131" s="97"/>
      <c r="D5131" s="98"/>
      <c r="E5131" s="98"/>
      <c r="F5131" s="98"/>
      <c r="G5131" s="98"/>
      <c r="H5131" s="98"/>
      <c r="I5131" s="98"/>
      <c r="J5131" s="98"/>
      <c r="K5131" s="98"/>
      <c r="L5131" s="98"/>
      <c r="M5131" s="98"/>
    </row>
    <row r="5132" spans="1:13">
      <c r="A5132" s="5"/>
      <c r="B5132" s="97"/>
      <c r="C5132" s="97"/>
      <c r="D5132" s="98"/>
      <c r="E5132" s="98"/>
      <c r="F5132" s="98"/>
      <c r="G5132" s="98"/>
      <c r="H5132" s="98"/>
      <c r="I5132" s="98"/>
      <c r="J5132" s="98"/>
      <c r="K5132" s="98"/>
      <c r="L5132" s="98"/>
      <c r="M5132" s="98"/>
    </row>
    <row r="5133" spans="1:13">
      <c r="A5133" s="5"/>
      <c r="B5133" s="97"/>
      <c r="C5133" s="97"/>
      <c r="D5133" s="98"/>
      <c r="E5133" s="98"/>
      <c r="F5133" s="98"/>
      <c r="G5133" s="98"/>
      <c r="H5133" s="98"/>
      <c r="I5133" s="98"/>
      <c r="J5133" s="98"/>
      <c r="K5133" s="98"/>
      <c r="L5133" s="98"/>
      <c r="M5133" s="98"/>
    </row>
    <row r="5134" spans="1:13">
      <c r="A5134" s="5"/>
      <c r="B5134" s="97"/>
      <c r="C5134" s="97"/>
      <c r="D5134" s="98"/>
      <c r="E5134" s="98"/>
      <c r="F5134" s="98"/>
      <c r="G5134" s="98"/>
      <c r="H5134" s="98"/>
      <c r="I5134" s="98"/>
      <c r="J5134" s="98"/>
      <c r="K5134" s="98"/>
      <c r="L5134" s="98"/>
      <c r="M5134" s="98"/>
    </row>
    <row r="5135" spans="1:13">
      <c r="A5135" s="5"/>
      <c r="B5135" s="97"/>
      <c r="C5135" s="97"/>
      <c r="D5135" s="98"/>
      <c r="E5135" s="98"/>
      <c r="F5135" s="98"/>
      <c r="G5135" s="98"/>
      <c r="H5135" s="98"/>
      <c r="I5135" s="98"/>
      <c r="J5135" s="98"/>
      <c r="K5135" s="98"/>
      <c r="L5135" s="98"/>
      <c r="M5135" s="98"/>
    </row>
    <row r="5136" spans="1:13">
      <c r="A5136" s="5"/>
      <c r="B5136" s="97"/>
      <c r="C5136" s="97"/>
      <c r="D5136" s="98"/>
      <c r="E5136" s="98"/>
      <c r="F5136" s="98"/>
      <c r="G5136" s="98"/>
      <c r="H5136" s="98"/>
      <c r="I5136" s="98"/>
      <c r="J5136" s="98"/>
      <c r="K5136" s="98"/>
      <c r="L5136" s="98"/>
      <c r="M5136" s="98"/>
    </row>
    <row r="5137" spans="1:13">
      <c r="A5137" s="5"/>
      <c r="B5137" s="97"/>
      <c r="C5137" s="97"/>
      <c r="D5137" s="98"/>
      <c r="E5137" s="98"/>
      <c r="F5137" s="98"/>
      <c r="G5137" s="98"/>
      <c r="H5137" s="98"/>
      <c r="I5137" s="98"/>
      <c r="J5137" s="98"/>
      <c r="K5137" s="98"/>
      <c r="L5137" s="98"/>
      <c r="M5137" s="98"/>
    </row>
    <row r="5138" spans="1:13">
      <c r="A5138" s="5"/>
      <c r="B5138" s="97"/>
      <c r="C5138" s="97"/>
      <c r="D5138" s="98"/>
      <c r="E5138" s="98"/>
      <c r="F5138" s="98"/>
      <c r="G5138" s="98"/>
      <c r="H5138" s="98"/>
      <c r="I5138" s="98"/>
      <c r="J5138" s="98"/>
      <c r="K5138" s="98"/>
      <c r="L5138" s="98"/>
      <c r="M5138" s="98"/>
    </row>
    <row r="5139" spans="1:13">
      <c r="A5139" s="5"/>
      <c r="B5139" s="97"/>
      <c r="C5139" s="97"/>
      <c r="D5139" s="98"/>
      <c r="E5139" s="98"/>
      <c r="F5139" s="98"/>
      <c r="G5139" s="98"/>
      <c r="H5139" s="98"/>
      <c r="I5139" s="98"/>
      <c r="J5139" s="98"/>
      <c r="K5139" s="98"/>
      <c r="L5139" s="98"/>
      <c r="M5139" s="98"/>
    </row>
    <row r="5140" spans="1:13">
      <c r="A5140" s="5"/>
      <c r="B5140" s="97"/>
      <c r="C5140" s="97"/>
      <c r="D5140" s="98"/>
      <c r="E5140" s="98"/>
      <c r="F5140" s="98"/>
      <c r="G5140" s="98"/>
      <c r="H5140" s="98"/>
      <c r="I5140" s="98"/>
      <c r="J5140" s="98"/>
      <c r="K5140" s="98"/>
      <c r="L5140" s="98"/>
      <c r="M5140" s="98"/>
    </row>
    <row r="5141" spans="1:13">
      <c r="A5141" s="5"/>
      <c r="B5141" s="97"/>
      <c r="C5141" s="97"/>
      <c r="D5141" s="98"/>
      <c r="E5141" s="98"/>
      <c r="F5141" s="98"/>
      <c r="G5141" s="98"/>
      <c r="H5141" s="98"/>
      <c r="I5141" s="98"/>
      <c r="J5141" s="98"/>
      <c r="K5141" s="98"/>
      <c r="L5141" s="98"/>
      <c r="M5141" s="98"/>
    </row>
    <row r="5142" spans="1:13">
      <c r="A5142" s="5"/>
      <c r="B5142" s="97"/>
      <c r="C5142" s="97"/>
      <c r="D5142" s="98"/>
      <c r="E5142" s="98"/>
      <c r="F5142" s="98"/>
      <c r="G5142" s="98"/>
      <c r="H5142" s="98"/>
      <c r="I5142" s="98"/>
      <c r="J5142" s="98"/>
      <c r="K5142" s="98"/>
      <c r="L5142" s="98"/>
      <c r="M5142" s="98"/>
    </row>
    <row r="5143" spans="1:13">
      <c r="A5143" s="5"/>
      <c r="B5143" s="97"/>
      <c r="C5143" s="97"/>
      <c r="D5143" s="98"/>
      <c r="E5143" s="98"/>
      <c r="F5143" s="98"/>
      <c r="G5143" s="98"/>
      <c r="H5143" s="98"/>
      <c r="I5143" s="98"/>
      <c r="J5143" s="98"/>
      <c r="K5143" s="98"/>
      <c r="L5143" s="98"/>
      <c r="M5143" s="98"/>
    </row>
    <row r="5144" spans="1:13">
      <c r="A5144" s="5"/>
      <c r="B5144" s="97"/>
      <c r="C5144" s="97"/>
      <c r="D5144" s="98"/>
      <c r="E5144" s="98"/>
      <c r="F5144" s="98"/>
      <c r="G5144" s="98"/>
      <c r="H5144" s="98"/>
      <c r="I5144" s="98"/>
      <c r="J5144" s="98"/>
      <c r="K5144" s="98"/>
      <c r="L5144" s="98"/>
      <c r="M5144" s="98"/>
    </row>
    <row r="5145" spans="1:13">
      <c r="A5145" s="5"/>
      <c r="B5145" s="97"/>
      <c r="C5145" s="97"/>
      <c r="D5145" s="98"/>
      <c r="E5145" s="98"/>
      <c r="F5145" s="98"/>
      <c r="G5145" s="98"/>
      <c r="H5145" s="98"/>
      <c r="I5145" s="98"/>
      <c r="J5145" s="98"/>
      <c r="K5145" s="98"/>
      <c r="L5145" s="98"/>
      <c r="M5145" s="98"/>
    </row>
    <row r="5146" spans="1:13">
      <c r="A5146" s="5"/>
      <c r="B5146" s="97"/>
      <c r="C5146" s="97"/>
      <c r="D5146" s="98"/>
      <c r="E5146" s="98"/>
      <c r="F5146" s="98"/>
      <c r="G5146" s="98"/>
      <c r="H5146" s="98"/>
      <c r="I5146" s="98"/>
      <c r="J5146" s="98"/>
      <c r="K5146" s="98"/>
      <c r="L5146" s="98"/>
      <c r="M5146" s="98"/>
    </row>
    <row r="5147" spans="1:13">
      <c r="A5147" s="5"/>
      <c r="B5147" s="97"/>
      <c r="C5147" s="97"/>
      <c r="D5147" s="98"/>
      <c r="E5147" s="98"/>
      <c r="F5147" s="98"/>
      <c r="G5147" s="98"/>
      <c r="H5147" s="98"/>
      <c r="I5147" s="98"/>
      <c r="J5147" s="98"/>
      <c r="K5147" s="98"/>
      <c r="L5147" s="98"/>
      <c r="M5147" s="98"/>
    </row>
    <row r="5148" spans="1:13">
      <c r="A5148" s="5"/>
      <c r="B5148" s="97"/>
      <c r="C5148" s="97"/>
      <c r="D5148" s="98"/>
      <c r="E5148" s="98"/>
      <c r="F5148" s="98"/>
      <c r="G5148" s="98"/>
      <c r="H5148" s="98"/>
      <c r="I5148" s="98"/>
      <c r="J5148" s="98"/>
      <c r="K5148" s="98"/>
      <c r="L5148" s="98"/>
      <c r="M5148" s="98"/>
    </row>
    <row r="5149" spans="1:13">
      <c r="A5149" s="5"/>
      <c r="B5149" s="97"/>
      <c r="C5149" s="97"/>
      <c r="D5149" s="98"/>
      <c r="E5149" s="98"/>
      <c r="F5149" s="98"/>
      <c r="G5149" s="98"/>
      <c r="H5149" s="98"/>
      <c r="I5149" s="98"/>
      <c r="J5149" s="98"/>
      <c r="K5149" s="98"/>
      <c r="L5149" s="98"/>
      <c r="M5149" s="98"/>
    </row>
    <row r="5150" spans="1:13">
      <c r="A5150" s="5"/>
      <c r="B5150" s="97"/>
      <c r="C5150" s="97"/>
      <c r="D5150" s="98"/>
      <c r="E5150" s="98"/>
      <c r="F5150" s="98"/>
      <c r="G5150" s="98"/>
      <c r="H5150" s="98"/>
      <c r="I5150" s="98"/>
      <c r="J5150" s="98"/>
      <c r="K5150" s="98"/>
      <c r="L5150" s="98"/>
      <c r="M5150" s="98"/>
    </row>
    <row r="5151" spans="1:13">
      <c r="A5151" s="5"/>
      <c r="B5151" s="97"/>
      <c r="C5151" s="97"/>
      <c r="D5151" s="98"/>
      <c r="E5151" s="98"/>
      <c r="F5151" s="98"/>
      <c r="G5151" s="98"/>
      <c r="H5151" s="98"/>
      <c r="I5151" s="98"/>
      <c r="J5151" s="98"/>
      <c r="K5151" s="98"/>
      <c r="L5151" s="98"/>
      <c r="M5151" s="98"/>
    </row>
    <row r="5152" spans="1:13">
      <c r="A5152" s="5"/>
      <c r="B5152" s="97"/>
      <c r="C5152" s="97"/>
      <c r="D5152" s="98"/>
      <c r="E5152" s="98"/>
      <c r="F5152" s="98"/>
      <c r="G5152" s="98"/>
      <c r="H5152" s="98"/>
      <c r="I5152" s="98"/>
      <c r="J5152" s="98"/>
      <c r="K5152" s="98"/>
      <c r="L5152" s="98"/>
      <c r="M5152" s="98"/>
    </row>
    <row r="5153" spans="1:13">
      <c r="A5153" s="5"/>
      <c r="B5153" s="97"/>
      <c r="C5153" s="97"/>
      <c r="D5153" s="98"/>
      <c r="E5153" s="98"/>
      <c r="F5153" s="98"/>
      <c r="G5153" s="98"/>
      <c r="H5153" s="98"/>
      <c r="I5153" s="98"/>
      <c r="J5153" s="98"/>
      <c r="K5153" s="98"/>
      <c r="L5153" s="98"/>
      <c r="M5153" s="98"/>
    </row>
    <row r="5154" spans="1:13">
      <c r="A5154" s="5"/>
      <c r="B5154" s="97"/>
      <c r="C5154" s="97"/>
      <c r="D5154" s="98"/>
      <c r="E5154" s="98"/>
      <c r="F5154" s="98"/>
      <c r="G5154" s="98"/>
      <c r="H5154" s="98"/>
      <c r="I5154" s="98"/>
      <c r="J5154" s="98"/>
      <c r="K5154" s="98"/>
      <c r="L5154" s="98"/>
      <c r="M5154" s="98"/>
    </row>
    <row r="5155" spans="1:13">
      <c r="A5155" s="5"/>
      <c r="B5155" s="97"/>
      <c r="C5155" s="97"/>
      <c r="D5155" s="98"/>
      <c r="E5155" s="98"/>
      <c r="F5155" s="98"/>
      <c r="G5155" s="98"/>
      <c r="H5155" s="98"/>
      <c r="I5155" s="98"/>
      <c r="J5155" s="98"/>
      <c r="K5155" s="98"/>
      <c r="L5155" s="98"/>
      <c r="M5155" s="98"/>
    </row>
    <row r="5156" spans="1:13">
      <c r="A5156" s="5"/>
      <c r="B5156" s="97"/>
      <c r="C5156" s="97"/>
      <c r="D5156" s="98"/>
      <c r="E5156" s="98"/>
      <c r="F5156" s="98"/>
      <c r="G5156" s="98"/>
      <c r="H5156" s="98"/>
      <c r="I5156" s="98"/>
      <c r="J5156" s="98"/>
      <c r="K5156" s="98"/>
      <c r="L5156" s="98"/>
      <c r="M5156" s="98"/>
    </row>
    <row r="5157" spans="1:13">
      <c r="A5157" s="5"/>
      <c r="B5157" s="3"/>
      <c r="C5157" s="3"/>
      <c r="D5157" s="4"/>
      <c r="E5157" s="4"/>
      <c r="F5157" s="4"/>
      <c r="G5157" s="4"/>
      <c r="H5157" s="98"/>
      <c r="I5157" s="4"/>
      <c r="J5157" s="4"/>
      <c r="K5157" s="4"/>
      <c r="L5157" s="4"/>
      <c r="M5157" s="4"/>
    </row>
    <row r="5158" spans="1:13">
      <c r="A5158" s="5"/>
      <c r="B5158" s="97"/>
      <c r="C5158" s="97"/>
      <c r="D5158" s="98"/>
      <c r="E5158" s="4"/>
      <c r="F5158" s="4"/>
      <c r="G5158" s="4"/>
      <c r="H5158" s="98"/>
      <c r="I5158" s="98"/>
      <c r="J5158" s="98"/>
      <c r="K5158" s="98"/>
      <c r="L5158" s="98"/>
      <c r="M5158" s="98"/>
    </row>
    <row r="5159" spans="1:13">
      <c r="A5159" s="5"/>
      <c r="B5159" s="97"/>
      <c r="C5159" s="97"/>
      <c r="D5159" s="98"/>
      <c r="E5159" s="98"/>
      <c r="F5159" s="98"/>
      <c r="G5159" s="98"/>
      <c r="H5159" s="98"/>
      <c r="I5159" s="98"/>
      <c r="J5159" s="98"/>
      <c r="K5159" s="98"/>
      <c r="L5159" s="98"/>
      <c r="M5159" s="98"/>
    </row>
    <row r="5160" spans="1:13">
      <c r="A5160" s="5"/>
      <c r="B5160" s="97"/>
      <c r="C5160" s="97"/>
      <c r="D5160" s="98"/>
      <c r="E5160" s="98"/>
      <c r="F5160" s="98"/>
      <c r="G5160" s="98"/>
      <c r="H5160" s="98"/>
      <c r="I5160" s="98"/>
      <c r="J5160" s="98"/>
      <c r="K5160" s="98"/>
      <c r="L5160" s="98"/>
      <c r="M5160" s="98"/>
    </row>
    <row r="5161" spans="1:13">
      <c r="A5161" s="5"/>
      <c r="B5161" s="97"/>
      <c r="C5161" s="97"/>
      <c r="D5161" s="98"/>
      <c r="E5161" s="98"/>
      <c r="F5161" s="98"/>
      <c r="G5161" s="98"/>
      <c r="H5161" s="98"/>
      <c r="I5161" s="98"/>
      <c r="J5161" s="98"/>
      <c r="K5161" s="98"/>
      <c r="L5161" s="98"/>
      <c r="M5161" s="98"/>
    </row>
    <row r="5162" spans="1:13">
      <c r="A5162" s="5"/>
      <c r="B5162" s="97"/>
      <c r="C5162" s="97"/>
      <c r="D5162" s="98"/>
      <c r="E5162" s="98"/>
      <c r="F5162" s="98"/>
      <c r="G5162" s="98"/>
      <c r="H5162" s="98"/>
      <c r="I5162" s="98"/>
      <c r="J5162" s="98"/>
      <c r="K5162" s="98"/>
      <c r="L5162" s="98"/>
      <c r="M5162" s="98"/>
    </row>
    <row r="5163" spans="1:13">
      <c r="A5163" s="5"/>
      <c r="B5163" s="97"/>
      <c r="C5163" s="97"/>
      <c r="D5163" s="98"/>
      <c r="E5163" s="98"/>
      <c r="F5163" s="98"/>
      <c r="G5163" s="98"/>
      <c r="H5163" s="98"/>
      <c r="I5163" s="98"/>
      <c r="J5163" s="98"/>
      <c r="K5163" s="98"/>
      <c r="L5163" s="98"/>
      <c r="M5163" s="98"/>
    </row>
    <row r="5164" spans="1:13">
      <c r="A5164" s="5"/>
      <c r="B5164" s="97"/>
      <c r="C5164" s="97"/>
      <c r="D5164" s="98"/>
      <c r="E5164" s="98"/>
      <c r="F5164" s="98"/>
      <c r="G5164" s="98"/>
      <c r="H5164" s="98"/>
      <c r="I5164" s="98"/>
      <c r="J5164" s="98"/>
      <c r="K5164" s="98"/>
      <c r="L5164" s="98"/>
      <c r="M5164" s="98"/>
    </row>
    <row r="5165" spans="1:13">
      <c r="A5165" s="5"/>
      <c r="B5165" s="97"/>
      <c r="C5165" s="97"/>
      <c r="D5165" s="98"/>
      <c r="E5165" s="98"/>
      <c r="F5165" s="98"/>
      <c r="G5165" s="98"/>
      <c r="H5165" s="98"/>
      <c r="I5165" s="98"/>
      <c r="J5165" s="98"/>
      <c r="K5165" s="98"/>
      <c r="L5165" s="98"/>
      <c r="M5165" s="98"/>
    </row>
    <row r="5166" spans="1:13">
      <c r="A5166" s="5"/>
      <c r="B5166" s="97"/>
      <c r="C5166" s="97"/>
      <c r="D5166" s="98"/>
      <c r="E5166" s="98"/>
      <c r="F5166" s="98"/>
      <c r="G5166" s="98"/>
      <c r="H5166" s="98"/>
      <c r="I5166" s="98"/>
      <c r="J5166" s="98"/>
      <c r="K5166" s="98"/>
      <c r="L5166" s="98"/>
      <c r="M5166" s="98"/>
    </row>
    <row r="5167" spans="1:13">
      <c r="A5167" s="5"/>
      <c r="B5167" s="97"/>
      <c r="C5167" s="97"/>
      <c r="D5167" s="98"/>
      <c r="E5167" s="98"/>
      <c r="F5167" s="98"/>
      <c r="G5167" s="98"/>
      <c r="H5167" s="98"/>
      <c r="I5167" s="98"/>
      <c r="J5167" s="98"/>
      <c r="K5167" s="98"/>
      <c r="L5167" s="98"/>
      <c r="M5167" s="98"/>
    </row>
    <row r="5168" spans="1:13">
      <c r="A5168" s="5"/>
      <c r="B5168" s="97"/>
      <c r="C5168" s="97"/>
      <c r="D5168" s="98"/>
      <c r="E5168" s="98"/>
      <c r="F5168" s="98"/>
      <c r="G5168" s="98"/>
      <c r="H5168" s="98"/>
      <c r="I5168" s="98"/>
      <c r="J5168" s="98"/>
      <c r="K5168" s="98"/>
      <c r="L5168" s="98"/>
      <c r="M5168" s="98"/>
    </row>
    <row r="5169" spans="1:13">
      <c r="A5169" s="5"/>
      <c r="B5169" s="97"/>
      <c r="C5169" s="97"/>
      <c r="D5169" s="98"/>
      <c r="E5169" s="98"/>
      <c r="F5169" s="98"/>
      <c r="G5169" s="98"/>
      <c r="H5169" s="98"/>
      <c r="I5169" s="98"/>
      <c r="J5169" s="98"/>
      <c r="K5169" s="98"/>
      <c r="L5169" s="98"/>
      <c r="M5169" s="98"/>
    </row>
    <row r="5170" spans="1:13">
      <c r="A5170" s="5"/>
      <c r="B5170" s="97"/>
      <c r="C5170" s="97"/>
      <c r="D5170" s="98"/>
      <c r="E5170" s="98"/>
      <c r="F5170" s="98"/>
      <c r="G5170" s="98"/>
      <c r="H5170" s="98"/>
      <c r="I5170" s="98"/>
      <c r="J5170" s="98"/>
      <c r="K5170" s="98"/>
      <c r="L5170" s="98"/>
      <c r="M5170" s="98"/>
    </row>
    <row r="5171" spans="1:13">
      <c r="A5171" s="5"/>
      <c r="B5171" s="97"/>
      <c r="C5171" s="97"/>
      <c r="D5171" s="98"/>
      <c r="E5171" s="98"/>
      <c r="F5171" s="98"/>
      <c r="G5171" s="98"/>
      <c r="H5171" s="98"/>
      <c r="I5171" s="98"/>
      <c r="J5171" s="98"/>
      <c r="K5171" s="98"/>
      <c r="L5171" s="98"/>
      <c r="M5171" s="98"/>
    </row>
    <row r="5172" spans="1:13">
      <c r="A5172" s="5"/>
      <c r="B5172" s="97"/>
      <c r="C5172" s="97"/>
      <c r="D5172" s="98"/>
      <c r="E5172" s="98"/>
      <c r="F5172" s="98"/>
      <c r="G5172" s="98"/>
      <c r="H5172" s="98"/>
      <c r="I5172" s="98"/>
      <c r="J5172" s="98"/>
      <c r="K5172" s="98"/>
      <c r="L5172" s="98"/>
      <c r="M5172" s="98"/>
    </row>
    <row r="5173" spans="1:13">
      <c r="A5173" s="5"/>
      <c r="B5173" s="97"/>
      <c r="C5173" s="97"/>
      <c r="D5173" s="98"/>
      <c r="E5173" s="98"/>
      <c r="F5173" s="98"/>
      <c r="G5173" s="98"/>
      <c r="H5173" s="98"/>
      <c r="I5173" s="98"/>
      <c r="J5173" s="98"/>
      <c r="K5173" s="98"/>
      <c r="L5173" s="98"/>
      <c r="M5173" s="98"/>
    </row>
    <row r="5174" spans="1:13">
      <c r="A5174" s="5"/>
      <c r="B5174" s="97"/>
      <c r="C5174" s="97"/>
      <c r="D5174" s="98"/>
      <c r="E5174" s="98"/>
      <c r="F5174" s="98"/>
      <c r="G5174" s="98"/>
      <c r="H5174" s="98"/>
      <c r="I5174" s="98"/>
      <c r="J5174" s="98"/>
      <c r="K5174" s="98"/>
      <c r="L5174" s="98"/>
      <c r="M5174" s="98"/>
    </row>
    <row r="5175" spans="1:13">
      <c r="A5175" s="5"/>
      <c r="B5175" s="97"/>
      <c r="C5175" s="97"/>
      <c r="D5175" s="98"/>
      <c r="E5175" s="98"/>
      <c r="F5175" s="98"/>
      <c r="G5175" s="98"/>
      <c r="H5175" s="98"/>
      <c r="I5175" s="98"/>
      <c r="J5175" s="98"/>
      <c r="K5175" s="98"/>
      <c r="L5175" s="98"/>
      <c r="M5175" s="98"/>
    </row>
    <row r="5176" spans="1:13">
      <c r="A5176" s="5"/>
      <c r="B5176" s="97"/>
      <c r="C5176" s="97"/>
      <c r="D5176" s="98"/>
      <c r="E5176" s="98"/>
      <c r="F5176" s="98"/>
      <c r="G5176" s="98"/>
      <c r="H5176" s="98"/>
      <c r="I5176" s="98"/>
      <c r="J5176" s="98"/>
      <c r="K5176" s="98"/>
      <c r="L5176" s="98"/>
      <c r="M5176" s="98"/>
    </row>
    <row r="5177" spans="1:13">
      <c r="A5177" s="5"/>
      <c r="B5177" s="97"/>
      <c r="C5177" s="97"/>
      <c r="D5177" s="98"/>
      <c r="E5177" s="98"/>
      <c r="F5177" s="98"/>
      <c r="G5177" s="98"/>
      <c r="H5177" s="98"/>
      <c r="I5177" s="98"/>
      <c r="J5177" s="98"/>
      <c r="K5177" s="98"/>
      <c r="L5177" s="98"/>
      <c r="M5177" s="98"/>
    </row>
    <row r="5178" spans="1:13">
      <c r="A5178" s="5"/>
      <c r="B5178" s="97"/>
      <c r="C5178" s="97"/>
      <c r="D5178" s="98"/>
      <c r="E5178" s="98"/>
      <c r="F5178" s="98"/>
      <c r="G5178" s="98"/>
      <c r="H5178" s="98"/>
      <c r="I5178" s="98"/>
      <c r="J5178" s="98"/>
      <c r="K5178" s="98"/>
      <c r="L5178" s="98"/>
      <c r="M5178" s="98"/>
    </row>
    <row r="5179" spans="1:13">
      <c r="A5179" s="5"/>
      <c r="B5179" s="97"/>
      <c r="C5179" s="97"/>
      <c r="D5179" s="98"/>
      <c r="E5179" s="98"/>
      <c r="F5179" s="98"/>
      <c r="G5179" s="98"/>
      <c r="H5179" s="98"/>
      <c r="I5179" s="98"/>
      <c r="J5179" s="98"/>
      <c r="K5179" s="98"/>
      <c r="L5179" s="98"/>
      <c r="M5179" s="98"/>
    </row>
    <row r="5180" spans="1:13">
      <c r="A5180" s="5"/>
      <c r="B5180" s="97"/>
      <c r="C5180" s="97"/>
      <c r="D5180" s="98"/>
      <c r="E5180" s="98"/>
      <c r="F5180" s="98"/>
      <c r="G5180" s="98"/>
      <c r="H5180" s="98"/>
      <c r="I5180" s="98"/>
      <c r="J5180" s="98"/>
      <c r="K5180" s="98"/>
      <c r="L5180" s="98"/>
      <c r="M5180" s="98"/>
    </row>
    <row r="5181" spans="1:13">
      <c r="A5181" s="5"/>
      <c r="B5181" s="97"/>
      <c r="C5181" s="97"/>
      <c r="D5181" s="98"/>
      <c r="E5181" s="98"/>
      <c r="F5181" s="98"/>
      <c r="G5181" s="98"/>
      <c r="H5181" s="98"/>
      <c r="I5181" s="98"/>
      <c r="J5181" s="98"/>
      <c r="K5181" s="98"/>
      <c r="L5181" s="98"/>
      <c r="M5181" s="98"/>
    </row>
    <row r="5182" spans="1:13">
      <c r="A5182" s="5"/>
      <c r="B5182" s="97"/>
      <c r="C5182" s="97"/>
      <c r="D5182" s="98"/>
      <c r="E5182" s="98"/>
      <c r="F5182" s="98"/>
      <c r="G5182" s="98"/>
      <c r="H5182" s="98"/>
      <c r="I5182" s="98"/>
      <c r="J5182" s="98"/>
      <c r="K5182" s="98"/>
      <c r="L5182" s="98"/>
      <c r="M5182" s="98"/>
    </row>
    <row r="5183" spans="1:13">
      <c r="A5183" s="5"/>
      <c r="B5183" s="97"/>
      <c r="C5183" s="97"/>
      <c r="D5183" s="98"/>
      <c r="E5183" s="98"/>
      <c r="F5183" s="98"/>
      <c r="G5183" s="98"/>
      <c r="H5183" s="98"/>
      <c r="I5183" s="98"/>
      <c r="J5183" s="98"/>
      <c r="K5183" s="98"/>
      <c r="L5183" s="98"/>
      <c r="M5183" s="98"/>
    </row>
    <row r="5184" spans="1:13">
      <c r="A5184" s="5"/>
      <c r="B5184" s="97"/>
      <c r="C5184" s="97"/>
      <c r="D5184" s="98"/>
      <c r="E5184" s="98"/>
      <c r="F5184" s="98"/>
      <c r="G5184" s="98"/>
      <c r="H5184" s="98"/>
      <c r="I5184" s="98"/>
      <c r="J5184" s="98"/>
      <c r="K5184" s="98"/>
      <c r="L5184" s="98"/>
      <c r="M5184" s="98"/>
    </row>
    <row r="5185" spans="1:13">
      <c r="A5185" s="5"/>
      <c r="B5185" s="97"/>
      <c r="C5185" s="97"/>
      <c r="D5185" s="98"/>
      <c r="E5185" s="98"/>
      <c r="F5185" s="98"/>
      <c r="G5185" s="98"/>
      <c r="H5185" s="98"/>
      <c r="I5185" s="98"/>
      <c r="J5185" s="98"/>
      <c r="K5185" s="98"/>
      <c r="L5185" s="98"/>
      <c r="M5185" s="98"/>
    </row>
    <row r="5186" spans="1:13">
      <c r="A5186" s="5"/>
      <c r="B5186" s="97"/>
      <c r="C5186" s="97"/>
      <c r="D5186" s="98"/>
      <c r="E5186" s="98"/>
      <c r="F5186" s="98"/>
      <c r="G5186" s="98"/>
      <c r="H5186" s="98"/>
      <c r="I5186" s="98"/>
      <c r="J5186" s="98"/>
      <c r="K5186" s="98"/>
      <c r="L5186" s="98"/>
      <c r="M5186" s="98"/>
    </row>
    <row r="5187" spans="1:13">
      <c r="A5187" s="5"/>
      <c r="B5187" s="97"/>
      <c r="C5187" s="97"/>
      <c r="D5187" s="98"/>
      <c r="E5187" s="98"/>
      <c r="F5187" s="98"/>
      <c r="G5187" s="98"/>
      <c r="H5187" s="98"/>
      <c r="I5187" s="98"/>
      <c r="J5187" s="98"/>
      <c r="K5187" s="98"/>
      <c r="L5187" s="98"/>
      <c r="M5187" s="98"/>
    </row>
    <row r="5188" spans="1:13">
      <c r="A5188" s="5"/>
      <c r="B5188" s="97"/>
      <c r="C5188" s="97"/>
      <c r="D5188" s="98"/>
      <c r="E5188" s="98"/>
      <c r="F5188" s="98"/>
      <c r="G5188" s="98"/>
      <c r="H5188" s="98"/>
      <c r="I5188" s="98"/>
      <c r="J5188" s="98"/>
      <c r="K5188" s="98"/>
      <c r="L5188" s="98"/>
      <c r="M5188" s="98"/>
    </row>
    <row r="5189" spans="1:13">
      <c r="A5189" s="5"/>
      <c r="B5189" s="97"/>
      <c r="C5189" s="97"/>
      <c r="D5189" s="98"/>
      <c r="E5189" s="98"/>
      <c r="F5189" s="98"/>
      <c r="G5189" s="98"/>
      <c r="H5189" s="98"/>
      <c r="I5189" s="98"/>
      <c r="J5189" s="98"/>
      <c r="K5189" s="98"/>
      <c r="L5189" s="98"/>
      <c r="M5189" s="98"/>
    </row>
    <row r="5190" spans="1:13">
      <c r="A5190" s="5"/>
      <c r="B5190" s="97"/>
      <c r="C5190" s="97"/>
      <c r="D5190" s="98"/>
      <c r="E5190" s="98"/>
      <c r="F5190" s="98"/>
      <c r="G5190" s="98"/>
      <c r="H5190" s="98"/>
      <c r="I5190" s="98"/>
      <c r="J5190" s="98"/>
      <c r="K5190" s="98"/>
      <c r="L5190" s="98"/>
      <c r="M5190" s="98"/>
    </row>
    <row r="5191" spans="1:13">
      <c r="A5191" s="5"/>
      <c r="B5191" s="97"/>
      <c r="C5191" s="97"/>
      <c r="D5191" s="98"/>
      <c r="E5191" s="98"/>
      <c r="F5191" s="98"/>
      <c r="G5191" s="98"/>
      <c r="H5191" s="98"/>
      <c r="I5191" s="98"/>
      <c r="J5191" s="98"/>
      <c r="K5191" s="98"/>
      <c r="L5191" s="98"/>
      <c r="M5191" s="98"/>
    </row>
    <row r="5192" spans="1:13">
      <c r="A5192" s="5"/>
      <c r="B5192" s="97"/>
      <c r="C5192" s="97"/>
      <c r="D5192" s="98"/>
      <c r="E5192" s="98"/>
      <c r="F5192" s="98"/>
      <c r="G5192" s="98"/>
      <c r="H5192" s="98"/>
      <c r="I5192" s="98"/>
      <c r="J5192" s="98"/>
      <c r="K5192" s="98"/>
      <c r="L5192" s="98"/>
      <c r="M5192" s="98"/>
    </row>
    <row r="5193" spans="1:13">
      <c r="A5193" s="5"/>
      <c r="B5193" s="97"/>
      <c r="C5193" s="97"/>
      <c r="D5193" s="98"/>
      <c r="E5193" s="98"/>
      <c r="F5193" s="98"/>
      <c r="G5193" s="98"/>
      <c r="H5193" s="98"/>
      <c r="I5193" s="98"/>
      <c r="J5193" s="98"/>
      <c r="K5193" s="98"/>
      <c r="L5193" s="98"/>
      <c r="M5193" s="98"/>
    </row>
    <row r="5194" spans="1:13">
      <c r="A5194" s="5"/>
      <c r="B5194" s="97"/>
      <c r="C5194" s="97"/>
      <c r="D5194" s="98"/>
      <c r="E5194" s="98"/>
      <c r="F5194" s="98"/>
      <c r="G5194" s="98"/>
      <c r="H5194" s="98"/>
      <c r="I5194" s="98"/>
      <c r="J5194" s="98"/>
      <c r="K5194" s="98"/>
      <c r="L5194" s="98"/>
      <c r="M5194" s="98"/>
    </row>
    <row r="5195" spans="1:13">
      <c r="A5195" s="5"/>
      <c r="B5195" s="97"/>
      <c r="C5195" s="97"/>
      <c r="D5195" s="98"/>
      <c r="E5195" s="98"/>
      <c r="F5195" s="98"/>
      <c r="G5195" s="98"/>
      <c r="H5195" s="98"/>
      <c r="I5195" s="98"/>
      <c r="J5195" s="98"/>
      <c r="K5195" s="98"/>
      <c r="L5195" s="98"/>
      <c r="M5195" s="98"/>
    </row>
    <row r="5196" spans="1:13">
      <c r="A5196" s="5"/>
      <c r="B5196" s="97"/>
      <c r="C5196" s="97"/>
      <c r="D5196" s="98"/>
      <c r="E5196" s="98"/>
      <c r="F5196" s="98"/>
      <c r="G5196" s="98"/>
      <c r="H5196" s="98"/>
      <c r="I5196" s="98"/>
      <c r="J5196" s="98"/>
      <c r="K5196" s="98"/>
      <c r="L5196" s="98"/>
      <c r="M5196" s="98"/>
    </row>
    <row r="5197" spans="1:13">
      <c r="A5197" s="5"/>
      <c r="B5197" s="97"/>
      <c r="C5197" s="97"/>
      <c r="D5197" s="98"/>
      <c r="E5197" s="98"/>
      <c r="F5197" s="98"/>
      <c r="G5197" s="98"/>
      <c r="H5197" s="98"/>
      <c r="I5197" s="98"/>
      <c r="J5197" s="98"/>
      <c r="K5197" s="98"/>
      <c r="L5197" s="98"/>
      <c r="M5197" s="98"/>
    </row>
    <row r="5198" spans="1:13">
      <c r="A5198" s="5"/>
      <c r="B5198" s="97"/>
      <c r="C5198" s="97"/>
      <c r="D5198" s="98"/>
      <c r="E5198" s="98"/>
      <c r="F5198" s="98"/>
      <c r="G5198" s="98"/>
      <c r="H5198" s="98"/>
      <c r="I5198" s="98"/>
      <c r="J5198" s="98"/>
      <c r="K5198" s="98"/>
      <c r="L5198" s="98"/>
      <c r="M5198" s="98"/>
    </row>
    <row r="5199" spans="1:13">
      <c r="A5199" s="5"/>
      <c r="B5199" s="97"/>
      <c r="C5199" s="97"/>
      <c r="D5199" s="98"/>
      <c r="E5199" s="98"/>
      <c r="F5199" s="98"/>
      <c r="G5199" s="98"/>
      <c r="H5199" s="98"/>
      <c r="I5199" s="98"/>
      <c r="J5199" s="98"/>
      <c r="K5199" s="98"/>
      <c r="L5199" s="98"/>
      <c r="M5199" s="98"/>
    </row>
    <row r="5200" spans="1:13">
      <c r="A5200" s="5"/>
      <c r="B5200" s="3"/>
      <c r="C5200" s="3"/>
      <c r="D5200" s="4"/>
      <c r="E5200" s="4"/>
      <c r="F5200" s="4"/>
      <c r="G5200" s="4"/>
      <c r="H5200" s="98"/>
      <c r="I5200" s="4"/>
      <c r="J5200" s="4"/>
      <c r="K5200" s="4"/>
      <c r="L5200" s="4"/>
      <c r="M5200" s="4"/>
    </row>
    <row r="5201" spans="1:13">
      <c r="A5201" s="5"/>
      <c r="B5201" s="3"/>
      <c r="C5201" s="3"/>
      <c r="D5201" s="4"/>
      <c r="E5201" s="4"/>
      <c r="F5201" s="4"/>
      <c r="G5201" s="4"/>
      <c r="H5201" s="98"/>
      <c r="I5201" s="98"/>
      <c r="J5201" s="98"/>
      <c r="K5201" s="98"/>
      <c r="L5201" s="98"/>
      <c r="M5201" s="98"/>
    </row>
    <row r="5202" spans="1:13">
      <c r="A5202" s="5"/>
      <c r="B5202" s="97"/>
      <c r="C5202" s="97"/>
      <c r="D5202" s="98"/>
      <c r="E5202" s="98"/>
      <c r="F5202" s="98"/>
      <c r="G5202" s="98"/>
      <c r="H5202" s="98"/>
      <c r="I5202" s="98"/>
      <c r="J5202" s="98"/>
      <c r="K5202" s="98"/>
      <c r="L5202" s="98"/>
      <c r="M5202" s="98"/>
    </row>
    <row r="5203" spans="1:13">
      <c r="A5203" s="5"/>
      <c r="B5203" s="97"/>
      <c r="C5203" s="97"/>
      <c r="D5203" s="98"/>
      <c r="E5203" s="98"/>
      <c r="F5203" s="98"/>
      <c r="G5203" s="98"/>
      <c r="H5203" s="98"/>
      <c r="I5203" s="98"/>
      <c r="J5203" s="98"/>
      <c r="K5203" s="98"/>
      <c r="L5203" s="98"/>
      <c r="M5203" s="98"/>
    </row>
    <row r="5204" spans="1:13">
      <c r="A5204" s="5"/>
      <c r="B5204" s="97"/>
      <c r="C5204" s="97"/>
      <c r="D5204" s="98"/>
      <c r="E5204" s="98"/>
      <c r="F5204" s="98"/>
      <c r="G5204" s="98"/>
      <c r="H5204" s="98"/>
      <c r="I5204" s="98"/>
      <c r="J5204" s="98"/>
      <c r="K5204" s="98"/>
      <c r="L5204" s="98"/>
      <c r="M5204" s="98"/>
    </row>
    <row r="5205" spans="1:13">
      <c r="A5205" s="5"/>
      <c r="B5205" s="97"/>
      <c r="C5205" s="97"/>
      <c r="D5205" s="98"/>
      <c r="E5205" s="98"/>
      <c r="F5205" s="98"/>
      <c r="G5205" s="98"/>
      <c r="H5205" s="98"/>
      <c r="I5205" s="98"/>
      <c r="J5205" s="98"/>
      <c r="K5205" s="98"/>
      <c r="L5205" s="98"/>
      <c r="M5205" s="98"/>
    </row>
    <row r="5206" spans="1:13">
      <c r="A5206" s="5"/>
      <c r="B5206" s="97"/>
      <c r="C5206" s="97"/>
      <c r="D5206" s="98"/>
      <c r="E5206" s="98"/>
      <c r="F5206" s="98"/>
      <c r="G5206" s="98"/>
      <c r="H5206" s="98"/>
      <c r="I5206" s="98"/>
      <c r="J5206" s="98"/>
      <c r="K5206" s="98"/>
      <c r="L5206" s="98"/>
      <c r="M5206" s="98"/>
    </row>
    <row r="5207" spans="1:13">
      <c r="A5207" s="5"/>
      <c r="B5207" s="97"/>
      <c r="C5207" s="97"/>
      <c r="D5207" s="98"/>
      <c r="E5207" s="98"/>
      <c r="F5207" s="98"/>
      <c r="G5207" s="98"/>
      <c r="H5207" s="98"/>
      <c r="I5207" s="98"/>
      <c r="J5207" s="98"/>
      <c r="K5207" s="98"/>
      <c r="L5207" s="98"/>
      <c r="M5207" s="98"/>
    </row>
    <row r="5208" spans="1:13">
      <c r="A5208" s="5"/>
      <c r="B5208" s="97"/>
      <c r="C5208" s="97"/>
      <c r="D5208" s="98"/>
      <c r="E5208" s="98"/>
      <c r="F5208" s="98"/>
      <c r="G5208" s="98"/>
      <c r="H5208" s="98"/>
      <c r="I5208" s="98"/>
      <c r="J5208" s="98"/>
      <c r="K5208" s="98"/>
      <c r="L5208" s="98"/>
      <c r="M5208" s="98"/>
    </row>
    <row r="5209" spans="1:13">
      <c r="A5209" s="5"/>
      <c r="B5209" s="97"/>
      <c r="C5209" s="97"/>
      <c r="D5209" s="98"/>
      <c r="E5209" s="98"/>
      <c r="F5209" s="98"/>
      <c r="G5209" s="98"/>
      <c r="H5209" s="98"/>
      <c r="I5209" s="98"/>
      <c r="J5209" s="98"/>
      <c r="K5209" s="98"/>
      <c r="L5209" s="98"/>
      <c r="M5209" s="98"/>
    </row>
    <row r="5210" spans="1:13">
      <c r="A5210" s="5"/>
      <c r="B5210" s="97"/>
      <c r="C5210" s="97"/>
      <c r="D5210" s="98"/>
      <c r="E5210" s="98"/>
      <c r="F5210" s="98"/>
      <c r="G5210" s="98"/>
      <c r="H5210" s="98"/>
      <c r="I5210" s="98"/>
      <c r="J5210" s="98"/>
      <c r="K5210" s="98"/>
      <c r="L5210" s="98"/>
      <c r="M5210" s="98"/>
    </row>
    <row r="5211" spans="1:13">
      <c r="A5211" s="5"/>
      <c r="B5211" s="97"/>
      <c r="C5211" s="97"/>
      <c r="D5211" s="98"/>
      <c r="E5211" s="98"/>
      <c r="F5211" s="98"/>
      <c r="G5211" s="98"/>
      <c r="H5211" s="98"/>
      <c r="I5211" s="98"/>
      <c r="J5211" s="98"/>
      <c r="K5211" s="98"/>
      <c r="L5211" s="98"/>
      <c r="M5211" s="98"/>
    </row>
    <row r="5212" spans="1:13">
      <c r="A5212" s="5"/>
      <c r="B5212" s="97"/>
      <c r="C5212" s="97"/>
      <c r="D5212" s="98"/>
      <c r="E5212" s="98"/>
      <c r="F5212" s="98"/>
      <c r="G5212" s="98"/>
      <c r="H5212" s="98"/>
      <c r="I5212" s="98"/>
      <c r="J5212" s="98"/>
      <c r="K5212" s="98"/>
      <c r="L5212" s="98"/>
      <c r="M5212" s="98"/>
    </row>
    <row r="5213" spans="1:13">
      <c r="A5213" s="5"/>
      <c r="B5213" s="97"/>
      <c r="C5213" s="97"/>
      <c r="D5213" s="98"/>
      <c r="E5213" s="98"/>
      <c r="F5213" s="98"/>
      <c r="G5213" s="98"/>
      <c r="H5213" s="98"/>
      <c r="I5213" s="98"/>
      <c r="J5213" s="98"/>
      <c r="K5213" s="98"/>
      <c r="L5213" s="98"/>
      <c r="M5213" s="98"/>
    </row>
    <row r="5214" spans="1:13">
      <c r="A5214" s="5"/>
      <c r="B5214" s="97"/>
      <c r="C5214" s="97"/>
      <c r="D5214" s="98"/>
      <c r="E5214" s="98"/>
      <c r="F5214" s="98"/>
      <c r="G5214" s="98"/>
      <c r="H5214" s="98"/>
      <c r="I5214" s="98"/>
      <c r="J5214" s="98"/>
      <c r="K5214" s="98"/>
      <c r="L5214" s="98"/>
      <c r="M5214" s="98"/>
    </row>
    <row r="5215" spans="1:13">
      <c r="A5215" s="5"/>
      <c r="B5215" s="97"/>
      <c r="C5215" s="97"/>
      <c r="D5215" s="98"/>
      <c r="E5215" s="98"/>
      <c r="F5215" s="98"/>
      <c r="G5215" s="98"/>
      <c r="H5215" s="98"/>
      <c r="I5215" s="98"/>
      <c r="J5215" s="98"/>
      <c r="K5215" s="98"/>
      <c r="L5215" s="98"/>
      <c r="M5215" s="98"/>
    </row>
    <row r="5216" spans="1:13">
      <c r="A5216" s="5"/>
      <c r="B5216" s="3"/>
      <c r="C5216" s="3"/>
      <c r="D5216" s="4"/>
      <c r="E5216" s="4"/>
      <c r="F5216" s="4"/>
      <c r="G5216" s="4"/>
      <c r="H5216" s="98"/>
      <c r="I5216" s="98"/>
      <c r="J5216" s="98"/>
      <c r="K5216" s="4"/>
      <c r="L5216" s="4"/>
      <c r="M5216" s="4"/>
    </row>
    <row r="5217" spans="1:13">
      <c r="A5217" s="5"/>
      <c r="B5217" s="97"/>
      <c r="C5217" s="97"/>
      <c r="D5217" s="98"/>
      <c r="E5217" s="98"/>
      <c r="F5217" s="98"/>
      <c r="G5217" s="98"/>
      <c r="H5217" s="98"/>
      <c r="I5217" s="98"/>
      <c r="J5217" s="98"/>
      <c r="K5217" s="98"/>
      <c r="L5217" s="98"/>
      <c r="M5217" s="98"/>
    </row>
    <row r="5218" spans="1:13">
      <c r="A5218" s="5"/>
      <c r="B5218" s="97"/>
      <c r="C5218" s="97"/>
      <c r="D5218" s="98"/>
      <c r="E5218" s="98"/>
      <c r="F5218" s="98"/>
      <c r="G5218" s="98"/>
      <c r="H5218" s="98"/>
      <c r="I5218" s="98"/>
      <c r="J5218" s="98"/>
      <c r="K5218" s="98"/>
      <c r="L5218" s="98"/>
      <c r="M5218" s="98"/>
    </row>
    <row r="5219" spans="1:13">
      <c r="A5219" s="5"/>
      <c r="B5219" s="97"/>
      <c r="C5219" s="97"/>
      <c r="D5219" s="98"/>
      <c r="E5219" s="98"/>
      <c r="F5219" s="98"/>
      <c r="G5219" s="98"/>
      <c r="H5219" s="98"/>
      <c r="I5219" s="98"/>
      <c r="J5219" s="98"/>
      <c r="K5219" s="98"/>
      <c r="L5219" s="98"/>
      <c r="M5219" s="98"/>
    </row>
    <row r="5220" spans="1:13">
      <c r="A5220" s="5"/>
      <c r="B5220" s="97"/>
      <c r="C5220" s="97"/>
      <c r="D5220" s="98"/>
      <c r="E5220" s="98"/>
      <c r="F5220" s="98"/>
      <c r="G5220" s="98"/>
      <c r="H5220" s="98"/>
      <c r="I5220" s="98"/>
      <c r="J5220" s="98"/>
      <c r="K5220" s="98"/>
      <c r="L5220" s="98"/>
      <c r="M5220" s="98"/>
    </row>
    <row r="5221" spans="1:13">
      <c r="A5221" s="5"/>
      <c r="B5221" s="97"/>
      <c r="C5221" s="97"/>
      <c r="D5221" s="98"/>
      <c r="E5221" s="98"/>
      <c r="F5221" s="98"/>
      <c r="G5221" s="98"/>
      <c r="H5221" s="98"/>
      <c r="I5221" s="98"/>
      <c r="J5221" s="98"/>
      <c r="K5221" s="98"/>
      <c r="L5221" s="98"/>
      <c r="M5221" s="98"/>
    </row>
    <row r="5222" spans="1:13">
      <c r="A5222" s="5"/>
      <c r="B5222" s="97"/>
      <c r="C5222" s="97"/>
      <c r="D5222" s="98"/>
      <c r="E5222" s="98"/>
      <c r="F5222" s="98"/>
      <c r="G5222" s="98"/>
      <c r="H5222" s="98"/>
      <c r="I5222" s="98"/>
      <c r="J5222" s="98"/>
      <c r="K5222" s="98"/>
      <c r="L5222" s="98"/>
      <c r="M5222" s="98"/>
    </row>
    <row r="5223" spans="1:13">
      <c r="A5223" s="5"/>
      <c r="B5223" s="97"/>
      <c r="C5223" s="97"/>
      <c r="D5223" s="98"/>
      <c r="E5223" s="98"/>
      <c r="F5223" s="98"/>
      <c r="G5223" s="98"/>
      <c r="H5223" s="98"/>
      <c r="I5223" s="98"/>
      <c r="J5223" s="98"/>
      <c r="K5223" s="98"/>
      <c r="L5223" s="98"/>
      <c r="M5223" s="98"/>
    </row>
    <row r="5224" spans="1:13">
      <c r="A5224" s="5"/>
      <c r="B5224" s="97"/>
      <c r="C5224" s="97"/>
      <c r="D5224" s="98"/>
      <c r="E5224" s="98"/>
      <c r="F5224" s="98"/>
      <c r="G5224" s="98"/>
      <c r="H5224" s="98"/>
      <c r="I5224" s="98"/>
      <c r="J5224" s="98"/>
      <c r="K5224" s="98"/>
      <c r="L5224" s="98"/>
      <c r="M5224" s="98"/>
    </row>
    <row r="5225" spans="1:13">
      <c r="A5225" s="5"/>
      <c r="B5225" s="97"/>
      <c r="C5225" s="97"/>
      <c r="D5225" s="98"/>
      <c r="E5225" s="98"/>
      <c r="F5225" s="98"/>
      <c r="G5225" s="98"/>
      <c r="H5225" s="98"/>
      <c r="I5225" s="98"/>
      <c r="J5225" s="98"/>
      <c r="K5225" s="98"/>
      <c r="L5225" s="98"/>
      <c r="M5225" s="98"/>
    </row>
    <row r="5226" spans="1:13">
      <c r="A5226" s="5"/>
      <c r="B5226" s="97"/>
      <c r="C5226" s="97"/>
      <c r="D5226" s="98"/>
      <c r="E5226" s="98"/>
      <c r="F5226" s="98"/>
      <c r="G5226" s="98"/>
      <c r="H5226" s="98"/>
      <c r="I5226" s="98"/>
      <c r="J5226" s="98"/>
      <c r="K5226" s="98"/>
      <c r="L5226" s="98"/>
      <c r="M5226" s="98"/>
    </row>
    <row r="5227" spans="1:13">
      <c r="A5227" s="5"/>
      <c r="B5227" s="97"/>
      <c r="C5227" s="3"/>
      <c r="D5227" s="4"/>
      <c r="E5227" s="4"/>
      <c r="F5227" s="4"/>
      <c r="G5227" s="4"/>
      <c r="H5227" s="98"/>
      <c r="I5227" s="98"/>
      <c r="J5227" s="98"/>
      <c r="K5227" s="98"/>
      <c r="L5227" s="98"/>
      <c r="M5227" s="98"/>
    </row>
    <row r="5228" spans="1:13">
      <c r="A5228" s="5"/>
      <c r="B5228" s="97"/>
      <c r="C5228" s="97"/>
      <c r="D5228" s="98"/>
      <c r="E5228" s="98"/>
      <c r="F5228" s="98"/>
      <c r="G5228" s="98"/>
      <c r="H5228" s="98"/>
      <c r="I5228" s="98"/>
      <c r="J5228" s="98"/>
      <c r="K5228" s="98"/>
      <c r="L5228" s="98"/>
      <c r="M5228" s="98"/>
    </row>
    <row r="5229" spans="1:13">
      <c r="A5229" s="5"/>
      <c r="B5229" s="97"/>
      <c r="C5229" s="97"/>
      <c r="D5229" s="98"/>
      <c r="E5229" s="98"/>
      <c r="F5229" s="98"/>
      <c r="G5229" s="98"/>
      <c r="H5229" s="98"/>
      <c r="I5229" s="98"/>
      <c r="J5229" s="98"/>
      <c r="K5229" s="98"/>
      <c r="L5229" s="98"/>
      <c r="M5229" s="98"/>
    </row>
    <row r="5230" spans="1:13">
      <c r="A5230" s="5"/>
      <c r="B5230" s="97"/>
      <c r="C5230" s="97"/>
      <c r="D5230" s="98"/>
      <c r="E5230" s="98"/>
      <c r="F5230" s="98"/>
      <c r="G5230" s="98"/>
      <c r="H5230" s="98"/>
      <c r="I5230" s="98"/>
      <c r="J5230" s="98"/>
      <c r="K5230" s="98"/>
      <c r="L5230" s="98"/>
      <c r="M5230" s="98"/>
    </row>
    <row r="5231" spans="1:13">
      <c r="A5231" s="5"/>
      <c r="B5231" s="97"/>
      <c r="C5231" s="97"/>
      <c r="D5231" s="98"/>
      <c r="E5231" s="98"/>
      <c r="F5231" s="98"/>
      <c r="G5231" s="98"/>
      <c r="H5231" s="98"/>
      <c r="I5231" s="98"/>
      <c r="J5231" s="98"/>
      <c r="K5231" s="98"/>
      <c r="L5231" s="98"/>
      <c r="M5231" s="98"/>
    </row>
    <row r="5232" spans="1:13">
      <c r="A5232" s="5"/>
      <c r="B5232" s="97"/>
      <c r="C5232" s="97"/>
      <c r="D5232" s="98"/>
      <c r="E5232" s="98"/>
      <c r="F5232" s="98"/>
      <c r="G5232" s="98"/>
      <c r="H5232" s="98"/>
      <c r="I5232" s="98"/>
      <c r="J5232" s="98"/>
      <c r="K5232" s="98"/>
      <c r="L5232" s="98"/>
      <c r="M5232" s="98"/>
    </row>
    <row r="5233" spans="1:13">
      <c r="A5233" s="5"/>
      <c r="B5233" s="97"/>
      <c r="C5233" s="97"/>
      <c r="D5233" s="98"/>
      <c r="E5233" s="98"/>
      <c r="F5233" s="98"/>
      <c r="G5233" s="98"/>
      <c r="H5233" s="98"/>
      <c r="I5233" s="98"/>
      <c r="J5233" s="98"/>
      <c r="K5233" s="98"/>
      <c r="L5233" s="98"/>
      <c r="M5233" s="98"/>
    </row>
    <row r="5234" spans="1:13">
      <c r="A5234" s="5"/>
      <c r="B5234" s="97"/>
      <c r="C5234" s="97"/>
      <c r="D5234" s="98"/>
      <c r="E5234" s="98"/>
      <c r="F5234" s="98"/>
      <c r="G5234" s="98"/>
      <c r="H5234" s="98"/>
      <c r="I5234" s="98"/>
      <c r="J5234" s="98"/>
      <c r="K5234" s="98"/>
      <c r="L5234" s="98"/>
      <c r="M5234" s="98"/>
    </row>
    <row r="5235" spans="1:13">
      <c r="A5235" s="5"/>
      <c r="B5235" s="97"/>
      <c r="C5235" s="97"/>
      <c r="D5235" s="98"/>
      <c r="E5235" s="98"/>
      <c r="F5235" s="98"/>
      <c r="G5235" s="98"/>
      <c r="H5235" s="98"/>
      <c r="I5235" s="98"/>
      <c r="J5235" s="98"/>
      <c r="K5235" s="98"/>
      <c r="L5235" s="98"/>
      <c r="M5235" s="98"/>
    </row>
    <row r="5236" spans="1:13">
      <c r="A5236" s="5"/>
      <c r="B5236" s="97"/>
      <c r="C5236" s="97"/>
      <c r="D5236" s="98"/>
      <c r="E5236" s="98"/>
      <c r="F5236" s="98"/>
      <c r="G5236" s="98"/>
      <c r="H5236" s="98"/>
      <c r="I5236" s="98"/>
      <c r="J5236" s="98"/>
      <c r="K5236" s="98"/>
      <c r="L5236" s="98"/>
      <c r="M5236" s="98"/>
    </row>
    <row r="5237" spans="1:13">
      <c r="A5237" s="5"/>
      <c r="B5237" s="97"/>
      <c r="C5237" s="97"/>
      <c r="D5237" s="98"/>
      <c r="E5237" s="98"/>
      <c r="F5237" s="98"/>
      <c r="G5237" s="98"/>
      <c r="H5237" s="98"/>
      <c r="I5237" s="98"/>
      <c r="J5237" s="98"/>
      <c r="K5237" s="98"/>
      <c r="L5237" s="98"/>
      <c r="M5237" s="98"/>
    </row>
    <row r="5238" spans="1:13">
      <c r="A5238" s="5"/>
      <c r="B5238" s="97"/>
      <c r="C5238" s="97"/>
      <c r="D5238" s="98"/>
      <c r="E5238" s="98"/>
      <c r="F5238" s="98"/>
      <c r="G5238" s="98"/>
      <c r="H5238" s="98"/>
      <c r="I5238" s="98"/>
      <c r="J5238" s="98"/>
      <c r="K5238" s="98"/>
      <c r="L5238" s="98"/>
      <c r="M5238" s="98"/>
    </row>
    <row r="5239" spans="1:13">
      <c r="A5239" s="5"/>
      <c r="B5239" s="97"/>
      <c r="C5239" s="97"/>
      <c r="D5239" s="98"/>
      <c r="E5239" s="98"/>
      <c r="F5239" s="98"/>
      <c r="G5239" s="98"/>
      <c r="H5239" s="98"/>
      <c r="I5239" s="98"/>
      <c r="J5239" s="98"/>
      <c r="K5239" s="98"/>
      <c r="L5239" s="98"/>
      <c r="M5239" s="98"/>
    </row>
    <row r="5240" spans="1:13">
      <c r="A5240" s="5"/>
      <c r="B5240" s="97"/>
      <c r="C5240" s="97"/>
      <c r="D5240" s="98"/>
      <c r="E5240" s="98"/>
      <c r="F5240" s="98"/>
      <c r="G5240" s="98"/>
      <c r="H5240" s="98"/>
      <c r="I5240" s="98"/>
      <c r="J5240" s="98"/>
      <c r="K5240" s="98"/>
      <c r="L5240" s="98"/>
      <c r="M5240" s="98"/>
    </row>
    <row r="5241" spans="1:13">
      <c r="A5241" s="5"/>
      <c r="B5241" s="97"/>
      <c r="C5241" s="97"/>
      <c r="D5241" s="98"/>
      <c r="E5241" s="98"/>
      <c r="F5241" s="98"/>
      <c r="G5241" s="98"/>
      <c r="H5241" s="98"/>
      <c r="I5241" s="98"/>
      <c r="J5241" s="98"/>
      <c r="K5241" s="98"/>
      <c r="L5241" s="98"/>
      <c r="M5241" s="98"/>
    </row>
    <row r="5242" spans="1:13">
      <c r="A5242" s="5"/>
      <c r="B5242" s="97"/>
      <c r="C5242" s="97"/>
      <c r="D5242" s="98"/>
      <c r="E5242" s="98"/>
      <c r="F5242" s="98"/>
      <c r="G5242" s="98"/>
      <c r="H5242" s="98"/>
      <c r="I5242" s="98"/>
      <c r="J5242" s="98"/>
      <c r="K5242" s="98"/>
      <c r="L5242" s="98"/>
      <c r="M5242" s="98"/>
    </row>
    <row r="5243" spans="1:13">
      <c r="A5243" s="5"/>
      <c r="B5243" s="97"/>
      <c r="C5243" s="97"/>
      <c r="D5243" s="98"/>
      <c r="E5243" s="98"/>
      <c r="F5243" s="98"/>
      <c r="G5243" s="98"/>
      <c r="H5243" s="98"/>
      <c r="I5243" s="98"/>
      <c r="J5243" s="98"/>
      <c r="K5243" s="98"/>
      <c r="L5243" s="98"/>
      <c r="M5243" s="98"/>
    </row>
    <row r="5244" spans="1:13">
      <c r="A5244" s="5"/>
      <c r="B5244" s="97"/>
      <c r="C5244" s="97"/>
      <c r="D5244" s="98"/>
      <c r="E5244" s="98"/>
      <c r="F5244" s="98"/>
      <c r="G5244" s="98"/>
      <c r="H5244" s="98"/>
      <c r="I5244" s="98"/>
      <c r="J5244" s="98"/>
      <c r="K5244" s="98"/>
      <c r="L5244" s="98"/>
      <c r="M5244" s="98"/>
    </row>
    <row r="5245" spans="1:13">
      <c r="A5245" s="5"/>
      <c r="B5245" s="97"/>
      <c r="C5245" s="97"/>
      <c r="D5245" s="98"/>
      <c r="E5245" s="98"/>
      <c r="F5245" s="98"/>
      <c r="G5245" s="98"/>
      <c r="H5245" s="98"/>
      <c r="I5245" s="98"/>
      <c r="J5245" s="98"/>
      <c r="K5245" s="98"/>
      <c r="L5245" s="98"/>
      <c r="M5245" s="98"/>
    </row>
    <row r="5246" spans="1:13">
      <c r="A5246" s="5"/>
      <c r="B5246" s="3"/>
      <c r="C5246" s="3"/>
      <c r="D5246" s="4"/>
      <c r="E5246" s="4"/>
      <c r="F5246" s="4"/>
      <c r="G5246" s="4"/>
      <c r="H5246" s="98"/>
      <c r="I5246" s="98"/>
      <c r="J5246" s="98"/>
      <c r="K5246" s="4"/>
      <c r="L5246" s="4"/>
      <c r="M5246" s="4"/>
    </row>
    <row r="5247" spans="1:13">
      <c r="A5247" s="5"/>
      <c r="B5247" s="97"/>
      <c r="C5247" s="97"/>
      <c r="D5247" s="98"/>
      <c r="E5247" s="98"/>
      <c r="F5247" s="98"/>
      <c r="G5247" s="98"/>
      <c r="H5247" s="98"/>
      <c r="I5247" s="98"/>
      <c r="J5247" s="98"/>
      <c r="K5247" s="98"/>
      <c r="L5247" s="98"/>
      <c r="M5247" s="98"/>
    </row>
    <row r="5248" spans="1:13">
      <c r="A5248" s="5"/>
      <c r="B5248" s="97"/>
      <c r="C5248" s="97"/>
      <c r="D5248" s="98"/>
      <c r="E5248" s="98"/>
      <c r="F5248" s="98"/>
      <c r="G5248" s="98"/>
      <c r="H5248" s="98"/>
      <c r="I5248" s="98"/>
      <c r="J5248" s="98"/>
      <c r="K5248" s="98"/>
      <c r="L5248" s="98"/>
      <c r="M5248" s="98"/>
    </row>
    <row r="5249" spans="1:13">
      <c r="A5249" s="5"/>
      <c r="B5249" s="97"/>
      <c r="C5249" s="97"/>
      <c r="D5249" s="98"/>
      <c r="E5249" s="98"/>
      <c r="F5249" s="98"/>
      <c r="G5249" s="98"/>
      <c r="H5249" s="98"/>
      <c r="I5249" s="98"/>
      <c r="J5249" s="98"/>
      <c r="K5249" s="98"/>
      <c r="L5249" s="98"/>
      <c r="M5249" s="98"/>
    </row>
    <row r="5250" spans="1:13">
      <c r="A5250" s="5"/>
      <c r="B5250" s="97"/>
      <c r="C5250" s="97"/>
      <c r="D5250" s="98"/>
      <c r="E5250" s="98"/>
      <c r="F5250" s="98"/>
      <c r="G5250" s="98"/>
      <c r="H5250" s="98"/>
      <c r="I5250" s="98"/>
      <c r="J5250" s="98"/>
      <c r="K5250" s="98"/>
      <c r="L5250" s="98"/>
      <c r="M5250" s="98"/>
    </row>
    <row r="5251" spans="1:13">
      <c r="A5251" s="5"/>
      <c r="B5251" s="97"/>
      <c r="C5251" s="97"/>
      <c r="D5251" s="98"/>
      <c r="E5251" s="98"/>
      <c r="F5251" s="98"/>
      <c r="G5251" s="98"/>
      <c r="H5251" s="98"/>
      <c r="I5251" s="98"/>
      <c r="J5251" s="98"/>
      <c r="K5251" s="98"/>
      <c r="L5251" s="98"/>
      <c r="M5251" s="98"/>
    </row>
    <row r="5252" spans="1:13">
      <c r="A5252" s="5"/>
      <c r="B5252" s="97"/>
      <c r="C5252" s="97"/>
      <c r="D5252" s="98"/>
      <c r="E5252" s="98"/>
      <c r="F5252" s="98"/>
      <c r="G5252" s="98"/>
      <c r="H5252" s="98"/>
      <c r="I5252" s="98"/>
      <c r="J5252" s="98"/>
      <c r="K5252" s="98"/>
      <c r="L5252" s="98"/>
      <c r="M5252" s="98"/>
    </row>
    <row r="5253" spans="1:13">
      <c r="A5253" s="5"/>
      <c r="B5253" s="97"/>
      <c r="C5253" s="97"/>
      <c r="D5253" s="98"/>
      <c r="E5253" s="98"/>
      <c r="F5253" s="98"/>
      <c r="G5253" s="98"/>
      <c r="H5253" s="98"/>
      <c r="I5253" s="98"/>
      <c r="J5253" s="98"/>
      <c r="K5253" s="98"/>
      <c r="L5253" s="98"/>
      <c r="M5253" s="98"/>
    </row>
    <row r="5254" spans="1:13">
      <c r="A5254" s="5"/>
      <c r="B5254" s="97"/>
      <c r="C5254" s="97"/>
      <c r="D5254" s="98"/>
      <c r="E5254" s="98"/>
      <c r="F5254" s="98"/>
      <c r="G5254" s="98"/>
      <c r="H5254" s="98"/>
      <c r="I5254" s="98"/>
      <c r="J5254" s="98"/>
      <c r="K5254" s="98"/>
      <c r="L5254" s="98"/>
      <c r="M5254" s="98"/>
    </row>
    <row r="5255" spans="1:13">
      <c r="A5255" s="5"/>
      <c r="B5255" s="97"/>
      <c r="C5255" s="97"/>
      <c r="D5255" s="98"/>
      <c r="E5255" s="98"/>
      <c r="F5255" s="98"/>
      <c r="G5255" s="98"/>
      <c r="H5255" s="98"/>
      <c r="I5255" s="98"/>
      <c r="J5255" s="98"/>
      <c r="K5255" s="98"/>
      <c r="L5255" s="98"/>
      <c r="M5255" s="98"/>
    </row>
    <row r="5256" spans="1:13">
      <c r="A5256" s="5"/>
      <c r="B5256" s="97"/>
      <c r="C5256" s="97"/>
      <c r="D5256" s="98"/>
      <c r="E5256" s="98"/>
      <c r="F5256" s="98"/>
      <c r="G5256" s="98"/>
      <c r="H5256" s="98"/>
      <c r="I5256" s="98"/>
      <c r="J5256" s="98"/>
      <c r="K5256" s="98"/>
      <c r="L5256" s="98"/>
      <c r="M5256" s="98"/>
    </row>
    <row r="5257" spans="1:13">
      <c r="A5257" s="5"/>
      <c r="B5257" s="97"/>
      <c r="C5257" s="97"/>
      <c r="D5257" s="98"/>
      <c r="E5257" s="98"/>
      <c r="F5257" s="98"/>
      <c r="G5257" s="98"/>
      <c r="H5257" s="98"/>
      <c r="I5257" s="98"/>
      <c r="J5257" s="98"/>
      <c r="K5257" s="98"/>
      <c r="L5257" s="98"/>
      <c r="M5257" s="98"/>
    </row>
    <row r="5258" spans="1:13">
      <c r="A5258" s="5"/>
      <c r="B5258" s="97"/>
      <c r="C5258" s="97"/>
      <c r="D5258" s="98"/>
      <c r="E5258" s="98"/>
      <c r="F5258" s="98"/>
      <c r="G5258" s="98"/>
      <c r="H5258" s="98"/>
      <c r="I5258" s="98"/>
      <c r="J5258" s="98"/>
      <c r="K5258" s="98"/>
      <c r="L5258" s="98"/>
      <c r="M5258" s="98"/>
    </row>
    <row r="5259" spans="1:13">
      <c r="A5259" s="5"/>
      <c r="B5259" s="97"/>
      <c r="C5259" s="97"/>
      <c r="D5259" s="98"/>
      <c r="E5259" s="98"/>
      <c r="F5259" s="98"/>
      <c r="G5259" s="98"/>
      <c r="H5259" s="98"/>
      <c r="I5259" s="98"/>
      <c r="J5259" s="98"/>
      <c r="K5259" s="98"/>
      <c r="L5259" s="98"/>
      <c r="M5259" s="98"/>
    </row>
    <row r="5260" spans="1:13">
      <c r="A5260" s="5"/>
      <c r="B5260" s="97"/>
      <c r="C5260" s="97"/>
      <c r="D5260" s="98"/>
      <c r="E5260" s="98"/>
      <c r="F5260" s="98"/>
      <c r="G5260" s="98"/>
      <c r="H5260" s="98"/>
      <c r="I5260" s="98"/>
      <c r="J5260" s="98"/>
      <c r="K5260" s="98"/>
      <c r="L5260" s="98"/>
      <c r="M5260" s="98"/>
    </row>
    <row r="5261" spans="1:13">
      <c r="A5261" s="5"/>
      <c r="B5261" s="97"/>
      <c r="C5261" s="97"/>
      <c r="D5261" s="98"/>
      <c r="E5261" s="98"/>
      <c r="F5261" s="98"/>
      <c r="G5261" s="98"/>
      <c r="H5261" s="98"/>
      <c r="I5261" s="98"/>
      <c r="J5261" s="98"/>
      <c r="K5261" s="98"/>
      <c r="L5261" s="98"/>
      <c r="M5261" s="98"/>
    </row>
    <row r="5262" spans="1:13">
      <c r="A5262" s="5"/>
      <c r="B5262" s="97"/>
      <c r="C5262" s="97"/>
      <c r="D5262" s="98"/>
      <c r="E5262" s="98"/>
      <c r="F5262" s="98"/>
      <c r="G5262" s="98"/>
      <c r="H5262" s="98"/>
      <c r="I5262" s="98"/>
      <c r="J5262" s="98"/>
      <c r="K5262" s="98"/>
      <c r="L5262" s="98"/>
      <c r="M5262" s="98"/>
    </row>
    <row r="5263" spans="1:13">
      <c r="A5263" s="5"/>
      <c r="B5263" s="97"/>
      <c r="C5263" s="97"/>
      <c r="D5263" s="98"/>
      <c r="E5263" s="98"/>
      <c r="F5263" s="98"/>
      <c r="G5263" s="98"/>
      <c r="H5263" s="98"/>
      <c r="I5263" s="98"/>
      <c r="J5263" s="98"/>
      <c r="K5263" s="98"/>
      <c r="L5263" s="98"/>
      <c r="M5263" s="98"/>
    </row>
    <row r="5264" spans="1:13">
      <c r="A5264" s="5"/>
      <c r="B5264" s="97"/>
      <c r="C5264" s="97"/>
      <c r="D5264" s="98"/>
      <c r="E5264" s="98"/>
      <c r="F5264" s="98"/>
      <c r="G5264" s="98"/>
      <c r="H5264" s="98"/>
      <c r="I5264" s="98"/>
      <c r="J5264" s="98"/>
      <c r="K5264" s="98"/>
      <c r="L5264" s="98"/>
      <c r="M5264" s="98"/>
    </row>
    <row r="5265" spans="1:13">
      <c r="A5265" s="5"/>
      <c r="B5265" s="97"/>
      <c r="C5265" s="97"/>
      <c r="D5265" s="98"/>
      <c r="E5265" s="98"/>
      <c r="F5265" s="98"/>
      <c r="G5265" s="98"/>
      <c r="H5265" s="98"/>
      <c r="I5265" s="98"/>
      <c r="J5265" s="98"/>
      <c r="K5265" s="98"/>
      <c r="L5265" s="98"/>
      <c r="M5265" s="98"/>
    </row>
    <row r="5266" spans="1:13">
      <c r="A5266" s="5"/>
      <c r="B5266" s="97"/>
      <c r="C5266" s="97"/>
      <c r="D5266" s="98"/>
      <c r="E5266" s="98"/>
      <c r="F5266" s="98"/>
      <c r="G5266" s="98"/>
      <c r="H5266" s="98"/>
      <c r="I5266" s="98"/>
      <c r="J5266" s="98"/>
      <c r="K5266" s="98"/>
      <c r="L5266" s="98"/>
      <c r="M5266" s="98"/>
    </row>
    <row r="5267" spans="1:13">
      <c r="A5267" s="5"/>
      <c r="B5267" s="97"/>
      <c r="C5267" s="97"/>
      <c r="D5267" s="98"/>
      <c r="E5267" s="98"/>
      <c r="F5267" s="98"/>
      <c r="G5267" s="98"/>
      <c r="H5267" s="98"/>
      <c r="I5267" s="98"/>
      <c r="J5267" s="98"/>
      <c r="K5267" s="98"/>
      <c r="L5267" s="98"/>
      <c r="M5267" s="98"/>
    </row>
    <row r="5268" spans="1:13">
      <c r="A5268" s="5"/>
      <c r="B5268" s="3"/>
      <c r="C5268" s="3"/>
      <c r="D5268" s="4"/>
      <c r="E5268" s="4"/>
      <c r="F5268" s="4"/>
      <c r="G5268" s="4"/>
      <c r="H5268" s="98"/>
      <c r="I5268" s="98"/>
      <c r="J5268" s="4"/>
      <c r="K5268" s="4"/>
      <c r="L5268" s="4"/>
      <c r="M5268" s="4"/>
    </row>
    <row r="5269" spans="1:13">
      <c r="A5269" s="5"/>
      <c r="B5269" s="97"/>
      <c r="C5269" s="97"/>
      <c r="D5269" s="98"/>
      <c r="E5269" s="98"/>
      <c r="F5269" s="98"/>
      <c r="G5269" s="98"/>
      <c r="H5269" s="98"/>
      <c r="I5269" s="98"/>
      <c r="J5269" s="98"/>
      <c r="K5269" s="98"/>
      <c r="L5269" s="98"/>
      <c r="M5269" s="98"/>
    </row>
    <row r="5270" spans="1:13">
      <c r="A5270" s="5"/>
      <c r="B5270" s="97"/>
      <c r="C5270" s="97"/>
      <c r="D5270" s="98"/>
      <c r="E5270" s="98"/>
      <c r="F5270" s="98"/>
      <c r="G5270" s="98"/>
      <c r="H5270" s="98"/>
      <c r="I5270" s="98"/>
      <c r="J5270" s="98"/>
      <c r="K5270" s="98"/>
      <c r="L5270" s="98"/>
      <c r="M5270" s="98"/>
    </row>
    <row r="5271" spans="1:13">
      <c r="A5271" s="5"/>
      <c r="B5271" s="97"/>
      <c r="C5271" s="97"/>
      <c r="D5271" s="98"/>
      <c r="E5271" s="98"/>
      <c r="F5271" s="98"/>
      <c r="G5271" s="98"/>
      <c r="H5271" s="98"/>
      <c r="I5271" s="98"/>
      <c r="J5271" s="98"/>
      <c r="K5271" s="98"/>
      <c r="L5271" s="98"/>
      <c r="M5271" s="98"/>
    </row>
    <row r="5272" spans="1:13">
      <c r="A5272" s="5"/>
      <c r="B5272" s="97"/>
      <c r="C5272" s="97"/>
      <c r="D5272" s="98"/>
      <c r="E5272" s="98"/>
      <c r="F5272" s="98"/>
      <c r="G5272" s="98"/>
      <c r="H5272" s="98"/>
      <c r="I5272" s="98"/>
      <c r="J5272" s="98"/>
      <c r="K5272" s="98"/>
      <c r="L5272" s="98"/>
      <c r="M5272" s="98"/>
    </row>
    <row r="5273" spans="1:13">
      <c r="A5273" s="5"/>
      <c r="B5273" s="97"/>
      <c r="C5273" s="97"/>
      <c r="D5273" s="98"/>
      <c r="E5273" s="98"/>
      <c r="F5273" s="4"/>
      <c r="G5273" s="4"/>
      <c r="H5273" s="98"/>
      <c r="I5273" s="98"/>
      <c r="J5273" s="98"/>
      <c r="K5273" s="98"/>
      <c r="L5273" s="98"/>
      <c r="M5273" s="98"/>
    </row>
    <row r="5274" spans="1:13">
      <c r="A5274" s="5"/>
      <c r="B5274" s="97"/>
      <c r="C5274" s="97"/>
      <c r="D5274" s="98"/>
      <c r="E5274" s="98"/>
      <c r="F5274" s="98"/>
      <c r="G5274" s="98"/>
      <c r="H5274" s="98"/>
      <c r="I5274" s="98"/>
      <c r="J5274" s="98"/>
      <c r="K5274" s="98"/>
      <c r="L5274" s="98"/>
      <c r="M5274" s="98"/>
    </row>
    <row r="5275" spans="1:13">
      <c r="A5275" s="5"/>
      <c r="B5275" s="97"/>
      <c r="C5275" s="97"/>
      <c r="D5275" s="98"/>
      <c r="E5275" s="98"/>
      <c r="F5275" s="98"/>
      <c r="G5275" s="98"/>
      <c r="H5275" s="98"/>
      <c r="I5275" s="98"/>
      <c r="J5275" s="98"/>
      <c r="K5275" s="98"/>
      <c r="L5275" s="98"/>
      <c r="M5275" s="98"/>
    </row>
    <row r="5276" spans="1:13">
      <c r="A5276" s="5"/>
      <c r="B5276" s="97"/>
      <c r="C5276" s="97"/>
      <c r="D5276" s="98"/>
      <c r="E5276" s="98"/>
      <c r="F5276" s="98"/>
      <c r="G5276" s="98"/>
      <c r="H5276" s="98"/>
      <c r="I5276" s="98"/>
      <c r="J5276" s="98"/>
      <c r="K5276" s="98"/>
      <c r="L5276" s="98"/>
      <c r="M5276" s="98"/>
    </row>
    <row r="5277" spans="1:13">
      <c r="A5277" s="5"/>
      <c r="B5277" s="97"/>
      <c r="C5277" s="97"/>
      <c r="D5277" s="98"/>
      <c r="E5277" s="98"/>
      <c r="F5277" s="98"/>
      <c r="G5277" s="98"/>
      <c r="H5277" s="98"/>
      <c r="I5277" s="98"/>
      <c r="J5277" s="98"/>
      <c r="K5277" s="98"/>
      <c r="L5277" s="98"/>
      <c r="M5277" s="98"/>
    </row>
    <row r="5278" spans="1:13">
      <c r="A5278" s="5"/>
      <c r="B5278" s="97"/>
      <c r="C5278" s="97"/>
      <c r="D5278" s="98"/>
      <c r="E5278" s="98"/>
      <c r="F5278" s="98"/>
      <c r="G5278" s="98"/>
      <c r="H5278" s="98"/>
      <c r="I5278" s="98"/>
      <c r="J5278" s="98"/>
      <c r="K5278" s="98"/>
      <c r="L5278" s="98"/>
      <c r="M5278" s="98"/>
    </row>
    <row r="5279" spans="1:13">
      <c r="A5279" s="5"/>
      <c r="B5279" s="97"/>
      <c r="C5279" s="97"/>
      <c r="D5279" s="98"/>
      <c r="E5279" s="98"/>
      <c r="F5279" s="98"/>
      <c r="G5279" s="98"/>
      <c r="H5279" s="98"/>
      <c r="I5279" s="98"/>
      <c r="J5279" s="98"/>
      <c r="K5279" s="98"/>
      <c r="L5279" s="98"/>
      <c r="M5279" s="98"/>
    </row>
    <row r="5280" spans="1:13">
      <c r="A5280" s="5"/>
      <c r="B5280" s="97"/>
      <c r="C5280" s="97"/>
      <c r="D5280" s="98"/>
      <c r="E5280" s="98"/>
      <c r="F5280" s="98"/>
      <c r="G5280" s="98"/>
      <c r="H5280" s="98"/>
      <c r="I5280" s="98"/>
      <c r="J5280" s="98"/>
      <c r="K5280" s="98"/>
      <c r="L5280" s="98"/>
      <c r="M5280" s="98"/>
    </row>
    <row r="5281" spans="1:13">
      <c r="A5281" s="5"/>
      <c r="B5281" s="97"/>
      <c r="C5281" s="97"/>
      <c r="D5281" s="98"/>
      <c r="E5281" s="98"/>
      <c r="F5281" s="98"/>
      <c r="G5281" s="98"/>
      <c r="H5281" s="98"/>
      <c r="I5281" s="98"/>
      <c r="J5281" s="98"/>
      <c r="K5281" s="98"/>
      <c r="L5281" s="98"/>
      <c r="M5281" s="98"/>
    </row>
    <row r="5282" spans="1:13">
      <c r="A5282" s="5"/>
      <c r="B5282" s="97"/>
      <c r="C5282" s="97"/>
      <c r="D5282" s="98"/>
      <c r="E5282" s="98"/>
      <c r="F5282" s="98"/>
      <c r="G5282" s="98"/>
      <c r="H5282" s="98"/>
      <c r="I5282" s="98"/>
      <c r="J5282" s="98"/>
      <c r="K5282" s="98"/>
      <c r="L5282" s="98"/>
      <c r="M5282" s="98"/>
    </row>
    <row r="5283" spans="1:13">
      <c r="A5283" s="5"/>
      <c r="B5283" s="97"/>
      <c r="C5283" s="97"/>
      <c r="D5283" s="98"/>
      <c r="E5283" s="98"/>
      <c r="F5283" s="98"/>
      <c r="G5283" s="98"/>
      <c r="H5283" s="98"/>
      <c r="I5283" s="98"/>
      <c r="J5283" s="98"/>
      <c r="K5283" s="98"/>
      <c r="L5283" s="98"/>
      <c r="M5283" s="98"/>
    </row>
    <row r="5284" spans="1:13">
      <c r="A5284" s="5"/>
      <c r="B5284" s="97"/>
      <c r="C5284" s="97"/>
      <c r="D5284" s="98"/>
      <c r="E5284" s="98"/>
      <c r="F5284" s="98"/>
      <c r="G5284" s="98"/>
      <c r="H5284" s="98"/>
      <c r="I5284" s="98"/>
      <c r="J5284" s="98"/>
      <c r="K5284" s="98"/>
      <c r="L5284" s="98"/>
      <c r="M5284" s="98"/>
    </row>
    <row r="5285" spans="1:13">
      <c r="A5285" s="5"/>
      <c r="B5285" s="97"/>
      <c r="C5285" s="97"/>
      <c r="D5285" s="98"/>
      <c r="E5285" s="98"/>
      <c r="F5285" s="98"/>
      <c r="G5285" s="98"/>
      <c r="H5285" s="98"/>
      <c r="I5285" s="98"/>
      <c r="J5285" s="98"/>
      <c r="K5285" s="98"/>
      <c r="L5285" s="98"/>
      <c r="M5285" s="98"/>
    </row>
    <row r="5286" spans="1:13">
      <c r="A5286" s="5"/>
      <c r="B5286" s="97"/>
      <c r="C5286" s="97"/>
      <c r="D5286" s="98"/>
      <c r="E5286" s="98"/>
      <c r="F5286" s="98"/>
      <c r="G5286" s="98"/>
      <c r="H5286" s="98"/>
      <c r="I5286" s="98"/>
      <c r="J5286" s="98"/>
      <c r="K5286" s="98"/>
      <c r="L5286" s="98"/>
      <c r="M5286" s="98"/>
    </row>
    <row r="5287" spans="1:13">
      <c r="A5287" s="5"/>
      <c r="B5287" s="97"/>
      <c r="C5287" s="97"/>
      <c r="D5287" s="98"/>
      <c r="E5287" s="98"/>
      <c r="F5287" s="98"/>
      <c r="G5287" s="98"/>
      <c r="H5287" s="98"/>
      <c r="I5287" s="98"/>
      <c r="J5287" s="98"/>
      <c r="K5287" s="98"/>
      <c r="L5287" s="98"/>
      <c r="M5287" s="98"/>
    </row>
    <row r="5288" spans="1:13">
      <c r="A5288" s="5"/>
      <c r="B5288" s="97"/>
      <c r="C5288" s="97"/>
      <c r="D5288" s="98"/>
      <c r="E5288" s="98"/>
      <c r="F5288" s="98"/>
      <c r="G5288" s="98"/>
      <c r="H5288" s="98"/>
      <c r="I5288" s="98"/>
      <c r="J5288" s="98"/>
      <c r="K5288" s="98"/>
      <c r="L5288" s="98"/>
      <c r="M5288" s="98"/>
    </row>
    <row r="5289" spans="1:13">
      <c r="A5289" s="5"/>
      <c r="B5289" s="97"/>
      <c r="C5289" s="97"/>
      <c r="D5289" s="98"/>
      <c r="E5289" s="98"/>
      <c r="F5289" s="98"/>
      <c r="G5289" s="98"/>
      <c r="H5289" s="98"/>
      <c r="I5289" s="98"/>
      <c r="J5289" s="98"/>
      <c r="K5289" s="98"/>
      <c r="L5289" s="98"/>
      <c r="M5289" s="98"/>
    </row>
    <row r="5290" spans="1:13">
      <c r="A5290" s="5"/>
      <c r="B5290" s="97"/>
      <c r="C5290" s="97"/>
      <c r="D5290" s="98"/>
      <c r="E5290" s="98"/>
      <c r="F5290" s="98"/>
      <c r="G5290" s="98"/>
      <c r="H5290" s="98"/>
      <c r="I5290" s="98"/>
      <c r="J5290" s="98"/>
      <c r="K5290" s="98"/>
      <c r="L5290" s="98"/>
      <c r="M5290" s="98"/>
    </row>
    <row r="5291" spans="1:13">
      <c r="A5291" s="5"/>
      <c r="B5291" s="97"/>
      <c r="C5291" s="97"/>
      <c r="D5291" s="98"/>
      <c r="E5291" s="98"/>
      <c r="F5291" s="98"/>
      <c r="G5291" s="98"/>
      <c r="H5291" s="98"/>
      <c r="I5291" s="98"/>
      <c r="J5291" s="98"/>
      <c r="K5291" s="98"/>
      <c r="L5291" s="98"/>
      <c r="M5291" s="98"/>
    </row>
    <row r="5292" spans="1:13">
      <c r="A5292" s="5"/>
      <c r="B5292" s="97"/>
      <c r="C5292" s="97"/>
      <c r="D5292" s="98"/>
      <c r="E5292" s="98"/>
      <c r="F5292" s="98"/>
      <c r="G5292" s="98"/>
      <c r="H5292" s="98"/>
      <c r="I5292" s="98"/>
      <c r="J5292" s="98"/>
      <c r="K5292" s="98"/>
      <c r="L5292" s="98"/>
      <c r="M5292" s="98"/>
    </row>
    <row r="5293" spans="1:13">
      <c r="A5293" s="5"/>
      <c r="B5293" s="97"/>
      <c r="C5293" s="97"/>
      <c r="D5293" s="98"/>
      <c r="E5293" s="98"/>
      <c r="F5293" s="98"/>
      <c r="G5293" s="98"/>
      <c r="H5293" s="98"/>
      <c r="I5293" s="98"/>
      <c r="J5293" s="98"/>
      <c r="K5293" s="98"/>
      <c r="L5293" s="98"/>
      <c r="M5293" s="98"/>
    </row>
    <row r="5294" spans="1:13">
      <c r="A5294" s="5"/>
      <c r="B5294" s="97"/>
      <c r="C5294" s="97"/>
      <c r="D5294" s="98"/>
      <c r="E5294" s="98"/>
      <c r="F5294" s="98"/>
      <c r="G5294" s="98"/>
      <c r="H5294" s="98"/>
      <c r="I5294" s="98"/>
      <c r="J5294" s="98"/>
      <c r="K5294" s="98"/>
      <c r="L5294" s="98"/>
      <c r="M5294" s="98"/>
    </row>
    <row r="5295" spans="1:13">
      <c r="A5295" s="5"/>
      <c r="B5295" s="97"/>
      <c r="C5295" s="97"/>
      <c r="D5295" s="98"/>
      <c r="E5295" s="98"/>
      <c r="F5295" s="98"/>
      <c r="G5295" s="98"/>
      <c r="H5295" s="98"/>
      <c r="I5295" s="98"/>
      <c r="J5295" s="98"/>
      <c r="K5295" s="98"/>
      <c r="L5295" s="98"/>
      <c r="M5295" s="98"/>
    </row>
    <row r="5296" spans="1:13">
      <c r="A5296" s="5"/>
      <c r="B5296" s="97"/>
      <c r="C5296" s="97"/>
      <c r="D5296" s="98"/>
      <c r="E5296" s="98"/>
      <c r="F5296" s="98"/>
      <c r="G5296" s="98"/>
      <c r="H5296" s="98"/>
      <c r="I5296" s="98"/>
      <c r="J5296" s="98"/>
      <c r="K5296" s="98"/>
      <c r="L5296" s="98"/>
      <c r="M5296" s="98"/>
    </row>
    <row r="5297" spans="1:13">
      <c r="A5297" s="5"/>
      <c r="B5297" s="97"/>
      <c r="C5297" s="97"/>
      <c r="D5297" s="98"/>
      <c r="E5297" s="98"/>
      <c r="F5297" s="98"/>
      <c r="G5297" s="98"/>
      <c r="H5297" s="98"/>
      <c r="I5297" s="98"/>
      <c r="J5297" s="98"/>
      <c r="K5297" s="98"/>
      <c r="L5297" s="98"/>
      <c r="M5297" s="98"/>
    </row>
    <row r="5298" spans="1:13">
      <c r="A5298" s="5"/>
      <c r="B5298" s="97"/>
      <c r="C5298" s="97"/>
      <c r="D5298" s="98"/>
      <c r="E5298" s="98"/>
      <c r="F5298" s="98"/>
      <c r="G5298" s="98"/>
      <c r="H5298" s="98"/>
      <c r="I5298" s="98"/>
      <c r="J5298" s="98"/>
      <c r="K5298" s="98"/>
      <c r="L5298" s="98"/>
      <c r="M5298" s="98"/>
    </row>
    <row r="5299" spans="1:13">
      <c r="A5299" s="5"/>
      <c r="B5299" s="97"/>
      <c r="C5299" s="97"/>
      <c r="D5299" s="98"/>
      <c r="E5299" s="98"/>
      <c r="F5299" s="98"/>
      <c r="G5299" s="98"/>
      <c r="H5299" s="98"/>
      <c r="I5299" s="98"/>
      <c r="J5299" s="98"/>
      <c r="K5299" s="98"/>
      <c r="L5299" s="98"/>
      <c r="M5299" s="98"/>
    </row>
    <row r="5300" spans="1:13">
      <c r="A5300" s="5"/>
      <c r="B5300" s="97"/>
      <c r="C5300" s="97"/>
      <c r="D5300" s="98"/>
      <c r="E5300" s="98"/>
      <c r="F5300" s="98"/>
      <c r="G5300" s="98"/>
      <c r="H5300" s="98"/>
      <c r="I5300" s="98"/>
      <c r="J5300" s="98"/>
      <c r="K5300" s="98"/>
      <c r="L5300" s="98"/>
      <c r="M5300" s="98"/>
    </row>
    <row r="5301" spans="1:13">
      <c r="A5301" s="5"/>
      <c r="B5301" s="97"/>
      <c r="C5301" s="97"/>
      <c r="D5301" s="98"/>
      <c r="E5301" s="98"/>
      <c r="F5301" s="98"/>
      <c r="G5301" s="98"/>
      <c r="H5301" s="98"/>
      <c r="I5301" s="98"/>
      <c r="J5301" s="98"/>
      <c r="K5301" s="98"/>
      <c r="L5301" s="98"/>
      <c r="M5301" s="98"/>
    </row>
    <row r="5302" spans="1:13">
      <c r="A5302" s="5"/>
      <c r="B5302" s="97"/>
      <c r="C5302" s="97"/>
      <c r="D5302" s="98"/>
      <c r="E5302" s="98"/>
      <c r="F5302" s="98"/>
      <c r="G5302" s="98"/>
      <c r="H5302" s="98"/>
      <c r="I5302" s="98"/>
      <c r="J5302" s="98"/>
      <c r="K5302" s="98"/>
      <c r="L5302" s="98"/>
      <c r="M5302" s="98"/>
    </row>
    <row r="5303" spans="1:13">
      <c r="A5303" s="5"/>
      <c r="B5303" s="97"/>
      <c r="C5303" s="97"/>
      <c r="D5303" s="98"/>
      <c r="E5303" s="98"/>
      <c r="F5303" s="98"/>
      <c r="G5303" s="98"/>
      <c r="H5303" s="98"/>
      <c r="I5303" s="98"/>
      <c r="J5303" s="98"/>
      <c r="K5303" s="98"/>
      <c r="L5303" s="98"/>
      <c r="M5303" s="98"/>
    </row>
    <row r="5304" spans="1:13">
      <c r="A5304" s="5"/>
      <c r="B5304" s="97"/>
      <c r="C5304" s="97"/>
      <c r="D5304" s="98"/>
      <c r="E5304" s="98"/>
      <c r="F5304" s="98"/>
      <c r="G5304" s="98"/>
      <c r="H5304" s="98"/>
      <c r="I5304" s="98"/>
      <c r="J5304" s="98"/>
      <c r="K5304" s="98"/>
      <c r="L5304" s="98"/>
      <c r="M5304" s="98"/>
    </row>
    <row r="5305" spans="1:13">
      <c r="A5305" s="5"/>
      <c r="B5305" s="97"/>
      <c r="C5305" s="97"/>
      <c r="D5305" s="98"/>
      <c r="E5305" s="98"/>
      <c r="F5305" s="98"/>
      <c r="G5305" s="98"/>
      <c r="H5305" s="98"/>
      <c r="I5305" s="98"/>
      <c r="J5305" s="98"/>
      <c r="K5305" s="98"/>
      <c r="L5305" s="98"/>
      <c r="M5305" s="98"/>
    </row>
    <row r="5306" spans="1:13">
      <c r="A5306" s="5"/>
      <c r="B5306" s="97"/>
      <c r="C5306" s="97"/>
      <c r="D5306" s="98"/>
      <c r="E5306" s="98"/>
      <c r="F5306" s="98"/>
      <c r="G5306" s="98"/>
      <c r="H5306" s="98"/>
      <c r="I5306" s="98"/>
      <c r="J5306" s="98"/>
      <c r="K5306" s="98"/>
      <c r="L5306" s="98"/>
      <c r="M5306" s="98"/>
    </row>
    <row r="5307" spans="1:13">
      <c r="A5307" s="5"/>
      <c r="B5307" s="97"/>
      <c r="C5307" s="97"/>
      <c r="D5307" s="98"/>
      <c r="E5307" s="98"/>
      <c r="F5307" s="98"/>
      <c r="G5307" s="98"/>
      <c r="H5307" s="98"/>
      <c r="I5307" s="98"/>
      <c r="J5307" s="98"/>
      <c r="K5307" s="98"/>
      <c r="L5307" s="98"/>
      <c r="M5307" s="98"/>
    </row>
    <row r="5308" spans="1:13">
      <c r="A5308" s="5"/>
      <c r="B5308" s="97"/>
      <c r="C5308" s="97"/>
      <c r="D5308" s="98"/>
      <c r="E5308" s="98"/>
      <c r="F5308" s="98"/>
      <c r="G5308" s="98"/>
      <c r="H5308" s="98"/>
      <c r="I5308" s="98"/>
      <c r="J5308" s="98"/>
      <c r="K5308" s="98"/>
      <c r="L5308" s="98"/>
      <c r="M5308" s="98"/>
    </row>
    <row r="5309" spans="1:13">
      <c r="A5309" s="5"/>
      <c r="B5309" s="97"/>
      <c r="C5309" s="97"/>
      <c r="D5309" s="98"/>
      <c r="E5309" s="98"/>
      <c r="F5309" s="98"/>
      <c r="G5309" s="98"/>
      <c r="H5309" s="98"/>
      <c r="I5309" s="98"/>
      <c r="J5309" s="98"/>
      <c r="K5309" s="98"/>
      <c r="L5309" s="98"/>
      <c r="M5309" s="98"/>
    </row>
    <row r="5310" spans="1:13">
      <c r="A5310" s="5"/>
      <c r="B5310" s="97"/>
      <c r="C5310" s="97"/>
      <c r="D5310" s="98"/>
      <c r="E5310" s="98"/>
      <c r="F5310" s="98"/>
      <c r="G5310" s="98"/>
      <c r="H5310" s="98"/>
      <c r="I5310" s="98"/>
      <c r="J5310" s="98"/>
      <c r="K5310" s="98"/>
      <c r="L5310" s="98"/>
      <c r="M5310" s="98"/>
    </row>
    <row r="5311" spans="1:13">
      <c r="A5311" s="5"/>
      <c r="B5311" s="97"/>
      <c r="C5311" s="97"/>
      <c r="D5311" s="98"/>
      <c r="E5311" s="98"/>
      <c r="F5311" s="98"/>
      <c r="G5311" s="98"/>
      <c r="H5311" s="98"/>
      <c r="I5311" s="98"/>
      <c r="J5311" s="98"/>
      <c r="K5311" s="98"/>
      <c r="L5311" s="98"/>
      <c r="M5311" s="98"/>
    </row>
    <row r="5312" spans="1:13">
      <c r="A5312" s="5"/>
      <c r="B5312" s="97"/>
      <c r="C5312" s="97"/>
      <c r="D5312" s="98"/>
      <c r="E5312" s="98"/>
      <c r="F5312" s="98"/>
      <c r="G5312" s="98"/>
      <c r="H5312" s="98"/>
      <c r="I5312" s="98"/>
      <c r="J5312" s="98"/>
      <c r="K5312" s="98"/>
      <c r="L5312" s="98"/>
      <c r="M5312" s="98"/>
    </row>
    <row r="5313" spans="1:13">
      <c r="A5313" s="5"/>
      <c r="B5313" s="97"/>
      <c r="C5313" s="97"/>
      <c r="D5313" s="98"/>
      <c r="E5313" s="98"/>
      <c r="F5313" s="98"/>
      <c r="G5313" s="98"/>
      <c r="H5313" s="98"/>
      <c r="I5313" s="98"/>
      <c r="J5313" s="98"/>
      <c r="K5313" s="98"/>
      <c r="L5313" s="98"/>
      <c r="M5313" s="98"/>
    </row>
    <row r="5314" spans="1:13">
      <c r="A5314" s="5"/>
      <c r="B5314" s="97"/>
      <c r="C5314" s="97"/>
      <c r="D5314" s="98"/>
      <c r="E5314" s="98"/>
      <c r="F5314" s="98"/>
      <c r="G5314" s="98"/>
      <c r="H5314" s="98"/>
      <c r="I5314" s="98"/>
      <c r="J5314" s="98"/>
      <c r="K5314" s="98"/>
      <c r="L5314" s="98"/>
      <c r="M5314" s="98"/>
    </row>
    <row r="5315" spans="1:13">
      <c r="A5315" s="5"/>
      <c r="B5315" s="97"/>
      <c r="C5315" s="97"/>
      <c r="D5315" s="98"/>
      <c r="E5315" s="98"/>
      <c r="F5315" s="98"/>
      <c r="G5315" s="98"/>
      <c r="H5315" s="98"/>
      <c r="I5315" s="98"/>
      <c r="J5315" s="98"/>
      <c r="K5315" s="98"/>
      <c r="L5315" s="98"/>
      <c r="M5315" s="98"/>
    </row>
    <row r="5316" spans="1:13">
      <c r="A5316" s="5"/>
      <c r="B5316" s="97"/>
      <c r="C5316" s="97"/>
      <c r="D5316" s="98"/>
      <c r="E5316" s="98"/>
      <c r="F5316" s="98"/>
      <c r="G5316" s="98"/>
      <c r="H5316" s="98"/>
      <c r="I5316" s="98"/>
      <c r="J5316" s="98"/>
      <c r="K5316" s="98"/>
      <c r="L5316" s="98"/>
      <c r="M5316" s="98"/>
    </row>
    <row r="5317" spans="1:13">
      <c r="A5317" s="5"/>
      <c r="B5317" s="97"/>
      <c r="C5317" s="97"/>
      <c r="D5317" s="98"/>
      <c r="E5317" s="98"/>
      <c r="F5317" s="98"/>
      <c r="G5317" s="98"/>
      <c r="H5317" s="98"/>
      <c r="I5317" s="98"/>
      <c r="J5317" s="98"/>
      <c r="K5317" s="98"/>
      <c r="L5317" s="98"/>
      <c r="M5317" s="98"/>
    </row>
    <row r="5318" spans="1:13">
      <c r="A5318" s="5"/>
      <c r="B5318" s="97"/>
      <c r="C5318" s="97"/>
      <c r="D5318" s="98"/>
      <c r="E5318" s="98"/>
      <c r="F5318" s="98"/>
      <c r="G5318" s="98"/>
      <c r="H5318" s="98"/>
      <c r="I5318" s="98"/>
      <c r="J5318" s="98"/>
      <c r="K5318" s="98"/>
      <c r="L5318" s="98"/>
      <c r="M5318" s="98"/>
    </row>
    <row r="5319" spans="1:13">
      <c r="A5319" s="5"/>
      <c r="B5319" s="97"/>
      <c r="C5319" s="97"/>
      <c r="D5319" s="98"/>
      <c r="E5319" s="98"/>
      <c r="F5319" s="98"/>
      <c r="G5319" s="98"/>
      <c r="H5319" s="98"/>
      <c r="I5319" s="98"/>
      <c r="J5319" s="98"/>
      <c r="K5319" s="98"/>
      <c r="L5319" s="98"/>
      <c r="M5319" s="98"/>
    </row>
    <row r="5320" spans="1:13">
      <c r="A5320" s="5"/>
      <c r="B5320" s="97"/>
      <c r="C5320" s="97"/>
      <c r="D5320" s="98"/>
      <c r="E5320" s="98"/>
      <c r="F5320" s="98"/>
      <c r="G5320" s="98"/>
      <c r="H5320" s="98"/>
      <c r="I5320" s="98"/>
      <c r="J5320" s="98"/>
      <c r="K5320" s="98"/>
      <c r="L5320" s="98"/>
      <c r="M5320" s="98"/>
    </row>
    <row r="5321" spans="1:13">
      <c r="A5321" s="5"/>
      <c r="B5321" s="97"/>
      <c r="C5321" s="97"/>
      <c r="D5321" s="98"/>
      <c r="E5321" s="98"/>
      <c r="F5321" s="98"/>
      <c r="G5321" s="98"/>
      <c r="H5321" s="98"/>
      <c r="I5321" s="98"/>
      <c r="J5321" s="98"/>
      <c r="K5321" s="98"/>
      <c r="L5321" s="98"/>
      <c r="M5321" s="98"/>
    </row>
    <row r="5322" spans="1:13">
      <c r="A5322" s="5"/>
      <c r="B5322" s="97"/>
      <c r="C5322" s="97"/>
      <c r="D5322" s="98"/>
      <c r="E5322" s="98"/>
      <c r="F5322" s="98"/>
      <c r="G5322" s="98"/>
      <c r="H5322" s="98"/>
      <c r="I5322" s="98"/>
      <c r="J5322" s="98"/>
      <c r="K5322" s="98"/>
      <c r="L5322" s="98"/>
      <c r="M5322" s="98"/>
    </row>
    <row r="5323" spans="1:13">
      <c r="A5323" s="5"/>
      <c r="B5323" s="97"/>
      <c r="C5323" s="97"/>
      <c r="D5323" s="98"/>
      <c r="E5323" s="98"/>
      <c r="F5323" s="98"/>
      <c r="G5323" s="98"/>
      <c r="H5323" s="98"/>
      <c r="I5323" s="98"/>
      <c r="J5323" s="98"/>
      <c r="K5323" s="98"/>
      <c r="L5323" s="98"/>
      <c r="M5323" s="98"/>
    </row>
    <row r="5324" spans="1:13">
      <c r="A5324" s="5"/>
      <c r="B5324" s="97"/>
      <c r="C5324" s="97"/>
      <c r="D5324" s="98"/>
      <c r="E5324" s="98"/>
      <c r="F5324" s="98"/>
      <c r="G5324" s="98"/>
      <c r="H5324" s="98"/>
      <c r="I5324" s="98"/>
      <c r="J5324" s="98"/>
      <c r="K5324" s="98"/>
      <c r="L5324" s="98"/>
      <c r="M5324" s="98"/>
    </row>
    <row r="5325" spans="1:13">
      <c r="A5325" s="5"/>
      <c r="B5325" s="97"/>
      <c r="C5325" s="97"/>
      <c r="D5325" s="98"/>
      <c r="E5325" s="98"/>
      <c r="F5325" s="98"/>
      <c r="G5325" s="98"/>
      <c r="H5325" s="98"/>
      <c r="I5325" s="98"/>
      <c r="J5325" s="98"/>
      <c r="K5325" s="98"/>
      <c r="L5325" s="98"/>
      <c r="M5325" s="98"/>
    </row>
    <row r="5326" spans="1:13">
      <c r="A5326" s="5"/>
      <c r="B5326" s="97"/>
      <c r="C5326" s="97"/>
      <c r="D5326" s="98"/>
      <c r="E5326" s="98"/>
      <c r="F5326" s="98"/>
      <c r="G5326" s="98"/>
      <c r="H5326" s="98"/>
      <c r="I5326" s="98"/>
      <c r="J5326" s="98"/>
      <c r="K5326" s="98"/>
      <c r="L5326" s="98"/>
      <c r="M5326" s="98"/>
    </row>
    <row r="5327" spans="1:13">
      <c r="A5327" s="5"/>
      <c r="B5327" s="97"/>
      <c r="C5327" s="97"/>
      <c r="D5327" s="98"/>
      <c r="E5327" s="98"/>
      <c r="F5327" s="98"/>
      <c r="G5327" s="98"/>
      <c r="H5327" s="98"/>
      <c r="I5327" s="98"/>
      <c r="J5327" s="98"/>
      <c r="K5327" s="98"/>
      <c r="L5327" s="98"/>
      <c r="M5327" s="98"/>
    </row>
    <row r="5328" spans="1:13">
      <c r="A5328" s="5"/>
      <c r="B5328" s="97"/>
      <c r="C5328" s="97"/>
      <c r="D5328" s="98"/>
      <c r="E5328" s="98"/>
      <c r="F5328" s="98"/>
      <c r="G5328" s="98"/>
      <c r="H5328" s="98"/>
      <c r="I5328" s="98"/>
      <c r="J5328" s="98"/>
      <c r="K5328" s="98"/>
      <c r="L5328" s="98"/>
      <c r="M5328" s="98"/>
    </row>
    <row r="5329" spans="1:13">
      <c r="A5329" s="5"/>
      <c r="B5329" s="97"/>
      <c r="C5329" s="97"/>
      <c r="D5329" s="98"/>
      <c r="E5329" s="98"/>
      <c r="F5329" s="98"/>
      <c r="G5329" s="98"/>
      <c r="H5329" s="98"/>
      <c r="I5329" s="98"/>
      <c r="J5329" s="98"/>
      <c r="K5329" s="98"/>
      <c r="L5329" s="98"/>
      <c r="M5329" s="98"/>
    </row>
    <row r="5330" spans="1:13">
      <c r="A5330" s="5"/>
      <c r="B5330" s="97"/>
      <c r="C5330" s="97"/>
      <c r="D5330" s="98"/>
      <c r="E5330" s="98"/>
      <c r="F5330" s="98"/>
      <c r="G5330" s="98"/>
      <c r="H5330" s="98"/>
      <c r="I5330" s="98"/>
      <c r="J5330" s="98"/>
      <c r="K5330" s="98"/>
      <c r="L5330" s="98"/>
      <c r="M5330" s="98"/>
    </row>
    <row r="5331" spans="1:13">
      <c r="A5331" s="5"/>
      <c r="B5331" s="97"/>
      <c r="C5331" s="97"/>
      <c r="D5331" s="98"/>
      <c r="E5331" s="98"/>
      <c r="F5331" s="98"/>
      <c r="G5331" s="98"/>
      <c r="H5331" s="98"/>
      <c r="I5331" s="98"/>
      <c r="J5331" s="98"/>
      <c r="K5331" s="98"/>
      <c r="L5331" s="98"/>
      <c r="M5331" s="98"/>
    </row>
    <row r="5332" spans="1:13">
      <c r="A5332" s="5"/>
      <c r="B5332" s="97"/>
      <c r="C5332" s="97"/>
      <c r="D5332" s="98"/>
      <c r="E5332" s="98"/>
      <c r="F5332" s="98"/>
      <c r="G5332" s="98"/>
      <c r="H5332" s="98"/>
      <c r="I5332" s="98"/>
      <c r="J5332" s="98"/>
      <c r="K5332" s="98"/>
      <c r="L5332" s="98"/>
      <c r="M5332" s="98"/>
    </row>
    <row r="5333" spans="1:13">
      <c r="A5333" s="5"/>
      <c r="B5333" s="97"/>
      <c r="C5333" s="97"/>
      <c r="D5333" s="98"/>
      <c r="E5333" s="98"/>
      <c r="F5333" s="98"/>
      <c r="G5333" s="98"/>
      <c r="H5333" s="98"/>
      <c r="I5333" s="98"/>
      <c r="J5333" s="98"/>
      <c r="K5333" s="98"/>
      <c r="L5333" s="98"/>
      <c r="M5333" s="98"/>
    </row>
    <row r="5334" spans="1:13">
      <c r="A5334" s="5"/>
      <c r="B5334" s="97"/>
      <c r="C5334" s="97"/>
      <c r="D5334" s="98"/>
      <c r="E5334" s="98"/>
      <c r="F5334" s="98"/>
      <c r="G5334" s="98"/>
      <c r="H5334" s="98"/>
      <c r="I5334" s="98"/>
      <c r="J5334" s="98"/>
      <c r="K5334" s="98"/>
      <c r="L5334" s="98"/>
      <c r="M5334" s="98"/>
    </row>
    <row r="5335" spans="1:13">
      <c r="A5335" s="5"/>
      <c r="B5335" s="97"/>
      <c r="C5335" s="97"/>
      <c r="D5335" s="98"/>
      <c r="E5335" s="98"/>
      <c r="F5335" s="98"/>
      <c r="G5335" s="98"/>
      <c r="H5335" s="98"/>
      <c r="I5335" s="98"/>
      <c r="J5335" s="98"/>
      <c r="K5335" s="98"/>
      <c r="L5335" s="98"/>
      <c r="M5335" s="98"/>
    </row>
    <row r="5336" spans="1:13">
      <c r="A5336" s="5"/>
      <c r="B5336" s="97"/>
      <c r="C5336" s="97"/>
      <c r="D5336" s="98"/>
      <c r="E5336" s="98"/>
      <c r="F5336" s="98"/>
      <c r="G5336" s="98"/>
      <c r="H5336" s="98"/>
      <c r="I5336" s="98"/>
      <c r="J5336" s="98"/>
      <c r="K5336" s="98"/>
      <c r="L5336" s="98"/>
      <c r="M5336" s="98"/>
    </row>
    <row r="5337" spans="1:13">
      <c r="A5337" s="5"/>
      <c r="B5337" s="97"/>
      <c r="C5337" s="97"/>
      <c r="D5337" s="98"/>
      <c r="E5337" s="98"/>
      <c r="F5337" s="98"/>
      <c r="G5337" s="98"/>
      <c r="H5337" s="98"/>
      <c r="I5337" s="98"/>
      <c r="J5337" s="98"/>
      <c r="K5337" s="98"/>
      <c r="L5337" s="98"/>
      <c r="M5337" s="98"/>
    </row>
    <row r="5338" spans="1:13">
      <c r="A5338" s="5"/>
      <c r="B5338" s="97"/>
      <c r="C5338" s="97"/>
      <c r="D5338" s="98"/>
      <c r="E5338" s="98"/>
      <c r="F5338" s="98"/>
      <c r="G5338" s="98"/>
      <c r="H5338" s="98"/>
      <c r="I5338" s="98"/>
      <c r="J5338" s="98"/>
      <c r="K5338" s="98"/>
      <c r="L5338" s="98"/>
      <c r="M5338" s="98"/>
    </row>
    <row r="5339" spans="1:13">
      <c r="A5339" s="5"/>
      <c r="B5339" s="97"/>
      <c r="C5339" s="97"/>
      <c r="D5339" s="98"/>
      <c r="E5339" s="98"/>
      <c r="F5339" s="98"/>
      <c r="G5339" s="98"/>
      <c r="H5339" s="98"/>
      <c r="I5339" s="98"/>
      <c r="J5339" s="98"/>
      <c r="K5339" s="98"/>
      <c r="L5339" s="98"/>
      <c r="M5339" s="98"/>
    </row>
    <row r="5340" spans="1:13">
      <c r="A5340" s="5"/>
      <c r="B5340" s="97"/>
      <c r="C5340" s="97"/>
      <c r="D5340" s="98"/>
      <c r="E5340" s="98"/>
      <c r="F5340" s="98"/>
      <c r="G5340" s="98"/>
      <c r="H5340" s="98"/>
      <c r="I5340" s="98"/>
      <c r="J5340" s="98"/>
      <c r="K5340" s="98"/>
      <c r="L5340" s="98"/>
      <c r="M5340" s="98"/>
    </row>
    <row r="5341" spans="1:13">
      <c r="A5341" s="5"/>
      <c r="B5341" s="97"/>
      <c r="C5341" s="97"/>
      <c r="D5341" s="98"/>
      <c r="E5341" s="98"/>
      <c r="F5341" s="98"/>
      <c r="G5341" s="98"/>
      <c r="H5341" s="98"/>
      <c r="I5341" s="98"/>
      <c r="J5341" s="98"/>
      <c r="K5341" s="98"/>
      <c r="L5341" s="98"/>
      <c r="M5341" s="98"/>
    </row>
    <row r="5342" spans="1:13">
      <c r="A5342" s="5"/>
      <c r="B5342" s="97"/>
      <c r="C5342" s="97"/>
      <c r="D5342" s="98"/>
      <c r="E5342" s="98"/>
      <c r="F5342" s="98"/>
      <c r="G5342" s="98"/>
      <c r="H5342" s="98"/>
      <c r="I5342" s="98"/>
      <c r="J5342" s="98"/>
      <c r="K5342" s="98"/>
      <c r="L5342" s="98"/>
      <c r="M5342" s="98"/>
    </row>
    <row r="5343" spans="1:13">
      <c r="A5343" s="5"/>
      <c r="B5343" s="97"/>
      <c r="C5343" s="97"/>
      <c r="D5343" s="98"/>
      <c r="E5343" s="98"/>
      <c r="F5343" s="98"/>
      <c r="G5343" s="98"/>
      <c r="H5343" s="98"/>
      <c r="I5343" s="98"/>
      <c r="J5343" s="98"/>
      <c r="K5343" s="98"/>
      <c r="L5343" s="98"/>
      <c r="M5343" s="98"/>
    </row>
    <row r="5344" spans="1:13">
      <c r="A5344" s="5"/>
      <c r="B5344" s="97"/>
      <c r="C5344" s="97"/>
      <c r="D5344" s="98"/>
      <c r="E5344" s="98"/>
      <c r="F5344" s="98"/>
      <c r="G5344" s="98"/>
      <c r="H5344" s="98"/>
      <c r="I5344" s="98"/>
      <c r="J5344" s="98"/>
      <c r="K5344" s="98"/>
      <c r="L5344" s="98"/>
      <c r="M5344" s="98"/>
    </row>
    <row r="5345" spans="1:13">
      <c r="A5345" s="5"/>
      <c r="B5345" s="97"/>
      <c r="C5345" s="97"/>
      <c r="D5345" s="98"/>
      <c r="E5345" s="98"/>
      <c r="F5345" s="98"/>
      <c r="G5345" s="98"/>
      <c r="H5345" s="98"/>
      <c r="I5345" s="98"/>
      <c r="J5345" s="98"/>
      <c r="K5345" s="98"/>
      <c r="L5345" s="98"/>
      <c r="M5345" s="98"/>
    </row>
    <row r="5346" spans="1:13">
      <c r="A5346" s="5"/>
      <c r="B5346" s="97"/>
      <c r="C5346" s="97"/>
      <c r="D5346" s="98"/>
      <c r="E5346" s="98"/>
      <c r="F5346" s="98"/>
      <c r="G5346" s="98"/>
      <c r="H5346" s="98"/>
      <c r="I5346" s="98"/>
      <c r="J5346" s="98"/>
      <c r="K5346" s="98"/>
      <c r="L5346" s="98"/>
      <c r="M5346" s="98"/>
    </row>
    <row r="5347" spans="1:13">
      <c r="A5347" s="5"/>
      <c r="B5347" s="97"/>
      <c r="C5347" s="97"/>
      <c r="D5347" s="98"/>
      <c r="E5347" s="98"/>
      <c r="F5347" s="98"/>
      <c r="G5347" s="98"/>
      <c r="H5347" s="98"/>
      <c r="I5347" s="98"/>
      <c r="J5347" s="98"/>
      <c r="K5347" s="98"/>
      <c r="L5347" s="98"/>
      <c r="M5347" s="98"/>
    </row>
    <row r="5348" spans="1:13">
      <c r="A5348" s="5"/>
      <c r="B5348" s="97"/>
      <c r="C5348" s="97"/>
      <c r="D5348" s="98"/>
      <c r="E5348" s="98"/>
      <c r="F5348" s="98"/>
      <c r="G5348" s="98"/>
      <c r="H5348" s="98"/>
      <c r="I5348" s="98"/>
      <c r="J5348" s="98"/>
      <c r="K5348" s="98"/>
      <c r="L5348" s="98"/>
      <c r="M5348" s="98"/>
    </row>
    <row r="5349" spans="1:13">
      <c r="A5349" s="5"/>
      <c r="B5349" s="97"/>
      <c r="C5349" s="97"/>
      <c r="D5349" s="98"/>
      <c r="E5349" s="98"/>
      <c r="F5349" s="98"/>
      <c r="G5349" s="98"/>
      <c r="H5349" s="98"/>
      <c r="I5349" s="98"/>
      <c r="J5349" s="98"/>
      <c r="K5349" s="98"/>
      <c r="L5349" s="98"/>
      <c r="M5349" s="98"/>
    </row>
    <row r="5350" spans="1:13">
      <c r="A5350" s="5"/>
      <c r="B5350" s="97"/>
      <c r="C5350" s="97"/>
      <c r="D5350" s="98"/>
      <c r="E5350" s="98"/>
      <c r="F5350" s="98"/>
      <c r="G5350" s="98"/>
      <c r="H5350" s="98"/>
      <c r="I5350" s="98"/>
      <c r="J5350" s="98"/>
      <c r="K5350" s="98"/>
      <c r="L5350" s="98"/>
      <c r="M5350" s="98"/>
    </row>
    <row r="5351" spans="1:13">
      <c r="A5351" s="5"/>
      <c r="B5351" s="97"/>
      <c r="C5351" s="97"/>
      <c r="D5351" s="98"/>
      <c r="E5351" s="98"/>
      <c r="F5351" s="98"/>
      <c r="G5351" s="98"/>
      <c r="H5351" s="98"/>
      <c r="I5351" s="98"/>
      <c r="J5351" s="98"/>
      <c r="K5351" s="98"/>
      <c r="L5351" s="98"/>
      <c r="M5351" s="98"/>
    </row>
    <row r="5352" spans="1:13">
      <c r="A5352" s="5"/>
      <c r="B5352" s="97"/>
      <c r="C5352" s="97"/>
      <c r="D5352" s="98"/>
      <c r="E5352" s="98"/>
      <c r="F5352" s="98"/>
      <c r="G5352" s="98"/>
      <c r="H5352" s="98"/>
      <c r="I5352" s="98"/>
      <c r="J5352" s="98"/>
      <c r="K5352" s="98"/>
      <c r="L5352" s="98"/>
      <c r="M5352" s="98"/>
    </row>
    <row r="5353" spans="1:13">
      <c r="A5353" s="5"/>
      <c r="B5353" s="97"/>
      <c r="C5353" s="97"/>
      <c r="D5353" s="98"/>
      <c r="E5353" s="98"/>
      <c r="F5353" s="98"/>
      <c r="G5353" s="98"/>
      <c r="H5353" s="98"/>
      <c r="I5353" s="98"/>
      <c r="J5353" s="98"/>
      <c r="K5353" s="98"/>
      <c r="L5353" s="98"/>
      <c r="M5353" s="98"/>
    </row>
    <row r="5354" spans="1:13">
      <c r="A5354" s="5"/>
      <c r="B5354" s="97"/>
      <c r="C5354" s="97"/>
      <c r="D5354" s="98"/>
      <c r="E5354" s="98"/>
      <c r="F5354" s="98"/>
      <c r="G5354" s="98"/>
      <c r="H5354" s="98"/>
      <c r="I5354" s="98"/>
      <c r="J5354" s="98"/>
      <c r="K5354" s="98"/>
      <c r="L5354" s="98"/>
      <c r="M5354" s="98"/>
    </row>
    <row r="5355" spans="1:13">
      <c r="A5355" s="5"/>
      <c r="B5355" s="97"/>
      <c r="C5355" s="97"/>
      <c r="D5355" s="98"/>
      <c r="E5355" s="98"/>
      <c r="F5355" s="98"/>
      <c r="G5355" s="98"/>
      <c r="H5355" s="98"/>
      <c r="I5355" s="98"/>
      <c r="J5355" s="98"/>
      <c r="K5355" s="98"/>
      <c r="L5355" s="98"/>
      <c r="M5355" s="98"/>
    </row>
    <row r="5356" spans="1:13">
      <c r="A5356" s="5"/>
      <c r="B5356" s="97"/>
      <c r="C5356" s="97"/>
      <c r="D5356" s="98"/>
      <c r="E5356" s="98"/>
      <c r="F5356" s="98"/>
      <c r="G5356" s="98"/>
      <c r="H5356" s="98"/>
      <c r="I5356" s="98"/>
      <c r="J5356" s="98"/>
      <c r="K5356" s="98"/>
      <c r="L5356" s="98"/>
      <c r="M5356" s="98"/>
    </row>
    <row r="5357" spans="1:13">
      <c r="A5357" s="5"/>
      <c r="B5357" s="97"/>
      <c r="C5357" s="97"/>
      <c r="D5357" s="98"/>
      <c r="E5357" s="98"/>
      <c r="F5357" s="98"/>
      <c r="G5357" s="98"/>
      <c r="H5357" s="98"/>
      <c r="I5357" s="98"/>
      <c r="J5357" s="98"/>
      <c r="K5357" s="98"/>
      <c r="L5357" s="98"/>
      <c r="M5357" s="98"/>
    </row>
    <row r="5358" spans="1:13">
      <c r="A5358" s="5"/>
      <c r="B5358" s="97"/>
      <c r="C5358" s="97"/>
      <c r="D5358" s="98"/>
      <c r="E5358" s="98"/>
      <c r="F5358" s="98"/>
      <c r="G5358" s="98"/>
      <c r="H5358" s="98"/>
      <c r="I5358" s="98"/>
      <c r="J5358" s="98"/>
      <c r="K5358" s="98"/>
      <c r="L5358" s="98"/>
      <c r="M5358" s="98"/>
    </row>
    <row r="5359" spans="1:13">
      <c r="A5359" s="5"/>
      <c r="B5359" s="97"/>
      <c r="C5359" s="97"/>
      <c r="D5359" s="98"/>
      <c r="E5359" s="98"/>
      <c r="F5359" s="98"/>
      <c r="G5359" s="98"/>
      <c r="H5359" s="98"/>
      <c r="I5359" s="98"/>
      <c r="J5359" s="98"/>
      <c r="K5359" s="98"/>
      <c r="L5359" s="98"/>
      <c r="M5359" s="98"/>
    </row>
    <row r="5360" spans="1:13">
      <c r="A5360" s="5"/>
      <c r="B5360" s="97"/>
      <c r="C5360" s="97"/>
      <c r="D5360" s="98"/>
      <c r="E5360" s="98"/>
      <c r="F5360" s="98"/>
      <c r="G5360" s="98"/>
      <c r="H5360" s="98"/>
      <c r="I5360" s="98"/>
      <c r="J5360" s="98"/>
      <c r="K5360" s="98"/>
      <c r="L5360" s="98"/>
      <c r="M5360" s="98"/>
    </row>
    <row r="5361" spans="1:13">
      <c r="A5361" s="5"/>
      <c r="B5361" s="97"/>
      <c r="C5361" s="97"/>
      <c r="D5361" s="98"/>
      <c r="E5361" s="98"/>
      <c r="F5361" s="98"/>
      <c r="G5361" s="98"/>
      <c r="H5361" s="98"/>
      <c r="I5361" s="98"/>
      <c r="J5361" s="98"/>
      <c r="K5361" s="98"/>
      <c r="L5361" s="98"/>
      <c r="M5361" s="98"/>
    </row>
    <row r="5362" spans="1:13">
      <c r="A5362" s="5"/>
      <c r="B5362" s="97"/>
      <c r="C5362" s="97"/>
      <c r="D5362" s="98"/>
      <c r="E5362" s="98"/>
      <c r="F5362" s="98"/>
      <c r="G5362" s="98"/>
      <c r="H5362" s="98"/>
      <c r="I5362" s="98"/>
      <c r="J5362" s="98"/>
      <c r="K5362" s="98"/>
      <c r="L5362" s="98"/>
      <c r="M5362" s="98"/>
    </row>
    <row r="5363" spans="1:13">
      <c r="A5363" s="5"/>
      <c r="B5363" s="97"/>
      <c r="C5363" s="97"/>
      <c r="D5363" s="98"/>
      <c r="E5363" s="98"/>
      <c r="F5363" s="98"/>
      <c r="G5363" s="98"/>
      <c r="H5363" s="98"/>
      <c r="I5363" s="98"/>
      <c r="J5363" s="98"/>
      <c r="K5363" s="98"/>
      <c r="L5363" s="98"/>
      <c r="M5363" s="98"/>
    </row>
    <row r="5364" spans="1:13">
      <c r="A5364" s="5"/>
      <c r="B5364" s="3"/>
      <c r="C5364" s="3"/>
      <c r="D5364" s="4"/>
      <c r="E5364" s="4"/>
      <c r="F5364" s="4"/>
      <c r="G5364" s="4"/>
      <c r="H5364" s="98"/>
      <c r="I5364" s="98"/>
      <c r="J5364" s="4"/>
      <c r="K5364" s="4"/>
      <c r="L5364" s="4"/>
      <c r="M5364" s="4"/>
    </row>
    <row r="5365" spans="1:13">
      <c r="A5365" s="5"/>
      <c r="B5365" s="97"/>
      <c r="C5365" s="97"/>
      <c r="D5365" s="98"/>
      <c r="E5365" s="98"/>
      <c r="F5365" s="98"/>
      <c r="G5365" s="98"/>
      <c r="H5365" s="98"/>
      <c r="I5365" s="98"/>
      <c r="J5365" s="98"/>
      <c r="K5365" s="98"/>
      <c r="L5365" s="98"/>
      <c r="M5365" s="98"/>
    </row>
    <row r="5366" spans="1:13">
      <c r="A5366" s="5"/>
      <c r="B5366" s="97"/>
      <c r="C5366" s="97"/>
      <c r="D5366" s="98"/>
      <c r="E5366" s="98"/>
      <c r="F5366" s="98"/>
      <c r="G5366" s="98"/>
      <c r="H5366" s="98"/>
      <c r="I5366" s="98"/>
      <c r="J5366" s="98"/>
      <c r="K5366" s="98"/>
      <c r="L5366" s="98"/>
      <c r="M5366" s="98"/>
    </row>
    <row r="5367" spans="1:13">
      <c r="A5367" s="5"/>
      <c r="B5367" s="97"/>
      <c r="C5367" s="97"/>
      <c r="D5367" s="98"/>
      <c r="E5367" s="98"/>
      <c r="F5367" s="98"/>
      <c r="G5367" s="98"/>
      <c r="H5367" s="98"/>
      <c r="I5367" s="98"/>
      <c r="J5367" s="98"/>
      <c r="K5367" s="98"/>
      <c r="L5367" s="98"/>
      <c r="M5367" s="98"/>
    </row>
    <row r="5368" spans="1:13">
      <c r="A5368" s="5"/>
      <c r="B5368" s="97"/>
      <c r="C5368" s="97"/>
      <c r="D5368" s="98"/>
      <c r="E5368" s="98"/>
      <c r="F5368" s="98"/>
      <c r="G5368" s="98"/>
      <c r="H5368" s="98"/>
      <c r="I5368" s="98"/>
      <c r="J5368" s="98"/>
      <c r="K5368" s="98"/>
      <c r="L5368" s="98"/>
      <c r="M5368" s="98"/>
    </row>
    <row r="5369" spans="1:13">
      <c r="A5369" s="5"/>
      <c r="B5369" s="3"/>
      <c r="C5369" s="3"/>
      <c r="D5369" s="4"/>
      <c r="E5369" s="4"/>
      <c r="F5369" s="4"/>
      <c r="G5369" s="4"/>
      <c r="H5369" s="98"/>
      <c r="I5369" s="4"/>
      <c r="J5369" s="4"/>
      <c r="K5369" s="4"/>
      <c r="L5369" s="4"/>
      <c r="M5369" s="4"/>
    </row>
    <row r="5370" spans="1:13">
      <c r="A5370" s="5"/>
      <c r="B5370" s="3"/>
      <c r="C5370" s="3"/>
      <c r="D5370" s="4"/>
      <c r="E5370" s="4"/>
      <c r="F5370" s="4"/>
      <c r="G5370" s="4"/>
      <c r="H5370" s="98"/>
      <c r="I5370" s="4"/>
      <c r="J5370" s="4"/>
      <c r="K5370" s="4"/>
      <c r="L5370" s="4"/>
      <c r="M5370" s="4"/>
    </row>
    <row r="5371" spans="1:13">
      <c r="A5371" s="5"/>
      <c r="B5371" s="3"/>
      <c r="C5371" s="3"/>
      <c r="D5371" s="4"/>
      <c r="E5371" s="4"/>
      <c r="F5371" s="4"/>
      <c r="G5371" s="4"/>
      <c r="H5371" s="98"/>
      <c r="I5371" s="4"/>
      <c r="J5371" s="4"/>
      <c r="K5371" s="4"/>
      <c r="L5371" s="4"/>
      <c r="M5371" s="4"/>
    </row>
    <row r="5372" spans="1:13">
      <c r="A5372" s="5"/>
      <c r="B5372" s="97"/>
      <c r="C5372" s="97"/>
      <c r="D5372" s="98"/>
      <c r="E5372" s="98"/>
      <c r="F5372" s="98"/>
      <c r="G5372" s="98"/>
      <c r="H5372" s="98"/>
      <c r="I5372" s="98"/>
      <c r="J5372" s="98"/>
      <c r="K5372" s="98"/>
      <c r="L5372" s="98"/>
      <c r="M5372" s="98"/>
    </row>
    <row r="5373" spans="1:13">
      <c r="A5373" s="5"/>
      <c r="B5373" s="97"/>
      <c r="C5373" s="97"/>
      <c r="D5373" s="98"/>
      <c r="E5373" s="98"/>
      <c r="F5373" s="98"/>
      <c r="G5373" s="98"/>
      <c r="H5373" s="98"/>
      <c r="I5373" s="98"/>
      <c r="J5373" s="98"/>
      <c r="K5373" s="98"/>
      <c r="L5373" s="98"/>
      <c r="M5373" s="98"/>
    </row>
    <row r="5374" spans="1:13">
      <c r="A5374" s="5"/>
      <c r="B5374" s="97"/>
      <c r="C5374" s="97"/>
      <c r="D5374" s="98"/>
      <c r="E5374" s="98"/>
      <c r="F5374" s="98"/>
      <c r="G5374" s="98"/>
      <c r="H5374" s="98"/>
      <c r="I5374" s="98"/>
      <c r="J5374" s="98"/>
      <c r="K5374" s="98"/>
      <c r="L5374" s="98"/>
      <c r="M5374" s="98"/>
    </row>
    <row r="5375" spans="1:13">
      <c r="A5375" s="5"/>
      <c r="B5375" s="97"/>
      <c r="C5375" s="97"/>
      <c r="D5375" s="98"/>
      <c r="E5375" s="98"/>
      <c r="F5375" s="98"/>
      <c r="G5375" s="98"/>
      <c r="H5375" s="98"/>
      <c r="I5375" s="98"/>
      <c r="J5375" s="98"/>
      <c r="K5375" s="98"/>
      <c r="L5375" s="98"/>
      <c r="M5375" s="98"/>
    </row>
    <row r="5376" spans="1:13">
      <c r="A5376" s="5"/>
      <c r="B5376" s="97"/>
      <c r="C5376" s="97"/>
      <c r="D5376" s="98"/>
      <c r="E5376" s="98"/>
      <c r="F5376" s="98"/>
      <c r="G5376" s="98"/>
      <c r="H5376" s="98"/>
      <c r="I5376" s="98"/>
      <c r="J5376" s="98"/>
      <c r="K5376" s="98"/>
      <c r="L5376" s="98"/>
      <c r="M5376" s="98"/>
    </row>
    <row r="5377" spans="1:13">
      <c r="A5377" s="5"/>
      <c r="B5377" s="3"/>
      <c r="C5377" s="3"/>
      <c r="D5377" s="4"/>
      <c r="E5377" s="4"/>
      <c r="F5377" s="4"/>
      <c r="G5377" s="4"/>
      <c r="H5377" s="98"/>
      <c r="I5377" s="98"/>
      <c r="J5377" s="98"/>
      <c r="K5377" s="98"/>
      <c r="L5377" s="4"/>
      <c r="M5377" s="4"/>
    </row>
    <row r="5378" spans="1:13">
      <c r="A5378" s="5"/>
      <c r="B5378" s="3"/>
      <c r="C5378" s="3"/>
      <c r="D5378" s="4"/>
      <c r="E5378" s="4"/>
      <c r="F5378" s="4"/>
      <c r="G5378" s="4"/>
      <c r="H5378" s="98"/>
      <c r="I5378" s="4"/>
      <c r="J5378" s="4"/>
      <c r="K5378" s="4"/>
      <c r="L5378" s="4"/>
      <c r="M5378" s="4"/>
    </row>
    <row r="5379" spans="1:13">
      <c r="A5379" s="5"/>
      <c r="B5379" s="3"/>
      <c r="C5379" s="3"/>
      <c r="D5379" s="4"/>
      <c r="E5379" s="4"/>
      <c r="F5379" s="4"/>
      <c r="G5379" s="4"/>
      <c r="H5379" s="98"/>
      <c r="I5379" s="4"/>
      <c r="J5379" s="4"/>
      <c r="K5379" s="4"/>
      <c r="L5379" s="4"/>
      <c r="M5379" s="4"/>
    </row>
    <row r="5380" spans="1:13">
      <c r="A5380" s="5"/>
      <c r="B5380" s="3"/>
      <c r="C5380" s="3"/>
      <c r="D5380" s="4"/>
      <c r="E5380" s="4"/>
      <c r="F5380" s="4"/>
      <c r="G5380" s="4"/>
      <c r="H5380" s="98"/>
      <c r="I5380" s="98"/>
      <c r="J5380" s="4"/>
      <c r="K5380" s="4"/>
      <c r="L5380" s="4"/>
      <c r="M5380" s="4"/>
    </row>
    <row r="5381" spans="1:13">
      <c r="A5381" s="5"/>
      <c r="B5381" s="97"/>
      <c r="C5381" s="97"/>
      <c r="D5381" s="98"/>
      <c r="E5381" s="98"/>
      <c r="F5381" s="98"/>
      <c r="G5381" s="98"/>
      <c r="H5381" s="98"/>
      <c r="I5381" s="98"/>
      <c r="J5381" s="98"/>
      <c r="K5381" s="98"/>
      <c r="L5381" s="98"/>
      <c r="M5381" s="98"/>
    </row>
    <row r="5382" spans="1:13">
      <c r="A5382" s="5"/>
      <c r="B5382" s="97"/>
      <c r="C5382" s="97"/>
      <c r="D5382" s="98"/>
      <c r="E5382" s="98"/>
      <c r="F5382" s="98"/>
      <c r="G5382" s="98"/>
      <c r="H5382" s="98"/>
      <c r="I5382" s="98"/>
      <c r="J5382" s="98"/>
      <c r="K5382" s="98"/>
      <c r="L5382" s="98"/>
      <c r="M5382" s="98"/>
    </row>
    <row r="5383" spans="1:13">
      <c r="A5383" s="5"/>
      <c r="B5383" s="97"/>
      <c r="C5383" s="97"/>
      <c r="D5383" s="98"/>
      <c r="E5383" s="98"/>
      <c r="F5383" s="98"/>
      <c r="G5383" s="98"/>
      <c r="H5383" s="98"/>
      <c r="I5383" s="98"/>
      <c r="J5383" s="98"/>
      <c r="K5383" s="98"/>
      <c r="L5383" s="98"/>
      <c r="M5383" s="98"/>
    </row>
    <row r="5384" spans="1:13">
      <c r="A5384" s="5"/>
      <c r="B5384" s="97"/>
      <c r="C5384" s="97"/>
      <c r="D5384" s="98"/>
      <c r="E5384" s="98"/>
      <c r="F5384" s="98"/>
      <c r="G5384" s="98"/>
      <c r="H5384" s="98"/>
      <c r="I5384" s="98"/>
      <c r="J5384" s="98"/>
      <c r="K5384" s="98"/>
      <c r="L5384" s="98"/>
      <c r="M5384" s="98"/>
    </row>
    <row r="5385" spans="1:13">
      <c r="A5385" s="5"/>
      <c r="B5385" s="97"/>
      <c r="C5385" s="97"/>
      <c r="D5385" s="98"/>
      <c r="E5385" s="98"/>
      <c r="F5385" s="98"/>
      <c r="G5385" s="98"/>
      <c r="H5385" s="98"/>
      <c r="I5385" s="98"/>
      <c r="J5385" s="98"/>
      <c r="K5385" s="98"/>
      <c r="L5385" s="98"/>
      <c r="M5385" s="98"/>
    </row>
    <row r="5386" spans="1:13">
      <c r="A5386" s="5"/>
      <c r="B5386" s="97"/>
      <c r="C5386" s="97"/>
      <c r="D5386" s="98"/>
      <c r="E5386" s="4"/>
      <c r="F5386" s="4"/>
      <c r="G5386" s="4"/>
      <c r="H5386" s="98"/>
      <c r="I5386" s="98"/>
      <c r="J5386" s="98"/>
      <c r="K5386" s="98"/>
      <c r="L5386" s="98"/>
      <c r="M5386" s="98"/>
    </row>
    <row r="5387" spans="1:13">
      <c r="A5387" s="5"/>
      <c r="B5387" s="97"/>
      <c r="C5387" s="97"/>
      <c r="D5387" s="98"/>
      <c r="E5387" s="98"/>
      <c r="F5387" s="98"/>
      <c r="G5387" s="98"/>
      <c r="H5387" s="98"/>
      <c r="I5387" s="98"/>
      <c r="J5387" s="98"/>
      <c r="K5387" s="98"/>
      <c r="L5387" s="98"/>
      <c r="M5387" s="98"/>
    </row>
    <row r="5388" spans="1:13">
      <c r="A5388" s="5"/>
      <c r="B5388" s="97"/>
      <c r="C5388" s="97"/>
      <c r="D5388" s="98"/>
      <c r="E5388" s="98"/>
      <c r="F5388" s="98"/>
      <c r="G5388" s="98"/>
      <c r="H5388" s="98"/>
      <c r="I5388" s="98"/>
      <c r="J5388" s="98"/>
      <c r="K5388" s="98"/>
      <c r="L5388" s="98"/>
      <c r="M5388" s="98"/>
    </row>
    <row r="5389" spans="1:13">
      <c r="A5389" s="5"/>
      <c r="B5389" s="97"/>
      <c r="C5389" s="97"/>
      <c r="D5389" s="98"/>
      <c r="E5389" s="98"/>
      <c r="F5389" s="98"/>
      <c r="G5389" s="98"/>
      <c r="H5389" s="98"/>
      <c r="I5389" s="98"/>
      <c r="J5389" s="98"/>
      <c r="K5389" s="98"/>
      <c r="L5389" s="98"/>
      <c r="M5389" s="98"/>
    </row>
    <row r="5390" spans="1:13">
      <c r="A5390" s="5"/>
      <c r="B5390" s="97"/>
      <c r="C5390" s="97"/>
      <c r="D5390" s="98"/>
      <c r="E5390" s="98"/>
      <c r="F5390" s="98"/>
      <c r="G5390" s="98"/>
      <c r="H5390" s="98"/>
      <c r="I5390" s="98"/>
      <c r="J5390" s="98"/>
      <c r="K5390" s="98"/>
      <c r="L5390" s="98"/>
      <c r="M5390" s="98"/>
    </row>
    <row r="5391" spans="1:13">
      <c r="A5391" s="5"/>
      <c r="B5391" s="97"/>
      <c r="C5391" s="97"/>
      <c r="D5391" s="98"/>
      <c r="E5391" s="98"/>
      <c r="F5391" s="98"/>
      <c r="G5391" s="98"/>
      <c r="H5391" s="98"/>
      <c r="I5391" s="98"/>
      <c r="J5391" s="98"/>
      <c r="K5391" s="98"/>
      <c r="L5391" s="98"/>
      <c r="M5391" s="98"/>
    </row>
    <row r="5392" spans="1:13">
      <c r="A5392" s="5"/>
      <c r="B5392" s="97"/>
      <c r="C5392" s="97"/>
      <c r="D5392" s="98"/>
      <c r="E5392" s="98"/>
      <c r="F5392" s="98"/>
      <c r="G5392" s="98"/>
      <c r="H5392" s="98"/>
      <c r="I5392" s="98"/>
      <c r="J5392" s="98"/>
      <c r="K5392" s="98"/>
      <c r="L5392" s="98"/>
      <c r="M5392" s="98"/>
    </row>
    <row r="5393" spans="1:13">
      <c r="A5393" s="5"/>
      <c r="B5393" s="97"/>
      <c r="C5393" s="97"/>
      <c r="D5393" s="98"/>
      <c r="E5393" s="98"/>
      <c r="F5393" s="98"/>
      <c r="G5393" s="98"/>
      <c r="H5393" s="98"/>
      <c r="I5393" s="98"/>
      <c r="J5393" s="98"/>
      <c r="K5393" s="98"/>
      <c r="L5393" s="98"/>
      <c r="M5393" s="98"/>
    </row>
    <row r="5394" spans="1:13">
      <c r="A5394" s="5"/>
      <c r="B5394" s="97"/>
      <c r="C5394" s="97"/>
      <c r="D5394" s="98"/>
      <c r="E5394" s="98"/>
      <c r="F5394" s="98"/>
      <c r="G5394" s="98"/>
      <c r="H5394" s="98"/>
      <c r="I5394" s="98"/>
      <c r="J5394" s="98"/>
      <c r="K5394" s="98"/>
      <c r="L5394" s="98"/>
      <c r="M5394" s="98"/>
    </row>
    <row r="5395" spans="1:13">
      <c r="A5395" s="5"/>
      <c r="B5395" s="97"/>
      <c r="C5395" s="97"/>
      <c r="D5395" s="98"/>
      <c r="E5395" s="98"/>
      <c r="F5395" s="98"/>
      <c r="G5395" s="98"/>
      <c r="H5395" s="98"/>
      <c r="I5395" s="98"/>
      <c r="J5395" s="98"/>
      <c r="K5395" s="98"/>
      <c r="L5395" s="98"/>
      <c r="M5395" s="98"/>
    </row>
    <row r="5396" spans="1:13">
      <c r="A5396" s="5"/>
      <c r="B5396" s="97"/>
      <c r="C5396" s="97"/>
      <c r="D5396" s="98"/>
      <c r="E5396" s="98"/>
      <c r="F5396" s="98"/>
      <c r="G5396" s="98"/>
      <c r="H5396" s="98"/>
      <c r="I5396" s="98"/>
      <c r="J5396" s="98"/>
      <c r="K5396" s="98"/>
      <c r="L5396" s="98"/>
      <c r="M5396" s="98"/>
    </row>
    <row r="5397" spans="1:13">
      <c r="A5397" s="5"/>
      <c r="B5397" s="97"/>
      <c r="C5397" s="97"/>
      <c r="D5397" s="98"/>
      <c r="E5397" s="98"/>
      <c r="F5397" s="98"/>
      <c r="G5397" s="98"/>
      <c r="H5397" s="98"/>
      <c r="I5397" s="98"/>
      <c r="J5397" s="98"/>
      <c r="K5397" s="98"/>
      <c r="L5397" s="98"/>
      <c r="M5397" s="98"/>
    </row>
    <row r="5398" spans="1:13">
      <c r="A5398" s="5"/>
      <c r="B5398" s="97"/>
      <c r="C5398" s="97"/>
      <c r="D5398" s="98"/>
      <c r="E5398" s="98"/>
      <c r="F5398" s="98"/>
      <c r="G5398" s="98"/>
      <c r="H5398" s="98"/>
      <c r="I5398" s="98"/>
      <c r="J5398" s="98"/>
      <c r="K5398" s="98"/>
      <c r="L5398" s="98"/>
      <c r="M5398" s="98"/>
    </row>
    <row r="5399" spans="1:13">
      <c r="A5399" s="5"/>
      <c r="B5399" s="97"/>
      <c r="C5399" s="97"/>
      <c r="D5399" s="98"/>
      <c r="E5399" s="98"/>
      <c r="F5399" s="98"/>
      <c r="G5399" s="98"/>
      <c r="H5399" s="98"/>
      <c r="I5399" s="98"/>
      <c r="J5399" s="98"/>
      <c r="K5399" s="98"/>
      <c r="L5399" s="98"/>
      <c r="M5399" s="98"/>
    </row>
    <row r="5400" spans="1:13">
      <c r="A5400" s="5"/>
      <c r="B5400" s="97"/>
      <c r="C5400" s="97"/>
      <c r="D5400" s="98"/>
      <c r="E5400" s="98"/>
      <c r="F5400" s="98"/>
      <c r="G5400" s="98"/>
      <c r="H5400" s="98"/>
      <c r="I5400" s="98"/>
      <c r="J5400" s="98"/>
      <c r="K5400" s="98"/>
      <c r="L5400" s="98"/>
      <c r="M5400" s="98"/>
    </row>
    <row r="5401" spans="1:13">
      <c r="A5401" s="5"/>
      <c r="B5401" s="97"/>
      <c r="C5401" s="97"/>
      <c r="D5401" s="98"/>
      <c r="E5401" s="98"/>
      <c r="F5401" s="98"/>
      <c r="G5401" s="98"/>
      <c r="H5401" s="98"/>
      <c r="I5401" s="98"/>
      <c r="J5401" s="98"/>
      <c r="K5401" s="98"/>
      <c r="L5401" s="98"/>
      <c r="M5401" s="98"/>
    </row>
    <row r="5402" spans="1:13">
      <c r="A5402" s="5"/>
      <c r="B5402" s="97"/>
      <c r="C5402" s="97"/>
      <c r="D5402" s="98"/>
      <c r="E5402" s="98"/>
      <c r="F5402" s="98"/>
      <c r="G5402" s="98"/>
      <c r="H5402" s="98"/>
      <c r="I5402" s="98"/>
      <c r="J5402" s="98"/>
      <c r="K5402" s="98"/>
      <c r="L5402" s="98"/>
      <c r="M5402" s="98"/>
    </row>
    <row r="5403" spans="1:13">
      <c r="A5403" s="5"/>
      <c r="B5403" s="97"/>
      <c r="C5403" s="97"/>
      <c r="D5403" s="98"/>
      <c r="E5403" s="98"/>
      <c r="F5403" s="98"/>
      <c r="G5403" s="98"/>
      <c r="H5403" s="98"/>
      <c r="I5403" s="98"/>
      <c r="J5403" s="98"/>
      <c r="K5403" s="98"/>
      <c r="L5403" s="98"/>
      <c r="M5403" s="98"/>
    </row>
    <row r="5404" spans="1:13">
      <c r="A5404" s="5"/>
      <c r="B5404" s="97"/>
      <c r="C5404" s="97"/>
      <c r="D5404" s="98"/>
      <c r="E5404" s="98"/>
      <c r="F5404" s="98"/>
      <c r="G5404" s="98"/>
      <c r="H5404" s="98"/>
      <c r="I5404" s="98"/>
      <c r="J5404" s="98"/>
      <c r="K5404" s="98"/>
      <c r="L5404" s="98"/>
      <c r="M5404" s="98"/>
    </row>
    <row r="5405" spans="1:13">
      <c r="A5405" s="5"/>
      <c r="B5405" s="97"/>
      <c r="C5405" s="97"/>
      <c r="D5405" s="98"/>
      <c r="E5405" s="98"/>
      <c r="F5405" s="98"/>
      <c r="G5405" s="98"/>
      <c r="H5405" s="98"/>
      <c r="I5405" s="98"/>
      <c r="J5405" s="98"/>
      <c r="K5405" s="98"/>
      <c r="L5405" s="98"/>
      <c r="M5405" s="98"/>
    </row>
    <row r="5406" spans="1:13">
      <c r="A5406" s="5"/>
      <c r="B5406" s="97"/>
      <c r="C5406" s="97"/>
      <c r="D5406" s="98"/>
      <c r="E5406" s="98"/>
      <c r="F5406" s="98"/>
      <c r="G5406" s="98"/>
      <c r="H5406" s="98"/>
      <c r="I5406" s="98"/>
      <c r="J5406" s="98"/>
      <c r="K5406" s="98"/>
      <c r="L5406" s="98"/>
      <c r="M5406" s="98"/>
    </row>
    <row r="5407" spans="1:13">
      <c r="A5407" s="5"/>
      <c r="B5407" s="97"/>
      <c r="C5407" s="97"/>
      <c r="D5407" s="98"/>
      <c r="E5407" s="98"/>
      <c r="F5407" s="98"/>
      <c r="G5407" s="98"/>
      <c r="H5407" s="98"/>
      <c r="I5407" s="98"/>
      <c r="J5407" s="98"/>
      <c r="K5407" s="98"/>
      <c r="L5407" s="98"/>
      <c r="M5407" s="98"/>
    </row>
    <row r="5408" spans="1:13">
      <c r="A5408" s="5"/>
      <c r="B5408" s="97"/>
      <c r="C5408" s="97"/>
      <c r="D5408" s="98"/>
      <c r="E5408" s="98"/>
      <c r="F5408" s="98"/>
      <c r="G5408" s="98"/>
      <c r="H5408" s="98"/>
      <c r="I5408" s="98"/>
      <c r="J5408" s="98"/>
      <c r="K5408" s="98"/>
      <c r="L5408" s="98"/>
      <c r="M5408" s="98"/>
    </row>
    <row r="5409" spans="1:13">
      <c r="A5409" s="5"/>
      <c r="B5409" s="97"/>
      <c r="C5409" s="97"/>
      <c r="D5409" s="98"/>
      <c r="E5409" s="98"/>
      <c r="F5409" s="98"/>
      <c r="G5409" s="98"/>
      <c r="H5409" s="98"/>
      <c r="I5409" s="98"/>
      <c r="J5409" s="98"/>
      <c r="K5409" s="98"/>
      <c r="L5409" s="98"/>
      <c r="M5409" s="98"/>
    </row>
    <row r="5410" spans="1:13">
      <c r="A5410" s="5"/>
      <c r="B5410" s="97"/>
      <c r="C5410" s="97"/>
      <c r="D5410" s="98"/>
      <c r="E5410" s="98"/>
      <c r="F5410" s="98"/>
      <c r="G5410" s="98"/>
      <c r="H5410" s="98"/>
      <c r="I5410" s="98"/>
      <c r="J5410" s="98"/>
      <c r="K5410" s="98"/>
      <c r="L5410" s="98"/>
      <c r="M5410" s="98"/>
    </row>
    <row r="5411" spans="1:13">
      <c r="A5411" s="5"/>
      <c r="B5411" s="97"/>
      <c r="C5411" s="97"/>
      <c r="D5411" s="98"/>
      <c r="E5411" s="98"/>
      <c r="F5411" s="98"/>
      <c r="G5411" s="98"/>
      <c r="H5411" s="98"/>
      <c r="I5411" s="98"/>
      <c r="J5411" s="98"/>
      <c r="K5411" s="98"/>
      <c r="L5411" s="98"/>
      <c r="M5411" s="98"/>
    </row>
    <row r="5412" spans="1:13">
      <c r="A5412" s="5"/>
      <c r="B5412" s="97"/>
      <c r="C5412" s="97"/>
      <c r="D5412" s="98"/>
      <c r="E5412" s="98"/>
      <c r="F5412" s="98"/>
      <c r="G5412" s="98"/>
      <c r="H5412" s="98"/>
      <c r="I5412" s="98"/>
      <c r="J5412" s="98"/>
      <c r="K5412" s="98"/>
      <c r="L5412" s="98"/>
      <c r="M5412" s="98"/>
    </row>
    <row r="5413" spans="1:13">
      <c r="A5413" s="5"/>
      <c r="B5413" s="97"/>
      <c r="C5413" s="97"/>
      <c r="D5413" s="98"/>
      <c r="E5413" s="98"/>
      <c r="F5413" s="98"/>
      <c r="G5413" s="98"/>
      <c r="H5413" s="98"/>
      <c r="I5413" s="98"/>
      <c r="J5413" s="98"/>
      <c r="K5413" s="98"/>
      <c r="L5413" s="98"/>
      <c r="M5413" s="98"/>
    </row>
    <row r="5414" spans="1:13">
      <c r="A5414" s="5"/>
      <c r="B5414" s="97"/>
      <c r="C5414" s="97"/>
      <c r="D5414" s="98"/>
      <c r="E5414" s="98"/>
      <c r="F5414" s="98"/>
      <c r="G5414" s="98"/>
      <c r="H5414" s="98"/>
      <c r="I5414" s="98"/>
      <c r="J5414" s="98"/>
      <c r="K5414" s="98"/>
      <c r="L5414" s="98"/>
      <c r="M5414" s="98"/>
    </row>
    <row r="5415" spans="1:13">
      <c r="A5415" s="5"/>
      <c r="B5415" s="97"/>
      <c r="C5415" s="97"/>
      <c r="D5415" s="98"/>
      <c r="E5415" s="98"/>
      <c r="F5415" s="98"/>
      <c r="G5415" s="98"/>
      <c r="H5415" s="98"/>
      <c r="I5415" s="98"/>
      <c r="J5415" s="98"/>
      <c r="K5415" s="98"/>
      <c r="L5415" s="98"/>
      <c r="M5415" s="98"/>
    </row>
    <row r="5416" spans="1:13">
      <c r="A5416" s="5"/>
      <c r="B5416" s="97"/>
      <c r="C5416" s="97"/>
      <c r="D5416" s="98"/>
      <c r="E5416" s="98"/>
      <c r="F5416" s="98"/>
      <c r="G5416" s="98"/>
      <c r="H5416" s="98"/>
      <c r="I5416" s="98"/>
      <c r="J5416" s="98"/>
      <c r="K5416" s="98"/>
      <c r="L5416" s="98"/>
      <c r="M5416" s="98"/>
    </row>
    <row r="5417" spans="1:13">
      <c r="A5417" s="5"/>
      <c r="B5417" s="97"/>
      <c r="C5417" s="97"/>
      <c r="D5417" s="98"/>
      <c r="E5417" s="98"/>
      <c r="F5417" s="98"/>
      <c r="G5417" s="98"/>
      <c r="H5417" s="98"/>
      <c r="I5417" s="98"/>
      <c r="J5417" s="98"/>
      <c r="K5417" s="98"/>
      <c r="L5417" s="98"/>
      <c r="M5417" s="98"/>
    </row>
    <row r="5418" spans="1:13">
      <c r="A5418" s="5"/>
      <c r="B5418" s="97"/>
      <c r="C5418" s="97"/>
      <c r="D5418" s="98"/>
      <c r="E5418" s="98"/>
      <c r="F5418" s="98"/>
      <c r="G5418" s="98"/>
      <c r="H5418" s="98"/>
      <c r="I5418" s="98"/>
      <c r="J5418" s="98"/>
      <c r="K5418" s="98"/>
      <c r="L5418" s="98"/>
      <c r="M5418" s="98"/>
    </row>
    <row r="5419" spans="1:13">
      <c r="A5419" s="5"/>
      <c r="B5419" s="97"/>
      <c r="C5419" s="97"/>
      <c r="D5419" s="98"/>
      <c r="E5419" s="98"/>
      <c r="F5419" s="98"/>
      <c r="G5419" s="98"/>
      <c r="H5419" s="98"/>
      <c r="I5419" s="98"/>
      <c r="J5419" s="98"/>
      <c r="K5419" s="98"/>
      <c r="L5419" s="98"/>
      <c r="M5419" s="98"/>
    </row>
    <row r="5420" spans="1:13">
      <c r="A5420" s="5"/>
      <c r="B5420" s="97"/>
      <c r="C5420" s="97"/>
      <c r="D5420" s="98"/>
      <c r="E5420" s="98"/>
      <c r="F5420" s="98"/>
      <c r="G5420" s="98"/>
      <c r="H5420" s="98"/>
      <c r="I5420" s="98"/>
      <c r="J5420" s="98"/>
      <c r="K5420" s="98"/>
      <c r="L5420" s="98"/>
      <c r="M5420" s="98"/>
    </row>
    <row r="5421" spans="1:13">
      <c r="A5421" s="5"/>
      <c r="B5421" s="97"/>
      <c r="C5421" s="97"/>
      <c r="D5421" s="98"/>
      <c r="E5421" s="98"/>
      <c r="F5421" s="98"/>
      <c r="G5421" s="98"/>
      <c r="H5421" s="98"/>
      <c r="I5421" s="98"/>
      <c r="J5421" s="98"/>
      <c r="K5421" s="98"/>
      <c r="L5421" s="98"/>
      <c r="M5421" s="98"/>
    </row>
    <row r="5422" spans="1:13">
      <c r="A5422" s="5"/>
      <c r="B5422" s="97"/>
      <c r="C5422" s="97"/>
      <c r="D5422" s="98"/>
      <c r="E5422" s="98"/>
      <c r="F5422" s="98"/>
      <c r="G5422" s="98"/>
      <c r="H5422" s="98"/>
      <c r="I5422" s="98"/>
      <c r="J5422" s="98"/>
      <c r="K5422" s="98"/>
      <c r="L5422" s="98"/>
      <c r="M5422" s="98"/>
    </row>
    <row r="5423" spans="1:13">
      <c r="A5423" s="5"/>
      <c r="B5423" s="97"/>
      <c r="C5423" s="97"/>
      <c r="D5423" s="98"/>
      <c r="E5423" s="98"/>
      <c r="F5423" s="98"/>
      <c r="G5423" s="98"/>
      <c r="H5423" s="98"/>
      <c r="I5423" s="98"/>
      <c r="J5423" s="98"/>
      <c r="K5423" s="98"/>
      <c r="L5423" s="98"/>
      <c r="M5423" s="98"/>
    </row>
    <row r="5424" spans="1:13">
      <c r="A5424" s="5"/>
      <c r="B5424" s="97"/>
      <c r="C5424" s="97"/>
      <c r="D5424" s="98"/>
      <c r="E5424" s="98"/>
      <c r="F5424" s="98"/>
      <c r="G5424" s="98"/>
      <c r="H5424" s="98"/>
      <c r="I5424" s="98"/>
      <c r="J5424" s="98"/>
      <c r="K5424" s="98"/>
      <c r="L5424" s="98"/>
      <c r="M5424" s="98"/>
    </row>
    <row r="5425" spans="1:13">
      <c r="A5425" s="5"/>
      <c r="B5425" s="97"/>
      <c r="C5425" s="97"/>
      <c r="D5425" s="98"/>
      <c r="E5425" s="98"/>
      <c r="F5425" s="98"/>
      <c r="G5425" s="98"/>
      <c r="H5425" s="98"/>
      <c r="I5425" s="98"/>
      <c r="J5425" s="98"/>
      <c r="K5425" s="98"/>
      <c r="L5425" s="98"/>
      <c r="M5425" s="98"/>
    </row>
    <row r="5426" spans="1:13">
      <c r="A5426" s="5"/>
      <c r="B5426" s="97"/>
      <c r="C5426" s="97"/>
      <c r="D5426" s="98"/>
      <c r="E5426" s="98"/>
      <c r="F5426" s="98"/>
      <c r="G5426" s="98"/>
      <c r="H5426" s="98"/>
      <c r="I5426" s="98"/>
      <c r="J5426" s="98"/>
      <c r="K5426" s="98"/>
      <c r="L5426" s="98"/>
      <c r="M5426" s="98"/>
    </row>
    <row r="5427" spans="1:13">
      <c r="A5427" s="5"/>
      <c r="B5427" s="97"/>
      <c r="C5427" s="97"/>
      <c r="D5427" s="98"/>
      <c r="E5427" s="98"/>
      <c r="F5427" s="98"/>
      <c r="G5427" s="98"/>
      <c r="H5427" s="98"/>
      <c r="I5427" s="98"/>
      <c r="J5427" s="98"/>
      <c r="K5427" s="98"/>
      <c r="L5427" s="98"/>
      <c r="M5427" s="98"/>
    </row>
    <row r="5428" spans="1:13">
      <c r="A5428" s="5"/>
      <c r="B5428" s="97"/>
      <c r="C5428" s="97"/>
      <c r="D5428" s="98"/>
      <c r="E5428" s="98"/>
      <c r="F5428" s="98"/>
      <c r="G5428" s="98"/>
      <c r="H5428" s="98"/>
      <c r="I5428" s="98"/>
      <c r="J5428" s="98"/>
      <c r="K5428" s="98"/>
      <c r="L5428" s="98"/>
      <c r="M5428" s="98"/>
    </row>
    <row r="5429" spans="1:13">
      <c r="A5429" s="5"/>
      <c r="B5429" s="97"/>
      <c r="C5429" s="97"/>
      <c r="D5429" s="98"/>
      <c r="E5429" s="98"/>
      <c r="F5429" s="98"/>
      <c r="G5429" s="98"/>
      <c r="H5429" s="98"/>
      <c r="I5429" s="98"/>
      <c r="J5429" s="98"/>
      <c r="K5429" s="98"/>
      <c r="L5429" s="98"/>
      <c r="M5429" s="98"/>
    </row>
    <row r="5430" spans="1:13">
      <c r="A5430" s="5"/>
      <c r="B5430" s="97"/>
      <c r="C5430" s="97"/>
      <c r="D5430" s="98"/>
      <c r="E5430" s="98"/>
      <c r="F5430" s="98"/>
      <c r="G5430" s="98"/>
      <c r="H5430" s="98"/>
      <c r="I5430" s="98"/>
      <c r="J5430" s="98"/>
      <c r="K5430" s="98"/>
      <c r="L5430" s="98"/>
      <c r="M5430" s="98"/>
    </row>
    <row r="5431" spans="1:13">
      <c r="A5431" s="5"/>
      <c r="B5431" s="97"/>
      <c r="C5431" s="97"/>
      <c r="D5431" s="98"/>
      <c r="E5431" s="98"/>
      <c r="F5431" s="98"/>
      <c r="G5431" s="98"/>
      <c r="H5431" s="98"/>
      <c r="I5431" s="98"/>
      <c r="J5431" s="98"/>
      <c r="K5431" s="98"/>
      <c r="L5431" s="98"/>
      <c r="M5431" s="98"/>
    </row>
    <row r="5432" spans="1:13">
      <c r="A5432" s="5"/>
      <c r="B5432" s="97"/>
      <c r="C5432" s="97"/>
      <c r="D5432" s="98"/>
      <c r="E5432" s="98"/>
      <c r="F5432" s="98"/>
      <c r="G5432" s="98"/>
      <c r="H5432" s="98"/>
      <c r="I5432" s="98"/>
      <c r="J5432" s="98"/>
      <c r="K5432" s="98"/>
      <c r="L5432" s="98"/>
      <c r="M5432" s="98"/>
    </row>
    <row r="5433" spans="1:13">
      <c r="A5433" s="5"/>
      <c r="B5433" s="97"/>
      <c r="C5433" s="97"/>
      <c r="D5433" s="98"/>
      <c r="E5433" s="98"/>
      <c r="F5433" s="98"/>
      <c r="G5433" s="98"/>
      <c r="H5433" s="98"/>
      <c r="I5433" s="98"/>
      <c r="J5433" s="98"/>
      <c r="K5433" s="98"/>
      <c r="L5433" s="98"/>
      <c r="M5433" s="98"/>
    </row>
    <row r="5434" spans="1:13">
      <c r="A5434" s="5"/>
      <c r="B5434" s="97"/>
      <c r="C5434" s="97"/>
      <c r="D5434" s="98"/>
      <c r="E5434" s="98"/>
      <c r="F5434" s="98"/>
      <c r="G5434" s="98"/>
      <c r="H5434" s="98"/>
      <c r="I5434" s="98"/>
      <c r="J5434" s="98"/>
      <c r="K5434" s="98"/>
      <c r="L5434" s="98"/>
      <c r="M5434" s="98"/>
    </row>
    <row r="5435" spans="1:13">
      <c r="A5435" s="5"/>
      <c r="B5435" s="97"/>
      <c r="C5435" s="97"/>
      <c r="D5435" s="98"/>
      <c r="E5435" s="98"/>
      <c r="F5435" s="98"/>
      <c r="G5435" s="98"/>
      <c r="H5435" s="98"/>
      <c r="I5435" s="98"/>
      <c r="J5435" s="98"/>
      <c r="K5435" s="98"/>
      <c r="L5435" s="98"/>
      <c r="M5435" s="98"/>
    </row>
    <row r="5436" spans="1:13">
      <c r="A5436" s="5"/>
      <c r="B5436" s="97"/>
      <c r="C5436" s="97"/>
      <c r="D5436" s="98"/>
      <c r="E5436" s="98"/>
      <c r="F5436" s="98"/>
      <c r="G5436" s="98"/>
      <c r="H5436" s="98"/>
      <c r="I5436" s="98"/>
      <c r="J5436" s="98"/>
      <c r="K5436" s="98"/>
      <c r="L5436" s="98"/>
      <c r="M5436" s="98"/>
    </row>
    <row r="5437" spans="1:13">
      <c r="A5437" s="5"/>
      <c r="B5437" s="97"/>
      <c r="C5437" s="97"/>
      <c r="D5437" s="98"/>
      <c r="E5437" s="98"/>
      <c r="F5437" s="98"/>
      <c r="G5437" s="98"/>
      <c r="H5437" s="98"/>
      <c r="I5437" s="98"/>
      <c r="J5437" s="98"/>
      <c r="K5437" s="98"/>
      <c r="L5437" s="98"/>
      <c r="M5437" s="98"/>
    </row>
    <row r="5438" spans="1:13">
      <c r="A5438" s="5"/>
      <c r="B5438" s="97"/>
      <c r="C5438" s="97"/>
      <c r="D5438" s="98"/>
      <c r="E5438" s="98"/>
      <c r="F5438" s="98"/>
      <c r="G5438" s="98"/>
      <c r="H5438" s="98"/>
      <c r="I5438" s="98"/>
      <c r="J5438" s="98"/>
      <c r="K5438" s="98"/>
      <c r="L5438" s="98"/>
      <c r="M5438" s="98"/>
    </row>
    <row r="5439" spans="1:13">
      <c r="A5439" s="5"/>
      <c r="B5439" s="3"/>
      <c r="C5439" s="3"/>
      <c r="D5439" s="4"/>
      <c r="E5439" s="4"/>
      <c r="F5439" s="4"/>
      <c r="G5439" s="4"/>
      <c r="H5439" s="98"/>
      <c r="I5439" s="4"/>
      <c r="J5439" s="4"/>
      <c r="K5439" s="4"/>
      <c r="L5439" s="4"/>
      <c r="M5439" s="4"/>
    </row>
    <row r="5440" spans="1:13">
      <c r="A5440" s="5"/>
      <c r="B5440" s="97"/>
      <c r="C5440" s="97"/>
      <c r="D5440" s="98"/>
      <c r="E5440" s="98"/>
      <c r="F5440" s="98"/>
      <c r="G5440" s="98"/>
      <c r="H5440" s="98"/>
      <c r="I5440" s="98"/>
      <c r="J5440" s="98"/>
      <c r="K5440" s="98"/>
      <c r="L5440" s="98"/>
      <c r="M5440" s="98"/>
    </row>
    <row r="5441" spans="1:13">
      <c r="A5441" s="5"/>
      <c r="B5441" s="97"/>
      <c r="C5441" s="97"/>
      <c r="D5441" s="98"/>
      <c r="E5441" s="98"/>
      <c r="F5441" s="98"/>
      <c r="G5441" s="98"/>
      <c r="H5441" s="98"/>
      <c r="I5441" s="98"/>
      <c r="J5441" s="98"/>
      <c r="K5441" s="98"/>
      <c r="L5441" s="98"/>
      <c r="M5441" s="98"/>
    </row>
    <row r="5442" spans="1:13">
      <c r="A5442" s="5"/>
      <c r="B5442" s="97"/>
      <c r="C5442" s="97"/>
      <c r="D5442" s="98"/>
      <c r="E5442" s="98"/>
      <c r="F5442" s="98"/>
      <c r="G5442" s="98"/>
      <c r="H5442" s="98"/>
      <c r="I5442" s="98"/>
      <c r="J5442" s="98"/>
      <c r="K5442" s="98"/>
      <c r="L5442" s="98"/>
      <c r="M5442" s="98"/>
    </row>
    <row r="5443" spans="1:13">
      <c r="A5443" s="5"/>
      <c r="B5443" s="97"/>
      <c r="C5443" s="97"/>
      <c r="D5443" s="98"/>
      <c r="E5443" s="98"/>
      <c r="F5443" s="98"/>
      <c r="G5443" s="98"/>
      <c r="H5443" s="98"/>
      <c r="I5443" s="98"/>
      <c r="J5443" s="98"/>
      <c r="K5443" s="98"/>
      <c r="L5443" s="98"/>
      <c r="M5443" s="98"/>
    </row>
    <row r="5444" spans="1:13">
      <c r="A5444" s="5"/>
      <c r="B5444" s="97"/>
      <c r="C5444" s="97"/>
      <c r="D5444" s="98"/>
      <c r="E5444" s="98"/>
      <c r="F5444" s="98"/>
      <c r="G5444" s="98"/>
      <c r="H5444" s="98"/>
      <c r="I5444" s="98"/>
      <c r="J5444" s="98"/>
      <c r="K5444" s="98"/>
      <c r="L5444" s="98"/>
      <c r="M5444" s="98"/>
    </row>
    <row r="5445" spans="1:13">
      <c r="A5445" s="5"/>
      <c r="B5445" s="97"/>
      <c r="C5445" s="97"/>
      <c r="D5445" s="98"/>
      <c r="E5445" s="98"/>
      <c r="F5445" s="98"/>
      <c r="G5445" s="98"/>
      <c r="H5445" s="98"/>
      <c r="I5445" s="98"/>
      <c r="J5445" s="98"/>
      <c r="K5445" s="98"/>
      <c r="L5445" s="98"/>
      <c r="M5445" s="98"/>
    </row>
    <row r="5446" spans="1:13">
      <c r="A5446" s="5"/>
      <c r="B5446" s="97"/>
      <c r="C5446" s="97"/>
      <c r="D5446" s="98"/>
      <c r="E5446" s="98"/>
      <c r="F5446" s="98"/>
      <c r="G5446" s="98"/>
      <c r="H5446" s="98"/>
      <c r="I5446" s="98"/>
      <c r="J5446" s="98"/>
      <c r="K5446" s="98"/>
      <c r="L5446" s="98"/>
      <c r="M5446" s="98"/>
    </row>
    <row r="5447" spans="1:13">
      <c r="A5447" s="5"/>
      <c r="B5447" s="97"/>
      <c r="C5447" s="97"/>
      <c r="D5447" s="98"/>
      <c r="E5447" s="98"/>
      <c r="F5447" s="98"/>
      <c r="G5447" s="98"/>
      <c r="H5447" s="98"/>
      <c r="I5447" s="98"/>
      <c r="J5447" s="98"/>
      <c r="K5447" s="98"/>
      <c r="L5447" s="98"/>
      <c r="M5447" s="98"/>
    </row>
    <row r="5448" spans="1:13">
      <c r="A5448" s="5"/>
      <c r="B5448" s="97"/>
      <c r="C5448" s="97"/>
      <c r="D5448" s="98"/>
      <c r="E5448" s="98"/>
      <c r="F5448" s="98"/>
      <c r="G5448" s="98"/>
      <c r="H5448" s="98"/>
      <c r="I5448" s="98"/>
      <c r="J5448" s="98"/>
      <c r="K5448" s="98"/>
      <c r="L5448" s="98"/>
      <c r="M5448" s="98"/>
    </row>
    <row r="5449" spans="1:13">
      <c r="A5449" s="5"/>
      <c r="B5449" s="97"/>
      <c r="C5449" s="97"/>
      <c r="D5449" s="98"/>
      <c r="E5449" s="98"/>
      <c r="F5449" s="98"/>
      <c r="G5449" s="98"/>
      <c r="H5449" s="98"/>
      <c r="I5449" s="98"/>
      <c r="J5449" s="98"/>
      <c r="K5449" s="98"/>
      <c r="L5449" s="98"/>
      <c r="M5449" s="98"/>
    </row>
    <row r="5450" spans="1:13">
      <c r="A5450" s="5"/>
      <c r="B5450" s="97"/>
      <c r="C5450" s="97"/>
      <c r="D5450" s="98"/>
      <c r="E5450" s="98"/>
      <c r="F5450" s="98"/>
      <c r="G5450" s="98"/>
      <c r="H5450" s="98"/>
      <c r="I5450" s="98"/>
      <c r="J5450" s="98"/>
      <c r="K5450" s="98"/>
      <c r="L5450" s="98"/>
      <c r="M5450" s="98"/>
    </row>
    <row r="5451" spans="1:13">
      <c r="A5451" s="5"/>
      <c r="B5451" s="97"/>
      <c r="C5451" s="97"/>
      <c r="D5451" s="98"/>
      <c r="E5451" s="98"/>
      <c r="F5451" s="98"/>
      <c r="G5451" s="98"/>
      <c r="H5451" s="98"/>
      <c r="I5451" s="98"/>
      <c r="J5451" s="98"/>
      <c r="K5451" s="98"/>
      <c r="L5451" s="98"/>
      <c r="M5451" s="98"/>
    </row>
    <row r="5452" spans="1:13">
      <c r="A5452" s="5"/>
      <c r="B5452" s="97"/>
      <c r="C5452" s="97"/>
      <c r="D5452" s="98"/>
      <c r="E5452" s="98"/>
      <c r="F5452" s="98"/>
      <c r="G5452" s="98"/>
      <c r="H5452" s="98"/>
      <c r="I5452" s="98"/>
      <c r="J5452" s="98"/>
      <c r="K5452" s="98"/>
      <c r="L5452" s="98"/>
      <c r="M5452" s="98"/>
    </row>
    <row r="5453" spans="1:13">
      <c r="A5453" s="5"/>
      <c r="B5453" s="97"/>
      <c r="C5453" s="97"/>
      <c r="D5453" s="98"/>
      <c r="E5453" s="98"/>
      <c r="F5453" s="98"/>
      <c r="G5453" s="98"/>
      <c r="H5453" s="98"/>
      <c r="I5453" s="98"/>
      <c r="J5453" s="98"/>
      <c r="K5453" s="98"/>
      <c r="L5453" s="98"/>
      <c r="M5453" s="98"/>
    </row>
    <row r="5454" spans="1:13">
      <c r="A5454" s="5"/>
      <c r="B5454" s="97"/>
      <c r="C5454" s="97"/>
      <c r="D5454" s="98"/>
      <c r="E5454" s="98"/>
      <c r="F5454" s="98"/>
      <c r="G5454" s="98"/>
      <c r="H5454" s="98"/>
      <c r="I5454" s="98"/>
      <c r="J5454" s="98"/>
      <c r="K5454" s="98"/>
      <c r="L5454" s="98"/>
      <c r="M5454" s="98"/>
    </row>
    <row r="5455" spans="1:13">
      <c r="A5455" s="5"/>
      <c r="B5455" s="97"/>
      <c r="C5455" s="97"/>
      <c r="D5455" s="98"/>
      <c r="E5455" s="98"/>
      <c r="F5455" s="98"/>
      <c r="G5455" s="98"/>
      <c r="H5455" s="98"/>
      <c r="I5455" s="98"/>
      <c r="J5455" s="98"/>
      <c r="K5455" s="98"/>
      <c r="L5455" s="98"/>
      <c r="M5455" s="98"/>
    </row>
    <row r="5456" spans="1:13">
      <c r="A5456" s="5"/>
      <c r="B5456" s="97"/>
      <c r="C5456" s="97"/>
      <c r="D5456" s="98"/>
      <c r="E5456" s="98"/>
      <c r="F5456" s="98"/>
      <c r="G5456" s="98"/>
      <c r="H5456" s="98"/>
      <c r="I5456" s="98"/>
      <c r="J5456" s="98"/>
      <c r="K5456" s="98"/>
      <c r="L5456" s="98"/>
      <c r="M5456" s="98"/>
    </row>
    <row r="5457" spans="1:13">
      <c r="A5457" s="5"/>
      <c r="B5457" s="97"/>
      <c r="C5457" s="97"/>
      <c r="D5457" s="98"/>
      <c r="E5457" s="98"/>
      <c r="F5457" s="98"/>
      <c r="G5457" s="98"/>
      <c r="H5457" s="98"/>
      <c r="I5457" s="98"/>
      <c r="J5457" s="98"/>
      <c r="K5457" s="98"/>
      <c r="L5457" s="98"/>
      <c r="M5457" s="98"/>
    </row>
    <row r="5458" spans="1:13">
      <c r="A5458" s="5"/>
      <c r="B5458" s="3"/>
      <c r="C5458" s="3"/>
      <c r="D5458" s="4"/>
      <c r="E5458" s="4"/>
      <c r="F5458" s="4"/>
      <c r="G5458" s="4"/>
      <c r="H5458" s="98"/>
      <c r="I5458" s="98"/>
      <c r="J5458" s="98"/>
      <c r="K5458" s="98"/>
      <c r="L5458" s="4"/>
      <c r="M5458" s="4"/>
    </row>
    <row r="5459" spans="1:13">
      <c r="A5459" s="5"/>
      <c r="B5459" s="3"/>
      <c r="C5459" s="3"/>
      <c r="D5459" s="4"/>
      <c r="E5459" s="4"/>
      <c r="F5459" s="4"/>
      <c r="G5459" s="4"/>
      <c r="H5459" s="98"/>
      <c r="I5459" s="4"/>
      <c r="J5459" s="4"/>
      <c r="K5459" s="4"/>
      <c r="L5459" s="4"/>
      <c r="M5459" s="4"/>
    </row>
    <row r="5460" spans="1:13">
      <c r="A5460" s="5"/>
      <c r="B5460" s="97"/>
      <c r="C5460" s="97"/>
      <c r="D5460" s="98"/>
      <c r="E5460" s="98"/>
      <c r="F5460" s="98"/>
      <c r="G5460" s="98"/>
      <c r="H5460" s="98"/>
      <c r="I5460" s="98"/>
      <c r="J5460" s="98"/>
      <c r="K5460" s="98"/>
      <c r="L5460" s="98"/>
      <c r="M5460" s="98"/>
    </row>
    <row r="5461" spans="1:13">
      <c r="A5461" s="5"/>
      <c r="B5461" s="97"/>
      <c r="C5461" s="97"/>
      <c r="D5461" s="98"/>
      <c r="E5461" s="98"/>
      <c r="F5461" s="98"/>
      <c r="G5461" s="98"/>
      <c r="H5461" s="98"/>
      <c r="I5461" s="98"/>
      <c r="J5461" s="98"/>
      <c r="K5461" s="98"/>
      <c r="L5461" s="98"/>
      <c r="M5461" s="98"/>
    </row>
    <row r="5462" spans="1:13">
      <c r="A5462" s="5"/>
      <c r="B5462" s="97"/>
      <c r="C5462" s="97"/>
      <c r="D5462" s="98"/>
      <c r="E5462" s="98"/>
      <c r="F5462" s="98"/>
      <c r="G5462" s="98"/>
      <c r="H5462" s="98"/>
      <c r="I5462" s="98"/>
      <c r="J5462" s="98"/>
      <c r="K5462" s="98"/>
      <c r="L5462" s="98"/>
      <c r="M5462" s="98"/>
    </row>
    <row r="5463" spans="1:13">
      <c r="A5463" s="5"/>
      <c r="B5463" s="97"/>
      <c r="C5463" s="97"/>
      <c r="D5463" s="98"/>
      <c r="E5463" s="98"/>
      <c r="F5463" s="98"/>
      <c r="G5463" s="98"/>
      <c r="H5463" s="98"/>
      <c r="I5463" s="98"/>
      <c r="J5463" s="98"/>
      <c r="K5463" s="98"/>
      <c r="L5463" s="98"/>
      <c r="M5463" s="98"/>
    </row>
    <row r="5464" spans="1:13">
      <c r="A5464" s="5"/>
      <c r="B5464" s="97"/>
      <c r="C5464" s="97"/>
      <c r="D5464" s="98"/>
      <c r="E5464" s="98"/>
      <c r="F5464" s="98"/>
      <c r="G5464" s="98"/>
      <c r="H5464" s="98"/>
      <c r="I5464" s="98"/>
      <c r="J5464" s="98"/>
      <c r="K5464" s="98"/>
      <c r="L5464" s="98"/>
      <c r="M5464" s="98"/>
    </row>
    <row r="5465" spans="1:13">
      <c r="A5465" s="5"/>
      <c r="B5465" s="97"/>
      <c r="C5465" s="97"/>
      <c r="D5465" s="98"/>
      <c r="E5465" s="98"/>
      <c r="F5465" s="98"/>
      <c r="G5465" s="98"/>
      <c r="H5465" s="98"/>
      <c r="I5465" s="98"/>
      <c r="J5465" s="98"/>
      <c r="K5465" s="98"/>
      <c r="L5465" s="98"/>
      <c r="M5465" s="98"/>
    </row>
    <row r="5466" spans="1:13">
      <c r="A5466" s="5"/>
      <c r="B5466" s="97"/>
      <c r="C5466" s="97"/>
      <c r="D5466" s="98"/>
      <c r="E5466" s="98"/>
      <c r="F5466" s="98"/>
      <c r="G5466" s="98"/>
      <c r="H5466" s="98"/>
      <c r="I5466" s="98"/>
      <c r="J5466" s="98"/>
      <c r="K5466" s="98"/>
      <c r="L5466" s="98"/>
      <c r="M5466" s="98"/>
    </row>
    <row r="5467" spans="1:13">
      <c r="A5467" s="5"/>
      <c r="B5467" s="97"/>
      <c r="C5467" s="97"/>
      <c r="D5467" s="98"/>
      <c r="E5467" s="98"/>
      <c r="F5467" s="98"/>
      <c r="G5467" s="98"/>
      <c r="H5467" s="98"/>
      <c r="I5467" s="98"/>
      <c r="J5467" s="98"/>
      <c r="K5467" s="98"/>
      <c r="L5467" s="98"/>
      <c r="M5467" s="98"/>
    </row>
    <row r="5468" spans="1:13">
      <c r="A5468" s="5"/>
      <c r="B5468" s="97"/>
      <c r="C5468" s="97"/>
      <c r="D5468" s="98"/>
      <c r="E5468" s="98"/>
      <c r="F5468" s="98"/>
      <c r="G5468" s="98"/>
      <c r="H5468" s="98"/>
      <c r="I5468" s="98"/>
      <c r="J5468" s="98"/>
      <c r="K5468" s="98"/>
      <c r="L5468" s="98"/>
      <c r="M5468" s="98"/>
    </row>
    <row r="5469" spans="1:13">
      <c r="A5469" s="5"/>
      <c r="B5469" s="97"/>
      <c r="C5469" s="97"/>
      <c r="D5469" s="98"/>
      <c r="E5469" s="98"/>
      <c r="F5469" s="98"/>
      <c r="G5469" s="98"/>
      <c r="H5469" s="98"/>
      <c r="I5469" s="98"/>
      <c r="J5469" s="98"/>
      <c r="K5469" s="98"/>
      <c r="L5469" s="98"/>
      <c r="M5469" s="98"/>
    </row>
    <row r="5470" spans="1:13">
      <c r="A5470" s="5"/>
      <c r="B5470" s="97"/>
      <c r="C5470" s="97"/>
      <c r="D5470" s="98"/>
      <c r="E5470" s="98"/>
      <c r="F5470" s="98"/>
      <c r="G5470" s="98"/>
      <c r="H5470" s="98"/>
      <c r="I5470" s="98"/>
      <c r="J5470" s="98"/>
      <c r="K5470" s="98"/>
      <c r="L5470" s="98"/>
      <c r="M5470" s="98"/>
    </row>
    <row r="5471" spans="1:13">
      <c r="A5471" s="5"/>
      <c r="B5471" s="97"/>
      <c r="C5471" s="97"/>
      <c r="D5471" s="98"/>
      <c r="E5471" s="98"/>
      <c r="F5471" s="98"/>
      <c r="G5471" s="98"/>
      <c r="H5471" s="98"/>
      <c r="I5471" s="98"/>
      <c r="J5471" s="98"/>
      <c r="K5471" s="98"/>
      <c r="L5471" s="98"/>
      <c r="M5471" s="98"/>
    </row>
    <row r="5472" spans="1:13">
      <c r="A5472" s="5"/>
      <c r="B5472" s="97"/>
      <c r="C5472" s="97"/>
      <c r="D5472" s="98"/>
      <c r="E5472" s="98"/>
      <c r="F5472" s="98"/>
      <c r="G5472" s="98"/>
      <c r="H5472" s="98"/>
      <c r="I5472" s="98"/>
      <c r="J5472" s="98"/>
      <c r="K5472" s="98"/>
      <c r="L5472" s="98"/>
      <c r="M5472" s="98"/>
    </row>
    <row r="5473" spans="1:13">
      <c r="A5473" s="5"/>
      <c r="B5473" s="97"/>
      <c r="C5473" s="97"/>
      <c r="D5473" s="98"/>
      <c r="E5473" s="98"/>
      <c r="F5473" s="98"/>
      <c r="G5473" s="98"/>
      <c r="H5473" s="98"/>
      <c r="I5473" s="98"/>
      <c r="J5473" s="98"/>
      <c r="K5473" s="98"/>
      <c r="L5473" s="98"/>
      <c r="M5473" s="98"/>
    </row>
    <row r="5474" spans="1:13">
      <c r="A5474" s="5"/>
      <c r="B5474" s="97"/>
      <c r="C5474" s="97"/>
      <c r="D5474" s="98"/>
      <c r="E5474" s="98"/>
      <c r="F5474" s="98"/>
      <c r="G5474" s="98"/>
      <c r="H5474" s="98"/>
      <c r="I5474" s="98"/>
      <c r="J5474" s="98"/>
      <c r="K5474" s="98"/>
      <c r="L5474" s="98"/>
      <c r="M5474" s="98"/>
    </row>
    <row r="5475" spans="1:13">
      <c r="A5475" s="5"/>
      <c r="B5475" s="97"/>
      <c r="C5475" s="97"/>
      <c r="D5475" s="98"/>
      <c r="E5475" s="98"/>
      <c r="F5475" s="98"/>
      <c r="G5475" s="98"/>
      <c r="H5475" s="98"/>
      <c r="I5475" s="98"/>
      <c r="J5475" s="98"/>
      <c r="K5475" s="98"/>
      <c r="L5475" s="98"/>
      <c r="M5475" s="98"/>
    </row>
    <row r="5476" spans="1:13">
      <c r="A5476" s="5"/>
      <c r="B5476" s="97"/>
      <c r="C5476" s="97"/>
      <c r="D5476" s="98"/>
      <c r="E5476" s="98"/>
      <c r="F5476" s="98"/>
      <c r="G5476" s="98"/>
      <c r="H5476" s="98"/>
      <c r="I5476" s="98"/>
      <c r="J5476" s="98"/>
      <c r="K5476" s="98"/>
      <c r="L5476" s="98"/>
      <c r="M5476" s="98"/>
    </row>
    <row r="5477" spans="1:13">
      <c r="A5477" s="5"/>
      <c r="B5477" s="97"/>
      <c r="C5477" s="97"/>
      <c r="D5477" s="98"/>
      <c r="E5477" s="98"/>
      <c r="F5477" s="98"/>
      <c r="G5477" s="98"/>
      <c r="H5477" s="98"/>
      <c r="I5477" s="98"/>
      <c r="J5477" s="98"/>
      <c r="K5477" s="98"/>
      <c r="L5477" s="98"/>
      <c r="M5477" s="98"/>
    </row>
    <row r="5478" spans="1:13">
      <c r="A5478" s="5"/>
      <c r="B5478" s="97"/>
      <c r="C5478" s="97"/>
      <c r="D5478" s="98"/>
      <c r="E5478" s="98"/>
      <c r="F5478" s="98"/>
      <c r="G5478" s="98"/>
      <c r="H5478" s="98"/>
      <c r="I5478" s="98"/>
      <c r="J5478" s="98"/>
      <c r="K5478" s="98"/>
      <c r="L5478" s="98"/>
      <c r="M5478" s="98"/>
    </row>
    <row r="5479" spans="1:13">
      <c r="A5479" s="5"/>
      <c r="B5479" s="97"/>
      <c r="C5479" s="97"/>
      <c r="D5479" s="98"/>
      <c r="E5479" s="98"/>
      <c r="F5479" s="98"/>
      <c r="G5479" s="98"/>
      <c r="H5479" s="98"/>
      <c r="I5479" s="98"/>
      <c r="J5479" s="98"/>
      <c r="K5479" s="98"/>
      <c r="L5479" s="98"/>
      <c r="M5479" s="98"/>
    </row>
    <row r="5480" spans="1:13">
      <c r="A5480" s="5"/>
      <c r="B5480" s="97"/>
      <c r="C5480" s="97"/>
      <c r="D5480" s="98"/>
      <c r="E5480" s="98"/>
      <c r="F5480" s="98"/>
      <c r="G5480" s="98"/>
      <c r="H5480" s="98"/>
      <c r="I5480" s="98"/>
      <c r="J5480" s="98"/>
      <c r="K5480" s="98"/>
      <c r="L5480" s="98"/>
      <c r="M5480" s="98"/>
    </row>
    <row r="5481" spans="1:13">
      <c r="A5481" s="5"/>
      <c r="B5481" s="97"/>
      <c r="C5481" s="97"/>
      <c r="D5481" s="98"/>
      <c r="E5481" s="98"/>
      <c r="F5481" s="98"/>
      <c r="G5481" s="98"/>
      <c r="H5481" s="98"/>
      <c r="I5481" s="98"/>
      <c r="J5481" s="98"/>
      <c r="K5481" s="98"/>
      <c r="L5481" s="98"/>
      <c r="M5481" s="98"/>
    </row>
    <row r="5482" spans="1:13">
      <c r="A5482" s="5"/>
      <c r="B5482" s="97"/>
      <c r="C5482" s="97"/>
      <c r="D5482" s="98"/>
      <c r="E5482" s="98"/>
      <c r="F5482" s="98"/>
      <c r="G5482" s="98"/>
      <c r="H5482" s="98"/>
      <c r="I5482" s="98"/>
      <c r="J5482" s="98"/>
      <c r="K5482" s="98"/>
      <c r="L5482" s="98"/>
      <c r="M5482" s="98"/>
    </row>
    <row r="5483" spans="1:13">
      <c r="A5483" s="5"/>
      <c r="B5483" s="97"/>
      <c r="C5483" s="97"/>
      <c r="D5483" s="98"/>
      <c r="E5483" s="98"/>
      <c r="F5483" s="98"/>
      <c r="G5483" s="98"/>
      <c r="H5483" s="98"/>
      <c r="I5483" s="98"/>
      <c r="J5483" s="98"/>
      <c r="K5483" s="98"/>
      <c r="L5483" s="98"/>
      <c r="M5483" s="98"/>
    </row>
    <row r="5484" spans="1:13">
      <c r="A5484" s="5"/>
      <c r="B5484" s="97"/>
      <c r="C5484" s="97"/>
      <c r="D5484" s="98"/>
      <c r="E5484" s="98"/>
      <c r="F5484" s="98"/>
      <c r="G5484" s="98"/>
      <c r="H5484" s="98"/>
      <c r="I5484" s="98"/>
      <c r="J5484" s="98"/>
      <c r="K5484" s="98"/>
      <c r="L5484" s="98"/>
      <c r="M5484" s="98"/>
    </row>
    <row r="5485" spans="1:13">
      <c r="A5485" s="5"/>
      <c r="B5485" s="97"/>
      <c r="C5485" s="97"/>
      <c r="D5485" s="98"/>
      <c r="E5485" s="98"/>
      <c r="F5485" s="98"/>
      <c r="G5485" s="98"/>
      <c r="H5485" s="98"/>
      <c r="I5485" s="98"/>
      <c r="J5485" s="98"/>
      <c r="K5485" s="98"/>
      <c r="L5485" s="98"/>
      <c r="M5485" s="98"/>
    </row>
    <row r="5486" spans="1:13">
      <c r="A5486" s="5"/>
      <c r="B5486" s="97"/>
      <c r="C5486" s="97"/>
      <c r="D5486" s="98"/>
      <c r="E5486" s="98"/>
      <c r="F5486" s="98"/>
      <c r="G5486" s="98"/>
      <c r="H5486" s="98"/>
      <c r="I5486" s="98"/>
      <c r="J5486" s="98"/>
      <c r="K5486" s="98"/>
      <c r="L5486" s="98"/>
      <c r="M5486" s="98"/>
    </row>
    <row r="5487" spans="1:13">
      <c r="A5487" s="5"/>
      <c r="B5487" s="97"/>
      <c r="C5487" s="97"/>
      <c r="D5487" s="98"/>
      <c r="E5487" s="98"/>
      <c r="F5487" s="98"/>
      <c r="G5487" s="98"/>
      <c r="H5487" s="98"/>
      <c r="I5487" s="98"/>
      <c r="J5487" s="98"/>
      <c r="K5487" s="98"/>
      <c r="L5487" s="98"/>
      <c r="M5487" s="98"/>
    </row>
    <row r="5488" spans="1:13">
      <c r="A5488" s="5"/>
      <c r="B5488" s="97"/>
      <c r="C5488" s="97"/>
      <c r="D5488" s="98"/>
      <c r="E5488" s="98"/>
      <c r="F5488" s="98"/>
      <c r="G5488" s="98"/>
      <c r="H5488" s="98"/>
      <c r="I5488" s="98"/>
      <c r="J5488" s="98"/>
      <c r="K5488" s="98"/>
      <c r="L5488" s="98"/>
      <c r="M5488" s="98"/>
    </row>
    <row r="5489" spans="1:13">
      <c r="A5489" s="5"/>
      <c r="B5489" s="97"/>
      <c r="C5489" s="97"/>
      <c r="D5489" s="98"/>
      <c r="E5489" s="98"/>
      <c r="F5489" s="98"/>
      <c r="G5489" s="98"/>
      <c r="H5489" s="98"/>
      <c r="I5489" s="98"/>
      <c r="J5489" s="98"/>
      <c r="K5489" s="98"/>
      <c r="L5489" s="98"/>
      <c r="M5489" s="98"/>
    </row>
    <row r="5490" spans="1:13">
      <c r="A5490" s="5"/>
      <c r="B5490" s="97"/>
      <c r="C5490" s="97"/>
      <c r="D5490" s="98"/>
      <c r="E5490" s="98"/>
      <c r="F5490" s="98"/>
      <c r="G5490" s="98"/>
      <c r="H5490" s="98"/>
      <c r="I5490" s="98"/>
      <c r="J5490" s="98"/>
      <c r="K5490" s="98"/>
      <c r="L5490" s="98"/>
      <c r="M5490" s="98"/>
    </row>
    <row r="5491" spans="1:13">
      <c r="A5491" s="5"/>
      <c r="B5491" s="97"/>
      <c r="C5491" s="97"/>
      <c r="D5491" s="98"/>
      <c r="E5491" s="98"/>
      <c r="F5491" s="98"/>
      <c r="G5491" s="98"/>
      <c r="H5491" s="98"/>
      <c r="I5491" s="98"/>
      <c r="J5491" s="98"/>
      <c r="K5491" s="98"/>
      <c r="L5491" s="98"/>
      <c r="M5491" s="98"/>
    </row>
    <row r="5492" spans="1:13">
      <c r="A5492" s="5"/>
      <c r="B5492" s="97"/>
      <c r="C5492" s="97"/>
      <c r="D5492" s="98"/>
      <c r="E5492" s="98"/>
      <c r="F5492" s="98"/>
      <c r="G5492" s="98"/>
      <c r="H5492" s="98"/>
      <c r="I5492" s="98"/>
      <c r="J5492" s="98"/>
      <c r="K5492" s="98"/>
      <c r="L5492" s="98"/>
      <c r="M5492" s="98"/>
    </row>
    <row r="5493" spans="1:13">
      <c r="A5493" s="5"/>
      <c r="B5493" s="97"/>
      <c r="C5493" s="97"/>
      <c r="D5493" s="98"/>
      <c r="E5493" s="98"/>
      <c r="F5493" s="98"/>
      <c r="G5493" s="98"/>
      <c r="H5493" s="98"/>
      <c r="I5493" s="98"/>
      <c r="J5493" s="98"/>
      <c r="K5493" s="98"/>
      <c r="L5493" s="98"/>
      <c r="M5493" s="98"/>
    </row>
    <row r="5494" spans="1:13">
      <c r="A5494" s="5"/>
      <c r="B5494" s="97"/>
      <c r="C5494" s="97"/>
      <c r="D5494" s="98"/>
      <c r="E5494" s="98"/>
      <c r="F5494" s="98"/>
      <c r="G5494" s="98"/>
      <c r="H5494" s="98"/>
      <c r="I5494" s="98"/>
      <c r="J5494" s="98"/>
      <c r="K5494" s="98"/>
      <c r="L5494" s="98"/>
      <c r="M5494" s="98"/>
    </row>
    <row r="5495" spans="1:13">
      <c r="A5495" s="5"/>
      <c r="B5495" s="97"/>
      <c r="C5495" s="97"/>
      <c r="D5495" s="98"/>
      <c r="E5495" s="98"/>
      <c r="F5495" s="98"/>
      <c r="G5495" s="98"/>
      <c r="H5495" s="98"/>
      <c r="I5495" s="98"/>
      <c r="J5495" s="98"/>
      <c r="K5495" s="98"/>
      <c r="L5495" s="98"/>
      <c r="M5495" s="98"/>
    </row>
    <row r="5496" spans="1:13">
      <c r="A5496" s="5"/>
      <c r="B5496" s="97"/>
      <c r="C5496" s="97"/>
      <c r="D5496" s="98"/>
      <c r="E5496" s="98"/>
      <c r="F5496" s="98"/>
      <c r="G5496" s="98"/>
      <c r="H5496" s="98"/>
      <c r="I5496" s="98"/>
      <c r="J5496" s="98"/>
      <c r="K5496" s="98"/>
      <c r="L5496" s="98"/>
      <c r="M5496" s="98"/>
    </row>
    <row r="5497" spans="1:13">
      <c r="A5497" s="5"/>
      <c r="B5497" s="97"/>
      <c r="C5497" s="97"/>
      <c r="D5497" s="98"/>
      <c r="E5497" s="98"/>
      <c r="F5497" s="98"/>
      <c r="G5497" s="98"/>
      <c r="H5497" s="98"/>
      <c r="I5497" s="98"/>
      <c r="J5497" s="98"/>
      <c r="K5497" s="98"/>
      <c r="L5497" s="98"/>
      <c r="M5497" s="98"/>
    </row>
    <row r="5498" spans="1:13">
      <c r="A5498" s="5"/>
      <c r="B5498" s="97"/>
      <c r="C5498" s="97"/>
      <c r="D5498" s="98"/>
      <c r="E5498" s="98"/>
      <c r="F5498" s="98"/>
      <c r="G5498" s="98"/>
      <c r="H5498" s="98"/>
      <c r="I5498" s="98"/>
      <c r="J5498" s="98"/>
      <c r="K5498" s="98"/>
      <c r="L5498" s="98"/>
      <c r="M5498" s="98"/>
    </row>
    <row r="5499" spans="1:13">
      <c r="A5499" s="5"/>
      <c r="B5499" s="97"/>
      <c r="C5499" s="97"/>
      <c r="D5499" s="98"/>
      <c r="E5499" s="98"/>
      <c r="F5499" s="98"/>
      <c r="G5499" s="98"/>
      <c r="H5499" s="98"/>
      <c r="I5499" s="98"/>
      <c r="J5499" s="98"/>
      <c r="K5499" s="98"/>
      <c r="L5499" s="98"/>
      <c r="M5499" s="98"/>
    </row>
    <row r="5500" spans="1:13">
      <c r="A5500" s="5"/>
      <c r="B5500" s="97"/>
      <c r="C5500" s="97"/>
      <c r="D5500" s="98"/>
      <c r="E5500" s="98"/>
      <c r="F5500" s="98"/>
      <c r="G5500" s="98"/>
      <c r="H5500" s="98"/>
      <c r="I5500" s="98"/>
      <c r="J5500" s="98"/>
      <c r="K5500" s="98"/>
      <c r="L5500" s="98"/>
      <c r="M5500" s="98"/>
    </row>
    <row r="5501" spans="1:13">
      <c r="A5501" s="5"/>
      <c r="B5501" s="97"/>
      <c r="C5501" s="97"/>
      <c r="D5501" s="98"/>
      <c r="E5501" s="98"/>
      <c r="F5501" s="98"/>
      <c r="G5501" s="98"/>
      <c r="H5501" s="98"/>
      <c r="I5501" s="98"/>
      <c r="J5501" s="98"/>
      <c r="K5501" s="98"/>
      <c r="L5501" s="98"/>
      <c r="M5501" s="98"/>
    </row>
    <row r="5502" spans="1:13">
      <c r="A5502" s="5"/>
      <c r="B5502" s="97"/>
      <c r="C5502" s="97"/>
      <c r="D5502" s="98"/>
      <c r="E5502" s="98"/>
      <c r="F5502" s="98"/>
      <c r="G5502" s="98"/>
      <c r="H5502" s="98"/>
      <c r="I5502" s="98"/>
      <c r="J5502" s="98"/>
      <c r="K5502" s="98"/>
      <c r="L5502" s="98"/>
      <c r="M5502" s="98"/>
    </row>
    <row r="5503" spans="1:13">
      <c r="A5503" s="5"/>
      <c r="B5503" s="97"/>
      <c r="C5503" s="97"/>
      <c r="D5503" s="98"/>
      <c r="E5503" s="98"/>
      <c r="F5503" s="98"/>
      <c r="G5503" s="98"/>
      <c r="H5503" s="98"/>
      <c r="I5503" s="98"/>
      <c r="J5503" s="98"/>
      <c r="K5503" s="98"/>
      <c r="L5503" s="98"/>
      <c r="M5503" s="98"/>
    </row>
    <row r="5504" spans="1:13">
      <c r="A5504" s="5"/>
      <c r="B5504" s="97"/>
      <c r="C5504" s="97"/>
      <c r="D5504" s="98"/>
      <c r="E5504" s="98"/>
      <c r="F5504" s="98"/>
      <c r="G5504" s="98"/>
      <c r="H5504" s="98"/>
      <c r="I5504" s="98"/>
      <c r="J5504" s="98"/>
      <c r="K5504" s="98"/>
      <c r="L5504" s="98"/>
      <c r="M5504" s="98"/>
    </row>
    <row r="5505" spans="1:13">
      <c r="A5505" s="5"/>
      <c r="B5505" s="97"/>
      <c r="C5505" s="97"/>
      <c r="D5505" s="98"/>
      <c r="E5505" s="98"/>
      <c r="F5505" s="98"/>
      <c r="G5505" s="98"/>
      <c r="H5505" s="98"/>
      <c r="I5505" s="98"/>
      <c r="J5505" s="98"/>
      <c r="K5505" s="98"/>
      <c r="L5505" s="98"/>
      <c r="M5505" s="98"/>
    </row>
    <row r="5506" spans="1:13">
      <c r="A5506" s="5"/>
      <c r="B5506" s="97"/>
      <c r="C5506" s="97"/>
      <c r="D5506" s="98"/>
      <c r="E5506" s="98"/>
      <c r="F5506" s="98"/>
      <c r="G5506" s="98"/>
      <c r="H5506" s="98"/>
      <c r="I5506" s="98"/>
      <c r="J5506" s="98"/>
      <c r="K5506" s="98"/>
      <c r="L5506" s="98"/>
      <c r="M5506" s="98"/>
    </row>
    <row r="5507" spans="1:13">
      <c r="A5507" s="5"/>
      <c r="B5507" s="97"/>
      <c r="C5507" s="97"/>
      <c r="D5507" s="98"/>
      <c r="E5507" s="98"/>
      <c r="F5507" s="98"/>
      <c r="G5507" s="98"/>
      <c r="H5507" s="98"/>
      <c r="I5507" s="98"/>
      <c r="J5507" s="98"/>
      <c r="K5507" s="98"/>
      <c r="L5507" s="98"/>
      <c r="M5507" s="98"/>
    </row>
    <row r="5508" spans="1:13">
      <c r="A5508" s="5"/>
      <c r="B5508" s="97"/>
      <c r="C5508" s="97"/>
      <c r="D5508" s="98"/>
      <c r="E5508" s="98"/>
      <c r="F5508" s="98"/>
      <c r="G5508" s="98"/>
      <c r="H5508" s="98"/>
      <c r="I5508" s="98"/>
      <c r="J5508" s="98"/>
      <c r="K5508" s="98"/>
      <c r="L5508" s="98"/>
      <c r="M5508" s="98"/>
    </row>
    <row r="5509" spans="1:13">
      <c r="A5509" s="5"/>
      <c r="B5509" s="97"/>
      <c r="C5509" s="97"/>
      <c r="D5509" s="98"/>
      <c r="E5509" s="98"/>
      <c r="F5509" s="98"/>
      <c r="G5509" s="98"/>
      <c r="H5509" s="98"/>
      <c r="I5509" s="98"/>
      <c r="J5509" s="98"/>
      <c r="K5509" s="98"/>
      <c r="L5509" s="98"/>
      <c r="M5509" s="98"/>
    </row>
    <row r="5510" spans="1:13">
      <c r="A5510" s="5"/>
      <c r="B5510" s="97"/>
      <c r="C5510" s="97"/>
      <c r="D5510" s="98"/>
      <c r="E5510" s="98"/>
      <c r="F5510" s="98"/>
      <c r="G5510" s="98"/>
      <c r="H5510" s="98"/>
      <c r="I5510" s="98"/>
      <c r="J5510" s="98"/>
      <c r="K5510" s="98"/>
      <c r="L5510" s="98"/>
      <c r="M5510" s="98"/>
    </row>
    <row r="5511" spans="1:13">
      <c r="A5511" s="5"/>
      <c r="B5511" s="97"/>
      <c r="C5511" s="97"/>
      <c r="D5511" s="98"/>
      <c r="E5511" s="98"/>
      <c r="F5511" s="98"/>
      <c r="G5511" s="98"/>
      <c r="H5511" s="98"/>
      <c r="I5511" s="98"/>
      <c r="J5511" s="98"/>
      <c r="K5511" s="98"/>
      <c r="L5511" s="98"/>
      <c r="M5511" s="98"/>
    </row>
    <row r="5512" spans="1:13">
      <c r="A5512" s="5"/>
      <c r="B5512" s="97"/>
      <c r="C5512" s="97"/>
      <c r="D5512" s="98"/>
      <c r="E5512" s="98"/>
      <c r="F5512" s="98"/>
      <c r="G5512" s="98"/>
      <c r="H5512" s="98"/>
      <c r="I5512" s="98"/>
      <c r="J5512" s="98"/>
      <c r="K5512" s="98"/>
      <c r="L5512" s="98"/>
      <c r="M5512" s="98"/>
    </row>
    <row r="5513" spans="1:13">
      <c r="A5513" s="5"/>
      <c r="B5513" s="97"/>
      <c r="C5513" s="97"/>
      <c r="D5513" s="98"/>
      <c r="E5513" s="98"/>
      <c r="F5513" s="98"/>
      <c r="G5513" s="98"/>
      <c r="H5513" s="98"/>
      <c r="I5513" s="98"/>
      <c r="J5513" s="98"/>
      <c r="K5513" s="98"/>
      <c r="L5513" s="98"/>
      <c r="M5513" s="98"/>
    </row>
    <row r="5514" spans="1:13">
      <c r="A5514" s="5"/>
      <c r="B5514" s="97"/>
      <c r="C5514" s="97"/>
      <c r="D5514" s="98"/>
      <c r="E5514" s="98"/>
      <c r="F5514" s="98"/>
      <c r="G5514" s="98"/>
      <c r="H5514" s="98"/>
      <c r="I5514" s="98"/>
      <c r="J5514" s="98"/>
      <c r="K5514" s="98"/>
      <c r="L5514" s="98"/>
      <c r="M5514" s="98"/>
    </row>
    <row r="5515" spans="1:13">
      <c r="A5515" s="5"/>
      <c r="B5515" s="97"/>
      <c r="C5515" s="97"/>
      <c r="D5515" s="98"/>
      <c r="E5515" s="98"/>
      <c r="F5515" s="98"/>
      <c r="G5515" s="98"/>
      <c r="H5515" s="98"/>
      <c r="I5515" s="98"/>
      <c r="J5515" s="98"/>
      <c r="K5515" s="98"/>
      <c r="L5515" s="98"/>
      <c r="M5515" s="98"/>
    </row>
    <row r="5516" spans="1:13">
      <c r="A5516" s="5"/>
      <c r="B5516" s="97"/>
      <c r="C5516" s="97"/>
      <c r="D5516" s="98"/>
      <c r="E5516" s="98"/>
      <c r="F5516" s="98"/>
      <c r="G5516" s="98"/>
      <c r="H5516" s="98"/>
      <c r="I5516" s="98"/>
      <c r="J5516" s="98"/>
      <c r="K5516" s="98"/>
      <c r="L5516" s="98"/>
      <c r="M5516" s="98"/>
    </row>
    <row r="5517" spans="1:13">
      <c r="A5517" s="5"/>
      <c r="B5517" s="97"/>
      <c r="C5517" s="97"/>
      <c r="D5517" s="98"/>
      <c r="E5517" s="98"/>
      <c r="F5517" s="98"/>
      <c r="G5517" s="98"/>
      <c r="H5517" s="98"/>
      <c r="I5517" s="98"/>
      <c r="J5517" s="98"/>
      <c r="K5517" s="98"/>
      <c r="L5517" s="98"/>
      <c r="M5517" s="98"/>
    </row>
    <row r="5518" spans="1:13">
      <c r="A5518" s="5"/>
      <c r="B5518" s="97"/>
      <c r="C5518" s="97"/>
      <c r="D5518" s="98"/>
      <c r="E5518" s="98"/>
      <c r="F5518" s="98"/>
      <c r="G5518" s="98"/>
      <c r="H5518" s="98"/>
      <c r="I5518" s="98"/>
      <c r="J5518" s="98"/>
      <c r="K5518" s="98"/>
      <c r="L5518" s="98"/>
      <c r="M5518" s="98"/>
    </row>
    <row r="5519" spans="1:13">
      <c r="A5519" s="5"/>
      <c r="B5519" s="97"/>
      <c r="C5519" s="97"/>
      <c r="D5519" s="98"/>
      <c r="E5519" s="98"/>
      <c r="F5519" s="98"/>
      <c r="G5519" s="98"/>
      <c r="H5519" s="98"/>
      <c r="I5519" s="98"/>
      <c r="J5519" s="98"/>
      <c r="K5519" s="98"/>
      <c r="L5519" s="98"/>
      <c r="M5519" s="98"/>
    </row>
    <row r="5520" spans="1:13">
      <c r="A5520" s="5"/>
      <c r="B5520" s="97"/>
      <c r="C5520" s="97"/>
      <c r="D5520" s="98"/>
      <c r="E5520" s="98"/>
      <c r="F5520" s="98"/>
      <c r="G5520" s="98"/>
      <c r="H5520" s="98"/>
      <c r="I5520" s="98"/>
      <c r="J5520" s="98"/>
      <c r="K5520" s="98"/>
      <c r="L5520" s="98"/>
      <c r="M5520" s="98"/>
    </row>
    <row r="5521" spans="1:13">
      <c r="A5521" s="5"/>
      <c r="B5521" s="97"/>
      <c r="C5521" s="97"/>
      <c r="D5521" s="98"/>
      <c r="E5521" s="98"/>
      <c r="F5521" s="98"/>
      <c r="G5521" s="98"/>
      <c r="H5521" s="98"/>
      <c r="I5521" s="98"/>
      <c r="J5521" s="98"/>
      <c r="K5521" s="98"/>
      <c r="L5521" s="98"/>
      <c r="M5521" s="98"/>
    </row>
    <row r="5522" spans="1:13">
      <c r="A5522" s="5"/>
      <c r="B5522" s="97"/>
      <c r="C5522" s="97"/>
      <c r="D5522" s="98"/>
      <c r="E5522" s="98"/>
      <c r="F5522" s="98"/>
      <c r="G5522" s="98"/>
      <c r="H5522" s="98"/>
      <c r="I5522" s="98"/>
      <c r="J5522" s="98"/>
      <c r="K5522" s="98"/>
      <c r="L5522" s="98"/>
      <c r="M5522" s="98"/>
    </row>
    <row r="5523" spans="1:13">
      <c r="A5523" s="5"/>
      <c r="B5523" s="97"/>
      <c r="C5523" s="97"/>
      <c r="D5523" s="98"/>
      <c r="E5523" s="98"/>
      <c r="F5523" s="98"/>
      <c r="G5523" s="98"/>
      <c r="H5523" s="98"/>
      <c r="I5523" s="98"/>
      <c r="J5523" s="98"/>
      <c r="K5523" s="98"/>
      <c r="L5523" s="98"/>
      <c r="M5523" s="98"/>
    </row>
    <row r="5524" spans="1:13">
      <c r="A5524" s="5"/>
      <c r="B5524" s="97"/>
      <c r="C5524" s="97"/>
      <c r="D5524" s="98"/>
      <c r="E5524" s="98"/>
      <c r="F5524" s="98"/>
      <c r="G5524" s="98"/>
      <c r="H5524" s="98"/>
      <c r="I5524" s="98"/>
      <c r="J5524" s="98"/>
      <c r="K5524" s="98"/>
      <c r="L5524" s="98"/>
      <c r="M5524" s="98"/>
    </row>
    <row r="5525" spans="1:13">
      <c r="A5525" s="5"/>
      <c r="B5525" s="97"/>
      <c r="C5525" s="97"/>
      <c r="D5525" s="98"/>
      <c r="E5525" s="98"/>
      <c r="F5525" s="98"/>
      <c r="G5525" s="98"/>
      <c r="H5525" s="98"/>
      <c r="I5525" s="98"/>
      <c r="J5525" s="98"/>
      <c r="K5525" s="98"/>
      <c r="L5525" s="98"/>
      <c r="M5525" s="98"/>
    </row>
    <row r="5526" spans="1:13">
      <c r="A5526" s="5"/>
      <c r="B5526" s="97"/>
      <c r="C5526" s="97"/>
      <c r="D5526" s="98"/>
      <c r="E5526" s="98"/>
      <c r="F5526" s="98"/>
      <c r="G5526" s="98"/>
      <c r="H5526" s="98"/>
      <c r="I5526" s="98"/>
      <c r="J5526" s="98"/>
      <c r="K5526" s="98"/>
      <c r="L5526" s="98"/>
      <c r="M5526" s="98"/>
    </row>
    <row r="5527" spans="1:13">
      <c r="A5527" s="5"/>
      <c r="B5527" s="97"/>
      <c r="C5527" s="97"/>
      <c r="D5527" s="98"/>
      <c r="E5527" s="98"/>
      <c r="F5527" s="98"/>
      <c r="G5527" s="98"/>
      <c r="H5527" s="98"/>
      <c r="I5527" s="98"/>
      <c r="J5527" s="98"/>
      <c r="K5527" s="98"/>
      <c r="L5527" s="98"/>
      <c r="M5527" s="98"/>
    </row>
    <row r="5528" spans="1:13">
      <c r="A5528" s="5"/>
      <c r="B5528" s="97"/>
      <c r="C5528" s="97"/>
      <c r="D5528" s="98"/>
      <c r="E5528" s="98"/>
      <c r="F5528" s="98"/>
      <c r="G5528" s="98"/>
      <c r="H5528" s="98"/>
      <c r="I5528" s="98"/>
      <c r="J5528" s="98"/>
      <c r="K5528" s="98"/>
      <c r="L5528" s="98"/>
      <c r="M5528" s="98"/>
    </row>
    <row r="5529" spans="1:13">
      <c r="A5529" s="5"/>
      <c r="B5529" s="97"/>
      <c r="C5529" s="97"/>
      <c r="D5529" s="98"/>
      <c r="E5529" s="98"/>
      <c r="F5529" s="98"/>
      <c r="G5529" s="98"/>
      <c r="H5529" s="98"/>
      <c r="I5529" s="98"/>
      <c r="J5529" s="98"/>
      <c r="K5529" s="98"/>
      <c r="L5529" s="98"/>
      <c r="M5529" s="98"/>
    </row>
    <row r="5530" spans="1:13">
      <c r="A5530" s="5"/>
      <c r="B5530" s="97"/>
      <c r="C5530" s="97"/>
      <c r="D5530" s="98"/>
      <c r="E5530" s="98"/>
      <c r="F5530" s="98"/>
      <c r="G5530" s="98"/>
      <c r="H5530" s="98"/>
      <c r="I5530" s="98"/>
      <c r="J5530" s="98"/>
      <c r="K5530" s="98"/>
      <c r="L5530" s="98"/>
      <c r="M5530" s="98"/>
    </row>
    <row r="5531" spans="1:13">
      <c r="A5531" s="5"/>
      <c r="B5531" s="97"/>
      <c r="C5531" s="97"/>
      <c r="D5531" s="98"/>
      <c r="E5531" s="98"/>
      <c r="F5531" s="98"/>
      <c r="G5531" s="98"/>
      <c r="H5531" s="98"/>
      <c r="I5531" s="98"/>
      <c r="J5531" s="98"/>
      <c r="K5531" s="98"/>
      <c r="L5531" s="98"/>
      <c r="M5531" s="98"/>
    </row>
    <row r="5532" spans="1:13">
      <c r="A5532" s="5"/>
      <c r="B5532" s="97"/>
      <c r="C5532" s="97"/>
      <c r="D5532" s="98"/>
      <c r="E5532" s="98"/>
      <c r="F5532" s="98"/>
      <c r="G5532" s="98"/>
      <c r="H5532" s="98"/>
      <c r="I5532" s="98"/>
      <c r="J5532" s="98"/>
      <c r="K5532" s="98"/>
      <c r="L5532" s="98"/>
      <c r="M5532" s="98"/>
    </row>
    <row r="5533" spans="1:13">
      <c r="A5533" s="5"/>
      <c r="B5533" s="97"/>
      <c r="C5533" s="97"/>
      <c r="D5533" s="98"/>
      <c r="E5533" s="98"/>
      <c r="F5533" s="98"/>
      <c r="G5533" s="98"/>
      <c r="H5533" s="98"/>
      <c r="I5533" s="98"/>
      <c r="J5533" s="98"/>
      <c r="K5533" s="98"/>
      <c r="L5533" s="98"/>
      <c r="M5533" s="98"/>
    </row>
    <row r="5534" spans="1:13">
      <c r="A5534" s="5"/>
      <c r="B5534" s="97"/>
      <c r="C5534" s="97"/>
      <c r="D5534" s="98"/>
      <c r="E5534" s="98"/>
      <c r="F5534" s="98"/>
      <c r="G5534" s="98"/>
      <c r="H5534" s="98"/>
      <c r="I5534" s="98"/>
      <c r="J5534" s="98"/>
      <c r="K5534" s="98"/>
      <c r="L5534" s="98"/>
      <c r="M5534" s="98"/>
    </row>
    <row r="5535" spans="1:13">
      <c r="A5535" s="5"/>
      <c r="B5535" s="97"/>
      <c r="C5535" s="97"/>
      <c r="D5535" s="98"/>
      <c r="E5535" s="98"/>
      <c r="F5535" s="98"/>
      <c r="G5535" s="98"/>
      <c r="H5535" s="98"/>
      <c r="I5535" s="98"/>
      <c r="J5535" s="98"/>
      <c r="K5535" s="98"/>
      <c r="L5535" s="98"/>
      <c r="M5535" s="98"/>
    </row>
    <row r="5536" spans="1:13">
      <c r="A5536" s="5"/>
      <c r="B5536" s="97"/>
      <c r="C5536" s="97"/>
      <c r="D5536" s="98"/>
      <c r="E5536" s="98"/>
      <c r="F5536" s="98"/>
      <c r="G5536" s="98"/>
      <c r="H5536" s="98"/>
      <c r="I5536" s="98"/>
      <c r="J5536" s="98"/>
      <c r="K5536" s="98"/>
      <c r="L5536" s="98"/>
      <c r="M5536" s="98"/>
    </row>
    <row r="5537" spans="1:13">
      <c r="A5537" s="5"/>
      <c r="B5537" s="97"/>
      <c r="C5537" s="97"/>
      <c r="D5537" s="98"/>
      <c r="E5537" s="98"/>
      <c r="F5537" s="98"/>
      <c r="G5537" s="98"/>
      <c r="H5537" s="98"/>
      <c r="I5537" s="98"/>
      <c r="J5537" s="98"/>
      <c r="K5537" s="98"/>
      <c r="L5537" s="98"/>
      <c r="M5537" s="98"/>
    </row>
    <row r="5538" spans="1:13">
      <c r="A5538" s="5"/>
      <c r="B5538" s="97"/>
      <c r="C5538" s="97"/>
      <c r="D5538" s="98"/>
      <c r="E5538" s="98"/>
      <c r="F5538" s="98"/>
      <c r="G5538" s="98"/>
      <c r="H5538" s="98"/>
      <c r="I5538" s="98"/>
      <c r="J5538" s="98"/>
      <c r="K5538" s="98"/>
      <c r="L5538" s="98"/>
      <c r="M5538" s="98"/>
    </row>
    <row r="5539" spans="1:13">
      <c r="A5539" s="5"/>
      <c r="B5539" s="97"/>
      <c r="C5539" s="97"/>
      <c r="D5539" s="98"/>
      <c r="E5539" s="98"/>
      <c r="F5539" s="98"/>
      <c r="G5539" s="98"/>
      <c r="H5539" s="98"/>
      <c r="I5539" s="98"/>
      <c r="J5539" s="98"/>
      <c r="K5539" s="98"/>
      <c r="L5539" s="98"/>
      <c r="M5539" s="98"/>
    </row>
    <row r="5540" spans="1:13">
      <c r="A5540" s="5"/>
      <c r="B5540" s="97"/>
      <c r="C5540" s="97"/>
      <c r="D5540" s="98"/>
      <c r="E5540" s="98"/>
      <c r="F5540" s="98"/>
      <c r="G5540" s="98"/>
      <c r="H5540" s="98"/>
      <c r="I5540" s="98"/>
      <c r="J5540" s="98"/>
      <c r="K5540" s="98"/>
      <c r="L5540" s="98"/>
      <c r="M5540" s="98"/>
    </row>
    <row r="5541" spans="1:13">
      <c r="A5541" s="5"/>
      <c r="B5541" s="97"/>
      <c r="C5541" s="97"/>
      <c r="D5541" s="98"/>
      <c r="E5541" s="98"/>
      <c r="F5541" s="98"/>
      <c r="G5541" s="98"/>
      <c r="H5541" s="98"/>
      <c r="I5541" s="98"/>
      <c r="J5541" s="98"/>
      <c r="K5541" s="98"/>
      <c r="L5541" s="98"/>
      <c r="M5541" s="98"/>
    </row>
    <row r="5542" spans="1:13">
      <c r="A5542" s="5"/>
      <c r="B5542" s="97"/>
      <c r="C5542" s="97"/>
      <c r="D5542" s="98"/>
      <c r="E5542" s="98"/>
      <c r="F5542" s="98"/>
      <c r="G5542" s="98"/>
      <c r="H5542" s="98"/>
      <c r="I5542" s="98"/>
      <c r="J5542" s="98"/>
      <c r="K5542" s="98"/>
      <c r="L5542" s="98"/>
      <c r="M5542" s="98"/>
    </row>
    <row r="5543" spans="1:13">
      <c r="A5543" s="5"/>
      <c r="B5543" s="97"/>
      <c r="C5543" s="97"/>
      <c r="D5543" s="98"/>
      <c r="E5543" s="98"/>
      <c r="F5543" s="98"/>
      <c r="G5543" s="98"/>
      <c r="H5543" s="98"/>
      <c r="I5543" s="98"/>
      <c r="J5543" s="98"/>
      <c r="K5543" s="98"/>
      <c r="L5543" s="98"/>
      <c r="M5543" s="98"/>
    </row>
    <row r="5544" spans="1:13">
      <c r="A5544" s="5"/>
      <c r="B5544" s="97"/>
      <c r="C5544" s="97"/>
      <c r="D5544" s="98"/>
      <c r="E5544" s="98"/>
      <c r="F5544" s="98"/>
      <c r="G5544" s="98"/>
      <c r="H5544" s="98"/>
      <c r="I5544" s="98"/>
      <c r="J5544" s="98"/>
      <c r="K5544" s="98"/>
      <c r="L5544" s="98"/>
      <c r="M5544" s="98"/>
    </row>
    <row r="5545" spans="1:13">
      <c r="A5545" s="5"/>
      <c r="B5545" s="97"/>
      <c r="C5545" s="97"/>
      <c r="D5545" s="98"/>
      <c r="E5545" s="98"/>
      <c r="F5545" s="98"/>
      <c r="G5545" s="98"/>
      <c r="H5545" s="98"/>
      <c r="I5545" s="98"/>
      <c r="J5545" s="98"/>
      <c r="K5545" s="98"/>
      <c r="L5545" s="98"/>
      <c r="M5545" s="98"/>
    </row>
    <row r="5546" spans="1:13">
      <c r="A5546" s="5"/>
      <c r="B5546" s="97"/>
      <c r="C5546" s="97"/>
      <c r="D5546" s="98"/>
      <c r="E5546" s="98"/>
      <c r="F5546" s="98"/>
      <c r="G5546" s="98"/>
      <c r="H5546" s="98"/>
      <c r="I5546" s="98"/>
      <c r="J5546" s="98"/>
      <c r="K5546" s="98"/>
      <c r="L5546" s="98"/>
      <c r="M5546" s="98"/>
    </row>
    <row r="5547" spans="1:13">
      <c r="A5547" s="5"/>
      <c r="B5547" s="97"/>
      <c r="C5547" s="97"/>
      <c r="D5547" s="98"/>
      <c r="E5547" s="98"/>
      <c r="F5547" s="98"/>
      <c r="G5547" s="98"/>
      <c r="H5547" s="98"/>
      <c r="I5547" s="98"/>
      <c r="J5547" s="98"/>
      <c r="K5547" s="98"/>
      <c r="L5547" s="98"/>
      <c r="M5547" s="98"/>
    </row>
    <row r="5548" spans="1:13">
      <c r="A5548" s="5"/>
      <c r="B5548" s="97"/>
      <c r="C5548" s="97"/>
      <c r="D5548" s="98"/>
      <c r="E5548" s="98"/>
      <c r="F5548" s="98"/>
      <c r="G5548" s="98"/>
      <c r="H5548" s="98"/>
      <c r="I5548" s="98"/>
      <c r="J5548" s="98"/>
      <c r="K5548" s="98"/>
      <c r="L5548" s="98"/>
      <c r="M5548" s="98"/>
    </row>
    <row r="5549" spans="1:13">
      <c r="A5549" s="5"/>
      <c r="B5549" s="97"/>
      <c r="C5549" s="97"/>
      <c r="D5549" s="98"/>
      <c r="E5549" s="98"/>
      <c r="F5549" s="98"/>
      <c r="G5549" s="98"/>
      <c r="H5549" s="98"/>
      <c r="I5549" s="98"/>
      <c r="J5549" s="98"/>
      <c r="K5549" s="98"/>
      <c r="L5549" s="98"/>
      <c r="M5549" s="98"/>
    </row>
    <row r="5550" spans="1:13">
      <c r="A5550" s="5"/>
      <c r="B5550" s="97"/>
      <c r="C5550" s="97"/>
      <c r="D5550" s="98"/>
      <c r="E5550" s="98"/>
      <c r="F5550" s="98"/>
      <c r="G5550" s="98"/>
      <c r="H5550" s="98"/>
      <c r="I5550" s="98"/>
      <c r="J5550" s="98"/>
      <c r="K5550" s="98"/>
      <c r="L5550" s="98"/>
      <c r="M5550" s="98"/>
    </row>
    <row r="5551" spans="1:13">
      <c r="A5551" s="5"/>
      <c r="B5551" s="97"/>
      <c r="C5551" s="97"/>
      <c r="D5551" s="98"/>
      <c r="E5551" s="98"/>
      <c r="F5551" s="98"/>
      <c r="G5551" s="98"/>
      <c r="H5551" s="98"/>
      <c r="I5551" s="98"/>
      <c r="J5551" s="98"/>
      <c r="K5551" s="98"/>
      <c r="L5551" s="98"/>
      <c r="M5551" s="98"/>
    </row>
    <row r="5552" spans="1:13">
      <c r="A5552" s="5"/>
      <c r="B5552" s="97"/>
      <c r="C5552" s="97"/>
      <c r="D5552" s="98"/>
      <c r="E5552" s="98"/>
      <c r="F5552" s="98"/>
      <c r="G5552" s="98"/>
      <c r="H5552" s="98"/>
      <c r="I5552" s="98"/>
      <c r="J5552" s="98"/>
      <c r="K5552" s="98"/>
      <c r="L5552" s="98"/>
      <c r="M5552" s="98"/>
    </row>
    <row r="5553" spans="1:13">
      <c r="A5553" s="5"/>
      <c r="B5553" s="97"/>
      <c r="C5553" s="97"/>
      <c r="D5553" s="98"/>
      <c r="E5553" s="98"/>
      <c r="F5553" s="98"/>
      <c r="G5553" s="98"/>
      <c r="H5553" s="98"/>
      <c r="I5553" s="98"/>
      <c r="J5553" s="98"/>
      <c r="K5553" s="98"/>
      <c r="L5553" s="98"/>
      <c r="M5553" s="98"/>
    </row>
    <row r="5554" spans="1:13">
      <c r="A5554" s="5"/>
      <c r="B5554" s="97"/>
      <c r="C5554" s="97"/>
      <c r="D5554" s="98"/>
      <c r="E5554" s="98"/>
      <c r="F5554" s="98"/>
      <c r="G5554" s="98"/>
      <c r="H5554" s="98"/>
      <c r="I5554" s="98"/>
      <c r="J5554" s="98"/>
      <c r="K5554" s="98"/>
      <c r="L5554" s="98"/>
      <c r="M5554" s="98"/>
    </row>
    <row r="5555" spans="1:13">
      <c r="A5555" s="5"/>
      <c r="B5555" s="97"/>
      <c r="C5555" s="97"/>
      <c r="D5555" s="98"/>
      <c r="E5555" s="98"/>
      <c r="F5555" s="98"/>
      <c r="G5555" s="98"/>
      <c r="H5555" s="98"/>
      <c r="I5555" s="98"/>
      <c r="J5555" s="98"/>
      <c r="K5555" s="98"/>
      <c r="L5555" s="98"/>
      <c r="M5555" s="98"/>
    </row>
    <row r="5556" spans="1:13">
      <c r="A5556" s="5"/>
      <c r="B5556" s="97"/>
      <c r="C5556" s="97"/>
      <c r="D5556" s="98"/>
      <c r="E5556" s="98"/>
      <c r="F5556" s="98"/>
      <c r="G5556" s="98"/>
      <c r="H5556" s="98"/>
      <c r="I5556" s="98"/>
      <c r="J5556" s="98"/>
      <c r="K5556" s="98"/>
      <c r="L5556" s="98"/>
      <c r="M5556" s="98"/>
    </row>
    <row r="5557" spans="1:13">
      <c r="A5557" s="5"/>
      <c r="B5557" s="97"/>
      <c r="C5557" s="97"/>
      <c r="D5557" s="98"/>
      <c r="E5557" s="98"/>
      <c r="F5557" s="98"/>
      <c r="G5557" s="98"/>
      <c r="H5557" s="98"/>
      <c r="I5557" s="98"/>
      <c r="J5557" s="98"/>
      <c r="K5557" s="98"/>
      <c r="L5557" s="98"/>
      <c r="M5557" s="98"/>
    </row>
    <row r="5558" spans="1:13">
      <c r="A5558" s="5"/>
      <c r="B5558" s="97"/>
      <c r="C5558" s="97"/>
      <c r="D5558" s="98"/>
      <c r="E5558" s="98"/>
      <c r="F5558" s="98"/>
      <c r="G5558" s="98"/>
      <c r="H5558" s="98"/>
      <c r="I5558" s="98"/>
      <c r="J5558" s="98"/>
      <c r="K5558" s="98"/>
      <c r="L5558" s="98"/>
      <c r="M5558" s="98"/>
    </row>
    <row r="5559" spans="1:13">
      <c r="A5559" s="5"/>
      <c r="B5559" s="97"/>
      <c r="C5559" s="97"/>
      <c r="D5559" s="98"/>
      <c r="E5559" s="98"/>
      <c r="F5559" s="98"/>
      <c r="G5559" s="98"/>
      <c r="H5559" s="98"/>
      <c r="I5559" s="98"/>
      <c r="J5559" s="98"/>
      <c r="K5559" s="98"/>
      <c r="L5559" s="98"/>
      <c r="M5559" s="98"/>
    </row>
    <row r="5560" spans="1:13">
      <c r="A5560" s="5"/>
      <c r="B5560" s="97"/>
      <c r="C5560" s="97"/>
      <c r="D5560" s="98"/>
      <c r="E5560" s="98"/>
      <c r="F5560" s="98"/>
      <c r="G5560" s="98"/>
      <c r="H5560" s="98"/>
      <c r="I5560" s="98"/>
      <c r="J5560" s="98"/>
      <c r="K5560" s="98"/>
      <c r="L5560" s="98"/>
      <c r="M5560" s="98"/>
    </row>
    <row r="5561" spans="1:13">
      <c r="A5561" s="5"/>
      <c r="B5561" s="97"/>
      <c r="C5561" s="97"/>
      <c r="D5561" s="98"/>
      <c r="E5561" s="98"/>
      <c r="F5561" s="98"/>
      <c r="G5561" s="98"/>
      <c r="H5561" s="98"/>
      <c r="I5561" s="98"/>
      <c r="J5561" s="98"/>
      <c r="K5561" s="98"/>
      <c r="L5561" s="98"/>
      <c r="M5561" s="98"/>
    </row>
    <row r="5562" spans="1:13">
      <c r="A5562" s="5"/>
      <c r="B5562" s="97"/>
      <c r="C5562" s="97"/>
      <c r="D5562" s="98"/>
      <c r="E5562" s="98"/>
      <c r="F5562" s="98"/>
      <c r="G5562" s="98"/>
      <c r="H5562" s="98"/>
      <c r="I5562" s="98"/>
      <c r="J5562" s="98"/>
      <c r="K5562" s="98"/>
      <c r="L5562" s="98"/>
      <c r="M5562" s="98"/>
    </row>
    <row r="5563" spans="1:13">
      <c r="A5563" s="5"/>
      <c r="B5563" s="97"/>
      <c r="C5563" s="97"/>
      <c r="D5563" s="98"/>
      <c r="E5563" s="98"/>
      <c r="F5563" s="98"/>
      <c r="G5563" s="98"/>
      <c r="H5563" s="98"/>
      <c r="I5563" s="98"/>
      <c r="J5563" s="98"/>
      <c r="K5563" s="98"/>
      <c r="L5563" s="98"/>
      <c r="M5563" s="98"/>
    </row>
    <row r="5564" spans="1:13">
      <c r="A5564" s="5"/>
      <c r="B5564" s="97"/>
      <c r="C5564" s="97"/>
      <c r="D5564" s="98"/>
      <c r="E5564" s="98"/>
      <c r="F5564" s="98"/>
      <c r="G5564" s="98"/>
      <c r="H5564" s="98"/>
      <c r="I5564" s="98"/>
      <c r="J5564" s="98"/>
      <c r="K5564" s="98"/>
      <c r="L5564" s="98"/>
      <c r="M5564" s="98"/>
    </row>
    <row r="5565" spans="1:13">
      <c r="A5565" s="5"/>
      <c r="B5565" s="97"/>
      <c r="C5565" s="97"/>
      <c r="D5565" s="98"/>
      <c r="E5565" s="98"/>
      <c r="F5565" s="98"/>
      <c r="G5565" s="98"/>
      <c r="H5565" s="98"/>
      <c r="I5565" s="98"/>
      <c r="J5565" s="98"/>
      <c r="K5565" s="98"/>
      <c r="L5565" s="98"/>
      <c r="M5565" s="98"/>
    </row>
    <row r="5566" spans="1:13">
      <c r="A5566" s="5"/>
      <c r="B5566" s="97"/>
      <c r="C5566" s="97"/>
      <c r="D5566" s="98"/>
      <c r="E5566" s="98"/>
      <c r="F5566" s="98"/>
      <c r="G5566" s="98"/>
      <c r="H5566" s="98"/>
      <c r="I5566" s="98"/>
      <c r="J5566" s="98"/>
      <c r="K5566" s="98"/>
      <c r="L5566" s="98"/>
      <c r="M5566" s="98"/>
    </row>
    <row r="5567" spans="1:13">
      <c r="A5567" s="5"/>
      <c r="B5567" s="97"/>
      <c r="C5567" s="97"/>
      <c r="D5567" s="98"/>
      <c r="E5567" s="98"/>
      <c r="F5567" s="98"/>
      <c r="G5567" s="98"/>
      <c r="H5567" s="98"/>
      <c r="I5567" s="98"/>
      <c r="J5567" s="98"/>
      <c r="K5567" s="98"/>
      <c r="L5567" s="98"/>
      <c r="M5567" s="98"/>
    </row>
    <row r="5568" spans="1:13">
      <c r="A5568" s="5"/>
      <c r="B5568" s="97"/>
      <c r="C5568" s="97"/>
      <c r="D5568" s="98"/>
      <c r="E5568" s="98"/>
      <c r="F5568" s="98"/>
      <c r="G5568" s="98"/>
      <c r="H5568" s="98"/>
      <c r="I5568" s="98"/>
      <c r="J5568" s="98"/>
      <c r="K5568" s="98"/>
      <c r="L5568" s="98"/>
      <c r="M5568" s="98"/>
    </row>
    <row r="5569" spans="1:13">
      <c r="A5569" s="5"/>
      <c r="B5569" s="97"/>
      <c r="C5569" s="97"/>
      <c r="D5569" s="98"/>
      <c r="E5569" s="98"/>
      <c r="F5569" s="98"/>
      <c r="G5569" s="98"/>
      <c r="H5569" s="98"/>
      <c r="I5569" s="98"/>
      <c r="J5569" s="98"/>
      <c r="K5569" s="98"/>
      <c r="L5569" s="98"/>
      <c r="M5569" s="98"/>
    </row>
    <row r="5570" spans="1:13">
      <c r="A5570" s="5"/>
      <c r="B5570" s="97"/>
      <c r="C5570" s="97"/>
      <c r="D5570" s="98"/>
      <c r="E5570" s="98"/>
      <c r="F5570" s="98"/>
      <c r="G5570" s="98"/>
      <c r="H5570" s="98"/>
      <c r="I5570" s="98"/>
      <c r="J5570" s="98"/>
      <c r="K5570" s="98"/>
      <c r="L5570" s="98"/>
      <c r="M5570" s="98"/>
    </row>
    <row r="5571" spans="1:13">
      <c r="A5571" s="5"/>
      <c r="B5571" s="97"/>
      <c r="C5571" s="97"/>
      <c r="D5571" s="98"/>
      <c r="E5571" s="98"/>
      <c r="F5571" s="98"/>
      <c r="G5571" s="98"/>
      <c r="H5571" s="98"/>
      <c r="I5571" s="98"/>
      <c r="J5571" s="98"/>
      <c r="K5571" s="98"/>
      <c r="L5571" s="98"/>
      <c r="M5571" s="98"/>
    </row>
    <row r="5572" spans="1:13">
      <c r="A5572" s="5"/>
      <c r="B5572" s="97"/>
      <c r="C5572" s="97"/>
      <c r="D5572" s="98"/>
      <c r="E5572" s="98"/>
      <c r="F5572" s="98"/>
      <c r="G5572" s="98"/>
      <c r="H5572" s="98"/>
      <c r="I5572" s="98"/>
      <c r="J5572" s="98"/>
      <c r="K5572" s="98"/>
      <c r="L5572" s="98"/>
      <c r="M5572" s="98"/>
    </row>
    <row r="5573" spans="1:13">
      <c r="A5573" s="5"/>
      <c r="B5573" s="97"/>
      <c r="C5573" s="97"/>
      <c r="D5573" s="98"/>
      <c r="E5573" s="98"/>
      <c r="F5573" s="98"/>
      <c r="G5573" s="98"/>
      <c r="H5573" s="98"/>
      <c r="I5573" s="98"/>
      <c r="J5573" s="98"/>
      <c r="K5573" s="98"/>
      <c r="L5573" s="98"/>
      <c r="M5573" s="98"/>
    </row>
    <row r="5574" spans="1:13">
      <c r="A5574" s="5"/>
      <c r="B5574" s="97"/>
      <c r="C5574" s="97"/>
      <c r="D5574" s="98"/>
      <c r="E5574" s="98"/>
      <c r="F5574" s="98"/>
      <c r="G5574" s="98"/>
      <c r="H5574" s="98"/>
      <c r="I5574" s="98"/>
      <c r="J5574" s="98"/>
      <c r="K5574" s="98"/>
      <c r="L5574" s="98"/>
      <c r="M5574" s="98"/>
    </row>
    <row r="5575" spans="1:13">
      <c r="A5575" s="5"/>
      <c r="B5575" s="97"/>
      <c r="C5575" s="97"/>
      <c r="D5575" s="98"/>
      <c r="E5575" s="98"/>
      <c r="F5575" s="98"/>
      <c r="G5575" s="98"/>
      <c r="H5575" s="98"/>
      <c r="I5575" s="98"/>
      <c r="J5575" s="98"/>
      <c r="K5575" s="98"/>
      <c r="L5575" s="98"/>
      <c r="M5575" s="98"/>
    </row>
    <row r="5576" spans="1:13">
      <c r="A5576" s="5"/>
      <c r="B5576" s="97"/>
      <c r="C5576" s="97"/>
      <c r="D5576" s="98"/>
      <c r="E5576" s="98"/>
      <c r="F5576" s="98"/>
      <c r="G5576" s="98"/>
      <c r="H5576" s="98"/>
      <c r="I5576" s="98"/>
      <c r="J5576" s="98"/>
      <c r="K5576" s="98"/>
      <c r="L5576" s="98"/>
      <c r="M5576" s="98"/>
    </row>
    <row r="5577" spans="1:13">
      <c r="A5577" s="5"/>
      <c r="B5577" s="97"/>
      <c r="C5577" s="97"/>
      <c r="D5577" s="98"/>
      <c r="E5577" s="98"/>
      <c r="F5577" s="98"/>
      <c r="G5577" s="98"/>
      <c r="H5577" s="98"/>
      <c r="I5577" s="98"/>
      <c r="J5577" s="98"/>
      <c r="K5577" s="98"/>
      <c r="L5577" s="98"/>
      <c r="M5577" s="98"/>
    </row>
    <row r="5578" spans="1:13">
      <c r="A5578" s="5"/>
      <c r="B5578" s="97"/>
      <c r="C5578" s="97"/>
      <c r="D5578" s="98"/>
      <c r="E5578" s="98"/>
      <c r="F5578" s="98"/>
      <c r="G5578" s="98"/>
      <c r="H5578" s="98"/>
      <c r="I5578" s="98"/>
      <c r="J5578" s="98"/>
      <c r="K5578" s="98"/>
      <c r="L5578" s="98"/>
      <c r="M5578" s="98"/>
    </row>
    <row r="5579" spans="1:13">
      <c r="A5579" s="5"/>
      <c r="B5579" s="97"/>
      <c r="C5579" s="97"/>
      <c r="D5579" s="98"/>
      <c r="E5579" s="98"/>
      <c r="F5579" s="98"/>
      <c r="G5579" s="98"/>
      <c r="H5579" s="98"/>
      <c r="I5579" s="98"/>
      <c r="J5579" s="98"/>
      <c r="K5579" s="98"/>
      <c r="L5579" s="98"/>
      <c r="M5579" s="98"/>
    </row>
    <row r="5580" spans="1:13">
      <c r="A5580" s="5"/>
      <c r="B5580" s="97"/>
      <c r="C5580" s="97"/>
      <c r="D5580" s="98"/>
      <c r="E5580" s="98"/>
      <c r="F5580" s="98"/>
      <c r="G5580" s="98"/>
      <c r="H5580" s="98"/>
      <c r="I5580" s="98"/>
      <c r="J5580" s="98"/>
      <c r="K5580" s="98"/>
      <c r="L5580" s="98"/>
      <c r="M5580" s="98"/>
    </row>
    <row r="5581" spans="1:13">
      <c r="A5581" s="5"/>
      <c r="B5581" s="97"/>
      <c r="C5581" s="97"/>
      <c r="D5581" s="98"/>
      <c r="E5581" s="98"/>
      <c r="F5581" s="98"/>
      <c r="G5581" s="98"/>
      <c r="H5581" s="98"/>
      <c r="I5581" s="98"/>
      <c r="J5581" s="98"/>
      <c r="K5581" s="98"/>
      <c r="L5581" s="98"/>
      <c r="M5581" s="98"/>
    </row>
    <row r="5582" spans="1:13">
      <c r="A5582" s="5"/>
      <c r="B5582" s="97"/>
      <c r="C5582" s="97"/>
      <c r="D5582" s="98"/>
      <c r="E5582" s="98"/>
      <c r="F5582" s="98"/>
      <c r="G5582" s="98"/>
      <c r="H5582" s="98"/>
      <c r="I5582" s="98"/>
      <c r="J5582" s="98"/>
      <c r="K5582" s="98"/>
      <c r="L5582" s="98"/>
      <c r="M5582" s="98"/>
    </row>
    <row r="5583" spans="1:13">
      <c r="A5583" s="5"/>
      <c r="B5583" s="97"/>
      <c r="C5583" s="97"/>
      <c r="D5583" s="98"/>
      <c r="E5583" s="98"/>
      <c r="F5583" s="98"/>
      <c r="G5583" s="98"/>
      <c r="H5583" s="98"/>
      <c r="I5583" s="98"/>
      <c r="J5583" s="98"/>
      <c r="K5583" s="98"/>
      <c r="L5583" s="98"/>
      <c r="M5583" s="98"/>
    </row>
    <row r="5584" spans="1:13">
      <c r="A5584" s="5"/>
      <c r="B5584" s="97"/>
      <c r="C5584" s="97"/>
      <c r="D5584" s="98"/>
      <c r="E5584" s="98"/>
      <c r="F5584" s="98"/>
      <c r="G5584" s="98"/>
      <c r="H5584" s="98"/>
      <c r="I5584" s="98"/>
      <c r="J5584" s="98"/>
      <c r="K5584" s="98"/>
      <c r="L5584" s="98"/>
      <c r="M5584" s="98"/>
    </row>
    <row r="5585" spans="1:13">
      <c r="A5585" s="5"/>
      <c r="B5585" s="97"/>
      <c r="C5585" s="97"/>
      <c r="D5585" s="98"/>
      <c r="E5585" s="98"/>
      <c r="F5585" s="98"/>
      <c r="G5585" s="98"/>
      <c r="H5585" s="98"/>
      <c r="I5585" s="98"/>
      <c r="J5585" s="98"/>
      <c r="K5585" s="98"/>
      <c r="L5585" s="98"/>
      <c r="M5585" s="98"/>
    </row>
    <row r="5586" spans="1:13">
      <c r="A5586" s="5"/>
      <c r="B5586" s="97"/>
      <c r="C5586" s="97"/>
      <c r="D5586" s="98"/>
      <c r="E5586" s="98"/>
      <c r="F5586" s="98"/>
      <c r="G5586" s="98"/>
      <c r="H5586" s="98"/>
      <c r="I5586" s="98"/>
      <c r="J5586" s="98"/>
      <c r="K5586" s="98"/>
      <c r="L5586" s="98"/>
      <c r="M5586" s="98"/>
    </row>
    <row r="5587" spans="1:13">
      <c r="A5587" s="5"/>
      <c r="B5587" s="97"/>
      <c r="C5587" s="97"/>
      <c r="D5587" s="98"/>
      <c r="E5587" s="98"/>
      <c r="F5587" s="98"/>
      <c r="G5587" s="98"/>
      <c r="H5587" s="98"/>
      <c r="I5587" s="98"/>
      <c r="J5587" s="98"/>
      <c r="K5587" s="98"/>
      <c r="L5587" s="98"/>
      <c r="M5587" s="98"/>
    </row>
    <row r="5588" spans="1:13">
      <c r="A5588" s="5"/>
      <c r="B5588" s="97"/>
      <c r="C5588" s="97"/>
      <c r="D5588" s="98"/>
      <c r="E5588" s="98"/>
      <c r="F5588" s="98"/>
      <c r="G5588" s="98"/>
      <c r="H5588" s="98"/>
      <c r="I5588" s="98"/>
      <c r="J5588" s="98"/>
      <c r="K5588" s="98"/>
      <c r="L5588" s="98"/>
      <c r="M5588" s="98"/>
    </row>
    <row r="5589" spans="1:13">
      <c r="A5589" s="5"/>
      <c r="B5589" s="97"/>
      <c r="C5589" s="97"/>
      <c r="D5589" s="98"/>
      <c r="E5589" s="98"/>
      <c r="F5589" s="98"/>
      <c r="G5589" s="98"/>
      <c r="H5589" s="98"/>
      <c r="I5589" s="98"/>
      <c r="J5589" s="98"/>
      <c r="K5589" s="98"/>
      <c r="L5589" s="98"/>
      <c r="M5589" s="98"/>
    </row>
    <row r="5590" spans="1:13">
      <c r="A5590" s="5"/>
      <c r="B5590" s="97"/>
      <c r="C5590" s="97"/>
      <c r="D5590" s="98"/>
      <c r="E5590" s="98"/>
      <c r="F5590" s="98"/>
      <c r="G5590" s="98"/>
      <c r="H5590" s="98"/>
      <c r="I5590" s="98"/>
      <c r="J5590" s="98"/>
      <c r="K5590" s="98"/>
      <c r="L5590" s="98"/>
      <c r="M5590" s="98"/>
    </row>
    <row r="5591" spans="1:13">
      <c r="A5591" s="5"/>
      <c r="B5591" s="97"/>
      <c r="C5591" s="97"/>
      <c r="D5591" s="98"/>
      <c r="E5591" s="98"/>
      <c r="F5591" s="98"/>
      <c r="G5591" s="98"/>
      <c r="H5591" s="98"/>
      <c r="I5591" s="98"/>
      <c r="J5591" s="98"/>
      <c r="K5591" s="98"/>
      <c r="L5591" s="98"/>
      <c r="M5591" s="98"/>
    </row>
    <row r="5592" spans="1:13">
      <c r="A5592" s="5"/>
      <c r="B5592" s="97"/>
      <c r="C5592" s="97"/>
      <c r="D5592" s="98"/>
      <c r="E5592" s="98"/>
      <c r="F5592" s="98"/>
      <c r="G5592" s="98"/>
      <c r="H5592" s="98"/>
      <c r="I5592" s="98"/>
      <c r="J5592" s="98"/>
      <c r="K5592" s="98"/>
      <c r="L5592" s="98"/>
      <c r="M5592" s="98"/>
    </row>
    <row r="5593" spans="1:13">
      <c r="A5593" s="5"/>
      <c r="B5593" s="97"/>
      <c r="C5593" s="97"/>
      <c r="D5593" s="98"/>
      <c r="E5593" s="98"/>
      <c r="F5593" s="98"/>
      <c r="G5593" s="98"/>
      <c r="H5593" s="98"/>
      <c r="I5593" s="98"/>
      <c r="J5593" s="98"/>
      <c r="K5593" s="98"/>
      <c r="L5593" s="98"/>
      <c r="M5593" s="98"/>
    </row>
    <row r="5594" spans="1:13">
      <c r="A5594" s="5"/>
      <c r="B5594" s="97"/>
      <c r="C5594" s="97"/>
      <c r="D5594" s="98"/>
      <c r="E5594" s="98"/>
      <c r="F5594" s="98"/>
      <c r="G5594" s="98"/>
      <c r="H5594" s="98"/>
      <c r="I5594" s="98"/>
      <c r="J5594" s="98"/>
      <c r="K5594" s="98"/>
      <c r="L5594" s="98"/>
      <c r="M5594" s="98"/>
    </row>
    <row r="5595" spans="1:13">
      <c r="A5595" s="5"/>
      <c r="B5595" s="97"/>
      <c r="C5595" s="97"/>
      <c r="D5595" s="98"/>
      <c r="E5595" s="98"/>
      <c r="F5595" s="98"/>
      <c r="G5595" s="98"/>
      <c r="H5595" s="98"/>
      <c r="I5595" s="98"/>
      <c r="J5595" s="98"/>
      <c r="K5595" s="98"/>
      <c r="L5595" s="98"/>
      <c r="M5595" s="98"/>
    </row>
    <row r="5596" spans="1:13">
      <c r="A5596" s="5"/>
      <c r="B5596" s="97"/>
      <c r="C5596" s="97"/>
      <c r="D5596" s="98"/>
      <c r="E5596" s="98"/>
      <c r="F5596" s="98"/>
      <c r="G5596" s="98"/>
      <c r="H5596" s="98"/>
      <c r="I5596" s="98"/>
      <c r="J5596" s="98"/>
      <c r="K5596" s="98"/>
      <c r="L5596" s="98"/>
      <c r="M5596" s="98"/>
    </row>
    <row r="5597" spans="1:13">
      <c r="A5597" s="5"/>
      <c r="B5597" s="97"/>
      <c r="C5597" s="97"/>
      <c r="D5597" s="98"/>
      <c r="E5597" s="98"/>
      <c r="F5597" s="98"/>
      <c r="G5597" s="98"/>
      <c r="H5597" s="98"/>
      <c r="I5597" s="98"/>
      <c r="J5597" s="98"/>
      <c r="K5597" s="98"/>
      <c r="L5597" s="98"/>
      <c r="M5597" s="98"/>
    </row>
    <row r="5598" spans="1:13">
      <c r="A5598" s="5"/>
      <c r="B5598" s="97"/>
      <c r="C5598" s="97"/>
      <c r="D5598" s="98"/>
      <c r="E5598" s="98"/>
      <c r="F5598" s="98"/>
      <c r="G5598" s="98"/>
      <c r="H5598" s="98"/>
      <c r="I5598" s="98"/>
      <c r="J5598" s="98"/>
      <c r="K5598" s="98"/>
      <c r="L5598" s="98"/>
      <c r="M5598" s="98"/>
    </row>
    <row r="5599" spans="1:13">
      <c r="A5599" s="5"/>
      <c r="B5599" s="97"/>
      <c r="C5599" s="97"/>
      <c r="D5599" s="98"/>
      <c r="E5599" s="98"/>
      <c r="F5599" s="98"/>
      <c r="G5599" s="98"/>
      <c r="H5599" s="98"/>
      <c r="I5599" s="98"/>
      <c r="J5599" s="98"/>
      <c r="K5599" s="98"/>
      <c r="L5599" s="98"/>
      <c r="M5599" s="98"/>
    </row>
    <row r="5600" spans="1:13">
      <c r="A5600" s="5"/>
      <c r="B5600" s="97"/>
      <c r="C5600" s="97"/>
      <c r="D5600" s="98"/>
      <c r="E5600" s="98"/>
      <c r="F5600" s="98"/>
      <c r="G5600" s="98"/>
      <c r="H5600" s="98"/>
      <c r="I5600" s="98"/>
      <c r="J5600" s="98"/>
      <c r="K5600" s="98"/>
      <c r="L5600" s="98"/>
      <c r="M5600" s="98"/>
    </row>
    <row r="5601" spans="1:13">
      <c r="A5601" s="5"/>
      <c r="B5601" s="97"/>
      <c r="C5601" s="97"/>
      <c r="D5601" s="98"/>
      <c r="E5601" s="98"/>
      <c r="F5601" s="98"/>
      <c r="G5601" s="98"/>
      <c r="H5601" s="98"/>
      <c r="I5601" s="98"/>
      <c r="J5601" s="98"/>
      <c r="K5601" s="98"/>
      <c r="L5601" s="98"/>
      <c r="M5601" s="98"/>
    </row>
    <row r="5602" spans="1:13">
      <c r="A5602" s="5"/>
      <c r="B5602" s="97"/>
      <c r="C5602" s="97"/>
      <c r="D5602" s="98"/>
      <c r="E5602" s="98"/>
      <c r="F5602" s="98"/>
      <c r="G5602" s="98"/>
      <c r="H5602" s="98"/>
      <c r="I5602" s="98"/>
      <c r="J5602" s="98"/>
      <c r="K5602" s="98"/>
      <c r="L5602" s="98"/>
      <c r="M5602" s="98"/>
    </row>
    <row r="5603" spans="1:13">
      <c r="A5603" s="5"/>
      <c r="B5603" s="97"/>
      <c r="C5603" s="97"/>
      <c r="D5603" s="98"/>
      <c r="E5603" s="98"/>
      <c r="F5603" s="98"/>
      <c r="G5603" s="98"/>
      <c r="H5603" s="98"/>
      <c r="I5603" s="98"/>
      <c r="J5603" s="98"/>
      <c r="K5603" s="98"/>
      <c r="L5603" s="98"/>
      <c r="M5603" s="98"/>
    </row>
    <row r="5604" spans="1:13">
      <c r="A5604" s="5"/>
      <c r="B5604" s="97"/>
      <c r="C5604" s="97"/>
      <c r="D5604" s="98"/>
      <c r="E5604" s="98"/>
      <c r="F5604" s="98"/>
      <c r="G5604" s="98"/>
      <c r="H5604" s="98"/>
      <c r="I5604" s="98"/>
      <c r="J5604" s="98"/>
      <c r="K5604" s="98"/>
      <c r="L5604" s="98"/>
      <c r="M5604" s="98"/>
    </row>
    <row r="5605" spans="1:13">
      <c r="A5605" s="5"/>
      <c r="B5605" s="97"/>
      <c r="C5605" s="97"/>
      <c r="D5605" s="98"/>
      <c r="E5605" s="98"/>
      <c r="F5605" s="98"/>
      <c r="G5605" s="98"/>
      <c r="H5605" s="98"/>
      <c r="I5605" s="98"/>
      <c r="J5605" s="98"/>
      <c r="K5605" s="98"/>
      <c r="L5605" s="98"/>
      <c r="M5605" s="98"/>
    </row>
    <row r="5606" spans="1:13">
      <c r="A5606" s="5"/>
      <c r="B5606" s="97"/>
      <c r="C5606" s="97"/>
      <c r="D5606" s="98"/>
      <c r="E5606" s="98"/>
      <c r="F5606" s="98"/>
      <c r="G5606" s="98"/>
      <c r="H5606" s="98"/>
      <c r="I5606" s="98"/>
      <c r="J5606" s="98"/>
      <c r="K5606" s="98"/>
      <c r="L5606" s="98"/>
      <c r="M5606" s="98"/>
    </row>
    <row r="5607" spans="1:13">
      <c r="A5607" s="5"/>
      <c r="B5607" s="97"/>
      <c r="C5607" s="97"/>
      <c r="D5607" s="98"/>
      <c r="E5607" s="98"/>
      <c r="F5607" s="98"/>
      <c r="G5607" s="98"/>
      <c r="H5607" s="98"/>
      <c r="I5607" s="98"/>
      <c r="J5607" s="98"/>
      <c r="K5607" s="98"/>
      <c r="L5607" s="98"/>
      <c r="M5607" s="98"/>
    </row>
    <row r="5608" spans="1:13">
      <c r="A5608" s="5"/>
      <c r="B5608" s="97"/>
      <c r="C5608" s="97"/>
      <c r="D5608" s="98"/>
      <c r="E5608" s="98"/>
      <c r="F5608" s="98"/>
      <c r="G5608" s="98"/>
      <c r="H5608" s="98"/>
      <c r="I5608" s="98"/>
      <c r="J5608" s="98"/>
      <c r="K5608" s="98"/>
      <c r="L5608" s="98"/>
      <c r="M5608" s="98"/>
    </row>
    <row r="5609" spans="1:13">
      <c r="A5609" s="5"/>
      <c r="B5609" s="97"/>
      <c r="C5609" s="97"/>
      <c r="D5609" s="98"/>
      <c r="E5609" s="98"/>
      <c r="F5609" s="98"/>
      <c r="G5609" s="98"/>
      <c r="H5609" s="98"/>
      <c r="I5609" s="98"/>
      <c r="J5609" s="98"/>
      <c r="K5609" s="98"/>
      <c r="L5609" s="98"/>
      <c r="M5609" s="98"/>
    </row>
    <row r="5610" spans="1:13">
      <c r="A5610" s="5"/>
      <c r="B5610" s="97"/>
      <c r="C5610" s="97"/>
      <c r="D5610" s="98"/>
      <c r="E5610" s="98"/>
      <c r="F5610" s="98"/>
      <c r="G5610" s="98"/>
      <c r="H5610" s="98"/>
      <c r="I5610" s="98"/>
      <c r="J5610" s="98"/>
      <c r="K5610" s="98"/>
      <c r="L5610" s="98"/>
      <c r="M5610" s="98"/>
    </row>
    <row r="5611" spans="1:13">
      <c r="A5611" s="5"/>
      <c r="B5611" s="97"/>
      <c r="C5611" s="97"/>
      <c r="D5611" s="98"/>
      <c r="E5611" s="98"/>
      <c r="F5611" s="98"/>
      <c r="G5611" s="98"/>
      <c r="H5611" s="98"/>
      <c r="I5611" s="98"/>
      <c r="J5611" s="98"/>
      <c r="K5611" s="98"/>
      <c r="L5611" s="98"/>
      <c r="M5611" s="98"/>
    </row>
    <row r="5612" spans="1:13">
      <c r="A5612" s="5"/>
      <c r="B5612" s="97"/>
      <c r="C5612" s="97"/>
      <c r="D5612" s="98"/>
      <c r="E5612" s="98"/>
      <c r="F5612" s="98"/>
      <c r="G5612" s="98"/>
      <c r="H5612" s="98"/>
      <c r="I5612" s="98"/>
      <c r="J5612" s="98"/>
      <c r="K5612" s="98"/>
      <c r="L5612" s="98"/>
      <c r="M5612" s="98"/>
    </row>
    <row r="5613" spans="1:13">
      <c r="A5613" s="5"/>
      <c r="B5613" s="97"/>
      <c r="C5613" s="97"/>
      <c r="D5613" s="98"/>
      <c r="E5613" s="98"/>
      <c r="F5613" s="98"/>
      <c r="G5613" s="98"/>
      <c r="H5613" s="98"/>
      <c r="I5613" s="98"/>
      <c r="J5613" s="98"/>
      <c r="K5613" s="98"/>
      <c r="L5613" s="98"/>
      <c r="M5613" s="98"/>
    </row>
    <row r="5614" spans="1:13">
      <c r="A5614" s="5"/>
      <c r="B5614" s="97"/>
      <c r="C5614" s="97"/>
      <c r="D5614" s="98"/>
      <c r="E5614" s="98"/>
      <c r="F5614" s="98"/>
      <c r="G5614" s="98"/>
      <c r="H5614" s="98"/>
      <c r="I5614" s="98"/>
      <c r="J5614" s="98"/>
      <c r="K5614" s="98"/>
      <c r="L5614" s="98"/>
      <c r="M5614" s="98"/>
    </row>
    <row r="5615" spans="1:13">
      <c r="A5615" s="5"/>
      <c r="B5615" s="97"/>
      <c r="C5615" s="97"/>
      <c r="D5615" s="98"/>
      <c r="E5615" s="98"/>
      <c r="F5615" s="98"/>
      <c r="G5615" s="98"/>
      <c r="H5615" s="98"/>
      <c r="I5615" s="98"/>
      <c r="J5615" s="98"/>
      <c r="K5615" s="98"/>
      <c r="L5615" s="98"/>
      <c r="M5615" s="98"/>
    </row>
    <row r="5616" spans="1:13">
      <c r="A5616" s="5"/>
      <c r="B5616" s="97"/>
      <c r="C5616" s="97"/>
      <c r="D5616" s="98"/>
      <c r="E5616" s="98"/>
      <c r="F5616" s="98"/>
      <c r="G5616" s="98"/>
      <c r="H5616" s="98"/>
      <c r="I5616" s="98"/>
      <c r="J5616" s="98"/>
      <c r="K5616" s="98"/>
      <c r="L5616" s="98"/>
      <c r="M5616" s="98"/>
    </row>
    <row r="5617" spans="1:13">
      <c r="A5617" s="5"/>
      <c r="B5617" s="97"/>
      <c r="C5617" s="97"/>
      <c r="D5617" s="98"/>
      <c r="E5617" s="98"/>
      <c r="F5617" s="98"/>
      <c r="G5617" s="98"/>
      <c r="H5617" s="98"/>
      <c r="I5617" s="98"/>
      <c r="J5617" s="98"/>
      <c r="K5617" s="98"/>
      <c r="L5617" s="98"/>
      <c r="M5617" s="98"/>
    </row>
    <row r="5618" spans="1:13">
      <c r="A5618" s="5"/>
      <c r="B5618" s="97"/>
      <c r="C5618" s="97"/>
      <c r="D5618" s="98"/>
      <c r="E5618" s="98"/>
      <c r="F5618" s="98"/>
      <c r="G5618" s="98"/>
      <c r="H5618" s="98"/>
      <c r="I5618" s="98"/>
      <c r="J5618" s="98"/>
      <c r="K5618" s="98"/>
      <c r="L5618" s="98"/>
      <c r="M5618" s="98"/>
    </row>
    <row r="5619" spans="1:13">
      <c r="A5619" s="5"/>
      <c r="B5619" s="97"/>
      <c r="C5619" s="97"/>
      <c r="D5619" s="98"/>
      <c r="E5619" s="98"/>
      <c r="F5619" s="98"/>
      <c r="G5619" s="98"/>
      <c r="H5619" s="98"/>
      <c r="I5619" s="98"/>
      <c r="J5619" s="98"/>
      <c r="K5619" s="98"/>
      <c r="L5619" s="98"/>
      <c r="M5619" s="98"/>
    </row>
    <row r="5620" spans="1:13">
      <c r="A5620" s="5"/>
      <c r="B5620" s="97"/>
      <c r="C5620" s="97"/>
      <c r="D5620" s="98"/>
      <c r="E5620" s="98"/>
      <c r="F5620" s="98"/>
      <c r="G5620" s="98"/>
      <c r="H5620" s="98"/>
      <c r="I5620" s="98"/>
      <c r="J5620" s="98"/>
      <c r="K5620" s="98"/>
      <c r="L5620" s="98"/>
      <c r="M5620" s="98"/>
    </row>
    <row r="5621" spans="1:13">
      <c r="A5621" s="5"/>
      <c r="B5621" s="97"/>
      <c r="C5621" s="97"/>
      <c r="D5621" s="98"/>
      <c r="E5621" s="98"/>
      <c r="F5621" s="98"/>
      <c r="G5621" s="98"/>
      <c r="H5621" s="98"/>
      <c r="I5621" s="98"/>
      <c r="J5621" s="98"/>
      <c r="K5621" s="98"/>
      <c r="L5621" s="98"/>
      <c r="M5621" s="98"/>
    </row>
    <row r="5622" spans="1:13">
      <c r="A5622" s="5"/>
      <c r="B5622" s="97"/>
      <c r="C5622" s="97"/>
      <c r="D5622" s="98"/>
      <c r="E5622" s="98"/>
      <c r="F5622" s="98"/>
      <c r="G5622" s="98"/>
      <c r="H5622" s="98"/>
      <c r="I5622" s="98"/>
      <c r="J5622" s="98"/>
      <c r="K5622" s="98"/>
      <c r="L5622" s="98"/>
      <c r="M5622" s="98"/>
    </row>
    <row r="5623" spans="1:13">
      <c r="A5623" s="5"/>
      <c r="B5623" s="97"/>
      <c r="C5623" s="97"/>
      <c r="D5623" s="98"/>
      <c r="E5623" s="98"/>
      <c r="F5623" s="98"/>
      <c r="G5623" s="98"/>
      <c r="H5623" s="98"/>
      <c r="I5623" s="98"/>
      <c r="J5623" s="98"/>
      <c r="K5623" s="98"/>
      <c r="L5623" s="98"/>
      <c r="M5623" s="98"/>
    </row>
    <row r="5624" spans="1:13">
      <c r="A5624" s="5"/>
      <c r="B5624" s="97"/>
      <c r="C5624" s="97"/>
      <c r="D5624" s="98"/>
      <c r="E5624" s="98"/>
      <c r="F5624" s="98"/>
      <c r="G5624" s="98"/>
      <c r="H5624" s="98"/>
      <c r="I5624" s="98"/>
      <c r="J5624" s="98"/>
      <c r="K5624" s="98"/>
      <c r="L5624" s="98"/>
      <c r="M5624" s="98"/>
    </row>
    <row r="5625" spans="1:13">
      <c r="A5625" s="5"/>
      <c r="B5625" s="97"/>
      <c r="C5625" s="97"/>
      <c r="D5625" s="98"/>
      <c r="E5625" s="98"/>
      <c r="F5625" s="98"/>
      <c r="G5625" s="98"/>
      <c r="H5625" s="98"/>
      <c r="I5625" s="98"/>
      <c r="J5625" s="98"/>
      <c r="K5625" s="98"/>
      <c r="L5625" s="98"/>
      <c r="M5625" s="98"/>
    </row>
    <row r="5626" spans="1:13">
      <c r="A5626" s="5"/>
      <c r="B5626" s="97"/>
      <c r="C5626" s="97"/>
      <c r="D5626" s="98"/>
      <c r="E5626" s="98"/>
      <c r="F5626" s="98"/>
      <c r="G5626" s="98"/>
      <c r="H5626" s="98"/>
      <c r="I5626" s="98"/>
      <c r="J5626" s="98"/>
      <c r="K5626" s="98"/>
      <c r="L5626" s="98"/>
      <c r="M5626" s="98"/>
    </row>
    <row r="5627" spans="1:13">
      <c r="A5627" s="5"/>
      <c r="B5627" s="3"/>
      <c r="C5627" s="3"/>
      <c r="D5627" s="4"/>
      <c r="E5627" s="4"/>
      <c r="F5627" s="4"/>
      <c r="G5627" s="4"/>
      <c r="H5627" s="98"/>
      <c r="I5627" s="4"/>
      <c r="J5627" s="4"/>
      <c r="K5627" s="4"/>
      <c r="L5627" s="4"/>
      <c r="M5627" s="4"/>
    </row>
    <row r="5628" spans="1:13">
      <c r="A5628" s="5"/>
      <c r="B5628" s="97"/>
      <c r="C5628" s="97"/>
      <c r="D5628" s="98"/>
      <c r="E5628" s="98"/>
      <c r="F5628" s="98"/>
      <c r="G5628" s="98"/>
      <c r="H5628" s="98"/>
      <c r="I5628" s="98"/>
      <c r="J5628" s="98"/>
      <c r="K5628" s="98"/>
      <c r="L5628" s="98"/>
      <c r="M5628" s="98"/>
    </row>
    <row r="5629" spans="1:13">
      <c r="A5629" s="5"/>
      <c r="B5629" s="97"/>
      <c r="C5629" s="97"/>
      <c r="D5629" s="98"/>
      <c r="E5629" s="98"/>
      <c r="F5629" s="98"/>
      <c r="G5629" s="98"/>
      <c r="H5629" s="98"/>
      <c r="I5629" s="98"/>
      <c r="J5629" s="98"/>
      <c r="K5629" s="98"/>
      <c r="L5629" s="98"/>
      <c r="M5629" s="98"/>
    </row>
    <row r="5630" spans="1:13">
      <c r="A5630" s="5"/>
      <c r="B5630" s="97"/>
      <c r="C5630" s="97"/>
      <c r="D5630" s="98"/>
      <c r="E5630" s="98"/>
      <c r="F5630" s="98"/>
      <c r="G5630" s="98"/>
      <c r="H5630" s="98"/>
      <c r="I5630" s="98"/>
      <c r="J5630" s="98"/>
      <c r="K5630" s="98"/>
      <c r="L5630" s="98"/>
      <c r="M5630" s="98"/>
    </row>
    <row r="5631" spans="1:13">
      <c r="A5631" s="5"/>
      <c r="B5631" s="97"/>
      <c r="C5631" s="97"/>
      <c r="D5631" s="98"/>
      <c r="E5631" s="98"/>
      <c r="F5631" s="98"/>
      <c r="G5631" s="98"/>
      <c r="H5631" s="98"/>
      <c r="I5631" s="98"/>
      <c r="J5631" s="98"/>
      <c r="K5631" s="98"/>
      <c r="L5631" s="98"/>
      <c r="M5631" s="98"/>
    </row>
    <row r="5632" spans="1:13">
      <c r="A5632" s="5"/>
      <c r="B5632" s="97"/>
      <c r="C5632" s="97"/>
      <c r="D5632" s="98"/>
      <c r="E5632" s="98"/>
      <c r="F5632" s="98"/>
      <c r="G5632" s="98"/>
      <c r="H5632" s="98"/>
      <c r="I5632" s="98"/>
      <c r="J5632" s="98"/>
      <c r="K5632" s="98"/>
      <c r="L5632" s="98"/>
      <c r="M5632" s="98"/>
    </row>
    <row r="5633" spans="1:13">
      <c r="A5633" s="5"/>
      <c r="B5633" s="97"/>
      <c r="C5633" s="97"/>
      <c r="D5633" s="98"/>
      <c r="E5633" s="98"/>
      <c r="F5633" s="98"/>
      <c r="G5633" s="98"/>
      <c r="H5633" s="98"/>
      <c r="I5633" s="98"/>
      <c r="J5633" s="98"/>
      <c r="K5633" s="98"/>
      <c r="L5633" s="98"/>
      <c r="M5633" s="98"/>
    </row>
    <row r="5634" spans="1:13">
      <c r="A5634" s="5"/>
      <c r="B5634" s="97"/>
      <c r="C5634" s="97"/>
      <c r="D5634" s="98"/>
      <c r="E5634" s="98"/>
      <c r="F5634" s="98"/>
      <c r="G5634" s="98"/>
      <c r="H5634" s="98"/>
      <c r="I5634" s="98"/>
      <c r="J5634" s="98"/>
      <c r="K5634" s="98"/>
      <c r="L5634" s="98"/>
      <c r="M5634" s="98"/>
    </row>
    <row r="5635" spans="1:13">
      <c r="A5635" s="5"/>
      <c r="B5635" s="97"/>
      <c r="C5635" s="97"/>
      <c r="D5635" s="98"/>
      <c r="E5635" s="98"/>
      <c r="F5635" s="98"/>
      <c r="G5635" s="98"/>
      <c r="H5635" s="98"/>
      <c r="I5635" s="98"/>
      <c r="J5635" s="98"/>
      <c r="K5635" s="98"/>
      <c r="L5635" s="98"/>
      <c r="M5635" s="98"/>
    </row>
    <row r="5636" spans="1:13">
      <c r="A5636" s="5"/>
      <c r="B5636" s="97"/>
      <c r="C5636" s="97"/>
      <c r="D5636" s="98"/>
      <c r="E5636" s="98"/>
      <c r="F5636" s="98"/>
      <c r="G5636" s="98"/>
      <c r="H5636" s="98"/>
      <c r="I5636" s="98"/>
      <c r="J5636" s="98"/>
      <c r="K5636" s="98"/>
      <c r="L5636" s="98"/>
      <c r="M5636" s="98"/>
    </row>
    <row r="5637" spans="1:13">
      <c r="A5637" s="5"/>
      <c r="B5637" s="97"/>
      <c r="C5637" s="97"/>
      <c r="D5637" s="98"/>
      <c r="E5637" s="98"/>
      <c r="F5637" s="98"/>
      <c r="G5637" s="98"/>
      <c r="H5637" s="98"/>
      <c r="I5637" s="98"/>
      <c r="J5637" s="98"/>
      <c r="K5637" s="98"/>
      <c r="L5637" s="98"/>
      <c r="M5637" s="98"/>
    </row>
    <row r="5638" spans="1:13">
      <c r="A5638" s="5"/>
      <c r="B5638" s="97"/>
      <c r="C5638" s="97"/>
      <c r="D5638" s="98"/>
      <c r="E5638" s="98"/>
      <c r="F5638" s="98"/>
      <c r="G5638" s="98"/>
      <c r="H5638" s="98"/>
      <c r="I5638" s="98"/>
      <c r="J5638" s="98"/>
      <c r="K5638" s="98"/>
      <c r="L5638" s="98"/>
      <c r="M5638" s="98"/>
    </row>
    <row r="5639" spans="1:13">
      <c r="A5639" s="5"/>
      <c r="B5639" s="97"/>
      <c r="C5639" s="97"/>
      <c r="D5639" s="98"/>
      <c r="E5639" s="98"/>
      <c r="F5639" s="98"/>
      <c r="G5639" s="98"/>
      <c r="H5639" s="98"/>
      <c r="I5639" s="98"/>
      <c r="J5639" s="98"/>
      <c r="K5639" s="98"/>
      <c r="L5639" s="98"/>
      <c r="M5639" s="98"/>
    </row>
    <row r="5640" spans="1:13">
      <c r="A5640" s="5"/>
      <c r="B5640" s="97"/>
      <c r="C5640" s="97"/>
      <c r="D5640" s="98"/>
      <c r="E5640" s="98"/>
      <c r="F5640" s="98"/>
      <c r="G5640" s="98"/>
      <c r="H5640" s="98"/>
      <c r="I5640" s="98"/>
      <c r="J5640" s="98"/>
      <c r="K5640" s="98"/>
      <c r="L5640" s="98"/>
      <c r="M5640" s="98"/>
    </row>
    <row r="5641" spans="1:13">
      <c r="A5641" s="5"/>
      <c r="B5641" s="97"/>
      <c r="C5641" s="97"/>
      <c r="D5641" s="98"/>
      <c r="E5641" s="98"/>
      <c r="F5641" s="98"/>
      <c r="G5641" s="98"/>
      <c r="H5641" s="98"/>
      <c r="I5641" s="98"/>
      <c r="J5641" s="98"/>
      <c r="K5641" s="98"/>
      <c r="L5641" s="98"/>
      <c r="M5641" s="98"/>
    </row>
    <row r="5642" spans="1:13">
      <c r="A5642" s="5"/>
      <c r="B5642" s="97"/>
      <c r="C5642" s="97"/>
      <c r="D5642" s="98"/>
      <c r="E5642" s="98"/>
      <c r="F5642" s="98"/>
      <c r="G5642" s="98"/>
      <c r="H5642" s="98"/>
      <c r="I5642" s="98"/>
      <c r="J5642" s="98"/>
      <c r="K5642" s="98"/>
      <c r="L5642" s="98"/>
      <c r="M5642" s="98"/>
    </row>
    <row r="5643" spans="1:13">
      <c r="A5643" s="5"/>
      <c r="B5643" s="97"/>
      <c r="C5643" s="97"/>
      <c r="D5643" s="98"/>
      <c r="E5643" s="98"/>
      <c r="F5643" s="98"/>
      <c r="G5643" s="98"/>
      <c r="H5643" s="98"/>
      <c r="I5643" s="98"/>
      <c r="J5643" s="98"/>
      <c r="K5643" s="98"/>
      <c r="L5643" s="98"/>
      <c r="M5643" s="98"/>
    </row>
    <row r="5644" spans="1:13">
      <c r="A5644" s="5"/>
      <c r="B5644" s="97"/>
      <c r="C5644" s="97"/>
      <c r="D5644" s="98"/>
      <c r="E5644" s="98"/>
      <c r="F5644" s="98"/>
      <c r="G5644" s="98"/>
      <c r="H5644" s="98"/>
      <c r="I5644" s="98"/>
      <c r="J5644" s="98"/>
      <c r="K5644" s="98"/>
      <c r="L5644" s="98"/>
      <c r="M5644" s="98"/>
    </row>
    <row r="5645" spans="1:13">
      <c r="A5645" s="5"/>
      <c r="B5645" s="97"/>
      <c r="C5645" s="97"/>
      <c r="D5645" s="98"/>
      <c r="E5645" s="98"/>
      <c r="F5645" s="98"/>
      <c r="G5645" s="98"/>
      <c r="H5645" s="98"/>
      <c r="I5645" s="98"/>
      <c r="J5645" s="98"/>
      <c r="K5645" s="98"/>
      <c r="L5645" s="98"/>
      <c r="M5645" s="98"/>
    </row>
    <row r="5646" spans="1:13">
      <c r="A5646" s="5"/>
      <c r="B5646" s="97"/>
      <c r="C5646" s="97"/>
      <c r="D5646" s="98"/>
      <c r="E5646" s="98"/>
      <c r="F5646" s="98"/>
      <c r="G5646" s="98"/>
      <c r="H5646" s="98"/>
      <c r="I5646" s="98"/>
      <c r="J5646" s="98"/>
      <c r="K5646" s="98"/>
      <c r="L5646" s="98"/>
      <c r="M5646" s="98"/>
    </row>
    <row r="5647" spans="1:13">
      <c r="A5647" s="5"/>
      <c r="B5647" s="97"/>
      <c r="C5647" s="97"/>
      <c r="D5647" s="98"/>
      <c r="E5647" s="98"/>
      <c r="F5647" s="98"/>
      <c r="G5647" s="98"/>
      <c r="H5647" s="98"/>
      <c r="I5647" s="98"/>
      <c r="J5647" s="98"/>
      <c r="K5647" s="98"/>
      <c r="L5647" s="98"/>
      <c r="M5647" s="98"/>
    </row>
    <row r="5648" spans="1:13">
      <c r="A5648" s="5"/>
      <c r="B5648" s="97"/>
      <c r="C5648" s="97"/>
      <c r="D5648" s="98"/>
      <c r="E5648" s="98"/>
      <c r="F5648" s="98"/>
      <c r="G5648" s="98"/>
      <c r="H5648" s="98"/>
      <c r="I5648" s="98"/>
      <c r="J5648" s="98"/>
      <c r="K5648" s="98"/>
      <c r="L5648" s="98"/>
      <c r="M5648" s="98"/>
    </row>
    <row r="5649" spans="1:13">
      <c r="A5649" s="5"/>
      <c r="B5649" s="97"/>
      <c r="C5649" s="97"/>
      <c r="D5649" s="98"/>
      <c r="E5649" s="98"/>
      <c r="F5649" s="98"/>
      <c r="G5649" s="98"/>
      <c r="H5649" s="98"/>
      <c r="I5649" s="98"/>
      <c r="J5649" s="98"/>
      <c r="K5649" s="98"/>
      <c r="L5649" s="98"/>
      <c r="M5649" s="98"/>
    </row>
    <row r="5650" spans="1:13">
      <c r="A5650" s="5"/>
      <c r="B5650" s="97"/>
      <c r="C5650" s="97"/>
      <c r="D5650" s="98"/>
      <c r="E5650" s="98"/>
      <c r="F5650" s="98"/>
      <c r="G5650" s="98"/>
      <c r="H5650" s="98"/>
      <c r="I5650" s="98"/>
      <c r="J5650" s="98"/>
      <c r="K5650" s="98"/>
      <c r="L5650" s="98"/>
      <c r="M5650" s="98"/>
    </row>
    <row r="5651" spans="1:13">
      <c r="A5651" s="5"/>
      <c r="B5651" s="97"/>
      <c r="C5651" s="97"/>
      <c r="D5651" s="98"/>
      <c r="E5651" s="98"/>
      <c r="F5651" s="98"/>
      <c r="G5651" s="98"/>
      <c r="H5651" s="98"/>
      <c r="I5651" s="98"/>
      <c r="J5651" s="98"/>
      <c r="K5651" s="98"/>
      <c r="L5651" s="98"/>
      <c r="M5651" s="98"/>
    </row>
    <row r="5652" spans="1:13">
      <c r="A5652" s="5"/>
      <c r="B5652" s="97"/>
      <c r="C5652" s="97"/>
      <c r="D5652" s="98"/>
      <c r="E5652" s="98"/>
      <c r="F5652" s="98"/>
      <c r="G5652" s="98"/>
      <c r="H5652" s="98"/>
      <c r="I5652" s="98"/>
      <c r="J5652" s="98"/>
      <c r="K5652" s="98"/>
      <c r="L5652" s="98"/>
      <c r="M5652" s="98"/>
    </row>
    <row r="5653" spans="1:13">
      <c r="A5653" s="5"/>
      <c r="B5653" s="97"/>
      <c r="C5653" s="97"/>
      <c r="D5653" s="98"/>
      <c r="E5653" s="98"/>
      <c r="F5653" s="98"/>
      <c r="G5653" s="98"/>
      <c r="H5653" s="98"/>
      <c r="I5653" s="98"/>
      <c r="J5653" s="98"/>
      <c r="K5653" s="98"/>
      <c r="L5653" s="98"/>
      <c r="M5653" s="98"/>
    </row>
    <row r="5654" spans="1:13">
      <c r="A5654" s="5"/>
      <c r="B5654" s="97"/>
      <c r="C5654" s="97"/>
      <c r="D5654" s="98"/>
      <c r="E5654" s="98"/>
      <c r="F5654" s="98"/>
      <c r="G5654" s="98"/>
      <c r="H5654" s="98"/>
      <c r="I5654" s="98"/>
      <c r="J5654" s="98"/>
      <c r="K5654" s="98"/>
      <c r="L5654" s="98"/>
      <c r="M5654" s="98"/>
    </row>
    <row r="5655" spans="1:13">
      <c r="A5655" s="5"/>
      <c r="B5655" s="97"/>
      <c r="C5655" s="97"/>
      <c r="D5655" s="98"/>
      <c r="E5655" s="98"/>
      <c r="F5655" s="98"/>
      <c r="G5655" s="98"/>
      <c r="H5655" s="98"/>
      <c r="I5655" s="98"/>
      <c r="J5655" s="98"/>
      <c r="K5655" s="98"/>
      <c r="L5655" s="98"/>
      <c r="M5655" s="98"/>
    </row>
    <row r="5656" spans="1:13">
      <c r="A5656" s="5"/>
      <c r="B5656" s="97"/>
      <c r="C5656" s="97"/>
      <c r="D5656" s="98"/>
      <c r="E5656" s="98"/>
      <c r="F5656" s="98"/>
      <c r="G5656" s="98"/>
      <c r="H5656" s="98"/>
      <c r="I5656" s="98"/>
      <c r="J5656" s="98"/>
      <c r="K5656" s="98"/>
      <c r="L5656" s="98"/>
      <c r="M5656" s="98"/>
    </row>
    <row r="5657" spans="1:13">
      <c r="A5657" s="5"/>
      <c r="B5657" s="97"/>
      <c r="C5657" s="97"/>
      <c r="D5657" s="98"/>
      <c r="E5657" s="98"/>
      <c r="F5657" s="98"/>
      <c r="G5657" s="98"/>
      <c r="H5657" s="98"/>
      <c r="I5657" s="98"/>
      <c r="J5657" s="98"/>
      <c r="K5657" s="98"/>
      <c r="L5657" s="98"/>
      <c r="M5657" s="98"/>
    </row>
    <row r="5658" spans="1:13">
      <c r="A5658" s="5"/>
      <c r="B5658" s="97"/>
      <c r="C5658" s="97"/>
      <c r="D5658" s="98"/>
      <c r="E5658" s="98"/>
      <c r="F5658" s="98"/>
      <c r="G5658" s="98"/>
      <c r="H5658" s="98"/>
      <c r="I5658" s="98"/>
      <c r="J5658" s="98"/>
      <c r="K5658" s="98"/>
      <c r="L5658" s="98"/>
      <c r="M5658" s="98"/>
    </row>
    <row r="5659" spans="1:13">
      <c r="A5659" s="5"/>
      <c r="B5659" s="97"/>
      <c r="C5659" s="97"/>
      <c r="D5659" s="98"/>
      <c r="E5659" s="98"/>
      <c r="F5659" s="98"/>
      <c r="G5659" s="98"/>
      <c r="H5659" s="98"/>
      <c r="I5659" s="98"/>
      <c r="J5659" s="98"/>
      <c r="K5659" s="98"/>
      <c r="L5659" s="98"/>
      <c r="M5659" s="98"/>
    </row>
    <row r="5660" spans="1:13">
      <c r="A5660" s="5"/>
      <c r="B5660" s="97"/>
      <c r="C5660" s="97"/>
      <c r="D5660" s="98"/>
      <c r="E5660" s="98"/>
      <c r="F5660" s="98"/>
      <c r="G5660" s="98"/>
      <c r="H5660" s="98"/>
      <c r="I5660" s="98"/>
      <c r="J5660" s="98"/>
      <c r="K5660" s="98"/>
      <c r="L5660" s="98"/>
      <c r="M5660" s="98"/>
    </row>
    <row r="5661" spans="1:13">
      <c r="A5661" s="5"/>
      <c r="B5661" s="97"/>
      <c r="C5661" s="97"/>
      <c r="D5661" s="98"/>
      <c r="E5661" s="98"/>
      <c r="F5661" s="98"/>
      <c r="G5661" s="98"/>
      <c r="H5661" s="98"/>
      <c r="I5661" s="98"/>
      <c r="J5661" s="98"/>
      <c r="K5661" s="98"/>
      <c r="L5661" s="98"/>
      <c r="M5661" s="98"/>
    </row>
    <row r="5662" spans="1:13">
      <c r="A5662" s="5"/>
      <c r="B5662" s="97"/>
      <c r="C5662" s="97"/>
      <c r="D5662" s="98"/>
      <c r="E5662" s="98"/>
      <c r="F5662" s="98"/>
      <c r="G5662" s="98"/>
      <c r="H5662" s="98"/>
      <c r="I5662" s="98"/>
      <c r="J5662" s="98"/>
      <c r="K5662" s="98"/>
      <c r="L5662" s="98"/>
      <c r="M5662" s="98"/>
    </row>
    <row r="5663" spans="1:13">
      <c r="A5663" s="5"/>
      <c r="B5663" s="97"/>
      <c r="C5663" s="97"/>
      <c r="D5663" s="98"/>
      <c r="E5663" s="98"/>
      <c r="F5663" s="98"/>
      <c r="G5663" s="98"/>
      <c r="H5663" s="98"/>
      <c r="I5663" s="98"/>
      <c r="J5663" s="98"/>
      <c r="K5663" s="98"/>
      <c r="L5663" s="98"/>
      <c r="M5663" s="98"/>
    </row>
    <row r="5664" spans="1:13">
      <c r="A5664" s="5"/>
      <c r="B5664" s="97"/>
      <c r="C5664" s="97"/>
      <c r="D5664" s="98"/>
      <c r="E5664" s="98"/>
      <c r="F5664" s="98"/>
      <c r="G5664" s="98"/>
      <c r="H5664" s="98"/>
      <c r="I5664" s="98"/>
      <c r="J5664" s="98"/>
      <c r="K5664" s="98"/>
      <c r="L5664" s="98"/>
      <c r="M5664" s="98"/>
    </row>
    <row r="5665" spans="1:13">
      <c r="A5665" s="5"/>
      <c r="B5665" s="97"/>
      <c r="C5665" s="97"/>
      <c r="D5665" s="98"/>
      <c r="E5665" s="98"/>
      <c r="F5665" s="98"/>
      <c r="G5665" s="98"/>
      <c r="H5665" s="98"/>
      <c r="I5665" s="98"/>
      <c r="J5665" s="98"/>
      <c r="K5665" s="98"/>
      <c r="L5665" s="98"/>
      <c r="M5665" s="98"/>
    </row>
    <row r="5666" spans="1:13">
      <c r="A5666" s="5"/>
      <c r="B5666" s="97"/>
      <c r="C5666" s="97"/>
      <c r="D5666" s="98"/>
      <c r="E5666" s="98"/>
      <c r="F5666" s="98"/>
      <c r="G5666" s="98"/>
      <c r="H5666" s="98"/>
      <c r="I5666" s="98"/>
      <c r="J5666" s="98"/>
      <c r="K5666" s="98"/>
      <c r="L5666" s="98"/>
      <c r="M5666" s="98"/>
    </row>
    <row r="5667" spans="1:13">
      <c r="A5667" s="5"/>
      <c r="B5667" s="97"/>
      <c r="C5667" s="97"/>
      <c r="D5667" s="98"/>
      <c r="E5667" s="98"/>
      <c r="F5667" s="98"/>
      <c r="G5667" s="98"/>
      <c r="H5667" s="98"/>
      <c r="I5667" s="98"/>
      <c r="J5667" s="98"/>
      <c r="K5667" s="98"/>
      <c r="L5667" s="98"/>
      <c r="M5667" s="98"/>
    </row>
    <row r="5668" spans="1:13">
      <c r="A5668" s="5"/>
      <c r="B5668" s="97"/>
      <c r="C5668" s="97"/>
      <c r="D5668" s="98"/>
      <c r="E5668" s="98"/>
      <c r="F5668" s="98"/>
      <c r="G5668" s="98"/>
      <c r="H5668" s="98"/>
      <c r="I5668" s="98"/>
      <c r="J5668" s="98"/>
      <c r="K5668" s="98"/>
      <c r="L5668" s="98"/>
      <c r="M5668" s="98"/>
    </row>
    <row r="5669" spans="1:13">
      <c r="A5669" s="5"/>
      <c r="B5669" s="97"/>
      <c r="C5669" s="97"/>
      <c r="D5669" s="98"/>
      <c r="E5669" s="98"/>
      <c r="F5669" s="98"/>
      <c r="G5669" s="98"/>
      <c r="H5669" s="98"/>
      <c r="I5669" s="98"/>
      <c r="J5669" s="98"/>
      <c r="K5669" s="98"/>
      <c r="L5669" s="98"/>
      <c r="M5669" s="98"/>
    </row>
    <row r="5670" spans="1:13">
      <c r="A5670" s="5"/>
      <c r="B5670" s="97"/>
      <c r="C5670" s="97"/>
      <c r="D5670" s="98"/>
      <c r="E5670" s="98"/>
      <c r="F5670" s="98"/>
      <c r="G5670" s="98"/>
      <c r="H5670" s="98"/>
      <c r="I5670" s="98"/>
      <c r="J5670" s="98"/>
      <c r="K5670" s="98"/>
      <c r="L5670" s="98"/>
      <c r="M5670" s="98"/>
    </row>
    <row r="5671" spans="1:13">
      <c r="A5671" s="5"/>
      <c r="B5671" s="97"/>
      <c r="C5671" s="97"/>
      <c r="D5671" s="98"/>
      <c r="E5671" s="98"/>
      <c r="F5671" s="98"/>
      <c r="G5671" s="98"/>
      <c r="H5671" s="98"/>
      <c r="I5671" s="98"/>
      <c r="J5671" s="98"/>
      <c r="K5671" s="98"/>
      <c r="L5671" s="98"/>
      <c r="M5671" s="98"/>
    </row>
    <row r="5672" spans="1:13">
      <c r="A5672" s="5"/>
      <c r="B5672" s="97"/>
      <c r="C5672" s="97"/>
      <c r="D5672" s="98"/>
      <c r="E5672" s="98"/>
      <c r="F5672" s="98"/>
      <c r="G5672" s="98"/>
      <c r="H5672" s="98"/>
      <c r="I5672" s="98"/>
      <c r="J5672" s="98"/>
      <c r="K5672" s="98"/>
      <c r="L5672" s="98"/>
      <c r="M5672" s="98"/>
    </row>
    <row r="5673" spans="1:13">
      <c r="A5673" s="5"/>
      <c r="B5673" s="97"/>
      <c r="C5673" s="97"/>
      <c r="D5673" s="98"/>
      <c r="E5673" s="98"/>
      <c r="F5673" s="98"/>
      <c r="G5673" s="98"/>
      <c r="H5673" s="98"/>
      <c r="I5673" s="98"/>
      <c r="J5673" s="98"/>
      <c r="K5673" s="98"/>
      <c r="L5673" s="98"/>
      <c r="M5673" s="98"/>
    </row>
    <row r="5674" spans="1:13">
      <c r="A5674" s="5"/>
      <c r="B5674" s="97"/>
      <c r="C5674" s="97"/>
      <c r="D5674" s="98"/>
      <c r="E5674" s="98"/>
      <c r="F5674" s="98"/>
      <c r="G5674" s="98"/>
      <c r="H5674" s="98"/>
      <c r="I5674" s="98"/>
      <c r="J5674" s="98"/>
      <c r="K5674" s="98"/>
      <c r="L5674" s="98"/>
      <c r="M5674" s="98"/>
    </row>
    <row r="5675" spans="1:13">
      <c r="A5675" s="5"/>
      <c r="B5675" s="97"/>
      <c r="C5675" s="97"/>
      <c r="D5675" s="98"/>
      <c r="E5675" s="98"/>
      <c r="F5675" s="98"/>
      <c r="G5675" s="98"/>
      <c r="H5675" s="98"/>
      <c r="I5675" s="98"/>
      <c r="J5675" s="98"/>
      <c r="K5675" s="98"/>
      <c r="L5675" s="98"/>
      <c r="M5675" s="98"/>
    </row>
    <row r="5676" spans="1:13">
      <c r="A5676" s="5"/>
      <c r="B5676" s="97"/>
      <c r="C5676" s="97"/>
      <c r="D5676" s="98"/>
      <c r="E5676" s="98"/>
      <c r="F5676" s="98"/>
      <c r="G5676" s="98"/>
      <c r="H5676" s="98"/>
      <c r="I5676" s="98"/>
      <c r="J5676" s="98"/>
      <c r="K5676" s="98"/>
      <c r="L5676" s="98"/>
      <c r="M5676" s="98"/>
    </row>
    <row r="5677" spans="1:13">
      <c r="A5677" s="5"/>
      <c r="B5677" s="97"/>
      <c r="C5677" s="97"/>
      <c r="D5677" s="98"/>
      <c r="E5677" s="98"/>
      <c r="F5677" s="98"/>
      <c r="G5677" s="98"/>
      <c r="H5677" s="98"/>
      <c r="I5677" s="98"/>
      <c r="J5677" s="98"/>
      <c r="K5677" s="98"/>
      <c r="L5677" s="98"/>
      <c r="M5677" s="98"/>
    </row>
    <row r="5678" spans="1:13">
      <c r="A5678" s="5"/>
      <c r="B5678" s="97"/>
      <c r="C5678" s="97"/>
      <c r="D5678" s="98"/>
      <c r="E5678" s="98"/>
      <c r="F5678" s="98"/>
      <c r="G5678" s="98"/>
      <c r="H5678" s="98"/>
      <c r="I5678" s="98"/>
      <c r="J5678" s="98"/>
      <c r="K5678" s="98"/>
      <c r="L5678" s="98"/>
      <c r="M5678" s="98"/>
    </row>
    <row r="5679" spans="1:13">
      <c r="A5679" s="5"/>
      <c r="B5679" s="97"/>
      <c r="C5679" s="97"/>
      <c r="D5679" s="98"/>
      <c r="E5679" s="98"/>
      <c r="F5679" s="98"/>
      <c r="G5679" s="98"/>
      <c r="H5679" s="98"/>
      <c r="I5679" s="98"/>
      <c r="J5679" s="98"/>
      <c r="K5679" s="98"/>
      <c r="L5679" s="98"/>
      <c r="M5679" s="98"/>
    </row>
    <row r="5680" spans="1:13">
      <c r="A5680" s="5"/>
      <c r="B5680" s="97"/>
      <c r="C5680" s="97"/>
      <c r="D5680" s="98"/>
      <c r="E5680" s="98"/>
      <c r="F5680" s="98"/>
      <c r="G5680" s="98"/>
      <c r="H5680" s="98"/>
      <c r="I5680" s="98"/>
      <c r="J5680" s="98"/>
      <c r="K5680" s="98"/>
      <c r="L5680" s="98"/>
      <c r="M5680" s="98"/>
    </row>
    <row r="5681" spans="1:13">
      <c r="A5681" s="5"/>
      <c r="B5681" s="97"/>
      <c r="C5681" s="97"/>
      <c r="D5681" s="98"/>
      <c r="E5681" s="98"/>
      <c r="F5681" s="98"/>
      <c r="G5681" s="98"/>
      <c r="H5681" s="98"/>
      <c r="I5681" s="98"/>
      <c r="J5681" s="98"/>
      <c r="K5681" s="98"/>
      <c r="L5681" s="98"/>
      <c r="M5681" s="98"/>
    </row>
    <row r="5682" spans="1:13">
      <c r="A5682" s="5"/>
      <c r="B5682" s="97"/>
      <c r="C5682" s="97"/>
      <c r="D5682" s="98"/>
      <c r="E5682" s="98"/>
      <c r="F5682" s="98"/>
      <c r="G5682" s="98"/>
      <c r="H5682" s="98"/>
      <c r="I5682" s="98"/>
      <c r="J5682" s="98"/>
      <c r="K5682" s="98"/>
      <c r="L5682" s="98"/>
      <c r="M5682" s="98"/>
    </row>
    <row r="5683" spans="1:13">
      <c r="A5683" s="5"/>
      <c r="B5683" s="97"/>
      <c r="C5683" s="97"/>
      <c r="D5683" s="98"/>
      <c r="E5683" s="98"/>
      <c r="F5683" s="98"/>
      <c r="G5683" s="98"/>
      <c r="H5683" s="98"/>
      <c r="I5683" s="98"/>
      <c r="J5683" s="98"/>
      <c r="K5683" s="98"/>
      <c r="L5683" s="98"/>
      <c r="M5683" s="98"/>
    </row>
    <row r="5684" spans="1:13">
      <c r="A5684" s="5"/>
      <c r="B5684" s="97"/>
      <c r="C5684" s="97"/>
      <c r="D5684" s="98"/>
      <c r="E5684" s="98"/>
      <c r="F5684" s="98"/>
      <c r="G5684" s="98"/>
      <c r="H5684" s="98"/>
      <c r="I5684" s="98"/>
      <c r="J5684" s="98"/>
      <c r="K5684" s="98"/>
      <c r="L5684" s="98"/>
      <c r="M5684" s="98"/>
    </row>
    <row r="5685" spans="1:13">
      <c r="A5685" s="5"/>
      <c r="B5685" s="97"/>
      <c r="C5685" s="97"/>
      <c r="D5685" s="98"/>
      <c r="E5685" s="98"/>
      <c r="F5685" s="98"/>
      <c r="G5685" s="98"/>
      <c r="H5685" s="98"/>
      <c r="I5685" s="98"/>
      <c r="J5685" s="98"/>
      <c r="K5685" s="98"/>
      <c r="L5685" s="98"/>
      <c r="M5685" s="98"/>
    </row>
    <row r="5686" spans="1:13">
      <c r="A5686" s="5"/>
      <c r="B5686" s="97"/>
      <c r="C5686" s="97"/>
      <c r="D5686" s="98"/>
      <c r="E5686" s="98"/>
      <c r="F5686" s="98"/>
      <c r="G5686" s="98"/>
      <c r="H5686" s="98"/>
      <c r="I5686" s="98"/>
      <c r="J5686" s="98"/>
      <c r="K5686" s="98"/>
      <c r="L5686" s="98"/>
      <c r="M5686" s="98"/>
    </row>
    <row r="5687" spans="1:13">
      <c r="A5687" s="5"/>
      <c r="B5687" s="97"/>
      <c r="C5687" s="97"/>
      <c r="D5687" s="98"/>
      <c r="E5687" s="98"/>
      <c r="F5687" s="98"/>
      <c r="G5687" s="98"/>
      <c r="H5687" s="98"/>
      <c r="I5687" s="98"/>
      <c r="J5687" s="98"/>
      <c r="K5687" s="98"/>
      <c r="L5687" s="98"/>
      <c r="M5687" s="98"/>
    </row>
    <row r="5688" spans="1:13">
      <c r="A5688" s="5"/>
      <c r="B5688" s="97"/>
      <c r="C5688" s="97"/>
      <c r="D5688" s="98"/>
      <c r="E5688" s="98"/>
      <c r="F5688" s="98"/>
      <c r="G5688" s="98"/>
      <c r="H5688" s="98"/>
      <c r="I5688" s="98"/>
      <c r="J5688" s="98"/>
      <c r="K5688" s="98"/>
      <c r="L5688" s="98"/>
      <c r="M5688" s="98"/>
    </row>
    <row r="5689" spans="1:13">
      <c r="A5689" s="5"/>
      <c r="B5689" s="97"/>
      <c r="C5689" s="97"/>
      <c r="D5689" s="98"/>
      <c r="E5689" s="98"/>
      <c r="F5689" s="98"/>
      <c r="G5689" s="98"/>
      <c r="H5689" s="98"/>
      <c r="I5689" s="98"/>
      <c r="J5689" s="98"/>
      <c r="K5689" s="98"/>
      <c r="L5689" s="98"/>
      <c r="M5689" s="98"/>
    </row>
    <row r="5690" spans="1:13">
      <c r="A5690" s="5"/>
      <c r="B5690" s="97"/>
      <c r="C5690" s="97"/>
      <c r="D5690" s="98"/>
      <c r="E5690" s="98"/>
      <c r="F5690" s="98"/>
      <c r="G5690" s="98"/>
      <c r="H5690" s="98"/>
      <c r="I5690" s="98"/>
      <c r="J5690" s="98"/>
      <c r="K5690" s="98"/>
      <c r="L5690" s="98"/>
      <c r="M5690" s="98"/>
    </row>
    <row r="5691" spans="1:13">
      <c r="A5691" s="5"/>
      <c r="B5691" s="97"/>
      <c r="C5691" s="97"/>
      <c r="D5691" s="98"/>
      <c r="E5691" s="98"/>
      <c r="F5691" s="98"/>
      <c r="G5691" s="98"/>
      <c r="H5691" s="98"/>
      <c r="I5691" s="98"/>
      <c r="J5691" s="98"/>
      <c r="K5691" s="98"/>
      <c r="L5691" s="98"/>
      <c r="M5691" s="98"/>
    </row>
    <row r="5692" spans="1:13">
      <c r="A5692" s="5"/>
      <c r="B5692" s="97"/>
      <c r="C5692" s="97"/>
      <c r="D5692" s="98"/>
      <c r="E5692" s="98"/>
      <c r="F5692" s="98"/>
      <c r="G5692" s="98"/>
      <c r="H5692" s="98"/>
      <c r="I5692" s="98"/>
      <c r="J5692" s="98"/>
      <c r="K5692" s="98"/>
      <c r="L5692" s="98"/>
      <c r="M5692" s="98"/>
    </row>
    <row r="5693" spans="1:13">
      <c r="A5693" s="5"/>
      <c r="B5693" s="97"/>
      <c r="C5693" s="97"/>
      <c r="D5693" s="98"/>
      <c r="E5693" s="98"/>
      <c r="F5693" s="98"/>
      <c r="G5693" s="98"/>
      <c r="H5693" s="98"/>
      <c r="I5693" s="98"/>
      <c r="J5693" s="98"/>
      <c r="K5693" s="98"/>
      <c r="L5693" s="98"/>
      <c r="M5693" s="98"/>
    </row>
    <row r="5694" spans="1:13">
      <c r="A5694" s="5"/>
      <c r="B5694" s="97"/>
      <c r="C5694" s="97"/>
      <c r="D5694" s="98"/>
      <c r="E5694" s="98"/>
      <c r="F5694" s="98"/>
      <c r="G5694" s="98"/>
      <c r="H5694" s="98"/>
      <c r="I5694" s="98"/>
      <c r="J5694" s="98"/>
      <c r="K5694" s="98"/>
      <c r="L5694" s="98"/>
      <c r="M5694" s="98"/>
    </row>
    <row r="5695" spans="1:13">
      <c r="A5695" s="5"/>
      <c r="B5695" s="97"/>
      <c r="C5695" s="97"/>
      <c r="D5695" s="98"/>
      <c r="E5695" s="98"/>
      <c r="F5695" s="98"/>
      <c r="G5695" s="98"/>
      <c r="H5695" s="98"/>
      <c r="I5695" s="98"/>
      <c r="J5695" s="98"/>
      <c r="K5695" s="98"/>
      <c r="L5695" s="98"/>
      <c r="M5695" s="98"/>
    </row>
    <row r="5696" spans="1:13">
      <c r="A5696" s="5"/>
      <c r="B5696" s="97"/>
      <c r="C5696" s="97"/>
      <c r="D5696" s="98"/>
      <c r="E5696" s="98"/>
      <c r="F5696" s="98"/>
      <c r="G5696" s="98"/>
      <c r="H5696" s="98"/>
      <c r="I5696" s="98"/>
      <c r="J5696" s="98"/>
      <c r="K5696" s="98"/>
      <c r="L5696" s="98"/>
      <c r="M5696" s="98"/>
    </row>
    <row r="5697" spans="1:13">
      <c r="A5697" s="5"/>
      <c r="B5697" s="97"/>
      <c r="C5697" s="97"/>
      <c r="D5697" s="98"/>
      <c r="E5697" s="98"/>
      <c r="F5697" s="98"/>
      <c r="G5697" s="98"/>
      <c r="H5697" s="98"/>
      <c r="I5697" s="98"/>
      <c r="J5697" s="98"/>
      <c r="K5697" s="98"/>
      <c r="L5697" s="98"/>
      <c r="M5697" s="98"/>
    </row>
    <row r="5698" spans="1:13">
      <c r="A5698" s="5"/>
      <c r="B5698" s="97"/>
      <c r="C5698" s="97"/>
      <c r="D5698" s="98"/>
      <c r="E5698" s="98"/>
      <c r="F5698" s="98"/>
      <c r="G5698" s="98"/>
      <c r="H5698" s="98"/>
      <c r="I5698" s="98"/>
      <c r="J5698" s="98"/>
      <c r="K5698" s="98"/>
      <c r="L5698" s="98"/>
      <c r="M5698" s="98"/>
    </row>
    <row r="5699" spans="1:13">
      <c r="A5699" s="5"/>
      <c r="B5699" s="97"/>
      <c r="C5699" s="97"/>
      <c r="D5699" s="98"/>
      <c r="E5699" s="98"/>
      <c r="F5699" s="98"/>
      <c r="G5699" s="98"/>
      <c r="H5699" s="98"/>
      <c r="I5699" s="98"/>
      <c r="J5699" s="98"/>
      <c r="K5699" s="98"/>
      <c r="L5699" s="98"/>
      <c r="M5699" s="98"/>
    </row>
    <row r="5700" spans="1:13">
      <c r="A5700" s="5"/>
      <c r="B5700" s="97"/>
      <c r="C5700" s="97"/>
      <c r="D5700" s="98"/>
      <c r="E5700" s="98"/>
      <c r="F5700" s="98"/>
      <c r="G5700" s="98"/>
      <c r="H5700" s="98"/>
      <c r="I5700" s="98"/>
      <c r="J5700" s="98"/>
      <c r="K5700" s="98"/>
      <c r="L5700" s="98"/>
      <c r="M5700" s="98"/>
    </row>
    <row r="5701" spans="1:13">
      <c r="A5701" s="5"/>
      <c r="B5701" s="97"/>
      <c r="C5701" s="97"/>
      <c r="D5701" s="98"/>
      <c r="E5701" s="98"/>
      <c r="F5701" s="98"/>
      <c r="G5701" s="98"/>
      <c r="H5701" s="98"/>
      <c r="I5701" s="98"/>
      <c r="J5701" s="98"/>
      <c r="K5701" s="98"/>
      <c r="L5701" s="98"/>
      <c r="M5701" s="98"/>
    </row>
    <row r="5702" spans="1:13">
      <c r="A5702" s="5"/>
      <c r="B5702" s="97"/>
      <c r="C5702" s="97"/>
      <c r="D5702" s="98"/>
      <c r="E5702" s="98"/>
      <c r="F5702" s="98"/>
      <c r="G5702" s="98"/>
      <c r="H5702" s="98"/>
      <c r="I5702" s="98"/>
      <c r="J5702" s="98"/>
      <c r="K5702" s="98"/>
      <c r="L5702" s="98"/>
      <c r="M5702" s="98"/>
    </row>
    <row r="5703" spans="1:13">
      <c r="A5703" s="5"/>
      <c r="B5703" s="97"/>
      <c r="C5703" s="97"/>
      <c r="D5703" s="98"/>
      <c r="E5703" s="98"/>
      <c r="F5703" s="98"/>
      <c r="G5703" s="98"/>
      <c r="H5703" s="98"/>
      <c r="I5703" s="98"/>
      <c r="J5703" s="98"/>
      <c r="K5703" s="98"/>
      <c r="L5703" s="98"/>
      <c r="M5703" s="98"/>
    </row>
    <row r="5704" spans="1:13">
      <c r="A5704" s="5"/>
      <c r="B5704" s="97"/>
      <c r="C5704" s="97"/>
      <c r="D5704" s="98"/>
      <c r="E5704" s="98"/>
      <c r="F5704" s="98"/>
      <c r="G5704" s="98"/>
      <c r="H5704" s="98"/>
      <c r="I5704" s="98"/>
      <c r="J5704" s="98"/>
      <c r="K5704" s="98"/>
      <c r="L5704" s="98"/>
      <c r="M5704" s="98"/>
    </row>
    <row r="5705" spans="1:13">
      <c r="A5705" s="5"/>
      <c r="B5705" s="97"/>
      <c r="C5705" s="97"/>
      <c r="D5705" s="98"/>
      <c r="E5705" s="98"/>
      <c r="F5705" s="98"/>
      <c r="G5705" s="98"/>
      <c r="H5705" s="98"/>
      <c r="I5705" s="98"/>
      <c r="J5705" s="98"/>
      <c r="K5705" s="98"/>
      <c r="L5705" s="98"/>
      <c r="M5705" s="98"/>
    </row>
    <row r="5706" spans="1:13">
      <c r="A5706" s="5"/>
      <c r="B5706" s="97"/>
      <c r="C5706" s="97"/>
      <c r="D5706" s="98"/>
      <c r="E5706" s="98"/>
      <c r="F5706" s="98"/>
      <c r="G5706" s="98"/>
      <c r="H5706" s="98"/>
      <c r="I5706" s="98"/>
      <c r="J5706" s="98"/>
      <c r="K5706" s="98"/>
      <c r="L5706" s="98"/>
      <c r="M5706" s="98"/>
    </row>
    <row r="5707" spans="1:13">
      <c r="A5707" s="5"/>
      <c r="B5707" s="97"/>
      <c r="C5707" s="97"/>
      <c r="D5707" s="98"/>
      <c r="E5707" s="98"/>
      <c r="F5707" s="98"/>
      <c r="G5707" s="98"/>
      <c r="H5707" s="98"/>
      <c r="I5707" s="98"/>
      <c r="J5707" s="98"/>
      <c r="K5707" s="98"/>
      <c r="L5707" s="98"/>
      <c r="M5707" s="98"/>
    </row>
    <row r="5708" spans="1:13">
      <c r="A5708" s="5"/>
      <c r="B5708" s="3"/>
      <c r="C5708" s="3"/>
      <c r="D5708" s="4"/>
      <c r="E5708" s="4"/>
      <c r="F5708" s="4"/>
      <c r="G5708" s="4"/>
      <c r="H5708" s="98"/>
      <c r="I5708" s="4"/>
      <c r="J5708" s="4"/>
      <c r="K5708" s="4"/>
      <c r="L5708" s="4"/>
      <c r="M5708" s="4"/>
    </row>
    <row r="5709" spans="1:13">
      <c r="A5709" s="5"/>
      <c r="B5709" s="97"/>
      <c r="C5709" s="97"/>
      <c r="D5709" s="98"/>
      <c r="E5709" s="98"/>
      <c r="F5709" s="98"/>
      <c r="G5709" s="98"/>
      <c r="H5709" s="98"/>
      <c r="I5709" s="98"/>
      <c r="J5709" s="98"/>
      <c r="K5709" s="98"/>
      <c r="L5709" s="98"/>
      <c r="M5709" s="98"/>
    </row>
    <row r="5710" spans="1:13">
      <c r="A5710" s="5"/>
      <c r="B5710" s="97"/>
      <c r="C5710" s="97"/>
      <c r="D5710" s="98"/>
      <c r="E5710" s="98"/>
      <c r="F5710" s="98"/>
      <c r="G5710" s="98"/>
      <c r="H5710" s="98"/>
      <c r="I5710" s="98"/>
      <c r="J5710" s="98"/>
      <c r="K5710" s="98"/>
      <c r="L5710" s="98"/>
      <c r="M5710" s="98"/>
    </row>
    <row r="5711" spans="1:13">
      <c r="A5711" s="5"/>
      <c r="B5711" s="97"/>
      <c r="C5711" s="97"/>
      <c r="D5711" s="98"/>
      <c r="E5711" s="98"/>
      <c r="F5711" s="98"/>
      <c r="G5711" s="98"/>
      <c r="H5711" s="98"/>
      <c r="I5711" s="98"/>
      <c r="J5711" s="98"/>
      <c r="K5711" s="98"/>
      <c r="L5711" s="98"/>
      <c r="M5711" s="98"/>
    </row>
    <row r="5712" spans="1:13">
      <c r="A5712" s="5"/>
      <c r="B5712" s="97"/>
      <c r="C5712" s="97"/>
      <c r="D5712" s="98"/>
      <c r="E5712" s="98"/>
      <c r="F5712" s="98"/>
      <c r="G5712" s="98"/>
      <c r="H5712" s="98"/>
      <c r="I5712" s="98"/>
      <c r="J5712" s="98"/>
      <c r="K5712" s="98"/>
      <c r="L5712" s="98"/>
      <c r="M5712" s="98"/>
    </row>
    <row r="5713" spans="1:13">
      <c r="A5713" s="5"/>
      <c r="B5713" s="97"/>
      <c r="C5713" s="97"/>
      <c r="D5713" s="98"/>
      <c r="E5713" s="98"/>
      <c r="F5713" s="98"/>
      <c r="G5713" s="98"/>
      <c r="H5713" s="98"/>
      <c r="I5713" s="98"/>
      <c r="J5713" s="98"/>
      <c r="K5713" s="98"/>
      <c r="L5713" s="98"/>
      <c r="M5713" s="98"/>
    </row>
    <row r="5714" spans="1:13">
      <c r="A5714" s="5"/>
      <c r="B5714" s="97"/>
      <c r="C5714" s="97"/>
      <c r="D5714" s="98"/>
      <c r="E5714" s="98"/>
      <c r="F5714" s="98"/>
      <c r="G5714" s="98"/>
      <c r="H5714" s="98"/>
      <c r="I5714" s="98"/>
      <c r="J5714" s="98"/>
      <c r="K5714" s="98"/>
      <c r="L5714" s="98"/>
      <c r="M5714" s="98"/>
    </row>
    <row r="5715" spans="1:13">
      <c r="A5715" s="5"/>
      <c r="B5715" s="97"/>
      <c r="C5715" s="97"/>
      <c r="D5715" s="98"/>
      <c r="E5715" s="98"/>
      <c r="F5715" s="98"/>
      <c r="G5715" s="98"/>
      <c r="H5715" s="98"/>
      <c r="I5715" s="98"/>
      <c r="J5715" s="98"/>
      <c r="K5715" s="98"/>
      <c r="L5715" s="98"/>
      <c r="M5715" s="98"/>
    </row>
    <row r="5716" spans="1:13">
      <c r="A5716" s="5"/>
      <c r="B5716" s="97"/>
      <c r="C5716" s="97"/>
      <c r="D5716" s="98"/>
      <c r="E5716" s="98"/>
      <c r="F5716" s="98"/>
      <c r="G5716" s="98"/>
      <c r="H5716" s="98"/>
      <c r="I5716" s="98"/>
      <c r="J5716" s="98"/>
      <c r="K5716" s="98"/>
      <c r="L5716" s="98"/>
      <c r="M5716" s="98"/>
    </row>
    <row r="5717" spans="1:13">
      <c r="A5717" s="5"/>
      <c r="B5717" s="97"/>
      <c r="C5717" s="97"/>
      <c r="D5717" s="98"/>
      <c r="E5717" s="98"/>
      <c r="F5717" s="98"/>
      <c r="G5717" s="98"/>
      <c r="H5717" s="98"/>
      <c r="I5717" s="98"/>
      <c r="J5717" s="98"/>
      <c r="K5717" s="98"/>
      <c r="L5717" s="98"/>
      <c r="M5717" s="98"/>
    </row>
    <row r="5718" spans="1:13">
      <c r="A5718" s="5"/>
      <c r="B5718" s="3"/>
      <c r="C5718" s="3"/>
      <c r="D5718" s="4"/>
      <c r="E5718" s="4"/>
      <c r="F5718" s="4"/>
      <c r="G5718" s="4"/>
      <c r="H5718" s="98"/>
      <c r="I5718" s="4"/>
      <c r="J5718" s="4"/>
      <c r="K5718" s="4"/>
      <c r="L5718" s="4"/>
      <c r="M5718" s="4"/>
    </row>
    <row r="5719" spans="1:13">
      <c r="A5719" s="5"/>
      <c r="B5719" s="97"/>
      <c r="C5719" s="97"/>
      <c r="D5719" s="98"/>
      <c r="E5719" s="98"/>
      <c r="F5719" s="98"/>
      <c r="G5719" s="98"/>
      <c r="H5719" s="98"/>
      <c r="I5719" s="98"/>
      <c r="J5719" s="98"/>
      <c r="K5719" s="98"/>
      <c r="L5719" s="98"/>
      <c r="M5719" s="98"/>
    </row>
    <row r="5720" spans="1:13">
      <c r="A5720" s="5"/>
      <c r="B5720" s="97"/>
      <c r="C5720" s="97"/>
      <c r="D5720" s="98"/>
      <c r="E5720" s="98"/>
      <c r="F5720" s="98"/>
      <c r="G5720" s="98"/>
      <c r="H5720" s="98"/>
      <c r="I5720" s="98"/>
      <c r="J5720" s="98"/>
      <c r="K5720" s="98"/>
      <c r="L5720" s="98"/>
      <c r="M5720" s="98"/>
    </row>
    <row r="5721" spans="1:13">
      <c r="A5721" s="5"/>
      <c r="B5721" s="97"/>
      <c r="C5721" s="97"/>
      <c r="D5721" s="98"/>
      <c r="E5721" s="98"/>
      <c r="F5721" s="98"/>
      <c r="G5721" s="98"/>
      <c r="H5721" s="98"/>
      <c r="I5721" s="98"/>
      <c r="J5721" s="98"/>
      <c r="K5721" s="98"/>
      <c r="L5721" s="98"/>
      <c r="M5721" s="98"/>
    </row>
    <row r="5722" spans="1:13">
      <c r="A5722" s="5"/>
      <c r="B5722" s="97"/>
      <c r="C5722" s="97"/>
      <c r="D5722" s="98"/>
      <c r="E5722" s="98"/>
      <c r="F5722" s="98"/>
      <c r="G5722" s="98"/>
      <c r="H5722" s="98"/>
      <c r="I5722" s="98"/>
      <c r="J5722" s="98"/>
      <c r="K5722" s="98"/>
      <c r="L5722" s="98"/>
      <c r="M5722" s="98"/>
    </row>
    <row r="5723" spans="1:13">
      <c r="A5723" s="5"/>
      <c r="B5723" s="97"/>
      <c r="C5723" s="97"/>
      <c r="D5723" s="98"/>
      <c r="E5723" s="98"/>
      <c r="F5723" s="98"/>
      <c r="G5723" s="98"/>
      <c r="H5723" s="98"/>
      <c r="I5723" s="98"/>
      <c r="J5723" s="98"/>
      <c r="K5723" s="98"/>
      <c r="L5723" s="98"/>
      <c r="M5723" s="98"/>
    </row>
    <row r="5724" spans="1:13">
      <c r="A5724" s="5"/>
      <c r="B5724" s="97"/>
      <c r="C5724" s="97"/>
      <c r="D5724" s="98"/>
      <c r="E5724" s="98"/>
      <c r="F5724" s="98"/>
      <c r="G5724" s="98"/>
      <c r="H5724" s="98"/>
      <c r="I5724" s="98"/>
      <c r="J5724" s="98"/>
      <c r="K5724" s="98"/>
      <c r="L5724" s="98"/>
      <c r="M5724" s="98"/>
    </row>
    <row r="5725" spans="1:13">
      <c r="A5725" s="5"/>
      <c r="B5725" s="97"/>
      <c r="C5725" s="97"/>
      <c r="D5725" s="98"/>
      <c r="E5725" s="98"/>
      <c r="F5725" s="98"/>
      <c r="G5725" s="98"/>
      <c r="H5725" s="98"/>
      <c r="I5725" s="98"/>
      <c r="J5725" s="98"/>
      <c r="K5725" s="98"/>
      <c r="L5725" s="98"/>
      <c r="M5725" s="98"/>
    </row>
    <row r="5726" spans="1:13">
      <c r="A5726" s="5"/>
      <c r="B5726" s="97"/>
      <c r="C5726" s="97"/>
      <c r="D5726" s="98"/>
      <c r="E5726" s="98"/>
      <c r="F5726" s="98"/>
      <c r="G5726" s="98"/>
      <c r="H5726" s="98"/>
      <c r="I5726" s="98"/>
      <c r="J5726" s="98"/>
      <c r="K5726" s="98"/>
      <c r="L5726" s="98"/>
      <c r="M5726" s="98"/>
    </row>
    <row r="5727" spans="1:13">
      <c r="A5727" s="5"/>
      <c r="B5727" s="97"/>
      <c r="C5727" s="97"/>
      <c r="D5727" s="98"/>
      <c r="E5727" s="98"/>
      <c r="F5727" s="98"/>
      <c r="G5727" s="98"/>
      <c r="H5727" s="98"/>
      <c r="I5727" s="98"/>
      <c r="J5727" s="98"/>
      <c r="K5727" s="98"/>
      <c r="L5727" s="98"/>
      <c r="M5727" s="98"/>
    </row>
    <row r="5728" spans="1:13">
      <c r="A5728" s="5"/>
      <c r="B5728" s="97"/>
      <c r="C5728" s="97"/>
      <c r="D5728" s="98"/>
      <c r="E5728" s="98"/>
      <c r="F5728" s="98"/>
      <c r="G5728" s="98"/>
      <c r="H5728" s="98"/>
      <c r="I5728" s="98"/>
      <c r="J5728" s="98"/>
      <c r="K5728" s="98"/>
      <c r="L5728" s="98"/>
      <c r="M5728" s="98"/>
    </row>
    <row r="5729" spans="1:13">
      <c r="A5729" s="5"/>
      <c r="B5729" s="97"/>
      <c r="C5729" s="97"/>
      <c r="D5729" s="98"/>
      <c r="E5729" s="98"/>
      <c r="F5729" s="98"/>
      <c r="G5729" s="98"/>
      <c r="H5729" s="98"/>
      <c r="I5729" s="98"/>
      <c r="J5729" s="98"/>
      <c r="K5729" s="98"/>
      <c r="L5729" s="98"/>
      <c r="M5729" s="98"/>
    </row>
    <row r="5730" spans="1:13">
      <c r="A5730" s="5"/>
      <c r="B5730" s="97"/>
      <c r="C5730" s="97"/>
      <c r="D5730" s="98"/>
      <c r="E5730" s="98"/>
      <c r="F5730" s="98"/>
      <c r="G5730" s="98"/>
      <c r="H5730" s="98"/>
      <c r="I5730" s="98"/>
      <c r="J5730" s="98"/>
      <c r="K5730" s="98"/>
      <c r="L5730" s="98"/>
      <c r="M5730" s="98"/>
    </row>
    <row r="5731" spans="1:13">
      <c r="A5731" s="5"/>
      <c r="B5731" s="97"/>
      <c r="C5731" s="97"/>
      <c r="D5731" s="98"/>
      <c r="E5731" s="98"/>
      <c r="F5731" s="98"/>
      <c r="G5731" s="98"/>
      <c r="H5731" s="98"/>
      <c r="I5731" s="98"/>
      <c r="J5731" s="98"/>
      <c r="K5731" s="98"/>
      <c r="L5731" s="98"/>
      <c r="M5731" s="98"/>
    </row>
    <row r="5732" spans="1:13">
      <c r="A5732" s="5"/>
      <c r="B5732" s="97"/>
      <c r="C5732" s="97"/>
      <c r="D5732" s="98"/>
      <c r="E5732" s="98"/>
      <c r="F5732" s="98"/>
      <c r="G5732" s="98"/>
      <c r="H5732" s="98"/>
      <c r="I5732" s="98"/>
      <c r="J5732" s="98"/>
      <c r="K5732" s="98"/>
      <c r="L5732" s="98"/>
      <c r="M5732" s="98"/>
    </row>
    <row r="5733" spans="1:13">
      <c r="A5733" s="5"/>
      <c r="B5733" s="97"/>
      <c r="C5733" s="97"/>
      <c r="D5733" s="98"/>
      <c r="E5733" s="98"/>
      <c r="F5733" s="98"/>
      <c r="G5733" s="98"/>
      <c r="H5733" s="98"/>
      <c r="I5733" s="98"/>
      <c r="J5733" s="98"/>
      <c r="K5733" s="98"/>
      <c r="L5733" s="98"/>
      <c r="M5733" s="98"/>
    </row>
    <row r="5734" spans="1:13">
      <c r="A5734" s="5"/>
      <c r="B5734" s="97"/>
      <c r="C5734" s="97"/>
      <c r="D5734" s="98"/>
      <c r="E5734" s="98"/>
      <c r="F5734" s="98"/>
      <c r="G5734" s="98"/>
      <c r="H5734" s="98"/>
      <c r="I5734" s="98"/>
      <c r="J5734" s="98"/>
      <c r="K5734" s="98"/>
      <c r="L5734" s="98"/>
      <c r="M5734" s="98"/>
    </row>
    <row r="5735" spans="1:13">
      <c r="A5735" s="5"/>
      <c r="B5735" s="97"/>
      <c r="C5735" s="97"/>
      <c r="D5735" s="98"/>
      <c r="E5735" s="98"/>
      <c r="F5735" s="98"/>
      <c r="G5735" s="98"/>
      <c r="H5735" s="98"/>
      <c r="I5735" s="98"/>
      <c r="J5735" s="98"/>
      <c r="K5735" s="98"/>
      <c r="L5735" s="98"/>
      <c r="M5735" s="98"/>
    </row>
    <row r="5736" spans="1:13">
      <c r="A5736" s="5"/>
      <c r="B5736" s="97"/>
      <c r="C5736" s="97"/>
      <c r="D5736" s="98"/>
      <c r="E5736" s="98"/>
      <c r="F5736" s="98"/>
      <c r="G5736" s="98"/>
      <c r="H5736" s="98"/>
      <c r="I5736" s="98"/>
      <c r="J5736" s="98"/>
      <c r="K5736" s="98"/>
      <c r="L5736" s="98"/>
      <c r="M5736" s="98"/>
    </row>
    <row r="5737" spans="1:13">
      <c r="A5737" s="5"/>
      <c r="B5737" s="97"/>
      <c r="C5737" s="97"/>
      <c r="D5737" s="98"/>
      <c r="E5737" s="98"/>
      <c r="F5737" s="98"/>
      <c r="G5737" s="98"/>
      <c r="H5737" s="98"/>
      <c r="I5737" s="98"/>
      <c r="J5737" s="98"/>
      <c r="K5737" s="98"/>
      <c r="L5737" s="98"/>
      <c r="M5737" s="98"/>
    </row>
    <row r="5738" spans="1:13">
      <c r="A5738" s="5"/>
      <c r="B5738" s="97"/>
      <c r="C5738" s="97"/>
      <c r="D5738" s="98"/>
      <c r="E5738" s="98"/>
      <c r="F5738" s="98"/>
      <c r="G5738" s="98"/>
      <c r="H5738" s="98"/>
      <c r="I5738" s="98"/>
      <c r="J5738" s="98"/>
      <c r="K5738" s="98"/>
      <c r="L5738" s="98"/>
      <c r="M5738" s="98"/>
    </row>
    <row r="5739" spans="1:13">
      <c r="A5739" s="5"/>
      <c r="B5739" s="97"/>
      <c r="C5739" s="97"/>
      <c r="D5739" s="98"/>
      <c r="E5739" s="98"/>
      <c r="F5739" s="98"/>
      <c r="G5739" s="98"/>
      <c r="H5739" s="98"/>
      <c r="I5739" s="98"/>
      <c r="J5739" s="98"/>
      <c r="K5739" s="98"/>
      <c r="L5739" s="98"/>
      <c r="M5739" s="98"/>
    </row>
    <row r="5740" spans="1:13">
      <c r="A5740" s="5"/>
      <c r="B5740" s="97"/>
      <c r="C5740" s="97"/>
      <c r="D5740" s="98"/>
      <c r="E5740" s="98"/>
      <c r="F5740" s="98"/>
      <c r="G5740" s="98"/>
      <c r="H5740" s="98"/>
      <c r="I5740" s="98"/>
      <c r="J5740" s="98"/>
      <c r="K5740" s="98"/>
      <c r="L5740" s="98"/>
      <c r="M5740" s="98"/>
    </row>
    <row r="5741" spans="1:13">
      <c r="A5741" s="5"/>
      <c r="B5741" s="97"/>
      <c r="C5741" s="97"/>
      <c r="D5741" s="98"/>
      <c r="E5741" s="98"/>
      <c r="F5741" s="98"/>
      <c r="G5741" s="98"/>
      <c r="H5741" s="98"/>
      <c r="I5741" s="98"/>
      <c r="J5741" s="98"/>
      <c r="K5741" s="98"/>
      <c r="L5741" s="98"/>
      <c r="M5741" s="98"/>
    </row>
    <row r="5742" spans="1:13">
      <c r="A5742" s="5"/>
      <c r="B5742" s="97"/>
      <c r="C5742" s="97"/>
      <c r="D5742" s="98"/>
      <c r="E5742" s="98"/>
      <c r="F5742" s="98"/>
      <c r="G5742" s="98"/>
      <c r="H5742" s="98"/>
      <c r="I5742" s="98"/>
      <c r="J5742" s="98"/>
      <c r="K5742" s="98"/>
      <c r="L5742" s="98"/>
      <c r="M5742" s="98"/>
    </row>
    <row r="5743" spans="1:13">
      <c r="A5743" s="5"/>
      <c r="B5743" s="97"/>
      <c r="C5743" s="97"/>
      <c r="D5743" s="98"/>
      <c r="E5743" s="98"/>
      <c r="F5743" s="98"/>
      <c r="G5743" s="98"/>
      <c r="H5743" s="98"/>
      <c r="I5743" s="98"/>
      <c r="J5743" s="98"/>
      <c r="K5743" s="98"/>
      <c r="L5743" s="98"/>
      <c r="M5743" s="98"/>
    </row>
    <row r="5744" spans="1:13">
      <c r="A5744" s="5"/>
      <c r="B5744" s="97"/>
      <c r="C5744" s="97"/>
      <c r="D5744" s="98"/>
      <c r="E5744" s="98"/>
      <c r="F5744" s="98"/>
      <c r="G5744" s="98"/>
      <c r="H5744" s="98"/>
      <c r="I5744" s="98"/>
      <c r="J5744" s="98"/>
      <c r="K5744" s="98"/>
      <c r="L5744" s="98"/>
      <c r="M5744" s="98"/>
    </row>
    <row r="5745" spans="1:13">
      <c r="A5745" s="5"/>
      <c r="B5745" s="97"/>
      <c r="C5745" s="97"/>
      <c r="D5745" s="98"/>
      <c r="E5745" s="98"/>
      <c r="F5745" s="98"/>
      <c r="G5745" s="98"/>
      <c r="H5745" s="98"/>
      <c r="I5745" s="98"/>
      <c r="J5745" s="98"/>
      <c r="K5745" s="98"/>
      <c r="L5745" s="98"/>
      <c r="M5745" s="98"/>
    </row>
    <row r="5746" spans="1:13">
      <c r="A5746" s="5"/>
      <c r="B5746" s="97"/>
      <c r="C5746" s="97"/>
      <c r="D5746" s="98"/>
      <c r="E5746" s="98"/>
      <c r="F5746" s="98"/>
      <c r="G5746" s="98"/>
      <c r="H5746" s="98"/>
      <c r="I5746" s="98"/>
      <c r="J5746" s="98"/>
      <c r="K5746" s="98"/>
      <c r="L5746" s="98"/>
      <c r="M5746" s="98"/>
    </row>
    <row r="5747" spans="1:13">
      <c r="A5747" s="5"/>
      <c r="B5747" s="97"/>
      <c r="C5747" s="97"/>
      <c r="D5747" s="98"/>
      <c r="E5747" s="98"/>
      <c r="F5747" s="98"/>
      <c r="G5747" s="98"/>
      <c r="H5747" s="98"/>
      <c r="I5747" s="98"/>
      <c r="J5747" s="98"/>
      <c r="K5747" s="98"/>
      <c r="L5747" s="98"/>
      <c r="M5747" s="98"/>
    </row>
    <row r="5748" spans="1:13">
      <c r="A5748" s="5"/>
      <c r="B5748" s="97"/>
      <c r="C5748" s="97"/>
      <c r="D5748" s="98"/>
      <c r="E5748" s="98"/>
      <c r="F5748" s="98"/>
      <c r="G5748" s="98"/>
      <c r="H5748" s="98"/>
      <c r="I5748" s="98"/>
      <c r="J5748" s="98"/>
      <c r="K5748" s="98"/>
      <c r="L5748" s="98"/>
      <c r="M5748" s="98"/>
    </row>
    <row r="5749" spans="1:13">
      <c r="A5749" s="5"/>
      <c r="B5749" s="97"/>
      <c r="C5749" s="97"/>
      <c r="D5749" s="98"/>
      <c r="E5749" s="98"/>
      <c r="F5749" s="98"/>
      <c r="G5749" s="98"/>
      <c r="H5749" s="98"/>
      <c r="I5749" s="98"/>
      <c r="J5749" s="98"/>
      <c r="K5749" s="98"/>
      <c r="L5749" s="98"/>
      <c r="M5749" s="98"/>
    </row>
    <row r="5750" spans="1:13">
      <c r="A5750" s="5"/>
      <c r="B5750" s="97"/>
      <c r="C5750" s="97"/>
      <c r="D5750" s="98"/>
      <c r="E5750" s="98"/>
      <c r="F5750" s="98"/>
      <c r="G5750" s="98"/>
      <c r="H5750" s="98"/>
      <c r="I5750" s="98"/>
      <c r="J5750" s="98"/>
      <c r="K5750" s="98"/>
      <c r="L5750" s="98"/>
      <c r="M5750" s="98"/>
    </row>
    <row r="5751" spans="1:13">
      <c r="A5751" s="5"/>
      <c r="B5751" s="97"/>
      <c r="C5751" s="97"/>
      <c r="D5751" s="98"/>
      <c r="E5751" s="98"/>
      <c r="F5751" s="98"/>
      <c r="G5751" s="98"/>
      <c r="H5751" s="98"/>
      <c r="I5751" s="98"/>
      <c r="J5751" s="98"/>
      <c r="K5751" s="98"/>
      <c r="L5751" s="98"/>
      <c r="M5751" s="98"/>
    </row>
    <row r="5752" spans="1:13">
      <c r="A5752" s="5"/>
      <c r="B5752" s="97"/>
      <c r="C5752" s="97"/>
      <c r="D5752" s="98"/>
      <c r="E5752" s="98"/>
      <c r="F5752" s="98"/>
      <c r="G5752" s="98"/>
      <c r="H5752" s="98"/>
      <c r="I5752" s="98"/>
      <c r="J5752" s="98"/>
      <c r="K5752" s="98"/>
      <c r="L5752" s="98"/>
      <c r="M5752" s="98"/>
    </row>
    <row r="5753" spans="1:13">
      <c r="A5753" s="5"/>
      <c r="B5753" s="97"/>
      <c r="C5753" s="97"/>
      <c r="D5753" s="98"/>
      <c r="E5753" s="98"/>
      <c r="F5753" s="98"/>
      <c r="G5753" s="98"/>
      <c r="H5753" s="98"/>
      <c r="I5753" s="98"/>
      <c r="J5753" s="98"/>
      <c r="K5753" s="98"/>
      <c r="L5753" s="98"/>
      <c r="M5753" s="98"/>
    </row>
    <row r="5754" spans="1:13">
      <c r="A5754" s="5"/>
      <c r="B5754" s="97"/>
      <c r="C5754" s="97"/>
      <c r="D5754" s="98"/>
      <c r="E5754" s="98"/>
      <c r="F5754" s="98"/>
      <c r="G5754" s="98"/>
      <c r="H5754" s="98"/>
      <c r="I5754" s="98"/>
      <c r="J5754" s="98"/>
      <c r="K5754" s="98"/>
      <c r="L5754" s="98"/>
      <c r="M5754" s="98"/>
    </row>
    <row r="5755" spans="1:13">
      <c r="A5755" s="5"/>
      <c r="B5755" s="97"/>
      <c r="C5755" s="97"/>
      <c r="D5755" s="98"/>
      <c r="E5755" s="98"/>
      <c r="F5755" s="98"/>
      <c r="G5755" s="98"/>
      <c r="H5755" s="98"/>
      <c r="I5755" s="98"/>
      <c r="J5755" s="98"/>
      <c r="K5755" s="98"/>
      <c r="L5755" s="98"/>
      <c r="M5755" s="98"/>
    </row>
    <row r="5756" spans="1:13">
      <c r="A5756" s="5"/>
      <c r="B5756" s="97"/>
      <c r="C5756" s="97"/>
      <c r="D5756" s="98"/>
      <c r="E5756" s="98"/>
      <c r="F5756" s="98"/>
      <c r="G5756" s="98"/>
      <c r="H5756" s="98"/>
      <c r="I5756" s="98"/>
      <c r="J5756" s="98"/>
      <c r="K5756" s="98"/>
      <c r="L5756" s="98"/>
      <c r="M5756" s="98"/>
    </row>
    <row r="5757" spans="1:13">
      <c r="A5757" s="5"/>
      <c r="B5757" s="97"/>
      <c r="C5757" s="97"/>
      <c r="D5757" s="98"/>
      <c r="E5757" s="98"/>
      <c r="F5757" s="98"/>
      <c r="G5757" s="98"/>
      <c r="H5757" s="98"/>
      <c r="I5757" s="98"/>
      <c r="J5757" s="98"/>
      <c r="K5757" s="98"/>
      <c r="L5757" s="98"/>
      <c r="M5757" s="98"/>
    </row>
    <row r="5758" spans="1:13">
      <c r="A5758" s="5"/>
      <c r="B5758" s="97"/>
      <c r="C5758" s="97"/>
      <c r="D5758" s="98"/>
      <c r="E5758" s="98"/>
      <c r="F5758" s="98"/>
      <c r="G5758" s="98"/>
      <c r="H5758" s="98"/>
      <c r="I5758" s="98"/>
      <c r="J5758" s="98"/>
      <c r="K5758" s="98"/>
      <c r="L5758" s="98"/>
      <c r="M5758" s="98"/>
    </row>
    <row r="5759" spans="1:13">
      <c r="A5759" s="5"/>
      <c r="B5759" s="97"/>
      <c r="C5759" s="97"/>
      <c r="D5759" s="98"/>
      <c r="E5759" s="98"/>
      <c r="F5759" s="98"/>
      <c r="G5759" s="98"/>
      <c r="H5759" s="98"/>
      <c r="I5759" s="98"/>
      <c r="J5759" s="98"/>
      <c r="K5759" s="98"/>
      <c r="L5759" s="98"/>
      <c r="M5759" s="98"/>
    </row>
    <row r="5760" spans="1:13">
      <c r="A5760" s="5"/>
      <c r="B5760" s="97"/>
      <c r="C5760" s="97"/>
      <c r="D5760" s="98"/>
      <c r="E5760" s="98"/>
      <c r="F5760" s="98"/>
      <c r="G5760" s="98"/>
      <c r="H5760" s="98"/>
      <c r="I5760" s="98"/>
      <c r="J5760" s="98"/>
      <c r="K5760" s="98"/>
      <c r="L5760" s="98"/>
      <c r="M5760" s="98"/>
    </row>
    <row r="5761" spans="1:13">
      <c r="A5761" s="5"/>
      <c r="B5761" s="97"/>
      <c r="C5761" s="97"/>
      <c r="D5761" s="98"/>
      <c r="E5761" s="98"/>
      <c r="F5761" s="98"/>
      <c r="G5761" s="98"/>
      <c r="H5761" s="98"/>
      <c r="I5761" s="98"/>
      <c r="J5761" s="98"/>
      <c r="K5761" s="98"/>
      <c r="L5761" s="98"/>
      <c r="M5761" s="98"/>
    </row>
    <row r="5762" spans="1:13">
      <c r="A5762" s="5"/>
      <c r="B5762" s="97"/>
      <c r="C5762" s="97"/>
      <c r="D5762" s="98"/>
      <c r="E5762" s="98"/>
      <c r="F5762" s="98"/>
      <c r="G5762" s="98"/>
      <c r="H5762" s="98"/>
      <c r="I5762" s="98"/>
      <c r="J5762" s="98"/>
      <c r="K5762" s="98"/>
      <c r="L5762" s="98"/>
      <c r="M5762" s="98"/>
    </row>
    <row r="5763" spans="1:13">
      <c r="A5763" s="5"/>
      <c r="B5763" s="97"/>
      <c r="C5763" s="97"/>
      <c r="D5763" s="98"/>
      <c r="E5763" s="98"/>
      <c r="F5763" s="98"/>
      <c r="G5763" s="98"/>
      <c r="H5763" s="98"/>
      <c r="I5763" s="98"/>
      <c r="J5763" s="98"/>
      <c r="K5763" s="98"/>
      <c r="L5763" s="98"/>
      <c r="M5763" s="98"/>
    </row>
    <row r="5764" spans="1:13">
      <c r="A5764" s="5"/>
      <c r="B5764" s="97"/>
      <c r="C5764" s="97"/>
      <c r="D5764" s="98"/>
      <c r="E5764" s="98"/>
      <c r="F5764" s="98"/>
      <c r="G5764" s="98"/>
      <c r="H5764" s="98"/>
      <c r="I5764" s="98"/>
      <c r="J5764" s="98"/>
      <c r="K5764" s="98"/>
      <c r="L5764" s="98"/>
      <c r="M5764" s="98"/>
    </row>
    <row r="5765" spans="1:13">
      <c r="A5765" s="5"/>
      <c r="B5765" s="97"/>
      <c r="C5765" s="97"/>
      <c r="D5765" s="98"/>
      <c r="E5765" s="98"/>
      <c r="F5765" s="98"/>
      <c r="G5765" s="98"/>
      <c r="H5765" s="98"/>
      <c r="I5765" s="98"/>
      <c r="J5765" s="98"/>
      <c r="K5765" s="98"/>
      <c r="L5765" s="98"/>
      <c r="M5765" s="98"/>
    </row>
    <row r="5766" spans="1:13">
      <c r="A5766" s="5"/>
      <c r="B5766" s="97"/>
      <c r="C5766" s="97"/>
      <c r="D5766" s="98"/>
      <c r="E5766" s="98"/>
      <c r="F5766" s="98"/>
      <c r="G5766" s="98"/>
      <c r="H5766" s="98"/>
      <c r="I5766" s="98"/>
      <c r="J5766" s="98"/>
      <c r="K5766" s="98"/>
      <c r="L5766" s="98"/>
      <c r="M5766" s="98"/>
    </row>
    <row r="5767" spans="1:13">
      <c r="A5767" s="5"/>
      <c r="B5767" s="97"/>
      <c r="C5767" s="97"/>
      <c r="D5767" s="98"/>
      <c r="E5767" s="98"/>
      <c r="F5767" s="98"/>
      <c r="G5767" s="98"/>
      <c r="H5767" s="98"/>
      <c r="I5767" s="98"/>
      <c r="J5767" s="98"/>
      <c r="K5767" s="98"/>
      <c r="L5767" s="98"/>
      <c r="M5767" s="98"/>
    </row>
    <row r="5768" spans="1:13">
      <c r="A5768" s="5"/>
      <c r="B5768" s="97"/>
      <c r="C5768" s="97"/>
      <c r="D5768" s="98"/>
      <c r="E5768" s="98"/>
      <c r="F5768" s="98"/>
      <c r="G5768" s="98"/>
      <c r="H5768" s="98"/>
      <c r="I5768" s="98"/>
      <c r="J5768" s="98"/>
      <c r="K5768" s="98"/>
      <c r="L5768" s="98"/>
      <c r="M5768" s="98"/>
    </row>
    <row r="5769" spans="1:13">
      <c r="A5769" s="5"/>
      <c r="B5769" s="97"/>
      <c r="C5769" s="97"/>
      <c r="D5769" s="98"/>
      <c r="E5769" s="98"/>
      <c r="F5769" s="98"/>
      <c r="G5769" s="98"/>
      <c r="H5769" s="98"/>
      <c r="I5769" s="98"/>
      <c r="J5769" s="98"/>
      <c r="K5769" s="98"/>
      <c r="L5769" s="98"/>
      <c r="M5769" s="98"/>
    </row>
    <row r="5770" spans="1:13">
      <c r="A5770" s="5"/>
      <c r="B5770" s="97"/>
      <c r="C5770" s="97"/>
      <c r="D5770" s="98"/>
      <c r="E5770" s="98"/>
      <c r="F5770" s="98"/>
      <c r="G5770" s="98"/>
      <c r="H5770" s="98"/>
      <c r="I5770" s="98"/>
      <c r="J5770" s="98"/>
      <c r="K5770" s="98"/>
      <c r="L5770" s="98"/>
      <c r="M5770" s="98"/>
    </row>
    <row r="5771" spans="1:13">
      <c r="A5771" s="5"/>
      <c r="B5771" s="97"/>
      <c r="C5771" s="97"/>
      <c r="D5771" s="98"/>
      <c r="E5771" s="98"/>
      <c r="F5771" s="98"/>
      <c r="G5771" s="98"/>
      <c r="H5771" s="98"/>
      <c r="I5771" s="98"/>
      <c r="J5771" s="98"/>
      <c r="K5771" s="98"/>
      <c r="L5771" s="98"/>
      <c r="M5771" s="98"/>
    </row>
    <row r="5772" spans="1:13">
      <c r="A5772" s="5"/>
      <c r="B5772" s="97"/>
      <c r="C5772" s="97"/>
      <c r="D5772" s="98"/>
      <c r="E5772" s="98"/>
      <c r="F5772" s="98"/>
      <c r="G5772" s="98"/>
      <c r="H5772" s="98"/>
      <c r="I5772" s="98"/>
      <c r="J5772" s="98"/>
      <c r="K5772" s="98"/>
      <c r="L5772" s="98"/>
      <c r="M5772" s="98"/>
    </row>
    <row r="5773" spans="1:13">
      <c r="A5773" s="5"/>
      <c r="B5773" s="97"/>
      <c r="C5773" s="97"/>
      <c r="D5773" s="98"/>
      <c r="E5773" s="98"/>
      <c r="F5773" s="98"/>
      <c r="G5773" s="98"/>
      <c r="H5773" s="98"/>
      <c r="I5773" s="98"/>
      <c r="J5773" s="98"/>
      <c r="K5773" s="98"/>
      <c r="L5773" s="98"/>
      <c r="M5773" s="98"/>
    </row>
    <row r="5774" spans="1:13">
      <c r="A5774" s="5"/>
      <c r="B5774" s="97"/>
      <c r="C5774" s="97"/>
      <c r="D5774" s="98"/>
      <c r="E5774" s="98"/>
      <c r="F5774" s="98"/>
      <c r="G5774" s="98"/>
      <c r="H5774" s="98"/>
      <c r="I5774" s="98"/>
      <c r="J5774" s="98"/>
      <c r="K5774" s="98"/>
      <c r="L5774" s="98"/>
      <c r="M5774" s="98"/>
    </row>
    <row r="5775" spans="1:13">
      <c r="A5775" s="5"/>
      <c r="B5775" s="97"/>
      <c r="C5775" s="97"/>
      <c r="D5775" s="98"/>
      <c r="E5775" s="98"/>
      <c r="F5775" s="98"/>
      <c r="G5775" s="98"/>
      <c r="H5775" s="98"/>
      <c r="I5775" s="98"/>
      <c r="J5775" s="98"/>
      <c r="K5775" s="98"/>
      <c r="L5775" s="98"/>
      <c r="M5775" s="98"/>
    </row>
    <row r="5776" spans="1:13">
      <c r="A5776" s="5"/>
      <c r="B5776" s="97"/>
      <c r="C5776" s="97"/>
      <c r="D5776" s="98"/>
      <c r="E5776" s="98"/>
      <c r="F5776" s="98"/>
      <c r="G5776" s="98"/>
      <c r="H5776" s="98"/>
      <c r="I5776" s="98"/>
      <c r="J5776" s="98"/>
      <c r="K5776" s="98"/>
      <c r="L5776" s="98"/>
      <c r="M5776" s="98"/>
    </row>
    <row r="5777" spans="1:13">
      <c r="A5777" s="5"/>
      <c r="B5777" s="97"/>
      <c r="C5777" s="97"/>
      <c r="D5777" s="98"/>
      <c r="E5777" s="98"/>
      <c r="F5777" s="98"/>
      <c r="G5777" s="98"/>
      <c r="H5777" s="98"/>
      <c r="I5777" s="98"/>
      <c r="J5777" s="98"/>
      <c r="K5777" s="98"/>
      <c r="L5777" s="98"/>
      <c r="M5777" s="98"/>
    </row>
    <row r="5778" spans="1:13">
      <c r="A5778" s="5"/>
      <c r="B5778" s="97"/>
      <c r="C5778" s="97"/>
      <c r="D5778" s="98"/>
      <c r="E5778" s="98"/>
      <c r="F5778" s="98"/>
      <c r="G5778" s="98"/>
      <c r="H5778" s="98"/>
      <c r="I5778" s="98"/>
      <c r="J5778" s="98"/>
      <c r="K5778" s="98"/>
      <c r="L5778" s="98"/>
      <c r="M5778" s="98"/>
    </row>
    <row r="5779" spans="1:13">
      <c r="A5779" s="5"/>
      <c r="B5779" s="97"/>
      <c r="C5779" s="97"/>
      <c r="D5779" s="98"/>
      <c r="E5779" s="98"/>
      <c r="F5779" s="98"/>
      <c r="G5779" s="98"/>
      <c r="H5779" s="98"/>
      <c r="I5779" s="98"/>
      <c r="J5779" s="98"/>
      <c r="K5779" s="98"/>
      <c r="L5779" s="98"/>
      <c r="M5779" s="98"/>
    </row>
    <row r="5780" spans="1:13">
      <c r="A5780" s="5"/>
      <c r="B5780" s="97"/>
      <c r="C5780" s="97"/>
      <c r="D5780" s="98"/>
      <c r="E5780" s="98"/>
      <c r="F5780" s="98"/>
      <c r="G5780" s="98"/>
      <c r="H5780" s="98"/>
      <c r="I5780" s="98"/>
      <c r="J5780" s="98"/>
      <c r="K5780" s="98"/>
      <c r="L5780" s="98"/>
      <c r="M5780" s="98"/>
    </row>
    <row r="5781" spans="1:13">
      <c r="A5781" s="5"/>
      <c r="B5781" s="97"/>
      <c r="C5781" s="97"/>
      <c r="D5781" s="98"/>
      <c r="E5781" s="98"/>
      <c r="F5781" s="98"/>
      <c r="G5781" s="98"/>
      <c r="H5781" s="98"/>
      <c r="I5781" s="98"/>
      <c r="J5781" s="98"/>
      <c r="K5781" s="98"/>
      <c r="L5781" s="98"/>
      <c r="M5781" s="98"/>
    </row>
    <row r="5782" spans="1:13">
      <c r="A5782" s="5"/>
      <c r="B5782" s="97"/>
      <c r="C5782" s="97"/>
      <c r="D5782" s="98"/>
      <c r="E5782" s="98"/>
      <c r="F5782" s="98"/>
      <c r="G5782" s="98"/>
      <c r="H5782" s="98"/>
      <c r="I5782" s="98"/>
      <c r="J5782" s="98"/>
      <c r="K5782" s="98"/>
      <c r="L5782" s="98"/>
      <c r="M5782" s="98"/>
    </row>
    <row r="5783" spans="1:13">
      <c r="A5783" s="5"/>
      <c r="B5783" s="97"/>
      <c r="C5783" s="97"/>
      <c r="D5783" s="98"/>
      <c r="E5783" s="98"/>
      <c r="F5783" s="98"/>
      <c r="G5783" s="98"/>
      <c r="H5783" s="98"/>
      <c r="I5783" s="98"/>
      <c r="J5783" s="98"/>
      <c r="K5783" s="98"/>
      <c r="L5783" s="98"/>
      <c r="M5783" s="98"/>
    </row>
    <row r="5784" spans="1:13">
      <c r="A5784" s="5"/>
      <c r="B5784" s="97"/>
      <c r="C5784" s="97"/>
      <c r="D5784" s="98"/>
      <c r="E5784" s="98"/>
      <c r="F5784" s="98"/>
      <c r="G5784" s="98"/>
      <c r="H5784" s="98"/>
      <c r="I5784" s="98"/>
      <c r="J5784" s="98"/>
      <c r="K5784" s="98"/>
      <c r="L5784" s="98"/>
      <c r="M5784" s="98"/>
    </row>
    <row r="5785" spans="1:13">
      <c r="A5785" s="5"/>
      <c r="B5785" s="97"/>
      <c r="C5785" s="97"/>
      <c r="D5785" s="98"/>
      <c r="E5785" s="98"/>
      <c r="F5785" s="98"/>
      <c r="G5785" s="98"/>
      <c r="H5785" s="98"/>
      <c r="I5785" s="98"/>
      <c r="J5785" s="98"/>
      <c r="K5785" s="98"/>
      <c r="L5785" s="98"/>
      <c r="M5785" s="98"/>
    </row>
    <row r="5786" spans="1:13">
      <c r="A5786" s="5"/>
      <c r="B5786" s="97"/>
      <c r="C5786" s="97"/>
      <c r="D5786" s="98"/>
      <c r="E5786" s="98"/>
      <c r="F5786" s="98"/>
      <c r="G5786" s="98"/>
      <c r="H5786" s="98"/>
      <c r="I5786" s="98"/>
      <c r="J5786" s="98"/>
      <c r="K5786" s="98"/>
      <c r="L5786" s="98"/>
      <c r="M5786" s="98"/>
    </row>
    <row r="5787" spans="1:13">
      <c r="A5787" s="5"/>
      <c r="B5787" s="97"/>
      <c r="C5787" s="97"/>
      <c r="D5787" s="98"/>
      <c r="E5787" s="98"/>
      <c r="F5787" s="98"/>
      <c r="G5787" s="98"/>
      <c r="H5787" s="98"/>
      <c r="I5787" s="98"/>
      <c r="J5787" s="98"/>
      <c r="K5787" s="98"/>
      <c r="L5787" s="98"/>
      <c r="M5787" s="98"/>
    </row>
    <row r="5788" spans="1:13">
      <c r="A5788" s="5"/>
      <c r="B5788" s="97"/>
      <c r="C5788" s="97"/>
      <c r="D5788" s="98"/>
      <c r="E5788" s="98"/>
      <c r="F5788" s="98"/>
      <c r="G5788" s="98"/>
      <c r="H5788" s="98"/>
      <c r="I5788" s="98"/>
      <c r="J5788" s="98"/>
      <c r="K5788" s="98"/>
      <c r="L5788" s="98"/>
      <c r="M5788" s="98"/>
    </row>
    <row r="5789" spans="1:13">
      <c r="A5789" s="5"/>
      <c r="B5789" s="97"/>
      <c r="C5789" s="97"/>
      <c r="D5789" s="98"/>
      <c r="E5789" s="98"/>
      <c r="F5789" s="98"/>
      <c r="G5789" s="98"/>
      <c r="H5789" s="98"/>
      <c r="I5789" s="98"/>
      <c r="J5789" s="98"/>
      <c r="K5789" s="98"/>
      <c r="L5789" s="98"/>
      <c r="M5789" s="98"/>
    </row>
    <row r="5790" spans="1:13">
      <c r="A5790" s="5"/>
      <c r="B5790" s="97"/>
      <c r="C5790" s="97"/>
      <c r="D5790" s="98"/>
      <c r="E5790" s="98"/>
      <c r="F5790" s="98"/>
      <c r="G5790" s="98"/>
      <c r="H5790" s="98"/>
      <c r="I5790" s="98"/>
      <c r="J5790" s="98"/>
      <c r="K5790" s="98"/>
      <c r="L5790" s="98"/>
      <c r="M5790" s="98"/>
    </row>
    <row r="5791" spans="1:13">
      <c r="A5791" s="5"/>
      <c r="B5791" s="97"/>
      <c r="C5791" s="97"/>
      <c r="D5791" s="98"/>
      <c r="E5791" s="98"/>
      <c r="F5791" s="98"/>
      <c r="G5791" s="98"/>
      <c r="H5791" s="98"/>
      <c r="I5791" s="98"/>
      <c r="J5791" s="98"/>
      <c r="K5791" s="98"/>
      <c r="L5791" s="98"/>
      <c r="M5791" s="98"/>
    </row>
    <row r="5792" spans="1:13">
      <c r="A5792" s="5"/>
      <c r="B5792" s="97"/>
      <c r="C5792" s="97"/>
      <c r="D5792" s="98"/>
      <c r="E5792" s="98"/>
      <c r="F5792" s="98"/>
      <c r="G5792" s="98"/>
      <c r="H5792" s="98"/>
      <c r="I5792" s="98"/>
      <c r="J5792" s="98"/>
      <c r="K5792" s="98"/>
      <c r="L5792" s="98"/>
      <c r="M5792" s="98"/>
    </row>
    <row r="5793" spans="1:13">
      <c r="A5793" s="5"/>
      <c r="B5793" s="97"/>
      <c r="C5793" s="97"/>
      <c r="D5793" s="98"/>
      <c r="E5793" s="98"/>
      <c r="F5793" s="98"/>
      <c r="G5793" s="98"/>
      <c r="H5793" s="98"/>
      <c r="I5793" s="98"/>
      <c r="J5793" s="98"/>
      <c r="K5793" s="98"/>
      <c r="L5793" s="98"/>
      <c r="M5793" s="98"/>
    </row>
    <row r="5794" spans="1:13">
      <c r="A5794" s="5"/>
      <c r="B5794" s="97"/>
      <c r="C5794" s="97"/>
      <c r="D5794" s="98"/>
      <c r="E5794" s="98"/>
      <c r="F5794" s="98"/>
      <c r="G5794" s="98"/>
      <c r="H5794" s="98"/>
      <c r="I5794" s="98"/>
      <c r="J5794" s="98"/>
      <c r="K5794" s="98"/>
      <c r="L5794" s="98"/>
      <c r="M5794" s="98"/>
    </row>
    <row r="5795" spans="1:13">
      <c r="A5795" s="5"/>
      <c r="B5795" s="97"/>
      <c r="C5795" s="97"/>
      <c r="D5795" s="98"/>
      <c r="E5795" s="98"/>
      <c r="F5795" s="98"/>
      <c r="G5795" s="98"/>
      <c r="H5795" s="98"/>
      <c r="I5795" s="98"/>
      <c r="J5795" s="98"/>
      <c r="K5795" s="98"/>
      <c r="L5795" s="98"/>
      <c r="M5795" s="98"/>
    </row>
    <row r="5796" spans="1:13">
      <c r="A5796" s="5"/>
      <c r="B5796" s="97"/>
      <c r="C5796" s="97"/>
      <c r="D5796" s="98"/>
      <c r="E5796" s="98"/>
      <c r="F5796" s="98"/>
      <c r="G5796" s="98"/>
      <c r="H5796" s="98"/>
      <c r="I5796" s="98"/>
      <c r="J5796" s="98"/>
      <c r="K5796" s="98"/>
      <c r="L5796" s="98"/>
      <c r="M5796" s="98"/>
    </row>
    <row r="5797" spans="1:13">
      <c r="A5797" s="5"/>
      <c r="B5797" s="97"/>
      <c r="C5797" s="97"/>
      <c r="D5797" s="98"/>
      <c r="E5797" s="98"/>
      <c r="F5797" s="98"/>
      <c r="G5797" s="98"/>
      <c r="H5797" s="98"/>
      <c r="I5797" s="98"/>
      <c r="J5797" s="98"/>
      <c r="K5797" s="98"/>
      <c r="L5797" s="98"/>
      <c r="M5797" s="98"/>
    </row>
    <row r="5798" spans="1:13">
      <c r="A5798" s="5"/>
      <c r="B5798" s="97"/>
      <c r="C5798" s="97"/>
      <c r="D5798" s="98"/>
      <c r="E5798" s="98"/>
      <c r="F5798" s="98"/>
      <c r="G5798" s="98"/>
      <c r="H5798" s="98"/>
      <c r="I5798" s="98"/>
      <c r="J5798" s="98"/>
      <c r="K5798" s="98"/>
      <c r="L5798" s="98"/>
      <c r="M5798" s="98"/>
    </row>
    <row r="5799" spans="1:13">
      <c r="A5799" s="5"/>
      <c r="B5799" s="97"/>
      <c r="C5799" s="97"/>
      <c r="D5799" s="98"/>
      <c r="E5799" s="98"/>
      <c r="F5799" s="98"/>
      <c r="G5799" s="98"/>
      <c r="H5799" s="98"/>
      <c r="I5799" s="98"/>
      <c r="J5799" s="98"/>
      <c r="K5799" s="98"/>
      <c r="L5799" s="98"/>
      <c r="M5799" s="98"/>
    </row>
    <row r="5800" spans="1:13">
      <c r="A5800" s="5"/>
      <c r="B5800" s="97"/>
      <c r="C5800" s="97"/>
      <c r="D5800" s="98"/>
      <c r="E5800" s="98"/>
      <c r="F5800" s="98"/>
      <c r="G5800" s="98"/>
      <c r="H5800" s="98"/>
      <c r="I5800" s="98"/>
      <c r="J5800" s="98"/>
      <c r="K5800" s="98"/>
      <c r="L5800" s="98"/>
      <c r="M5800" s="98"/>
    </row>
    <row r="5801" spans="1:13">
      <c r="A5801" s="5"/>
      <c r="B5801" s="97"/>
      <c r="C5801" s="97"/>
      <c r="D5801" s="98"/>
      <c r="E5801" s="98"/>
      <c r="F5801" s="98"/>
      <c r="G5801" s="98"/>
      <c r="H5801" s="98"/>
      <c r="I5801" s="98"/>
      <c r="J5801" s="98"/>
      <c r="K5801" s="98"/>
      <c r="L5801" s="98"/>
      <c r="M5801" s="98"/>
    </row>
    <row r="5802" spans="1:13">
      <c r="A5802" s="5"/>
      <c r="B5802" s="97"/>
      <c r="C5802" s="97"/>
      <c r="D5802" s="98"/>
      <c r="E5802" s="98"/>
      <c r="F5802" s="98"/>
      <c r="G5802" s="98"/>
      <c r="H5802" s="98"/>
      <c r="I5802" s="98"/>
      <c r="J5802" s="98"/>
      <c r="K5802" s="98"/>
      <c r="L5802" s="98"/>
      <c r="M5802" s="98"/>
    </row>
    <row r="5803" spans="1:13">
      <c r="A5803" s="5"/>
      <c r="B5803" s="97"/>
      <c r="C5803" s="97"/>
      <c r="D5803" s="98"/>
      <c r="E5803" s="98"/>
      <c r="F5803" s="98"/>
      <c r="G5803" s="98"/>
      <c r="H5803" s="98"/>
      <c r="I5803" s="98"/>
      <c r="J5803" s="98"/>
      <c r="K5803" s="98"/>
      <c r="L5803" s="98"/>
      <c r="M5803" s="98"/>
    </row>
    <row r="5804" spans="1:13">
      <c r="A5804" s="5"/>
      <c r="B5804" s="97"/>
      <c r="C5804" s="97"/>
      <c r="D5804" s="98"/>
      <c r="E5804" s="98"/>
      <c r="F5804" s="98"/>
      <c r="G5804" s="98"/>
      <c r="H5804" s="98"/>
      <c r="I5804" s="98"/>
      <c r="J5804" s="98"/>
      <c r="K5804" s="98"/>
      <c r="L5804" s="98"/>
      <c r="M5804" s="98"/>
    </row>
    <row r="5805" spans="1:13">
      <c r="A5805" s="5"/>
      <c r="B5805" s="97"/>
      <c r="C5805" s="97"/>
      <c r="D5805" s="98"/>
      <c r="E5805" s="98"/>
      <c r="F5805" s="98"/>
      <c r="G5805" s="98"/>
      <c r="H5805" s="98"/>
      <c r="I5805" s="98"/>
      <c r="J5805" s="98"/>
      <c r="K5805" s="98"/>
      <c r="L5805" s="98"/>
      <c r="M5805" s="98"/>
    </row>
    <row r="5806" spans="1:13">
      <c r="A5806" s="5"/>
      <c r="B5806" s="97"/>
      <c r="C5806" s="97"/>
      <c r="D5806" s="98"/>
      <c r="E5806" s="98"/>
      <c r="F5806" s="98"/>
      <c r="G5806" s="98"/>
      <c r="H5806" s="98"/>
      <c r="I5806" s="98"/>
      <c r="J5806" s="98"/>
      <c r="K5806" s="98"/>
      <c r="L5806" s="98"/>
      <c r="M5806" s="98"/>
    </row>
    <row r="5807" spans="1:13">
      <c r="A5807" s="5"/>
      <c r="B5807" s="97"/>
      <c r="C5807" s="97"/>
      <c r="D5807" s="98"/>
      <c r="E5807" s="98"/>
      <c r="F5807" s="98"/>
      <c r="G5807" s="98"/>
      <c r="H5807" s="98"/>
      <c r="I5807" s="98"/>
      <c r="J5807" s="98"/>
      <c r="K5807" s="98"/>
      <c r="L5807" s="98"/>
      <c r="M5807" s="98"/>
    </row>
    <row r="5808" spans="1:13">
      <c r="A5808" s="5"/>
      <c r="B5808" s="97"/>
      <c r="C5808" s="97"/>
      <c r="D5808" s="98"/>
      <c r="E5808" s="98"/>
      <c r="F5808" s="98"/>
      <c r="G5808" s="98"/>
      <c r="H5808" s="98"/>
      <c r="I5808" s="98"/>
      <c r="J5808" s="98"/>
      <c r="K5808" s="98"/>
      <c r="L5808" s="98"/>
      <c r="M5808" s="98"/>
    </row>
    <row r="5809" spans="1:13">
      <c r="A5809" s="5"/>
      <c r="B5809" s="97"/>
      <c r="C5809" s="97"/>
      <c r="D5809" s="98"/>
      <c r="E5809" s="98"/>
      <c r="F5809" s="98"/>
      <c r="G5809" s="98"/>
      <c r="H5809" s="98"/>
      <c r="I5809" s="98"/>
      <c r="J5809" s="98"/>
      <c r="K5809" s="98"/>
      <c r="L5809" s="98"/>
      <c r="M5809" s="98"/>
    </row>
    <row r="5810" spans="1:13">
      <c r="A5810" s="5"/>
      <c r="B5810" s="97"/>
      <c r="C5810" s="97"/>
      <c r="D5810" s="98"/>
      <c r="E5810" s="98"/>
      <c r="F5810" s="98"/>
      <c r="G5810" s="98"/>
      <c r="H5810" s="98"/>
      <c r="I5810" s="98"/>
      <c r="J5810" s="98"/>
      <c r="K5810" s="98"/>
      <c r="L5810" s="98"/>
      <c r="M5810" s="98"/>
    </row>
    <row r="5811" spans="1:13">
      <c r="A5811" s="5"/>
      <c r="B5811" s="97"/>
      <c r="C5811" s="97"/>
      <c r="D5811" s="98"/>
      <c r="E5811" s="98"/>
      <c r="F5811" s="98"/>
      <c r="G5811" s="98"/>
      <c r="H5811" s="98"/>
      <c r="I5811" s="98"/>
      <c r="J5811" s="98"/>
      <c r="K5811" s="98"/>
      <c r="L5811" s="98"/>
      <c r="M5811" s="98"/>
    </row>
    <row r="5812" spans="1:13">
      <c r="A5812" s="5"/>
      <c r="B5812" s="97"/>
      <c r="C5812" s="97"/>
      <c r="D5812" s="98"/>
      <c r="E5812" s="98"/>
      <c r="F5812" s="98"/>
      <c r="G5812" s="98"/>
      <c r="H5812" s="98"/>
      <c r="I5812" s="98"/>
      <c r="J5812" s="98"/>
      <c r="K5812" s="98"/>
      <c r="L5812" s="98"/>
      <c r="M5812" s="98"/>
    </row>
    <row r="5813" spans="1:13">
      <c r="A5813" s="5"/>
      <c r="B5813" s="97"/>
      <c r="C5813" s="97"/>
      <c r="D5813" s="98"/>
      <c r="E5813" s="98"/>
      <c r="F5813" s="98"/>
      <c r="G5813" s="98"/>
      <c r="H5813" s="98"/>
      <c r="I5813" s="98"/>
      <c r="J5813" s="98"/>
      <c r="K5813" s="98"/>
      <c r="L5813" s="98"/>
      <c r="M5813" s="98"/>
    </row>
    <row r="5814" spans="1:13">
      <c r="A5814" s="5"/>
      <c r="B5814" s="97"/>
      <c r="C5814" s="97"/>
      <c r="D5814" s="98"/>
      <c r="E5814" s="98"/>
      <c r="F5814" s="98"/>
      <c r="G5814" s="98"/>
      <c r="H5814" s="98"/>
      <c r="I5814" s="98"/>
      <c r="J5814" s="98"/>
      <c r="K5814" s="98"/>
      <c r="L5814" s="98"/>
      <c r="M5814" s="98"/>
    </row>
    <row r="5815" spans="1:13">
      <c r="A5815" s="5"/>
      <c r="B5815" s="97"/>
      <c r="C5815" s="97"/>
      <c r="D5815" s="98"/>
      <c r="E5815" s="98"/>
      <c r="F5815" s="98"/>
      <c r="G5815" s="98"/>
      <c r="H5815" s="98"/>
      <c r="I5815" s="98"/>
      <c r="J5815" s="98"/>
      <c r="K5815" s="98"/>
      <c r="L5815" s="98"/>
      <c r="M5815" s="98"/>
    </row>
    <row r="5816" spans="1:13">
      <c r="A5816" s="5"/>
      <c r="B5816" s="97"/>
      <c r="C5816" s="97"/>
      <c r="D5816" s="98"/>
      <c r="E5816" s="98"/>
      <c r="F5816" s="98"/>
      <c r="G5816" s="98"/>
      <c r="H5816" s="98"/>
      <c r="I5816" s="98"/>
      <c r="J5816" s="98"/>
      <c r="K5816" s="98"/>
      <c r="L5816" s="98"/>
      <c r="M5816" s="98"/>
    </row>
    <row r="5817" spans="1:13">
      <c r="A5817" s="5"/>
      <c r="B5817" s="97"/>
      <c r="C5817" s="97"/>
      <c r="D5817" s="98"/>
      <c r="E5817" s="98"/>
      <c r="F5817" s="98"/>
      <c r="G5817" s="98"/>
      <c r="H5817" s="98"/>
      <c r="I5817" s="98"/>
      <c r="J5817" s="98"/>
      <c r="K5817" s="98"/>
      <c r="L5817" s="98"/>
      <c r="M5817" s="98"/>
    </row>
    <row r="5818" spans="1:13">
      <c r="A5818" s="5"/>
      <c r="B5818" s="97"/>
      <c r="C5818" s="97"/>
      <c r="D5818" s="98"/>
      <c r="E5818" s="98"/>
      <c r="F5818" s="98"/>
      <c r="G5818" s="98"/>
      <c r="H5818" s="98"/>
      <c r="I5818" s="98"/>
      <c r="J5818" s="98"/>
      <c r="K5818" s="98"/>
      <c r="L5818" s="98"/>
      <c r="M5818" s="98"/>
    </row>
    <row r="5819" spans="1:13">
      <c r="A5819" s="5"/>
      <c r="B5819" s="97"/>
      <c r="C5819" s="97"/>
      <c r="D5819" s="98"/>
      <c r="E5819" s="98"/>
      <c r="F5819" s="98"/>
      <c r="G5819" s="98"/>
      <c r="H5819" s="98"/>
      <c r="I5819" s="98"/>
      <c r="J5819" s="98"/>
      <c r="K5819" s="98"/>
      <c r="L5819" s="98"/>
      <c r="M5819" s="98"/>
    </row>
    <row r="5820" spans="1:13">
      <c r="A5820" s="5"/>
      <c r="B5820" s="97"/>
      <c r="C5820" s="97"/>
      <c r="D5820" s="98"/>
      <c r="E5820" s="98"/>
      <c r="F5820" s="98"/>
      <c r="G5820" s="98"/>
      <c r="H5820" s="98"/>
      <c r="I5820" s="98"/>
      <c r="J5820" s="98"/>
      <c r="K5820" s="98"/>
      <c r="L5820" s="98"/>
      <c r="M5820" s="98"/>
    </row>
    <row r="5821" spans="1:13">
      <c r="A5821" s="5"/>
      <c r="B5821" s="97"/>
      <c r="C5821" s="97"/>
      <c r="D5821" s="98"/>
      <c r="E5821" s="98"/>
      <c r="F5821" s="98"/>
      <c r="G5821" s="98"/>
      <c r="H5821" s="98"/>
      <c r="I5821" s="98"/>
      <c r="J5821" s="98"/>
      <c r="K5821" s="98"/>
      <c r="L5821" s="98"/>
      <c r="M5821" s="98"/>
    </row>
    <row r="5822" spans="1:13">
      <c r="A5822" s="5"/>
      <c r="B5822" s="97"/>
      <c r="C5822" s="97"/>
      <c r="D5822" s="98"/>
      <c r="E5822" s="98"/>
      <c r="F5822" s="98"/>
      <c r="G5822" s="98"/>
      <c r="H5822" s="98"/>
      <c r="I5822" s="98"/>
      <c r="J5822" s="98"/>
      <c r="K5822" s="98"/>
      <c r="L5822" s="98"/>
      <c r="M5822" s="98"/>
    </row>
    <row r="5823" spans="1:13">
      <c r="A5823" s="5"/>
      <c r="B5823" s="97"/>
      <c r="C5823" s="97"/>
      <c r="D5823" s="98"/>
      <c r="E5823" s="98"/>
      <c r="F5823" s="98"/>
      <c r="G5823" s="98"/>
      <c r="H5823" s="98"/>
      <c r="I5823" s="98"/>
      <c r="J5823" s="98"/>
      <c r="K5823" s="98"/>
      <c r="L5823" s="98"/>
      <c r="M5823" s="98"/>
    </row>
    <row r="5824" spans="1:13">
      <c r="A5824" s="5"/>
      <c r="B5824" s="97"/>
      <c r="C5824" s="97"/>
      <c r="D5824" s="98"/>
      <c r="E5824" s="98"/>
      <c r="F5824" s="98"/>
      <c r="G5824" s="98"/>
      <c r="H5824" s="98"/>
      <c r="I5824" s="98"/>
      <c r="J5824" s="98"/>
      <c r="K5824" s="98"/>
      <c r="L5824" s="98"/>
      <c r="M5824" s="98"/>
    </row>
    <row r="5825" spans="1:13">
      <c r="A5825" s="5"/>
      <c r="B5825" s="97"/>
      <c r="C5825" s="97"/>
      <c r="D5825" s="98"/>
      <c r="E5825" s="98"/>
      <c r="F5825" s="98"/>
      <c r="G5825" s="98"/>
      <c r="H5825" s="98"/>
      <c r="I5825" s="98"/>
      <c r="J5825" s="98"/>
      <c r="K5825" s="98"/>
      <c r="L5825" s="98"/>
      <c r="M5825" s="98"/>
    </row>
    <row r="5826" spans="1:13">
      <c r="A5826" s="5"/>
      <c r="B5826" s="97"/>
      <c r="C5826" s="97"/>
      <c r="D5826" s="98"/>
      <c r="E5826" s="98"/>
      <c r="F5826" s="98"/>
      <c r="G5826" s="98"/>
      <c r="H5826" s="98"/>
      <c r="I5826" s="98"/>
      <c r="J5826" s="98"/>
      <c r="K5826" s="98"/>
      <c r="L5826" s="98"/>
      <c r="M5826" s="98"/>
    </row>
    <row r="5827" spans="1:13">
      <c r="A5827" s="5"/>
      <c r="B5827" s="97"/>
      <c r="C5827" s="97"/>
      <c r="D5827" s="98"/>
      <c r="E5827" s="98"/>
      <c r="F5827" s="98"/>
      <c r="G5827" s="98"/>
      <c r="H5827" s="98"/>
      <c r="I5827" s="98"/>
      <c r="J5827" s="98"/>
      <c r="K5827" s="98"/>
      <c r="L5827" s="98"/>
      <c r="M5827" s="98"/>
    </row>
    <row r="5828" spans="1:13">
      <c r="A5828" s="5"/>
      <c r="B5828" s="97"/>
      <c r="C5828" s="97"/>
      <c r="D5828" s="98"/>
      <c r="E5828" s="98"/>
      <c r="F5828" s="98"/>
      <c r="G5828" s="98"/>
      <c r="H5828" s="98"/>
      <c r="I5828" s="98"/>
      <c r="J5828" s="98"/>
      <c r="K5828" s="98"/>
      <c r="L5828" s="98"/>
      <c r="M5828" s="98"/>
    </row>
    <row r="5829" spans="1:13">
      <c r="A5829" s="5"/>
      <c r="B5829" s="97"/>
      <c r="C5829" s="97"/>
      <c r="D5829" s="98"/>
      <c r="E5829" s="98"/>
      <c r="F5829" s="98"/>
      <c r="G5829" s="98"/>
      <c r="H5829" s="98"/>
      <c r="I5829" s="98"/>
      <c r="J5829" s="98"/>
      <c r="K5829" s="98"/>
      <c r="L5829" s="98"/>
      <c r="M5829" s="98"/>
    </row>
    <row r="5830" spans="1:13">
      <c r="A5830" s="5"/>
      <c r="B5830" s="97"/>
      <c r="C5830" s="97"/>
      <c r="D5830" s="98"/>
      <c r="E5830" s="98"/>
      <c r="F5830" s="98"/>
      <c r="G5830" s="98"/>
      <c r="H5830" s="98"/>
      <c r="I5830" s="98"/>
      <c r="J5830" s="98"/>
      <c r="K5830" s="98"/>
      <c r="L5830" s="98"/>
      <c r="M5830" s="98"/>
    </row>
    <row r="5831" spans="1:13">
      <c r="A5831" s="5"/>
      <c r="B5831" s="97"/>
      <c r="C5831" s="97"/>
      <c r="D5831" s="98"/>
      <c r="E5831" s="98"/>
      <c r="F5831" s="98"/>
      <c r="G5831" s="98"/>
      <c r="H5831" s="98"/>
      <c r="I5831" s="98"/>
      <c r="J5831" s="98"/>
      <c r="K5831" s="98"/>
      <c r="L5831" s="98"/>
      <c r="M5831" s="98"/>
    </row>
    <row r="5832" spans="1:13">
      <c r="A5832" s="5"/>
      <c r="B5832" s="97"/>
      <c r="C5832" s="97"/>
      <c r="D5832" s="98"/>
      <c r="E5832" s="98"/>
      <c r="F5832" s="98"/>
      <c r="G5832" s="98"/>
      <c r="H5832" s="98"/>
      <c r="I5832" s="98"/>
      <c r="J5832" s="98"/>
      <c r="K5832" s="98"/>
      <c r="L5832" s="98"/>
      <c r="M5832" s="98"/>
    </row>
    <row r="5833" spans="1:13">
      <c r="A5833" s="5"/>
      <c r="B5833" s="97"/>
      <c r="C5833" s="97"/>
      <c r="D5833" s="98"/>
      <c r="E5833" s="98"/>
      <c r="F5833" s="98"/>
      <c r="G5833" s="98"/>
      <c r="H5833" s="98"/>
      <c r="I5833" s="98"/>
      <c r="J5833" s="98"/>
      <c r="K5833" s="98"/>
      <c r="L5833" s="98"/>
      <c r="M5833" s="98"/>
    </row>
    <row r="5834" spans="1:13">
      <c r="A5834" s="5"/>
      <c r="B5834" s="97"/>
      <c r="C5834" s="97"/>
      <c r="D5834" s="98"/>
      <c r="E5834" s="98"/>
      <c r="F5834" s="98"/>
      <c r="G5834" s="98"/>
      <c r="H5834" s="98"/>
      <c r="I5834" s="98"/>
      <c r="J5834" s="98"/>
      <c r="K5834" s="98"/>
      <c r="L5834" s="98"/>
      <c r="M5834" s="98"/>
    </row>
    <row r="5835" spans="1:13">
      <c r="A5835" s="5"/>
      <c r="B5835" s="97"/>
      <c r="C5835" s="97"/>
      <c r="D5835" s="98"/>
      <c r="E5835" s="98"/>
      <c r="F5835" s="98"/>
      <c r="G5835" s="98"/>
      <c r="H5835" s="98"/>
      <c r="I5835" s="98"/>
      <c r="J5835" s="98"/>
      <c r="K5835" s="98"/>
      <c r="L5835" s="98"/>
      <c r="M5835" s="98"/>
    </row>
    <row r="5836" spans="1:13">
      <c r="A5836" s="5"/>
      <c r="B5836" s="97"/>
      <c r="C5836" s="97"/>
      <c r="D5836" s="98"/>
      <c r="E5836" s="98"/>
      <c r="F5836" s="98"/>
      <c r="G5836" s="98"/>
      <c r="H5836" s="98"/>
      <c r="I5836" s="98"/>
      <c r="J5836" s="98"/>
      <c r="K5836" s="98"/>
      <c r="L5836" s="98"/>
      <c r="M5836" s="98"/>
    </row>
    <row r="5837" spans="1:13">
      <c r="A5837" s="5"/>
      <c r="B5837" s="97"/>
      <c r="C5837" s="97"/>
      <c r="D5837" s="98"/>
      <c r="E5837" s="98"/>
      <c r="F5837" s="98"/>
      <c r="G5837" s="98"/>
      <c r="H5837" s="98"/>
      <c r="I5837" s="98"/>
      <c r="J5837" s="98"/>
      <c r="K5837" s="98"/>
      <c r="L5837" s="98"/>
      <c r="M5837" s="98"/>
    </row>
    <row r="5838" spans="1:13">
      <c r="A5838" s="5"/>
      <c r="B5838" s="97"/>
      <c r="C5838" s="97"/>
      <c r="D5838" s="98"/>
      <c r="E5838" s="98"/>
      <c r="F5838" s="98"/>
      <c r="G5838" s="98"/>
      <c r="H5838" s="98"/>
      <c r="I5838" s="98"/>
      <c r="J5838" s="98"/>
      <c r="K5838" s="98"/>
      <c r="L5838" s="98"/>
      <c r="M5838" s="98"/>
    </row>
    <row r="5839" spans="1:13">
      <c r="A5839" s="5"/>
      <c r="B5839" s="97"/>
      <c r="C5839" s="97"/>
      <c r="D5839" s="98"/>
      <c r="E5839" s="98"/>
      <c r="F5839" s="98"/>
      <c r="G5839" s="98"/>
      <c r="H5839" s="98"/>
      <c r="I5839" s="98"/>
      <c r="J5839" s="98"/>
      <c r="K5839" s="98"/>
      <c r="L5839" s="98"/>
      <c r="M5839" s="98"/>
    </row>
    <row r="5840" spans="1:13">
      <c r="A5840" s="5"/>
      <c r="B5840" s="97"/>
      <c r="C5840" s="97"/>
      <c r="D5840" s="98"/>
      <c r="E5840" s="98"/>
      <c r="F5840" s="98"/>
      <c r="G5840" s="98"/>
      <c r="H5840" s="98"/>
      <c r="I5840" s="98"/>
      <c r="J5840" s="98"/>
      <c r="K5840" s="98"/>
      <c r="L5840" s="98"/>
      <c r="M5840" s="98"/>
    </row>
    <row r="5841" spans="1:13">
      <c r="A5841" s="5"/>
      <c r="B5841" s="97"/>
      <c r="C5841" s="97"/>
      <c r="D5841" s="98"/>
      <c r="E5841" s="98"/>
      <c r="F5841" s="98"/>
      <c r="G5841" s="98"/>
      <c r="H5841" s="98"/>
      <c r="I5841" s="98"/>
      <c r="J5841" s="98"/>
      <c r="K5841" s="98"/>
      <c r="L5841" s="98"/>
      <c r="M5841" s="98"/>
    </row>
    <row r="5842" spans="1:13">
      <c r="A5842" s="5"/>
      <c r="B5842" s="97"/>
      <c r="C5842" s="97"/>
      <c r="D5842" s="98"/>
      <c r="E5842" s="98"/>
      <c r="F5842" s="98"/>
      <c r="G5842" s="98"/>
      <c r="H5842" s="98"/>
      <c r="I5842" s="98"/>
      <c r="J5842" s="98"/>
      <c r="K5842" s="98"/>
      <c r="L5842" s="98"/>
      <c r="M5842" s="98"/>
    </row>
    <row r="5843" spans="1:13">
      <c r="A5843" s="5"/>
      <c r="B5843" s="97"/>
      <c r="C5843" s="97"/>
      <c r="D5843" s="98"/>
      <c r="E5843" s="98"/>
      <c r="F5843" s="98"/>
      <c r="G5843" s="98"/>
      <c r="H5843" s="98"/>
      <c r="I5843" s="98"/>
      <c r="J5843" s="98"/>
      <c r="K5843" s="98"/>
      <c r="L5843" s="98"/>
      <c r="M5843" s="98"/>
    </row>
    <row r="5844" spans="1:13">
      <c r="A5844" s="5"/>
      <c r="B5844" s="97"/>
      <c r="C5844" s="97"/>
      <c r="D5844" s="98"/>
      <c r="E5844" s="98"/>
      <c r="F5844" s="98"/>
      <c r="G5844" s="98"/>
      <c r="H5844" s="98"/>
      <c r="I5844" s="98"/>
      <c r="J5844" s="98"/>
      <c r="K5844" s="98"/>
      <c r="L5844" s="98"/>
      <c r="M5844" s="98"/>
    </row>
    <row r="5845" spans="1:13">
      <c r="A5845" s="5"/>
      <c r="B5845" s="97"/>
      <c r="C5845" s="97"/>
      <c r="D5845" s="98"/>
      <c r="E5845" s="98"/>
      <c r="F5845" s="98"/>
      <c r="G5845" s="98"/>
      <c r="H5845" s="98"/>
      <c r="I5845" s="98"/>
      <c r="J5845" s="98"/>
      <c r="K5845" s="98"/>
      <c r="L5845" s="98"/>
      <c r="M5845" s="98"/>
    </row>
    <row r="5846" spans="1:13">
      <c r="A5846" s="5"/>
      <c r="B5846" s="97"/>
      <c r="C5846" s="97"/>
      <c r="D5846" s="98"/>
      <c r="E5846" s="98"/>
      <c r="F5846" s="98"/>
      <c r="G5846" s="98"/>
      <c r="H5846" s="98"/>
      <c r="I5846" s="98"/>
      <c r="J5846" s="98"/>
      <c r="K5846" s="98"/>
      <c r="L5846" s="98"/>
      <c r="M5846" s="98"/>
    </row>
    <row r="5847" spans="1:13">
      <c r="A5847" s="5"/>
      <c r="B5847" s="97"/>
      <c r="C5847" s="97"/>
      <c r="D5847" s="98"/>
      <c r="E5847" s="98"/>
      <c r="F5847" s="98"/>
      <c r="G5847" s="98"/>
      <c r="H5847" s="98"/>
      <c r="I5847" s="98"/>
      <c r="J5847" s="98"/>
      <c r="K5847" s="98"/>
      <c r="L5847" s="98"/>
      <c r="M5847" s="98"/>
    </row>
    <row r="5848" spans="1:13">
      <c r="A5848" s="5"/>
      <c r="B5848" s="97"/>
      <c r="C5848" s="97"/>
      <c r="D5848" s="98"/>
      <c r="E5848" s="98"/>
      <c r="F5848" s="98"/>
      <c r="G5848" s="98"/>
      <c r="H5848" s="98"/>
      <c r="I5848" s="98"/>
      <c r="J5848" s="98"/>
      <c r="K5848" s="98"/>
      <c r="L5848" s="98"/>
      <c r="M5848" s="98"/>
    </row>
    <row r="5849" spans="1:13">
      <c r="A5849" s="5"/>
      <c r="B5849" s="97"/>
      <c r="C5849" s="97"/>
      <c r="D5849" s="98"/>
      <c r="E5849" s="98"/>
      <c r="F5849" s="98"/>
      <c r="G5849" s="98"/>
      <c r="H5849" s="98"/>
      <c r="I5849" s="98"/>
      <c r="J5849" s="98"/>
      <c r="K5849" s="98"/>
      <c r="L5849" s="98"/>
      <c r="M5849" s="98"/>
    </row>
    <row r="5850" spans="1:13">
      <c r="A5850" s="5"/>
      <c r="B5850" s="97"/>
      <c r="C5850" s="97"/>
      <c r="D5850" s="98"/>
      <c r="E5850" s="98"/>
      <c r="F5850" s="98"/>
      <c r="G5850" s="98"/>
      <c r="H5850" s="98"/>
      <c r="I5850" s="98"/>
      <c r="J5850" s="98"/>
      <c r="K5850" s="98"/>
      <c r="L5850" s="98"/>
      <c r="M5850" s="98"/>
    </row>
    <row r="5851" spans="1:13">
      <c r="A5851" s="5"/>
      <c r="B5851" s="97"/>
      <c r="C5851" s="97"/>
      <c r="D5851" s="98"/>
      <c r="E5851" s="98"/>
      <c r="F5851" s="98"/>
      <c r="G5851" s="98"/>
      <c r="H5851" s="98"/>
      <c r="I5851" s="98"/>
      <c r="J5851" s="98"/>
      <c r="K5851" s="98"/>
      <c r="L5851" s="98"/>
      <c r="M5851" s="98"/>
    </row>
    <row r="5852" spans="1:13">
      <c r="A5852" s="5"/>
      <c r="B5852" s="97"/>
      <c r="C5852" s="97"/>
      <c r="D5852" s="98"/>
      <c r="E5852" s="98"/>
      <c r="F5852" s="98"/>
      <c r="G5852" s="98"/>
      <c r="H5852" s="98"/>
      <c r="I5852" s="98"/>
      <c r="J5852" s="98"/>
      <c r="K5852" s="98"/>
      <c r="L5852" s="98"/>
      <c r="M5852" s="98"/>
    </row>
    <row r="5853" spans="1:13">
      <c r="A5853" s="5"/>
      <c r="B5853" s="97"/>
      <c r="C5853" s="97"/>
      <c r="D5853" s="98"/>
      <c r="E5853" s="98"/>
      <c r="F5853" s="98"/>
      <c r="G5853" s="98"/>
      <c r="H5853" s="98"/>
      <c r="I5853" s="98"/>
      <c r="J5853" s="98"/>
      <c r="K5853" s="98"/>
      <c r="L5853" s="98"/>
      <c r="M5853" s="98"/>
    </row>
    <row r="5854" spans="1:13">
      <c r="A5854" s="5"/>
      <c r="B5854" s="97"/>
      <c r="C5854" s="97"/>
      <c r="D5854" s="98"/>
      <c r="E5854" s="98"/>
      <c r="F5854" s="98"/>
      <c r="G5854" s="98"/>
      <c r="H5854" s="98"/>
      <c r="I5854" s="98"/>
      <c r="J5854" s="98"/>
      <c r="K5854" s="98"/>
      <c r="L5854" s="98"/>
      <c r="M5854" s="98"/>
    </row>
    <row r="5855" spans="1:13">
      <c r="A5855" s="5"/>
      <c r="B5855" s="97"/>
      <c r="C5855" s="97"/>
      <c r="D5855" s="98"/>
      <c r="E5855" s="98"/>
      <c r="F5855" s="98"/>
      <c r="G5855" s="98"/>
      <c r="H5855" s="98"/>
      <c r="I5855" s="98"/>
      <c r="J5855" s="98"/>
      <c r="K5855" s="98"/>
      <c r="L5855" s="98"/>
      <c r="M5855" s="98"/>
    </row>
    <row r="5856" spans="1:13">
      <c r="A5856" s="5"/>
      <c r="B5856" s="97"/>
      <c r="C5856" s="97"/>
      <c r="D5856" s="98"/>
      <c r="E5856" s="98"/>
      <c r="F5856" s="98"/>
      <c r="G5856" s="98"/>
      <c r="H5856" s="98"/>
      <c r="I5856" s="98"/>
      <c r="J5856" s="98"/>
      <c r="K5856" s="98"/>
      <c r="L5856" s="98"/>
      <c r="M5856" s="98"/>
    </row>
    <row r="5857" spans="1:13">
      <c r="A5857" s="5"/>
      <c r="B5857" s="97"/>
      <c r="C5857" s="97"/>
      <c r="D5857" s="98"/>
      <c r="E5857" s="98"/>
      <c r="F5857" s="98"/>
      <c r="G5857" s="98"/>
      <c r="H5857" s="98"/>
      <c r="I5857" s="98"/>
      <c r="J5857" s="98"/>
      <c r="K5857" s="98"/>
      <c r="L5857" s="98"/>
      <c r="M5857" s="98"/>
    </row>
    <row r="5858" spans="1:13">
      <c r="A5858" s="5"/>
      <c r="B5858" s="97"/>
      <c r="C5858" s="97"/>
      <c r="D5858" s="98"/>
      <c r="E5858" s="98"/>
      <c r="F5858" s="98"/>
      <c r="G5858" s="98"/>
      <c r="H5858" s="98"/>
      <c r="I5858" s="98"/>
      <c r="J5858" s="98"/>
      <c r="K5858" s="98"/>
      <c r="L5858" s="98"/>
      <c r="M5858" s="98"/>
    </row>
    <row r="5859" spans="1:13">
      <c r="A5859" s="5"/>
      <c r="B5859" s="97"/>
      <c r="C5859" s="97"/>
      <c r="D5859" s="98"/>
      <c r="E5859" s="98"/>
      <c r="F5859" s="98"/>
      <c r="G5859" s="98"/>
      <c r="H5859" s="98"/>
      <c r="I5859" s="98"/>
      <c r="J5859" s="98"/>
      <c r="K5859" s="98"/>
      <c r="L5859" s="98"/>
      <c r="M5859" s="98"/>
    </row>
    <row r="5860" spans="1:13">
      <c r="A5860" s="5"/>
      <c r="B5860" s="97"/>
      <c r="C5860" s="97"/>
      <c r="D5860" s="98"/>
      <c r="E5860" s="98"/>
      <c r="F5860" s="98"/>
      <c r="G5860" s="98"/>
      <c r="H5860" s="98"/>
      <c r="I5860" s="98"/>
      <c r="J5860" s="98"/>
      <c r="K5860" s="98"/>
      <c r="L5860" s="98"/>
      <c r="M5860" s="98"/>
    </row>
    <row r="5861" spans="1:13">
      <c r="A5861" s="5"/>
      <c r="B5861" s="97"/>
      <c r="C5861" s="97"/>
      <c r="D5861" s="98"/>
      <c r="E5861" s="98"/>
      <c r="F5861" s="98"/>
      <c r="G5861" s="98"/>
      <c r="H5861" s="98"/>
      <c r="I5861" s="98"/>
      <c r="J5861" s="98"/>
      <c r="K5861" s="98"/>
      <c r="L5861" s="98"/>
      <c r="M5861" s="98"/>
    </row>
    <row r="5862" spans="1:13">
      <c r="A5862" s="5"/>
      <c r="B5862" s="97"/>
      <c r="C5862" s="97"/>
      <c r="D5862" s="98"/>
      <c r="E5862" s="98"/>
      <c r="F5862" s="98"/>
      <c r="G5862" s="98"/>
      <c r="H5862" s="98"/>
      <c r="I5862" s="98"/>
      <c r="J5862" s="98"/>
      <c r="K5862" s="98"/>
      <c r="L5862" s="98"/>
      <c r="M5862" s="98"/>
    </row>
    <row r="5863" spans="1:13">
      <c r="A5863" s="5"/>
      <c r="B5863" s="97"/>
      <c r="C5863" s="97"/>
      <c r="D5863" s="98"/>
      <c r="E5863" s="98"/>
      <c r="F5863" s="98"/>
      <c r="G5863" s="98"/>
      <c r="H5863" s="98"/>
      <c r="I5863" s="98"/>
      <c r="J5863" s="98"/>
      <c r="K5863" s="98"/>
      <c r="L5863" s="98"/>
      <c r="M5863" s="98"/>
    </row>
    <row r="5864" spans="1:13">
      <c r="A5864" s="5"/>
      <c r="B5864" s="97"/>
      <c r="C5864" s="97"/>
      <c r="D5864" s="98"/>
      <c r="E5864" s="98"/>
      <c r="F5864" s="98"/>
      <c r="G5864" s="98"/>
      <c r="H5864" s="98"/>
      <c r="I5864" s="98"/>
      <c r="J5864" s="98"/>
      <c r="K5864" s="98"/>
      <c r="L5864" s="98"/>
      <c r="M5864" s="98"/>
    </row>
    <row r="5865" spans="1:13">
      <c r="A5865" s="5"/>
      <c r="B5865" s="97"/>
      <c r="C5865" s="97"/>
      <c r="D5865" s="98"/>
      <c r="E5865" s="98"/>
      <c r="F5865" s="98"/>
      <c r="G5865" s="98"/>
      <c r="H5865" s="98"/>
      <c r="I5865" s="98"/>
      <c r="J5865" s="98"/>
      <c r="K5865" s="98"/>
      <c r="L5865" s="98"/>
      <c r="M5865" s="98"/>
    </row>
    <row r="5866" spans="1:13">
      <c r="A5866" s="5"/>
      <c r="B5866" s="97"/>
      <c r="C5866" s="97"/>
      <c r="D5866" s="98"/>
      <c r="E5866" s="98"/>
      <c r="F5866" s="98"/>
      <c r="G5866" s="98"/>
      <c r="H5866" s="98"/>
      <c r="I5866" s="98"/>
      <c r="J5866" s="98"/>
      <c r="K5866" s="98"/>
      <c r="L5866" s="98"/>
      <c r="M5866" s="98"/>
    </row>
    <row r="5867" spans="1:13">
      <c r="A5867" s="5"/>
      <c r="B5867" s="97"/>
      <c r="C5867" s="97"/>
      <c r="D5867" s="98"/>
      <c r="E5867" s="98"/>
      <c r="F5867" s="98"/>
      <c r="G5867" s="98"/>
      <c r="H5867" s="98"/>
      <c r="I5867" s="98"/>
      <c r="J5867" s="98"/>
      <c r="K5867" s="98"/>
      <c r="L5867" s="98"/>
      <c r="M5867" s="98"/>
    </row>
    <row r="5868" spans="1:13">
      <c r="A5868" s="5"/>
      <c r="B5868" s="97"/>
      <c r="C5868" s="97"/>
      <c r="D5868" s="98"/>
      <c r="E5868" s="98"/>
      <c r="F5868" s="98"/>
      <c r="G5868" s="98"/>
      <c r="H5868" s="98"/>
      <c r="I5868" s="98"/>
      <c r="J5868" s="98"/>
      <c r="K5868" s="98"/>
      <c r="L5868" s="98"/>
      <c r="M5868" s="98"/>
    </row>
    <row r="5869" spans="1:13">
      <c r="A5869" s="5"/>
      <c r="B5869" s="97"/>
      <c r="C5869" s="97"/>
      <c r="D5869" s="98"/>
      <c r="E5869" s="98"/>
      <c r="F5869" s="98"/>
      <c r="G5869" s="98"/>
      <c r="H5869" s="98"/>
      <c r="I5869" s="98"/>
      <c r="J5869" s="98"/>
      <c r="K5869" s="98"/>
      <c r="L5869" s="98"/>
      <c r="M5869" s="98"/>
    </row>
    <row r="5870" spans="1:13">
      <c r="A5870" s="5"/>
      <c r="B5870" s="97"/>
      <c r="C5870" s="97"/>
      <c r="D5870" s="98"/>
      <c r="E5870" s="98"/>
      <c r="F5870" s="98"/>
      <c r="G5870" s="98"/>
      <c r="H5870" s="98"/>
      <c r="I5870" s="98"/>
      <c r="J5870" s="98"/>
      <c r="K5870" s="98"/>
      <c r="L5870" s="98"/>
      <c r="M5870" s="98"/>
    </row>
    <row r="5871" spans="1:13">
      <c r="A5871" s="5"/>
      <c r="B5871" s="97"/>
      <c r="C5871" s="97"/>
      <c r="D5871" s="98"/>
      <c r="E5871" s="98"/>
      <c r="F5871" s="98"/>
      <c r="G5871" s="98"/>
      <c r="H5871" s="98"/>
      <c r="I5871" s="98"/>
      <c r="J5871" s="98"/>
      <c r="K5871" s="98"/>
      <c r="L5871" s="98"/>
      <c r="M5871" s="98"/>
    </row>
    <row r="5872" spans="1:13">
      <c r="A5872" s="5"/>
      <c r="B5872" s="97"/>
      <c r="C5872" s="97"/>
      <c r="D5872" s="98"/>
      <c r="E5872" s="98"/>
      <c r="F5872" s="98"/>
      <c r="G5872" s="98"/>
      <c r="H5872" s="98"/>
      <c r="I5872" s="98"/>
      <c r="J5872" s="98"/>
      <c r="K5872" s="98"/>
      <c r="L5872" s="98"/>
      <c r="M5872" s="98"/>
    </row>
    <row r="5873" spans="1:13">
      <c r="A5873" s="5"/>
      <c r="B5873" s="97"/>
      <c r="C5873" s="97"/>
      <c r="D5873" s="98"/>
      <c r="E5873" s="98"/>
      <c r="F5873" s="98"/>
      <c r="G5873" s="98"/>
      <c r="H5873" s="98"/>
      <c r="I5873" s="98"/>
      <c r="J5873" s="98"/>
      <c r="K5873" s="98"/>
      <c r="L5873" s="98"/>
      <c r="M5873" s="98"/>
    </row>
    <row r="5874" spans="1:13">
      <c r="A5874" s="5"/>
      <c r="B5874" s="97"/>
      <c r="C5874" s="97"/>
      <c r="D5874" s="98"/>
      <c r="E5874" s="98"/>
      <c r="F5874" s="98"/>
      <c r="G5874" s="98"/>
      <c r="H5874" s="98"/>
      <c r="I5874" s="98"/>
      <c r="J5874" s="98"/>
      <c r="K5874" s="98"/>
      <c r="L5874" s="98"/>
      <c r="M5874" s="98"/>
    </row>
    <row r="5875" spans="1:13">
      <c r="A5875" s="5"/>
      <c r="B5875" s="97"/>
      <c r="C5875" s="97"/>
      <c r="D5875" s="98"/>
      <c r="E5875" s="98"/>
      <c r="F5875" s="98"/>
      <c r="G5875" s="98"/>
      <c r="H5875" s="98"/>
      <c r="I5875" s="98"/>
      <c r="J5875" s="98"/>
      <c r="K5875" s="98"/>
      <c r="L5875" s="98"/>
      <c r="M5875" s="98"/>
    </row>
    <row r="5876" spans="1:13">
      <c r="A5876" s="5"/>
      <c r="B5876" s="97"/>
      <c r="C5876" s="97"/>
      <c r="D5876" s="98"/>
      <c r="E5876" s="98"/>
      <c r="F5876" s="98"/>
      <c r="G5876" s="98"/>
      <c r="H5876" s="98"/>
      <c r="I5876" s="98"/>
      <c r="J5876" s="98"/>
      <c r="K5876" s="98"/>
      <c r="L5876" s="98"/>
      <c r="M5876" s="98"/>
    </row>
    <row r="5877" spans="1:13">
      <c r="A5877" s="5"/>
      <c r="B5877" s="97"/>
      <c r="C5877" s="97"/>
      <c r="D5877" s="98"/>
      <c r="E5877" s="98"/>
      <c r="F5877" s="98"/>
      <c r="G5877" s="98"/>
      <c r="H5877" s="98"/>
      <c r="I5877" s="98"/>
      <c r="J5877" s="98"/>
      <c r="K5877" s="98"/>
      <c r="L5877" s="98"/>
      <c r="M5877" s="98"/>
    </row>
    <row r="5878" spans="1:13">
      <c r="A5878" s="5"/>
      <c r="B5878" s="97"/>
      <c r="C5878" s="97"/>
      <c r="D5878" s="98"/>
      <c r="E5878" s="98"/>
      <c r="F5878" s="98"/>
      <c r="G5878" s="98"/>
      <c r="H5878" s="98"/>
      <c r="I5878" s="98"/>
      <c r="J5878" s="98"/>
      <c r="K5878" s="98"/>
      <c r="L5878" s="98"/>
      <c r="M5878" s="98"/>
    </row>
    <row r="5879" spans="1:13">
      <c r="A5879" s="5"/>
      <c r="B5879" s="97"/>
      <c r="C5879" s="97"/>
      <c r="D5879" s="98"/>
      <c r="E5879" s="98"/>
      <c r="F5879" s="98"/>
      <c r="G5879" s="98"/>
      <c r="H5879" s="98"/>
      <c r="I5879" s="98"/>
      <c r="J5879" s="98"/>
      <c r="K5879" s="98"/>
      <c r="L5879" s="98"/>
      <c r="M5879" s="98"/>
    </row>
    <row r="5880" spans="1:13">
      <c r="A5880" s="5"/>
      <c r="B5880" s="97"/>
      <c r="C5880" s="97"/>
      <c r="D5880" s="98"/>
      <c r="E5880" s="98"/>
      <c r="F5880" s="98"/>
      <c r="G5880" s="98"/>
      <c r="H5880" s="98"/>
      <c r="I5880" s="98"/>
      <c r="J5880" s="98"/>
      <c r="K5880" s="98"/>
      <c r="L5880" s="98"/>
      <c r="M5880" s="98"/>
    </row>
    <row r="5881" spans="1:13">
      <c r="A5881" s="5"/>
      <c r="B5881" s="97"/>
      <c r="C5881" s="97"/>
      <c r="D5881" s="98"/>
      <c r="E5881" s="98"/>
      <c r="F5881" s="98"/>
      <c r="G5881" s="98"/>
      <c r="H5881" s="98"/>
      <c r="I5881" s="98"/>
      <c r="J5881" s="98"/>
      <c r="K5881" s="98"/>
      <c r="L5881" s="98"/>
      <c r="M5881" s="98"/>
    </row>
    <row r="5882" spans="1:13">
      <c r="A5882" s="5"/>
      <c r="B5882" s="97"/>
      <c r="C5882" s="97"/>
      <c r="D5882" s="98"/>
      <c r="E5882" s="98"/>
      <c r="F5882" s="98"/>
      <c r="G5882" s="98"/>
      <c r="H5882" s="98"/>
      <c r="I5882" s="98"/>
      <c r="J5882" s="98"/>
      <c r="K5882" s="98"/>
      <c r="L5882" s="98"/>
      <c r="M5882" s="98"/>
    </row>
    <row r="5883" spans="1:13">
      <c r="A5883" s="5"/>
      <c r="B5883" s="97"/>
      <c r="C5883" s="97"/>
      <c r="D5883" s="98"/>
      <c r="E5883" s="98"/>
      <c r="F5883" s="98"/>
      <c r="G5883" s="98"/>
      <c r="H5883" s="98"/>
      <c r="I5883" s="98"/>
      <c r="J5883" s="98"/>
      <c r="K5883" s="98"/>
      <c r="L5883" s="98"/>
      <c r="M5883" s="98"/>
    </row>
    <row r="5884" spans="1:13">
      <c r="A5884" s="5"/>
      <c r="B5884" s="97"/>
      <c r="C5884" s="97"/>
      <c r="D5884" s="98"/>
      <c r="E5884" s="98"/>
      <c r="F5884" s="98"/>
      <c r="G5884" s="98"/>
      <c r="H5884" s="98"/>
      <c r="I5884" s="98"/>
      <c r="J5884" s="98"/>
      <c r="K5884" s="98"/>
      <c r="L5884" s="98"/>
      <c r="M5884" s="98"/>
    </row>
    <row r="5885" spans="1:13">
      <c r="A5885" s="5"/>
      <c r="B5885" s="97"/>
      <c r="C5885" s="97"/>
      <c r="D5885" s="98"/>
      <c r="E5885" s="98"/>
      <c r="F5885" s="98"/>
      <c r="G5885" s="98"/>
      <c r="H5885" s="98"/>
      <c r="I5885" s="98"/>
      <c r="J5885" s="98"/>
      <c r="K5885" s="98"/>
      <c r="L5885" s="98"/>
      <c r="M5885" s="98"/>
    </row>
    <row r="5886" spans="1:13">
      <c r="A5886" s="5"/>
      <c r="B5886" s="97"/>
      <c r="C5886" s="97"/>
      <c r="D5886" s="98"/>
      <c r="E5886" s="98"/>
      <c r="F5886" s="98"/>
      <c r="G5886" s="98"/>
      <c r="H5886" s="98"/>
      <c r="I5886" s="98"/>
      <c r="J5886" s="98"/>
      <c r="K5886" s="98"/>
      <c r="L5886" s="98"/>
      <c r="M5886" s="98"/>
    </row>
    <row r="5887" spans="1:13">
      <c r="A5887" s="5"/>
      <c r="B5887" s="97"/>
      <c r="C5887" s="97"/>
      <c r="D5887" s="98"/>
      <c r="E5887" s="98"/>
      <c r="F5887" s="98"/>
      <c r="G5887" s="98"/>
      <c r="H5887" s="98"/>
      <c r="I5887" s="98"/>
      <c r="J5887" s="98"/>
      <c r="K5887" s="98"/>
      <c r="L5887" s="98"/>
      <c r="M5887" s="98"/>
    </row>
    <row r="5888" spans="1:13">
      <c r="A5888" s="5"/>
      <c r="B5888" s="97"/>
      <c r="C5888" s="97"/>
      <c r="D5888" s="98"/>
      <c r="E5888" s="98"/>
      <c r="F5888" s="98"/>
      <c r="G5888" s="98"/>
      <c r="H5888" s="98"/>
      <c r="I5888" s="98"/>
      <c r="J5888" s="98"/>
      <c r="K5888" s="98"/>
      <c r="L5888" s="98"/>
      <c r="M5888" s="98"/>
    </row>
    <row r="5889" spans="1:13">
      <c r="A5889" s="5"/>
      <c r="B5889" s="97"/>
      <c r="C5889" s="97"/>
      <c r="D5889" s="98"/>
      <c r="E5889" s="98"/>
      <c r="F5889" s="98"/>
      <c r="G5889" s="98"/>
      <c r="H5889" s="98"/>
      <c r="I5889" s="98"/>
      <c r="J5889" s="98"/>
      <c r="K5889" s="98"/>
      <c r="L5889" s="98"/>
      <c r="M5889" s="98"/>
    </row>
    <row r="5890" spans="1:13">
      <c r="A5890" s="5"/>
      <c r="B5890" s="97"/>
      <c r="C5890" s="97"/>
      <c r="D5890" s="98"/>
      <c r="E5890" s="98"/>
      <c r="F5890" s="98"/>
      <c r="G5890" s="98"/>
      <c r="H5890" s="98"/>
      <c r="I5890" s="98"/>
      <c r="J5890" s="98"/>
      <c r="K5890" s="98"/>
      <c r="L5890" s="98"/>
      <c r="M5890" s="98"/>
    </row>
    <row r="5891" spans="1:13">
      <c r="A5891" s="5"/>
      <c r="B5891" s="97"/>
      <c r="C5891" s="97"/>
      <c r="D5891" s="98"/>
      <c r="E5891" s="98"/>
      <c r="F5891" s="98"/>
      <c r="G5891" s="98"/>
      <c r="H5891" s="98"/>
      <c r="I5891" s="98"/>
      <c r="J5891" s="98"/>
      <c r="K5891" s="98"/>
      <c r="L5891" s="98"/>
      <c r="M5891" s="98"/>
    </row>
    <row r="5892" spans="1:13">
      <c r="A5892" s="5"/>
      <c r="B5892" s="97"/>
      <c r="C5892" s="97"/>
      <c r="D5892" s="98"/>
      <c r="E5892" s="98"/>
      <c r="F5892" s="98"/>
      <c r="G5892" s="98"/>
      <c r="H5892" s="98"/>
      <c r="I5892" s="98"/>
      <c r="J5892" s="98"/>
      <c r="K5892" s="98"/>
      <c r="L5892" s="98"/>
      <c r="M5892" s="98"/>
    </row>
    <row r="5893" spans="1:13">
      <c r="A5893" s="5"/>
      <c r="B5893" s="97"/>
      <c r="C5893" s="97"/>
      <c r="D5893" s="98"/>
      <c r="E5893" s="98"/>
      <c r="F5893" s="98"/>
      <c r="G5893" s="98"/>
      <c r="H5893" s="98"/>
      <c r="I5893" s="98"/>
      <c r="J5893" s="98"/>
      <c r="K5893" s="98"/>
      <c r="L5893" s="98"/>
      <c r="M5893" s="98"/>
    </row>
    <row r="5894" spans="1:13">
      <c r="A5894" s="5"/>
      <c r="B5894" s="97"/>
      <c r="C5894" s="97"/>
      <c r="D5894" s="98"/>
      <c r="E5894" s="98"/>
      <c r="F5894" s="98"/>
      <c r="G5894" s="98"/>
      <c r="H5894" s="98"/>
      <c r="I5894" s="98"/>
      <c r="J5894" s="98"/>
      <c r="K5894" s="98"/>
      <c r="L5894" s="98"/>
      <c r="M5894" s="98"/>
    </row>
    <row r="5895" spans="1:13">
      <c r="A5895" s="5"/>
      <c r="B5895" s="97"/>
      <c r="C5895" s="97"/>
      <c r="D5895" s="98"/>
      <c r="E5895" s="98"/>
      <c r="F5895" s="98"/>
      <c r="G5895" s="98"/>
      <c r="H5895" s="98"/>
      <c r="I5895" s="98"/>
      <c r="J5895" s="98"/>
      <c r="K5895" s="98"/>
      <c r="L5895" s="98"/>
      <c r="M5895" s="98"/>
    </row>
    <row r="5896" spans="1:13">
      <c r="A5896" s="5"/>
      <c r="B5896" s="97"/>
      <c r="C5896" s="97"/>
      <c r="D5896" s="98"/>
      <c r="E5896" s="98"/>
      <c r="F5896" s="98"/>
      <c r="G5896" s="98"/>
      <c r="H5896" s="98"/>
      <c r="I5896" s="98"/>
      <c r="J5896" s="98"/>
      <c r="K5896" s="98"/>
      <c r="L5896" s="98"/>
      <c r="M5896" s="98"/>
    </row>
    <row r="5897" spans="1:13">
      <c r="A5897" s="5"/>
      <c r="B5897" s="97"/>
      <c r="C5897" s="97"/>
      <c r="D5897" s="98"/>
      <c r="E5897" s="98"/>
      <c r="F5897" s="98"/>
      <c r="G5897" s="98"/>
      <c r="H5897" s="98"/>
      <c r="I5897" s="98"/>
      <c r="J5897" s="98"/>
      <c r="K5897" s="98"/>
      <c r="L5897" s="98"/>
      <c r="M5897" s="98"/>
    </row>
    <row r="5898" spans="1:13">
      <c r="A5898" s="5"/>
      <c r="B5898" s="97"/>
      <c r="C5898" s="97"/>
      <c r="D5898" s="98"/>
      <c r="E5898" s="98"/>
      <c r="F5898" s="98"/>
      <c r="G5898" s="98"/>
      <c r="H5898" s="98"/>
      <c r="I5898" s="98"/>
      <c r="J5898" s="98"/>
      <c r="K5898" s="98"/>
      <c r="L5898" s="98"/>
      <c r="M5898" s="98"/>
    </row>
    <row r="5899" spans="1:13">
      <c r="A5899" s="5"/>
      <c r="B5899" s="97"/>
      <c r="C5899" s="97"/>
      <c r="D5899" s="98"/>
      <c r="E5899" s="98"/>
      <c r="F5899" s="98"/>
      <c r="G5899" s="98"/>
      <c r="H5899" s="98"/>
      <c r="I5899" s="98"/>
      <c r="J5899" s="98"/>
      <c r="K5899" s="98"/>
      <c r="L5899" s="98"/>
      <c r="M5899" s="98"/>
    </row>
    <row r="5900" spans="1:13">
      <c r="A5900" s="5"/>
      <c r="B5900" s="97"/>
      <c r="C5900" s="97"/>
      <c r="D5900" s="98"/>
      <c r="E5900" s="98"/>
      <c r="F5900" s="98"/>
      <c r="G5900" s="98"/>
      <c r="H5900" s="98"/>
      <c r="I5900" s="98"/>
      <c r="J5900" s="98"/>
      <c r="K5900" s="98"/>
      <c r="L5900" s="98"/>
      <c r="M5900" s="98"/>
    </row>
    <row r="5901" spans="1:13">
      <c r="A5901" s="5"/>
      <c r="B5901" s="97"/>
      <c r="C5901" s="97"/>
      <c r="D5901" s="98"/>
      <c r="E5901" s="98"/>
      <c r="F5901" s="98"/>
      <c r="G5901" s="98"/>
      <c r="H5901" s="98"/>
      <c r="I5901" s="98"/>
      <c r="J5901" s="98"/>
      <c r="K5901" s="98"/>
      <c r="L5901" s="98"/>
      <c r="M5901" s="98"/>
    </row>
    <row r="5902" spans="1:13">
      <c r="A5902" s="5"/>
      <c r="B5902" s="97"/>
      <c r="C5902" s="97"/>
      <c r="D5902" s="98"/>
      <c r="E5902" s="98"/>
      <c r="F5902" s="98"/>
      <c r="G5902" s="98"/>
      <c r="H5902" s="98"/>
      <c r="I5902" s="98"/>
      <c r="J5902" s="98"/>
      <c r="K5902" s="98"/>
      <c r="L5902" s="98"/>
      <c r="M5902" s="98"/>
    </row>
    <row r="5903" spans="1:13">
      <c r="A5903" s="5"/>
      <c r="B5903" s="97"/>
      <c r="C5903" s="97"/>
      <c r="D5903" s="98"/>
      <c r="E5903" s="98"/>
      <c r="F5903" s="98"/>
      <c r="G5903" s="98"/>
      <c r="H5903" s="98"/>
      <c r="I5903" s="98"/>
      <c r="J5903" s="98"/>
      <c r="K5903" s="98"/>
      <c r="L5903" s="98"/>
      <c r="M5903" s="98"/>
    </row>
    <row r="5904" spans="1:13">
      <c r="A5904" s="5"/>
      <c r="B5904" s="97"/>
      <c r="C5904" s="97"/>
      <c r="D5904" s="98"/>
      <c r="E5904" s="98"/>
      <c r="F5904" s="98"/>
      <c r="G5904" s="98"/>
      <c r="H5904" s="98"/>
      <c r="I5904" s="98"/>
      <c r="J5904" s="98"/>
      <c r="K5904" s="98"/>
      <c r="L5904" s="98"/>
      <c r="M5904" s="98"/>
    </row>
    <row r="5905" spans="1:13">
      <c r="A5905" s="5"/>
      <c r="B5905" s="97"/>
      <c r="C5905" s="97"/>
      <c r="D5905" s="98"/>
      <c r="E5905" s="98"/>
      <c r="F5905" s="98"/>
      <c r="G5905" s="98"/>
      <c r="H5905" s="98"/>
      <c r="I5905" s="98"/>
      <c r="J5905" s="98"/>
      <c r="K5905" s="98"/>
      <c r="L5905" s="98"/>
      <c r="M5905" s="98"/>
    </row>
    <row r="5906" spans="1:13">
      <c r="A5906" s="5"/>
      <c r="B5906" s="97"/>
      <c r="C5906" s="97"/>
      <c r="D5906" s="98"/>
      <c r="E5906" s="98"/>
      <c r="F5906" s="98"/>
      <c r="G5906" s="98"/>
      <c r="H5906" s="98"/>
      <c r="I5906" s="98"/>
      <c r="J5906" s="98"/>
      <c r="K5906" s="98"/>
      <c r="L5906" s="98"/>
      <c r="M5906" s="98"/>
    </row>
    <row r="5907" spans="1:13">
      <c r="A5907" s="5"/>
      <c r="B5907" s="97"/>
      <c r="C5907" s="97"/>
      <c r="D5907" s="98"/>
      <c r="E5907" s="98"/>
      <c r="F5907" s="98"/>
      <c r="G5907" s="98"/>
      <c r="H5907" s="98"/>
      <c r="I5907" s="98"/>
      <c r="J5907" s="98"/>
      <c r="K5907" s="98"/>
      <c r="L5907" s="98"/>
      <c r="M5907" s="98"/>
    </row>
    <row r="5908" spans="1:13">
      <c r="A5908" s="5"/>
      <c r="B5908" s="97"/>
      <c r="C5908" s="97"/>
      <c r="D5908" s="98"/>
      <c r="E5908" s="98"/>
      <c r="F5908" s="98"/>
      <c r="G5908" s="98"/>
      <c r="H5908" s="98"/>
      <c r="I5908" s="98"/>
      <c r="J5908" s="98"/>
      <c r="K5908" s="98"/>
      <c r="L5908" s="98"/>
      <c r="M5908" s="98"/>
    </row>
    <row r="5909" spans="1:13">
      <c r="A5909" s="5"/>
      <c r="B5909" s="97"/>
      <c r="C5909" s="97"/>
      <c r="D5909" s="98"/>
      <c r="E5909" s="98"/>
      <c r="F5909" s="98"/>
      <c r="G5909" s="98"/>
      <c r="H5909" s="98"/>
      <c r="I5909" s="98"/>
      <c r="J5909" s="98"/>
      <c r="K5909" s="98"/>
      <c r="L5909" s="98"/>
      <c r="M5909" s="98"/>
    </row>
    <row r="5910" spans="1:13">
      <c r="A5910" s="5"/>
      <c r="B5910" s="97"/>
      <c r="C5910" s="97"/>
      <c r="D5910" s="98"/>
      <c r="E5910" s="98"/>
      <c r="F5910" s="98"/>
      <c r="G5910" s="98"/>
      <c r="H5910" s="98"/>
      <c r="I5910" s="98"/>
      <c r="J5910" s="98"/>
      <c r="K5910" s="98"/>
      <c r="L5910" s="98"/>
      <c r="M5910" s="98"/>
    </row>
    <row r="5911" spans="1:13">
      <c r="A5911" s="5"/>
      <c r="B5911" s="97"/>
      <c r="C5911" s="97"/>
      <c r="D5911" s="98"/>
      <c r="E5911" s="98"/>
      <c r="F5911" s="98"/>
      <c r="G5911" s="98"/>
      <c r="H5911" s="98"/>
      <c r="I5911" s="98"/>
      <c r="J5911" s="98"/>
      <c r="K5911" s="98"/>
      <c r="L5911" s="98"/>
      <c r="M5911" s="98"/>
    </row>
    <row r="5912" spans="1:13">
      <c r="A5912" s="5"/>
      <c r="B5912" s="97"/>
      <c r="C5912" s="97"/>
      <c r="D5912" s="98"/>
      <c r="E5912" s="98"/>
      <c r="F5912" s="98"/>
      <c r="G5912" s="98"/>
      <c r="H5912" s="98"/>
      <c r="I5912" s="98"/>
      <c r="J5912" s="98"/>
      <c r="K5912" s="98"/>
      <c r="L5912" s="98"/>
      <c r="M5912" s="98"/>
    </row>
    <row r="5913" spans="1:13">
      <c r="A5913" s="5"/>
      <c r="B5913" s="97"/>
      <c r="C5913" s="97"/>
      <c r="D5913" s="98"/>
      <c r="E5913" s="98"/>
      <c r="F5913" s="98"/>
      <c r="G5913" s="98"/>
      <c r="H5913" s="98"/>
      <c r="I5913" s="98"/>
      <c r="J5913" s="98"/>
      <c r="K5913" s="98"/>
      <c r="L5913" s="98"/>
      <c r="M5913" s="98"/>
    </row>
    <row r="5914" spans="1:13">
      <c r="A5914" s="5"/>
      <c r="B5914" s="97"/>
      <c r="C5914" s="97"/>
      <c r="D5914" s="98"/>
      <c r="E5914" s="98"/>
      <c r="F5914" s="98"/>
      <c r="G5914" s="98"/>
      <c r="H5914" s="98"/>
      <c r="I5914" s="98"/>
      <c r="J5914" s="98"/>
      <c r="K5914" s="98"/>
      <c r="L5914" s="98"/>
      <c r="M5914" s="98"/>
    </row>
    <row r="5915" spans="1:13">
      <c r="A5915" s="5"/>
      <c r="B5915" s="97"/>
      <c r="C5915" s="97"/>
      <c r="D5915" s="98"/>
      <c r="E5915" s="98"/>
      <c r="F5915" s="98"/>
      <c r="G5915" s="98"/>
      <c r="H5915" s="98"/>
      <c r="I5915" s="98"/>
      <c r="J5915" s="98"/>
      <c r="K5915" s="98"/>
      <c r="L5915" s="98"/>
      <c r="M5915" s="98"/>
    </row>
    <row r="5916" spans="1:13">
      <c r="A5916" s="5"/>
      <c r="B5916" s="97"/>
      <c r="C5916" s="97"/>
      <c r="D5916" s="98"/>
      <c r="E5916" s="98"/>
      <c r="F5916" s="98"/>
      <c r="G5916" s="98"/>
      <c r="H5916" s="98"/>
      <c r="I5916" s="98"/>
      <c r="J5916" s="98"/>
      <c r="K5916" s="98"/>
      <c r="L5916" s="98"/>
      <c r="M5916" s="98"/>
    </row>
    <row r="5917" spans="1:13">
      <c r="A5917" s="5"/>
      <c r="B5917" s="97"/>
      <c r="C5917" s="97"/>
      <c r="D5917" s="98"/>
      <c r="E5917" s="98"/>
      <c r="F5917" s="98"/>
      <c r="G5917" s="98"/>
      <c r="H5917" s="98"/>
      <c r="I5917" s="98"/>
      <c r="J5917" s="98"/>
      <c r="K5917" s="98"/>
      <c r="L5917" s="98"/>
      <c r="M5917" s="98"/>
    </row>
    <row r="5918" spans="1:13">
      <c r="A5918" s="5"/>
      <c r="B5918" s="97"/>
      <c r="C5918" s="97"/>
      <c r="D5918" s="98"/>
      <c r="E5918" s="98"/>
      <c r="F5918" s="98"/>
      <c r="G5918" s="98"/>
      <c r="H5918" s="98"/>
      <c r="I5918" s="98"/>
      <c r="J5918" s="98"/>
      <c r="K5918" s="98"/>
      <c r="L5918" s="98"/>
      <c r="M5918" s="98"/>
    </row>
    <row r="5919" spans="1:13">
      <c r="A5919" s="5"/>
      <c r="B5919" s="97"/>
      <c r="C5919" s="97"/>
      <c r="D5919" s="98"/>
      <c r="E5919" s="98"/>
      <c r="F5919" s="98"/>
      <c r="G5919" s="98"/>
      <c r="H5919" s="98"/>
      <c r="I5919" s="98"/>
      <c r="J5919" s="98"/>
      <c r="K5919" s="98"/>
      <c r="L5919" s="98"/>
      <c r="M5919" s="98"/>
    </row>
    <row r="5920" spans="1:13">
      <c r="A5920" s="5"/>
      <c r="B5920" s="97"/>
      <c r="C5920" s="97"/>
      <c r="D5920" s="98"/>
      <c r="E5920" s="98"/>
      <c r="F5920" s="98"/>
      <c r="G5920" s="98"/>
      <c r="H5920" s="98"/>
      <c r="I5920" s="98"/>
      <c r="J5920" s="98"/>
      <c r="K5920" s="98"/>
      <c r="L5920" s="98"/>
      <c r="M5920" s="98"/>
    </row>
    <row r="5921" spans="1:13">
      <c r="A5921" s="5"/>
      <c r="B5921" s="97"/>
      <c r="C5921" s="97"/>
      <c r="D5921" s="98"/>
      <c r="E5921" s="98"/>
      <c r="F5921" s="98"/>
      <c r="G5921" s="98"/>
      <c r="H5921" s="98"/>
      <c r="I5921" s="98"/>
      <c r="J5921" s="98"/>
      <c r="K5921" s="98"/>
      <c r="L5921" s="98"/>
      <c r="M5921" s="98"/>
    </row>
    <row r="5922" spans="1:13">
      <c r="A5922" s="5"/>
      <c r="B5922" s="97"/>
      <c r="C5922" s="97"/>
      <c r="D5922" s="98"/>
      <c r="E5922" s="98"/>
      <c r="F5922" s="98"/>
      <c r="G5922" s="98"/>
      <c r="H5922" s="98"/>
      <c r="I5922" s="98"/>
      <c r="J5922" s="98"/>
      <c r="K5922" s="98"/>
      <c r="L5922" s="98"/>
      <c r="M5922" s="98"/>
    </row>
    <row r="5923" spans="1:13">
      <c r="A5923" s="5"/>
      <c r="B5923" s="97"/>
      <c r="C5923" s="97"/>
      <c r="D5923" s="98"/>
      <c r="E5923" s="98"/>
      <c r="F5923" s="98"/>
      <c r="G5923" s="98"/>
      <c r="H5923" s="98"/>
      <c r="I5923" s="98"/>
      <c r="J5923" s="98"/>
      <c r="K5923" s="98"/>
      <c r="L5923" s="98"/>
      <c r="M5923" s="98"/>
    </row>
    <row r="5924" spans="1:13">
      <c r="A5924" s="5"/>
      <c r="B5924" s="97"/>
      <c r="C5924" s="97"/>
      <c r="D5924" s="98"/>
      <c r="E5924" s="98"/>
      <c r="F5924" s="98"/>
      <c r="G5924" s="98"/>
      <c r="H5924" s="98"/>
      <c r="I5924" s="98"/>
      <c r="J5924" s="98"/>
      <c r="K5924" s="98"/>
      <c r="L5924" s="98"/>
      <c r="M5924" s="98"/>
    </row>
    <row r="5925" spans="1:13">
      <c r="A5925" s="5"/>
      <c r="B5925" s="97"/>
      <c r="C5925" s="97"/>
      <c r="D5925" s="98"/>
      <c r="E5925" s="98"/>
      <c r="F5925" s="98"/>
      <c r="G5925" s="98"/>
      <c r="H5925" s="98"/>
      <c r="I5925" s="98"/>
      <c r="J5925" s="98"/>
      <c r="K5925" s="98"/>
      <c r="L5925" s="98"/>
      <c r="M5925" s="98"/>
    </row>
    <row r="5926" spans="1:13">
      <c r="A5926" s="5"/>
      <c r="B5926" s="97"/>
      <c r="C5926" s="97"/>
      <c r="D5926" s="98"/>
      <c r="E5926" s="98"/>
      <c r="F5926" s="98"/>
      <c r="G5926" s="98"/>
      <c r="H5926" s="98"/>
      <c r="I5926" s="98"/>
      <c r="J5926" s="98"/>
      <c r="K5926" s="98"/>
      <c r="L5926" s="98"/>
      <c r="M5926" s="98"/>
    </row>
    <row r="5927" spans="1:13">
      <c r="A5927" s="5"/>
      <c r="B5927" s="97"/>
      <c r="C5927" s="97"/>
      <c r="D5927" s="98"/>
      <c r="E5927" s="98"/>
      <c r="F5927" s="98"/>
      <c r="G5927" s="98"/>
      <c r="H5927" s="98"/>
      <c r="I5927" s="98"/>
      <c r="J5927" s="98"/>
      <c r="K5927" s="98"/>
      <c r="L5927" s="98"/>
      <c r="M5927" s="98"/>
    </row>
    <row r="5928" spans="1:13">
      <c r="A5928" s="5"/>
      <c r="B5928" s="97"/>
      <c r="C5928" s="97"/>
      <c r="D5928" s="98"/>
      <c r="E5928" s="98"/>
      <c r="F5928" s="98"/>
      <c r="G5928" s="98"/>
      <c r="H5928" s="98"/>
      <c r="I5928" s="98"/>
      <c r="J5928" s="98"/>
      <c r="K5928" s="98"/>
      <c r="L5928" s="98"/>
      <c r="M5928" s="98"/>
    </row>
    <row r="5929" spans="1:13">
      <c r="A5929" s="5"/>
      <c r="B5929" s="97"/>
      <c r="C5929" s="97"/>
      <c r="D5929" s="98"/>
      <c r="E5929" s="98"/>
      <c r="F5929" s="98"/>
      <c r="G5929" s="98"/>
      <c r="H5929" s="98"/>
      <c r="I5929" s="98"/>
      <c r="J5929" s="98"/>
      <c r="K5929" s="98"/>
      <c r="L5929" s="98"/>
      <c r="M5929" s="98"/>
    </row>
    <row r="5930" spans="1:13">
      <c r="A5930" s="5"/>
      <c r="B5930" s="97"/>
      <c r="C5930" s="97"/>
      <c r="D5930" s="98"/>
      <c r="E5930" s="98"/>
      <c r="F5930" s="98"/>
      <c r="G5930" s="98"/>
      <c r="H5930" s="98"/>
      <c r="I5930" s="98"/>
      <c r="J5930" s="98"/>
      <c r="K5930" s="98"/>
      <c r="L5930" s="98"/>
      <c r="M5930" s="98"/>
    </row>
    <row r="5931" spans="1:13">
      <c r="A5931" s="5"/>
      <c r="B5931" s="97"/>
      <c r="C5931" s="97"/>
      <c r="D5931" s="98"/>
      <c r="E5931" s="98"/>
      <c r="F5931" s="98"/>
      <c r="G5931" s="98"/>
      <c r="H5931" s="98"/>
      <c r="I5931" s="98"/>
      <c r="J5931" s="98"/>
      <c r="K5931" s="98"/>
      <c r="L5931" s="98"/>
      <c r="M5931" s="98"/>
    </row>
    <row r="5932" spans="1:13">
      <c r="A5932" s="5"/>
      <c r="B5932" s="97"/>
      <c r="C5932" s="97"/>
      <c r="D5932" s="98"/>
      <c r="E5932" s="98"/>
      <c r="F5932" s="98"/>
      <c r="G5932" s="98"/>
      <c r="H5932" s="98"/>
      <c r="I5932" s="98"/>
      <c r="J5932" s="98"/>
      <c r="K5932" s="98"/>
      <c r="L5932" s="98"/>
      <c r="M5932" s="98"/>
    </row>
    <row r="5933" spans="1:13">
      <c r="A5933" s="5"/>
      <c r="B5933" s="97"/>
      <c r="C5933" s="97"/>
      <c r="D5933" s="98"/>
      <c r="E5933" s="98"/>
      <c r="F5933" s="98"/>
      <c r="G5933" s="98"/>
      <c r="H5933" s="98"/>
      <c r="I5933" s="98"/>
      <c r="J5933" s="98"/>
      <c r="K5933" s="98"/>
      <c r="L5933" s="98"/>
      <c r="M5933" s="98"/>
    </row>
    <row r="5934" spans="1:13">
      <c r="A5934" s="5"/>
      <c r="B5934" s="97"/>
      <c r="C5934" s="97"/>
      <c r="D5934" s="98"/>
      <c r="E5934" s="98"/>
      <c r="F5934" s="98"/>
      <c r="G5934" s="98"/>
      <c r="H5934" s="98"/>
      <c r="I5934" s="98"/>
      <c r="J5934" s="98"/>
      <c r="K5934" s="98"/>
      <c r="L5934" s="98"/>
      <c r="M5934" s="98"/>
    </row>
    <row r="5935" spans="1:13">
      <c r="A5935" s="5"/>
      <c r="B5935" s="97"/>
      <c r="C5935" s="97"/>
      <c r="D5935" s="98"/>
      <c r="E5935" s="98"/>
      <c r="F5935" s="98"/>
      <c r="G5935" s="98"/>
      <c r="H5935" s="98"/>
      <c r="I5935" s="98"/>
      <c r="J5935" s="98"/>
      <c r="K5935" s="98"/>
      <c r="L5935" s="98"/>
      <c r="M5935" s="98"/>
    </row>
    <row r="5936" spans="1:13">
      <c r="A5936" s="5"/>
      <c r="B5936" s="97"/>
      <c r="C5936" s="97"/>
      <c r="D5936" s="98"/>
      <c r="E5936" s="98"/>
      <c r="F5936" s="98"/>
      <c r="G5936" s="98"/>
      <c r="H5936" s="98"/>
      <c r="I5936" s="98"/>
      <c r="J5936" s="98"/>
      <c r="K5936" s="98"/>
      <c r="L5936" s="98"/>
      <c r="M5936" s="98"/>
    </row>
    <row r="5937" spans="1:13">
      <c r="A5937" s="5"/>
      <c r="B5937" s="97"/>
      <c r="C5937" s="97"/>
      <c r="D5937" s="98"/>
      <c r="E5937" s="98"/>
      <c r="F5937" s="98"/>
      <c r="G5937" s="98"/>
      <c r="H5937" s="98"/>
      <c r="I5937" s="98"/>
      <c r="J5937" s="98"/>
      <c r="K5937" s="98"/>
      <c r="L5937" s="98"/>
      <c r="M5937" s="98"/>
    </row>
    <row r="5938" spans="1:13">
      <c r="A5938" s="5"/>
      <c r="B5938" s="97"/>
      <c r="C5938" s="97"/>
      <c r="D5938" s="98"/>
      <c r="E5938" s="98"/>
      <c r="F5938" s="98"/>
      <c r="G5938" s="98"/>
      <c r="H5938" s="98"/>
      <c r="I5938" s="98"/>
      <c r="J5938" s="98"/>
      <c r="K5938" s="98"/>
      <c r="L5938" s="98"/>
      <c r="M5938" s="98"/>
    </row>
    <row r="5939" spans="1:13">
      <c r="A5939" s="5"/>
      <c r="B5939" s="97"/>
      <c r="C5939" s="97"/>
      <c r="D5939" s="98"/>
      <c r="E5939" s="98"/>
      <c r="F5939" s="98"/>
      <c r="G5939" s="98"/>
      <c r="H5939" s="98"/>
      <c r="I5939" s="98"/>
      <c r="J5939" s="98"/>
      <c r="K5939" s="98"/>
      <c r="L5939" s="98"/>
      <c r="M5939" s="98"/>
    </row>
    <row r="5940" spans="1:13">
      <c r="A5940" s="5"/>
      <c r="B5940" s="97"/>
      <c r="C5940" s="97"/>
      <c r="D5940" s="98"/>
      <c r="E5940" s="98"/>
      <c r="F5940" s="98"/>
      <c r="G5940" s="98"/>
      <c r="H5940" s="98"/>
      <c r="I5940" s="98"/>
      <c r="J5940" s="98"/>
      <c r="K5940" s="98"/>
      <c r="L5940" s="98"/>
      <c r="M5940" s="98"/>
    </row>
    <row r="5941" spans="1:13">
      <c r="A5941" s="5"/>
      <c r="B5941" s="97"/>
      <c r="C5941" s="97"/>
      <c r="D5941" s="98"/>
      <c r="E5941" s="98"/>
      <c r="F5941" s="98"/>
      <c r="G5941" s="98"/>
      <c r="H5941" s="98"/>
      <c r="I5941" s="98"/>
      <c r="J5941" s="98"/>
      <c r="K5941" s="98"/>
      <c r="L5941" s="98"/>
      <c r="M5941" s="98"/>
    </row>
    <row r="5942" spans="1:13">
      <c r="A5942" s="5"/>
      <c r="B5942" s="97"/>
      <c r="C5942" s="97"/>
      <c r="D5942" s="98"/>
      <c r="E5942" s="98"/>
      <c r="F5942" s="98"/>
      <c r="G5942" s="98"/>
      <c r="H5942" s="98"/>
      <c r="I5942" s="98"/>
      <c r="J5942" s="98"/>
      <c r="K5942" s="98"/>
      <c r="L5942" s="98"/>
      <c r="M5942" s="98"/>
    </row>
    <row r="5943" spans="1:13">
      <c r="A5943" s="5"/>
      <c r="B5943" s="97"/>
      <c r="C5943" s="97"/>
      <c r="D5943" s="98"/>
      <c r="E5943" s="98"/>
      <c r="F5943" s="98"/>
      <c r="G5943" s="98"/>
      <c r="H5943" s="98"/>
      <c r="I5943" s="98"/>
      <c r="J5943" s="98"/>
      <c r="K5943" s="98"/>
      <c r="L5943" s="98"/>
      <c r="M5943" s="98"/>
    </row>
    <row r="5944" spans="1:13">
      <c r="A5944" s="5"/>
      <c r="B5944" s="97"/>
      <c r="C5944" s="97"/>
      <c r="D5944" s="98"/>
      <c r="E5944" s="98"/>
      <c r="F5944" s="98"/>
      <c r="G5944" s="98"/>
      <c r="H5944" s="98"/>
      <c r="I5944" s="98"/>
      <c r="J5944" s="98"/>
      <c r="K5944" s="98"/>
      <c r="L5944" s="98"/>
      <c r="M5944" s="98"/>
    </row>
    <row r="5945" spans="1:13">
      <c r="A5945" s="5"/>
      <c r="B5945" s="97"/>
      <c r="C5945" s="97"/>
      <c r="D5945" s="98"/>
      <c r="E5945" s="98"/>
      <c r="F5945" s="98"/>
      <c r="G5945" s="98"/>
      <c r="H5945" s="98"/>
      <c r="I5945" s="98"/>
      <c r="J5945" s="98"/>
      <c r="K5945" s="98"/>
      <c r="L5945" s="98"/>
      <c r="M5945" s="98"/>
    </row>
    <row r="5946" spans="1:13">
      <c r="A5946" s="5"/>
      <c r="B5946" s="97"/>
      <c r="C5946" s="97"/>
      <c r="D5946" s="98"/>
      <c r="E5946" s="98"/>
      <c r="F5946" s="98"/>
      <c r="G5946" s="98"/>
      <c r="H5946" s="98"/>
      <c r="I5946" s="98"/>
      <c r="J5946" s="98"/>
      <c r="K5946" s="98"/>
      <c r="L5946" s="98"/>
      <c r="M5946" s="98"/>
    </row>
    <row r="5947" spans="1:13">
      <c r="A5947" s="5"/>
      <c r="B5947" s="97"/>
      <c r="C5947" s="97"/>
      <c r="D5947" s="98"/>
      <c r="E5947" s="98"/>
      <c r="F5947" s="98"/>
      <c r="G5947" s="98"/>
      <c r="H5947" s="98"/>
      <c r="I5947" s="98"/>
      <c r="J5947" s="98"/>
      <c r="K5947" s="98"/>
      <c r="L5947" s="98"/>
      <c r="M5947" s="98"/>
    </row>
    <row r="5948" spans="1:13">
      <c r="A5948" s="5"/>
      <c r="B5948" s="97"/>
      <c r="C5948" s="97"/>
      <c r="D5948" s="98"/>
      <c r="E5948" s="98"/>
      <c r="F5948" s="98"/>
      <c r="G5948" s="98"/>
      <c r="H5948" s="98"/>
      <c r="I5948" s="98"/>
      <c r="J5948" s="98"/>
      <c r="K5948" s="98"/>
      <c r="L5948" s="98"/>
      <c r="M5948" s="98"/>
    </row>
    <row r="5949" spans="1:13">
      <c r="A5949" s="5"/>
      <c r="B5949" s="97"/>
      <c r="C5949" s="97"/>
      <c r="D5949" s="98"/>
      <c r="E5949" s="98"/>
      <c r="F5949" s="98"/>
      <c r="G5949" s="98"/>
      <c r="H5949" s="98"/>
      <c r="I5949" s="98"/>
      <c r="J5949" s="98"/>
      <c r="K5949" s="98"/>
      <c r="L5949" s="98"/>
      <c r="M5949" s="98"/>
    </row>
    <row r="5950" spans="1:13">
      <c r="A5950" s="5"/>
      <c r="B5950" s="97"/>
      <c r="C5950" s="97"/>
      <c r="D5950" s="98"/>
      <c r="E5950" s="98"/>
      <c r="F5950" s="98"/>
      <c r="G5950" s="98"/>
      <c r="H5950" s="98"/>
      <c r="I5950" s="98"/>
      <c r="J5950" s="98"/>
      <c r="K5950" s="98"/>
      <c r="L5950" s="98"/>
      <c r="M5950" s="98"/>
    </row>
    <row r="5951" spans="1:13">
      <c r="A5951" s="5"/>
      <c r="B5951" s="97"/>
      <c r="C5951" s="97"/>
      <c r="D5951" s="98"/>
      <c r="E5951" s="98"/>
      <c r="F5951" s="98"/>
      <c r="G5951" s="98"/>
      <c r="H5951" s="98"/>
      <c r="I5951" s="98"/>
      <c r="J5951" s="98"/>
      <c r="K5951" s="98"/>
      <c r="L5951" s="98"/>
      <c r="M5951" s="98"/>
    </row>
    <row r="5952" spans="1:13">
      <c r="A5952" s="5"/>
      <c r="B5952" s="97"/>
      <c r="C5952" s="97"/>
      <c r="D5952" s="98"/>
      <c r="E5952" s="98"/>
      <c r="F5952" s="98"/>
      <c r="G5952" s="98"/>
      <c r="H5952" s="98"/>
      <c r="I5952" s="98"/>
      <c r="J5952" s="98"/>
      <c r="K5952" s="98"/>
      <c r="L5952" s="98"/>
      <c r="M5952" s="98"/>
    </row>
    <row r="5953" spans="1:14">
      <c r="A5953" s="5"/>
      <c r="B5953" s="97"/>
      <c r="C5953" s="97"/>
      <c r="D5953" s="98"/>
      <c r="E5953" s="98"/>
      <c r="F5953" s="98"/>
      <c r="G5953" s="98"/>
      <c r="H5953" s="98"/>
      <c r="I5953" s="98"/>
      <c r="J5953" s="98"/>
      <c r="K5953" s="98"/>
      <c r="L5953" s="98"/>
      <c r="M5953" s="98"/>
    </row>
    <row r="5954" spans="1:14">
      <c r="A5954" s="5"/>
      <c r="B5954" s="97"/>
      <c r="C5954" s="97"/>
      <c r="D5954" s="98"/>
      <c r="E5954" s="98"/>
      <c r="F5954" s="98"/>
      <c r="G5954" s="98"/>
      <c r="H5954" s="98"/>
      <c r="I5954" s="98"/>
      <c r="J5954" s="98"/>
      <c r="K5954" s="98"/>
      <c r="L5954" s="98"/>
      <c r="M5954" s="98"/>
    </row>
    <row r="5955" spans="1:14">
      <c r="A5955" s="9"/>
      <c r="B5955" s="22"/>
      <c r="C5955" s="22"/>
      <c r="D5955" s="22"/>
      <c r="E5955" s="22"/>
      <c r="F5955" s="22"/>
      <c r="G5955" s="22"/>
      <c r="H5955" s="21"/>
      <c r="I5955" s="21"/>
      <c r="J5955" s="21"/>
      <c r="K5955" s="21"/>
      <c r="L5955" s="21"/>
      <c r="M5955" s="21"/>
      <c r="N5955" s="22"/>
    </row>
    <row r="5956" spans="1:14">
      <c r="A5956" s="5"/>
      <c r="E5956" s="5"/>
      <c r="F5956" s="5"/>
      <c r="G5956" s="5"/>
      <c r="H5956" s="5"/>
      <c r="I5956" s="5"/>
      <c r="J5956" s="5"/>
      <c r="K5956" s="5"/>
      <c r="L5956" s="5"/>
      <c r="M5956" s="5"/>
    </row>
    <row r="5957" spans="1:14">
      <c r="A5957" s="5"/>
      <c r="E5957" s="5"/>
      <c r="I5957" s="5"/>
      <c r="J5957" s="5"/>
      <c r="K5957" s="5"/>
      <c r="L5957" s="5"/>
      <c r="M5957" s="5"/>
    </row>
    <row r="5958" spans="1:14">
      <c r="I5958" s="5"/>
      <c r="J5958" s="5"/>
      <c r="K5958" s="5"/>
      <c r="L5958" s="5"/>
      <c r="M5958" s="5"/>
    </row>
    <row r="5959" spans="1:14">
      <c r="A5959" s="5"/>
      <c r="I5959" s="5"/>
      <c r="J5959" s="5"/>
      <c r="K5959" s="5"/>
      <c r="L5959" s="5"/>
      <c r="M5959" s="5"/>
    </row>
    <row r="5961" spans="1:14">
      <c r="A5961" s="5"/>
      <c r="B5961" s="6"/>
      <c r="C5961" s="6"/>
      <c r="D5961" s="5"/>
      <c r="E5961" s="5"/>
      <c r="F5961" s="5"/>
      <c r="G5961" s="5"/>
      <c r="H5961" s="5"/>
      <c r="I5961" s="5"/>
      <c r="J5961" s="5"/>
      <c r="K5961" s="5"/>
      <c r="L5961" s="5"/>
      <c r="M5961" s="5"/>
    </row>
    <row r="5962" spans="1:14">
      <c r="A5962" s="5"/>
      <c r="I5962" s="5"/>
      <c r="J5962" s="5"/>
      <c r="K5962" s="5"/>
      <c r="L5962" s="5"/>
      <c r="M5962" s="5"/>
    </row>
    <row r="5963" spans="1:14">
      <c r="A5963" s="5"/>
      <c r="I5963" s="5"/>
      <c r="J5963" s="5"/>
      <c r="K5963" s="5"/>
      <c r="L5963" s="5"/>
      <c r="M5963" s="5"/>
    </row>
    <row r="5964" spans="1:14">
      <c r="A5964" s="5"/>
      <c r="B5964"/>
      <c r="I5964" s="5"/>
      <c r="J5964" s="5"/>
      <c r="K5964" s="5"/>
      <c r="L5964" s="5"/>
      <c r="M5964" s="5"/>
    </row>
    <row r="5965" spans="1:14">
      <c r="B5965"/>
    </row>
    <row r="5966" spans="1:14">
      <c r="A5966" s="5"/>
      <c r="B5966"/>
      <c r="E5966" s="5"/>
      <c r="F5966" s="5"/>
      <c r="G5966" s="5"/>
      <c r="H5966" s="5"/>
      <c r="I5966" s="5"/>
      <c r="J5966" s="5"/>
      <c r="K5966" s="5"/>
      <c r="L5966" s="5"/>
      <c r="M5966" s="5"/>
    </row>
    <row r="5967" spans="1:14">
      <c r="A5967" s="5"/>
      <c r="B5967"/>
      <c r="C5967" s="6"/>
      <c r="D5967" s="5"/>
      <c r="I5967" s="5"/>
      <c r="J5967" s="5"/>
      <c r="K5967" s="5"/>
      <c r="L5967" s="5"/>
      <c r="M5967" s="5"/>
    </row>
    <row r="5968" spans="1:14">
      <c r="A5968" s="5"/>
      <c r="B5968"/>
      <c r="I5968" s="5"/>
      <c r="J5968" s="5"/>
      <c r="K5968" s="5"/>
      <c r="L5968" s="5"/>
      <c r="M5968" s="5"/>
    </row>
    <row r="5969" spans="1:13">
      <c r="A5969" s="5"/>
      <c r="B5969"/>
      <c r="E5969" s="5"/>
      <c r="F5969" s="5"/>
      <c r="G5969" s="5"/>
      <c r="H5969" s="5"/>
      <c r="I5969" s="5"/>
      <c r="J5969" s="5"/>
      <c r="K5969" s="5"/>
      <c r="L5969" s="5"/>
      <c r="M5969" s="5"/>
    </row>
    <row r="5970" spans="1:13">
      <c r="A5970" s="5"/>
      <c r="B5970"/>
      <c r="I5970" s="5"/>
      <c r="J5970" s="5"/>
      <c r="K5970" s="5"/>
      <c r="L5970" s="5"/>
      <c r="M5970" s="5"/>
    </row>
    <row r="5971" spans="1:13">
      <c r="A5971" s="5"/>
      <c r="B5971"/>
      <c r="I5971" s="5"/>
      <c r="J5971" s="5"/>
      <c r="K5971" s="5"/>
      <c r="L5971" s="5"/>
      <c r="M5971" s="5"/>
    </row>
    <row r="5972" spans="1:13">
      <c r="A5972" s="5"/>
      <c r="B5972"/>
      <c r="C5972" s="6"/>
      <c r="D5972" s="5"/>
      <c r="E5972" s="5"/>
      <c r="F5972" s="5"/>
      <c r="G5972" s="5"/>
      <c r="H5972" s="5"/>
      <c r="I5972" s="5"/>
      <c r="J5972" s="5"/>
      <c r="K5972" s="5"/>
      <c r="L5972" s="5"/>
      <c r="M5972" s="5"/>
    </row>
    <row r="5973" spans="1:13">
      <c r="A5973" s="5"/>
      <c r="B5973"/>
      <c r="I5973" s="5"/>
      <c r="J5973" s="5"/>
      <c r="K5973" s="5"/>
      <c r="L5973" s="5"/>
      <c r="M5973" s="5"/>
    </row>
    <row r="5974" spans="1:13">
      <c r="A5974" s="5"/>
      <c r="B5974"/>
      <c r="E5974" s="5"/>
      <c r="F5974" s="5"/>
      <c r="I5974" s="5"/>
      <c r="J5974" s="5"/>
      <c r="K5974" s="5"/>
      <c r="L5974" s="5"/>
      <c r="M5974" s="5"/>
    </row>
    <row r="5975" spans="1:13">
      <c r="A5975" s="5"/>
      <c r="B5975"/>
      <c r="C5975" s="6"/>
      <c r="D5975" s="5"/>
      <c r="E5975" s="5"/>
      <c r="F5975" s="5"/>
      <c r="G5975" s="5"/>
      <c r="H5975" s="5"/>
      <c r="I5975" s="5"/>
      <c r="J5975" s="5"/>
      <c r="K5975" s="5"/>
      <c r="L5975" s="5"/>
      <c r="M5975" s="5"/>
    </row>
    <row r="5976" spans="1:13">
      <c r="A5976" s="5"/>
      <c r="B5976"/>
      <c r="I5976" s="5"/>
      <c r="J5976" s="5"/>
      <c r="K5976" s="5"/>
      <c r="L5976" s="5"/>
      <c r="M5976" s="5"/>
    </row>
    <row r="5977" spans="1:13">
      <c r="A5977" s="5"/>
      <c r="B5977"/>
      <c r="E5977" s="5"/>
      <c r="F5977" s="5"/>
      <c r="G5977" s="5"/>
      <c r="H5977" s="5"/>
      <c r="I5977" s="5"/>
      <c r="J5977" s="5"/>
      <c r="K5977" s="5"/>
      <c r="L5977" s="5"/>
      <c r="M5977" s="5"/>
    </row>
    <row r="5978" spans="1:13">
      <c r="A5978" s="5"/>
      <c r="B5978"/>
      <c r="C5978" s="6"/>
      <c r="D5978" s="5"/>
      <c r="E5978" s="5"/>
      <c r="F5978" s="5"/>
      <c r="G5978" s="5"/>
      <c r="H5978" s="5"/>
      <c r="I5978" s="5"/>
      <c r="J5978" s="5"/>
      <c r="K5978" s="5"/>
      <c r="L5978" s="5"/>
      <c r="M5978" s="5"/>
    </row>
    <row r="5979" spans="1:13">
      <c r="A5979" s="5"/>
      <c r="B5979"/>
      <c r="E5979" s="5"/>
      <c r="I5979" s="5"/>
      <c r="J5979" s="5"/>
      <c r="K5979" s="5"/>
      <c r="L5979" s="5"/>
      <c r="M5979" s="5"/>
    </row>
    <row r="5980" spans="1:13">
      <c r="A5980" s="5"/>
      <c r="B5980"/>
      <c r="I5980" s="5"/>
      <c r="J5980" s="5"/>
      <c r="K5980" s="5"/>
      <c r="L5980" s="5"/>
      <c r="M5980" s="5"/>
    </row>
    <row r="5981" spans="1:13">
      <c r="A5981" s="5"/>
      <c r="B5981"/>
      <c r="C5981" s="6"/>
      <c r="I5981" s="5"/>
      <c r="J5981" s="5"/>
      <c r="K5981" s="5"/>
      <c r="L5981" s="5"/>
      <c r="M5981" s="5"/>
    </row>
    <row r="5982" spans="1:13">
      <c r="A5982" s="5"/>
      <c r="B5982"/>
      <c r="I5982" s="5"/>
      <c r="J5982" s="5"/>
      <c r="K5982" s="5"/>
      <c r="L5982" s="5"/>
      <c r="M5982" s="5"/>
    </row>
    <row r="5983" spans="1:13">
      <c r="A5983" s="5"/>
      <c r="B5983"/>
      <c r="E5983" s="5"/>
      <c r="F5983" s="5"/>
      <c r="G5983" s="5"/>
      <c r="H5983" s="5"/>
      <c r="I5983" s="5"/>
      <c r="J5983" s="5"/>
      <c r="K5983" s="5"/>
      <c r="L5983" s="5"/>
      <c r="M5983" s="5"/>
    </row>
    <row r="5984" spans="1:13">
      <c r="A5984" s="5"/>
      <c r="B5984"/>
      <c r="I5984" s="5"/>
      <c r="J5984" s="5"/>
      <c r="K5984" s="5"/>
      <c r="L5984" s="5"/>
      <c r="M5984" s="5"/>
    </row>
    <row r="5985" spans="1:13">
      <c r="A5985" s="5"/>
      <c r="B5985"/>
      <c r="C5985" s="6"/>
      <c r="D5985" s="5"/>
      <c r="I5985" s="5"/>
      <c r="J5985" s="5"/>
      <c r="K5985" s="5"/>
      <c r="L5985" s="5"/>
      <c r="M5985" s="5"/>
    </row>
    <row r="5986" spans="1:13">
      <c r="A5986" s="5"/>
      <c r="I5986" s="5"/>
      <c r="J5986" s="5"/>
      <c r="K5986" s="5"/>
      <c r="L5986" s="5"/>
      <c r="M5986" s="5"/>
    </row>
    <row r="5987" spans="1:13">
      <c r="A5987" s="5"/>
      <c r="E5987" s="5"/>
      <c r="F5987" s="5"/>
      <c r="G5987" s="5"/>
      <c r="H5987" s="5"/>
      <c r="I5987" s="5"/>
      <c r="J5987" s="5"/>
      <c r="K5987" s="5"/>
      <c r="L5987" s="5"/>
      <c r="M5987" s="5"/>
    </row>
    <row r="5988" spans="1:13">
      <c r="A5988" s="5"/>
      <c r="I5988" s="5"/>
      <c r="J5988" s="5"/>
      <c r="K5988" s="5"/>
      <c r="L5988" s="5"/>
      <c r="M5988" s="5"/>
    </row>
    <row r="5989" spans="1:13">
      <c r="A5989" s="5"/>
      <c r="C5989" s="6"/>
      <c r="D5989" s="5"/>
      <c r="E5989" s="5"/>
      <c r="F5989" s="5"/>
      <c r="G5989" s="5"/>
      <c r="H5989" s="5"/>
      <c r="I5989" s="5"/>
      <c r="J5989" s="5"/>
      <c r="K5989" s="5"/>
      <c r="L5989" s="5"/>
      <c r="M5989" s="5"/>
    </row>
    <row r="5990" spans="1:13">
      <c r="A5990" s="5"/>
      <c r="E5990" s="5"/>
      <c r="F5990" s="5"/>
      <c r="G5990" s="5"/>
      <c r="H5990" s="5"/>
      <c r="I5990" s="5"/>
      <c r="J5990" s="5"/>
      <c r="K5990" s="5"/>
      <c r="L5990" s="5"/>
      <c r="M5990" s="5"/>
    </row>
    <row r="5991" spans="1:13">
      <c r="A5991" s="5"/>
      <c r="B5991" s="6"/>
      <c r="C5991" s="6"/>
      <c r="E5991" s="5"/>
      <c r="I5991" s="5"/>
      <c r="J5991" s="5"/>
      <c r="K5991" s="5"/>
      <c r="L5991" s="5"/>
      <c r="M5991" s="5"/>
    </row>
    <row r="5992" spans="1:13">
      <c r="A5992" s="5"/>
      <c r="E5992" s="5"/>
      <c r="F5992" s="5"/>
      <c r="G5992" s="5"/>
      <c r="H5992" s="5"/>
      <c r="I5992" s="5"/>
      <c r="J5992" s="5"/>
      <c r="K5992" s="5"/>
      <c r="L5992" s="5"/>
      <c r="M5992" s="5"/>
    </row>
    <row r="5993" spans="1:13">
      <c r="A5993" s="5"/>
      <c r="B5993" s="6"/>
      <c r="E5993" s="5"/>
      <c r="F5993" s="5"/>
      <c r="G5993" s="5"/>
      <c r="H5993" s="5"/>
      <c r="I5993" s="5"/>
      <c r="J5993" s="5"/>
      <c r="K5993" s="5"/>
      <c r="L5993" s="5"/>
      <c r="M5993" s="5"/>
    </row>
    <row r="5994" spans="1:13">
      <c r="A5994" s="5"/>
      <c r="I5994" s="5"/>
      <c r="J5994" s="5"/>
      <c r="K5994" s="5"/>
      <c r="L5994" s="5"/>
      <c r="M5994" s="5"/>
    </row>
    <row r="5995" spans="1:13">
      <c r="A5995" s="5"/>
      <c r="B5995" s="6"/>
      <c r="C5995" s="6"/>
      <c r="D5995" s="5"/>
      <c r="E5995" s="5"/>
      <c r="F5995" s="5"/>
      <c r="G5995" s="5"/>
      <c r="H5995" s="5"/>
      <c r="I5995" s="5"/>
      <c r="J5995" s="5"/>
      <c r="K5995" s="5"/>
      <c r="L5995" s="5"/>
      <c r="M5995" s="5"/>
    </row>
    <row r="5996" spans="1:13">
      <c r="A5996" s="5"/>
      <c r="I5996" s="5"/>
      <c r="J5996" s="5"/>
      <c r="K5996" s="5"/>
      <c r="L5996" s="5"/>
      <c r="M5996" s="5"/>
    </row>
    <row r="5997" spans="1:13">
      <c r="A5997" s="5"/>
      <c r="I5997" s="5"/>
      <c r="J5997" s="5"/>
      <c r="K5997" s="5"/>
      <c r="L5997" s="5"/>
      <c r="M5997" s="5"/>
    </row>
    <row r="5999" spans="1:13">
      <c r="A5999" s="5"/>
      <c r="B5999" s="6"/>
      <c r="C5999" s="6"/>
      <c r="D5999" s="5"/>
      <c r="E5999" s="5"/>
      <c r="F5999" s="5"/>
      <c r="G5999" s="5"/>
      <c r="H5999" s="5"/>
      <c r="I5999" s="5"/>
      <c r="J5999" s="5"/>
      <c r="K5999" s="5"/>
      <c r="L5999" s="5"/>
      <c r="M5999" s="5"/>
    </row>
    <row r="6000" spans="1:13">
      <c r="A6000" s="5"/>
      <c r="I6000" s="5"/>
      <c r="J6000" s="5"/>
      <c r="K6000" s="5"/>
      <c r="L6000" s="5"/>
      <c r="M6000" s="5"/>
    </row>
    <row r="6001" spans="1:13">
      <c r="A6001" s="5"/>
      <c r="E6001" s="5"/>
      <c r="I6001" s="5"/>
      <c r="J6001" s="5"/>
      <c r="K6001" s="5"/>
      <c r="L6001" s="5"/>
      <c r="M6001" s="5"/>
    </row>
    <row r="6002" spans="1:13">
      <c r="A6002" s="5"/>
      <c r="I6002" s="5"/>
      <c r="J6002" s="5"/>
      <c r="K6002" s="5"/>
      <c r="L6002" s="5"/>
      <c r="M6002" s="5"/>
    </row>
    <row r="6003" spans="1:13">
      <c r="A6003" s="5"/>
      <c r="E6003" s="5"/>
      <c r="F6003" s="5"/>
      <c r="G6003" s="5"/>
      <c r="H6003" s="5"/>
      <c r="I6003" s="5"/>
      <c r="J6003" s="5"/>
      <c r="K6003" s="5"/>
      <c r="L6003" s="5"/>
      <c r="M6003" s="5"/>
    </row>
    <row r="6004" spans="1:13">
      <c r="A6004" s="5"/>
      <c r="B6004" s="6"/>
      <c r="C6004" s="6"/>
      <c r="D6004" s="5"/>
      <c r="E6004" s="5"/>
      <c r="F6004" s="5"/>
      <c r="G6004" s="5"/>
      <c r="H6004" s="5"/>
      <c r="I6004" s="5"/>
      <c r="J6004" s="5"/>
      <c r="K6004" s="5"/>
      <c r="L6004" s="5"/>
      <c r="M6004" s="5"/>
    </row>
    <row r="6005" spans="1:13">
      <c r="A6005" s="5"/>
      <c r="I6005" s="5"/>
      <c r="J6005" s="5"/>
      <c r="K6005" s="5"/>
      <c r="L6005" s="5"/>
      <c r="M6005" s="5"/>
    </row>
    <row r="6006" spans="1:13">
      <c r="A6006" s="5"/>
      <c r="E6006" s="5"/>
      <c r="F6006" s="5"/>
      <c r="I6006" s="5"/>
      <c r="J6006" s="5"/>
      <c r="K6006" s="5"/>
      <c r="L6006" s="5"/>
      <c r="M6006" s="5"/>
    </row>
    <row r="6007" spans="1:13">
      <c r="A6007" s="5"/>
      <c r="B6007" s="6"/>
      <c r="C6007" s="6"/>
      <c r="D6007" s="5"/>
      <c r="E6007" s="5"/>
      <c r="F6007" s="5"/>
      <c r="G6007" s="5"/>
      <c r="H6007" s="5"/>
      <c r="I6007" s="5"/>
      <c r="J6007" s="5"/>
      <c r="K6007" s="5"/>
      <c r="L6007" s="5"/>
      <c r="M6007" s="5"/>
    </row>
    <row r="6008" spans="1:13">
      <c r="A6008" s="5"/>
      <c r="B6008" s="6"/>
      <c r="C6008" s="6"/>
      <c r="E6008" s="5"/>
      <c r="F6008" s="5"/>
      <c r="G6008" s="5"/>
      <c r="H6008" s="5"/>
      <c r="I6008" s="5"/>
      <c r="J6008" s="5"/>
      <c r="K6008" s="5"/>
      <c r="L6008" s="5"/>
      <c r="M6008" s="5"/>
    </row>
    <row r="6009" spans="1:13">
      <c r="A6009" s="5"/>
      <c r="B6009" s="6"/>
      <c r="C6009" s="6"/>
      <c r="D6009" s="5"/>
      <c r="E6009" s="5"/>
      <c r="F6009" s="5"/>
      <c r="G6009" s="5"/>
      <c r="H6009" s="5"/>
      <c r="I6009" s="5"/>
      <c r="J6009" s="5"/>
      <c r="K6009" s="5"/>
      <c r="L6009" s="5"/>
      <c r="M6009" s="5"/>
    </row>
    <row r="6010" spans="1:13">
      <c r="A6010" s="5"/>
      <c r="I6010" s="5"/>
      <c r="J6010" s="5"/>
      <c r="K6010" s="5"/>
      <c r="L6010" s="5"/>
      <c r="M6010" s="5"/>
    </row>
    <row r="6011" spans="1:13">
      <c r="A6011" s="5"/>
      <c r="E6011" s="5"/>
      <c r="F6011" s="5"/>
      <c r="G6011" s="5"/>
      <c r="H6011" s="5"/>
      <c r="I6011" s="5"/>
      <c r="J6011" s="5"/>
      <c r="K6011" s="5"/>
      <c r="L6011" s="5"/>
      <c r="M6011" s="5"/>
    </row>
    <row r="6012" spans="1:13">
      <c r="A6012" s="5"/>
      <c r="B6012" s="6"/>
      <c r="C6012" s="6"/>
      <c r="D6012" s="5"/>
      <c r="E6012" s="5"/>
      <c r="F6012" s="5"/>
      <c r="G6012" s="5"/>
      <c r="H6012" s="5"/>
      <c r="I6012" s="5"/>
      <c r="J6012" s="5"/>
      <c r="K6012" s="5"/>
      <c r="L6012" s="5"/>
      <c r="M6012" s="5"/>
    </row>
    <row r="6013" spans="1:13">
      <c r="A6013" s="5"/>
      <c r="I6013" s="5"/>
      <c r="J6013" s="5"/>
      <c r="K6013" s="5"/>
      <c r="L6013" s="5"/>
      <c r="M6013" s="5"/>
    </row>
    <row r="6014" spans="1:13">
      <c r="A6014" s="5"/>
      <c r="B6014" s="6"/>
      <c r="C6014" s="6"/>
      <c r="D6014" s="5"/>
      <c r="E6014" s="5"/>
      <c r="F6014" s="5"/>
      <c r="G6014" s="5"/>
      <c r="H6014" s="5"/>
      <c r="I6014" s="5"/>
      <c r="J6014" s="5"/>
      <c r="K6014" s="5"/>
      <c r="L6014" s="5"/>
      <c r="M6014" s="5"/>
    </row>
    <row r="6015" spans="1:13">
      <c r="A6015" s="5"/>
      <c r="E6015" s="5"/>
      <c r="F6015" s="5"/>
      <c r="I6015" s="5"/>
      <c r="J6015" s="5"/>
      <c r="K6015" s="5"/>
      <c r="L6015" s="5"/>
      <c r="M6015" s="5"/>
    </row>
    <row r="6016" spans="1:13">
      <c r="A6016" s="5"/>
      <c r="B6016" s="6"/>
      <c r="C6016" s="6"/>
      <c r="D6016" s="5"/>
      <c r="E6016" s="5"/>
      <c r="F6016" s="5"/>
      <c r="G6016" s="5"/>
      <c r="H6016" s="5"/>
      <c r="I6016" s="5"/>
      <c r="J6016" s="5"/>
      <c r="K6016" s="5"/>
      <c r="L6016" s="5"/>
      <c r="M6016" s="5"/>
    </row>
    <row r="6017" spans="1:13">
      <c r="A6017" s="5"/>
      <c r="B6017" s="6"/>
      <c r="E6017" s="5"/>
      <c r="F6017" s="5"/>
      <c r="G6017" s="5"/>
      <c r="H6017" s="5"/>
      <c r="I6017" s="5"/>
      <c r="J6017" s="5"/>
      <c r="K6017" s="5"/>
      <c r="L6017" s="5"/>
      <c r="M6017" s="5"/>
    </row>
    <row r="6018" spans="1:13">
      <c r="A6018" s="5"/>
      <c r="E6018" s="5"/>
      <c r="F6018" s="5"/>
      <c r="I6018" s="5"/>
      <c r="J6018" s="5"/>
      <c r="K6018" s="5"/>
      <c r="L6018" s="5"/>
      <c r="M6018" s="5"/>
    </row>
    <row r="6019" spans="1:13">
      <c r="A6019" s="5"/>
      <c r="I6019" s="5"/>
      <c r="J6019" s="5"/>
      <c r="K6019" s="5"/>
      <c r="L6019" s="5"/>
      <c r="M6019" s="5"/>
    </row>
    <row r="6021" spans="1:13">
      <c r="A6021" s="5"/>
      <c r="B6021" s="6"/>
      <c r="C6021" s="6"/>
      <c r="D6021" s="5"/>
      <c r="E6021" s="5"/>
      <c r="I6021" s="5"/>
      <c r="J6021" s="5"/>
      <c r="K6021" s="5"/>
      <c r="L6021" s="5"/>
      <c r="M6021" s="5"/>
    </row>
    <row r="6022" spans="1:13">
      <c r="A6022" s="5"/>
      <c r="B6022" s="6"/>
      <c r="C6022" s="6"/>
      <c r="D6022" s="5"/>
      <c r="E6022" s="5"/>
      <c r="F6022" s="5"/>
      <c r="G6022" s="5"/>
      <c r="H6022" s="5"/>
      <c r="I6022" s="5"/>
      <c r="J6022" s="5"/>
      <c r="K6022" s="5"/>
      <c r="L6022" s="5"/>
      <c r="M6022" s="5"/>
    </row>
    <row r="6023" spans="1:13">
      <c r="A6023" s="5"/>
      <c r="B6023" s="6"/>
      <c r="C6023" s="6"/>
      <c r="D6023" s="5"/>
      <c r="E6023" s="5"/>
      <c r="F6023" s="5"/>
      <c r="G6023" s="5"/>
      <c r="H6023" s="5"/>
      <c r="I6023" s="5"/>
      <c r="J6023" s="5"/>
      <c r="K6023" s="5"/>
      <c r="L6023" s="5"/>
      <c r="M6023" s="5"/>
    </row>
    <row r="6024" spans="1:13">
      <c r="A6024" s="5"/>
      <c r="B6024" s="6"/>
      <c r="C6024" s="6"/>
      <c r="D6024" s="5"/>
      <c r="E6024" s="5"/>
      <c r="I6024" s="5"/>
      <c r="J6024" s="5"/>
      <c r="K6024" s="5"/>
      <c r="L6024" s="5"/>
      <c r="M6024" s="5"/>
    </row>
    <row r="6025" spans="1:13">
      <c r="A6025" s="5"/>
      <c r="B6025" s="6"/>
      <c r="C6025" s="6"/>
      <c r="I6025" s="5"/>
      <c r="J6025" s="5"/>
      <c r="K6025" s="5"/>
      <c r="L6025" s="5"/>
      <c r="M6025" s="5"/>
    </row>
    <row r="6026" spans="1:13">
      <c r="A6026" s="5"/>
      <c r="I6026" s="5"/>
      <c r="J6026" s="5"/>
      <c r="K6026" s="5"/>
      <c r="L6026" s="5"/>
      <c r="M6026" s="5"/>
    </row>
    <row r="6027" spans="1:13">
      <c r="A6027" s="5"/>
      <c r="I6027" s="5"/>
      <c r="J6027" s="5"/>
      <c r="K6027" s="5"/>
      <c r="L6027" s="5"/>
      <c r="M6027" s="5"/>
    </row>
    <row r="6028" spans="1:13">
      <c r="A6028" s="5"/>
      <c r="B6028" s="6"/>
      <c r="E6028" s="5"/>
      <c r="F6028" s="5"/>
      <c r="G6028" s="5"/>
      <c r="H6028" s="5"/>
      <c r="I6028" s="5"/>
      <c r="J6028" s="5"/>
      <c r="K6028" s="5"/>
      <c r="L6028" s="5"/>
      <c r="M6028" s="5"/>
    </row>
    <row r="6029" spans="1:13">
      <c r="A6029" s="5"/>
      <c r="B6029" s="6"/>
      <c r="C6029" s="6"/>
      <c r="D6029" s="5"/>
      <c r="E6029" s="5"/>
      <c r="F6029" s="5"/>
      <c r="G6029" s="5"/>
      <c r="I6029" s="5"/>
      <c r="J6029" s="5"/>
      <c r="K6029" s="5"/>
      <c r="L6029" s="5"/>
      <c r="M6029" s="5"/>
    </row>
    <row r="6030" spans="1:13">
      <c r="A6030" s="5"/>
      <c r="I6030" s="5"/>
      <c r="J6030" s="5"/>
      <c r="K6030" s="5"/>
      <c r="L6030" s="5"/>
      <c r="M6030" s="5"/>
    </row>
    <row r="6031" spans="1:13">
      <c r="A6031" s="5"/>
      <c r="I6031" s="5"/>
      <c r="J6031" s="5"/>
      <c r="K6031" s="5"/>
      <c r="L6031" s="5"/>
      <c r="M6031" s="5"/>
    </row>
    <row r="6032" spans="1:13">
      <c r="A6032" s="5"/>
      <c r="E6032" s="5"/>
      <c r="I6032" s="5"/>
      <c r="J6032" s="5"/>
      <c r="K6032" s="5"/>
      <c r="L6032" s="5"/>
      <c r="M6032" s="5"/>
    </row>
    <row r="6033" spans="1:13">
      <c r="A6033" s="5"/>
      <c r="B6033" s="6"/>
      <c r="C6033" s="6"/>
      <c r="D6033" s="5"/>
      <c r="E6033" s="5"/>
      <c r="F6033" s="5"/>
      <c r="G6033" s="5"/>
      <c r="H6033" s="5"/>
      <c r="I6033" s="5"/>
      <c r="J6033" s="5"/>
      <c r="K6033" s="5"/>
      <c r="L6033" s="5"/>
      <c r="M6033" s="5"/>
    </row>
    <row r="6034" spans="1:13">
      <c r="A6034" s="5"/>
      <c r="I6034" s="5"/>
      <c r="J6034" s="5"/>
      <c r="K6034" s="5"/>
      <c r="L6034" s="5"/>
      <c r="M6034" s="5"/>
    </row>
    <row r="6035" spans="1:13">
      <c r="A6035" s="5"/>
      <c r="E6035" s="5"/>
      <c r="F6035" s="5"/>
      <c r="G6035" s="5"/>
      <c r="I6035" s="5"/>
      <c r="J6035" s="5"/>
      <c r="K6035" s="5"/>
      <c r="L6035" s="5"/>
      <c r="M6035" s="5"/>
    </row>
    <row r="6036" spans="1:13">
      <c r="A6036" s="5"/>
      <c r="I6036" s="5"/>
      <c r="J6036" s="5"/>
      <c r="K6036" s="5"/>
      <c r="L6036" s="5"/>
      <c r="M6036" s="5"/>
    </row>
    <row r="6037" spans="1:13">
      <c r="A6037" s="5"/>
      <c r="I6037" s="5"/>
      <c r="J6037" s="5"/>
      <c r="K6037" s="5"/>
      <c r="L6037" s="5"/>
      <c r="M6037" s="5"/>
    </row>
    <row r="6040" spans="1:13">
      <c r="A6040" s="5"/>
      <c r="I6040" s="5"/>
      <c r="J6040" s="5"/>
      <c r="K6040" s="5"/>
      <c r="L6040" s="5"/>
      <c r="M6040" s="5"/>
    </row>
    <row r="6041" spans="1:13">
      <c r="A6041" s="5"/>
      <c r="B6041" s="6"/>
      <c r="C6041" s="6"/>
      <c r="D6041" s="5"/>
      <c r="E6041" s="5"/>
      <c r="F6041" s="5"/>
      <c r="G6041" s="5"/>
      <c r="H6041" s="5"/>
      <c r="I6041" s="5"/>
      <c r="J6041" s="5"/>
      <c r="K6041" s="5"/>
      <c r="L6041" s="5"/>
      <c r="M6041" s="5"/>
    </row>
    <row r="6042" spans="1:13">
      <c r="A6042" s="5"/>
      <c r="I6042" s="5"/>
      <c r="J6042" s="5"/>
      <c r="K6042" s="5"/>
      <c r="L6042" s="5"/>
      <c r="M6042" s="5"/>
    </row>
    <row r="6043" spans="1:13">
      <c r="A6043" s="5"/>
      <c r="I6043" s="5"/>
      <c r="J6043" s="5"/>
      <c r="K6043" s="5"/>
      <c r="L6043" s="5"/>
      <c r="M6043" s="5"/>
    </row>
    <row r="6044" spans="1:13">
      <c r="A6044" s="5"/>
      <c r="B6044" s="6"/>
      <c r="C6044" s="6"/>
      <c r="D6044" s="5"/>
      <c r="E6044" s="5"/>
      <c r="F6044" s="5"/>
      <c r="G6044" s="5"/>
      <c r="H6044" s="5"/>
      <c r="I6044" s="5"/>
      <c r="J6044" s="5"/>
      <c r="K6044" s="5"/>
      <c r="L6044" s="5"/>
      <c r="M6044" s="5"/>
    </row>
    <row r="6045" spans="1:13">
      <c r="A6045" s="5"/>
      <c r="I6045" s="5"/>
      <c r="J6045" s="5"/>
      <c r="K6045" s="5"/>
      <c r="L6045" s="5"/>
      <c r="M6045" s="5"/>
    </row>
    <row r="6047" spans="1:13">
      <c r="A6047" s="5"/>
      <c r="I6047" s="5"/>
      <c r="J6047" s="5"/>
      <c r="K6047" s="5"/>
      <c r="L6047" s="5"/>
      <c r="M6047" s="5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75"/>
  <sheetViews>
    <sheetView zoomScale="85" zoomScaleNormal="85" workbookViewId="0">
      <pane xSplit="1" ySplit="8" topLeftCell="B138" activePane="bottomRight" state="frozen"/>
      <selection activeCell="O90" sqref="O90"/>
      <selection pane="topRight" activeCell="O90" sqref="O90"/>
      <selection pane="bottomLeft" activeCell="O90" sqref="O90"/>
      <selection pane="bottomRight" activeCell="I157" sqref="I157"/>
    </sheetView>
  </sheetViews>
  <sheetFormatPr defaultRowHeight="12.75"/>
  <cols>
    <col min="1" max="1" width="64.28515625" customWidth="1"/>
    <col min="2" max="3" width="13.28515625" style="1" bestFit="1" customWidth="1"/>
    <col min="4" max="10" width="13.28515625" bestFit="1" customWidth="1"/>
  </cols>
  <sheetData>
    <row r="1" spans="1:10">
      <c r="A1" s="5" t="s">
        <v>0</v>
      </c>
    </row>
    <row r="2" spans="1:10">
      <c r="A2" s="5" t="s">
        <v>1</v>
      </c>
      <c r="D2" s="1"/>
      <c r="E2" s="1"/>
      <c r="F2" s="1"/>
      <c r="G2" s="1"/>
      <c r="H2" s="1"/>
    </row>
    <row r="3" spans="1:10">
      <c r="A3" s="5" t="s">
        <v>2</v>
      </c>
      <c r="D3" s="1"/>
      <c r="E3" s="1"/>
      <c r="F3" s="1"/>
      <c r="G3" s="1"/>
      <c r="H3" s="1"/>
    </row>
    <row r="4" spans="1:10">
      <c r="A4" s="5" t="s">
        <v>3</v>
      </c>
      <c r="D4" s="1"/>
      <c r="E4" s="1"/>
      <c r="F4" s="1"/>
      <c r="G4" s="1"/>
      <c r="H4" s="1"/>
    </row>
    <row r="5" spans="1:10">
      <c r="A5" s="5" t="s">
        <v>42</v>
      </c>
      <c r="D5" s="4"/>
      <c r="E5" s="4"/>
      <c r="F5" s="4"/>
      <c r="G5" s="4"/>
      <c r="H5" s="4"/>
    </row>
    <row r="6" spans="1:10">
      <c r="D6" s="4"/>
      <c r="E6" s="4"/>
      <c r="F6" s="4"/>
      <c r="G6" s="4"/>
      <c r="H6" s="4"/>
    </row>
    <row r="7" spans="1:10">
      <c r="B7" s="7" t="s">
        <v>847</v>
      </c>
      <c r="C7" s="7" t="s">
        <v>847</v>
      </c>
      <c r="D7" s="7" t="s">
        <v>847</v>
      </c>
      <c r="E7" s="7" t="s">
        <v>847</v>
      </c>
      <c r="F7" s="7" t="s">
        <v>847</v>
      </c>
      <c r="G7" s="7" t="s">
        <v>847</v>
      </c>
      <c r="H7" s="156" t="s">
        <v>846</v>
      </c>
      <c r="I7" s="156" t="s">
        <v>846</v>
      </c>
      <c r="J7" s="156" t="s">
        <v>846</v>
      </c>
    </row>
    <row r="8" spans="1:10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</row>
    <row r="9" spans="1:10">
      <c r="B9" s="3"/>
      <c r="C9" s="3"/>
      <c r="D9" s="4"/>
      <c r="E9" s="4"/>
      <c r="F9" s="4"/>
      <c r="G9" s="4"/>
      <c r="H9" s="4"/>
    </row>
    <row r="10" spans="1:10" ht="15">
      <c r="A10" s="77" t="s">
        <v>358</v>
      </c>
      <c r="B10" s="161">
        <v>300328.28999999998</v>
      </c>
      <c r="C10" s="161">
        <v>299124.34000000003</v>
      </c>
      <c r="D10" s="161">
        <v>450807.89999999997</v>
      </c>
      <c r="E10" s="161">
        <v>304200.12</v>
      </c>
      <c r="F10" s="161">
        <v>300536.37</v>
      </c>
      <c r="G10" s="161">
        <v>293113.26</v>
      </c>
      <c r="H10" s="161">
        <v>0</v>
      </c>
      <c r="I10" s="161">
        <v>0</v>
      </c>
      <c r="J10" s="161">
        <v>0</v>
      </c>
    </row>
    <row r="11" spans="1:10" ht="15">
      <c r="A11" s="219" t="s">
        <v>891</v>
      </c>
      <c r="B11" s="167">
        <v>2451.48</v>
      </c>
      <c r="C11" s="167">
        <v>2477.21</v>
      </c>
      <c r="D11" s="167">
        <v>4061.83</v>
      </c>
      <c r="E11" s="167">
        <v>2483.14</v>
      </c>
      <c r="F11" s="167">
        <v>2182.2600000000002</v>
      </c>
      <c r="G11" s="167">
        <v>2314.59</v>
      </c>
      <c r="H11" s="161"/>
      <c r="I11" s="161"/>
      <c r="J11" s="161"/>
    </row>
    <row r="12" spans="1:10" ht="15">
      <c r="A12" s="154" t="s">
        <v>48</v>
      </c>
      <c r="B12" s="161">
        <v>1379490.16</v>
      </c>
      <c r="C12" s="161">
        <v>1386689.9800000002</v>
      </c>
      <c r="D12" s="161">
        <v>2064451.4</v>
      </c>
      <c r="E12" s="161">
        <v>1341042.7600000002</v>
      </c>
      <c r="F12" s="161">
        <v>1340606.49</v>
      </c>
      <c r="G12" s="161">
        <v>1361542.65</v>
      </c>
      <c r="H12" s="161">
        <v>0</v>
      </c>
      <c r="I12" s="161">
        <v>0</v>
      </c>
      <c r="J12" s="161">
        <v>0</v>
      </c>
    </row>
    <row r="13" spans="1:10" ht="15">
      <c r="A13" s="154" t="s">
        <v>50</v>
      </c>
      <c r="B13" s="161">
        <v>396239.97000000003</v>
      </c>
      <c r="C13" s="161">
        <v>379704.27</v>
      </c>
      <c r="D13" s="161">
        <v>559363.72000000009</v>
      </c>
      <c r="E13" s="161">
        <v>284338.24</v>
      </c>
      <c r="F13" s="161">
        <v>288497.66000000003</v>
      </c>
      <c r="G13" s="161">
        <v>282164.17000000004</v>
      </c>
      <c r="H13" s="161">
        <v>0</v>
      </c>
      <c r="I13" s="161">
        <v>0</v>
      </c>
      <c r="J13" s="161">
        <v>0</v>
      </c>
    </row>
    <row r="14" spans="1:10" ht="15">
      <c r="A14" s="154" t="s">
        <v>359</v>
      </c>
      <c r="B14" s="161">
        <v>20868.989999999998</v>
      </c>
      <c r="C14" s="161">
        <v>32750.84</v>
      </c>
      <c r="D14" s="161">
        <v>56319.3</v>
      </c>
      <c r="E14" s="161">
        <v>62934.33</v>
      </c>
      <c r="F14" s="161">
        <v>61154.270000000004</v>
      </c>
      <c r="G14" s="161">
        <v>63219.770000000004</v>
      </c>
      <c r="H14" s="161">
        <v>0</v>
      </c>
      <c r="I14" s="161">
        <v>0</v>
      </c>
      <c r="J14" s="161">
        <v>0</v>
      </c>
    </row>
    <row r="15" spans="1:10" ht="15">
      <c r="A15" s="154" t="s">
        <v>360</v>
      </c>
      <c r="B15" s="161">
        <v>-26511.17</v>
      </c>
      <c r="C15" s="161">
        <v>-33395.050000000003</v>
      </c>
      <c r="D15" s="161">
        <v>-60261.17</v>
      </c>
      <c r="E15" s="161">
        <v>-65739.61</v>
      </c>
      <c r="F15" s="161">
        <v>-52523.97</v>
      </c>
      <c r="G15" s="161">
        <v>-78663.850000000006</v>
      </c>
      <c r="H15" s="161">
        <v>0</v>
      </c>
      <c r="I15" s="161">
        <v>0</v>
      </c>
      <c r="J15" s="161">
        <v>0</v>
      </c>
    </row>
    <row r="16" spans="1:10" ht="15">
      <c r="A16" s="154" t="s">
        <v>91</v>
      </c>
      <c r="B16" s="161">
        <v>28835.279999999999</v>
      </c>
      <c r="C16" s="161">
        <v>-942.97</v>
      </c>
      <c r="D16" s="161">
        <v>-104339.94</v>
      </c>
      <c r="E16" s="161">
        <v>915.38</v>
      </c>
      <c r="F16" s="161">
        <v>44164.51</v>
      </c>
      <c r="G16" s="161">
        <v>26342.080000000002</v>
      </c>
      <c r="H16" s="161">
        <v>0</v>
      </c>
      <c r="I16" s="161">
        <v>0</v>
      </c>
      <c r="J16" s="161">
        <v>0</v>
      </c>
    </row>
    <row r="17" spans="1:16" ht="15">
      <c r="A17" s="219" t="s">
        <v>893</v>
      </c>
      <c r="B17" s="167">
        <v>375.7</v>
      </c>
      <c r="C17" s="167">
        <v>15.44</v>
      </c>
      <c r="D17" s="167">
        <v>-809.36</v>
      </c>
      <c r="E17" s="167">
        <v>-56.18</v>
      </c>
      <c r="F17" s="167">
        <v>252.11</v>
      </c>
      <c r="G17" s="167">
        <v>284.39999999999998</v>
      </c>
      <c r="H17" s="161"/>
      <c r="I17" s="161"/>
      <c r="J17" s="161"/>
    </row>
    <row r="18" spans="1:16" ht="15">
      <c r="A18" s="154" t="s">
        <v>93</v>
      </c>
      <c r="B18" s="161">
        <v>148378.89999999997</v>
      </c>
      <c r="C18" s="161">
        <v>-5397.2000000000007</v>
      </c>
      <c r="D18" s="161">
        <v>-478338.74</v>
      </c>
      <c r="E18" s="161">
        <v>-8814.5399999999972</v>
      </c>
      <c r="F18" s="161">
        <v>200981.89</v>
      </c>
      <c r="G18" s="161">
        <v>145215.72999999998</v>
      </c>
      <c r="H18" s="161">
        <v>0</v>
      </c>
      <c r="I18" s="161">
        <v>0</v>
      </c>
      <c r="J18" s="161">
        <v>0</v>
      </c>
    </row>
    <row r="19" spans="1:16" ht="15">
      <c r="A19" s="154" t="s">
        <v>96</v>
      </c>
      <c r="B19" s="161">
        <v>49135.649999999994</v>
      </c>
      <c r="C19" s="161">
        <v>-9921.4500000000007</v>
      </c>
      <c r="D19" s="161">
        <v>-134595.25</v>
      </c>
      <c r="E19" s="161">
        <v>-5426.6100000000006</v>
      </c>
      <c r="F19" s="161">
        <v>44314.5</v>
      </c>
      <c r="G19" s="161">
        <v>25683.02</v>
      </c>
      <c r="H19" s="161">
        <v>0</v>
      </c>
      <c r="I19" s="161">
        <v>0</v>
      </c>
      <c r="J19" s="161">
        <v>0</v>
      </c>
    </row>
    <row r="20" spans="1:16" ht="15">
      <c r="A20" s="154" t="s">
        <v>357</v>
      </c>
      <c r="B20" s="161">
        <v>0</v>
      </c>
      <c r="C20" s="161">
        <v>0</v>
      </c>
      <c r="D20" s="161">
        <v>0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</row>
    <row r="21" spans="1:16" ht="15">
      <c r="A21" s="154" t="s">
        <v>362</v>
      </c>
      <c r="B21" s="161">
        <v>10446.91</v>
      </c>
      <c r="C21" s="161">
        <v>15877.24</v>
      </c>
      <c r="D21" s="161">
        <v>24648.91</v>
      </c>
      <c r="E21" s="161">
        <v>16255.51</v>
      </c>
      <c r="F21" s="161">
        <v>21760.93</v>
      </c>
      <c r="G21" s="161">
        <v>28668.61</v>
      </c>
      <c r="H21" s="161">
        <v>0</v>
      </c>
      <c r="I21" s="161">
        <v>0</v>
      </c>
      <c r="J21" s="161">
        <v>0</v>
      </c>
    </row>
    <row r="22" spans="1:16" ht="15">
      <c r="A22" s="154" t="s">
        <v>363</v>
      </c>
      <c r="B22" s="164">
        <v>-4804.7299999999996</v>
      </c>
      <c r="C22" s="164">
        <v>-15233.03</v>
      </c>
      <c r="D22" s="164">
        <v>-20707.04</v>
      </c>
      <c r="E22" s="164">
        <v>-13450.23</v>
      </c>
      <c r="F22" s="164">
        <v>-30391.23</v>
      </c>
      <c r="G22" s="164">
        <v>-13224.529999999999</v>
      </c>
      <c r="H22" s="164">
        <v>0</v>
      </c>
      <c r="I22" s="164">
        <v>0</v>
      </c>
      <c r="J22" s="164">
        <v>0</v>
      </c>
    </row>
    <row r="23" spans="1:16" s="51" customFormat="1" ht="15">
      <c r="A23" s="8" t="s">
        <v>756</v>
      </c>
      <c r="B23" s="165">
        <v>2305235.4300000002</v>
      </c>
      <c r="C23" s="165">
        <v>2051749.62</v>
      </c>
      <c r="D23" s="165">
        <v>2360601.56</v>
      </c>
      <c r="E23" s="165">
        <v>1918682.3100000003</v>
      </c>
      <c r="F23" s="165">
        <v>2221535.7900000005</v>
      </c>
      <c r="G23" s="165">
        <v>2136659.9</v>
      </c>
      <c r="H23" s="165">
        <v>2536602.9700000002</v>
      </c>
      <c r="I23" s="165">
        <v>2771906.4299999997</v>
      </c>
      <c r="J23" s="165">
        <v>2536602.9700000002</v>
      </c>
      <c r="K23" s="94">
        <f>B23-(SUM(B10:B22))</f>
        <v>0</v>
      </c>
      <c r="L23" s="94">
        <f t="shared" ref="L23:P23" si="0">C23-(SUM(C10:C22))</f>
        <v>0</v>
      </c>
      <c r="M23" s="94">
        <f t="shared" si="0"/>
        <v>0</v>
      </c>
      <c r="N23" s="94">
        <f t="shared" si="0"/>
        <v>0</v>
      </c>
      <c r="O23" s="94">
        <f t="shared" si="0"/>
        <v>0</v>
      </c>
      <c r="P23" s="94">
        <f t="shared" si="0"/>
        <v>0</v>
      </c>
    </row>
    <row r="24" spans="1:16" ht="15">
      <c r="A24" s="154"/>
      <c r="B24" s="161"/>
      <c r="C24" s="161"/>
      <c r="D24" s="161"/>
      <c r="E24" s="161"/>
      <c r="F24" s="161"/>
      <c r="G24" s="161"/>
      <c r="H24" s="161"/>
      <c r="I24" s="161"/>
      <c r="J24" s="161"/>
    </row>
    <row r="25" spans="1:16" ht="15">
      <c r="A25" s="154" t="s">
        <v>120</v>
      </c>
      <c r="B25" s="161">
        <v>138314.13</v>
      </c>
      <c r="C25" s="161">
        <v>123104.98000000001</v>
      </c>
      <c r="D25" s="161">
        <v>141636.10999999999</v>
      </c>
      <c r="E25" s="161">
        <v>115120.95</v>
      </c>
      <c r="F25" s="161">
        <v>133292.14000000001</v>
      </c>
      <c r="G25" s="161">
        <v>128199.60000000002</v>
      </c>
      <c r="H25" s="161">
        <v>0</v>
      </c>
      <c r="I25" s="161">
        <v>0</v>
      </c>
      <c r="J25" s="161">
        <v>0</v>
      </c>
    </row>
    <row r="26" spans="1:16" ht="15">
      <c r="A26" s="154" t="s">
        <v>465</v>
      </c>
      <c r="B26" s="161">
        <v>94514.66</v>
      </c>
      <c r="C26" s="161">
        <v>84121.73</v>
      </c>
      <c r="D26" s="161">
        <v>96784.659999999989</v>
      </c>
      <c r="E26" s="161">
        <v>78665.98</v>
      </c>
      <c r="F26" s="161">
        <v>91082.96</v>
      </c>
      <c r="G26" s="161">
        <v>87603.06</v>
      </c>
      <c r="H26" s="161">
        <v>0</v>
      </c>
      <c r="I26" s="161">
        <v>0</v>
      </c>
      <c r="J26" s="161">
        <v>0</v>
      </c>
    </row>
    <row r="27" spans="1:16" ht="15">
      <c r="A27" s="154" t="s">
        <v>121</v>
      </c>
      <c r="B27" s="161">
        <v>417247.62</v>
      </c>
      <c r="C27" s="161">
        <v>371366.67999999993</v>
      </c>
      <c r="D27" s="161">
        <v>427268.89</v>
      </c>
      <c r="E27" s="161">
        <v>347281.5</v>
      </c>
      <c r="F27" s="161">
        <v>402097.98000000004</v>
      </c>
      <c r="G27" s="161">
        <v>386735.44</v>
      </c>
      <c r="H27" s="161">
        <v>0</v>
      </c>
      <c r="I27" s="161">
        <v>0</v>
      </c>
      <c r="J27" s="161">
        <v>0</v>
      </c>
    </row>
    <row r="28" spans="1:16" ht="15">
      <c r="A28" s="154" t="s">
        <v>469</v>
      </c>
      <c r="B28" s="161">
        <v>82988.479999999996</v>
      </c>
      <c r="C28" s="161">
        <v>73862.990000000005</v>
      </c>
      <c r="D28" s="161">
        <v>84981.66</v>
      </c>
      <c r="E28" s="161">
        <v>69072.56</v>
      </c>
      <c r="F28" s="161">
        <v>79975.289999999994</v>
      </c>
      <c r="G28" s="161">
        <v>76919.760000000009</v>
      </c>
      <c r="H28" s="161">
        <v>0</v>
      </c>
      <c r="I28" s="161">
        <v>0</v>
      </c>
      <c r="J28" s="161">
        <v>0</v>
      </c>
    </row>
    <row r="29" spans="1:16" ht="15">
      <c r="A29" s="154" t="s">
        <v>471</v>
      </c>
      <c r="B29" s="161">
        <v>2305.2399999999998</v>
      </c>
      <c r="C29" s="161">
        <v>2051.7599999999998</v>
      </c>
      <c r="D29" s="161">
        <v>2360.61</v>
      </c>
      <c r="E29" s="161">
        <v>1918.69</v>
      </c>
      <c r="F29" s="161">
        <v>2221.5299999999997</v>
      </c>
      <c r="G29" s="161">
        <v>2136.65</v>
      </c>
      <c r="H29" s="161">
        <v>0</v>
      </c>
      <c r="I29" s="161">
        <v>0</v>
      </c>
      <c r="J29" s="161">
        <v>0</v>
      </c>
    </row>
    <row r="30" spans="1:16" ht="15">
      <c r="A30" s="154" t="s">
        <v>122</v>
      </c>
      <c r="B30" s="161">
        <v>23052.350000000002</v>
      </c>
      <c r="C30" s="161">
        <v>20517.509999999998</v>
      </c>
      <c r="D30" s="161">
        <v>23606.010000000009</v>
      </c>
      <c r="E30" s="161">
        <v>19186.82</v>
      </c>
      <c r="F30" s="161">
        <v>22215.360000000001</v>
      </c>
      <c r="G30" s="161">
        <v>21366.610000000004</v>
      </c>
      <c r="H30" s="161">
        <v>0</v>
      </c>
      <c r="I30" s="161">
        <v>0</v>
      </c>
      <c r="J30" s="161">
        <v>0</v>
      </c>
    </row>
    <row r="31" spans="1:16" ht="15">
      <c r="A31" s="154" t="s">
        <v>473</v>
      </c>
      <c r="B31" s="161">
        <v>9220.94</v>
      </c>
      <c r="C31" s="161">
        <v>8206.99</v>
      </c>
      <c r="D31" s="161">
        <v>9442.4000000000015</v>
      </c>
      <c r="E31" s="161">
        <v>7674.7099999999991</v>
      </c>
      <c r="F31" s="161">
        <v>8886.14</v>
      </c>
      <c r="G31" s="161">
        <v>8546.64</v>
      </c>
      <c r="H31" s="161">
        <v>0</v>
      </c>
      <c r="I31" s="161">
        <v>0</v>
      </c>
      <c r="J31" s="161">
        <v>0</v>
      </c>
    </row>
    <row r="32" spans="1:16" ht="15">
      <c r="A32" s="154" t="s">
        <v>123</v>
      </c>
      <c r="B32" s="161">
        <v>11526.18</v>
      </c>
      <c r="C32" s="161">
        <v>10258.739999999998</v>
      </c>
      <c r="D32" s="161">
        <v>11803.01</v>
      </c>
      <c r="E32" s="161">
        <v>9593.42</v>
      </c>
      <c r="F32" s="161">
        <v>11107.68</v>
      </c>
      <c r="G32" s="161">
        <v>10683.300000000003</v>
      </c>
      <c r="H32" s="161">
        <v>0</v>
      </c>
      <c r="I32" s="161">
        <v>0</v>
      </c>
      <c r="J32" s="161">
        <v>0</v>
      </c>
    </row>
    <row r="33" spans="1:16" s="51" customFormat="1" ht="15">
      <c r="A33" s="8" t="s">
        <v>757</v>
      </c>
      <c r="B33" s="165">
        <v>779169.6</v>
      </c>
      <c r="C33" s="165">
        <v>693491.37999999989</v>
      </c>
      <c r="D33" s="165">
        <v>797883.35</v>
      </c>
      <c r="E33" s="165">
        <v>648514.62999999989</v>
      </c>
      <c r="F33" s="165">
        <v>750879.08000000019</v>
      </c>
      <c r="G33" s="165">
        <v>722191.06000000017</v>
      </c>
      <c r="H33" s="165">
        <v>894365.61999999988</v>
      </c>
      <c r="I33" s="165">
        <v>977329.86999999988</v>
      </c>
      <c r="J33" s="165">
        <v>894365.61999999988</v>
      </c>
      <c r="K33" s="94">
        <f>B33-(SUM(B25:B32))</f>
        <v>0</v>
      </c>
      <c r="L33" s="94">
        <f t="shared" ref="L33:P33" si="1">C33-(SUM(C25:C32))</f>
        <v>0</v>
      </c>
      <c r="M33" s="94">
        <f t="shared" si="1"/>
        <v>0</v>
      </c>
      <c r="N33" s="94">
        <f t="shared" si="1"/>
        <v>0</v>
      </c>
      <c r="O33" s="94">
        <f t="shared" si="1"/>
        <v>0</v>
      </c>
      <c r="P33" s="94">
        <f t="shared" si="1"/>
        <v>0</v>
      </c>
    </row>
    <row r="34" spans="1:16" ht="15">
      <c r="A34" s="154"/>
      <c r="B34" s="161"/>
      <c r="C34" s="161"/>
      <c r="D34" s="161"/>
      <c r="E34" s="161"/>
      <c r="F34" s="161"/>
      <c r="G34" s="161"/>
      <c r="H34" s="161"/>
      <c r="I34" s="161"/>
      <c r="J34" s="161"/>
    </row>
    <row r="35" spans="1:16" ht="15">
      <c r="A35" s="154" t="s">
        <v>318</v>
      </c>
      <c r="B35" s="161">
        <v>1380.74</v>
      </c>
      <c r="C35" s="161">
        <v>1276.1500000000001</v>
      </c>
      <c r="D35" s="161">
        <v>3422.68</v>
      </c>
      <c r="E35" s="161">
        <v>1632.12</v>
      </c>
      <c r="F35" s="161">
        <v>1656.52</v>
      </c>
      <c r="G35" s="161">
        <v>6500.21</v>
      </c>
      <c r="H35" s="161">
        <v>0</v>
      </c>
      <c r="I35" s="161">
        <v>0</v>
      </c>
      <c r="J35" s="161">
        <v>0</v>
      </c>
    </row>
    <row r="36" spans="1:16" ht="15">
      <c r="A36" s="154" t="s">
        <v>325</v>
      </c>
      <c r="B36" s="161">
        <v>9913.4500000000007</v>
      </c>
      <c r="C36" s="161">
        <v>8954.0499999999993</v>
      </c>
      <c r="D36" s="161">
        <v>45802.26</v>
      </c>
      <c r="E36" s="161">
        <v>11106.99</v>
      </c>
      <c r="F36" s="161">
        <v>49017.479999999996</v>
      </c>
      <c r="G36" s="161">
        <v>-5526.38</v>
      </c>
      <c r="H36" s="161">
        <v>0</v>
      </c>
      <c r="I36" s="161">
        <v>0</v>
      </c>
      <c r="J36" s="161">
        <v>0</v>
      </c>
    </row>
    <row r="37" spans="1:16" ht="15">
      <c r="A37" s="154" t="s">
        <v>326</v>
      </c>
      <c r="B37" s="161">
        <v>10368.01</v>
      </c>
      <c r="C37" s="161">
        <v>9364.7099999999991</v>
      </c>
      <c r="D37" s="161">
        <v>10368.01</v>
      </c>
      <c r="E37" s="161">
        <v>10033.59</v>
      </c>
      <c r="F37" s="161">
        <v>32970.400000000001</v>
      </c>
      <c r="G37" s="161">
        <v>10111</v>
      </c>
      <c r="H37" s="161">
        <v>0</v>
      </c>
      <c r="I37" s="161">
        <v>0</v>
      </c>
      <c r="J37" s="161">
        <v>0</v>
      </c>
    </row>
    <row r="38" spans="1:16" ht="15">
      <c r="A38" s="154" t="s">
        <v>317</v>
      </c>
      <c r="B38" s="161">
        <v>985.93</v>
      </c>
      <c r="C38" s="161">
        <v>890.53</v>
      </c>
      <c r="D38" s="161">
        <v>985.93</v>
      </c>
      <c r="E38" s="161">
        <v>954.13</v>
      </c>
      <c r="F38" s="161">
        <v>985.94</v>
      </c>
      <c r="G38" s="161">
        <v>954.14</v>
      </c>
      <c r="H38" s="161">
        <v>0</v>
      </c>
      <c r="I38" s="161">
        <v>0</v>
      </c>
      <c r="J38" s="161">
        <v>0</v>
      </c>
    </row>
    <row r="39" spans="1:16" ht="15">
      <c r="A39" s="154" t="s">
        <v>119</v>
      </c>
      <c r="B39" s="161">
        <v>0</v>
      </c>
      <c r="C39" s="161">
        <v>0</v>
      </c>
      <c r="D39" s="161">
        <v>622.74</v>
      </c>
      <c r="E39" s="161">
        <v>59.95</v>
      </c>
      <c r="F39" s="161">
        <v>33.56</v>
      </c>
      <c r="G39" s="161">
        <v>6.43</v>
      </c>
      <c r="H39" s="161">
        <v>0</v>
      </c>
      <c r="I39" s="161">
        <v>0</v>
      </c>
      <c r="J39" s="161">
        <v>0</v>
      </c>
    </row>
    <row r="40" spans="1:16" ht="15">
      <c r="A40" s="154" t="s">
        <v>112</v>
      </c>
      <c r="B40" s="161">
        <v>11414.2</v>
      </c>
      <c r="C40" s="161">
        <v>6846.8499999999995</v>
      </c>
      <c r="D40" s="161">
        <v>6923.2599999999993</v>
      </c>
      <c r="E40" s="161">
        <v>8122.1100000000006</v>
      </c>
      <c r="F40" s="161">
        <v>6146.45</v>
      </c>
      <c r="G40" s="161">
        <v>8962.76</v>
      </c>
      <c r="H40" s="161">
        <v>0</v>
      </c>
      <c r="I40" s="161">
        <v>0</v>
      </c>
      <c r="J40" s="161">
        <v>0</v>
      </c>
    </row>
    <row r="41" spans="1:16" ht="15">
      <c r="A41" s="154" t="s">
        <v>117</v>
      </c>
      <c r="B41" s="161">
        <v>0</v>
      </c>
      <c r="C41" s="161">
        <v>0</v>
      </c>
      <c r="D41" s="161">
        <v>0</v>
      </c>
      <c r="E41" s="161">
        <v>0</v>
      </c>
      <c r="F41" s="161">
        <v>0</v>
      </c>
      <c r="G41" s="161">
        <v>0</v>
      </c>
      <c r="H41" s="161">
        <v>0</v>
      </c>
      <c r="I41" s="161">
        <v>0</v>
      </c>
      <c r="J41" s="161">
        <v>0</v>
      </c>
    </row>
    <row r="42" spans="1:16" ht="15">
      <c r="A42" s="154" t="s">
        <v>493</v>
      </c>
      <c r="B42" s="161">
        <v>28.15</v>
      </c>
      <c r="C42" s="161">
        <v>91.51</v>
      </c>
      <c r="D42" s="161">
        <v>0</v>
      </c>
      <c r="E42" s="161">
        <v>58.64</v>
      </c>
      <c r="F42" s="161">
        <v>101.78</v>
      </c>
      <c r="G42" s="161">
        <v>709.81</v>
      </c>
      <c r="H42" s="161">
        <v>0</v>
      </c>
      <c r="I42" s="161">
        <v>0</v>
      </c>
      <c r="J42" s="161">
        <v>0</v>
      </c>
    </row>
    <row r="43" spans="1:16" s="51" customFormat="1" ht="15">
      <c r="A43" s="8" t="s">
        <v>758</v>
      </c>
      <c r="B43" s="165">
        <v>34090.480000000003</v>
      </c>
      <c r="C43" s="165">
        <v>27423.799999999996</v>
      </c>
      <c r="D43" s="165">
        <v>68124.88</v>
      </c>
      <c r="E43" s="165">
        <v>31967.530000000002</v>
      </c>
      <c r="F43" s="165">
        <v>90912.12999999999</v>
      </c>
      <c r="G43" s="165">
        <v>21717.97</v>
      </c>
      <c r="H43" s="165">
        <v>37576.199999999997</v>
      </c>
      <c r="I43" s="165">
        <v>32821.130000000005</v>
      </c>
      <c r="J43" s="165">
        <v>40142.339999999997</v>
      </c>
      <c r="K43" s="94">
        <f>B43-(SUM(B35:B42))</f>
        <v>0</v>
      </c>
      <c r="L43" s="94">
        <f t="shared" ref="L43:P43" si="2">C43-(SUM(C35:C42))</f>
        <v>0</v>
      </c>
      <c r="M43" s="94">
        <f t="shared" si="2"/>
        <v>0</v>
      </c>
      <c r="N43" s="94">
        <f t="shared" si="2"/>
        <v>0</v>
      </c>
      <c r="O43" s="94">
        <f t="shared" si="2"/>
        <v>0</v>
      </c>
      <c r="P43" s="94">
        <f t="shared" si="2"/>
        <v>0</v>
      </c>
    </row>
    <row r="44" spans="1:16" ht="15">
      <c r="A44" s="154"/>
      <c r="B44" s="161"/>
      <c r="C44" s="161"/>
      <c r="D44" s="161"/>
      <c r="E44" s="161"/>
      <c r="F44" s="161"/>
      <c r="G44" s="161"/>
      <c r="H44" s="161"/>
      <c r="I44" s="161"/>
      <c r="J44" s="161"/>
    </row>
    <row r="45" spans="1:16" ht="15">
      <c r="A45" s="154" t="s">
        <v>125</v>
      </c>
      <c r="B45" s="161">
        <v>9998.56</v>
      </c>
      <c r="C45" s="161">
        <v>9998.56</v>
      </c>
      <c r="D45" s="161">
        <v>8105.89</v>
      </c>
      <c r="E45" s="161">
        <v>8105.89</v>
      </c>
      <c r="F45" s="161">
        <v>8105.89</v>
      </c>
      <c r="G45" s="161">
        <v>8105.89</v>
      </c>
      <c r="H45" s="161">
        <v>0</v>
      </c>
      <c r="I45" s="161">
        <v>0</v>
      </c>
      <c r="J45" s="161">
        <v>0</v>
      </c>
    </row>
    <row r="46" spans="1:16" ht="15">
      <c r="A46" s="180" t="s">
        <v>1003</v>
      </c>
      <c r="B46" s="161">
        <v>0</v>
      </c>
      <c r="C46" s="161">
        <v>0</v>
      </c>
      <c r="D46" s="161">
        <v>0</v>
      </c>
      <c r="E46" s="181">
        <v>17.690000000000001</v>
      </c>
      <c r="F46" s="181">
        <v>17.28</v>
      </c>
      <c r="G46" s="181">
        <v>17.28</v>
      </c>
      <c r="H46" s="161">
        <v>0</v>
      </c>
      <c r="I46" s="161">
        <v>0</v>
      </c>
      <c r="J46" s="161">
        <v>0</v>
      </c>
    </row>
    <row r="47" spans="1:16" s="51" customFormat="1" ht="15">
      <c r="A47" s="8" t="s">
        <v>759</v>
      </c>
      <c r="B47" s="165">
        <v>9998.56</v>
      </c>
      <c r="C47" s="165">
        <v>9998.56</v>
      </c>
      <c r="D47" s="165">
        <v>8105.89</v>
      </c>
      <c r="E47" s="165">
        <v>8123.58</v>
      </c>
      <c r="F47" s="165">
        <v>8123.17</v>
      </c>
      <c r="G47" s="165">
        <v>8123.17</v>
      </c>
      <c r="H47" s="165">
        <v>0</v>
      </c>
      <c r="I47" s="165">
        <v>0</v>
      </c>
      <c r="J47" s="165">
        <v>0</v>
      </c>
    </row>
    <row r="48" spans="1:16" ht="15">
      <c r="A48" s="154"/>
      <c r="B48" s="161"/>
      <c r="C48" s="161"/>
      <c r="D48" s="161"/>
      <c r="E48" s="161"/>
      <c r="F48" s="161"/>
      <c r="G48" s="161"/>
      <c r="H48" s="161"/>
      <c r="I48" s="161"/>
      <c r="J48" s="161"/>
    </row>
    <row r="49" spans="1:16" ht="15">
      <c r="A49" s="154" t="s">
        <v>133</v>
      </c>
      <c r="B49" s="161">
        <v>152485.43999999997</v>
      </c>
      <c r="C49" s="161">
        <v>152485.43999999997</v>
      </c>
      <c r="D49" s="161">
        <v>152485.91999999998</v>
      </c>
      <c r="E49" s="161">
        <v>152485.91999999998</v>
      </c>
      <c r="F49" s="161">
        <v>152488.66</v>
      </c>
      <c r="G49" s="161">
        <v>153810.94</v>
      </c>
      <c r="H49" s="161">
        <v>0</v>
      </c>
      <c r="I49" s="161">
        <v>0</v>
      </c>
      <c r="J49" s="161">
        <v>0</v>
      </c>
    </row>
    <row r="50" spans="1:16" ht="15">
      <c r="A50" s="154" t="s">
        <v>365</v>
      </c>
      <c r="B50" s="161">
        <v>60074.07</v>
      </c>
      <c r="C50" s="161">
        <v>42350.25</v>
      </c>
      <c r="D50" s="161">
        <v>110050.39</v>
      </c>
      <c r="E50" s="161">
        <v>46219.93</v>
      </c>
      <c r="F50" s="161">
        <v>51464.240000000005</v>
      </c>
      <c r="G50" s="161">
        <v>56370.979999999996</v>
      </c>
      <c r="H50" s="161">
        <v>0</v>
      </c>
      <c r="I50" s="161">
        <v>0</v>
      </c>
      <c r="J50" s="161">
        <v>0</v>
      </c>
    </row>
    <row r="51" spans="1:16" ht="15">
      <c r="A51" s="154" t="s">
        <v>336</v>
      </c>
      <c r="B51" s="161">
        <v>425.03999999999996</v>
      </c>
      <c r="C51" s="161">
        <v>1560</v>
      </c>
      <c r="D51" s="161">
        <v>128.69999999999999</v>
      </c>
      <c r="E51" s="161">
        <v>0</v>
      </c>
      <c r="F51" s="161">
        <v>499.46</v>
      </c>
      <c r="G51" s="161">
        <v>0</v>
      </c>
      <c r="H51" s="161">
        <v>0</v>
      </c>
      <c r="I51" s="161">
        <v>0</v>
      </c>
      <c r="J51" s="161">
        <v>0</v>
      </c>
    </row>
    <row r="52" spans="1:16" ht="15">
      <c r="A52" s="154" t="s">
        <v>689</v>
      </c>
      <c r="B52" s="161">
        <v>0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1">
        <v>19209</v>
      </c>
      <c r="I52" s="161">
        <v>19209</v>
      </c>
      <c r="J52" s="161">
        <v>19209</v>
      </c>
    </row>
    <row r="53" spans="1:16" ht="15">
      <c r="A53" s="154" t="s">
        <v>366</v>
      </c>
      <c r="B53" s="161">
        <v>10804.81</v>
      </c>
      <c r="C53" s="161">
        <v>7191.63</v>
      </c>
      <c r="D53" s="161">
        <v>11615.970000000001</v>
      </c>
      <c r="E53" s="161">
        <v>9895.5800000000017</v>
      </c>
      <c r="F53" s="161">
        <v>10688.93</v>
      </c>
      <c r="G53" s="161">
        <v>9915.6899999999987</v>
      </c>
      <c r="H53" s="161">
        <v>0</v>
      </c>
      <c r="I53" s="161">
        <v>0</v>
      </c>
      <c r="J53" s="161">
        <v>0</v>
      </c>
    </row>
    <row r="54" spans="1:16" ht="15">
      <c r="A54" s="154" t="s">
        <v>367</v>
      </c>
      <c r="B54" s="161">
        <v>623.24</v>
      </c>
      <c r="C54" s="161">
        <v>497.38</v>
      </c>
      <c r="D54" s="161">
        <v>621.04</v>
      </c>
      <c r="E54" s="161">
        <v>621.39</v>
      </c>
      <c r="F54" s="161">
        <v>629.54</v>
      </c>
      <c r="G54" s="161">
        <v>615.09</v>
      </c>
      <c r="H54" s="161">
        <v>0</v>
      </c>
      <c r="I54" s="161">
        <v>0</v>
      </c>
      <c r="J54" s="161">
        <v>0</v>
      </c>
    </row>
    <row r="55" spans="1:16" ht="15">
      <c r="A55" s="154" t="s">
        <v>147</v>
      </c>
      <c r="B55" s="161">
        <v>7172.69</v>
      </c>
      <c r="C55" s="161">
        <v>6843.9</v>
      </c>
      <c r="D55" s="161">
        <v>7070.52</v>
      </c>
      <c r="E55" s="161">
        <v>7996.9</v>
      </c>
      <c r="F55" s="161">
        <v>8165.76</v>
      </c>
      <c r="G55" s="161">
        <v>8784.35</v>
      </c>
      <c r="H55" s="161">
        <v>0</v>
      </c>
      <c r="I55" s="161">
        <v>0</v>
      </c>
      <c r="J55" s="161">
        <v>0</v>
      </c>
    </row>
    <row r="56" spans="1:16" ht="15">
      <c r="A56" s="154" t="s">
        <v>690</v>
      </c>
      <c r="B56" s="161">
        <v>0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1">
        <v>0</v>
      </c>
      <c r="I56" s="161">
        <v>0</v>
      </c>
      <c r="J56" s="161">
        <v>0</v>
      </c>
    </row>
    <row r="57" spans="1:16" s="51" customFormat="1" ht="15">
      <c r="A57" s="8" t="s">
        <v>760</v>
      </c>
      <c r="B57" s="165">
        <v>231585.28999999998</v>
      </c>
      <c r="C57" s="165">
        <v>210928.59999999998</v>
      </c>
      <c r="D57" s="165">
        <v>281972.54000000004</v>
      </c>
      <c r="E57" s="165">
        <v>217219.71999999997</v>
      </c>
      <c r="F57" s="165">
        <v>223936.59000000003</v>
      </c>
      <c r="G57" s="165">
        <v>229497.05</v>
      </c>
      <c r="H57" s="165">
        <v>201154</v>
      </c>
      <c r="I57" s="165">
        <v>195715</v>
      </c>
      <c r="J57" s="165">
        <v>195715</v>
      </c>
      <c r="K57" s="94">
        <f>B57-(SUM(B49:B56))</f>
        <v>0</v>
      </c>
      <c r="L57" s="94">
        <f t="shared" ref="L57:P57" si="3">C57-(SUM(C49:C56))</f>
        <v>0</v>
      </c>
      <c r="M57" s="94">
        <f t="shared" si="3"/>
        <v>0</v>
      </c>
      <c r="N57" s="94">
        <f t="shared" si="3"/>
        <v>0</v>
      </c>
      <c r="O57" s="94">
        <f t="shared" si="3"/>
        <v>0</v>
      </c>
      <c r="P57" s="94">
        <f t="shared" si="3"/>
        <v>0</v>
      </c>
    </row>
    <row r="58" spans="1:16" ht="15">
      <c r="A58" s="154"/>
      <c r="B58" s="161"/>
      <c r="C58" s="161"/>
      <c r="D58" s="161"/>
      <c r="E58" s="161"/>
      <c r="F58" s="161"/>
      <c r="G58" s="161"/>
      <c r="H58" s="161"/>
      <c r="I58" s="161"/>
      <c r="J58" s="161"/>
    </row>
    <row r="59" spans="1:16" ht="15">
      <c r="A59" s="154" t="s">
        <v>162</v>
      </c>
      <c r="B59" s="161">
        <v>1658.76</v>
      </c>
      <c r="C59" s="161">
        <v>1294.8699999999999</v>
      </c>
      <c r="D59" s="161">
        <v>882.48</v>
      </c>
      <c r="E59" s="161">
        <v>1284.05</v>
      </c>
      <c r="F59" s="161">
        <v>1685.88</v>
      </c>
      <c r="G59" s="161">
        <v>1283.58</v>
      </c>
      <c r="H59" s="161">
        <v>0</v>
      </c>
      <c r="I59" s="161">
        <v>0</v>
      </c>
      <c r="J59" s="161">
        <v>0</v>
      </c>
    </row>
    <row r="60" spans="1:16" ht="15">
      <c r="A60" s="154" t="s">
        <v>368</v>
      </c>
      <c r="B60" s="161">
        <v>7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1">
        <v>0</v>
      </c>
      <c r="I60" s="161">
        <v>0</v>
      </c>
      <c r="J60" s="161">
        <v>0</v>
      </c>
    </row>
    <row r="61" spans="1:16" ht="15">
      <c r="A61" s="154" t="s">
        <v>171</v>
      </c>
      <c r="B61" s="161">
        <v>362.57</v>
      </c>
      <c r="C61" s="161">
        <v>8.11</v>
      </c>
      <c r="D61" s="161">
        <v>413.73</v>
      </c>
      <c r="E61" s="161">
        <v>389.02</v>
      </c>
      <c r="F61" s="161">
        <v>265.27</v>
      </c>
      <c r="G61" s="161">
        <v>352.36</v>
      </c>
      <c r="H61" s="161">
        <v>0</v>
      </c>
      <c r="I61" s="161">
        <v>0</v>
      </c>
      <c r="J61" s="161">
        <v>0</v>
      </c>
    </row>
    <row r="62" spans="1:16" ht="15">
      <c r="A62" s="220" t="s">
        <v>802</v>
      </c>
      <c r="B62" s="161">
        <v>0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</row>
    <row r="63" spans="1:16" s="51" customFormat="1" ht="15">
      <c r="A63" s="8" t="s">
        <v>761</v>
      </c>
      <c r="B63" s="165">
        <v>2028.33</v>
      </c>
      <c r="C63" s="165">
        <v>1302.9799999999998</v>
      </c>
      <c r="D63" s="165">
        <v>1296.21</v>
      </c>
      <c r="E63" s="165">
        <v>1673.07</v>
      </c>
      <c r="F63" s="165">
        <v>1951.15</v>
      </c>
      <c r="G63" s="165">
        <v>1635.94</v>
      </c>
      <c r="H63" s="165">
        <v>2110</v>
      </c>
      <c r="I63" s="165">
        <v>2110</v>
      </c>
      <c r="J63" s="165">
        <v>2106</v>
      </c>
      <c r="K63" s="94">
        <f>B63-(SUM(B59:B62))</f>
        <v>0</v>
      </c>
      <c r="L63" s="94">
        <f t="shared" ref="L63:P63" si="4">C63-(SUM(C59:C62))</f>
        <v>0</v>
      </c>
      <c r="M63" s="94">
        <f t="shared" si="4"/>
        <v>0</v>
      </c>
      <c r="N63" s="94">
        <f t="shared" si="4"/>
        <v>0</v>
      </c>
      <c r="O63" s="94">
        <f t="shared" si="4"/>
        <v>0</v>
      </c>
      <c r="P63" s="94">
        <f t="shared" si="4"/>
        <v>0</v>
      </c>
    </row>
    <row r="64" spans="1:16" ht="15">
      <c r="A64" s="154"/>
      <c r="B64" s="161"/>
      <c r="C64" s="161"/>
      <c r="D64" s="161"/>
      <c r="E64" s="161"/>
      <c r="F64" s="161"/>
      <c r="G64" s="161"/>
      <c r="H64" s="161"/>
      <c r="I64" s="161"/>
      <c r="J64" s="161"/>
    </row>
    <row r="65" spans="1:16" ht="15">
      <c r="A65" s="154" t="s">
        <v>370</v>
      </c>
      <c r="B65" s="161">
        <v>0</v>
      </c>
      <c r="C65" s="161">
        <v>0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</row>
    <row r="66" spans="1:16" ht="15">
      <c r="A66" s="154" t="s">
        <v>369</v>
      </c>
      <c r="B66" s="161">
        <v>217</v>
      </c>
      <c r="C66" s="161">
        <v>190.68</v>
      </c>
      <c r="D66" s="161">
        <v>233.46</v>
      </c>
      <c r="E66" s="161">
        <v>195.73</v>
      </c>
      <c r="F66" s="161">
        <v>319.49</v>
      </c>
      <c r="G66" s="161">
        <v>0</v>
      </c>
      <c r="H66" s="161">
        <v>0</v>
      </c>
      <c r="I66" s="161">
        <v>0</v>
      </c>
      <c r="J66" s="161">
        <v>0</v>
      </c>
    </row>
    <row r="67" spans="1:16" ht="15">
      <c r="A67" s="154" t="s">
        <v>494</v>
      </c>
      <c r="B67" s="161">
        <v>0</v>
      </c>
      <c r="C67" s="161">
        <v>0</v>
      </c>
      <c r="D67" s="161">
        <v>0</v>
      </c>
      <c r="E67" s="161"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v>0</v>
      </c>
    </row>
    <row r="68" spans="1:16" ht="15">
      <c r="A68" s="154" t="s">
        <v>200</v>
      </c>
      <c r="B68" s="161">
        <v>0</v>
      </c>
      <c r="C68" s="161">
        <v>0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1">
        <v>0</v>
      </c>
      <c r="J68" s="161">
        <v>0</v>
      </c>
    </row>
    <row r="69" spans="1:16" ht="15">
      <c r="A69" s="154" t="s">
        <v>711</v>
      </c>
      <c r="B69" s="161">
        <v>0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1">
        <v>0</v>
      </c>
      <c r="J69" s="161">
        <v>0</v>
      </c>
    </row>
    <row r="70" spans="1:16" ht="15">
      <c r="A70" s="154" t="s">
        <v>210</v>
      </c>
      <c r="B70" s="161">
        <v>83.28</v>
      </c>
      <c r="C70" s="161">
        <v>138.53</v>
      </c>
      <c r="D70" s="161">
        <v>61.75</v>
      </c>
      <c r="E70" s="161">
        <v>106.66</v>
      </c>
      <c r="F70" s="161">
        <v>33.58</v>
      </c>
      <c r="G70" s="161">
        <v>127.32</v>
      </c>
      <c r="H70" s="161">
        <v>0</v>
      </c>
      <c r="I70" s="161">
        <v>0</v>
      </c>
      <c r="J70" s="161">
        <v>0</v>
      </c>
    </row>
    <row r="71" spans="1:16" ht="15">
      <c r="A71" s="154" t="s">
        <v>211</v>
      </c>
      <c r="B71" s="161">
        <v>0</v>
      </c>
      <c r="C71" s="161">
        <v>294.23</v>
      </c>
      <c r="D71" s="161">
        <v>686.62</v>
      </c>
      <c r="E71" s="161">
        <v>334.78999999999996</v>
      </c>
      <c r="F71" s="161">
        <v>54.74</v>
      </c>
      <c r="G71" s="161">
        <v>489.85</v>
      </c>
      <c r="H71" s="161">
        <v>0</v>
      </c>
      <c r="I71" s="161">
        <v>0</v>
      </c>
      <c r="J71" s="161">
        <v>0</v>
      </c>
    </row>
    <row r="72" spans="1:16" ht="15">
      <c r="A72" s="154" t="s">
        <v>214</v>
      </c>
      <c r="B72" s="161">
        <v>4065.6099999999997</v>
      </c>
      <c r="C72" s="161">
        <v>4676.12</v>
      </c>
      <c r="D72" s="161">
        <v>2956.45</v>
      </c>
      <c r="E72" s="161">
        <v>2784.31</v>
      </c>
      <c r="F72" s="161">
        <v>5620.21</v>
      </c>
      <c r="G72" s="161">
        <v>7086.1600000000008</v>
      </c>
      <c r="H72" s="161">
        <v>0</v>
      </c>
      <c r="I72" s="161">
        <v>0</v>
      </c>
      <c r="J72" s="161">
        <v>0</v>
      </c>
    </row>
    <row r="73" spans="1:16" s="51" customFormat="1" ht="15">
      <c r="A73" s="8" t="s">
        <v>762</v>
      </c>
      <c r="B73" s="165">
        <v>4365.8899999999994</v>
      </c>
      <c r="C73" s="165">
        <v>5299.56</v>
      </c>
      <c r="D73" s="165">
        <v>3938.2799999999997</v>
      </c>
      <c r="E73" s="165">
        <v>3421.49</v>
      </c>
      <c r="F73" s="165">
        <v>6028.0199999999995</v>
      </c>
      <c r="G73" s="165">
        <v>7703.3300000000008</v>
      </c>
      <c r="H73" s="165">
        <v>6990</v>
      </c>
      <c r="I73" s="165">
        <v>6990</v>
      </c>
      <c r="J73" s="165">
        <v>6990</v>
      </c>
      <c r="K73" s="94">
        <f>B73-(SUM(B65:B72))</f>
        <v>0</v>
      </c>
      <c r="L73" s="94">
        <f t="shared" ref="L73:P73" si="5">C73-(SUM(C65:C72))</f>
        <v>0</v>
      </c>
      <c r="M73" s="94">
        <f t="shared" si="5"/>
        <v>0</v>
      </c>
      <c r="N73" s="94">
        <f t="shared" si="5"/>
        <v>0</v>
      </c>
      <c r="O73" s="94">
        <f t="shared" si="5"/>
        <v>0</v>
      </c>
      <c r="P73" s="94">
        <f t="shared" si="5"/>
        <v>0</v>
      </c>
    </row>
    <row r="74" spans="1:16" ht="15">
      <c r="A74" s="154"/>
      <c r="B74" s="161"/>
      <c r="C74" s="161"/>
      <c r="D74" s="161"/>
      <c r="E74" s="161"/>
      <c r="F74" s="161"/>
      <c r="G74" s="161"/>
      <c r="H74" s="161"/>
      <c r="I74" s="161"/>
      <c r="J74" s="161"/>
    </row>
    <row r="75" spans="1:16" ht="15">
      <c r="A75" s="219" t="s">
        <v>894</v>
      </c>
      <c r="B75" s="167">
        <v>0</v>
      </c>
      <c r="C75" s="167">
        <v>0</v>
      </c>
      <c r="D75" s="167">
        <v>0</v>
      </c>
      <c r="E75" s="167">
        <v>0</v>
      </c>
      <c r="F75" s="167">
        <v>0</v>
      </c>
      <c r="G75" s="167">
        <v>50</v>
      </c>
      <c r="H75" s="161"/>
      <c r="I75" s="161"/>
      <c r="J75" s="161"/>
    </row>
    <row r="76" spans="1:16" ht="15">
      <c r="A76" s="154" t="s">
        <v>372</v>
      </c>
      <c r="B76" s="161">
        <v>642.48</v>
      </c>
      <c r="C76" s="161">
        <v>1572.78</v>
      </c>
      <c r="D76" s="161">
        <v>436.39</v>
      </c>
      <c r="E76" s="161">
        <v>250.16</v>
      </c>
      <c r="F76" s="161">
        <v>5.41</v>
      </c>
      <c r="G76" s="161">
        <v>0</v>
      </c>
      <c r="H76" s="161">
        <v>0</v>
      </c>
      <c r="I76" s="161">
        <v>0</v>
      </c>
      <c r="J76" s="161">
        <v>0</v>
      </c>
    </row>
    <row r="77" spans="1:16" ht="15">
      <c r="A77" s="154" t="s">
        <v>373</v>
      </c>
      <c r="B77" s="161">
        <v>340281.17</v>
      </c>
      <c r="C77" s="161">
        <v>342920.77999999997</v>
      </c>
      <c r="D77" s="161">
        <v>343037.23</v>
      </c>
      <c r="E77" s="161">
        <v>327852.90000000002</v>
      </c>
      <c r="F77" s="161">
        <v>328458.39</v>
      </c>
      <c r="G77" s="161">
        <v>491031.62000000005</v>
      </c>
      <c r="H77" s="161">
        <v>0</v>
      </c>
      <c r="I77" s="161">
        <v>0</v>
      </c>
      <c r="J77" s="161">
        <v>0</v>
      </c>
    </row>
    <row r="78" spans="1:16" ht="15">
      <c r="A78" s="154" t="s">
        <v>495</v>
      </c>
      <c r="B78" s="161">
        <v>0</v>
      </c>
      <c r="C78" s="161">
        <v>0</v>
      </c>
      <c r="D78" s="161">
        <v>0</v>
      </c>
      <c r="E78" s="161"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v>0</v>
      </c>
    </row>
    <row r="79" spans="1:16" ht="15">
      <c r="A79" s="154" t="s">
        <v>374</v>
      </c>
      <c r="B79" s="161">
        <v>0</v>
      </c>
      <c r="C79" s="161">
        <v>1350.55</v>
      </c>
      <c r="D79" s="161">
        <v>0</v>
      </c>
      <c r="E79" s="161">
        <v>1258.0999999999999</v>
      </c>
      <c r="F79" s="161">
        <v>266.09999999999997</v>
      </c>
      <c r="G79" s="161">
        <v>4528.07</v>
      </c>
      <c r="H79" s="161">
        <v>0</v>
      </c>
      <c r="I79" s="161">
        <v>0</v>
      </c>
      <c r="J79" s="161">
        <v>0</v>
      </c>
    </row>
    <row r="80" spans="1:16" ht="15">
      <c r="A80" s="154" t="s">
        <v>375</v>
      </c>
      <c r="B80" s="161">
        <v>0</v>
      </c>
      <c r="C80" s="161">
        <v>2165.65</v>
      </c>
      <c r="D80" s="161">
        <v>547.22</v>
      </c>
      <c r="E80" s="161">
        <v>72.98</v>
      </c>
      <c r="F80" s="161">
        <v>0</v>
      </c>
      <c r="G80" s="161">
        <v>0</v>
      </c>
      <c r="H80" s="161">
        <v>0</v>
      </c>
      <c r="I80" s="161">
        <v>0</v>
      </c>
      <c r="J80" s="161">
        <v>0</v>
      </c>
    </row>
    <row r="81" spans="1:16" ht="15">
      <c r="A81" s="220" t="s">
        <v>481</v>
      </c>
      <c r="B81" s="161">
        <v>0</v>
      </c>
      <c r="C81" s="161">
        <v>0</v>
      </c>
      <c r="D81" s="161">
        <v>0</v>
      </c>
      <c r="E81" s="161">
        <v>0</v>
      </c>
      <c r="F81" s="161">
        <v>0</v>
      </c>
      <c r="G81" s="161">
        <v>0</v>
      </c>
      <c r="H81" s="161">
        <v>0</v>
      </c>
      <c r="I81" s="161">
        <v>0</v>
      </c>
      <c r="J81" s="161">
        <v>0</v>
      </c>
    </row>
    <row r="82" spans="1:16" s="51" customFormat="1" ht="15">
      <c r="A82" s="8" t="s">
        <v>763</v>
      </c>
      <c r="B82" s="165">
        <v>340923.64999999997</v>
      </c>
      <c r="C82" s="165">
        <v>348009.76</v>
      </c>
      <c r="D82" s="165">
        <v>344020.83999999997</v>
      </c>
      <c r="E82" s="165">
        <v>329434.14</v>
      </c>
      <c r="F82" s="165">
        <v>328729.89999999997</v>
      </c>
      <c r="G82" s="165">
        <v>495609.69000000006</v>
      </c>
      <c r="H82" s="165">
        <v>1602</v>
      </c>
      <c r="I82" s="165">
        <v>1602</v>
      </c>
      <c r="J82" s="165">
        <v>1748</v>
      </c>
      <c r="K82" s="94">
        <f>B82-(SUM(B75:B81))</f>
        <v>0</v>
      </c>
      <c r="L82" s="94">
        <f t="shared" ref="L82:P82" si="6">C82-(SUM(C75:C81))</f>
        <v>0</v>
      </c>
      <c r="M82" s="94">
        <f t="shared" si="6"/>
        <v>0</v>
      </c>
      <c r="N82" s="94">
        <f t="shared" si="6"/>
        <v>0</v>
      </c>
      <c r="O82" s="94">
        <f t="shared" si="6"/>
        <v>0</v>
      </c>
      <c r="P82" s="94">
        <f t="shared" si="6"/>
        <v>0</v>
      </c>
    </row>
    <row r="83" spans="1:16" ht="15">
      <c r="A83" s="154"/>
      <c r="B83" s="161"/>
      <c r="C83" s="161"/>
      <c r="D83" s="161"/>
      <c r="E83" s="161"/>
      <c r="F83" s="161"/>
      <c r="G83" s="161"/>
      <c r="H83" s="161"/>
      <c r="I83" s="161"/>
      <c r="J83" s="161"/>
    </row>
    <row r="84" spans="1:16" ht="15">
      <c r="A84" s="154" t="s">
        <v>376</v>
      </c>
      <c r="B84" s="161">
        <v>24790.94</v>
      </c>
      <c r="C84" s="161">
        <v>31888.67</v>
      </c>
      <c r="D84" s="161">
        <v>22454.38</v>
      </c>
      <c r="E84" s="161">
        <v>31056.400000000001</v>
      </c>
      <c r="F84" s="161">
        <v>41291.18</v>
      </c>
      <c r="G84" s="161">
        <v>25798.93</v>
      </c>
      <c r="H84" s="161">
        <v>0</v>
      </c>
      <c r="I84" s="161">
        <v>0</v>
      </c>
      <c r="J84" s="161">
        <v>0</v>
      </c>
    </row>
    <row r="85" spans="1:16" ht="15">
      <c r="A85" s="154" t="s">
        <v>717</v>
      </c>
      <c r="B85" s="161">
        <v>0</v>
      </c>
      <c r="C85" s="161">
        <v>0</v>
      </c>
      <c r="D85" s="161">
        <v>0</v>
      </c>
      <c r="E85" s="161">
        <v>19.899999999999999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</row>
    <row r="86" spans="1:16" ht="15">
      <c r="A86" s="154" t="s">
        <v>377</v>
      </c>
      <c r="B86" s="161">
        <v>2052.67</v>
      </c>
      <c r="C86" s="161">
        <v>2414.83</v>
      </c>
      <c r="D86" s="161">
        <v>2209.2200000000003</v>
      </c>
      <c r="E86" s="161">
        <v>2210</v>
      </c>
      <c r="F86" s="161">
        <v>1905.25</v>
      </c>
      <c r="G86" s="161">
        <v>1892.94</v>
      </c>
      <c r="H86" s="161">
        <v>0</v>
      </c>
      <c r="I86" s="161">
        <v>0</v>
      </c>
      <c r="J86" s="161">
        <v>0</v>
      </c>
    </row>
    <row r="87" spans="1:16" ht="15">
      <c r="A87" s="154" t="s">
        <v>496</v>
      </c>
      <c r="B87" s="161">
        <v>0</v>
      </c>
      <c r="C87" s="161">
        <v>0</v>
      </c>
      <c r="D87" s="161">
        <v>0</v>
      </c>
      <c r="E87" s="161">
        <v>0</v>
      </c>
      <c r="F87" s="161">
        <v>14.95</v>
      </c>
      <c r="G87" s="161">
        <v>0</v>
      </c>
      <c r="H87" s="161">
        <v>0</v>
      </c>
      <c r="I87" s="161">
        <v>0</v>
      </c>
      <c r="J87" s="161">
        <v>0</v>
      </c>
    </row>
    <row r="88" spans="1:16" ht="15">
      <c r="A88" s="154" t="s">
        <v>378</v>
      </c>
      <c r="B88" s="161">
        <v>9057.2099999999991</v>
      </c>
      <c r="C88" s="161">
        <v>10460.539999999999</v>
      </c>
      <c r="D88" s="161">
        <v>10550.52</v>
      </c>
      <c r="E88" s="161">
        <v>11439.310000000001</v>
      </c>
      <c r="F88" s="161">
        <v>8223.4600000000009</v>
      </c>
      <c r="G88" s="161">
        <v>9517.1</v>
      </c>
      <c r="H88" s="161">
        <v>0</v>
      </c>
      <c r="I88" s="161">
        <v>0</v>
      </c>
      <c r="J88" s="161">
        <v>0</v>
      </c>
    </row>
    <row r="89" spans="1:16" ht="15">
      <c r="A89" s="154" t="s">
        <v>379</v>
      </c>
      <c r="B89" s="161">
        <v>28834.04</v>
      </c>
      <c r="C89" s="161">
        <v>34236.14</v>
      </c>
      <c r="D89" s="161">
        <v>7090.33</v>
      </c>
      <c r="E89" s="161">
        <v>33821.01</v>
      </c>
      <c r="F89" s="161">
        <v>33824.379999999997</v>
      </c>
      <c r="G89" s="161">
        <v>33902.39</v>
      </c>
      <c r="H89" s="161">
        <v>0</v>
      </c>
      <c r="I89" s="161">
        <v>0</v>
      </c>
      <c r="J89" s="161">
        <v>0</v>
      </c>
    </row>
    <row r="90" spans="1:16" ht="15">
      <c r="A90" s="154" t="s">
        <v>380</v>
      </c>
      <c r="B90" s="161">
        <v>46911.69</v>
      </c>
      <c r="C90" s="161">
        <v>46535.11</v>
      </c>
      <c r="D90" s="161">
        <v>46893.09</v>
      </c>
      <c r="E90" s="161">
        <v>47130.7</v>
      </c>
      <c r="F90" s="161">
        <v>47117.68</v>
      </c>
      <c r="G90" s="161">
        <v>47160.280000000006</v>
      </c>
      <c r="H90" s="161">
        <v>0</v>
      </c>
      <c r="I90" s="161">
        <v>0</v>
      </c>
      <c r="J90" s="161">
        <v>0</v>
      </c>
    </row>
    <row r="91" spans="1:16" ht="15">
      <c r="A91" s="154" t="s">
        <v>719</v>
      </c>
      <c r="B91" s="161">
        <v>0</v>
      </c>
      <c r="C91" s="161">
        <v>0</v>
      </c>
      <c r="D91" s="161">
        <v>0</v>
      </c>
      <c r="E91" s="161">
        <v>0</v>
      </c>
      <c r="F91" s="161">
        <v>0</v>
      </c>
      <c r="G91" s="161">
        <v>0</v>
      </c>
      <c r="H91" s="161">
        <v>0</v>
      </c>
      <c r="I91" s="161">
        <v>0</v>
      </c>
      <c r="J91" s="161">
        <v>0</v>
      </c>
    </row>
    <row r="92" spans="1:16" ht="15">
      <c r="A92" s="154" t="s">
        <v>381</v>
      </c>
      <c r="B92" s="161">
        <v>8724</v>
      </c>
      <c r="C92" s="161">
        <v>8176.6</v>
      </c>
      <c r="D92" s="161">
        <v>8837.4499999999989</v>
      </c>
      <c r="E92" s="161">
        <v>7946.76</v>
      </c>
      <c r="F92" s="161">
        <v>8104.42</v>
      </c>
      <c r="G92" s="161">
        <v>7335.5299999999988</v>
      </c>
      <c r="H92" s="161">
        <v>0</v>
      </c>
      <c r="I92" s="161">
        <v>0</v>
      </c>
      <c r="J92" s="161">
        <v>0</v>
      </c>
    </row>
    <row r="93" spans="1:16" ht="15">
      <c r="A93" s="217" t="s">
        <v>871</v>
      </c>
      <c r="B93" s="167">
        <v>77</v>
      </c>
      <c r="C93" s="167">
        <v>77</v>
      </c>
      <c r="D93" s="167">
        <v>77.64</v>
      </c>
      <c r="E93" s="167">
        <v>78.66</v>
      </c>
      <c r="F93" s="167">
        <v>89.8</v>
      </c>
      <c r="G93" s="167">
        <v>57.74</v>
      </c>
      <c r="H93" s="163" t="s">
        <v>40</v>
      </c>
      <c r="I93" s="161"/>
      <c r="J93" s="161"/>
    </row>
    <row r="94" spans="1:16" ht="15">
      <c r="A94" s="154" t="s">
        <v>497</v>
      </c>
      <c r="B94" s="161">
        <v>172.95000000000002</v>
      </c>
      <c r="C94" s="161">
        <v>20.56</v>
      </c>
      <c r="D94" s="161">
        <v>0</v>
      </c>
      <c r="E94" s="161">
        <v>124.46</v>
      </c>
      <c r="F94" s="161">
        <v>0</v>
      </c>
      <c r="G94" s="161">
        <v>40.590000000000003</v>
      </c>
      <c r="H94" s="161">
        <v>0</v>
      </c>
      <c r="I94" s="161">
        <v>0</v>
      </c>
      <c r="J94" s="161">
        <v>0</v>
      </c>
    </row>
    <row r="95" spans="1:16" ht="15">
      <c r="A95" s="154" t="s">
        <v>674</v>
      </c>
      <c r="B95" s="161">
        <v>32.46</v>
      </c>
      <c r="C95" s="161">
        <v>0</v>
      </c>
      <c r="D95" s="161">
        <v>0</v>
      </c>
      <c r="E95" s="161"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</row>
    <row r="96" spans="1:16" ht="15">
      <c r="A96" s="154" t="s">
        <v>382</v>
      </c>
      <c r="B96" s="161">
        <v>2057.6999999999998</v>
      </c>
      <c r="C96" s="161">
        <v>1576.1699999999998</v>
      </c>
      <c r="D96" s="161">
        <v>558.52</v>
      </c>
      <c r="E96" s="161">
        <v>328.99</v>
      </c>
      <c r="F96" s="161">
        <v>948.46</v>
      </c>
      <c r="G96" s="161">
        <v>882.15</v>
      </c>
      <c r="H96" s="161">
        <v>0</v>
      </c>
      <c r="I96" s="161">
        <v>0</v>
      </c>
      <c r="J96" s="161">
        <v>0</v>
      </c>
    </row>
    <row r="97" spans="1:16" s="51" customFormat="1" ht="15">
      <c r="A97" s="8" t="s">
        <v>764</v>
      </c>
      <c r="B97" s="165">
        <v>122710.66</v>
      </c>
      <c r="C97" s="165">
        <v>135385.62</v>
      </c>
      <c r="D97" s="165">
        <v>98671.150000000009</v>
      </c>
      <c r="E97" s="165">
        <v>134156.19</v>
      </c>
      <c r="F97" s="165">
        <v>141519.57999999999</v>
      </c>
      <c r="G97" s="165">
        <v>126587.65000000002</v>
      </c>
      <c r="H97" s="165">
        <v>18064.100000000002</v>
      </c>
      <c r="I97" s="165">
        <v>17775.46</v>
      </c>
      <c r="J97" s="165">
        <v>17657.36</v>
      </c>
      <c r="K97" s="94">
        <f>B97-(SUM(B84:B96))</f>
        <v>0</v>
      </c>
      <c r="L97" s="94">
        <f t="shared" ref="L97:P97" si="7">C97-(SUM(C84:C96))</f>
        <v>0</v>
      </c>
      <c r="M97" s="94">
        <f t="shared" si="7"/>
        <v>0</v>
      </c>
      <c r="N97" s="94">
        <f t="shared" si="7"/>
        <v>0</v>
      </c>
      <c r="O97" s="94">
        <f t="shared" si="7"/>
        <v>0</v>
      </c>
      <c r="P97" s="94">
        <f t="shared" si="7"/>
        <v>0</v>
      </c>
    </row>
    <row r="98" spans="1:16" ht="15">
      <c r="A98" s="154"/>
      <c r="B98" s="161"/>
      <c r="C98" s="161"/>
      <c r="D98" s="161"/>
      <c r="E98" s="161"/>
      <c r="F98" s="161"/>
      <c r="G98" s="161"/>
      <c r="H98" s="161"/>
      <c r="I98" s="161"/>
      <c r="J98" s="161"/>
    </row>
    <row r="99" spans="1:16" ht="15">
      <c r="A99" s="154" t="s">
        <v>416</v>
      </c>
      <c r="B99" s="161">
        <v>0</v>
      </c>
      <c r="C99" s="161">
        <v>0</v>
      </c>
      <c r="D99" s="161">
        <v>0</v>
      </c>
      <c r="E99" s="161">
        <v>0</v>
      </c>
      <c r="F99" s="161">
        <v>606.78</v>
      </c>
      <c r="G99" s="161">
        <v>0</v>
      </c>
      <c r="H99" s="161">
        <v>0</v>
      </c>
      <c r="I99" s="161">
        <v>0</v>
      </c>
      <c r="J99" s="161">
        <v>0</v>
      </c>
    </row>
    <row r="100" spans="1:16" ht="15">
      <c r="A100" s="154" t="s">
        <v>722</v>
      </c>
      <c r="B100" s="161">
        <v>0</v>
      </c>
      <c r="C100" s="161">
        <v>13.9</v>
      </c>
      <c r="D100" s="161">
        <v>0</v>
      </c>
      <c r="E100" s="161">
        <v>0</v>
      </c>
      <c r="F100" s="161">
        <v>191.66</v>
      </c>
      <c r="G100" s="161">
        <v>0</v>
      </c>
      <c r="H100" s="161">
        <v>0</v>
      </c>
      <c r="I100" s="161">
        <v>0</v>
      </c>
      <c r="J100" s="161">
        <v>0</v>
      </c>
    </row>
    <row r="101" spans="1:16" s="51" customFormat="1" ht="15">
      <c r="A101" s="8" t="s">
        <v>765</v>
      </c>
      <c r="B101" s="165">
        <v>0</v>
      </c>
      <c r="C101" s="165">
        <v>13.9</v>
      </c>
      <c r="D101" s="165">
        <v>0</v>
      </c>
      <c r="E101" s="165">
        <v>0</v>
      </c>
      <c r="F101" s="165">
        <v>798.43999999999994</v>
      </c>
      <c r="G101" s="165">
        <v>0</v>
      </c>
      <c r="H101" s="165">
        <v>0</v>
      </c>
      <c r="I101" s="165">
        <v>0</v>
      </c>
      <c r="J101" s="165">
        <v>0</v>
      </c>
    </row>
    <row r="102" spans="1:16" ht="15">
      <c r="A102" s="154"/>
      <c r="B102" s="161"/>
      <c r="C102" s="161"/>
      <c r="D102" s="161"/>
      <c r="E102" s="161"/>
      <c r="F102" s="161"/>
      <c r="G102" s="161"/>
      <c r="H102" s="161"/>
      <c r="I102" s="161"/>
      <c r="J102" s="161"/>
    </row>
    <row r="103" spans="1:16" ht="15">
      <c r="A103" s="154" t="s">
        <v>383</v>
      </c>
      <c r="B103" s="161">
        <v>46956.41</v>
      </c>
      <c r="C103" s="161">
        <v>0</v>
      </c>
      <c r="D103" s="161">
        <v>14016.3</v>
      </c>
      <c r="E103" s="161">
        <v>46377.35</v>
      </c>
      <c r="F103" s="161">
        <v>5558.44</v>
      </c>
      <c r="G103" s="161">
        <v>6879.25</v>
      </c>
      <c r="H103" s="161">
        <v>0</v>
      </c>
      <c r="I103" s="161">
        <v>0</v>
      </c>
      <c r="J103" s="161">
        <v>0</v>
      </c>
    </row>
    <row r="104" spans="1:16" s="51" customFormat="1" ht="15">
      <c r="A104" s="8" t="s">
        <v>766</v>
      </c>
      <c r="B104" s="165">
        <v>46956.41</v>
      </c>
      <c r="C104" s="165">
        <v>0</v>
      </c>
      <c r="D104" s="165">
        <v>14016.3</v>
      </c>
      <c r="E104" s="165">
        <v>46377.35</v>
      </c>
      <c r="F104" s="165">
        <v>5558.44</v>
      </c>
      <c r="G104" s="165">
        <v>6879.25</v>
      </c>
      <c r="H104" s="165">
        <v>55500</v>
      </c>
      <c r="I104" s="165">
        <v>7000</v>
      </c>
      <c r="J104" s="165">
        <v>7000</v>
      </c>
      <c r="K104" s="94">
        <f>B104-(SUM(B103))</f>
        <v>0</v>
      </c>
      <c r="L104" s="94">
        <f t="shared" ref="L104:P104" si="8">C104-(SUM(C103))</f>
        <v>0</v>
      </c>
      <c r="M104" s="94">
        <f t="shared" si="8"/>
        <v>0</v>
      </c>
      <c r="N104" s="94">
        <f t="shared" si="8"/>
        <v>0</v>
      </c>
      <c r="O104" s="94">
        <f t="shared" si="8"/>
        <v>0</v>
      </c>
      <c r="P104" s="94">
        <f t="shared" si="8"/>
        <v>0</v>
      </c>
    </row>
    <row r="105" spans="1:16" ht="15">
      <c r="A105" s="154"/>
      <c r="B105" s="161"/>
      <c r="C105" s="161"/>
      <c r="D105" s="161"/>
      <c r="E105" s="161"/>
      <c r="F105" s="161"/>
      <c r="G105" s="161"/>
      <c r="H105" s="161"/>
      <c r="I105" s="161"/>
      <c r="J105" s="161"/>
    </row>
    <row r="106" spans="1:16" ht="15">
      <c r="A106" s="154" t="s">
        <v>498</v>
      </c>
      <c r="B106" s="161">
        <v>0</v>
      </c>
      <c r="C106" s="161">
        <v>0</v>
      </c>
      <c r="D106" s="161">
        <v>0</v>
      </c>
      <c r="E106" s="161">
        <v>0</v>
      </c>
      <c r="F106" s="161">
        <v>0</v>
      </c>
      <c r="G106" s="161">
        <v>0</v>
      </c>
      <c r="H106" s="161">
        <v>0</v>
      </c>
      <c r="I106" s="161">
        <v>0</v>
      </c>
      <c r="J106" s="161">
        <v>0</v>
      </c>
    </row>
    <row r="107" spans="1:16" ht="15">
      <c r="A107" s="154" t="s">
        <v>729</v>
      </c>
      <c r="B107" s="161">
        <v>0</v>
      </c>
      <c r="C107" s="161">
        <v>0</v>
      </c>
      <c r="D107" s="161">
        <v>0</v>
      </c>
      <c r="E107" s="161">
        <v>0</v>
      </c>
      <c r="F107" s="161">
        <v>179</v>
      </c>
      <c r="G107" s="161">
        <v>0</v>
      </c>
      <c r="H107" s="161">
        <v>0</v>
      </c>
      <c r="I107" s="161">
        <v>0</v>
      </c>
      <c r="J107" s="161">
        <v>0</v>
      </c>
    </row>
    <row r="108" spans="1:16" ht="15">
      <c r="A108" s="154" t="s">
        <v>385</v>
      </c>
      <c r="B108" s="161">
        <v>0</v>
      </c>
      <c r="C108" s="161">
        <v>319</v>
      </c>
      <c r="D108" s="161">
        <v>0</v>
      </c>
      <c r="E108" s="161">
        <v>0</v>
      </c>
      <c r="F108" s="161">
        <v>50</v>
      </c>
      <c r="G108" s="161">
        <v>199</v>
      </c>
      <c r="H108" s="161">
        <v>0</v>
      </c>
      <c r="I108" s="161">
        <v>0</v>
      </c>
      <c r="J108" s="161">
        <v>0</v>
      </c>
    </row>
    <row r="109" spans="1:16" ht="15">
      <c r="A109" s="154" t="s">
        <v>675</v>
      </c>
      <c r="B109" s="161">
        <v>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1">
        <v>0</v>
      </c>
      <c r="J109" s="161">
        <v>0</v>
      </c>
    </row>
    <row r="110" spans="1:16" ht="15">
      <c r="A110" s="219" t="s">
        <v>848</v>
      </c>
      <c r="B110" s="167">
        <v>107.17</v>
      </c>
      <c r="C110" s="167">
        <v>0</v>
      </c>
      <c r="D110" s="167">
        <v>0</v>
      </c>
      <c r="E110" s="167">
        <v>0</v>
      </c>
      <c r="F110" s="167">
        <v>0</v>
      </c>
      <c r="G110" s="167">
        <v>0</v>
      </c>
      <c r="H110" s="161"/>
      <c r="I110" s="161"/>
      <c r="J110" s="161"/>
    </row>
    <row r="111" spans="1:16" s="51" customFormat="1" ht="15">
      <c r="A111" s="8" t="s">
        <v>767</v>
      </c>
      <c r="B111" s="165">
        <v>107.17</v>
      </c>
      <c r="C111" s="165">
        <v>319</v>
      </c>
      <c r="D111" s="165">
        <v>0</v>
      </c>
      <c r="E111" s="165">
        <v>0</v>
      </c>
      <c r="F111" s="165">
        <v>229</v>
      </c>
      <c r="G111" s="165">
        <v>199</v>
      </c>
      <c r="H111" s="165">
        <v>306</v>
      </c>
      <c r="I111" s="165">
        <v>306</v>
      </c>
      <c r="J111" s="165">
        <v>59</v>
      </c>
      <c r="K111" s="94">
        <f>B111-(SUM(B106:B110))</f>
        <v>0</v>
      </c>
      <c r="L111" s="94">
        <f t="shared" ref="L111:P111" si="9">C111-(SUM(C106:C110))</f>
        <v>0</v>
      </c>
      <c r="M111" s="94">
        <f t="shared" si="9"/>
        <v>0</v>
      </c>
      <c r="N111" s="94">
        <f t="shared" si="9"/>
        <v>0</v>
      </c>
      <c r="O111" s="94">
        <f t="shared" si="9"/>
        <v>0</v>
      </c>
      <c r="P111" s="94">
        <f t="shared" si="9"/>
        <v>0</v>
      </c>
    </row>
    <row r="112" spans="1:16" ht="15">
      <c r="A112" s="154"/>
      <c r="B112" s="161"/>
      <c r="C112" s="161"/>
      <c r="D112" s="161"/>
      <c r="E112" s="161"/>
      <c r="F112" s="161"/>
      <c r="G112" s="161"/>
      <c r="H112" s="161"/>
      <c r="I112" s="161"/>
      <c r="J112" s="161"/>
    </row>
    <row r="113" spans="1:16" ht="15">
      <c r="A113" s="154" t="s">
        <v>735</v>
      </c>
      <c r="B113" s="161">
        <v>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1">
        <v>0</v>
      </c>
      <c r="J113" s="161">
        <v>0</v>
      </c>
    </row>
    <row r="114" spans="1:16" ht="15">
      <c r="A114" s="154" t="s">
        <v>252</v>
      </c>
      <c r="B114" s="161">
        <v>-29.99</v>
      </c>
      <c r="C114" s="161">
        <v>15.16</v>
      </c>
      <c r="D114" s="161">
        <v>0</v>
      </c>
      <c r="E114" s="161">
        <v>6.59</v>
      </c>
      <c r="F114" s="161">
        <v>0</v>
      </c>
      <c r="G114" s="161">
        <v>0</v>
      </c>
      <c r="H114" s="161">
        <v>0</v>
      </c>
      <c r="I114" s="161">
        <v>0</v>
      </c>
      <c r="J114" s="161">
        <v>0</v>
      </c>
    </row>
    <row r="115" spans="1:16" ht="15">
      <c r="A115" s="154" t="s">
        <v>253</v>
      </c>
      <c r="B115" s="161">
        <v>1527.73</v>
      </c>
      <c r="C115" s="161">
        <v>2107.71</v>
      </c>
      <c r="D115" s="161">
        <v>2322.7400000000002</v>
      </c>
      <c r="E115" s="161">
        <v>1816.7</v>
      </c>
      <c r="F115" s="161">
        <v>1413.45</v>
      </c>
      <c r="G115" s="161">
        <v>1692.25</v>
      </c>
      <c r="H115" s="161">
        <v>0</v>
      </c>
      <c r="I115" s="161">
        <v>0</v>
      </c>
      <c r="J115" s="161">
        <v>0</v>
      </c>
    </row>
    <row r="116" spans="1:16" s="51" customFormat="1" ht="15">
      <c r="A116" s="8" t="s">
        <v>768</v>
      </c>
      <c r="B116" s="165">
        <v>1497.74</v>
      </c>
      <c r="C116" s="165">
        <v>2122.87</v>
      </c>
      <c r="D116" s="165">
        <v>2322.7400000000002</v>
      </c>
      <c r="E116" s="165">
        <v>1823.29</v>
      </c>
      <c r="F116" s="165">
        <v>1413.45</v>
      </c>
      <c r="G116" s="165">
        <v>1692.25</v>
      </c>
      <c r="H116" s="165">
        <v>2056</v>
      </c>
      <c r="I116" s="165">
        <v>2056</v>
      </c>
      <c r="J116" s="165">
        <v>2048</v>
      </c>
      <c r="K116" s="94">
        <f>B116-(SUM(B113:B115))</f>
        <v>0</v>
      </c>
      <c r="L116" s="94">
        <f t="shared" ref="L116:P116" si="10">C116-(SUM(C113:C115))</f>
        <v>0</v>
      </c>
      <c r="M116" s="94">
        <f t="shared" si="10"/>
        <v>0</v>
      </c>
      <c r="N116" s="94">
        <f t="shared" si="10"/>
        <v>0</v>
      </c>
      <c r="O116" s="94">
        <f t="shared" si="10"/>
        <v>0</v>
      </c>
      <c r="P116" s="94">
        <f t="shared" si="10"/>
        <v>0</v>
      </c>
    </row>
    <row r="117" spans="1:16" ht="15">
      <c r="A117" s="154"/>
      <c r="B117" s="161"/>
      <c r="C117" s="161"/>
      <c r="D117" s="161"/>
      <c r="E117" s="161"/>
      <c r="F117" s="161"/>
      <c r="G117" s="161"/>
      <c r="H117" s="161"/>
      <c r="I117" s="161"/>
      <c r="J117" s="161"/>
    </row>
    <row r="118" spans="1:16" ht="15">
      <c r="A118" s="154" t="s">
        <v>387</v>
      </c>
      <c r="B118" s="161">
        <v>3056.7700000000004</v>
      </c>
      <c r="C118" s="161">
        <v>4610.3100000000004</v>
      </c>
      <c r="D118" s="161">
        <v>5724.09</v>
      </c>
      <c r="E118" s="161">
        <v>2641.43</v>
      </c>
      <c r="F118" s="161">
        <v>5410.8799999999992</v>
      </c>
      <c r="G118" s="161">
        <v>10402.799999999999</v>
      </c>
      <c r="H118" s="161">
        <v>0</v>
      </c>
      <c r="I118" s="161">
        <v>0</v>
      </c>
      <c r="J118" s="161">
        <v>0</v>
      </c>
    </row>
    <row r="119" spans="1:16" ht="15">
      <c r="A119" s="154" t="s">
        <v>254</v>
      </c>
      <c r="B119" s="161">
        <v>0</v>
      </c>
      <c r="C119" s="161">
        <v>0</v>
      </c>
      <c r="D119" s="161"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</row>
    <row r="120" spans="1:16" ht="15">
      <c r="A120" s="154" t="s">
        <v>255</v>
      </c>
      <c r="B120" s="161">
        <v>4249.12</v>
      </c>
      <c r="C120" s="161">
        <v>1035.3000000000002</v>
      </c>
      <c r="D120" s="161">
        <v>1693.77</v>
      </c>
      <c r="E120" s="161">
        <v>3145.91</v>
      </c>
      <c r="F120" s="161">
        <v>3776.96</v>
      </c>
      <c r="G120" s="161">
        <v>2283.31</v>
      </c>
      <c r="H120" s="161">
        <v>0</v>
      </c>
      <c r="I120" s="161">
        <v>0</v>
      </c>
      <c r="J120" s="161">
        <v>0</v>
      </c>
    </row>
    <row r="121" spans="1:16" ht="15">
      <c r="A121" s="154" t="s">
        <v>258</v>
      </c>
      <c r="B121" s="161">
        <v>1334.16</v>
      </c>
      <c r="C121" s="161">
        <v>3954.57</v>
      </c>
      <c r="D121" s="161">
        <v>4989.8599999999988</v>
      </c>
      <c r="E121" s="161">
        <v>8381.69</v>
      </c>
      <c r="F121" s="161">
        <v>2495.85</v>
      </c>
      <c r="G121" s="161">
        <v>3154.61</v>
      </c>
      <c r="H121" s="161">
        <v>0</v>
      </c>
      <c r="I121" s="161">
        <v>0</v>
      </c>
      <c r="J121" s="161">
        <v>0</v>
      </c>
    </row>
    <row r="122" spans="1:16" ht="15">
      <c r="A122" s="154" t="s">
        <v>499</v>
      </c>
      <c r="B122" s="161">
        <v>8.74</v>
      </c>
      <c r="C122" s="161">
        <v>0</v>
      </c>
      <c r="D122" s="161">
        <v>0</v>
      </c>
      <c r="E122" s="161">
        <v>0</v>
      </c>
      <c r="F122" s="161">
        <v>0</v>
      </c>
      <c r="G122" s="161">
        <v>424.09</v>
      </c>
      <c r="H122" s="161">
        <v>0</v>
      </c>
      <c r="I122" s="161">
        <v>0</v>
      </c>
      <c r="J122" s="161">
        <v>0</v>
      </c>
    </row>
    <row r="123" spans="1:16" ht="15">
      <c r="A123" s="154" t="s">
        <v>266</v>
      </c>
      <c r="B123" s="161">
        <v>1449.35</v>
      </c>
      <c r="C123" s="161">
        <v>0</v>
      </c>
      <c r="D123" s="161"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</row>
    <row r="124" spans="1:16" ht="15">
      <c r="A124" s="154" t="s">
        <v>388</v>
      </c>
      <c r="B124" s="161">
        <v>0</v>
      </c>
      <c r="C124" s="161">
        <v>0</v>
      </c>
      <c r="D124" s="161">
        <v>0</v>
      </c>
      <c r="E124" s="161">
        <v>0</v>
      </c>
      <c r="F124" s="161">
        <v>0</v>
      </c>
      <c r="G124" s="161">
        <v>0</v>
      </c>
      <c r="H124" s="161">
        <v>0</v>
      </c>
      <c r="I124" s="161">
        <v>0</v>
      </c>
      <c r="J124" s="161">
        <v>0</v>
      </c>
    </row>
    <row r="125" spans="1:16" ht="15">
      <c r="A125" s="154" t="s">
        <v>269</v>
      </c>
      <c r="B125" s="161">
        <v>0</v>
      </c>
      <c r="C125" s="161">
        <v>0</v>
      </c>
      <c r="D125" s="161">
        <v>0</v>
      </c>
      <c r="E125" s="161">
        <v>0</v>
      </c>
      <c r="F125" s="161">
        <v>0</v>
      </c>
      <c r="G125" s="161">
        <v>0</v>
      </c>
      <c r="H125" s="161">
        <v>0</v>
      </c>
      <c r="I125" s="161">
        <v>0</v>
      </c>
      <c r="J125" s="161">
        <v>0</v>
      </c>
    </row>
    <row r="126" spans="1:16" ht="15">
      <c r="A126" s="154" t="s">
        <v>483</v>
      </c>
      <c r="B126" s="161">
        <v>7208.67</v>
      </c>
      <c r="C126" s="161">
        <v>6035.21</v>
      </c>
      <c r="D126" s="161">
        <v>10302</v>
      </c>
      <c r="E126" s="161">
        <v>6615.8200000000006</v>
      </c>
      <c r="F126" s="161">
        <v>5686.82</v>
      </c>
      <c r="G126" s="161">
        <v>10767.26</v>
      </c>
      <c r="H126" s="161">
        <v>0</v>
      </c>
      <c r="I126" s="161">
        <v>0</v>
      </c>
      <c r="J126" s="161">
        <v>0</v>
      </c>
    </row>
    <row r="127" spans="1:16" ht="15">
      <c r="A127" s="154" t="s">
        <v>272</v>
      </c>
      <c r="B127" s="161">
        <v>0</v>
      </c>
      <c r="C127" s="161">
        <v>0</v>
      </c>
      <c r="D127" s="161">
        <v>0</v>
      </c>
      <c r="E127" s="161">
        <v>0</v>
      </c>
      <c r="F127" s="161">
        <v>0</v>
      </c>
      <c r="G127" s="161">
        <v>0</v>
      </c>
      <c r="H127" s="161">
        <v>0</v>
      </c>
      <c r="I127" s="161">
        <v>0</v>
      </c>
      <c r="J127" s="161">
        <v>0</v>
      </c>
    </row>
    <row r="128" spans="1:16" ht="15">
      <c r="A128" s="154" t="s">
        <v>273</v>
      </c>
      <c r="B128" s="161">
        <v>1402.25</v>
      </c>
      <c r="C128" s="161">
        <v>7797.96</v>
      </c>
      <c r="D128" s="161">
        <v>1404.85</v>
      </c>
      <c r="E128" s="161">
        <v>1890.79</v>
      </c>
      <c r="F128" s="161">
        <v>1442.13</v>
      </c>
      <c r="G128" s="161">
        <v>3817.4300000000003</v>
      </c>
      <c r="H128" s="161">
        <v>0</v>
      </c>
      <c r="I128" s="161">
        <v>0</v>
      </c>
      <c r="J128" s="161">
        <v>0</v>
      </c>
    </row>
    <row r="129" spans="1:16" ht="15">
      <c r="A129" s="154" t="s">
        <v>268</v>
      </c>
      <c r="B129" s="161">
        <v>5690.75</v>
      </c>
      <c r="C129" s="161">
        <v>7860.85</v>
      </c>
      <c r="D129" s="161">
        <v>5756.22</v>
      </c>
      <c r="E129" s="161">
        <v>10207.66</v>
      </c>
      <c r="F129" s="161">
        <v>13256.82</v>
      </c>
      <c r="G129" s="161">
        <v>3602.34</v>
      </c>
      <c r="H129" s="161">
        <v>0</v>
      </c>
      <c r="I129" s="161">
        <v>0</v>
      </c>
      <c r="J129" s="161">
        <v>0</v>
      </c>
    </row>
    <row r="130" spans="1:16" ht="15">
      <c r="A130" s="154" t="s">
        <v>389</v>
      </c>
      <c r="B130" s="161">
        <v>843.16</v>
      </c>
      <c r="C130" s="161">
        <v>0</v>
      </c>
      <c r="D130" s="161">
        <v>3500.96</v>
      </c>
      <c r="E130" s="161">
        <v>1906.67</v>
      </c>
      <c r="F130" s="161">
        <v>2298.19</v>
      </c>
      <c r="G130" s="161">
        <v>0</v>
      </c>
      <c r="H130" s="161">
        <v>0</v>
      </c>
      <c r="I130" s="161">
        <v>0</v>
      </c>
      <c r="J130" s="161">
        <v>0</v>
      </c>
    </row>
    <row r="131" spans="1:16" ht="15">
      <c r="A131" s="154" t="s">
        <v>278</v>
      </c>
      <c r="B131" s="161">
        <v>4574.01</v>
      </c>
      <c r="C131" s="161">
        <v>7659.99</v>
      </c>
      <c r="D131" s="161">
        <v>5971.18</v>
      </c>
      <c r="E131" s="161">
        <v>2398.87</v>
      </c>
      <c r="F131" s="161">
        <v>2380.06</v>
      </c>
      <c r="G131" s="161">
        <v>3763.31</v>
      </c>
      <c r="H131" s="161">
        <v>0</v>
      </c>
      <c r="I131" s="161">
        <v>0</v>
      </c>
      <c r="J131" s="161">
        <v>0</v>
      </c>
    </row>
    <row r="132" spans="1:16" ht="15">
      <c r="A132" s="154" t="s">
        <v>390</v>
      </c>
      <c r="B132" s="161">
        <v>0</v>
      </c>
      <c r="C132" s="161">
        <v>0</v>
      </c>
      <c r="D132" s="161">
        <v>0</v>
      </c>
      <c r="E132" s="161">
        <v>0</v>
      </c>
      <c r="F132" s="161">
        <v>0</v>
      </c>
      <c r="G132" s="161">
        <v>0</v>
      </c>
      <c r="H132" s="161">
        <v>0</v>
      </c>
      <c r="I132" s="161">
        <v>0</v>
      </c>
      <c r="J132" s="161">
        <v>0</v>
      </c>
    </row>
    <row r="133" spans="1:16" ht="15">
      <c r="A133" s="154" t="s">
        <v>486</v>
      </c>
      <c r="B133" s="161">
        <v>1822.67</v>
      </c>
      <c r="C133" s="161">
        <v>8094.7099999999991</v>
      </c>
      <c r="D133" s="161">
        <v>8706.31</v>
      </c>
      <c r="E133" s="161">
        <v>3884.8199999999997</v>
      </c>
      <c r="F133" s="161">
        <v>6095.77</v>
      </c>
      <c r="G133" s="161">
        <v>10298.89</v>
      </c>
      <c r="H133" s="161">
        <v>0</v>
      </c>
      <c r="I133" s="161">
        <v>0</v>
      </c>
      <c r="J133" s="161">
        <v>0</v>
      </c>
    </row>
    <row r="134" spans="1:16" ht="15">
      <c r="A134" s="154" t="s">
        <v>283</v>
      </c>
      <c r="B134" s="161">
        <v>0</v>
      </c>
      <c r="C134" s="161">
        <v>0</v>
      </c>
      <c r="D134" s="161">
        <v>0</v>
      </c>
      <c r="E134" s="161">
        <v>0</v>
      </c>
      <c r="F134" s="161">
        <v>0</v>
      </c>
      <c r="G134" s="161">
        <v>0</v>
      </c>
      <c r="H134" s="161">
        <v>0</v>
      </c>
      <c r="I134" s="161">
        <v>0</v>
      </c>
      <c r="J134" s="161">
        <v>0</v>
      </c>
    </row>
    <row r="135" spans="1:16" ht="15">
      <c r="A135" s="154" t="s">
        <v>353</v>
      </c>
      <c r="B135" s="161">
        <v>920.24</v>
      </c>
      <c r="C135" s="161">
        <v>1899.04</v>
      </c>
      <c r="D135" s="161">
        <v>6577.87</v>
      </c>
      <c r="E135" s="161">
        <v>2245.8900000000003</v>
      </c>
      <c r="F135" s="161">
        <v>6018.46</v>
      </c>
      <c r="G135" s="161">
        <v>3597.09</v>
      </c>
      <c r="H135" s="161">
        <v>0</v>
      </c>
      <c r="I135" s="161">
        <v>0</v>
      </c>
      <c r="J135" s="161">
        <v>0</v>
      </c>
    </row>
    <row r="136" spans="1:16" ht="15">
      <c r="A136" s="154" t="s">
        <v>284</v>
      </c>
      <c r="B136" s="161">
        <v>0</v>
      </c>
      <c r="C136" s="161">
        <v>0</v>
      </c>
      <c r="D136" s="161">
        <v>65.95</v>
      </c>
      <c r="E136" s="161">
        <v>0</v>
      </c>
      <c r="F136" s="161">
        <v>0</v>
      </c>
      <c r="G136" s="161">
        <v>0</v>
      </c>
      <c r="H136" s="161">
        <v>0</v>
      </c>
      <c r="I136" s="161">
        <v>0</v>
      </c>
      <c r="J136" s="161">
        <v>0</v>
      </c>
    </row>
    <row r="137" spans="1:16" ht="15">
      <c r="A137" s="154" t="s">
        <v>500</v>
      </c>
      <c r="B137" s="161">
        <v>0</v>
      </c>
      <c r="C137" s="161">
        <v>0</v>
      </c>
      <c r="D137" s="161">
        <v>0</v>
      </c>
      <c r="E137" s="161">
        <v>0</v>
      </c>
      <c r="F137" s="161">
        <v>0</v>
      </c>
      <c r="G137" s="161">
        <v>0</v>
      </c>
      <c r="H137" s="161">
        <v>0</v>
      </c>
      <c r="I137" s="161">
        <v>0</v>
      </c>
      <c r="J137" s="161">
        <v>0</v>
      </c>
    </row>
    <row r="138" spans="1:16" ht="15">
      <c r="A138" s="154" t="s">
        <v>501</v>
      </c>
      <c r="B138" s="161">
        <v>0</v>
      </c>
      <c r="C138" s="161">
        <v>0</v>
      </c>
      <c r="D138" s="161">
        <v>0</v>
      </c>
      <c r="E138" s="161">
        <v>0</v>
      </c>
      <c r="F138" s="161">
        <v>0</v>
      </c>
      <c r="G138" s="161">
        <v>0</v>
      </c>
      <c r="H138" s="161">
        <v>0</v>
      </c>
      <c r="I138" s="161">
        <v>0</v>
      </c>
      <c r="J138" s="161">
        <v>0</v>
      </c>
    </row>
    <row r="139" spans="1:16" s="51" customFormat="1" ht="15">
      <c r="A139" s="8" t="s">
        <v>769</v>
      </c>
      <c r="B139" s="165">
        <v>32559.89</v>
      </c>
      <c r="C139" s="165">
        <v>48947.94</v>
      </c>
      <c r="D139" s="165">
        <v>54693.06</v>
      </c>
      <c r="E139" s="165">
        <v>43319.55</v>
      </c>
      <c r="F139" s="165">
        <v>48861.94</v>
      </c>
      <c r="G139" s="165">
        <v>52111.13</v>
      </c>
      <c r="H139" s="165">
        <v>62000</v>
      </c>
      <c r="I139" s="165">
        <v>56000</v>
      </c>
      <c r="J139" s="165">
        <v>52631</v>
      </c>
      <c r="K139" s="94">
        <f>B139-(SUM(B118:B138))</f>
        <v>0</v>
      </c>
      <c r="L139" s="94">
        <f t="shared" ref="L139:P139" si="11">C139-(SUM(C118:C138))</f>
        <v>0</v>
      </c>
      <c r="M139" s="94">
        <f t="shared" si="11"/>
        <v>0</v>
      </c>
      <c r="N139" s="94">
        <f t="shared" si="11"/>
        <v>0</v>
      </c>
      <c r="O139" s="94">
        <f t="shared" si="11"/>
        <v>0</v>
      </c>
      <c r="P139" s="94">
        <f t="shared" si="11"/>
        <v>0</v>
      </c>
    </row>
    <row r="140" spans="1:16" ht="15">
      <c r="A140" s="154"/>
      <c r="B140" s="161"/>
      <c r="C140" s="161"/>
      <c r="D140" s="161"/>
      <c r="E140" s="161"/>
      <c r="F140" s="161"/>
      <c r="G140" s="161"/>
      <c r="H140" s="161"/>
      <c r="I140" s="161"/>
      <c r="J140" s="161"/>
    </row>
    <row r="141" spans="1:16" ht="15">
      <c r="A141" s="154" t="s">
        <v>502</v>
      </c>
      <c r="B141" s="161">
        <v>4045</v>
      </c>
      <c r="C141" s="161">
        <v>8315</v>
      </c>
      <c r="D141" s="161">
        <v>0</v>
      </c>
      <c r="E141" s="161">
        <v>-2790</v>
      </c>
      <c r="F141" s="161">
        <v>655</v>
      </c>
      <c r="G141" s="161">
        <v>2961.67</v>
      </c>
      <c r="H141" s="161">
        <v>0</v>
      </c>
      <c r="I141" s="161">
        <v>0</v>
      </c>
      <c r="J141" s="161">
        <v>0</v>
      </c>
    </row>
    <row r="142" spans="1:16" ht="15">
      <c r="A142" s="154" t="s">
        <v>503</v>
      </c>
      <c r="B142" s="161">
        <v>6175</v>
      </c>
      <c r="C142" s="161">
        <v>0</v>
      </c>
      <c r="D142" s="161">
        <v>879.52</v>
      </c>
      <c r="E142" s="161">
        <v>1200</v>
      </c>
      <c r="F142" s="161">
        <v>995</v>
      </c>
      <c r="G142" s="161">
        <v>0</v>
      </c>
      <c r="H142" s="161">
        <v>0</v>
      </c>
      <c r="I142" s="161">
        <v>0</v>
      </c>
      <c r="J142" s="161">
        <v>0</v>
      </c>
    </row>
    <row r="143" spans="1:16" ht="15">
      <c r="A143" s="154" t="s">
        <v>391</v>
      </c>
      <c r="B143" s="161">
        <v>0</v>
      </c>
      <c r="C143" s="161">
        <v>0</v>
      </c>
      <c r="D143" s="161">
        <v>11194.2</v>
      </c>
      <c r="E143" s="161">
        <v>0</v>
      </c>
      <c r="F143" s="161">
        <v>0</v>
      </c>
      <c r="G143" s="161">
        <v>817.53</v>
      </c>
      <c r="H143" s="161">
        <v>0</v>
      </c>
      <c r="I143" s="161">
        <v>0</v>
      </c>
      <c r="J143" s="161">
        <v>0</v>
      </c>
    </row>
    <row r="144" spans="1:16" ht="15">
      <c r="A144" s="154" t="s">
        <v>742</v>
      </c>
      <c r="B144" s="161">
        <v>199</v>
      </c>
      <c r="C144" s="161">
        <v>0</v>
      </c>
      <c r="D144" s="161">
        <v>0</v>
      </c>
      <c r="E144" s="161">
        <v>0</v>
      </c>
      <c r="F144" s="161">
        <v>0</v>
      </c>
      <c r="G144" s="161">
        <v>0</v>
      </c>
      <c r="H144" s="161">
        <v>0</v>
      </c>
      <c r="I144" s="161">
        <v>0</v>
      </c>
      <c r="J144" s="161">
        <v>0</v>
      </c>
    </row>
    <row r="145" spans="1:16" ht="15">
      <c r="A145" s="154" t="s">
        <v>290</v>
      </c>
      <c r="B145" s="161">
        <v>0</v>
      </c>
      <c r="C145" s="161">
        <v>0</v>
      </c>
      <c r="D145" s="161">
        <v>0</v>
      </c>
      <c r="E145" s="161">
        <v>0</v>
      </c>
      <c r="F145" s="161">
        <v>1650</v>
      </c>
      <c r="G145" s="161">
        <v>0</v>
      </c>
      <c r="H145" s="161">
        <v>0</v>
      </c>
      <c r="I145" s="161">
        <v>0</v>
      </c>
      <c r="J145" s="161">
        <v>0</v>
      </c>
    </row>
    <row r="146" spans="1:16" ht="15">
      <c r="A146" s="154" t="s">
        <v>504</v>
      </c>
      <c r="B146" s="161">
        <v>0</v>
      </c>
      <c r="C146" s="161">
        <v>0</v>
      </c>
      <c r="D146" s="161">
        <v>133.15</v>
      </c>
      <c r="E146" s="161">
        <v>0</v>
      </c>
      <c r="F146" s="161">
        <v>0</v>
      </c>
      <c r="G146" s="161">
        <v>0</v>
      </c>
      <c r="H146" s="161">
        <v>0</v>
      </c>
      <c r="I146" s="161">
        <v>0</v>
      </c>
      <c r="J146" s="161">
        <v>0</v>
      </c>
    </row>
    <row r="147" spans="1:16" ht="15">
      <c r="A147" s="154" t="s">
        <v>392</v>
      </c>
      <c r="B147" s="161">
        <v>212.85</v>
      </c>
      <c r="C147" s="161">
        <v>1714.3500000000001</v>
      </c>
      <c r="D147" s="161">
        <v>77.77</v>
      </c>
      <c r="E147" s="161">
        <v>58.15</v>
      </c>
      <c r="F147" s="161">
        <v>0</v>
      </c>
      <c r="G147" s="161">
        <v>609.41999999999996</v>
      </c>
      <c r="H147" s="161">
        <v>0</v>
      </c>
      <c r="I147" s="161">
        <v>0</v>
      </c>
      <c r="J147" s="161">
        <v>0</v>
      </c>
    </row>
    <row r="148" spans="1:16" ht="15">
      <c r="A148" s="154" t="s">
        <v>446</v>
      </c>
      <c r="B148" s="161">
        <v>0</v>
      </c>
      <c r="C148" s="161">
        <v>0</v>
      </c>
      <c r="D148" s="161">
        <v>0</v>
      </c>
      <c r="E148" s="161">
        <v>600</v>
      </c>
      <c r="F148" s="161">
        <v>0</v>
      </c>
      <c r="G148" s="161">
        <v>2000</v>
      </c>
      <c r="H148" s="161">
        <v>0</v>
      </c>
      <c r="I148" s="161">
        <v>0</v>
      </c>
      <c r="J148" s="161">
        <v>0</v>
      </c>
    </row>
    <row r="149" spans="1:16" ht="15">
      <c r="A149" s="154" t="s">
        <v>746</v>
      </c>
      <c r="B149" s="161">
        <v>0</v>
      </c>
      <c r="C149" s="161">
        <v>0</v>
      </c>
      <c r="D149" s="161"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</row>
    <row r="150" spans="1:16" s="51" customFormat="1" ht="15">
      <c r="A150" s="8" t="s">
        <v>770</v>
      </c>
      <c r="B150" s="165">
        <v>10631.85</v>
      </c>
      <c r="C150" s="165">
        <v>10029.35</v>
      </c>
      <c r="D150" s="165">
        <v>12284.640000000001</v>
      </c>
      <c r="E150" s="165">
        <v>-931.84999999999991</v>
      </c>
      <c r="F150" s="165">
        <v>3300</v>
      </c>
      <c r="G150" s="165">
        <v>6388.62</v>
      </c>
      <c r="H150" s="165">
        <v>8193</v>
      </c>
      <c r="I150" s="165">
        <v>5153</v>
      </c>
      <c r="J150" s="165">
        <v>5835</v>
      </c>
      <c r="K150" s="94">
        <f>B150-(SUM(B141:B149))</f>
        <v>0</v>
      </c>
      <c r="L150" s="94">
        <f t="shared" ref="L150:P150" si="12">C150-(SUM(C141:C149))</f>
        <v>0</v>
      </c>
      <c r="M150" s="94">
        <f t="shared" si="12"/>
        <v>0</v>
      </c>
      <c r="N150" s="94">
        <f t="shared" si="12"/>
        <v>0</v>
      </c>
      <c r="O150" s="94">
        <f t="shared" si="12"/>
        <v>0</v>
      </c>
      <c r="P150" s="94">
        <f t="shared" si="12"/>
        <v>0</v>
      </c>
    </row>
    <row r="151" spans="1:16" ht="15">
      <c r="A151" s="154"/>
      <c r="B151" s="161"/>
      <c r="C151" s="161"/>
      <c r="D151" s="161"/>
      <c r="E151" s="161"/>
      <c r="F151" s="161"/>
      <c r="G151" s="161"/>
      <c r="H151" s="161"/>
      <c r="I151" s="161"/>
      <c r="J151" s="161"/>
    </row>
    <row r="152" spans="1:16" ht="15">
      <c r="A152" s="154" t="s">
        <v>292</v>
      </c>
      <c r="B152" s="161">
        <v>0</v>
      </c>
      <c r="C152" s="161">
        <v>0</v>
      </c>
      <c r="D152" s="161">
        <v>0</v>
      </c>
      <c r="E152" s="161">
        <v>0</v>
      </c>
      <c r="F152" s="161">
        <v>0</v>
      </c>
      <c r="G152" s="161">
        <v>0</v>
      </c>
      <c r="H152" s="161">
        <v>0</v>
      </c>
      <c r="I152" s="161">
        <v>0</v>
      </c>
      <c r="J152" s="161">
        <v>0</v>
      </c>
    </row>
    <row r="153" spans="1:16" ht="15">
      <c r="A153" s="154" t="s">
        <v>394</v>
      </c>
      <c r="B153" s="161">
        <v>130109.82</v>
      </c>
      <c r="C153" s="161">
        <v>77938.490000000005</v>
      </c>
      <c r="D153" s="161">
        <v>101430.81</v>
      </c>
      <c r="E153" s="161">
        <v>119321.55</v>
      </c>
      <c r="F153" s="161">
        <v>183235.51</v>
      </c>
      <c r="G153" s="161">
        <v>247449.55</v>
      </c>
      <c r="H153" s="161">
        <v>0</v>
      </c>
      <c r="I153" s="161">
        <v>0</v>
      </c>
      <c r="J153" s="161">
        <v>0</v>
      </c>
    </row>
    <row r="154" spans="1:16" ht="15">
      <c r="A154" s="154" t="s">
        <v>354</v>
      </c>
      <c r="B154" s="161">
        <v>576.80999999999949</v>
      </c>
      <c r="C154" s="161">
        <v>69053.959999999992</v>
      </c>
      <c r="D154" s="161">
        <v>105542.55</v>
      </c>
      <c r="E154" s="161">
        <v>108805.26</v>
      </c>
      <c r="F154" s="161">
        <v>77654.710000000006</v>
      </c>
      <c r="G154" s="161">
        <v>53126</v>
      </c>
      <c r="H154" s="161">
        <v>0</v>
      </c>
      <c r="I154" s="161">
        <v>0</v>
      </c>
      <c r="J154" s="161">
        <v>0</v>
      </c>
    </row>
    <row r="155" spans="1:16" ht="15">
      <c r="A155" s="220" t="s">
        <v>505</v>
      </c>
      <c r="B155" s="161">
        <v>0</v>
      </c>
      <c r="C155" s="161">
        <v>0</v>
      </c>
      <c r="D155" s="161">
        <v>0</v>
      </c>
      <c r="E155" s="161">
        <v>0</v>
      </c>
      <c r="F155" s="161">
        <v>139.63999999999999</v>
      </c>
      <c r="G155" s="161">
        <v>0</v>
      </c>
      <c r="H155" s="161">
        <v>0</v>
      </c>
      <c r="I155" s="161">
        <v>0</v>
      </c>
      <c r="J155" s="161">
        <v>0</v>
      </c>
    </row>
    <row r="156" spans="1:16" ht="15">
      <c r="A156" s="219" t="s">
        <v>896</v>
      </c>
      <c r="B156" s="167">
        <v>0</v>
      </c>
      <c r="C156" s="167">
        <v>0</v>
      </c>
      <c r="D156" s="167">
        <v>0</v>
      </c>
      <c r="E156" s="167">
        <v>0</v>
      </c>
      <c r="F156" s="167">
        <v>0</v>
      </c>
      <c r="G156" s="167">
        <v>-99.52</v>
      </c>
      <c r="H156" s="173"/>
      <c r="I156" s="173"/>
      <c r="J156" s="173"/>
    </row>
    <row r="157" spans="1:16" ht="15">
      <c r="A157" s="219" t="s">
        <v>895</v>
      </c>
      <c r="B157" s="167">
        <v>51564.89</v>
      </c>
      <c r="C157" s="167">
        <v>0</v>
      </c>
      <c r="D157" s="167">
        <v>0</v>
      </c>
      <c r="E157" s="167">
        <v>0</v>
      </c>
      <c r="F157" s="167">
        <v>0</v>
      </c>
      <c r="G157" s="167">
        <v>0</v>
      </c>
      <c r="H157" s="173"/>
      <c r="I157" s="173"/>
      <c r="J157" s="173"/>
    </row>
    <row r="158" spans="1:16" s="51" customFormat="1" ht="15">
      <c r="A158" s="9" t="s">
        <v>771</v>
      </c>
      <c r="B158" s="165">
        <v>182251.52000000002</v>
      </c>
      <c r="C158" s="165">
        <v>146992.45000000001</v>
      </c>
      <c r="D158" s="165">
        <v>206973.36</v>
      </c>
      <c r="E158" s="165">
        <v>228126.81</v>
      </c>
      <c r="F158" s="165">
        <v>261029.86000000004</v>
      </c>
      <c r="G158" s="165">
        <v>300476.02999999997</v>
      </c>
      <c r="H158" s="165">
        <v>96565</v>
      </c>
      <c r="I158" s="165">
        <v>103176</v>
      </c>
      <c r="J158" s="165">
        <v>75118</v>
      </c>
      <c r="K158" s="94">
        <f>B158-(SUM(B152:B157))</f>
        <v>0</v>
      </c>
      <c r="L158" s="94">
        <f t="shared" ref="L158:P158" si="13">C158-(SUM(C152:C157))</f>
        <v>0</v>
      </c>
      <c r="M158" s="94">
        <f t="shared" si="13"/>
        <v>0</v>
      </c>
      <c r="N158" s="94">
        <f t="shared" si="13"/>
        <v>0</v>
      </c>
      <c r="O158" s="94">
        <f t="shared" si="13"/>
        <v>0</v>
      </c>
      <c r="P158" s="94">
        <f t="shared" si="13"/>
        <v>0</v>
      </c>
    </row>
    <row r="159" spans="1:16" ht="15">
      <c r="A159" s="77"/>
      <c r="B159" s="161"/>
      <c r="C159" s="161"/>
      <c r="D159" s="161"/>
      <c r="E159" s="161"/>
      <c r="F159" s="161"/>
      <c r="G159" s="161"/>
      <c r="H159" s="161"/>
      <c r="I159" s="161"/>
      <c r="J159" s="161"/>
    </row>
    <row r="160" spans="1:16" ht="15">
      <c r="A160" s="77" t="s">
        <v>506</v>
      </c>
      <c r="B160" s="161">
        <v>0</v>
      </c>
      <c r="C160" s="161">
        <v>0</v>
      </c>
      <c r="D160" s="161">
        <v>0</v>
      </c>
      <c r="E160" s="161">
        <v>19.59</v>
      </c>
      <c r="F160" s="161">
        <v>0</v>
      </c>
      <c r="G160" s="161">
        <v>0</v>
      </c>
      <c r="H160" s="161">
        <v>0</v>
      </c>
      <c r="I160" s="161">
        <v>0</v>
      </c>
      <c r="J160" s="161">
        <v>0</v>
      </c>
    </row>
    <row r="161" spans="1:16" ht="15">
      <c r="A161" s="77" t="s">
        <v>305</v>
      </c>
      <c r="B161" s="161">
        <v>119.8</v>
      </c>
      <c r="C161" s="161">
        <v>357.99</v>
      </c>
      <c r="D161" s="161">
        <v>888.61</v>
      </c>
      <c r="E161" s="161">
        <v>693</v>
      </c>
      <c r="F161" s="161">
        <v>880</v>
      </c>
      <c r="G161" s="161">
        <v>103.19</v>
      </c>
      <c r="H161" s="161">
        <v>0</v>
      </c>
      <c r="I161" s="161">
        <v>0</v>
      </c>
      <c r="J161" s="161">
        <v>0</v>
      </c>
    </row>
    <row r="162" spans="1:16" ht="15">
      <c r="A162" s="112" t="s">
        <v>507</v>
      </c>
      <c r="B162" s="161">
        <v>177.79</v>
      </c>
      <c r="C162" s="161">
        <v>0</v>
      </c>
      <c r="D162" s="161">
        <v>86.26</v>
      </c>
      <c r="E162" s="161">
        <v>0</v>
      </c>
      <c r="F162" s="161">
        <v>0</v>
      </c>
      <c r="G162" s="161">
        <v>0</v>
      </c>
      <c r="H162" s="161">
        <v>0</v>
      </c>
      <c r="I162" s="161">
        <v>0</v>
      </c>
      <c r="J162" s="161">
        <v>0</v>
      </c>
    </row>
    <row r="163" spans="1:16" s="51" customFormat="1" ht="15">
      <c r="A163" s="8" t="s">
        <v>772</v>
      </c>
      <c r="B163" s="165">
        <v>297.58999999999997</v>
      </c>
      <c r="C163" s="165">
        <v>357.99</v>
      </c>
      <c r="D163" s="165">
        <v>974.87</v>
      </c>
      <c r="E163" s="165">
        <v>712.59</v>
      </c>
      <c r="F163" s="165">
        <v>880</v>
      </c>
      <c r="G163" s="165">
        <v>103.19</v>
      </c>
      <c r="H163" s="165">
        <v>1052</v>
      </c>
      <c r="I163" s="165">
        <v>1052</v>
      </c>
      <c r="J163" s="165">
        <v>1048</v>
      </c>
      <c r="K163" s="94">
        <f>B163-(SUM(B160:B162))</f>
        <v>0</v>
      </c>
      <c r="L163" s="94">
        <f t="shared" ref="L163:P163" si="14">C163-(SUM(C160:C162))</f>
        <v>0</v>
      </c>
      <c r="M163" s="94">
        <f t="shared" si="14"/>
        <v>0</v>
      </c>
      <c r="N163" s="94">
        <f t="shared" si="14"/>
        <v>0</v>
      </c>
      <c r="O163" s="94">
        <f t="shared" si="14"/>
        <v>0</v>
      </c>
      <c r="P163" s="94">
        <f t="shared" si="14"/>
        <v>0</v>
      </c>
    </row>
    <row r="164" spans="1:16" ht="15">
      <c r="A164" s="77"/>
      <c r="B164" s="164"/>
      <c r="C164" s="164"/>
      <c r="D164" s="164"/>
      <c r="E164" s="164"/>
      <c r="F164" s="164"/>
      <c r="G164" s="164"/>
      <c r="H164" s="164"/>
      <c r="I164" s="164"/>
      <c r="J164" s="164"/>
    </row>
    <row r="165" spans="1:16" ht="15.75" thickBot="1">
      <c r="A165" s="77" t="s">
        <v>773</v>
      </c>
      <c r="B165" s="168">
        <v>4104410.060000001</v>
      </c>
      <c r="C165" s="168">
        <v>3692373.3800000004</v>
      </c>
      <c r="D165" s="168">
        <v>4255879.67</v>
      </c>
      <c r="E165" s="168">
        <v>3612620.4000000004</v>
      </c>
      <c r="F165" s="168">
        <v>4095686.54</v>
      </c>
      <c r="G165" s="168">
        <v>4117575.2299999995</v>
      </c>
      <c r="H165" s="168">
        <v>3924136.89</v>
      </c>
      <c r="I165" s="168">
        <v>4180992.8899999997</v>
      </c>
      <c r="J165" s="168">
        <v>3839066.2899999996</v>
      </c>
    </row>
    <row r="166" spans="1:16" ht="13.5" thickTop="1">
      <c r="A166" s="5"/>
      <c r="B166" s="22"/>
      <c r="C166" s="22"/>
      <c r="D166" s="22"/>
      <c r="E166" s="22"/>
      <c r="F166" s="22"/>
      <c r="G166" s="22"/>
      <c r="H166" s="22"/>
    </row>
    <row r="167" spans="1:16">
      <c r="A167" s="5"/>
      <c r="B167" s="22"/>
      <c r="C167" s="22"/>
      <c r="D167" s="22"/>
      <c r="E167" s="22"/>
      <c r="F167" s="22"/>
      <c r="G167" s="22"/>
      <c r="H167" s="22"/>
    </row>
    <row r="168" spans="1:16">
      <c r="A168" s="5"/>
      <c r="B168" s="22"/>
      <c r="C168" s="22"/>
      <c r="D168" s="22"/>
      <c r="E168" s="22"/>
      <c r="F168" s="22"/>
      <c r="G168" s="22"/>
      <c r="H168" s="22"/>
    </row>
    <row r="169" spans="1:16">
      <c r="A169" s="5"/>
      <c r="B169" s="22"/>
      <c r="C169" s="22"/>
      <c r="D169" s="22"/>
      <c r="E169" s="22"/>
      <c r="F169" s="22"/>
      <c r="G169" s="22"/>
      <c r="H169" s="22"/>
    </row>
    <row r="170" spans="1:16">
      <c r="A170" s="5"/>
      <c r="B170" s="22"/>
      <c r="C170" s="22"/>
      <c r="D170" s="22"/>
      <c r="E170" s="22"/>
      <c r="F170" s="22"/>
      <c r="G170" s="22"/>
      <c r="H170" s="22"/>
    </row>
    <row r="171" spans="1:16">
      <c r="A171" s="5"/>
      <c r="B171" s="22"/>
      <c r="C171" s="22"/>
      <c r="D171" s="22"/>
      <c r="E171" s="22"/>
      <c r="F171" s="22"/>
      <c r="G171" s="22"/>
      <c r="H171" s="22"/>
    </row>
    <row r="172" spans="1:16">
      <c r="A172" s="5"/>
      <c r="B172" s="22"/>
      <c r="C172" s="22"/>
      <c r="D172" s="22"/>
      <c r="E172" s="22"/>
      <c r="F172" s="22"/>
      <c r="G172" s="22"/>
      <c r="H172" s="22"/>
    </row>
    <row r="173" spans="1:16">
      <c r="A173" s="9"/>
      <c r="B173" s="22"/>
      <c r="C173" s="22"/>
      <c r="D173" s="22"/>
      <c r="E173" s="22"/>
      <c r="F173" s="22"/>
      <c r="G173" s="22"/>
      <c r="H173" s="22"/>
    </row>
    <row r="174" spans="1:16">
      <c r="A174" s="5"/>
      <c r="B174" s="22"/>
      <c r="C174" s="22"/>
      <c r="D174" s="22"/>
      <c r="E174" s="22"/>
      <c r="F174" s="22"/>
      <c r="G174" s="22"/>
      <c r="H174" s="22"/>
    </row>
    <row r="175" spans="1:16">
      <c r="A175" s="5"/>
      <c r="B175" s="22"/>
      <c r="C175" s="22"/>
      <c r="D175" s="22"/>
      <c r="E175" s="22"/>
      <c r="F175" s="22"/>
      <c r="G175" s="22"/>
      <c r="H175" s="22"/>
    </row>
    <row r="176" spans="1:16">
      <c r="A176" s="5"/>
      <c r="B176" s="22"/>
      <c r="C176" s="22"/>
      <c r="D176" s="22"/>
      <c r="E176" s="22"/>
      <c r="F176" s="22"/>
      <c r="G176" s="22"/>
      <c r="H176" s="22"/>
    </row>
    <row r="177" spans="1:8">
      <c r="A177" s="5"/>
      <c r="B177" s="22"/>
      <c r="C177" s="22"/>
      <c r="D177" s="22"/>
      <c r="E177" s="22"/>
      <c r="F177" s="22"/>
      <c r="G177" s="22"/>
      <c r="H177" s="22"/>
    </row>
    <row r="178" spans="1:8">
      <c r="A178" s="9"/>
      <c r="B178" s="22"/>
      <c r="C178" s="22"/>
      <c r="D178" s="22"/>
      <c r="E178" s="22"/>
      <c r="F178" s="22"/>
      <c r="G178" s="22"/>
      <c r="H178" s="22"/>
    </row>
    <row r="179" spans="1:8">
      <c r="A179" s="5"/>
      <c r="B179" s="22"/>
      <c r="C179" s="22"/>
      <c r="D179" s="22"/>
      <c r="E179" s="22"/>
      <c r="F179" s="22"/>
      <c r="G179" s="22"/>
      <c r="H179" s="22"/>
    </row>
    <row r="180" spans="1:8">
      <c r="A180" s="9"/>
      <c r="B180" s="22"/>
      <c r="C180" s="22"/>
      <c r="D180" s="22"/>
      <c r="E180" s="22"/>
      <c r="F180" s="22"/>
      <c r="G180" s="22"/>
      <c r="H180" s="22"/>
    </row>
    <row r="181" spans="1:8">
      <c r="A181" s="5"/>
      <c r="E181" s="5"/>
      <c r="F181" s="5"/>
      <c r="G181" s="5"/>
      <c r="H181" s="5"/>
    </row>
    <row r="182" spans="1:8">
      <c r="A182" s="5"/>
      <c r="B182" s="6"/>
      <c r="C182" s="6"/>
      <c r="D182" s="5"/>
      <c r="E182" s="5"/>
      <c r="F182" s="5"/>
      <c r="G182" s="5"/>
      <c r="H182" s="5"/>
    </row>
    <row r="183" spans="1:8">
      <c r="A183" s="5"/>
      <c r="B183" s="6"/>
      <c r="C183" s="6"/>
      <c r="E183" s="5"/>
      <c r="F183" s="5"/>
      <c r="G183" s="5"/>
      <c r="H183" s="5"/>
    </row>
    <row r="184" spans="1:8">
      <c r="A184" s="5"/>
      <c r="E184" s="5"/>
    </row>
    <row r="185" spans="1:8">
      <c r="A185" s="5"/>
      <c r="E185" s="5"/>
    </row>
    <row r="186" spans="1:8">
      <c r="A186" s="5"/>
    </row>
    <row r="187" spans="1:8">
      <c r="A187" s="5"/>
    </row>
    <row r="189" spans="1:8">
      <c r="A189" s="5"/>
      <c r="B189" s="6"/>
      <c r="C189" s="6"/>
      <c r="D189" s="5"/>
      <c r="E189" s="5"/>
      <c r="F189" s="5"/>
      <c r="G189" s="5"/>
      <c r="H189" s="5"/>
    </row>
    <row r="190" spans="1:8">
      <c r="A190" s="5"/>
    </row>
    <row r="191" spans="1:8">
      <c r="A191" s="5"/>
    </row>
    <row r="192" spans="1:8">
      <c r="A192" s="5"/>
    </row>
    <row r="194" spans="1:8">
      <c r="A194" s="5"/>
      <c r="E194" s="5"/>
      <c r="F194" s="5"/>
      <c r="G194" s="5"/>
      <c r="H194" s="5"/>
    </row>
    <row r="195" spans="1:8">
      <c r="A195" s="5"/>
      <c r="B195" s="6"/>
      <c r="C195" s="6"/>
      <c r="D195" s="5"/>
    </row>
    <row r="196" spans="1:8">
      <c r="A196" s="5"/>
    </row>
    <row r="197" spans="1:8">
      <c r="A197" s="5"/>
      <c r="E197" s="5"/>
      <c r="F197" s="5"/>
      <c r="G197" s="5"/>
      <c r="H197" s="5"/>
    </row>
    <row r="198" spans="1:8">
      <c r="A198" s="5"/>
    </row>
    <row r="199" spans="1:8">
      <c r="A199" s="5"/>
    </row>
    <row r="200" spans="1:8">
      <c r="A200" s="5"/>
      <c r="B200" s="6"/>
      <c r="C200" s="6"/>
      <c r="D200" s="5"/>
      <c r="E200" s="5"/>
      <c r="F200" s="5"/>
      <c r="G200" s="5"/>
      <c r="H200" s="5"/>
    </row>
    <row r="201" spans="1:8">
      <c r="A201" s="5"/>
    </row>
    <row r="202" spans="1:8">
      <c r="A202" s="5"/>
      <c r="E202" s="5"/>
      <c r="F202" s="5"/>
    </row>
    <row r="203" spans="1:8">
      <c r="A203" s="5"/>
      <c r="B203" s="6"/>
      <c r="C203" s="6"/>
      <c r="D203" s="5"/>
      <c r="E203" s="5"/>
      <c r="F203" s="5"/>
      <c r="G203" s="5"/>
      <c r="H203" s="5"/>
    </row>
    <row r="204" spans="1:8">
      <c r="A204" s="5"/>
    </row>
    <row r="205" spans="1:8">
      <c r="A205" s="5"/>
      <c r="E205" s="5"/>
      <c r="F205" s="5"/>
      <c r="G205" s="5"/>
      <c r="H205" s="5"/>
    </row>
    <row r="206" spans="1:8">
      <c r="A206" s="5"/>
      <c r="B206" s="6"/>
      <c r="C206" s="6"/>
      <c r="D206" s="5"/>
      <c r="E206" s="5"/>
      <c r="F206" s="5"/>
      <c r="G206" s="5"/>
      <c r="H206" s="5"/>
    </row>
    <row r="207" spans="1:8">
      <c r="A207" s="5"/>
      <c r="E207" s="5"/>
    </row>
    <row r="208" spans="1:8">
      <c r="A208" s="5"/>
    </row>
    <row r="209" spans="1:8">
      <c r="A209" s="5"/>
      <c r="B209" s="6"/>
      <c r="C209" s="6"/>
    </row>
    <row r="210" spans="1:8">
      <c r="A210" s="5"/>
    </row>
    <row r="211" spans="1:8">
      <c r="A211" s="5"/>
      <c r="E211" s="5"/>
      <c r="F211" s="5"/>
      <c r="G211" s="5"/>
      <c r="H211" s="5"/>
    </row>
    <row r="212" spans="1:8">
      <c r="A212" s="5"/>
    </row>
    <row r="213" spans="1:8">
      <c r="A213" s="5"/>
      <c r="B213" s="6"/>
      <c r="C213" s="6"/>
      <c r="D213" s="5"/>
    </row>
    <row r="214" spans="1:8">
      <c r="A214" s="5"/>
    </row>
    <row r="215" spans="1:8">
      <c r="A215" s="5"/>
      <c r="E215" s="5"/>
      <c r="F215" s="5"/>
      <c r="G215" s="5"/>
      <c r="H215" s="5"/>
    </row>
    <row r="216" spans="1:8">
      <c r="A216" s="5"/>
    </row>
    <row r="217" spans="1:8">
      <c r="A217" s="5"/>
      <c r="B217" s="6"/>
      <c r="C217" s="6"/>
      <c r="D217" s="5"/>
      <c r="E217" s="5"/>
      <c r="F217" s="5"/>
      <c r="G217" s="5"/>
      <c r="H217" s="5"/>
    </row>
    <row r="218" spans="1:8">
      <c r="A218" s="5"/>
      <c r="E218" s="5"/>
      <c r="F218" s="5"/>
      <c r="G218" s="5"/>
      <c r="H218" s="5"/>
    </row>
    <row r="219" spans="1:8">
      <c r="A219" s="5"/>
      <c r="B219" s="6"/>
      <c r="C219" s="6"/>
      <c r="E219" s="5"/>
    </row>
    <row r="220" spans="1:8">
      <c r="A220" s="5"/>
      <c r="E220" s="5"/>
      <c r="F220" s="5"/>
      <c r="G220" s="5"/>
      <c r="H220" s="5"/>
    </row>
    <row r="221" spans="1:8">
      <c r="A221" s="5"/>
      <c r="B221" s="6"/>
      <c r="E221" s="5"/>
      <c r="F221" s="5"/>
      <c r="G221" s="5"/>
      <c r="H221" s="5"/>
    </row>
    <row r="222" spans="1:8">
      <c r="A222" s="5"/>
    </row>
    <row r="223" spans="1:8">
      <c r="A223" s="5"/>
      <c r="B223" s="6"/>
      <c r="C223" s="6"/>
      <c r="D223" s="5"/>
      <c r="E223" s="5"/>
      <c r="F223" s="5"/>
      <c r="G223" s="5"/>
      <c r="H223" s="5"/>
    </row>
    <row r="224" spans="1:8">
      <c r="A224" s="5"/>
    </row>
    <row r="225" spans="1:8">
      <c r="A225" s="5"/>
    </row>
    <row r="227" spans="1:8">
      <c r="A227" s="5"/>
      <c r="B227" s="6"/>
      <c r="C227" s="6"/>
      <c r="D227" s="5"/>
      <c r="E227" s="5"/>
      <c r="F227" s="5"/>
      <c r="G227" s="5"/>
      <c r="H227" s="5"/>
    </row>
    <row r="228" spans="1:8">
      <c r="A228" s="5"/>
    </row>
    <row r="229" spans="1:8">
      <c r="A229" s="5"/>
      <c r="E229" s="5"/>
    </row>
    <row r="230" spans="1:8">
      <c r="A230" s="5"/>
    </row>
    <row r="231" spans="1:8">
      <c r="A231" s="5"/>
      <c r="E231" s="5"/>
      <c r="F231" s="5"/>
      <c r="G231" s="5"/>
      <c r="H231" s="5"/>
    </row>
    <row r="232" spans="1:8">
      <c r="A232" s="5"/>
      <c r="B232" s="6"/>
      <c r="C232" s="6"/>
      <c r="D232" s="5"/>
      <c r="E232" s="5"/>
      <c r="F232" s="5"/>
      <c r="G232" s="5"/>
      <c r="H232" s="5"/>
    </row>
    <row r="233" spans="1:8">
      <c r="A233" s="5"/>
    </row>
    <row r="234" spans="1:8">
      <c r="A234" s="5"/>
      <c r="E234" s="5"/>
      <c r="F234" s="5"/>
    </row>
    <row r="235" spans="1:8">
      <c r="A235" s="5"/>
      <c r="B235" s="6"/>
      <c r="C235" s="6"/>
      <c r="D235" s="5"/>
      <c r="E235" s="5"/>
      <c r="F235" s="5"/>
      <c r="G235" s="5"/>
      <c r="H235" s="5"/>
    </row>
    <row r="236" spans="1:8">
      <c r="A236" s="5"/>
      <c r="B236" s="6"/>
      <c r="C236" s="6"/>
      <c r="E236" s="5"/>
      <c r="F236" s="5"/>
      <c r="G236" s="5"/>
      <c r="H236" s="5"/>
    </row>
    <row r="237" spans="1:8">
      <c r="A237" s="5"/>
      <c r="B237" s="6"/>
      <c r="C237" s="6"/>
      <c r="D237" s="5"/>
      <c r="E237" s="5"/>
      <c r="F237" s="5"/>
      <c r="G237" s="5"/>
      <c r="H237" s="5"/>
    </row>
    <row r="238" spans="1:8">
      <c r="A238" s="5"/>
    </row>
    <row r="239" spans="1:8">
      <c r="A239" s="5"/>
      <c r="E239" s="5"/>
      <c r="F239" s="5"/>
      <c r="G239" s="5"/>
      <c r="H239" s="5"/>
    </row>
    <row r="240" spans="1:8">
      <c r="A240" s="5"/>
      <c r="B240" s="6"/>
      <c r="C240" s="6"/>
      <c r="D240" s="5"/>
      <c r="E240" s="5"/>
      <c r="F240" s="5"/>
      <c r="G240" s="5"/>
      <c r="H240" s="5"/>
    </row>
    <row r="241" spans="1:8">
      <c r="A241" s="5"/>
    </row>
    <row r="242" spans="1:8">
      <c r="A242" s="5"/>
      <c r="B242" s="6"/>
      <c r="C242" s="6"/>
      <c r="D242" s="5"/>
      <c r="E242" s="5"/>
      <c r="F242" s="5"/>
      <c r="G242" s="5"/>
      <c r="H242" s="5"/>
    </row>
    <row r="243" spans="1:8">
      <c r="A243" s="5"/>
      <c r="E243" s="5"/>
      <c r="F243" s="5"/>
    </row>
    <row r="244" spans="1:8">
      <c r="A244" s="5"/>
      <c r="B244" s="6"/>
      <c r="C244" s="6"/>
      <c r="D244" s="5"/>
      <c r="E244" s="5"/>
      <c r="F244" s="5"/>
      <c r="G244" s="5"/>
      <c r="H244" s="5"/>
    </row>
    <row r="245" spans="1:8">
      <c r="A245" s="5"/>
      <c r="B245" s="6"/>
      <c r="E245" s="5"/>
      <c r="F245" s="5"/>
      <c r="G245" s="5"/>
      <c r="H245" s="5"/>
    </row>
    <row r="246" spans="1:8">
      <c r="A246" s="5"/>
      <c r="E246" s="5"/>
      <c r="F246" s="5"/>
    </row>
    <row r="247" spans="1:8">
      <c r="A247" s="5"/>
    </row>
    <row r="249" spans="1:8">
      <c r="A249" s="5"/>
      <c r="B249" s="6"/>
      <c r="C249" s="6"/>
      <c r="D249" s="5"/>
      <c r="E249" s="5"/>
    </row>
    <row r="250" spans="1:8">
      <c r="A250" s="5"/>
      <c r="B250" s="6"/>
      <c r="C250" s="6"/>
      <c r="D250" s="5"/>
      <c r="E250" s="5"/>
      <c r="F250" s="5"/>
      <c r="G250" s="5"/>
      <c r="H250" s="5"/>
    </row>
    <row r="251" spans="1:8">
      <c r="A251" s="5"/>
      <c r="B251" s="6"/>
      <c r="C251" s="6"/>
      <c r="D251" s="5"/>
      <c r="E251" s="5"/>
      <c r="F251" s="5"/>
      <c r="G251" s="5"/>
      <c r="H251" s="5"/>
    </row>
    <row r="252" spans="1:8">
      <c r="A252" s="5"/>
      <c r="B252" s="6"/>
      <c r="C252" s="6"/>
      <c r="D252" s="5"/>
      <c r="E252" s="5"/>
    </row>
    <row r="253" spans="1:8">
      <c r="A253" s="5"/>
      <c r="B253" s="6"/>
      <c r="C253" s="6"/>
    </row>
    <row r="254" spans="1:8">
      <c r="A254" s="5"/>
    </row>
    <row r="255" spans="1:8">
      <c r="A255" s="5"/>
    </row>
    <row r="256" spans="1:8">
      <c r="A256" s="5"/>
      <c r="B256" s="6"/>
      <c r="E256" s="5"/>
      <c r="F256" s="5"/>
      <c r="G256" s="5"/>
      <c r="H256" s="5"/>
    </row>
    <row r="257" spans="1:8">
      <c r="A257" s="5"/>
      <c r="B257" s="6"/>
      <c r="C257" s="6"/>
      <c r="D257" s="5"/>
      <c r="E257" s="5"/>
      <c r="F257" s="5"/>
      <c r="G257" s="5"/>
    </row>
    <row r="258" spans="1:8">
      <c r="A258" s="5"/>
    </row>
    <row r="259" spans="1:8">
      <c r="A259" s="5"/>
    </row>
    <row r="260" spans="1:8">
      <c r="A260" s="5"/>
      <c r="E260" s="5"/>
    </row>
    <row r="261" spans="1:8">
      <c r="A261" s="5"/>
      <c r="B261" s="6"/>
      <c r="C261" s="6"/>
      <c r="D261" s="5"/>
      <c r="E261" s="5"/>
      <c r="F261" s="5"/>
      <c r="G261" s="5"/>
      <c r="H261" s="5"/>
    </row>
    <row r="262" spans="1:8">
      <c r="A262" s="5"/>
    </row>
    <row r="263" spans="1:8">
      <c r="A263" s="5"/>
      <c r="E263" s="5"/>
      <c r="F263" s="5"/>
      <c r="G263" s="5"/>
    </row>
    <row r="264" spans="1:8">
      <c r="A264" s="5"/>
    </row>
    <row r="265" spans="1:8">
      <c r="A265" s="5"/>
    </row>
    <row r="268" spans="1:8">
      <c r="A268" s="5"/>
    </row>
    <row r="269" spans="1:8">
      <c r="A269" s="5"/>
      <c r="B269" s="6"/>
      <c r="C269" s="6"/>
      <c r="D269" s="5"/>
      <c r="E269" s="5"/>
      <c r="F269" s="5"/>
      <c r="G269" s="5"/>
      <c r="H269" s="5"/>
    </row>
    <row r="270" spans="1:8">
      <c r="A270" s="5"/>
    </row>
    <row r="271" spans="1:8">
      <c r="A271" s="5"/>
    </row>
    <row r="272" spans="1:8">
      <c r="A272" s="5"/>
      <c r="B272" s="6"/>
      <c r="C272" s="6"/>
      <c r="D272" s="5"/>
      <c r="E272" s="5"/>
      <c r="F272" s="5"/>
      <c r="G272" s="5"/>
      <c r="H272" s="5"/>
    </row>
    <row r="273" spans="1:1">
      <c r="A273" s="5"/>
    </row>
    <row r="275" spans="1:1">
      <c r="A275" s="5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10"/>
  <sheetViews>
    <sheetView zoomScale="80" zoomScaleNormal="80" workbookViewId="0">
      <pane xSplit="1" ySplit="8" topLeftCell="B9" activePane="bottomRight" state="frozen"/>
      <selection activeCell="J19" sqref="J19"/>
      <selection pane="topRight" activeCell="J19" sqref="J19"/>
      <selection pane="bottomLeft" activeCell="J19" sqref="J19"/>
      <selection pane="bottomRight" activeCell="A18" sqref="A18"/>
    </sheetView>
  </sheetViews>
  <sheetFormatPr defaultRowHeight="12.75"/>
  <cols>
    <col min="1" max="1" width="91.140625" customWidth="1"/>
    <col min="2" max="3" width="13.28515625" style="1" bestFit="1" customWidth="1"/>
    <col min="4" max="10" width="13.28515625" bestFit="1" customWidth="1"/>
    <col min="13" max="13" width="12" customWidth="1"/>
  </cols>
  <sheetData>
    <row r="1" spans="1:10">
      <c r="A1" s="5" t="s">
        <v>0</v>
      </c>
    </row>
    <row r="2" spans="1:10">
      <c r="A2" s="5" t="s">
        <v>1</v>
      </c>
      <c r="D2" s="1"/>
      <c r="E2" s="1"/>
      <c r="F2" s="1"/>
      <c r="G2" s="1"/>
      <c r="H2" s="1"/>
    </row>
    <row r="3" spans="1:10">
      <c r="A3" s="5" t="s">
        <v>2</v>
      </c>
      <c r="D3" s="1"/>
      <c r="E3" s="1"/>
      <c r="F3" s="1"/>
      <c r="G3" s="1"/>
      <c r="H3" s="1"/>
    </row>
    <row r="4" spans="1:10">
      <c r="A4" s="5" t="s">
        <v>3</v>
      </c>
      <c r="D4" s="1"/>
      <c r="E4" s="1"/>
      <c r="F4" s="1"/>
      <c r="G4" s="1"/>
      <c r="H4" s="1"/>
    </row>
    <row r="5" spans="1:10">
      <c r="A5" s="5" t="s">
        <v>4</v>
      </c>
      <c r="D5" s="4"/>
      <c r="E5" s="4"/>
      <c r="F5" s="4"/>
      <c r="G5" s="4"/>
      <c r="H5" s="4"/>
      <c r="I5" s="61"/>
    </row>
    <row r="6" spans="1:10">
      <c r="D6" s="4"/>
      <c r="E6" s="4"/>
      <c r="F6" s="4"/>
      <c r="G6" s="4"/>
      <c r="H6" s="4"/>
    </row>
    <row r="7" spans="1:10">
      <c r="B7" s="7" t="s">
        <v>847</v>
      </c>
      <c r="C7" s="7" t="s">
        <v>847</v>
      </c>
      <c r="D7" s="7" t="s">
        <v>847</v>
      </c>
      <c r="E7" s="7" t="s">
        <v>847</v>
      </c>
      <c r="F7" s="7" t="s">
        <v>847</v>
      </c>
      <c r="G7" s="7" t="s">
        <v>847</v>
      </c>
      <c r="H7" s="156" t="s">
        <v>846</v>
      </c>
      <c r="I7" s="156" t="s">
        <v>846</v>
      </c>
      <c r="J7" s="156" t="s">
        <v>846</v>
      </c>
    </row>
    <row r="8" spans="1:10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</row>
    <row r="9" spans="1:10">
      <c r="B9" s="3"/>
      <c r="C9" s="3"/>
      <c r="D9" s="4"/>
      <c r="E9" s="4"/>
      <c r="F9" s="4"/>
      <c r="G9" s="4"/>
      <c r="H9" s="4"/>
    </row>
    <row r="10" spans="1:10" ht="15">
      <c r="A10" s="77" t="s">
        <v>44</v>
      </c>
      <c r="B10" s="161">
        <v>1830.74</v>
      </c>
      <c r="C10" s="161">
        <v>1695.85</v>
      </c>
      <c r="D10" s="161">
        <v>2582.3799999999997</v>
      </c>
      <c r="E10" s="161">
        <v>1587.8400000000001</v>
      </c>
      <c r="F10" s="161">
        <v>2189.6799999999998</v>
      </c>
      <c r="G10" s="161">
        <v>1865.4099999999999</v>
      </c>
      <c r="H10" s="161">
        <v>0</v>
      </c>
      <c r="I10" s="161">
        <v>0</v>
      </c>
      <c r="J10" s="161">
        <v>0</v>
      </c>
    </row>
    <row r="11" spans="1:10" ht="15">
      <c r="A11" s="77" t="s">
        <v>45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v>0</v>
      </c>
    </row>
    <row r="12" spans="1:10" ht="15">
      <c r="A12" s="77" t="s">
        <v>46</v>
      </c>
      <c r="B12" s="161">
        <v>3207.72</v>
      </c>
      <c r="C12" s="161">
        <v>11839.44</v>
      </c>
      <c r="D12" s="161">
        <v>16521.489999999998</v>
      </c>
      <c r="E12" s="161">
        <v>3298.11</v>
      </c>
      <c r="F12" s="161">
        <v>1533.64</v>
      </c>
      <c r="G12" s="161">
        <v>7036.7999999999993</v>
      </c>
      <c r="H12" s="161">
        <v>0</v>
      </c>
      <c r="I12" s="161">
        <v>0</v>
      </c>
      <c r="J12" s="161">
        <v>0</v>
      </c>
    </row>
    <row r="13" spans="1:10" ht="15">
      <c r="A13" s="170" t="s">
        <v>890</v>
      </c>
      <c r="B13" s="169">
        <v>0</v>
      </c>
      <c r="C13" s="169">
        <v>30.54</v>
      </c>
      <c r="D13" s="169">
        <v>0</v>
      </c>
      <c r="E13" s="169">
        <v>0</v>
      </c>
      <c r="F13" s="169">
        <v>0</v>
      </c>
      <c r="G13" s="169">
        <v>0</v>
      </c>
      <c r="H13" s="161"/>
      <c r="I13" s="161"/>
      <c r="J13" s="161"/>
    </row>
    <row r="14" spans="1:10" ht="15">
      <c r="A14" s="154" t="s">
        <v>47</v>
      </c>
      <c r="B14" s="161">
        <v>27434.789999999997</v>
      </c>
      <c r="C14" s="161">
        <v>32801.69</v>
      </c>
      <c r="D14" s="161">
        <v>44391.01</v>
      </c>
      <c r="E14" s="161">
        <v>29933.949999999997</v>
      </c>
      <c r="F14" s="161">
        <v>32901.53</v>
      </c>
      <c r="G14" s="161">
        <v>33693</v>
      </c>
      <c r="H14" s="161">
        <v>0</v>
      </c>
      <c r="I14" s="161">
        <v>0</v>
      </c>
      <c r="J14" s="161">
        <v>0</v>
      </c>
    </row>
    <row r="15" spans="1:10" ht="15">
      <c r="A15" s="154" t="s">
        <v>48</v>
      </c>
      <c r="B15" s="161">
        <v>20204.530000000002</v>
      </c>
      <c r="C15" s="161">
        <v>31390.39</v>
      </c>
      <c r="D15" s="161">
        <v>44134.04</v>
      </c>
      <c r="E15" s="161">
        <v>29055.579999999998</v>
      </c>
      <c r="F15" s="161">
        <v>33168.979999999996</v>
      </c>
      <c r="G15" s="161">
        <v>32136.400000000001</v>
      </c>
      <c r="H15" s="161">
        <v>0</v>
      </c>
      <c r="I15" s="161">
        <v>0</v>
      </c>
      <c r="J15" s="161">
        <v>0</v>
      </c>
    </row>
    <row r="16" spans="1:10" ht="15">
      <c r="A16" s="154" t="s">
        <v>49</v>
      </c>
      <c r="B16" s="161">
        <v>8221.86</v>
      </c>
      <c r="C16" s="161">
        <v>8221.86</v>
      </c>
      <c r="D16" s="161">
        <v>12332.79</v>
      </c>
      <c r="E16" s="161">
        <v>8221.86</v>
      </c>
      <c r="F16" s="161">
        <v>8221.86</v>
      </c>
      <c r="G16" s="161">
        <v>8221.86</v>
      </c>
      <c r="H16" s="161">
        <v>0</v>
      </c>
      <c r="I16" s="161">
        <v>0</v>
      </c>
      <c r="J16" s="161">
        <v>0</v>
      </c>
    </row>
    <row r="17" spans="1:10" ht="15">
      <c r="A17" s="154" t="s">
        <v>17</v>
      </c>
      <c r="B17" s="161">
        <v>14644.68</v>
      </c>
      <c r="C17" s="161">
        <v>14644.630000000001</v>
      </c>
      <c r="D17" s="161">
        <v>21966.920000000002</v>
      </c>
      <c r="E17" s="161">
        <v>14644.68</v>
      </c>
      <c r="F17" s="161">
        <v>14644.67</v>
      </c>
      <c r="G17" s="161">
        <v>14644.650000000001</v>
      </c>
      <c r="H17" s="161">
        <v>0</v>
      </c>
      <c r="I17" s="161">
        <v>0</v>
      </c>
      <c r="J17" s="161">
        <v>0</v>
      </c>
    </row>
    <row r="18" spans="1:10" ht="15">
      <c r="A18" s="154" t="s">
        <v>50</v>
      </c>
      <c r="B18" s="161">
        <v>11627.39</v>
      </c>
      <c r="C18" s="161">
        <v>10605.91</v>
      </c>
      <c r="D18" s="161">
        <v>16945.88</v>
      </c>
      <c r="E18" s="161">
        <v>10605.9</v>
      </c>
      <c r="F18" s="161">
        <v>10605.9</v>
      </c>
      <c r="G18" s="161">
        <v>11096.18</v>
      </c>
      <c r="H18" s="161">
        <v>0</v>
      </c>
      <c r="I18" s="161">
        <v>0</v>
      </c>
      <c r="J18" s="161">
        <v>0</v>
      </c>
    </row>
    <row r="19" spans="1:10" ht="15">
      <c r="A19" s="154" t="s">
        <v>18</v>
      </c>
      <c r="B19" s="161">
        <v>3399.95</v>
      </c>
      <c r="C19" s="161">
        <v>4922.41</v>
      </c>
      <c r="D19" s="161">
        <v>5094.0600000000004</v>
      </c>
      <c r="E19" s="161">
        <v>2645.15</v>
      </c>
      <c r="F19" s="161">
        <v>2357.85</v>
      </c>
      <c r="G19" s="161">
        <v>1641.15</v>
      </c>
      <c r="H19" s="161">
        <v>0</v>
      </c>
      <c r="I19" s="161">
        <v>0</v>
      </c>
      <c r="J19" s="161">
        <v>0</v>
      </c>
    </row>
    <row r="20" spans="1:10" ht="15">
      <c r="A20" s="154" t="s">
        <v>19</v>
      </c>
      <c r="B20" s="161">
        <v>3291.16</v>
      </c>
      <c r="C20" s="161">
        <v>3859.08</v>
      </c>
      <c r="D20" s="161">
        <v>5315.17</v>
      </c>
      <c r="E20" s="161">
        <v>2545.8000000000002</v>
      </c>
      <c r="F20" s="161">
        <v>1703.1</v>
      </c>
      <c r="G20" s="161">
        <v>224.15</v>
      </c>
      <c r="H20" s="161">
        <v>0</v>
      </c>
      <c r="I20" s="161">
        <v>0</v>
      </c>
      <c r="J20" s="161">
        <v>0</v>
      </c>
    </row>
    <row r="21" spans="1:10" ht="15">
      <c r="A21" s="154" t="s">
        <v>51</v>
      </c>
      <c r="B21" s="161">
        <v>1284.96</v>
      </c>
      <c r="C21" s="161">
        <v>1981.28</v>
      </c>
      <c r="D21" s="161">
        <v>441.96</v>
      </c>
      <c r="E21" s="161">
        <v>1793.38</v>
      </c>
      <c r="F21" s="161">
        <v>2029.72</v>
      </c>
      <c r="G21" s="161">
        <v>1257.0999999999999</v>
      </c>
      <c r="H21" s="161">
        <v>0</v>
      </c>
      <c r="I21" s="161">
        <v>0</v>
      </c>
      <c r="J21" s="161">
        <v>0</v>
      </c>
    </row>
    <row r="22" spans="1:10" ht="15">
      <c r="A22" s="154" t="s">
        <v>52</v>
      </c>
      <c r="B22" s="161">
        <v>425.93</v>
      </c>
      <c r="C22" s="161">
        <v>0</v>
      </c>
      <c r="D22" s="161">
        <v>212.24</v>
      </c>
      <c r="E22" s="161">
        <v>0</v>
      </c>
      <c r="F22" s="161">
        <v>278.27</v>
      </c>
      <c r="G22" s="161">
        <v>58.51</v>
      </c>
      <c r="H22" s="161">
        <v>0</v>
      </c>
      <c r="I22" s="161">
        <v>0</v>
      </c>
      <c r="J22" s="161">
        <v>0</v>
      </c>
    </row>
    <row r="23" spans="1:10" ht="15">
      <c r="A23" s="154" t="s">
        <v>53</v>
      </c>
      <c r="B23" s="161">
        <v>2518</v>
      </c>
      <c r="C23" s="161">
        <v>1716.17</v>
      </c>
      <c r="D23" s="161">
        <v>470.54</v>
      </c>
      <c r="E23" s="161">
        <v>1286.3900000000001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</row>
    <row r="24" spans="1:10" ht="15">
      <c r="A24" s="154" t="s">
        <v>54</v>
      </c>
      <c r="B24" s="161">
        <v>98.22</v>
      </c>
      <c r="C24" s="161">
        <v>1125.02</v>
      </c>
      <c r="D24" s="161">
        <v>0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</row>
    <row r="25" spans="1:10" ht="15">
      <c r="A25" s="154" t="s">
        <v>681</v>
      </c>
      <c r="B25" s="161">
        <v>0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</row>
    <row r="26" spans="1:10" ht="15">
      <c r="A26" s="154" t="s">
        <v>55</v>
      </c>
      <c r="B26" s="161">
        <v>0</v>
      </c>
      <c r="C26" s="161">
        <v>0</v>
      </c>
      <c r="D26" s="161">
        <v>0</v>
      </c>
      <c r="E26" s="161">
        <v>0</v>
      </c>
      <c r="F26" s="161">
        <v>0</v>
      </c>
      <c r="G26" s="161">
        <v>0</v>
      </c>
      <c r="H26" s="161">
        <v>0</v>
      </c>
      <c r="I26" s="161">
        <v>0</v>
      </c>
      <c r="J26" s="161">
        <v>0</v>
      </c>
    </row>
    <row r="27" spans="1:10" ht="15">
      <c r="A27" s="154" t="s">
        <v>539</v>
      </c>
      <c r="B27" s="161">
        <v>14974.99</v>
      </c>
      <c r="C27" s="161">
        <v>6784.36</v>
      </c>
      <c r="D27" s="161">
        <v>11245.09</v>
      </c>
      <c r="E27" s="161">
        <v>10833.99</v>
      </c>
      <c r="F27" s="161">
        <v>10046.5</v>
      </c>
      <c r="G27" s="161">
        <v>11354.77</v>
      </c>
      <c r="H27" s="161">
        <v>0</v>
      </c>
      <c r="I27" s="161">
        <v>0</v>
      </c>
      <c r="J27" s="161">
        <v>0</v>
      </c>
    </row>
    <row r="28" spans="1:10" ht="15">
      <c r="A28" s="154" t="s">
        <v>20</v>
      </c>
      <c r="B28" s="161">
        <v>6082.78</v>
      </c>
      <c r="C28" s="161">
        <v>17420.36</v>
      </c>
      <c r="D28" s="161">
        <v>28128.07</v>
      </c>
      <c r="E28" s="161">
        <v>13113.32</v>
      </c>
      <c r="F28" s="161">
        <v>11327.94</v>
      </c>
      <c r="G28" s="161">
        <v>14305.71</v>
      </c>
      <c r="H28" s="161">
        <v>0</v>
      </c>
      <c r="I28" s="161">
        <v>0</v>
      </c>
      <c r="J28" s="161">
        <v>0</v>
      </c>
    </row>
    <row r="29" spans="1:10" ht="15">
      <c r="A29" s="154" t="s">
        <v>56</v>
      </c>
      <c r="B29" s="161">
        <v>84.9</v>
      </c>
      <c r="C29" s="161">
        <v>127.34</v>
      </c>
      <c r="D29" s="161">
        <v>244.36</v>
      </c>
      <c r="E29" s="161">
        <v>0</v>
      </c>
      <c r="F29" s="161">
        <v>784.33</v>
      </c>
      <c r="G29" s="161">
        <v>392.85</v>
      </c>
      <c r="H29" s="161">
        <v>0</v>
      </c>
      <c r="I29" s="161">
        <v>0</v>
      </c>
      <c r="J29" s="161">
        <v>0</v>
      </c>
    </row>
    <row r="30" spans="1:10" ht="15">
      <c r="A30" s="154" t="s">
        <v>57</v>
      </c>
      <c r="B30" s="161">
        <v>0</v>
      </c>
      <c r="C30" s="161">
        <v>0</v>
      </c>
      <c r="D30" s="161">
        <v>0</v>
      </c>
      <c r="E30" s="161">
        <v>577.80999999999995</v>
      </c>
      <c r="F30" s="161">
        <v>0</v>
      </c>
      <c r="G30" s="161">
        <v>225.34</v>
      </c>
      <c r="H30" s="161">
        <v>0</v>
      </c>
      <c r="I30" s="161">
        <v>0</v>
      </c>
      <c r="J30" s="161">
        <v>0</v>
      </c>
    </row>
    <row r="31" spans="1:10" ht="15">
      <c r="A31" s="154" t="s">
        <v>58</v>
      </c>
      <c r="B31" s="161">
        <v>0</v>
      </c>
      <c r="C31" s="161">
        <v>0</v>
      </c>
      <c r="D31" s="161">
        <v>0</v>
      </c>
      <c r="E31" s="161">
        <v>0</v>
      </c>
      <c r="F31" s="161">
        <v>0</v>
      </c>
      <c r="G31" s="161">
        <v>0</v>
      </c>
      <c r="H31" s="161">
        <v>0</v>
      </c>
      <c r="I31" s="161">
        <v>0</v>
      </c>
      <c r="J31" s="161">
        <v>0</v>
      </c>
    </row>
    <row r="32" spans="1:10" ht="15">
      <c r="A32" s="154" t="s">
        <v>59</v>
      </c>
      <c r="B32" s="161">
        <v>61012.55</v>
      </c>
      <c r="C32" s="161">
        <v>35740.6</v>
      </c>
      <c r="D32" s="161">
        <v>56939.69</v>
      </c>
      <c r="E32" s="161">
        <v>39011.61</v>
      </c>
      <c r="F32" s="161">
        <v>32002.989999999998</v>
      </c>
      <c r="G32" s="161">
        <v>35252.739999999991</v>
      </c>
      <c r="H32" s="161">
        <v>0</v>
      </c>
      <c r="I32" s="161">
        <v>0</v>
      </c>
      <c r="J32" s="161">
        <v>0</v>
      </c>
    </row>
    <row r="33" spans="1:10" ht="15">
      <c r="A33" s="154" t="s">
        <v>60</v>
      </c>
      <c r="B33" s="161">
        <v>92460.19</v>
      </c>
      <c r="C33" s="161">
        <v>112839.22</v>
      </c>
      <c r="D33" s="161">
        <v>169187.92</v>
      </c>
      <c r="E33" s="161">
        <v>93794.84</v>
      </c>
      <c r="F33" s="161">
        <v>100482.04000000001</v>
      </c>
      <c r="G33" s="161">
        <v>92861.340000000011</v>
      </c>
      <c r="H33" s="161">
        <v>0</v>
      </c>
      <c r="I33" s="161">
        <v>0</v>
      </c>
      <c r="J33" s="161">
        <v>0</v>
      </c>
    </row>
    <row r="34" spans="1:10" ht="15">
      <c r="A34" s="154" t="s">
        <v>61</v>
      </c>
      <c r="B34" s="161">
        <v>45094.75</v>
      </c>
      <c r="C34" s="161">
        <v>25451.65</v>
      </c>
      <c r="D34" s="161">
        <v>31857.46</v>
      </c>
      <c r="E34" s="161">
        <v>34527.370000000003</v>
      </c>
      <c r="F34" s="161">
        <v>35490.550000000003</v>
      </c>
      <c r="G34" s="161">
        <v>31133.91</v>
      </c>
      <c r="H34" s="161">
        <v>0</v>
      </c>
      <c r="I34" s="161">
        <v>0</v>
      </c>
      <c r="J34" s="161">
        <v>0</v>
      </c>
    </row>
    <row r="35" spans="1:10" ht="15">
      <c r="A35" s="154" t="s">
        <v>62</v>
      </c>
      <c r="B35" s="161">
        <v>1076.25</v>
      </c>
      <c r="C35" s="161">
        <v>696.4</v>
      </c>
      <c r="D35" s="161">
        <v>2769.77</v>
      </c>
      <c r="E35" s="161">
        <v>2983.43</v>
      </c>
      <c r="F35" s="161">
        <v>2247.46</v>
      </c>
      <c r="G35" s="161">
        <v>577.70000000000005</v>
      </c>
      <c r="H35" s="161">
        <v>0</v>
      </c>
      <c r="I35" s="161">
        <v>0</v>
      </c>
      <c r="J35" s="161">
        <v>0</v>
      </c>
    </row>
    <row r="36" spans="1:10" ht="15">
      <c r="A36" s="154" t="s">
        <v>63</v>
      </c>
      <c r="B36" s="161">
        <v>0</v>
      </c>
      <c r="C36" s="161">
        <v>0</v>
      </c>
      <c r="D36" s="161">
        <v>0</v>
      </c>
      <c r="E36" s="161">
        <v>0</v>
      </c>
      <c r="F36" s="161">
        <v>0</v>
      </c>
      <c r="G36" s="161">
        <v>0</v>
      </c>
      <c r="H36" s="161">
        <v>0</v>
      </c>
      <c r="I36" s="161">
        <v>0</v>
      </c>
      <c r="J36" s="161">
        <v>0</v>
      </c>
    </row>
    <row r="37" spans="1:10" ht="15">
      <c r="A37" s="154" t="s">
        <v>64</v>
      </c>
      <c r="B37" s="161">
        <v>92893.63</v>
      </c>
      <c r="C37" s="161">
        <v>63347.439999999995</v>
      </c>
      <c r="D37" s="161">
        <v>96999.41</v>
      </c>
      <c r="E37" s="161">
        <v>70317.89</v>
      </c>
      <c r="F37" s="161">
        <v>71937.459999999992</v>
      </c>
      <c r="G37" s="161">
        <v>71050.080000000016</v>
      </c>
      <c r="H37" s="161">
        <v>0</v>
      </c>
      <c r="I37" s="161">
        <v>0</v>
      </c>
      <c r="J37" s="161">
        <v>0</v>
      </c>
    </row>
    <row r="38" spans="1:10" ht="15">
      <c r="A38" s="154" t="s">
        <v>65</v>
      </c>
      <c r="B38" s="161">
        <v>4769.92</v>
      </c>
      <c r="C38" s="161">
        <v>6800.05</v>
      </c>
      <c r="D38" s="161">
        <v>24826.26</v>
      </c>
      <c r="E38" s="161">
        <v>9594.2800000000007</v>
      </c>
      <c r="F38" s="161">
        <v>10863.04</v>
      </c>
      <c r="G38" s="161">
        <v>10697.57</v>
      </c>
      <c r="H38" s="161">
        <v>0</v>
      </c>
      <c r="I38" s="161">
        <v>0</v>
      </c>
      <c r="J38" s="161">
        <v>0</v>
      </c>
    </row>
    <row r="39" spans="1:10" ht="15">
      <c r="A39" s="154" t="s">
        <v>66</v>
      </c>
      <c r="B39" s="161">
        <v>550551.91</v>
      </c>
      <c r="C39" s="161">
        <v>548329.92999999993</v>
      </c>
      <c r="D39" s="161">
        <v>827693.13</v>
      </c>
      <c r="E39" s="161">
        <v>561717.58999999985</v>
      </c>
      <c r="F39" s="161">
        <v>543740.1100000001</v>
      </c>
      <c r="G39" s="161">
        <v>550727.16999999993</v>
      </c>
      <c r="H39" s="161">
        <v>0</v>
      </c>
      <c r="I39" s="161">
        <v>0</v>
      </c>
      <c r="J39" s="161">
        <v>0</v>
      </c>
    </row>
    <row r="40" spans="1:10" ht="15">
      <c r="A40" s="154" t="s">
        <v>67</v>
      </c>
      <c r="B40" s="161">
        <v>-547046.89</v>
      </c>
      <c r="C40" s="161">
        <v>-541186.62</v>
      </c>
      <c r="D40" s="161">
        <v>-822237.95</v>
      </c>
      <c r="E40" s="161">
        <v>-554559.43000000005</v>
      </c>
      <c r="F40" s="161">
        <v>-542088.81999999995</v>
      </c>
      <c r="G40" s="161">
        <v>-540020.92999999993</v>
      </c>
      <c r="H40" s="161">
        <v>0</v>
      </c>
      <c r="I40" s="161">
        <v>0</v>
      </c>
      <c r="J40" s="161">
        <v>0</v>
      </c>
    </row>
    <row r="41" spans="1:10" ht="15">
      <c r="A41" s="154" t="s">
        <v>68</v>
      </c>
      <c r="B41" s="161">
        <v>0</v>
      </c>
      <c r="C41" s="161">
        <v>0</v>
      </c>
      <c r="D41" s="161">
        <v>0</v>
      </c>
      <c r="E41" s="161">
        <v>0</v>
      </c>
      <c r="F41" s="161">
        <v>0</v>
      </c>
      <c r="G41" s="161">
        <v>1062.4000000000001</v>
      </c>
      <c r="H41" s="161">
        <v>0</v>
      </c>
      <c r="I41" s="161">
        <v>0</v>
      </c>
      <c r="J41" s="161">
        <v>0</v>
      </c>
    </row>
    <row r="42" spans="1:10" ht="15">
      <c r="A42" s="154" t="s">
        <v>69</v>
      </c>
      <c r="B42" s="161">
        <v>0</v>
      </c>
      <c r="C42" s="161">
        <v>0</v>
      </c>
      <c r="D42" s="161">
        <v>0</v>
      </c>
      <c r="E42" s="161">
        <v>0</v>
      </c>
      <c r="F42" s="161">
        <v>0</v>
      </c>
      <c r="G42" s="161">
        <v>0</v>
      </c>
      <c r="H42" s="161">
        <v>0</v>
      </c>
      <c r="I42" s="161">
        <v>0</v>
      </c>
      <c r="J42" s="161">
        <v>0</v>
      </c>
    </row>
    <row r="43" spans="1:10" ht="15">
      <c r="A43" s="154" t="s">
        <v>88</v>
      </c>
      <c r="B43" s="161">
        <v>220.93</v>
      </c>
      <c r="C43" s="161">
        <v>-80.929999999999993</v>
      </c>
      <c r="D43" s="161">
        <v>-587.11</v>
      </c>
      <c r="E43" s="161">
        <v>-33.439999999999991</v>
      </c>
      <c r="F43" s="161">
        <v>478.90999999999997</v>
      </c>
      <c r="G43" s="161">
        <v>56.84</v>
      </c>
      <c r="H43" s="161">
        <v>0</v>
      </c>
      <c r="I43" s="161">
        <v>0</v>
      </c>
      <c r="J43" s="161">
        <v>0</v>
      </c>
    </row>
    <row r="44" spans="1:10" ht="15">
      <c r="A44" s="154" t="s">
        <v>89</v>
      </c>
      <c r="B44" s="161">
        <v>0</v>
      </c>
      <c r="C44" s="161">
        <v>0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</row>
    <row r="45" spans="1:10" ht="15">
      <c r="A45" s="154" t="s">
        <v>90</v>
      </c>
      <c r="B45" s="161">
        <v>389.79</v>
      </c>
      <c r="C45" s="161">
        <v>5179.03</v>
      </c>
      <c r="D45" s="161">
        <v>-4350.07</v>
      </c>
      <c r="E45" s="161">
        <v>-1929.06</v>
      </c>
      <c r="F45" s="161">
        <v>-211.07</v>
      </c>
      <c r="G45" s="161">
        <v>2904.9399999999996</v>
      </c>
      <c r="H45" s="161">
        <v>0</v>
      </c>
      <c r="I45" s="161">
        <v>0</v>
      </c>
      <c r="J45" s="161">
        <v>0</v>
      </c>
    </row>
    <row r="46" spans="1:10" ht="15">
      <c r="A46" s="154" t="s">
        <v>92</v>
      </c>
      <c r="B46" s="161">
        <v>-1778.1699999999998</v>
      </c>
      <c r="C46" s="161">
        <v>3220.1399999999994</v>
      </c>
      <c r="D46" s="161">
        <v>-12282.500000000002</v>
      </c>
      <c r="E46" s="161">
        <v>84.980000000000217</v>
      </c>
      <c r="F46" s="161">
        <v>5677.1100000000006</v>
      </c>
      <c r="G46" s="161">
        <v>3685.93</v>
      </c>
      <c r="H46" s="161">
        <v>0</v>
      </c>
      <c r="I46" s="161">
        <v>0</v>
      </c>
      <c r="J46" s="161">
        <v>0</v>
      </c>
    </row>
    <row r="47" spans="1:10" ht="15">
      <c r="A47" s="154" t="s">
        <v>93</v>
      </c>
      <c r="B47" s="161">
        <v>1965.8</v>
      </c>
      <c r="C47" s="161">
        <v>6711.51</v>
      </c>
      <c r="D47" s="161">
        <v>-11478.529999999999</v>
      </c>
      <c r="E47" s="161">
        <v>-91.77000000000001</v>
      </c>
      <c r="F47" s="161">
        <v>6003.67</v>
      </c>
      <c r="G47" s="161">
        <v>2800.64</v>
      </c>
      <c r="H47" s="161">
        <v>0</v>
      </c>
      <c r="I47" s="161">
        <v>0</v>
      </c>
      <c r="J47" s="161">
        <v>0</v>
      </c>
    </row>
    <row r="48" spans="1:10" ht="15">
      <c r="A48" s="154" t="s">
        <v>94</v>
      </c>
      <c r="B48" s="161">
        <v>822.19</v>
      </c>
      <c r="C48" s="161">
        <v>0</v>
      </c>
      <c r="D48" s="161">
        <v>-2877.65</v>
      </c>
      <c r="E48" s="161">
        <v>0</v>
      </c>
      <c r="F48" s="161">
        <v>1233.27</v>
      </c>
      <c r="G48" s="161">
        <v>822.19</v>
      </c>
      <c r="H48" s="161">
        <v>0</v>
      </c>
      <c r="I48" s="161">
        <v>0</v>
      </c>
      <c r="J48" s="161">
        <v>0</v>
      </c>
    </row>
    <row r="49" spans="1:10" ht="15">
      <c r="A49" s="154" t="s">
        <v>95</v>
      </c>
      <c r="B49" s="161">
        <v>1504.3899999999999</v>
      </c>
      <c r="C49" s="161">
        <v>-0.03</v>
      </c>
      <c r="D49" s="161">
        <v>-5125.62</v>
      </c>
      <c r="E49" s="161">
        <v>0.01</v>
      </c>
      <c r="F49" s="161">
        <v>2196.6999999999998</v>
      </c>
      <c r="G49" s="161">
        <v>1464.46</v>
      </c>
      <c r="H49" s="161">
        <v>0</v>
      </c>
      <c r="I49" s="161">
        <v>0</v>
      </c>
      <c r="J49" s="161">
        <v>0</v>
      </c>
    </row>
    <row r="50" spans="1:10" ht="15">
      <c r="A50" s="154" t="s">
        <v>96</v>
      </c>
      <c r="B50" s="161">
        <v>1663.5500000000002</v>
      </c>
      <c r="C50" s="161">
        <v>-612.88000000000011</v>
      </c>
      <c r="D50" s="161">
        <v>-3539.24</v>
      </c>
      <c r="E50" s="161">
        <v>-172.83</v>
      </c>
      <c r="F50" s="161">
        <v>1590.88</v>
      </c>
      <c r="G50" s="161">
        <v>1305.73</v>
      </c>
      <c r="H50" s="161">
        <v>0</v>
      </c>
      <c r="I50" s="161">
        <v>0</v>
      </c>
      <c r="J50" s="161">
        <v>0</v>
      </c>
    </row>
    <row r="51" spans="1:10" ht="15">
      <c r="A51" s="154" t="s">
        <v>70</v>
      </c>
      <c r="B51" s="161">
        <v>899.43000000000006</v>
      </c>
      <c r="C51" s="161">
        <v>913.4799999999999</v>
      </c>
      <c r="D51" s="161">
        <v>-2104.44</v>
      </c>
      <c r="E51" s="161">
        <v>-187.72</v>
      </c>
      <c r="F51" s="161">
        <v>281.85000000000002</v>
      </c>
      <c r="G51" s="161">
        <v>-122.56</v>
      </c>
      <c r="H51" s="161">
        <v>0</v>
      </c>
      <c r="I51" s="161">
        <v>0</v>
      </c>
      <c r="J51" s="161">
        <v>0</v>
      </c>
    </row>
    <row r="52" spans="1:10" ht="15">
      <c r="A52" s="154" t="s">
        <v>71</v>
      </c>
      <c r="B52" s="161">
        <v>1032.25</v>
      </c>
      <c r="C52" s="161">
        <v>340.75</v>
      </c>
      <c r="D52" s="161">
        <v>-1429.59</v>
      </c>
      <c r="E52" s="161">
        <v>-249.41</v>
      </c>
      <c r="F52" s="161">
        <v>44.79</v>
      </c>
      <c r="G52" s="161">
        <v>-569.16</v>
      </c>
      <c r="H52" s="161">
        <v>0</v>
      </c>
      <c r="I52" s="161">
        <v>0</v>
      </c>
      <c r="J52" s="161">
        <v>0</v>
      </c>
    </row>
    <row r="53" spans="1:10" ht="15">
      <c r="A53" s="154" t="s">
        <v>72</v>
      </c>
      <c r="B53" s="161">
        <v>-197.81000000000003</v>
      </c>
      <c r="C53" s="161">
        <v>417.79999999999995</v>
      </c>
      <c r="D53" s="161">
        <v>-1115.1099999999999</v>
      </c>
      <c r="E53" s="161">
        <v>374.69</v>
      </c>
      <c r="F53" s="161">
        <v>363.54</v>
      </c>
      <c r="G53" s="161">
        <v>-183.34</v>
      </c>
      <c r="H53" s="161">
        <v>0</v>
      </c>
      <c r="I53" s="161">
        <v>0</v>
      </c>
      <c r="J53" s="161">
        <v>0</v>
      </c>
    </row>
    <row r="54" spans="1:10" ht="15">
      <c r="A54" s="154" t="s">
        <v>73</v>
      </c>
      <c r="B54" s="161">
        <v>190.08</v>
      </c>
      <c r="C54" s="161">
        <v>-255.56</v>
      </c>
      <c r="D54" s="161">
        <v>35.369999999999997</v>
      </c>
      <c r="E54" s="161">
        <v>-35.369999999999997</v>
      </c>
      <c r="F54" s="161">
        <v>111.31</v>
      </c>
      <c r="G54" s="161">
        <v>-82.05</v>
      </c>
      <c r="H54" s="161">
        <v>0</v>
      </c>
      <c r="I54" s="161">
        <v>0</v>
      </c>
      <c r="J54" s="161">
        <v>0</v>
      </c>
    </row>
    <row r="55" spans="1:10" ht="15">
      <c r="A55" s="154" t="s">
        <v>74</v>
      </c>
      <c r="B55" s="161">
        <v>579.45000000000005</v>
      </c>
      <c r="C55" s="161">
        <v>-481.09</v>
      </c>
      <c r="D55" s="161">
        <v>-951.29</v>
      </c>
      <c r="E55" s="161">
        <v>243.18</v>
      </c>
      <c r="F55" s="161">
        <v>-321.60000000000002</v>
      </c>
      <c r="G55" s="161">
        <v>0</v>
      </c>
      <c r="H55" s="161">
        <v>0</v>
      </c>
      <c r="I55" s="161">
        <v>0</v>
      </c>
      <c r="J55" s="161">
        <v>0</v>
      </c>
    </row>
    <row r="56" spans="1:10" ht="15">
      <c r="A56" s="154" t="s">
        <v>75</v>
      </c>
      <c r="B56" s="161">
        <v>58.93</v>
      </c>
      <c r="C56" s="161">
        <v>616.08000000000004</v>
      </c>
      <c r="D56" s="161">
        <v>-675.01</v>
      </c>
      <c r="E56" s="161">
        <v>0</v>
      </c>
      <c r="F56" s="161">
        <v>0</v>
      </c>
      <c r="G56" s="161">
        <v>0</v>
      </c>
      <c r="H56" s="161">
        <v>0</v>
      </c>
      <c r="I56" s="161">
        <v>0</v>
      </c>
      <c r="J56" s="161">
        <v>0</v>
      </c>
    </row>
    <row r="57" spans="1:10" ht="15">
      <c r="A57" s="154" t="s">
        <v>540</v>
      </c>
      <c r="B57" s="161">
        <v>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1">
        <v>0</v>
      </c>
      <c r="I57" s="161">
        <v>0</v>
      </c>
      <c r="J57" s="161">
        <v>0</v>
      </c>
    </row>
    <row r="58" spans="1:10" ht="15">
      <c r="A58" s="154" t="s">
        <v>76</v>
      </c>
      <c r="B58" s="161">
        <v>0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1">
        <v>0</v>
      </c>
      <c r="I58" s="161">
        <v>0</v>
      </c>
      <c r="J58" s="161">
        <v>0</v>
      </c>
    </row>
    <row r="59" spans="1:10" ht="15">
      <c r="A59" s="154" t="s">
        <v>541</v>
      </c>
      <c r="B59" s="161">
        <v>2903.15</v>
      </c>
      <c r="C59" s="161">
        <v>-4914.37</v>
      </c>
      <c r="D59" s="161">
        <v>-2196.44</v>
      </c>
      <c r="E59" s="161">
        <v>834.32</v>
      </c>
      <c r="F59" s="161">
        <v>1310.0999999999999</v>
      </c>
      <c r="G59" s="161">
        <v>1658.79</v>
      </c>
      <c r="H59" s="161">
        <v>0</v>
      </c>
      <c r="I59" s="161">
        <v>0</v>
      </c>
      <c r="J59" s="161">
        <v>0</v>
      </c>
    </row>
    <row r="60" spans="1:10" ht="15">
      <c r="A60" s="154" t="s">
        <v>77</v>
      </c>
      <c r="B60" s="161">
        <v>-4493.12</v>
      </c>
      <c r="C60" s="161">
        <v>6802.5499999999993</v>
      </c>
      <c r="D60" s="161">
        <v>-5764.21</v>
      </c>
      <c r="E60" s="161">
        <v>-1409.68</v>
      </c>
      <c r="F60" s="161">
        <v>1252.8499999999999</v>
      </c>
      <c r="G60" s="161">
        <v>2090.4799999999996</v>
      </c>
      <c r="H60" s="161">
        <v>0</v>
      </c>
      <c r="I60" s="161">
        <v>0</v>
      </c>
      <c r="J60" s="161">
        <v>0</v>
      </c>
    </row>
    <row r="61" spans="1:10" ht="15">
      <c r="A61" s="154" t="s">
        <v>78</v>
      </c>
      <c r="B61" s="161">
        <v>-138.02000000000001</v>
      </c>
      <c r="C61" s="161">
        <v>25.46</v>
      </c>
      <c r="D61" s="161">
        <v>-35.67</v>
      </c>
      <c r="E61" s="161">
        <v>-40.729999999999997</v>
      </c>
      <c r="F61" s="161">
        <v>313.73</v>
      </c>
      <c r="G61" s="161">
        <v>-117.30000000000003</v>
      </c>
      <c r="H61" s="161">
        <v>0</v>
      </c>
      <c r="I61" s="161">
        <v>0</v>
      </c>
      <c r="J61" s="161">
        <v>0</v>
      </c>
    </row>
    <row r="62" spans="1:10" ht="15">
      <c r="A62" s="154" t="s">
        <v>79</v>
      </c>
      <c r="B62" s="161">
        <v>-676.01</v>
      </c>
      <c r="C62" s="161">
        <v>0</v>
      </c>
      <c r="D62" s="161">
        <v>0</v>
      </c>
      <c r="E62" s="161">
        <v>144.44999999999999</v>
      </c>
      <c r="F62" s="161">
        <v>-144.44999999999999</v>
      </c>
      <c r="G62" s="161">
        <v>112.67</v>
      </c>
      <c r="H62" s="161">
        <v>0</v>
      </c>
      <c r="I62" s="161">
        <v>0</v>
      </c>
      <c r="J62" s="161">
        <v>0</v>
      </c>
    </row>
    <row r="63" spans="1:10" ht="15">
      <c r="A63" s="154" t="s">
        <v>80</v>
      </c>
      <c r="B63" s="161">
        <v>0</v>
      </c>
      <c r="C63" s="161">
        <v>0</v>
      </c>
      <c r="D63" s="161">
        <v>0</v>
      </c>
      <c r="E63" s="161">
        <v>0</v>
      </c>
      <c r="F63" s="161">
        <v>0</v>
      </c>
      <c r="G63" s="161">
        <v>0</v>
      </c>
      <c r="H63" s="161">
        <v>0</v>
      </c>
      <c r="I63" s="161">
        <v>0</v>
      </c>
      <c r="J63" s="161">
        <v>0</v>
      </c>
    </row>
    <row r="64" spans="1:10" ht="15">
      <c r="A64" s="154" t="s">
        <v>81</v>
      </c>
      <c r="B64" s="161">
        <v>9796.98</v>
      </c>
      <c r="C64" s="161">
        <v>-15067.529999999999</v>
      </c>
      <c r="D64" s="161">
        <v>-12050.03</v>
      </c>
      <c r="E64" s="161">
        <v>409.0200000000001</v>
      </c>
      <c r="F64" s="161">
        <v>2902.2000000000003</v>
      </c>
      <c r="G64" s="161">
        <v>4904.8900000000012</v>
      </c>
      <c r="H64" s="161">
        <v>0</v>
      </c>
      <c r="I64" s="161">
        <v>0</v>
      </c>
      <c r="J64" s="161">
        <v>0</v>
      </c>
    </row>
    <row r="65" spans="1:16" ht="15">
      <c r="A65" s="154" t="s">
        <v>82</v>
      </c>
      <c r="B65" s="161">
        <v>6447.1399999999994</v>
      </c>
      <c r="C65" s="161">
        <v>12227.41</v>
      </c>
      <c r="D65" s="161">
        <v>-39505.519999999997</v>
      </c>
      <c r="E65" s="161">
        <v>-4749.29</v>
      </c>
      <c r="F65" s="161">
        <v>16744.11</v>
      </c>
      <c r="G65" s="161">
        <v>6237.880000000001</v>
      </c>
      <c r="H65" s="161">
        <v>0</v>
      </c>
      <c r="I65" s="161">
        <v>0</v>
      </c>
      <c r="J65" s="161">
        <v>0</v>
      </c>
    </row>
    <row r="66" spans="1:16" ht="15">
      <c r="A66" s="154" t="s">
        <v>83</v>
      </c>
      <c r="B66" s="161">
        <v>10576.259999999998</v>
      </c>
      <c r="C66" s="161">
        <v>-11785.88</v>
      </c>
      <c r="D66" s="161">
        <v>-9961.4</v>
      </c>
      <c r="E66" s="161">
        <v>3322.28</v>
      </c>
      <c r="F66" s="161">
        <v>5564.36</v>
      </c>
      <c r="G66" s="161">
        <v>1370.7400000000002</v>
      </c>
      <c r="H66" s="161">
        <v>0</v>
      </c>
      <c r="I66" s="161">
        <v>0</v>
      </c>
      <c r="J66" s="161">
        <v>0</v>
      </c>
    </row>
    <row r="67" spans="1:16" ht="15">
      <c r="A67" s="154" t="s">
        <v>84</v>
      </c>
      <c r="B67" s="161">
        <v>-1000.28</v>
      </c>
      <c r="C67" s="161">
        <v>-227.91</v>
      </c>
      <c r="D67" s="161">
        <v>43.79</v>
      </c>
      <c r="E67" s="161">
        <v>284.23</v>
      </c>
      <c r="F67" s="161">
        <v>153.12</v>
      </c>
      <c r="G67" s="161">
        <v>-610.13</v>
      </c>
      <c r="H67" s="161">
        <v>0</v>
      </c>
      <c r="I67" s="161">
        <v>0</v>
      </c>
      <c r="J67" s="161">
        <v>0</v>
      </c>
    </row>
    <row r="68" spans="1:16" ht="15">
      <c r="A68" s="154" t="s">
        <v>85</v>
      </c>
      <c r="B68" s="161">
        <v>0</v>
      </c>
      <c r="C68" s="161">
        <v>0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1">
        <v>0</v>
      </c>
      <c r="J68" s="161">
        <v>0</v>
      </c>
    </row>
    <row r="69" spans="1:16" ht="15">
      <c r="A69" s="154" t="s">
        <v>86</v>
      </c>
      <c r="B69" s="161">
        <v>1556.25</v>
      </c>
      <c r="C69" s="161">
        <v>-17727.71</v>
      </c>
      <c r="D69" s="161">
        <v>-21841.870000000003</v>
      </c>
      <c r="E69" s="161">
        <v>1412.88</v>
      </c>
      <c r="F69" s="161">
        <v>11195.490000000002</v>
      </c>
      <c r="G69" s="161">
        <v>6750.119999999999</v>
      </c>
      <c r="H69" s="161">
        <v>0</v>
      </c>
      <c r="I69" s="161">
        <v>0</v>
      </c>
      <c r="J69" s="161">
        <v>0</v>
      </c>
    </row>
    <row r="70" spans="1:16" ht="15">
      <c r="A70" s="154" t="s">
        <v>87</v>
      </c>
      <c r="B70" s="161">
        <v>-1005.7699999999999</v>
      </c>
      <c r="C70" s="161">
        <v>1218.07</v>
      </c>
      <c r="D70" s="161">
        <v>57.719999999999942</v>
      </c>
      <c r="E70" s="161">
        <v>-1739.1400000000003</v>
      </c>
      <c r="F70" s="161">
        <v>1946.6300000000003</v>
      </c>
      <c r="G70" s="161">
        <v>1003.59</v>
      </c>
      <c r="H70" s="161">
        <v>0</v>
      </c>
      <c r="I70" s="161">
        <v>0</v>
      </c>
      <c r="J70" s="161">
        <v>0</v>
      </c>
    </row>
    <row r="71" spans="1:16" ht="15">
      <c r="A71" s="170" t="s">
        <v>892</v>
      </c>
      <c r="B71" s="169">
        <v>0</v>
      </c>
      <c r="C71" s="169">
        <v>18.32</v>
      </c>
      <c r="D71" s="169">
        <v>-18.32</v>
      </c>
      <c r="E71" s="169">
        <v>0</v>
      </c>
      <c r="F71" s="169">
        <v>0</v>
      </c>
      <c r="G71" s="169">
        <v>0</v>
      </c>
      <c r="H71" s="161"/>
      <c r="I71" s="161"/>
      <c r="J71" s="161"/>
    </row>
    <row r="72" spans="1:16" ht="15">
      <c r="A72" s="154" t="s">
        <v>97</v>
      </c>
      <c r="B72" s="161">
        <v>355860.84</v>
      </c>
      <c r="C72" s="161">
        <v>313846.33</v>
      </c>
      <c r="D72" s="161">
        <v>474136.59</v>
      </c>
      <c r="E72" s="161">
        <v>323804.01</v>
      </c>
      <c r="F72" s="161">
        <v>309115.88</v>
      </c>
      <c r="G72" s="161">
        <v>328668.06999999995</v>
      </c>
      <c r="H72" s="161">
        <v>0</v>
      </c>
      <c r="I72" s="161">
        <v>0</v>
      </c>
      <c r="J72" s="161">
        <v>0</v>
      </c>
    </row>
    <row r="73" spans="1:16" ht="15">
      <c r="A73" s="154" t="s">
        <v>98</v>
      </c>
      <c r="B73" s="161">
        <v>-359365.86000000004</v>
      </c>
      <c r="C73" s="161">
        <v>-320989.64</v>
      </c>
      <c r="D73" s="161">
        <v>-479667.27</v>
      </c>
      <c r="E73" s="161">
        <v>-330962.16999999993</v>
      </c>
      <c r="F73" s="161">
        <v>-310767.17000000004</v>
      </c>
      <c r="G73" s="161">
        <v>-339374.30999999994</v>
      </c>
      <c r="H73" s="161">
        <v>0</v>
      </c>
      <c r="I73" s="161">
        <v>0</v>
      </c>
      <c r="J73" s="161">
        <v>0</v>
      </c>
    </row>
    <row r="74" spans="1:16" ht="15">
      <c r="A74" s="154" t="s">
        <v>99</v>
      </c>
      <c r="B74" s="161">
        <v>0</v>
      </c>
      <c r="C74" s="161">
        <v>159.36000000000001</v>
      </c>
      <c r="D74" s="161">
        <v>0</v>
      </c>
      <c r="E74" s="161">
        <v>584.32000000000005</v>
      </c>
      <c r="F74" s="161">
        <v>0</v>
      </c>
      <c r="G74" s="161">
        <v>159.36000000000001</v>
      </c>
      <c r="H74" s="161">
        <v>0</v>
      </c>
      <c r="I74" s="161">
        <v>0</v>
      </c>
      <c r="J74" s="161">
        <v>0</v>
      </c>
    </row>
    <row r="75" spans="1:16" ht="15">
      <c r="A75" s="154" t="s">
        <v>100</v>
      </c>
      <c r="B75" s="161">
        <v>0</v>
      </c>
      <c r="C75" s="161">
        <v>0</v>
      </c>
      <c r="D75" s="161">
        <v>0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</row>
    <row r="76" spans="1:16" ht="15">
      <c r="A76" s="154" t="s">
        <v>101</v>
      </c>
      <c r="B76" s="161">
        <v>0</v>
      </c>
      <c r="C76" s="161">
        <v>0</v>
      </c>
      <c r="D76" s="161">
        <v>0</v>
      </c>
      <c r="E76" s="161">
        <v>0</v>
      </c>
      <c r="F76" s="161">
        <v>0</v>
      </c>
      <c r="G76" s="161">
        <v>0</v>
      </c>
      <c r="H76" s="161">
        <v>0</v>
      </c>
      <c r="I76" s="161">
        <v>0</v>
      </c>
      <c r="J76" s="161">
        <v>0</v>
      </c>
    </row>
    <row r="77" spans="1:16" ht="15">
      <c r="A77" s="154" t="s">
        <v>102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-1062.4000000000001</v>
      </c>
      <c r="H77" s="164">
        <v>0</v>
      </c>
      <c r="I77" s="164">
        <v>0</v>
      </c>
      <c r="J77" s="164">
        <v>0</v>
      </c>
    </row>
    <row r="78" spans="1:16" s="51" customFormat="1" ht="15">
      <c r="A78" s="8" t="s">
        <v>756</v>
      </c>
      <c r="B78" s="165">
        <v>447957.28000000009</v>
      </c>
      <c r="C78" s="165">
        <v>380737.75999999989</v>
      </c>
      <c r="D78" s="165">
        <v>454778.27000000025</v>
      </c>
      <c r="E78" s="165">
        <v>377429.09999999992</v>
      </c>
      <c r="F78" s="165">
        <v>443505.01000000013</v>
      </c>
      <c r="G78" s="165">
        <v>415371.92999999993</v>
      </c>
      <c r="H78" s="165">
        <v>400468.29999999993</v>
      </c>
      <c r="I78" s="165">
        <v>433778.87</v>
      </c>
      <c r="J78" s="165">
        <v>398843.79999999993</v>
      </c>
      <c r="K78" s="94">
        <f>B78-SUM(B10:B77)</f>
        <v>0</v>
      </c>
      <c r="L78" s="94">
        <f t="shared" ref="L78:P78" si="0">C78-SUM(C10:C77)</f>
        <v>0</v>
      </c>
      <c r="M78" s="94">
        <f t="shared" si="0"/>
        <v>0</v>
      </c>
      <c r="N78" s="94">
        <f t="shared" si="0"/>
        <v>0</v>
      </c>
      <c r="O78" s="94">
        <f t="shared" si="0"/>
        <v>0</v>
      </c>
      <c r="P78" s="94">
        <f t="shared" si="0"/>
        <v>0</v>
      </c>
    </row>
    <row r="79" spans="1:16" s="51" customFormat="1" ht="15">
      <c r="A79" s="8"/>
      <c r="B79" s="161"/>
      <c r="C79" s="161"/>
      <c r="D79" s="161"/>
      <c r="E79" s="161"/>
      <c r="F79" s="161"/>
      <c r="G79" s="161"/>
      <c r="H79" s="161"/>
      <c r="I79" s="161"/>
      <c r="J79" s="161"/>
    </row>
    <row r="80" spans="1:16" ht="15">
      <c r="A80" s="154" t="s">
        <v>120</v>
      </c>
      <c r="B80" s="161">
        <v>33858.149999999994</v>
      </c>
      <c r="C80" s="161">
        <v>28754.300000000003</v>
      </c>
      <c r="D80" s="161">
        <v>34373.72</v>
      </c>
      <c r="E80" s="161">
        <v>28470.489999999994</v>
      </c>
      <c r="F80" s="161">
        <v>33511.239999999991</v>
      </c>
      <c r="G80" s="161">
        <v>31369.140000000003</v>
      </c>
      <c r="H80" s="161">
        <v>0</v>
      </c>
      <c r="I80" s="161">
        <v>0</v>
      </c>
      <c r="J80" s="161">
        <v>0</v>
      </c>
    </row>
    <row r="81" spans="1:10" ht="15">
      <c r="A81" s="154" t="s">
        <v>465</v>
      </c>
      <c r="B81" s="161">
        <v>22292.899999999998</v>
      </c>
      <c r="C81" s="161">
        <v>18933.48</v>
      </c>
      <c r="D81" s="161">
        <v>22632.920000000006</v>
      </c>
      <c r="E81" s="161">
        <v>18746.789999999997</v>
      </c>
      <c r="F81" s="161">
        <v>22065.489999999998</v>
      </c>
      <c r="G81" s="161">
        <v>20655.41</v>
      </c>
      <c r="H81" s="161">
        <v>0</v>
      </c>
      <c r="I81" s="161">
        <v>0</v>
      </c>
      <c r="J81" s="161">
        <v>0</v>
      </c>
    </row>
    <row r="82" spans="1:10" ht="15">
      <c r="A82" s="154" t="s">
        <v>121</v>
      </c>
      <c r="B82" s="161">
        <v>85879.51</v>
      </c>
      <c r="C82" s="161">
        <v>72954.41</v>
      </c>
      <c r="D82" s="161">
        <v>87197.790000000008</v>
      </c>
      <c r="E82" s="161">
        <v>72237.53</v>
      </c>
      <c r="F82" s="161">
        <v>85018.8</v>
      </c>
      <c r="G82" s="161">
        <v>79592.219999999987</v>
      </c>
      <c r="H82" s="161">
        <v>0</v>
      </c>
      <c r="I82" s="161">
        <v>0</v>
      </c>
      <c r="J82" s="161">
        <v>0</v>
      </c>
    </row>
    <row r="83" spans="1:10" ht="15">
      <c r="A83" s="154" t="s">
        <v>542</v>
      </c>
      <c r="B83" s="161">
        <v>0</v>
      </c>
      <c r="C83" s="161">
        <v>30.61</v>
      </c>
      <c r="D83" s="161">
        <v>0</v>
      </c>
      <c r="E83" s="161">
        <v>112.24</v>
      </c>
      <c r="F83" s="161">
        <v>0</v>
      </c>
      <c r="G83" s="161">
        <v>30.61</v>
      </c>
      <c r="H83" s="161">
        <v>0</v>
      </c>
      <c r="I83" s="161">
        <v>0</v>
      </c>
      <c r="J83" s="161">
        <v>0</v>
      </c>
    </row>
    <row r="84" spans="1:10" ht="15">
      <c r="A84" s="154" t="s">
        <v>469</v>
      </c>
      <c r="B84" s="161">
        <v>18307.919999999998</v>
      </c>
      <c r="C84" s="161">
        <v>15550.67</v>
      </c>
      <c r="D84" s="161">
        <v>18588.019999999997</v>
      </c>
      <c r="E84" s="161">
        <v>15397.62</v>
      </c>
      <c r="F84" s="161">
        <v>18122.689999999999</v>
      </c>
      <c r="G84" s="161">
        <v>16965.290000000005</v>
      </c>
      <c r="H84" s="161">
        <v>0</v>
      </c>
      <c r="I84" s="161">
        <v>0</v>
      </c>
      <c r="J84" s="161">
        <v>0</v>
      </c>
    </row>
    <row r="85" spans="1:10" ht="15">
      <c r="A85" s="154" t="s">
        <v>543</v>
      </c>
      <c r="B85" s="161">
        <v>-0.11</v>
      </c>
      <c r="C85" s="161">
        <v>6.52</v>
      </c>
      <c r="D85" s="161">
        <v>0</v>
      </c>
      <c r="E85" s="161">
        <v>23.9</v>
      </c>
      <c r="F85" s="161">
        <v>0</v>
      </c>
      <c r="G85" s="161">
        <v>6.52</v>
      </c>
      <c r="H85" s="161">
        <v>0</v>
      </c>
      <c r="I85" s="161">
        <v>0</v>
      </c>
      <c r="J85" s="161">
        <v>0</v>
      </c>
    </row>
    <row r="86" spans="1:10" ht="15">
      <c r="A86" s="154" t="s">
        <v>471</v>
      </c>
      <c r="B86" s="161">
        <v>447.95</v>
      </c>
      <c r="C86" s="161">
        <v>380.58</v>
      </c>
      <c r="D86" s="161">
        <v>454.84000000000003</v>
      </c>
      <c r="E86" s="161">
        <v>376.84000000000009</v>
      </c>
      <c r="F86" s="161">
        <v>443.50999999999993</v>
      </c>
      <c r="G86" s="161">
        <v>415.19000000000005</v>
      </c>
      <c r="H86" s="161">
        <v>0</v>
      </c>
      <c r="I86" s="161">
        <v>0</v>
      </c>
      <c r="J86" s="161">
        <v>0</v>
      </c>
    </row>
    <row r="87" spans="1:10" ht="15">
      <c r="A87" s="154" t="s">
        <v>544</v>
      </c>
      <c r="B87" s="161">
        <v>0</v>
      </c>
      <c r="C87" s="161">
        <v>0.19</v>
      </c>
      <c r="D87" s="161">
        <v>0</v>
      </c>
      <c r="E87" s="161">
        <v>0.71</v>
      </c>
      <c r="F87" s="161">
        <v>0</v>
      </c>
      <c r="G87" s="161">
        <v>0.19</v>
      </c>
      <c r="H87" s="161">
        <v>0</v>
      </c>
      <c r="I87" s="161">
        <v>0</v>
      </c>
      <c r="J87" s="161">
        <v>0</v>
      </c>
    </row>
    <row r="88" spans="1:10" ht="15">
      <c r="A88" s="154" t="s">
        <v>122</v>
      </c>
      <c r="B88" s="161">
        <v>2734.3799999999997</v>
      </c>
      <c r="C88" s="161">
        <v>2325.8599999999997</v>
      </c>
      <c r="D88" s="161">
        <v>2777.8899999999994</v>
      </c>
      <c r="E88" s="161">
        <v>2303.4999999999995</v>
      </c>
      <c r="F88" s="161">
        <v>2709.81</v>
      </c>
      <c r="G88" s="161">
        <v>2538.04</v>
      </c>
      <c r="H88" s="161">
        <v>0</v>
      </c>
      <c r="I88" s="161">
        <v>0</v>
      </c>
      <c r="J88" s="161">
        <v>0</v>
      </c>
    </row>
    <row r="89" spans="1:10" ht="15">
      <c r="A89" s="154" t="s">
        <v>545</v>
      </c>
      <c r="B89" s="161">
        <v>-7.46</v>
      </c>
      <c r="C89" s="161">
        <v>0.92</v>
      </c>
      <c r="D89" s="161">
        <v>0</v>
      </c>
      <c r="E89" s="161">
        <v>3.39</v>
      </c>
      <c r="F89" s="161">
        <v>0</v>
      </c>
      <c r="G89" s="161">
        <v>0.93</v>
      </c>
      <c r="H89" s="161">
        <v>0</v>
      </c>
      <c r="I89" s="161">
        <v>0</v>
      </c>
      <c r="J89" s="161">
        <v>0</v>
      </c>
    </row>
    <row r="90" spans="1:10" ht="15">
      <c r="A90" s="154" t="s">
        <v>473</v>
      </c>
      <c r="B90" s="161">
        <v>1791.8300000000002</v>
      </c>
      <c r="C90" s="161">
        <v>1522.3100000000002</v>
      </c>
      <c r="D90" s="161">
        <v>1819.44</v>
      </c>
      <c r="E90" s="161">
        <v>1507.3600000000001</v>
      </c>
      <c r="F90" s="161">
        <v>1774.02</v>
      </c>
      <c r="G90" s="161">
        <v>1660.8600000000004</v>
      </c>
      <c r="H90" s="161">
        <v>0</v>
      </c>
      <c r="I90" s="161">
        <v>0</v>
      </c>
      <c r="J90" s="161">
        <v>0</v>
      </c>
    </row>
    <row r="91" spans="1:10" ht="15">
      <c r="A91" s="154" t="s">
        <v>546</v>
      </c>
      <c r="B91" s="161">
        <v>0</v>
      </c>
      <c r="C91" s="161">
        <v>0.64</v>
      </c>
      <c r="D91" s="161">
        <v>0</v>
      </c>
      <c r="E91" s="161">
        <v>-0.6</v>
      </c>
      <c r="F91" s="161">
        <v>0</v>
      </c>
      <c r="G91" s="161">
        <v>0.63</v>
      </c>
      <c r="H91" s="161">
        <v>0</v>
      </c>
      <c r="I91" s="161">
        <v>0</v>
      </c>
      <c r="J91" s="161">
        <v>0</v>
      </c>
    </row>
    <row r="92" spans="1:10" ht="15">
      <c r="A92" s="154" t="s">
        <v>123</v>
      </c>
      <c r="B92" s="161">
        <v>2239.8000000000002</v>
      </c>
      <c r="C92" s="161">
        <v>1902.8899999999999</v>
      </c>
      <c r="D92" s="161">
        <v>2274.27</v>
      </c>
      <c r="E92" s="161">
        <v>1884.2200000000003</v>
      </c>
      <c r="F92" s="161">
        <v>2217.5199999999995</v>
      </c>
      <c r="G92" s="161">
        <v>2076.04</v>
      </c>
      <c r="H92" s="161">
        <v>0</v>
      </c>
      <c r="I92" s="161">
        <v>0</v>
      </c>
      <c r="J92" s="161">
        <v>0</v>
      </c>
    </row>
    <row r="93" spans="1:10" ht="15">
      <c r="A93" s="154" t="s">
        <v>547</v>
      </c>
      <c r="B93" s="161">
        <v>0</v>
      </c>
      <c r="C93" s="161">
        <v>0.86</v>
      </c>
      <c r="D93" s="161">
        <v>0</v>
      </c>
      <c r="E93" s="161">
        <v>3.15</v>
      </c>
      <c r="F93" s="161">
        <v>0</v>
      </c>
      <c r="G93" s="161">
        <v>0.86</v>
      </c>
      <c r="H93" s="161">
        <v>0</v>
      </c>
      <c r="I93" s="161">
        <v>0</v>
      </c>
      <c r="J93" s="161">
        <v>0</v>
      </c>
    </row>
    <row r="94" spans="1:10" ht="15">
      <c r="A94" s="154" t="s">
        <v>548</v>
      </c>
      <c r="B94" s="161">
        <v>0</v>
      </c>
      <c r="C94" s="161">
        <v>12.05</v>
      </c>
      <c r="D94" s="161">
        <v>0</v>
      </c>
      <c r="E94" s="161">
        <v>44.18</v>
      </c>
      <c r="F94" s="161">
        <v>0</v>
      </c>
      <c r="G94" s="161">
        <v>12.05</v>
      </c>
      <c r="H94" s="161">
        <v>0</v>
      </c>
      <c r="I94" s="161">
        <v>0</v>
      </c>
      <c r="J94" s="161">
        <v>0</v>
      </c>
    </row>
    <row r="95" spans="1:10" ht="15">
      <c r="A95" s="154" t="s">
        <v>549</v>
      </c>
      <c r="B95" s="161">
        <v>9.42</v>
      </c>
      <c r="C95" s="161">
        <v>7.98</v>
      </c>
      <c r="D95" s="161">
        <v>0</v>
      </c>
      <c r="E95" s="161">
        <v>29.27</v>
      </c>
      <c r="F95" s="161">
        <v>0</v>
      </c>
      <c r="G95" s="161">
        <v>7.98</v>
      </c>
      <c r="H95" s="161">
        <v>0</v>
      </c>
      <c r="I95" s="161">
        <v>0</v>
      </c>
      <c r="J95" s="161">
        <v>0</v>
      </c>
    </row>
    <row r="96" spans="1:10" ht="15">
      <c r="A96" s="154" t="s">
        <v>550</v>
      </c>
      <c r="B96" s="161">
        <v>0</v>
      </c>
      <c r="C96" s="161">
        <v>3.95</v>
      </c>
      <c r="D96" s="161">
        <v>0</v>
      </c>
      <c r="E96" s="161">
        <v>14.49</v>
      </c>
      <c r="F96" s="161">
        <v>0</v>
      </c>
      <c r="G96" s="161">
        <v>3.95</v>
      </c>
      <c r="H96" s="161">
        <v>0</v>
      </c>
      <c r="I96" s="161">
        <v>0</v>
      </c>
      <c r="J96" s="161">
        <v>0</v>
      </c>
    </row>
    <row r="97" spans="1:16" s="51" customFormat="1" ht="15">
      <c r="A97" s="8" t="s">
        <v>757</v>
      </c>
      <c r="B97" s="165">
        <v>167554.29</v>
      </c>
      <c r="C97" s="165">
        <v>142388.22</v>
      </c>
      <c r="D97" s="165">
        <v>170118.88999999998</v>
      </c>
      <c r="E97" s="165">
        <v>141155.07999999996</v>
      </c>
      <c r="F97" s="165">
        <v>165863.07999999999</v>
      </c>
      <c r="G97" s="165">
        <v>155335.90999999997</v>
      </c>
      <c r="H97" s="165">
        <v>155750.54999999999</v>
      </c>
      <c r="I97" s="165">
        <v>168705.69999999998</v>
      </c>
      <c r="J97" s="165">
        <v>155118.74</v>
      </c>
      <c r="K97" s="94">
        <f>B97-SUM(B80:B96)</f>
        <v>0</v>
      </c>
      <c r="L97" s="94">
        <f t="shared" ref="L97:P97" si="1">C97-SUM(C80:C96)</f>
        <v>0</v>
      </c>
      <c r="M97" s="94">
        <f t="shared" si="1"/>
        <v>0</v>
      </c>
      <c r="N97" s="94">
        <f t="shared" si="1"/>
        <v>0</v>
      </c>
      <c r="O97" s="94">
        <f t="shared" si="1"/>
        <v>0</v>
      </c>
      <c r="P97" s="94">
        <f t="shared" si="1"/>
        <v>0</v>
      </c>
    </row>
    <row r="98" spans="1:16" s="51" customFormat="1" ht="15">
      <c r="A98" s="8"/>
      <c r="B98" s="161"/>
      <c r="C98" s="161"/>
      <c r="D98" s="161"/>
      <c r="E98" s="161"/>
      <c r="F98" s="161"/>
      <c r="G98" s="161"/>
      <c r="H98" s="161"/>
      <c r="I98" s="161"/>
      <c r="J98" s="161"/>
    </row>
    <row r="99" spans="1:16" ht="15">
      <c r="A99" s="154" t="s">
        <v>21</v>
      </c>
      <c r="B99" s="161">
        <v>56.41</v>
      </c>
      <c r="C99" s="161">
        <v>604.4</v>
      </c>
      <c r="D99" s="161">
        <v>0</v>
      </c>
      <c r="E99" s="161">
        <v>607.34</v>
      </c>
      <c r="F99" s="161">
        <v>0</v>
      </c>
      <c r="G99" s="161">
        <v>0</v>
      </c>
      <c r="H99" s="161">
        <v>0</v>
      </c>
      <c r="I99" s="161">
        <v>0</v>
      </c>
      <c r="J99" s="161">
        <v>0</v>
      </c>
    </row>
    <row r="100" spans="1:16" ht="15">
      <c r="A100" s="154" t="s">
        <v>320</v>
      </c>
      <c r="B100" s="161">
        <v>150</v>
      </c>
      <c r="C100" s="161">
        <v>330.84</v>
      </c>
      <c r="D100" s="161">
        <v>0</v>
      </c>
      <c r="E100" s="161">
        <v>0</v>
      </c>
      <c r="F100" s="161">
        <v>0</v>
      </c>
      <c r="G100" s="161">
        <v>0</v>
      </c>
      <c r="H100" s="161">
        <v>0</v>
      </c>
      <c r="I100" s="161">
        <v>0</v>
      </c>
      <c r="J100" s="161">
        <v>0</v>
      </c>
    </row>
    <row r="101" spans="1:16" ht="15">
      <c r="A101" s="154" t="s">
        <v>106</v>
      </c>
      <c r="B101" s="161">
        <v>2834.68</v>
      </c>
      <c r="C101" s="161">
        <v>516.43999999999994</v>
      </c>
      <c r="D101" s="161">
        <v>915.28</v>
      </c>
      <c r="E101" s="161">
        <v>573.21</v>
      </c>
      <c r="F101" s="161">
        <v>82.19</v>
      </c>
      <c r="G101" s="161">
        <v>293.09000000000003</v>
      </c>
      <c r="H101" s="161">
        <v>0</v>
      </c>
      <c r="I101" s="161">
        <v>0</v>
      </c>
      <c r="J101" s="161">
        <v>0</v>
      </c>
    </row>
    <row r="102" spans="1:16" ht="15">
      <c r="A102" s="170" t="s">
        <v>897</v>
      </c>
      <c r="B102" s="169">
        <v>0</v>
      </c>
      <c r="C102" s="169">
        <v>255.9</v>
      </c>
      <c r="D102" s="169">
        <v>0</v>
      </c>
      <c r="E102" s="169">
        <v>0</v>
      </c>
      <c r="F102" s="169">
        <v>0</v>
      </c>
      <c r="G102" s="169">
        <v>0</v>
      </c>
      <c r="H102" s="161"/>
      <c r="I102" s="161"/>
      <c r="J102" s="161"/>
    </row>
    <row r="103" spans="1:16" ht="15">
      <c r="A103" s="154" t="s">
        <v>104</v>
      </c>
      <c r="B103" s="161">
        <v>2.8300000000000125</v>
      </c>
      <c r="C103" s="161">
        <v>613.24</v>
      </c>
      <c r="D103" s="161">
        <v>0</v>
      </c>
      <c r="E103" s="161">
        <v>-449.44</v>
      </c>
      <c r="F103" s="161">
        <v>608.29999999999995</v>
      </c>
      <c r="G103" s="161">
        <v>0</v>
      </c>
      <c r="H103" s="161">
        <v>0</v>
      </c>
      <c r="I103" s="161">
        <v>0</v>
      </c>
      <c r="J103" s="161">
        <v>0</v>
      </c>
    </row>
    <row r="104" spans="1:16" ht="15">
      <c r="A104" s="154" t="s">
        <v>105</v>
      </c>
      <c r="B104" s="161">
        <v>644.69000000000005</v>
      </c>
      <c r="C104" s="161">
        <v>0</v>
      </c>
      <c r="D104" s="161">
        <v>267.90000000000003</v>
      </c>
      <c r="E104" s="161">
        <v>166.72</v>
      </c>
      <c r="F104" s="161">
        <v>775.28</v>
      </c>
      <c r="G104" s="161">
        <v>0</v>
      </c>
      <c r="H104" s="161">
        <v>0</v>
      </c>
      <c r="I104" s="161">
        <v>0</v>
      </c>
      <c r="J104" s="161">
        <v>0</v>
      </c>
    </row>
    <row r="105" spans="1:16" ht="15">
      <c r="A105" s="154" t="s">
        <v>684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0</v>
      </c>
      <c r="H105" s="161">
        <v>0</v>
      </c>
      <c r="I105" s="161">
        <v>0</v>
      </c>
      <c r="J105" s="161">
        <v>0</v>
      </c>
    </row>
    <row r="106" spans="1:16" ht="15">
      <c r="A106" s="154" t="s">
        <v>103</v>
      </c>
      <c r="B106" s="161">
        <v>3416.41</v>
      </c>
      <c r="C106" s="161">
        <v>5422.6</v>
      </c>
      <c r="D106" s="161">
        <v>4224.28</v>
      </c>
      <c r="E106" s="161">
        <v>1193.8000000000002</v>
      </c>
      <c r="F106" s="161">
        <v>3049.5699999999997</v>
      </c>
      <c r="G106" s="161">
        <v>776.69</v>
      </c>
      <c r="H106" s="161">
        <v>0</v>
      </c>
      <c r="I106" s="161">
        <v>0</v>
      </c>
      <c r="J106" s="161">
        <v>0</v>
      </c>
    </row>
    <row r="107" spans="1:16" ht="15">
      <c r="A107" s="154" t="s">
        <v>685</v>
      </c>
      <c r="B107" s="161">
        <v>0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1">
        <v>0</v>
      </c>
      <c r="J107" s="161">
        <v>0</v>
      </c>
    </row>
    <row r="108" spans="1:16" ht="15">
      <c r="A108" s="154" t="s">
        <v>111</v>
      </c>
      <c r="B108" s="161">
        <v>-2033.47</v>
      </c>
      <c r="C108" s="161">
        <v>-3185.57</v>
      </c>
      <c r="D108" s="161">
        <v>-2532.4599999999996</v>
      </c>
      <c r="E108" s="161">
        <v>-821.47</v>
      </c>
      <c r="F108" s="161">
        <v>-1889.96</v>
      </c>
      <c r="G108" s="161">
        <v>-505.49</v>
      </c>
      <c r="H108" s="161">
        <v>0</v>
      </c>
      <c r="I108" s="161">
        <v>0</v>
      </c>
      <c r="J108" s="161">
        <v>0</v>
      </c>
    </row>
    <row r="109" spans="1:16" ht="15">
      <c r="A109" s="154" t="s">
        <v>107</v>
      </c>
      <c r="B109" s="161">
        <v>-10.119999999999999</v>
      </c>
      <c r="C109" s="161">
        <v>-97.82</v>
      </c>
      <c r="D109" s="161">
        <v>0</v>
      </c>
      <c r="E109" s="161">
        <v>-61.5</v>
      </c>
      <c r="F109" s="161">
        <v>0</v>
      </c>
      <c r="G109" s="161">
        <v>0</v>
      </c>
      <c r="H109" s="161">
        <v>0</v>
      </c>
      <c r="I109" s="161">
        <v>0</v>
      </c>
      <c r="J109" s="161">
        <v>0</v>
      </c>
    </row>
    <row r="110" spans="1:16" ht="15">
      <c r="A110" s="154" t="s">
        <v>321</v>
      </c>
      <c r="B110" s="161">
        <v>-78.14</v>
      </c>
      <c r="C110" s="161">
        <v>-184.24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1">
        <v>0</v>
      </c>
      <c r="J110" s="161">
        <v>0</v>
      </c>
    </row>
    <row r="111" spans="1:16" ht="15">
      <c r="A111" s="154" t="s">
        <v>108</v>
      </c>
      <c r="B111" s="161">
        <v>-1537.54</v>
      </c>
      <c r="C111" s="161">
        <v>-308.95000000000005</v>
      </c>
      <c r="D111" s="161">
        <v>-641.21</v>
      </c>
      <c r="E111" s="161">
        <v>-393.54</v>
      </c>
      <c r="F111" s="161">
        <v>-49.87</v>
      </c>
      <c r="G111" s="161">
        <v>-175.76999999999998</v>
      </c>
      <c r="H111" s="161">
        <v>0</v>
      </c>
      <c r="I111" s="161">
        <v>0</v>
      </c>
      <c r="J111" s="161">
        <v>0</v>
      </c>
    </row>
    <row r="112" spans="1:16" ht="15">
      <c r="A112" s="170" t="s">
        <v>898</v>
      </c>
      <c r="B112" s="169">
        <v>0</v>
      </c>
      <c r="C112" s="169">
        <v>-142.5</v>
      </c>
      <c r="D112" s="169">
        <v>0</v>
      </c>
      <c r="E112" s="169">
        <v>0</v>
      </c>
      <c r="F112" s="169">
        <v>0</v>
      </c>
      <c r="G112" s="169">
        <v>0</v>
      </c>
      <c r="H112" s="161"/>
      <c r="I112" s="161"/>
      <c r="J112" s="161"/>
    </row>
    <row r="113" spans="1:10" ht="15">
      <c r="A113" s="154" t="s">
        <v>109</v>
      </c>
      <c r="B113" s="161">
        <v>-41.61</v>
      </c>
      <c r="C113" s="161">
        <v>-362.41999999999996</v>
      </c>
      <c r="D113" s="161">
        <v>0</v>
      </c>
      <c r="E113" s="161">
        <v>234.63</v>
      </c>
      <c r="F113" s="161">
        <v>-331.39</v>
      </c>
      <c r="G113" s="161">
        <v>0</v>
      </c>
      <c r="H113" s="161">
        <v>0</v>
      </c>
      <c r="I113" s="161">
        <v>0</v>
      </c>
      <c r="J113" s="161">
        <v>0</v>
      </c>
    </row>
    <row r="114" spans="1:10" ht="15">
      <c r="A114" s="154" t="s">
        <v>110</v>
      </c>
      <c r="B114" s="161">
        <v>-414.06</v>
      </c>
      <c r="C114" s="161">
        <v>0</v>
      </c>
      <c r="D114" s="161">
        <v>-200.75</v>
      </c>
      <c r="E114" s="161">
        <v>-116.62</v>
      </c>
      <c r="F114" s="161">
        <v>-470.38</v>
      </c>
      <c r="G114" s="161">
        <v>0</v>
      </c>
      <c r="H114" s="161">
        <v>0</v>
      </c>
      <c r="I114" s="161">
        <v>0</v>
      </c>
      <c r="J114" s="161">
        <v>0</v>
      </c>
    </row>
    <row r="115" spans="1:10" ht="15">
      <c r="A115" s="154" t="s">
        <v>325</v>
      </c>
      <c r="B115" s="161">
        <v>766.77</v>
      </c>
      <c r="C115" s="161">
        <v>692.57</v>
      </c>
      <c r="D115" s="161">
        <v>3544.04</v>
      </c>
      <c r="E115" s="161">
        <v>858.99</v>
      </c>
      <c r="F115" s="161">
        <v>3751.75</v>
      </c>
      <c r="G115" s="161">
        <v>-430.24</v>
      </c>
      <c r="H115" s="161">
        <v>0</v>
      </c>
      <c r="I115" s="161">
        <v>0</v>
      </c>
      <c r="J115" s="161">
        <v>0</v>
      </c>
    </row>
    <row r="116" spans="1:10" ht="15">
      <c r="A116" s="154" t="s">
        <v>326</v>
      </c>
      <c r="B116" s="161">
        <v>921.49</v>
      </c>
      <c r="C116" s="161">
        <v>832.32</v>
      </c>
      <c r="D116" s="161">
        <v>921.49</v>
      </c>
      <c r="E116" s="161">
        <v>12865.53</v>
      </c>
      <c r="F116" s="161">
        <v>11337.2</v>
      </c>
      <c r="G116" s="161">
        <v>0</v>
      </c>
      <c r="H116" s="161">
        <v>0</v>
      </c>
      <c r="I116" s="161">
        <v>0</v>
      </c>
      <c r="J116" s="161">
        <v>0</v>
      </c>
    </row>
    <row r="117" spans="1:10" ht="15">
      <c r="A117" s="154" t="s">
        <v>317</v>
      </c>
      <c r="B117" s="161">
        <v>105.44</v>
      </c>
      <c r="C117" s="161">
        <v>95.24</v>
      </c>
      <c r="D117" s="161">
        <v>105.45</v>
      </c>
      <c r="E117" s="161">
        <v>1395.7</v>
      </c>
      <c r="F117" s="161">
        <v>0</v>
      </c>
      <c r="G117" s="161">
        <v>0</v>
      </c>
      <c r="H117" s="161">
        <v>0</v>
      </c>
      <c r="I117" s="161">
        <v>0</v>
      </c>
      <c r="J117" s="161">
        <v>0</v>
      </c>
    </row>
    <row r="118" spans="1:10" ht="15">
      <c r="A118" s="154" t="s">
        <v>118</v>
      </c>
      <c r="B118" s="161">
        <v>0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1">
        <v>0</v>
      </c>
      <c r="I118" s="161">
        <v>0</v>
      </c>
      <c r="J118" s="161">
        <v>0</v>
      </c>
    </row>
    <row r="119" spans="1:10" ht="15">
      <c r="A119" s="154" t="s">
        <v>119</v>
      </c>
      <c r="B119" s="161">
        <v>0</v>
      </c>
      <c r="C119" s="161">
        <v>0</v>
      </c>
      <c r="D119" s="161">
        <v>64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</row>
    <row r="120" spans="1:10" ht="15">
      <c r="A120" s="154" t="s">
        <v>113</v>
      </c>
      <c r="B120" s="161">
        <v>946.58999999999992</v>
      </c>
      <c r="C120" s="161">
        <v>521.39</v>
      </c>
      <c r="D120" s="161">
        <v>1055.45</v>
      </c>
      <c r="E120" s="161">
        <v>942.11</v>
      </c>
      <c r="F120" s="161">
        <v>380.69</v>
      </c>
      <c r="G120" s="161">
        <v>0</v>
      </c>
      <c r="H120" s="161">
        <v>0</v>
      </c>
      <c r="I120" s="161">
        <v>0</v>
      </c>
      <c r="J120" s="161">
        <v>0</v>
      </c>
    </row>
    <row r="121" spans="1:10" ht="15">
      <c r="A121" s="154" t="s">
        <v>114</v>
      </c>
      <c r="B121" s="161">
        <v>3793.32</v>
      </c>
      <c r="C121" s="161">
        <v>6008.37</v>
      </c>
      <c r="D121" s="161">
        <v>7544.84</v>
      </c>
      <c r="E121" s="161">
        <v>3890.7799999999997</v>
      </c>
      <c r="F121" s="161">
        <v>6041.25</v>
      </c>
      <c r="G121" s="161">
        <v>5769.82</v>
      </c>
      <c r="H121" s="161">
        <v>0</v>
      </c>
      <c r="I121" s="161">
        <v>0</v>
      </c>
      <c r="J121" s="161">
        <v>0</v>
      </c>
    </row>
    <row r="122" spans="1:10" ht="15">
      <c r="A122" s="170" t="s">
        <v>899</v>
      </c>
      <c r="B122" s="169">
        <v>0</v>
      </c>
      <c r="C122" s="169">
        <v>0</v>
      </c>
      <c r="D122" s="169">
        <v>0</v>
      </c>
      <c r="E122" s="169">
        <v>0</v>
      </c>
      <c r="F122" s="169">
        <v>14.37</v>
      </c>
      <c r="G122" s="169">
        <v>0</v>
      </c>
      <c r="H122" s="161"/>
      <c r="I122" s="161"/>
      <c r="J122" s="161"/>
    </row>
    <row r="123" spans="1:10" ht="15">
      <c r="A123" s="154" t="s">
        <v>676</v>
      </c>
      <c r="B123" s="161">
        <v>0</v>
      </c>
      <c r="C123" s="161">
        <v>0</v>
      </c>
      <c r="D123" s="161"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</row>
    <row r="124" spans="1:10" ht="15">
      <c r="A124" s="154" t="s">
        <v>115</v>
      </c>
      <c r="B124" s="161">
        <v>614.79999999999995</v>
      </c>
      <c r="C124" s="161">
        <v>230.43999999999997</v>
      </c>
      <c r="D124" s="161">
        <v>358.07</v>
      </c>
      <c r="E124" s="161">
        <v>126.19</v>
      </c>
      <c r="F124" s="161">
        <v>122.93</v>
      </c>
      <c r="G124" s="161">
        <v>719.90000000000009</v>
      </c>
      <c r="H124" s="161">
        <v>0</v>
      </c>
      <c r="I124" s="161">
        <v>0</v>
      </c>
      <c r="J124" s="161">
        <v>0</v>
      </c>
    </row>
    <row r="125" spans="1:10" ht="15">
      <c r="A125" s="154" t="s">
        <v>116</v>
      </c>
      <c r="B125" s="161">
        <v>23.51</v>
      </c>
      <c r="C125" s="161">
        <v>0</v>
      </c>
      <c r="D125" s="161">
        <v>0</v>
      </c>
      <c r="E125" s="161">
        <v>0</v>
      </c>
      <c r="F125" s="161">
        <v>0</v>
      </c>
      <c r="G125" s="161">
        <v>65</v>
      </c>
      <c r="H125" s="161">
        <v>0</v>
      </c>
      <c r="I125" s="161">
        <v>0</v>
      </c>
      <c r="J125" s="161">
        <v>0</v>
      </c>
    </row>
    <row r="126" spans="1:10" ht="15">
      <c r="A126" s="154" t="s">
        <v>551</v>
      </c>
      <c r="B126" s="161">
        <v>0</v>
      </c>
      <c r="C126" s="161">
        <v>0</v>
      </c>
      <c r="D126" s="161">
        <v>0</v>
      </c>
      <c r="E126" s="161"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v>0</v>
      </c>
    </row>
    <row r="127" spans="1:10" ht="15">
      <c r="A127" s="154" t="s">
        <v>117</v>
      </c>
      <c r="B127" s="161">
        <v>0</v>
      </c>
      <c r="C127" s="161">
        <v>0</v>
      </c>
      <c r="D127" s="161">
        <v>450</v>
      </c>
      <c r="E127" s="161">
        <v>0</v>
      </c>
      <c r="F127" s="161">
        <v>0</v>
      </c>
      <c r="G127" s="161">
        <v>0</v>
      </c>
      <c r="H127" s="161">
        <v>0</v>
      </c>
      <c r="I127" s="161">
        <v>0</v>
      </c>
      <c r="J127" s="161">
        <v>0</v>
      </c>
    </row>
    <row r="128" spans="1:10" ht="15">
      <c r="A128" s="221" t="s">
        <v>799</v>
      </c>
      <c r="B128" s="161">
        <v>0</v>
      </c>
      <c r="C128" s="161">
        <v>0</v>
      </c>
      <c r="D128" s="161">
        <v>0</v>
      </c>
      <c r="E128" s="161">
        <v>0</v>
      </c>
      <c r="F128" s="161">
        <v>0</v>
      </c>
      <c r="G128" s="161">
        <v>0</v>
      </c>
      <c r="H128" s="161">
        <v>0</v>
      </c>
      <c r="I128" s="161">
        <v>0</v>
      </c>
      <c r="J128" s="161">
        <v>0</v>
      </c>
    </row>
    <row r="129" spans="1:16" ht="15">
      <c r="A129" s="170" t="s">
        <v>900</v>
      </c>
      <c r="B129" s="169">
        <v>0</v>
      </c>
      <c r="C129" s="169">
        <v>0</v>
      </c>
      <c r="D129" s="169">
        <v>0</v>
      </c>
      <c r="E129" s="169">
        <v>0</v>
      </c>
      <c r="F129" s="169">
        <v>0</v>
      </c>
      <c r="G129" s="169">
        <v>685.3</v>
      </c>
      <c r="H129" s="173"/>
      <c r="I129" s="173"/>
      <c r="J129" s="173"/>
    </row>
    <row r="130" spans="1:16" s="51" customFormat="1" ht="15">
      <c r="A130" s="8" t="s">
        <v>758</v>
      </c>
      <c r="B130" s="165">
        <v>10162</v>
      </c>
      <c r="C130" s="165">
        <v>11842.25</v>
      </c>
      <c r="D130" s="165">
        <v>16076.380000000001</v>
      </c>
      <c r="E130" s="165">
        <v>21012.43</v>
      </c>
      <c r="F130" s="165">
        <v>23421.93</v>
      </c>
      <c r="G130" s="165">
        <v>7198.2999999999993</v>
      </c>
      <c r="H130" s="165">
        <v>6527</v>
      </c>
      <c r="I130" s="165">
        <v>7062</v>
      </c>
      <c r="J130" s="165">
        <v>9270</v>
      </c>
      <c r="K130" s="94">
        <f>B130-SUM(B99:B129)</f>
        <v>0</v>
      </c>
      <c r="L130" s="94">
        <f t="shared" ref="L130:P130" si="2">C130-SUM(C99:C129)</f>
        <v>0</v>
      </c>
      <c r="M130" s="94">
        <f t="shared" si="2"/>
        <v>0</v>
      </c>
      <c r="N130" s="94">
        <f t="shared" si="2"/>
        <v>0</v>
      </c>
      <c r="O130" s="94">
        <f t="shared" si="2"/>
        <v>0</v>
      </c>
      <c r="P130" s="94">
        <f t="shared" si="2"/>
        <v>0</v>
      </c>
    </row>
    <row r="131" spans="1:16" s="51" customFormat="1" ht="15">
      <c r="A131" s="8"/>
      <c r="B131" s="161"/>
      <c r="C131" s="161"/>
      <c r="D131" s="161"/>
      <c r="E131" s="161"/>
      <c r="F131" s="161"/>
      <c r="G131" s="161"/>
      <c r="H131" s="161"/>
      <c r="I131" s="161"/>
      <c r="J131" s="161"/>
    </row>
    <row r="132" spans="1:16" ht="15">
      <c r="A132" s="154" t="s">
        <v>125</v>
      </c>
      <c r="B132" s="161">
        <v>32018.91</v>
      </c>
      <c r="C132" s="161">
        <v>32018.91</v>
      </c>
      <c r="D132" s="161">
        <v>32514.38</v>
      </c>
      <c r="E132" s="161">
        <v>32514.38</v>
      </c>
      <c r="F132" s="161">
        <v>32514.38</v>
      </c>
      <c r="G132" s="161">
        <v>32514.38</v>
      </c>
      <c r="H132" s="161">
        <v>0</v>
      </c>
      <c r="I132" s="161">
        <v>0</v>
      </c>
      <c r="J132" s="161">
        <v>0</v>
      </c>
    </row>
    <row r="133" spans="1:16" ht="15">
      <c r="A133" s="154" t="s">
        <v>126</v>
      </c>
      <c r="B133" s="161">
        <v>203.6</v>
      </c>
      <c r="C133" s="161">
        <v>0</v>
      </c>
      <c r="D133" s="161">
        <v>-203.6</v>
      </c>
      <c r="E133" s="161">
        <v>445.88</v>
      </c>
      <c r="F133" s="161">
        <v>0</v>
      </c>
      <c r="G133" s="161">
        <v>0</v>
      </c>
      <c r="H133" s="161">
        <v>0</v>
      </c>
      <c r="I133" s="161">
        <v>0</v>
      </c>
      <c r="J133" s="161">
        <v>0</v>
      </c>
    </row>
    <row r="134" spans="1:16" ht="15">
      <c r="A134" s="154" t="s">
        <v>127</v>
      </c>
      <c r="B134" s="161">
        <v>-18028.13</v>
      </c>
      <c r="C134" s="161">
        <v>-18097.16</v>
      </c>
      <c r="D134" s="161">
        <v>-18346.96</v>
      </c>
      <c r="E134" s="161">
        <v>-18574.89</v>
      </c>
      <c r="F134" s="161">
        <v>-18283.63</v>
      </c>
      <c r="G134" s="161">
        <v>-18712.330000000002</v>
      </c>
      <c r="H134" s="161">
        <v>0</v>
      </c>
      <c r="I134" s="161">
        <v>0</v>
      </c>
      <c r="J134" s="161">
        <v>0</v>
      </c>
    </row>
    <row r="135" spans="1:16" ht="15">
      <c r="A135" s="154" t="s">
        <v>687</v>
      </c>
      <c r="B135" s="161">
        <v>0</v>
      </c>
      <c r="C135" s="161">
        <v>0</v>
      </c>
      <c r="D135" s="161">
        <v>0</v>
      </c>
      <c r="E135" s="161">
        <v>0</v>
      </c>
      <c r="F135" s="161">
        <v>0</v>
      </c>
      <c r="G135" s="161">
        <v>0</v>
      </c>
      <c r="H135" s="161">
        <v>0</v>
      </c>
      <c r="I135" s="161">
        <v>0</v>
      </c>
      <c r="J135" s="161">
        <v>0</v>
      </c>
    </row>
    <row r="136" spans="1:16" ht="15">
      <c r="A136" s="170" t="s">
        <v>901</v>
      </c>
      <c r="B136" s="169">
        <v>0</v>
      </c>
      <c r="C136" s="169">
        <v>258.38</v>
      </c>
      <c r="D136" s="169">
        <v>0</v>
      </c>
      <c r="E136" s="169">
        <v>0</v>
      </c>
      <c r="F136" s="169">
        <v>0</v>
      </c>
      <c r="G136" s="169">
        <v>0</v>
      </c>
      <c r="H136" s="161"/>
      <c r="I136" s="161"/>
      <c r="J136" s="161"/>
    </row>
    <row r="137" spans="1:16" ht="15">
      <c r="A137" s="154" t="s">
        <v>128</v>
      </c>
      <c r="B137" s="161">
        <v>46.92</v>
      </c>
      <c r="C137" s="161">
        <v>456.6</v>
      </c>
      <c r="D137" s="161">
        <v>0</v>
      </c>
      <c r="E137" s="161">
        <v>0</v>
      </c>
      <c r="F137" s="161">
        <v>0</v>
      </c>
      <c r="G137" s="161">
        <v>0</v>
      </c>
      <c r="H137" s="161">
        <v>0</v>
      </c>
      <c r="I137" s="161">
        <v>0</v>
      </c>
      <c r="J137" s="161">
        <v>0</v>
      </c>
    </row>
    <row r="138" spans="1:16" ht="15">
      <c r="A138" s="221" t="s">
        <v>798</v>
      </c>
      <c r="B138" s="161">
        <v>0</v>
      </c>
      <c r="C138" s="161">
        <v>0</v>
      </c>
      <c r="D138" s="161">
        <v>0</v>
      </c>
      <c r="E138" s="161">
        <v>0</v>
      </c>
      <c r="F138" s="161">
        <v>0</v>
      </c>
      <c r="G138" s="161">
        <v>0</v>
      </c>
      <c r="H138" s="161">
        <v>0</v>
      </c>
      <c r="I138" s="161">
        <v>0</v>
      </c>
      <c r="J138" s="161">
        <v>0</v>
      </c>
    </row>
    <row r="139" spans="1:16" ht="15">
      <c r="A139" s="221" t="s">
        <v>335</v>
      </c>
      <c r="B139" s="161">
        <v>0</v>
      </c>
      <c r="C139" s="161">
        <v>0</v>
      </c>
      <c r="D139" s="161">
        <v>0</v>
      </c>
      <c r="E139" s="161">
        <v>0</v>
      </c>
      <c r="F139" s="161">
        <v>0</v>
      </c>
      <c r="G139" s="161">
        <v>0</v>
      </c>
      <c r="H139" s="161">
        <v>0</v>
      </c>
      <c r="I139" s="161">
        <v>0</v>
      </c>
      <c r="J139" s="161">
        <v>0</v>
      </c>
    </row>
    <row r="140" spans="1:16" s="51" customFormat="1" ht="15">
      <c r="A140" s="8" t="s">
        <v>759</v>
      </c>
      <c r="B140" s="165">
        <v>14241.299999999997</v>
      </c>
      <c r="C140" s="165">
        <v>14636.73</v>
      </c>
      <c r="D140" s="165">
        <v>13963.820000000003</v>
      </c>
      <c r="E140" s="165">
        <v>14385.370000000003</v>
      </c>
      <c r="F140" s="165">
        <v>14230.75</v>
      </c>
      <c r="G140" s="165">
        <v>13802.05</v>
      </c>
      <c r="H140" s="165">
        <v>1460</v>
      </c>
      <c r="I140" s="165">
        <v>960</v>
      </c>
      <c r="J140" s="165">
        <v>1381</v>
      </c>
      <c r="K140" s="94">
        <f>B140-SUM(B132:B139)</f>
        <v>0</v>
      </c>
      <c r="L140" s="94">
        <f t="shared" ref="L140:P140" si="3">C140-SUM(C132:C139)</f>
        <v>0</v>
      </c>
      <c r="M140" s="94">
        <f t="shared" si="3"/>
        <v>0</v>
      </c>
      <c r="N140" s="94">
        <f t="shared" si="3"/>
        <v>0</v>
      </c>
      <c r="O140" s="94">
        <f t="shared" si="3"/>
        <v>0</v>
      </c>
      <c r="P140" s="94">
        <f t="shared" si="3"/>
        <v>0</v>
      </c>
    </row>
    <row r="141" spans="1:16" s="51" customFormat="1" ht="15">
      <c r="A141" s="8"/>
      <c r="B141" s="161"/>
      <c r="C141" s="161"/>
      <c r="D141" s="161"/>
      <c r="E141" s="161"/>
      <c r="F141" s="161"/>
      <c r="G141" s="161"/>
      <c r="H141" s="161"/>
      <c r="I141" s="161"/>
      <c r="J141" s="161"/>
    </row>
    <row r="142" spans="1:16" ht="15">
      <c r="A142" s="154" t="s">
        <v>129</v>
      </c>
      <c r="B142" s="161">
        <v>-81.95</v>
      </c>
      <c r="C142" s="161">
        <v>-11.98</v>
      </c>
      <c r="D142" s="161">
        <v>-20.58</v>
      </c>
      <c r="E142" s="161">
        <v>-8.1</v>
      </c>
      <c r="F142" s="161">
        <v>-69.47</v>
      </c>
      <c r="G142" s="161">
        <v>-44.06</v>
      </c>
      <c r="H142" s="161">
        <v>0</v>
      </c>
      <c r="I142" s="161">
        <v>0</v>
      </c>
      <c r="J142" s="161">
        <v>0</v>
      </c>
    </row>
    <row r="143" spans="1:16" ht="15">
      <c r="A143" s="170" t="s">
        <v>908</v>
      </c>
      <c r="B143" s="169">
        <v>0</v>
      </c>
      <c r="C143" s="169">
        <v>0</v>
      </c>
      <c r="D143" s="169">
        <v>0</v>
      </c>
      <c r="E143" s="169">
        <v>0</v>
      </c>
      <c r="F143" s="169">
        <v>0</v>
      </c>
      <c r="G143" s="169">
        <v>-216.18</v>
      </c>
      <c r="H143" s="161"/>
      <c r="I143" s="161"/>
      <c r="J143" s="161"/>
    </row>
    <row r="144" spans="1:16" ht="15">
      <c r="A144" s="154" t="s">
        <v>130</v>
      </c>
      <c r="B144" s="161">
        <v>-34916.549999999996</v>
      </c>
      <c r="C144" s="161">
        <v>-34659.15</v>
      </c>
      <c r="D144" s="161">
        <v>-35538.410000000003</v>
      </c>
      <c r="E144" s="161">
        <v>-37050.619999999995</v>
      </c>
      <c r="F144" s="161">
        <v>-36232.94</v>
      </c>
      <c r="G144" s="161">
        <v>-37298.86</v>
      </c>
      <c r="H144" s="161">
        <v>0</v>
      </c>
      <c r="I144" s="161">
        <v>0</v>
      </c>
      <c r="J144" s="161">
        <v>0</v>
      </c>
    </row>
    <row r="145" spans="1:10" ht="15">
      <c r="A145" s="154" t="s">
        <v>131</v>
      </c>
      <c r="B145" s="161">
        <v>457</v>
      </c>
      <c r="C145" s="161">
        <v>74</v>
      </c>
      <c r="D145" s="161">
        <v>295.2</v>
      </c>
      <c r="E145" s="161">
        <v>80</v>
      </c>
      <c r="F145" s="161">
        <v>170</v>
      </c>
      <c r="G145" s="161">
        <v>108</v>
      </c>
      <c r="H145" s="161">
        <v>0</v>
      </c>
      <c r="I145" s="161">
        <v>0</v>
      </c>
      <c r="J145" s="161">
        <v>0</v>
      </c>
    </row>
    <row r="146" spans="1:10" ht="15">
      <c r="A146" s="170" t="s">
        <v>904</v>
      </c>
      <c r="B146" s="169">
        <v>0</v>
      </c>
      <c r="C146" s="169">
        <v>0</v>
      </c>
      <c r="D146" s="169">
        <v>0</v>
      </c>
      <c r="E146" s="169">
        <v>0</v>
      </c>
      <c r="F146" s="169">
        <v>0</v>
      </c>
      <c r="G146" s="169">
        <v>360.27</v>
      </c>
      <c r="H146" s="161"/>
      <c r="I146" s="161"/>
      <c r="J146" s="161"/>
    </row>
    <row r="147" spans="1:10" ht="15">
      <c r="A147" s="154" t="s">
        <v>132</v>
      </c>
      <c r="B147" s="161">
        <v>62419.199999999997</v>
      </c>
      <c r="C147" s="161">
        <v>59784.47</v>
      </c>
      <c r="D147" s="161">
        <v>59936.47</v>
      </c>
      <c r="E147" s="161">
        <v>60957.929999999993</v>
      </c>
      <c r="F147" s="161">
        <v>59384.47</v>
      </c>
      <c r="G147" s="161">
        <v>60584.47</v>
      </c>
      <c r="H147" s="161">
        <v>0</v>
      </c>
      <c r="I147" s="161">
        <v>0</v>
      </c>
      <c r="J147" s="161">
        <v>0</v>
      </c>
    </row>
    <row r="148" spans="1:10" ht="15">
      <c r="A148" s="154" t="s">
        <v>133</v>
      </c>
      <c r="B148" s="161">
        <v>1283.2</v>
      </c>
      <c r="C148" s="161">
        <v>1283.2</v>
      </c>
      <c r="D148" s="161">
        <v>1283.2</v>
      </c>
      <c r="E148" s="161">
        <v>1283.2</v>
      </c>
      <c r="F148" s="161">
        <v>1304.52</v>
      </c>
      <c r="G148" s="161">
        <v>1304.52</v>
      </c>
      <c r="H148" s="161">
        <v>0</v>
      </c>
      <c r="I148" s="161">
        <v>0</v>
      </c>
      <c r="J148" s="161">
        <v>0</v>
      </c>
    </row>
    <row r="149" spans="1:10" ht="15">
      <c r="A149" s="154" t="s">
        <v>134</v>
      </c>
      <c r="B149" s="161">
        <v>3382.3</v>
      </c>
      <c r="C149" s="161">
        <v>14560</v>
      </c>
      <c r="D149" s="161">
        <v>8190</v>
      </c>
      <c r="E149" s="161">
        <v>725</v>
      </c>
      <c r="F149" s="161">
        <v>3428.79</v>
      </c>
      <c r="G149" s="161">
        <v>11787.62</v>
      </c>
      <c r="H149" s="161">
        <v>0</v>
      </c>
      <c r="I149" s="161">
        <v>0</v>
      </c>
      <c r="J149" s="161">
        <v>0</v>
      </c>
    </row>
    <row r="150" spans="1:10" ht="15">
      <c r="A150" s="154" t="s">
        <v>688</v>
      </c>
      <c r="B150" s="161">
        <v>0</v>
      </c>
      <c r="C150" s="161">
        <v>0</v>
      </c>
      <c r="D150" s="161">
        <v>0</v>
      </c>
      <c r="E150" s="161">
        <v>0</v>
      </c>
      <c r="F150" s="161">
        <v>0</v>
      </c>
      <c r="G150" s="161">
        <v>0</v>
      </c>
      <c r="H150" s="161">
        <v>0</v>
      </c>
      <c r="I150" s="161">
        <v>0</v>
      </c>
      <c r="J150" s="161">
        <v>0</v>
      </c>
    </row>
    <row r="151" spans="1:10" ht="15">
      <c r="A151" s="170" t="s">
        <v>907</v>
      </c>
      <c r="B151" s="169">
        <v>0</v>
      </c>
      <c r="C151" s="169">
        <v>0</v>
      </c>
      <c r="D151" s="169">
        <v>0</v>
      </c>
      <c r="E151" s="169">
        <v>0</v>
      </c>
      <c r="F151" s="169">
        <v>0</v>
      </c>
      <c r="G151" s="169">
        <v>54.02</v>
      </c>
      <c r="H151" s="161"/>
      <c r="I151" s="161"/>
      <c r="J151" s="161"/>
    </row>
    <row r="152" spans="1:10" ht="15">
      <c r="A152" s="154" t="s">
        <v>135</v>
      </c>
      <c r="B152" s="161">
        <v>405.55</v>
      </c>
      <c r="C152" s="161">
        <v>25</v>
      </c>
      <c r="D152" s="161">
        <v>819.22</v>
      </c>
      <c r="E152" s="161">
        <v>3138.86</v>
      </c>
      <c r="F152" s="161">
        <v>11080</v>
      </c>
      <c r="G152" s="161">
        <v>4169.8999999999996</v>
      </c>
      <c r="H152" s="161">
        <v>0</v>
      </c>
      <c r="I152" s="161">
        <v>0</v>
      </c>
      <c r="J152" s="161">
        <v>0</v>
      </c>
    </row>
    <row r="153" spans="1:10" ht="15">
      <c r="A153" s="154" t="s">
        <v>136</v>
      </c>
      <c r="B153" s="161">
        <v>0</v>
      </c>
      <c r="C153" s="161">
        <v>0</v>
      </c>
      <c r="D153" s="161">
        <v>0</v>
      </c>
      <c r="E153" s="161">
        <v>235</v>
      </c>
      <c r="F153" s="161">
        <v>154.32</v>
      </c>
      <c r="G153" s="161">
        <v>0</v>
      </c>
      <c r="H153" s="161">
        <v>0</v>
      </c>
      <c r="I153" s="161">
        <v>0</v>
      </c>
      <c r="J153" s="161">
        <v>0</v>
      </c>
    </row>
    <row r="154" spans="1:10" ht="15">
      <c r="A154" s="154" t="s">
        <v>137</v>
      </c>
      <c r="B154" s="161">
        <v>0</v>
      </c>
      <c r="C154" s="161">
        <v>0</v>
      </c>
      <c r="D154" s="161">
        <v>55.05</v>
      </c>
      <c r="E154" s="161">
        <v>0</v>
      </c>
      <c r="F154" s="161">
        <v>0</v>
      </c>
      <c r="G154" s="161">
        <v>0</v>
      </c>
      <c r="H154" s="161">
        <v>0</v>
      </c>
      <c r="I154" s="161">
        <v>0</v>
      </c>
      <c r="J154" s="161">
        <v>0</v>
      </c>
    </row>
    <row r="155" spans="1:10" ht="15">
      <c r="A155" s="154" t="s">
        <v>138</v>
      </c>
      <c r="B155" s="161">
        <v>26775.109999999997</v>
      </c>
      <c r="C155" s="161">
        <v>15785.7</v>
      </c>
      <c r="D155" s="161">
        <v>21309.969999999998</v>
      </c>
      <c r="E155" s="161">
        <v>17057.010000000002</v>
      </c>
      <c r="F155" s="161">
        <v>24673.3</v>
      </c>
      <c r="G155" s="161">
        <v>32866.520000000004</v>
      </c>
      <c r="H155" s="161">
        <v>0</v>
      </c>
      <c r="I155" s="161">
        <v>0</v>
      </c>
      <c r="J155" s="161">
        <v>0</v>
      </c>
    </row>
    <row r="156" spans="1:10" ht="15">
      <c r="A156" s="170" t="s">
        <v>906</v>
      </c>
      <c r="B156" s="169">
        <v>0</v>
      </c>
      <c r="C156" s="169">
        <v>0</v>
      </c>
      <c r="D156" s="169">
        <v>0</v>
      </c>
      <c r="E156" s="169">
        <v>757.89</v>
      </c>
      <c r="F156" s="169">
        <v>0</v>
      </c>
      <c r="G156" s="169">
        <v>0</v>
      </c>
      <c r="H156" s="161"/>
      <c r="I156" s="161"/>
      <c r="J156" s="161"/>
    </row>
    <row r="157" spans="1:10" ht="15">
      <c r="A157" s="154" t="s">
        <v>139</v>
      </c>
      <c r="B157" s="161">
        <v>0</v>
      </c>
      <c r="C157" s="161">
        <v>13.02</v>
      </c>
      <c r="D157" s="161">
        <v>0</v>
      </c>
      <c r="E157" s="161">
        <v>0</v>
      </c>
      <c r="F157" s="161">
        <v>0</v>
      </c>
      <c r="G157" s="161">
        <v>0</v>
      </c>
      <c r="H157" s="161">
        <v>0</v>
      </c>
      <c r="I157" s="161">
        <v>0</v>
      </c>
      <c r="J157" s="161">
        <v>0</v>
      </c>
    </row>
    <row r="158" spans="1:10" ht="15">
      <c r="A158" s="154" t="s">
        <v>510</v>
      </c>
      <c r="B158" s="161">
        <v>114</v>
      </c>
      <c r="C158" s="161">
        <v>0</v>
      </c>
      <c r="D158" s="161">
        <v>0</v>
      </c>
      <c r="E158" s="161">
        <v>170</v>
      </c>
      <c r="F158" s="161">
        <v>0</v>
      </c>
      <c r="G158" s="161">
        <v>583</v>
      </c>
      <c r="H158" s="161">
        <v>0</v>
      </c>
      <c r="I158" s="161">
        <v>0</v>
      </c>
      <c r="J158" s="161">
        <v>0</v>
      </c>
    </row>
    <row r="159" spans="1:10" ht="15">
      <c r="A159" s="170" t="s">
        <v>905</v>
      </c>
      <c r="B159" s="169">
        <v>0</v>
      </c>
      <c r="C159" s="169">
        <v>0</v>
      </c>
      <c r="D159" s="169">
        <v>0</v>
      </c>
      <c r="E159" s="169">
        <v>0</v>
      </c>
      <c r="F159" s="169">
        <v>12</v>
      </c>
      <c r="G159" s="169">
        <v>0</v>
      </c>
      <c r="H159" s="161"/>
      <c r="I159" s="161"/>
      <c r="J159" s="161"/>
    </row>
    <row r="160" spans="1:10" ht="15">
      <c r="A160" s="154" t="s">
        <v>511</v>
      </c>
      <c r="B160" s="161">
        <v>0</v>
      </c>
      <c r="C160" s="161">
        <v>0</v>
      </c>
      <c r="D160" s="161">
        <v>0</v>
      </c>
      <c r="E160" s="161">
        <v>0</v>
      </c>
      <c r="F160" s="161">
        <v>87</v>
      </c>
      <c r="G160" s="161">
        <v>40</v>
      </c>
      <c r="H160" s="161">
        <v>0</v>
      </c>
      <c r="I160" s="161">
        <v>0</v>
      </c>
      <c r="J160" s="161">
        <v>0</v>
      </c>
    </row>
    <row r="161" spans="1:10" ht="15">
      <c r="A161" s="154" t="s">
        <v>153</v>
      </c>
      <c r="B161" s="161">
        <v>1049.23</v>
      </c>
      <c r="C161" s="161">
        <v>81.27</v>
      </c>
      <c r="D161" s="161">
        <v>1105.99</v>
      </c>
      <c r="E161" s="161">
        <v>1280.71</v>
      </c>
      <c r="F161" s="161">
        <v>759.90000000000009</v>
      </c>
      <c r="G161" s="161">
        <v>294.93999999999994</v>
      </c>
      <c r="H161" s="161">
        <v>0</v>
      </c>
      <c r="I161" s="161">
        <v>0</v>
      </c>
      <c r="J161" s="161">
        <v>0</v>
      </c>
    </row>
    <row r="162" spans="1:10" ht="15">
      <c r="A162" s="154" t="s">
        <v>156</v>
      </c>
      <c r="B162" s="161">
        <v>4352.42</v>
      </c>
      <c r="C162" s="161">
        <v>8170.0499999999993</v>
      </c>
      <c r="D162" s="161">
        <v>8775.4500000000007</v>
      </c>
      <c r="E162" s="161">
        <v>6319.71</v>
      </c>
      <c r="F162" s="161">
        <v>7619.5500000000011</v>
      </c>
      <c r="G162" s="161">
        <v>6717.01</v>
      </c>
      <c r="H162" s="161">
        <v>0</v>
      </c>
      <c r="I162" s="161">
        <v>0</v>
      </c>
      <c r="J162" s="161">
        <v>0</v>
      </c>
    </row>
    <row r="163" spans="1:10" ht="15">
      <c r="A163" s="154" t="s">
        <v>148</v>
      </c>
      <c r="B163" s="161">
        <v>50.39</v>
      </c>
      <c r="C163" s="161">
        <v>48.27</v>
      </c>
      <c r="D163" s="161">
        <v>58.99</v>
      </c>
      <c r="E163" s="161">
        <v>27.05</v>
      </c>
      <c r="F163" s="161">
        <v>61.11</v>
      </c>
      <c r="G163" s="161">
        <v>351.99</v>
      </c>
      <c r="H163" s="161">
        <v>0</v>
      </c>
      <c r="I163" s="161">
        <v>0</v>
      </c>
      <c r="J163" s="161">
        <v>0</v>
      </c>
    </row>
    <row r="164" spans="1:10" ht="15">
      <c r="A164" s="154" t="s">
        <v>149</v>
      </c>
      <c r="B164" s="161">
        <v>4289.3099999999995</v>
      </c>
      <c r="C164" s="161">
        <v>3927.39</v>
      </c>
      <c r="D164" s="161">
        <v>3728.08</v>
      </c>
      <c r="E164" s="161">
        <v>3057.69</v>
      </c>
      <c r="F164" s="161">
        <v>5012.1499999999996</v>
      </c>
      <c r="G164" s="161">
        <v>4033.99</v>
      </c>
      <c r="H164" s="161">
        <v>0</v>
      </c>
      <c r="I164" s="161">
        <v>0</v>
      </c>
      <c r="J164" s="161">
        <v>0</v>
      </c>
    </row>
    <row r="165" spans="1:10" ht="15">
      <c r="A165" s="154" t="s">
        <v>150</v>
      </c>
      <c r="B165" s="161">
        <v>77.97</v>
      </c>
      <c r="C165" s="161">
        <v>94.039999999999992</v>
      </c>
      <c r="D165" s="161">
        <v>106.67</v>
      </c>
      <c r="E165" s="161">
        <v>79.56</v>
      </c>
      <c r="F165" s="161">
        <v>685.75</v>
      </c>
      <c r="G165" s="161">
        <v>102.08000000000001</v>
      </c>
      <c r="H165" s="161">
        <v>0</v>
      </c>
      <c r="I165" s="161">
        <v>0</v>
      </c>
      <c r="J165" s="161">
        <v>0</v>
      </c>
    </row>
    <row r="166" spans="1:10" ht="15">
      <c r="A166" s="154" t="s">
        <v>151</v>
      </c>
      <c r="B166" s="161">
        <v>88.97</v>
      </c>
      <c r="C166" s="161">
        <v>925.55</v>
      </c>
      <c r="D166" s="161">
        <v>955.03</v>
      </c>
      <c r="E166" s="161">
        <v>96.56</v>
      </c>
      <c r="F166" s="161">
        <v>335.06</v>
      </c>
      <c r="G166" s="161">
        <v>147.91</v>
      </c>
      <c r="H166" s="161">
        <v>0</v>
      </c>
      <c r="I166" s="161">
        <v>0</v>
      </c>
      <c r="J166" s="161">
        <v>0</v>
      </c>
    </row>
    <row r="167" spans="1:10" ht="15">
      <c r="A167" s="154" t="s">
        <v>152</v>
      </c>
      <c r="B167" s="161">
        <v>917.65000000000009</v>
      </c>
      <c r="C167" s="161">
        <v>1013.27</v>
      </c>
      <c r="D167" s="161">
        <v>1402.73</v>
      </c>
      <c r="E167" s="161">
        <v>1276.45</v>
      </c>
      <c r="F167" s="161">
        <v>917.03</v>
      </c>
      <c r="G167" s="161">
        <v>993.76</v>
      </c>
      <c r="H167" s="161">
        <v>0</v>
      </c>
      <c r="I167" s="161">
        <v>0</v>
      </c>
      <c r="J167" s="161">
        <v>0</v>
      </c>
    </row>
    <row r="168" spans="1:10" ht="15">
      <c r="A168" s="154" t="s">
        <v>478</v>
      </c>
      <c r="B168" s="161">
        <v>0</v>
      </c>
      <c r="C168" s="161">
        <v>0</v>
      </c>
      <c r="D168" s="161">
        <v>0</v>
      </c>
      <c r="E168" s="161">
        <v>0</v>
      </c>
      <c r="F168" s="161">
        <v>0</v>
      </c>
      <c r="G168" s="161">
        <v>0</v>
      </c>
      <c r="H168" s="161">
        <v>0</v>
      </c>
      <c r="I168" s="161">
        <v>0</v>
      </c>
      <c r="J168" s="161">
        <v>0</v>
      </c>
    </row>
    <row r="169" spans="1:10" ht="15">
      <c r="A169" s="154" t="s">
        <v>145</v>
      </c>
      <c r="B169" s="161">
        <v>0</v>
      </c>
      <c r="C169" s="161">
        <v>0</v>
      </c>
      <c r="D169" s="161">
        <v>0</v>
      </c>
      <c r="E169" s="161">
        <v>0</v>
      </c>
      <c r="F169" s="161">
        <v>0</v>
      </c>
      <c r="G169" s="161">
        <v>0</v>
      </c>
      <c r="H169" s="161">
        <v>0</v>
      </c>
      <c r="I169" s="161">
        <v>0</v>
      </c>
      <c r="J169" s="161">
        <v>0</v>
      </c>
    </row>
    <row r="170" spans="1:10" ht="15">
      <c r="A170" s="154" t="s">
        <v>146</v>
      </c>
      <c r="B170" s="161">
        <v>1374.59</v>
      </c>
      <c r="C170" s="161">
        <v>866.79</v>
      </c>
      <c r="D170" s="161">
        <v>1079.83</v>
      </c>
      <c r="E170" s="161">
        <v>457.59</v>
      </c>
      <c r="F170" s="161">
        <v>259.54000000000002</v>
      </c>
      <c r="G170" s="161">
        <v>142.13</v>
      </c>
      <c r="H170" s="161">
        <v>0</v>
      </c>
      <c r="I170" s="161">
        <v>0</v>
      </c>
      <c r="J170" s="161">
        <v>0</v>
      </c>
    </row>
    <row r="171" spans="1:10" ht="15">
      <c r="A171" s="170" t="s">
        <v>902</v>
      </c>
      <c r="B171" s="169">
        <v>173.51</v>
      </c>
      <c r="C171" s="169">
        <v>149.69999999999999</v>
      </c>
      <c r="D171" s="169">
        <v>320.09000000000003</v>
      </c>
      <c r="E171" s="169">
        <v>41.8</v>
      </c>
      <c r="F171" s="169">
        <v>258.38</v>
      </c>
      <c r="G171" s="169">
        <v>369.96</v>
      </c>
      <c r="H171" s="161"/>
      <c r="I171" s="161"/>
      <c r="J171" s="161"/>
    </row>
    <row r="172" spans="1:10" ht="15">
      <c r="A172" s="154" t="s">
        <v>154</v>
      </c>
      <c r="B172" s="161">
        <v>1751.06</v>
      </c>
      <c r="C172" s="161">
        <v>1217.3000000000002</v>
      </c>
      <c r="D172" s="161">
        <v>2069.4</v>
      </c>
      <c r="E172" s="161">
        <v>999.8900000000001</v>
      </c>
      <c r="F172" s="161">
        <v>2495.12</v>
      </c>
      <c r="G172" s="161">
        <v>1677.5899999999997</v>
      </c>
      <c r="H172" s="161">
        <v>0</v>
      </c>
      <c r="I172" s="161">
        <v>0</v>
      </c>
      <c r="J172" s="161">
        <v>0</v>
      </c>
    </row>
    <row r="173" spans="1:10" ht="15">
      <c r="A173" s="154" t="s">
        <v>155</v>
      </c>
      <c r="B173" s="161">
        <v>618.92999999999995</v>
      </c>
      <c r="C173" s="161">
        <v>519.35</v>
      </c>
      <c r="D173" s="161">
        <v>659.01</v>
      </c>
      <c r="E173" s="161">
        <v>400.5</v>
      </c>
      <c r="F173" s="161">
        <v>593.98</v>
      </c>
      <c r="G173" s="161">
        <v>523.26</v>
      </c>
      <c r="H173" s="161">
        <v>0</v>
      </c>
      <c r="I173" s="161">
        <v>0</v>
      </c>
      <c r="J173" s="161">
        <v>0</v>
      </c>
    </row>
    <row r="174" spans="1:10" ht="15">
      <c r="A174" s="154" t="s">
        <v>140</v>
      </c>
      <c r="B174" s="161">
        <v>169.52</v>
      </c>
      <c r="C174" s="161">
        <v>230.72</v>
      </c>
      <c r="D174" s="161">
        <v>208.66</v>
      </c>
      <c r="E174" s="161">
        <v>155.97</v>
      </c>
      <c r="F174" s="161">
        <v>188.52</v>
      </c>
      <c r="G174" s="161">
        <v>164.43</v>
      </c>
      <c r="H174" s="161">
        <v>0</v>
      </c>
      <c r="I174" s="161">
        <v>0</v>
      </c>
      <c r="J174" s="161">
        <v>0</v>
      </c>
    </row>
    <row r="175" spans="1:10" ht="15">
      <c r="A175" s="154" t="s">
        <v>141</v>
      </c>
      <c r="B175" s="161">
        <v>326.13</v>
      </c>
      <c r="C175" s="161">
        <v>368.77</v>
      </c>
      <c r="D175" s="161">
        <v>397.28</v>
      </c>
      <c r="E175" s="161">
        <v>384.26</v>
      </c>
      <c r="F175" s="161">
        <v>344.01</v>
      </c>
      <c r="G175" s="161">
        <v>375.86</v>
      </c>
      <c r="H175" s="161">
        <v>0</v>
      </c>
      <c r="I175" s="161">
        <v>0</v>
      </c>
      <c r="J175" s="161">
        <v>0</v>
      </c>
    </row>
    <row r="176" spans="1:10" ht="15">
      <c r="A176" s="154" t="s">
        <v>142</v>
      </c>
      <c r="B176" s="161">
        <v>104.25</v>
      </c>
      <c r="C176" s="161">
        <v>111.93</v>
      </c>
      <c r="D176" s="161">
        <v>109.46</v>
      </c>
      <c r="E176" s="161">
        <v>0</v>
      </c>
      <c r="F176" s="161">
        <v>214.73</v>
      </c>
      <c r="G176" s="161">
        <v>67.94</v>
      </c>
      <c r="H176" s="161">
        <v>0</v>
      </c>
      <c r="I176" s="161">
        <v>0</v>
      </c>
      <c r="J176" s="161">
        <v>0</v>
      </c>
    </row>
    <row r="177" spans="1:16" ht="15">
      <c r="A177" s="154" t="s">
        <v>143</v>
      </c>
      <c r="B177" s="161">
        <v>84.75</v>
      </c>
      <c r="C177" s="161">
        <v>194.03</v>
      </c>
      <c r="D177" s="161">
        <v>293</v>
      </c>
      <c r="E177" s="161">
        <v>174.34</v>
      </c>
      <c r="F177" s="161">
        <v>116.96</v>
      </c>
      <c r="G177" s="161">
        <v>116.85</v>
      </c>
      <c r="H177" s="161">
        <v>0</v>
      </c>
      <c r="I177" s="161">
        <v>0</v>
      </c>
      <c r="J177" s="161">
        <v>0</v>
      </c>
    </row>
    <row r="178" spans="1:16" ht="15">
      <c r="A178" s="154" t="s">
        <v>144</v>
      </c>
      <c r="B178" s="161">
        <v>283.52999999999997</v>
      </c>
      <c r="C178" s="161">
        <v>383.15</v>
      </c>
      <c r="D178" s="161">
        <v>220.39</v>
      </c>
      <c r="E178" s="161">
        <v>197.66</v>
      </c>
      <c r="F178" s="161">
        <v>159.85</v>
      </c>
      <c r="G178" s="161">
        <v>149.84</v>
      </c>
      <c r="H178" s="161">
        <v>0</v>
      </c>
      <c r="I178" s="161">
        <v>0</v>
      </c>
      <c r="J178" s="161">
        <v>0</v>
      </c>
    </row>
    <row r="179" spans="1:16" ht="15">
      <c r="A179" s="154" t="s">
        <v>692</v>
      </c>
      <c r="B179" s="161">
        <v>0</v>
      </c>
      <c r="C179" s="161">
        <v>0</v>
      </c>
      <c r="D179" s="161">
        <v>0</v>
      </c>
      <c r="E179" s="161">
        <v>0</v>
      </c>
      <c r="F179" s="161">
        <v>0</v>
      </c>
      <c r="G179" s="161">
        <v>0</v>
      </c>
      <c r="H179" s="161">
        <v>0</v>
      </c>
      <c r="I179" s="161">
        <v>0</v>
      </c>
      <c r="J179" s="161">
        <v>0</v>
      </c>
    </row>
    <row r="180" spans="1:16" ht="15">
      <c r="A180" s="154" t="s">
        <v>157</v>
      </c>
      <c r="B180" s="161">
        <v>-277.64999999999998</v>
      </c>
      <c r="C180" s="161">
        <v>-313.95999999999998</v>
      </c>
      <c r="D180" s="161">
        <v>-337.8</v>
      </c>
      <c r="E180" s="161">
        <v>-327.14</v>
      </c>
      <c r="F180" s="161">
        <v>-292.88</v>
      </c>
      <c r="G180" s="161">
        <v>-319.99</v>
      </c>
      <c r="H180" s="161">
        <v>0</v>
      </c>
      <c r="I180" s="161">
        <v>0</v>
      </c>
      <c r="J180" s="161">
        <v>0</v>
      </c>
    </row>
    <row r="181" spans="1:16" ht="15">
      <c r="A181" s="154" t="s">
        <v>160</v>
      </c>
      <c r="B181" s="161">
        <v>-17488.379999999997</v>
      </c>
      <c r="C181" s="161">
        <v>-9415.56</v>
      </c>
      <c r="D181" s="161">
        <v>-13805.91</v>
      </c>
      <c r="E181" s="161">
        <v>-11551.1</v>
      </c>
      <c r="F181" s="161">
        <v>-15418.279999999999</v>
      </c>
      <c r="G181" s="161">
        <v>-20632.789999999997</v>
      </c>
      <c r="H181" s="161">
        <v>0</v>
      </c>
      <c r="I181" s="161">
        <v>0</v>
      </c>
      <c r="J181" s="161">
        <v>0</v>
      </c>
    </row>
    <row r="182" spans="1:16" ht="15">
      <c r="A182" s="154" t="s">
        <v>158</v>
      </c>
      <c r="B182" s="161">
        <v>-4841.3600000000006</v>
      </c>
      <c r="C182" s="161">
        <v>-13545.960000000001</v>
      </c>
      <c r="D182" s="161">
        <v>-10368.15</v>
      </c>
      <c r="E182" s="161">
        <v>-4427.4699999999993</v>
      </c>
      <c r="F182" s="161">
        <v>-6909.98</v>
      </c>
      <c r="G182" s="161">
        <v>-12044.960000000003</v>
      </c>
      <c r="H182" s="161">
        <v>0</v>
      </c>
      <c r="I182" s="161">
        <v>0</v>
      </c>
      <c r="J182" s="161">
        <v>0</v>
      </c>
    </row>
    <row r="183" spans="1:16" ht="15">
      <c r="A183" s="154" t="s">
        <v>159</v>
      </c>
      <c r="B183" s="161">
        <v>0</v>
      </c>
      <c r="C183" s="161">
        <v>0</v>
      </c>
      <c r="D183" s="161">
        <v>-39.03</v>
      </c>
      <c r="E183" s="161">
        <v>0</v>
      </c>
      <c r="F183" s="161">
        <v>0</v>
      </c>
      <c r="G183" s="161">
        <v>0</v>
      </c>
      <c r="H183" s="161">
        <v>0</v>
      </c>
      <c r="I183" s="161">
        <v>0</v>
      </c>
      <c r="J183" s="161">
        <v>0</v>
      </c>
    </row>
    <row r="184" spans="1:16" ht="15">
      <c r="A184" s="154" t="s">
        <v>161</v>
      </c>
      <c r="B184" s="161">
        <v>-929.65000000000009</v>
      </c>
      <c r="C184" s="161">
        <v>-627.33000000000004</v>
      </c>
      <c r="D184" s="161">
        <v>-1089.54</v>
      </c>
      <c r="E184" s="161">
        <v>-501.84000000000003</v>
      </c>
      <c r="F184" s="161">
        <v>-1304.1199999999999</v>
      </c>
      <c r="G184" s="161">
        <v>-954.1099999999999</v>
      </c>
      <c r="H184" s="161">
        <v>0</v>
      </c>
      <c r="I184" s="161">
        <v>0</v>
      </c>
      <c r="J184" s="161">
        <v>0</v>
      </c>
    </row>
    <row r="185" spans="1:16" ht="15">
      <c r="A185" s="221" t="s">
        <v>800</v>
      </c>
      <c r="B185" s="161">
        <v>31.3</v>
      </c>
      <c r="C185" s="161">
        <v>30.74</v>
      </c>
      <c r="D185" s="161">
        <v>30.4</v>
      </c>
      <c r="E185" s="161">
        <v>29.65</v>
      </c>
      <c r="F185" s="161">
        <v>29.54</v>
      </c>
      <c r="G185" s="161">
        <v>28.29</v>
      </c>
      <c r="H185" s="161">
        <v>0</v>
      </c>
      <c r="I185" s="161">
        <v>0</v>
      </c>
      <c r="J185" s="161">
        <v>0</v>
      </c>
    </row>
    <row r="186" spans="1:16" ht="15">
      <c r="A186" s="170" t="s">
        <v>903</v>
      </c>
      <c r="B186" s="169">
        <v>150</v>
      </c>
      <c r="C186" s="169">
        <v>0</v>
      </c>
      <c r="D186" s="169">
        <v>0</v>
      </c>
      <c r="E186" s="169">
        <v>0</v>
      </c>
      <c r="F186" s="169">
        <v>0</v>
      </c>
      <c r="G186" s="169">
        <v>0</v>
      </c>
      <c r="H186" s="161"/>
      <c r="I186" s="161"/>
      <c r="J186" s="161"/>
    </row>
    <row r="187" spans="1:16" ht="15">
      <c r="A187" s="221" t="s">
        <v>337</v>
      </c>
      <c r="B187" s="161">
        <v>0</v>
      </c>
      <c r="C187" s="161">
        <v>0</v>
      </c>
      <c r="D187" s="161">
        <v>0</v>
      </c>
      <c r="E187" s="161">
        <v>0</v>
      </c>
      <c r="F187" s="161">
        <v>0</v>
      </c>
      <c r="G187" s="161">
        <v>0</v>
      </c>
      <c r="H187" s="161">
        <v>0</v>
      </c>
      <c r="I187" s="161">
        <v>0</v>
      </c>
      <c r="J187" s="161">
        <v>0</v>
      </c>
    </row>
    <row r="188" spans="1:16" s="51" customFormat="1" ht="15">
      <c r="A188" s="8" t="s">
        <v>760</v>
      </c>
      <c r="B188" s="165">
        <v>52194.33</v>
      </c>
      <c r="C188" s="165">
        <v>51283.76999999999</v>
      </c>
      <c r="D188" s="165">
        <v>52210.149999999987</v>
      </c>
      <c r="E188" s="165">
        <v>45518.009999999995</v>
      </c>
      <c r="F188" s="165">
        <v>60117.91</v>
      </c>
      <c r="G188" s="165">
        <v>56605.200000000004</v>
      </c>
      <c r="H188" s="165">
        <v>46969.31</v>
      </c>
      <c r="I188" s="165">
        <v>47133.31</v>
      </c>
      <c r="J188" s="165">
        <v>44733</v>
      </c>
      <c r="K188" s="94">
        <f t="shared" ref="K188:P188" si="4">B188-SUM(B142:B187)</f>
        <v>0</v>
      </c>
      <c r="L188" s="94">
        <f t="shared" si="4"/>
        <v>0</v>
      </c>
      <c r="M188" s="94">
        <f t="shared" si="4"/>
        <v>0</v>
      </c>
      <c r="N188" s="94">
        <f t="shared" si="4"/>
        <v>0</v>
      </c>
      <c r="O188" s="94">
        <f t="shared" si="4"/>
        <v>0</v>
      </c>
      <c r="P188" s="94">
        <f t="shared" si="4"/>
        <v>0</v>
      </c>
    </row>
    <row r="189" spans="1:16" s="51" customFormat="1" ht="15">
      <c r="A189" s="8"/>
      <c r="B189" s="161"/>
      <c r="C189" s="161"/>
      <c r="D189" s="161"/>
      <c r="E189" s="161"/>
      <c r="F189" s="161"/>
      <c r="G189" s="161"/>
      <c r="H189" s="161"/>
      <c r="I189" s="161"/>
      <c r="J189" s="161"/>
    </row>
    <row r="190" spans="1:16" ht="15">
      <c r="A190" s="154" t="s">
        <v>162</v>
      </c>
      <c r="B190" s="161">
        <v>106421.50999999998</v>
      </c>
      <c r="C190" s="161">
        <v>102121.64000000001</v>
      </c>
      <c r="D190" s="161">
        <v>61476.30000000001</v>
      </c>
      <c r="E190" s="161">
        <v>16346.130000000001</v>
      </c>
      <c r="F190" s="161">
        <v>110403.02</v>
      </c>
      <c r="G190" s="161">
        <v>89294.24</v>
      </c>
      <c r="H190" s="161">
        <v>0</v>
      </c>
      <c r="I190" s="161">
        <v>0</v>
      </c>
      <c r="J190" s="161">
        <v>0</v>
      </c>
    </row>
    <row r="191" spans="1:16" ht="15">
      <c r="A191" s="170" t="s">
        <v>916</v>
      </c>
      <c r="B191" s="169">
        <v>0</v>
      </c>
      <c r="C191" s="169">
        <v>0</v>
      </c>
      <c r="D191" s="169">
        <v>0</v>
      </c>
      <c r="E191" s="169">
        <v>0</v>
      </c>
      <c r="F191" s="169">
        <v>-28.61</v>
      </c>
      <c r="G191" s="169">
        <v>0</v>
      </c>
      <c r="H191" s="161"/>
      <c r="I191" s="161"/>
      <c r="J191" s="161"/>
    </row>
    <row r="192" spans="1:16" ht="15">
      <c r="A192" s="170" t="s">
        <v>917</v>
      </c>
      <c r="B192" s="169">
        <v>0</v>
      </c>
      <c r="C192" s="169">
        <v>-149.08000000000001</v>
      </c>
      <c r="D192" s="169">
        <v>0</v>
      </c>
      <c r="E192" s="169">
        <v>0</v>
      </c>
      <c r="F192" s="169">
        <v>0</v>
      </c>
      <c r="G192" s="169">
        <v>0</v>
      </c>
      <c r="H192" s="161"/>
      <c r="I192" s="161"/>
      <c r="J192" s="161"/>
    </row>
    <row r="193" spans="1:10" ht="15">
      <c r="A193" s="154" t="s">
        <v>693</v>
      </c>
      <c r="B193" s="161">
        <v>0</v>
      </c>
      <c r="C193" s="161">
        <v>0</v>
      </c>
      <c r="D193" s="161">
        <v>0</v>
      </c>
      <c r="E193" s="161">
        <v>0</v>
      </c>
      <c r="F193" s="161">
        <v>0</v>
      </c>
      <c r="G193" s="161">
        <v>0</v>
      </c>
      <c r="H193" s="161">
        <v>0</v>
      </c>
      <c r="I193" s="161">
        <v>0</v>
      </c>
      <c r="J193" s="161">
        <v>0</v>
      </c>
    </row>
    <row r="194" spans="1:10" ht="15">
      <c r="A194" s="154" t="s">
        <v>694</v>
      </c>
      <c r="B194" s="161">
        <v>-6.65</v>
      </c>
      <c r="C194" s="161">
        <v>0</v>
      </c>
      <c r="D194" s="161">
        <v>0</v>
      </c>
      <c r="E194" s="161">
        <v>0</v>
      </c>
      <c r="F194" s="161">
        <v>0</v>
      </c>
      <c r="G194" s="161">
        <v>0</v>
      </c>
      <c r="H194" s="161">
        <v>0</v>
      </c>
      <c r="I194" s="161">
        <v>0</v>
      </c>
      <c r="J194" s="161">
        <v>0</v>
      </c>
    </row>
    <row r="195" spans="1:10" ht="15">
      <c r="A195" s="154" t="s">
        <v>163</v>
      </c>
      <c r="B195" s="161">
        <v>-88.78</v>
      </c>
      <c r="C195" s="161">
        <v>-586.02</v>
      </c>
      <c r="D195" s="161">
        <v>-5.26</v>
      </c>
      <c r="E195" s="161">
        <v>-24.47</v>
      </c>
      <c r="F195" s="161">
        <v>-3866.08</v>
      </c>
      <c r="G195" s="161">
        <v>-54.92</v>
      </c>
      <c r="H195" s="161">
        <v>0</v>
      </c>
      <c r="I195" s="161">
        <v>0</v>
      </c>
      <c r="J195" s="161">
        <v>0</v>
      </c>
    </row>
    <row r="196" spans="1:10" ht="15">
      <c r="A196" s="154" t="s">
        <v>695</v>
      </c>
      <c r="B196" s="161">
        <v>0</v>
      </c>
      <c r="C196" s="161">
        <v>0</v>
      </c>
      <c r="D196" s="161">
        <v>0</v>
      </c>
      <c r="E196" s="161">
        <v>0</v>
      </c>
      <c r="F196" s="161">
        <v>0</v>
      </c>
      <c r="G196" s="161">
        <v>0</v>
      </c>
      <c r="H196" s="161">
        <v>0</v>
      </c>
      <c r="I196" s="161">
        <v>0</v>
      </c>
      <c r="J196" s="161">
        <v>0</v>
      </c>
    </row>
    <row r="197" spans="1:10" ht="15">
      <c r="A197" s="154" t="s">
        <v>164</v>
      </c>
      <c r="B197" s="161">
        <v>-136.97</v>
      </c>
      <c r="C197" s="161">
        <v>-519.97</v>
      </c>
      <c r="D197" s="161">
        <v>-328.82</v>
      </c>
      <c r="E197" s="161">
        <v>-574.71999999999991</v>
      </c>
      <c r="F197" s="161">
        <v>-391.13</v>
      </c>
      <c r="G197" s="161">
        <v>-305.58999999999997</v>
      </c>
      <c r="H197" s="161">
        <v>0</v>
      </c>
      <c r="I197" s="161">
        <v>0</v>
      </c>
      <c r="J197" s="161">
        <v>0</v>
      </c>
    </row>
    <row r="198" spans="1:10" ht="15">
      <c r="A198" s="154" t="s">
        <v>165</v>
      </c>
      <c r="B198" s="161">
        <v>-111882.6</v>
      </c>
      <c r="C198" s="161">
        <v>-102057.07</v>
      </c>
      <c r="D198" s="161">
        <v>-92767.59</v>
      </c>
      <c r="E198" s="161">
        <v>-87172.86</v>
      </c>
      <c r="F198" s="161">
        <v>-116877.82999999999</v>
      </c>
      <c r="G198" s="161">
        <v>-92331.14</v>
      </c>
      <c r="H198" s="161">
        <v>0</v>
      </c>
      <c r="I198" s="161">
        <v>0</v>
      </c>
      <c r="J198" s="161">
        <v>0</v>
      </c>
    </row>
    <row r="199" spans="1:10" ht="15">
      <c r="A199" s="154" t="s">
        <v>166</v>
      </c>
      <c r="B199" s="161">
        <v>-21.99</v>
      </c>
      <c r="C199" s="161">
        <v>-31.089999999999996</v>
      </c>
      <c r="D199" s="161">
        <v>0</v>
      </c>
      <c r="E199" s="161">
        <v>0</v>
      </c>
      <c r="F199" s="161">
        <v>0</v>
      </c>
      <c r="G199" s="161">
        <v>0</v>
      </c>
      <c r="H199" s="161">
        <v>0</v>
      </c>
      <c r="I199" s="161">
        <v>0</v>
      </c>
      <c r="J199" s="161">
        <v>0</v>
      </c>
    </row>
    <row r="200" spans="1:10" ht="15">
      <c r="A200" s="154" t="s">
        <v>167</v>
      </c>
      <c r="B200" s="161">
        <v>-301.65000000000003</v>
      </c>
      <c r="C200" s="161">
        <v>-678.42000000000007</v>
      </c>
      <c r="D200" s="161">
        <v>-135.5</v>
      </c>
      <c r="E200" s="161">
        <v>-877.62</v>
      </c>
      <c r="F200" s="161">
        <v>-323.19</v>
      </c>
      <c r="G200" s="161">
        <v>-16.649999999999999</v>
      </c>
      <c r="H200" s="161">
        <v>0</v>
      </c>
      <c r="I200" s="161">
        <v>0</v>
      </c>
      <c r="J200" s="161">
        <v>0</v>
      </c>
    </row>
    <row r="201" spans="1:10" ht="15">
      <c r="A201" s="170" t="s">
        <v>918</v>
      </c>
      <c r="B201" s="169">
        <v>0</v>
      </c>
      <c r="C201" s="169">
        <v>-111.46</v>
      </c>
      <c r="D201" s="169">
        <v>0</v>
      </c>
      <c r="E201" s="169">
        <v>0</v>
      </c>
      <c r="F201" s="169">
        <v>0</v>
      </c>
      <c r="G201" s="169">
        <v>-10.8</v>
      </c>
      <c r="H201" s="161"/>
      <c r="I201" s="161"/>
      <c r="J201" s="161"/>
    </row>
    <row r="202" spans="1:10" ht="15">
      <c r="A202" s="154" t="s">
        <v>168</v>
      </c>
      <c r="B202" s="161">
        <v>0</v>
      </c>
      <c r="C202" s="161">
        <v>-281.68</v>
      </c>
      <c r="D202" s="161">
        <v>0</v>
      </c>
      <c r="E202" s="161">
        <v>0</v>
      </c>
      <c r="F202" s="161">
        <v>0</v>
      </c>
      <c r="G202" s="161">
        <v>-31.79</v>
      </c>
      <c r="H202" s="161">
        <v>0</v>
      </c>
      <c r="I202" s="161">
        <v>0</v>
      </c>
      <c r="J202" s="161">
        <v>0</v>
      </c>
    </row>
    <row r="203" spans="1:10" ht="15">
      <c r="A203" s="170" t="s">
        <v>913</v>
      </c>
      <c r="B203" s="169">
        <v>0</v>
      </c>
      <c r="C203" s="169">
        <v>0</v>
      </c>
      <c r="D203" s="169">
        <v>0</v>
      </c>
      <c r="E203" s="169">
        <v>0</v>
      </c>
      <c r="F203" s="169">
        <v>70</v>
      </c>
      <c r="G203" s="169">
        <v>0</v>
      </c>
      <c r="H203" s="161"/>
      <c r="I203" s="161"/>
      <c r="J203" s="161"/>
    </row>
    <row r="204" spans="1:10" ht="15">
      <c r="A204" s="154" t="s">
        <v>174</v>
      </c>
      <c r="B204" s="161">
        <v>0</v>
      </c>
      <c r="C204" s="161">
        <v>504.48</v>
      </c>
      <c r="D204" s="161">
        <v>0</v>
      </c>
      <c r="E204" s="161">
        <v>0</v>
      </c>
      <c r="F204" s="161">
        <v>0</v>
      </c>
      <c r="G204" s="161">
        <v>52.98</v>
      </c>
      <c r="H204" s="161">
        <v>0</v>
      </c>
      <c r="I204" s="161">
        <v>0</v>
      </c>
      <c r="J204" s="161">
        <v>0</v>
      </c>
    </row>
    <row r="205" spans="1:10" ht="15">
      <c r="A205" s="154" t="s">
        <v>698</v>
      </c>
      <c r="B205" s="161">
        <v>0</v>
      </c>
      <c r="C205" s="161">
        <v>0</v>
      </c>
      <c r="D205" s="161">
        <v>0</v>
      </c>
      <c r="E205" s="161">
        <v>0</v>
      </c>
      <c r="F205" s="161">
        <v>0</v>
      </c>
      <c r="G205" s="161">
        <v>0</v>
      </c>
      <c r="H205" s="161">
        <v>0</v>
      </c>
      <c r="I205" s="161">
        <v>0</v>
      </c>
      <c r="J205" s="161">
        <v>0</v>
      </c>
    </row>
    <row r="206" spans="1:10" ht="15">
      <c r="A206" s="154" t="s">
        <v>699</v>
      </c>
      <c r="B206" s="161">
        <v>37.090000000000003</v>
      </c>
      <c r="C206" s="161">
        <v>0</v>
      </c>
      <c r="D206" s="161">
        <v>0</v>
      </c>
      <c r="E206" s="161">
        <v>0</v>
      </c>
      <c r="F206" s="161">
        <v>0</v>
      </c>
      <c r="G206" s="161">
        <v>0</v>
      </c>
      <c r="H206" s="161">
        <v>0</v>
      </c>
      <c r="I206" s="161">
        <v>0</v>
      </c>
      <c r="J206" s="161">
        <v>0</v>
      </c>
    </row>
    <row r="207" spans="1:10" ht="15">
      <c r="A207" s="170" t="s">
        <v>915</v>
      </c>
      <c r="B207" s="169">
        <v>0</v>
      </c>
      <c r="C207" s="169">
        <v>161.11000000000001</v>
      </c>
      <c r="D207" s="169">
        <v>0</v>
      </c>
      <c r="E207" s="169">
        <v>0</v>
      </c>
      <c r="F207" s="169">
        <v>0</v>
      </c>
      <c r="G207" s="169">
        <v>18</v>
      </c>
      <c r="H207" s="161"/>
      <c r="I207" s="161"/>
      <c r="J207" s="161"/>
    </row>
    <row r="208" spans="1:10" ht="15">
      <c r="A208" s="154" t="s">
        <v>169</v>
      </c>
      <c r="B208" s="161">
        <v>495.13</v>
      </c>
      <c r="C208" s="161">
        <v>3620.72</v>
      </c>
      <c r="D208" s="161">
        <v>75.5</v>
      </c>
      <c r="E208" s="161">
        <v>241.65</v>
      </c>
      <c r="F208" s="161">
        <v>9460.48</v>
      </c>
      <c r="G208" s="161">
        <v>134.62</v>
      </c>
      <c r="H208" s="161">
        <v>0</v>
      </c>
      <c r="I208" s="161">
        <v>0</v>
      </c>
      <c r="J208" s="161">
        <v>0</v>
      </c>
    </row>
    <row r="209" spans="1:10" ht="15">
      <c r="A209" s="154" t="s">
        <v>700</v>
      </c>
      <c r="B209" s="161">
        <v>0</v>
      </c>
      <c r="C209" s="161">
        <v>0</v>
      </c>
      <c r="D209" s="161">
        <v>0</v>
      </c>
      <c r="E209" s="161">
        <v>0</v>
      </c>
      <c r="F209" s="161">
        <v>0</v>
      </c>
      <c r="G209" s="161">
        <v>0</v>
      </c>
      <c r="H209" s="161">
        <v>0</v>
      </c>
      <c r="I209" s="161">
        <v>0</v>
      </c>
      <c r="J209" s="161">
        <v>0</v>
      </c>
    </row>
    <row r="210" spans="1:10" ht="15">
      <c r="A210" s="170" t="s">
        <v>914</v>
      </c>
      <c r="B210" s="169">
        <v>0</v>
      </c>
      <c r="C210" s="169">
        <v>322.94</v>
      </c>
      <c r="D210" s="169">
        <v>0</v>
      </c>
      <c r="E210" s="169">
        <v>0</v>
      </c>
      <c r="F210" s="169">
        <v>0</v>
      </c>
      <c r="G210" s="169">
        <v>0</v>
      </c>
      <c r="H210" s="161"/>
      <c r="I210" s="161"/>
      <c r="J210" s="161"/>
    </row>
    <row r="211" spans="1:10" ht="15">
      <c r="A211" s="154" t="s">
        <v>170</v>
      </c>
      <c r="B211" s="161">
        <v>215.58</v>
      </c>
      <c r="C211" s="161">
        <v>868.93000000000006</v>
      </c>
      <c r="D211" s="161">
        <v>502.85</v>
      </c>
      <c r="E211" s="161">
        <v>857.96999999999991</v>
      </c>
      <c r="F211" s="161">
        <v>673.47</v>
      </c>
      <c r="G211" s="161">
        <v>511.57</v>
      </c>
      <c r="H211" s="161">
        <v>0</v>
      </c>
      <c r="I211" s="161">
        <v>0</v>
      </c>
      <c r="J211" s="161">
        <v>0</v>
      </c>
    </row>
    <row r="212" spans="1:10" ht="15">
      <c r="A212" s="154" t="s">
        <v>171</v>
      </c>
      <c r="B212" s="161">
        <v>89842.01999999999</v>
      </c>
      <c r="C212" s="161">
        <v>72827.140000000014</v>
      </c>
      <c r="D212" s="161">
        <v>96622.279999999984</v>
      </c>
      <c r="E212" s="161">
        <v>140701.64999999997</v>
      </c>
      <c r="F212" s="161">
        <v>87486.780000000013</v>
      </c>
      <c r="G212" s="161">
        <v>64803.759999999995</v>
      </c>
      <c r="H212" s="161">
        <v>0</v>
      </c>
      <c r="I212" s="161">
        <v>0</v>
      </c>
      <c r="J212" s="161">
        <v>0</v>
      </c>
    </row>
    <row r="213" spans="1:10" ht="15">
      <c r="A213" s="154" t="s">
        <v>172</v>
      </c>
      <c r="B213" s="161">
        <v>52</v>
      </c>
      <c r="C213" s="161">
        <v>49.42</v>
      </c>
      <c r="D213" s="161">
        <v>0</v>
      </c>
      <c r="E213" s="161">
        <v>0</v>
      </c>
      <c r="F213" s="161">
        <v>0</v>
      </c>
      <c r="G213" s="161">
        <v>0</v>
      </c>
      <c r="H213" s="161">
        <v>0</v>
      </c>
      <c r="I213" s="161">
        <v>0</v>
      </c>
      <c r="J213" s="161">
        <v>0</v>
      </c>
    </row>
    <row r="214" spans="1:10" ht="15">
      <c r="A214" s="154" t="s">
        <v>173</v>
      </c>
      <c r="B214" s="161">
        <v>475.94</v>
      </c>
      <c r="C214" s="161">
        <v>1054.53</v>
      </c>
      <c r="D214" s="161">
        <v>223.5</v>
      </c>
      <c r="E214" s="161">
        <v>1304.27</v>
      </c>
      <c r="F214" s="161">
        <v>509.08</v>
      </c>
      <c r="G214" s="161">
        <v>32.879999999999995</v>
      </c>
      <c r="H214" s="161">
        <v>0</v>
      </c>
      <c r="I214" s="161">
        <v>0</v>
      </c>
      <c r="J214" s="161">
        <v>0</v>
      </c>
    </row>
    <row r="215" spans="1:10" ht="15">
      <c r="A215" s="154" t="s">
        <v>175</v>
      </c>
      <c r="B215" s="161">
        <v>42022.340000000004</v>
      </c>
      <c r="C215" s="161">
        <v>40363.310000000005</v>
      </c>
      <c r="D215" s="161">
        <v>32284.360000000004</v>
      </c>
      <c r="E215" s="161">
        <v>48046.739999999991</v>
      </c>
      <c r="F215" s="161">
        <v>47689.48</v>
      </c>
      <c r="G215" s="161">
        <v>41735.449999999997</v>
      </c>
      <c r="H215" s="161">
        <v>0</v>
      </c>
      <c r="I215" s="161">
        <v>0</v>
      </c>
      <c r="J215" s="161">
        <v>0</v>
      </c>
    </row>
    <row r="216" spans="1:10" ht="15">
      <c r="A216" s="154" t="s">
        <v>176</v>
      </c>
      <c r="B216" s="161">
        <v>17764.82</v>
      </c>
      <c r="C216" s="161">
        <v>19080.499999999996</v>
      </c>
      <c r="D216" s="161">
        <v>22735.360000000001</v>
      </c>
      <c r="E216" s="161">
        <v>20298.34</v>
      </c>
      <c r="F216" s="161">
        <v>10637.650000000001</v>
      </c>
      <c r="G216" s="161">
        <v>19703.349999999999</v>
      </c>
      <c r="H216" s="161">
        <v>0</v>
      </c>
      <c r="I216" s="161">
        <v>0</v>
      </c>
      <c r="J216" s="161">
        <v>0</v>
      </c>
    </row>
    <row r="217" spans="1:10" ht="15">
      <c r="A217" s="154" t="s">
        <v>177</v>
      </c>
      <c r="B217" s="161">
        <v>1153.75</v>
      </c>
      <c r="C217" s="161">
        <v>0</v>
      </c>
      <c r="D217" s="161">
        <v>565.37</v>
      </c>
      <c r="E217" s="161">
        <v>0</v>
      </c>
      <c r="F217" s="161">
        <v>0</v>
      </c>
      <c r="G217" s="161">
        <v>0</v>
      </c>
      <c r="H217" s="161">
        <v>0</v>
      </c>
      <c r="I217" s="161">
        <v>0</v>
      </c>
      <c r="J217" s="161">
        <v>0</v>
      </c>
    </row>
    <row r="218" spans="1:10" ht="15">
      <c r="A218" s="170" t="s">
        <v>909</v>
      </c>
      <c r="B218" s="169">
        <v>140.16999999999999</v>
      </c>
      <c r="C218" s="169">
        <v>0</v>
      </c>
      <c r="D218" s="169">
        <v>138.27000000000001</v>
      </c>
      <c r="E218" s="169">
        <v>0</v>
      </c>
      <c r="F218" s="169">
        <v>225.43999999999997</v>
      </c>
      <c r="G218" s="169">
        <v>0</v>
      </c>
      <c r="H218" s="161"/>
      <c r="I218" s="161"/>
      <c r="J218" s="161"/>
    </row>
    <row r="219" spans="1:10" ht="15">
      <c r="A219" s="170" t="s">
        <v>910</v>
      </c>
      <c r="B219" s="169">
        <v>0</v>
      </c>
      <c r="C219" s="169">
        <v>0</v>
      </c>
      <c r="D219" s="169">
        <v>0</v>
      </c>
      <c r="E219" s="169">
        <v>0</v>
      </c>
      <c r="F219" s="169">
        <v>0</v>
      </c>
      <c r="G219" s="169">
        <v>865.99</v>
      </c>
      <c r="H219" s="161"/>
      <c r="I219" s="161"/>
      <c r="J219" s="161"/>
    </row>
    <row r="220" spans="1:10" ht="15">
      <c r="A220" s="154" t="s">
        <v>178</v>
      </c>
      <c r="B220" s="161">
        <v>0</v>
      </c>
      <c r="C220" s="161">
        <v>0</v>
      </c>
      <c r="D220" s="161">
        <v>0</v>
      </c>
      <c r="E220" s="161">
        <v>0</v>
      </c>
      <c r="F220" s="161">
        <v>0</v>
      </c>
      <c r="G220" s="161">
        <v>0</v>
      </c>
      <c r="H220" s="161">
        <v>0</v>
      </c>
      <c r="I220" s="161">
        <v>0</v>
      </c>
      <c r="J220" s="161">
        <v>0</v>
      </c>
    </row>
    <row r="221" spans="1:10" ht="15">
      <c r="A221" s="154" t="s">
        <v>179</v>
      </c>
      <c r="B221" s="161">
        <v>-1130.68</v>
      </c>
      <c r="C221" s="161">
        <v>0</v>
      </c>
      <c r="D221" s="161">
        <v>-554.05999999999995</v>
      </c>
      <c r="E221" s="161">
        <v>0</v>
      </c>
      <c r="F221" s="161">
        <v>0</v>
      </c>
      <c r="G221" s="161">
        <v>0</v>
      </c>
      <c r="H221" s="161">
        <v>0</v>
      </c>
      <c r="I221" s="161">
        <v>0</v>
      </c>
      <c r="J221" s="161">
        <v>0</v>
      </c>
    </row>
    <row r="222" spans="1:10" ht="15">
      <c r="A222" s="170" t="s">
        <v>911</v>
      </c>
      <c r="B222" s="169">
        <v>-137.37</v>
      </c>
      <c r="C222" s="169">
        <v>0</v>
      </c>
      <c r="D222" s="169">
        <v>-135.5</v>
      </c>
      <c r="E222" s="169">
        <v>0</v>
      </c>
      <c r="F222" s="169">
        <v>-220.94</v>
      </c>
      <c r="G222" s="169">
        <v>0</v>
      </c>
      <c r="H222" s="161"/>
      <c r="I222" s="161"/>
      <c r="J222" s="161"/>
    </row>
    <row r="223" spans="1:10" ht="15">
      <c r="A223" s="170" t="s">
        <v>912</v>
      </c>
      <c r="B223" s="169">
        <v>0</v>
      </c>
      <c r="C223" s="169">
        <v>0</v>
      </c>
      <c r="D223" s="169">
        <v>0</v>
      </c>
      <c r="E223" s="169">
        <v>0</v>
      </c>
      <c r="F223" s="169">
        <v>0</v>
      </c>
      <c r="G223" s="169">
        <v>-848.67</v>
      </c>
      <c r="H223" s="161"/>
      <c r="I223" s="161"/>
      <c r="J223" s="161"/>
    </row>
    <row r="224" spans="1:10" ht="15">
      <c r="A224" s="154" t="s">
        <v>180</v>
      </c>
      <c r="B224" s="161">
        <v>0</v>
      </c>
      <c r="C224" s="161">
        <v>0</v>
      </c>
      <c r="D224" s="161">
        <v>0</v>
      </c>
      <c r="E224" s="161">
        <v>0</v>
      </c>
      <c r="F224" s="161">
        <v>0</v>
      </c>
      <c r="G224" s="161">
        <v>0</v>
      </c>
      <c r="H224" s="161">
        <v>0</v>
      </c>
      <c r="I224" s="161">
        <v>0</v>
      </c>
      <c r="J224" s="161">
        <v>0</v>
      </c>
    </row>
    <row r="225" spans="1:16" ht="15">
      <c r="A225" s="154" t="s">
        <v>181</v>
      </c>
      <c r="B225" s="161">
        <v>-58591.41</v>
      </c>
      <c r="C225" s="161">
        <v>-58254.939999999988</v>
      </c>
      <c r="D225" s="161">
        <v>-53919.32</v>
      </c>
      <c r="E225" s="161">
        <v>-66978.179999999993</v>
      </c>
      <c r="F225" s="161">
        <v>-57160.600000000006</v>
      </c>
      <c r="G225" s="161">
        <v>-60210.039999999994</v>
      </c>
      <c r="H225" s="161">
        <v>0</v>
      </c>
      <c r="I225" s="161">
        <v>0</v>
      </c>
      <c r="J225" s="161">
        <v>0</v>
      </c>
    </row>
    <row r="226" spans="1:16" s="51" customFormat="1" ht="15">
      <c r="A226" s="8" t="s">
        <v>761</v>
      </c>
      <c r="B226" s="165">
        <v>86322.249999999956</v>
      </c>
      <c r="C226" s="165">
        <v>78304.990000000034</v>
      </c>
      <c r="D226" s="165">
        <v>66777.74000000002</v>
      </c>
      <c r="E226" s="165">
        <v>72168.899999999965</v>
      </c>
      <c r="F226" s="165">
        <v>88287.020000000019</v>
      </c>
      <c r="G226" s="165">
        <v>63343.24000000002</v>
      </c>
      <c r="H226" s="165">
        <v>84436</v>
      </c>
      <c r="I226" s="165">
        <v>81577</v>
      </c>
      <c r="J226" s="165">
        <v>80936</v>
      </c>
      <c r="K226" s="94">
        <f>B226-SUM(B190:B225)</f>
        <v>0</v>
      </c>
      <c r="L226" s="94">
        <f t="shared" ref="L226:P226" si="5">C226-SUM(C190:C225)</f>
        <v>0</v>
      </c>
      <c r="M226" s="94">
        <f t="shared" si="5"/>
        <v>0</v>
      </c>
      <c r="N226" s="94">
        <f t="shared" si="5"/>
        <v>0</v>
      </c>
      <c r="O226" s="94">
        <f t="shared" si="5"/>
        <v>0</v>
      </c>
      <c r="P226" s="94">
        <f t="shared" si="5"/>
        <v>0</v>
      </c>
    </row>
    <row r="227" spans="1:16" s="51" customFormat="1" ht="15">
      <c r="A227" s="8"/>
      <c r="B227" s="161"/>
      <c r="C227" s="161"/>
      <c r="D227" s="161"/>
      <c r="E227" s="161"/>
      <c r="F227" s="161"/>
      <c r="G227" s="161"/>
      <c r="H227" s="161"/>
      <c r="I227" s="161"/>
      <c r="J227" s="161"/>
    </row>
    <row r="228" spans="1:16" ht="15">
      <c r="A228" s="154" t="s">
        <v>701</v>
      </c>
      <c r="B228" s="161">
        <v>0</v>
      </c>
      <c r="C228" s="161">
        <v>0</v>
      </c>
      <c r="D228" s="161">
        <v>0</v>
      </c>
      <c r="E228" s="161">
        <v>0</v>
      </c>
      <c r="F228" s="161">
        <v>0</v>
      </c>
      <c r="G228" s="161">
        <v>0</v>
      </c>
      <c r="H228" s="161">
        <v>0</v>
      </c>
      <c r="I228" s="161">
        <v>0</v>
      </c>
      <c r="J228" s="161">
        <v>0</v>
      </c>
    </row>
    <row r="229" spans="1:16" ht="15">
      <c r="A229" s="154" t="s">
        <v>183</v>
      </c>
      <c r="B229" s="161">
        <v>10066.160000000002</v>
      </c>
      <c r="C229" s="161">
        <v>9469.59</v>
      </c>
      <c r="D229" s="161">
        <v>15545.03</v>
      </c>
      <c r="E229" s="161">
        <v>10526.74</v>
      </c>
      <c r="F229" s="161">
        <v>17821.97</v>
      </c>
      <c r="G229" s="161">
        <v>13095.460000000001</v>
      </c>
      <c r="H229" s="161">
        <v>0</v>
      </c>
      <c r="I229" s="161">
        <v>0</v>
      </c>
      <c r="J229" s="161">
        <v>0</v>
      </c>
    </row>
    <row r="230" spans="1:16" ht="15">
      <c r="A230" s="154" t="s">
        <v>512</v>
      </c>
      <c r="B230" s="161">
        <v>2676.16</v>
      </c>
      <c r="C230" s="161">
        <v>837.36</v>
      </c>
      <c r="D230" s="161">
        <v>160.57</v>
      </c>
      <c r="E230" s="161">
        <v>0</v>
      </c>
      <c r="F230" s="161">
        <v>0</v>
      </c>
      <c r="G230" s="161">
        <v>0</v>
      </c>
      <c r="H230" s="161">
        <v>0</v>
      </c>
      <c r="I230" s="161">
        <v>0</v>
      </c>
      <c r="J230" s="161">
        <v>0</v>
      </c>
    </row>
    <row r="231" spans="1:16" ht="15">
      <c r="A231" s="154" t="s">
        <v>702</v>
      </c>
      <c r="B231" s="161">
        <v>0</v>
      </c>
      <c r="C231" s="161">
        <v>2740.8399999999997</v>
      </c>
      <c r="D231" s="161">
        <v>0</v>
      </c>
      <c r="E231" s="161">
        <v>0</v>
      </c>
      <c r="F231" s="161">
        <v>0</v>
      </c>
      <c r="G231" s="161">
        <v>0</v>
      </c>
      <c r="H231" s="161">
        <v>0</v>
      </c>
      <c r="I231" s="161">
        <v>0</v>
      </c>
      <c r="J231" s="161">
        <v>0</v>
      </c>
    </row>
    <row r="232" spans="1:16" ht="15">
      <c r="A232" s="170" t="s">
        <v>925</v>
      </c>
      <c r="B232" s="169">
        <v>0</v>
      </c>
      <c r="C232" s="169">
        <v>0</v>
      </c>
      <c r="D232" s="169">
        <v>0</v>
      </c>
      <c r="E232" s="169">
        <v>0</v>
      </c>
      <c r="F232" s="169">
        <v>0</v>
      </c>
      <c r="G232" s="169">
        <v>92.45</v>
      </c>
      <c r="H232" s="161"/>
      <c r="I232" s="161"/>
      <c r="J232" s="161"/>
    </row>
    <row r="233" spans="1:16" ht="15">
      <c r="A233" s="170" t="s">
        <v>924</v>
      </c>
      <c r="B233" s="169">
        <v>0</v>
      </c>
      <c r="C233" s="169">
        <v>0</v>
      </c>
      <c r="D233" s="169">
        <v>0</v>
      </c>
      <c r="E233" s="169">
        <v>16.53</v>
      </c>
      <c r="F233" s="169">
        <v>0</v>
      </c>
      <c r="G233" s="169">
        <v>0</v>
      </c>
      <c r="H233" s="161"/>
      <c r="I233" s="161"/>
      <c r="J233" s="161"/>
    </row>
    <row r="234" spans="1:16" ht="15">
      <c r="A234" s="154" t="s">
        <v>703</v>
      </c>
      <c r="B234" s="161">
        <v>0</v>
      </c>
      <c r="C234" s="161">
        <v>0</v>
      </c>
      <c r="D234" s="161">
        <v>0</v>
      </c>
      <c r="E234" s="161">
        <v>0</v>
      </c>
      <c r="F234" s="161">
        <v>0</v>
      </c>
      <c r="G234" s="161">
        <v>0</v>
      </c>
      <c r="H234" s="161">
        <v>0</v>
      </c>
      <c r="I234" s="161">
        <v>0</v>
      </c>
      <c r="J234" s="161">
        <v>0</v>
      </c>
    </row>
    <row r="235" spans="1:16" ht="15">
      <c r="A235" s="154" t="s">
        <v>182</v>
      </c>
      <c r="B235" s="161">
        <v>0</v>
      </c>
      <c r="C235" s="161">
        <v>0</v>
      </c>
      <c r="D235" s="161">
        <v>0</v>
      </c>
      <c r="E235" s="161">
        <v>0</v>
      </c>
      <c r="F235" s="161">
        <v>0</v>
      </c>
      <c r="G235" s="161">
        <v>0</v>
      </c>
      <c r="H235" s="161">
        <v>0</v>
      </c>
      <c r="I235" s="161">
        <v>0</v>
      </c>
      <c r="J235" s="161">
        <v>0</v>
      </c>
    </row>
    <row r="236" spans="1:16" ht="15">
      <c r="A236" s="154" t="s">
        <v>704</v>
      </c>
      <c r="B236" s="161">
        <v>0</v>
      </c>
      <c r="C236" s="161">
        <v>0</v>
      </c>
      <c r="D236" s="161">
        <v>0</v>
      </c>
      <c r="E236" s="161">
        <v>0</v>
      </c>
      <c r="F236" s="161">
        <v>0</v>
      </c>
      <c r="G236" s="161">
        <v>0</v>
      </c>
      <c r="H236" s="161">
        <v>0</v>
      </c>
      <c r="I236" s="161">
        <v>0</v>
      </c>
      <c r="J236" s="161">
        <v>0</v>
      </c>
    </row>
    <row r="237" spans="1:16" ht="15">
      <c r="A237" s="154" t="s">
        <v>185</v>
      </c>
      <c r="B237" s="161">
        <v>704.65</v>
      </c>
      <c r="C237" s="161">
        <v>662.86</v>
      </c>
      <c r="D237" s="161">
        <v>1399.05</v>
      </c>
      <c r="E237" s="161">
        <v>947.41</v>
      </c>
      <c r="F237" s="161">
        <v>1603.9699999999998</v>
      </c>
      <c r="G237" s="161">
        <v>1178.58</v>
      </c>
      <c r="H237" s="161">
        <v>0</v>
      </c>
      <c r="I237" s="161">
        <v>0</v>
      </c>
      <c r="J237" s="161">
        <v>0</v>
      </c>
    </row>
    <row r="238" spans="1:16" ht="15">
      <c r="A238" s="154" t="s">
        <v>513</v>
      </c>
      <c r="B238" s="161">
        <v>187.33</v>
      </c>
      <c r="C238" s="161">
        <v>58.62</v>
      </c>
      <c r="D238" s="161">
        <v>14.45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</row>
    <row r="239" spans="1:16" ht="15">
      <c r="A239" s="170" t="s">
        <v>928</v>
      </c>
      <c r="B239" s="169">
        <v>0</v>
      </c>
      <c r="C239" s="169">
        <v>0</v>
      </c>
      <c r="D239" s="169">
        <v>0</v>
      </c>
      <c r="E239" s="169">
        <v>0</v>
      </c>
      <c r="F239" s="169">
        <v>0</v>
      </c>
      <c r="G239" s="169">
        <v>8.32</v>
      </c>
      <c r="H239" s="161"/>
      <c r="I239" s="161"/>
      <c r="J239" s="161"/>
    </row>
    <row r="240" spans="1:16" ht="15">
      <c r="A240" s="170" t="s">
        <v>927</v>
      </c>
      <c r="B240" s="169">
        <v>0</v>
      </c>
      <c r="C240" s="169">
        <v>0</v>
      </c>
      <c r="D240" s="169">
        <v>0</v>
      </c>
      <c r="E240" s="169">
        <v>1.49</v>
      </c>
      <c r="F240" s="169">
        <v>0</v>
      </c>
      <c r="G240" s="169">
        <v>0</v>
      </c>
      <c r="H240" s="161"/>
      <c r="I240" s="161"/>
      <c r="J240" s="161"/>
    </row>
    <row r="241" spans="1:10" ht="15">
      <c r="A241" s="154" t="s">
        <v>705</v>
      </c>
      <c r="B241" s="161">
        <v>0</v>
      </c>
      <c r="C241" s="161">
        <v>191.86</v>
      </c>
      <c r="D241" s="161">
        <v>0</v>
      </c>
      <c r="E241" s="161">
        <v>0</v>
      </c>
      <c r="F241" s="161">
        <v>0</v>
      </c>
      <c r="G241" s="161">
        <v>0</v>
      </c>
      <c r="H241" s="161">
        <v>0</v>
      </c>
      <c r="I241" s="161">
        <v>0</v>
      </c>
      <c r="J241" s="161">
        <v>0</v>
      </c>
    </row>
    <row r="242" spans="1:10" ht="15">
      <c r="A242" s="154" t="s">
        <v>706</v>
      </c>
      <c r="B242" s="161">
        <v>0</v>
      </c>
      <c r="C242" s="161">
        <v>0</v>
      </c>
      <c r="D242" s="161">
        <v>0</v>
      </c>
      <c r="E242" s="161">
        <v>0</v>
      </c>
      <c r="F242" s="161">
        <v>0</v>
      </c>
      <c r="G242" s="161">
        <v>0</v>
      </c>
      <c r="H242" s="161">
        <v>0</v>
      </c>
      <c r="I242" s="161">
        <v>0</v>
      </c>
      <c r="J242" s="161">
        <v>0</v>
      </c>
    </row>
    <row r="243" spans="1:10" ht="15">
      <c r="A243" s="154" t="s">
        <v>184</v>
      </c>
      <c r="B243" s="161">
        <v>0</v>
      </c>
      <c r="C243" s="161">
        <v>0</v>
      </c>
      <c r="D243" s="161">
        <v>0</v>
      </c>
      <c r="E243" s="161">
        <v>0</v>
      </c>
      <c r="F243" s="161">
        <v>0</v>
      </c>
      <c r="G243" s="161">
        <v>0</v>
      </c>
      <c r="H243" s="161">
        <v>0</v>
      </c>
      <c r="I243" s="161">
        <v>0</v>
      </c>
      <c r="J243" s="161">
        <v>0</v>
      </c>
    </row>
    <row r="244" spans="1:10" ht="15">
      <c r="A244" s="154" t="s">
        <v>204</v>
      </c>
      <c r="B244" s="161">
        <v>3501.54</v>
      </c>
      <c r="C244" s="161">
        <v>53.87</v>
      </c>
      <c r="D244" s="161">
        <v>1340.07</v>
      </c>
      <c r="E244" s="161">
        <v>0</v>
      </c>
      <c r="F244" s="161">
        <v>1575.41</v>
      </c>
      <c r="G244" s="161">
        <v>6.89</v>
      </c>
      <c r="H244" s="161">
        <v>0</v>
      </c>
      <c r="I244" s="161">
        <v>0</v>
      </c>
      <c r="J244" s="161">
        <v>0</v>
      </c>
    </row>
    <row r="245" spans="1:10" ht="15">
      <c r="A245" s="170" t="s">
        <v>921</v>
      </c>
      <c r="B245" s="169">
        <v>45.89</v>
      </c>
      <c r="C245" s="169">
        <v>665.79</v>
      </c>
      <c r="D245" s="169">
        <v>135.61000000000001</v>
      </c>
      <c r="E245" s="169">
        <v>202.3</v>
      </c>
      <c r="F245" s="169">
        <v>0</v>
      </c>
      <c r="G245" s="169">
        <v>0</v>
      </c>
      <c r="H245" s="161"/>
      <c r="I245" s="161"/>
      <c r="J245" s="161"/>
    </row>
    <row r="246" spans="1:10" ht="15">
      <c r="A246" s="154" t="s">
        <v>707</v>
      </c>
      <c r="B246" s="161">
        <v>0</v>
      </c>
      <c r="C246" s="161">
        <v>0</v>
      </c>
      <c r="D246" s="161">
        <v>0</v>
      </c>
      <c r="E246" s="161">
        <v>0</v>
      </c>
      <c r="F246" s="161">
        <v>0</v>
      </c>
      <c r="G246" s="161">
        <v>0</v>
      </c>
      <c r="H246" s="161">
        <v>0</v>
      </c>
      <c r="I246" s="161">
        <v>0</v>
      </c>
      <c r="J246" s="161">
        <v>0</v>
      </c>
    </row>
    <row r="247" spans="1:10" ht="15">
      <c r="A247" s="154" t="s">
        <v>205</v>
      </c>
      <c r="B247" s="161">
        <v>0</v>
      </c>
      <c r="C247" s="161">
        <v>763.6</v>
      </c>
      <c r="D247" s="161">
        <v>45.82</v>
      </c>
      <c r="E247" s="161">
        <v>0</v>
      </c>
      <c r="F247" s="161">
        <v>15.61</v>
      </c>
      <c r="G247" s="161">
        <v>0</v>
      </c>
      <c r="H247" s="161">
        <v>0</v>
      </c>
      <c r="I247" s="161">
        <v>0</v>
      </c>
      <c r="J247" s="161">
        <v>0</v>
      </c>
    </row>
    <row r="248" spans="1:10" ht="15">
      <c r="A248" s="154" t="s">
        <v>708</v>
      </c>
      <c r="B248" s="161">
        <v>0</v>
      </c>
      <c r="C248" s="161">
        <v>0</v>
      </c>
      <c r="D248" s="161">
        <v>0</v>
      </c>
      <c r="E248" s="161">
        <v>0</v>
      </c>
      <c r="F248" s="161">
        <v>0</v>
      </c>
      <c r="G248" s="161">
        <v>0</v>
      </c>
      <c r="H248" s="161">
        <v>0</v>
      </c>
      <c r="I248" s="161">
        <v>0</v>
      </c>
      <c r="J248" s="161">
        <v>0</v>
      </c>
    </row>
    <row r="249" spans="1:10" ht="15">
      <c r="A249" s="154" t="s">
        <v>201</v>
      </c>
      <c r="B249" s="161">
        <v>159</v>
      </c>
      <c r="C249" s="161">
        <v>2978.38</v>
      </c>
      <c r="D249" s="161">
        <v>8.9600000000000009</v>
      </c>
      <c r="E249" s="161">
        <v>0</v>
      </c>
      <c r="F249" s="161">
        <v>48.27</v>
      </c>
      <c r="G249" s="161">
        <v>0</v>
      </c>
      <c r="H249" s="161">
        <v>0</v>
      </c>
      <c r="I249" s="161">
        <v>0</v>
      </c>
      <c r="J249" s="161">
        <v>0</v>
      </c>
    </row>
    <row r="250" spans="1:10" ht="15">
      <c r="A250" s="154" t="s">
        <v>202</v>
      </c>
      <c r="B250" s="161">
        <v>136.99</v>
      </c>
      <c r="C250" s="161">
        <v>284.63</v>
      </c>
      <c r="D250" s="161">
        <v>10.46</v>
      </c>
      <c r="E250" s="161">
        <v>80.599999999999994</v>
      </c>
      <c r="F250" s="161">
        <v>0</v>
      </c>
      <c r="G250" s="161">
        <v>16.809999999999999</v>
      </c>
      <c r="H250" s="161">
        <v>0</v>
      </c>
      <c r="I250" s="161">
        <v>0</v>
      </c>
      <c r="J250" s="161">
        <v>0</v>
      </c>
    </row>
    <row r="251" spans="1:10" ht="15">
      <c r="A251" s="154" t="s">
        <v>203</v>
      </c>
      <c r="B251" s="161">
        <v>2732.56</v>
      </c>
      <c r="C251" s="161">
        <v>199.51</v>
      </c>
      <c r="D251" s="161">
        <v>906.03</v>
      </c>
      <c r="E251" s="161">
        <v>772.95</v>
      </c>
      <c r="F251" s="161">
        <v>988.41</v>
      </c>
      <c r="G251" s="161">
        <v>2817.7</v>
      </c>
      <c r="H251" s="161">
        <v>0</v>
      </c>
      <c r="I251" s="161">
        <v>0</v>
      </c>
      <c r="J251" s="161">
        <v>0</v>
      </c>
    </row>
    <row r="252" spans="1:10" ht="15">
      <c r="A252" s="170" t="s">
        <v>919</v>
      </c>
      <c r="B252" s="169">
        <v>0</v>
      </c>
      <c r="C252" s="169">
        <v>0</v>
      </c>
      <c r="D252" s="169">
        <v>47.55</v>
      </c>
      <c r="E252" s="169">
        <v>22.37</v>
      </c>
      <c r="F252" s="169">
        <v>0</v>
      </c>
      <c r="G252" s="169">
        <v>67.63</v>
      </c>
      <c r="H252" s="161"/>
      <c r="I252" s="161"/>
      <c r="J252" s="161"/>
    </row>
    <row r="253" spans="1:10" ht="15">
      <c r="A253" s="154" t="s">
        <v>514</v>
      </c>
      <c r="B253" s="161">
        <v>0</v>
      </c>
      <c r="C253" s="161">
        <v>0</v>
      </c>
      <c r="D253" s="161">
        <v>279.07</v>
      </c>
      <c r="E253" s="161">
        <v>137.75</v>
      </c>
      <c r="F253" s="161">
        <v>51.7</v>
      </c>
      <c r="G253" s="161">
        <v>0</v>
      </c>
      <c r="H253" s="161">
        <v>0</v>
      </c>
      <c r="I253" s="161">
        <v>0</v>
      </c>
      <c r="J253" s="161">
        <v>0</v>
      </c>
    </row>
    <row r="254" spans="1:10" ht="15">
      <c r="A254" s="154" t="s">
        <v>195</v>
      </c>
      <c r="B254" s="161">
        <v>0</v>
      </c>
      <c r="C254" s="161">
        <v>0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</row>
    <row r="255" spans="1:10" ht="15">
      <c r="A255" s="154" t="s">
        <v>196</v>
      </c>
      <c r="B255" s="161">
        <v>4089.86</v>
      </c>
      <c r="C255" s="161">
        <v>299.19</v>
      </c>
      <c r="D255" s="161">
        <v>0</v>
      </c>
      <c r="E255" s="161">
        <v>0</v>
      </c>
      <c r="F255" s="161">
        <v>0</v>
      </c>
      <c r="G255" s="161">
        <v>0</v>
      </c>
      <c r="H255" s="161">
        <v>0</v>
      </c>
      <c r="I255" s="161">
        <v>0</v>
      </c>
      <c r="J255" s="161">
        <v>0</v>
      </c>
    </row>
    <row r="256" spans="1:10" ht="15">
      <c r="A256" s="154" t="s">
        <v>197</v>
      </c>
      <c r="B256" s="161">
        <v>0</v>
      </c>
      <c r="C256" s="161">
        <v>1284.8</v>
      </c>
      <c r="D256" s="161">
        <v>52.81</v>
      </c>
      <c r="E256" s="161">
        <v>0</v>
      </c>
      <c r="F256" s="161">
        <v>0</v>
      </c>
      <c r="G256" s="161">
        <v>0</v>
      </c>
      <c r="H256" s="161">
        <v>0</v>
      </c>
      <c r="I256" s="161">
        <v>0</v>
      </c>
      <c r="J256" s="161">
        <v>0</v>
      </c>
    </row>
    <row r="257" spans="1:10" ht="15">
      <c r="A257" s="154" t="s">
        <v>515</v>
      </c>
      <c r="B257" s="161">
        <v>0</v>
      </c>
      <c r="C257" s="161">
        <v>0</v>
      </c>
      <c r="D257" s="161">
        <v>0</v>
      </c>
      <c r="E257" s="161">
        <v>0</v>
      </c>
      <c r="F257" s="161">
        <v>50.87</v>
      </c>
      <c r="G257" s="161">
        <v>0</v>
      </c>
      <c r="H257" s="161">
        <v>0</v>
      </c>
      <c r="I257" s="161">
        <v>0</v>
      </c>
      <c r="J257" s="161">
        <v>0</v>
      </c>
    </row>
    <row r="258" spans="1:10" ht="15">
      <c r="A258" s="154" t="s">
        <v>710</v>
      </c>
      <c r="B258" s="161">
        <v>0</v>
      </c>
      <c r="C258" s="161">
        <v>0</v>
      </c>
      <c r="D258" s="161">
        <v>0</v>
      </c>
      <c r="E258" s="161">
        <v>0</v>
      </c>
      <c r="F258" s="161">
        <v>0</v>
      </c>
      <c r="G258" s="161">
        <v>0</v>
      </c>
      <c r="H258" s="161">
        <v>0</v>
      </c>
      <c r="I258" s="161">
        <v>0</v>
      </c>
      <c r="J258" s="161">
        <v>0</v>
      </c>
    </row>
    <row r="259" spans="1:10" ht="15">
      <c r="A259" s="154" t="s">
        <v>198</v>
      </c>
      <c r="B259" s="161">
        <v>875.79000000000008</v>
      </c>
      <c r="C259" s="161">
        <v>813.25</v>
      </c>
      <c r="D259" s="161">
        <v>1734.98</v>
      </c>
      <c r="E259" s="161">
        <v>865.68000000000006</v>
      </c>
      <c r="F259" s="161">
        <v>525.57000000000005</v>
      </c>
      <c r="G259" s="161">
        <v>124.94</v>
      </c>
      <c r="H259" s="161">
        <v>0</v>
      </c>
      <c r="I259" s="161">
        <v>0</v>
      </c>
      <c r="J259" s="161">
        <v>0</v>
      </c>
    </row>
    <row r="260" spans="1:10" ht="15">
      <c r="A260" s="154" t="s">
        <v>199</v>
      </c>
      <c r="B260" s="161">
        <v>40</v>
      </c>
      <c r="C260" s="161">
        <v>0</v>
      </c>
      <c r="D260" s="161">
        <v>3.56</v>
      </c>
      <c r="E260" s="161">
        <v>38.74</v>
      </c>
      <c r="F260" s="161">
        <v>128.5</v>
      </c>
      <c r="G260" s="161">
        <v>670.68</v>
      </c>
      <c r="H260" s="161">
        <v>0</v>
      </c>
      <c r="I260" s="161">
        <v>0</v>
      </c>
      <c r="J260" s="161">
        <v>0</v>
      </c>
    </row>
    <row r="261" spans="1:10" ht="15">
      <c r="A261" s="154" t="s">
        <v>200</v>
      </c>
      <c r="B261" s="161">
        <v>31.75</v>
      </c>
      <c r="C261" s="161">
        <v>1.9100000000000001</v>
      </c>
      <c r="D261" s="161">
        <v>78.62</v>
      </c>
      <c r="E261" s="161">
        <v>0</v>
      </c>
      <c r="F261" s="161">
        <v>0</v>
      </c>
      <c r="G261" s="161">
        <v>33.659999999999997</v>
      </c>
      <c r="H261" s="161">
        <v>0</v>
      </c>
      <c r="I261" s="161">
        <v>0</v>
      </c>
      <c r="J261" s="161">
        <v>0</v>
      </c>
    </row>
    <row r="262" spans="1:10" ht="15">
      <c r="A262" s="170" t="s">
        <v>920</v>
      </c>
      <c r="B262" s="169">
        <v>0</v>
      </c>
      <c r="C262" s="169">
        <v>0</v>
      </c>
      <c r="D262" s="169">
        <v>0</v>
      </c>
      <c r="E262" s="169">
        <v>0</v>
      </c>
      <c r="F262" s="169">
        <v>22.66</v>
      </c>
      <c r="G262" s="169">
        <v>0</v>
      </c>
      <c r="H262" s="161"/>
      <c r="I262" s="161"/>
      <c r="J262" s="161"/>
    </row>
    <row r="263" spans="1:10" ht="15">
      <c r="A263" s="154" t="s">
        <v>186</v>
      </c>
      <c r="B263" s="161">
        <v>0</v>
      </c>
      <c r="C263" s="161">
        <v>0</v>
      </c>
      <c r="D263" s="161">
        <v>0</v>
      </c>
      <c r="E263" s="161">
        <v>1204.3900000000001</v>
      </c>
      <c r="F263" s="161">
        <v>0</v>
      </c>
      <c r="G263" s="161">
        <v>0</v>
      </c>
      <c r="H263" s="161">
        <v>0</v>
      </c>
      <c r="I263" s="161">
        <v>0</v>
      </c>
      <c r="J263" s="161">
        <v>0</v>
      </c>
    </row>
    <row r="264" spans="1:10" ht="15">
      <c r="A264" s="154" t="s">
        <v>187</v>
      </c>
      <c r="B264" s="161">
        <v>20849.48</v>
      </c>
      <c r="C264" s="161">
        <v>34268.870000000003</v>
      </c>
      <c r="D264" s="161">
        <v>21977.41</v>
      </c>
      <c r="E264" s="161">
        <v>12592.08</v>
      </c>
      <c r="F264" s="161">
        <v>16630.310000000001</v>
      </c>
      <c r="G264" s="161">
        <v>8249.44</v>
      </c>
      <c r="H264" s="161">
        <v>0</v>
      </c>
      <c r="I264" s="161">
        <v>0</v>
      </c>
      <c r="J264" s="161">
        <v>0</v>
      </c>
    </row>
    <row r="265" spans="1:10" ht="15">
      <c r="A265" s="154" t="s">
        <v>188</v>
      </c>
      <c r="B265" s="161">
        <v>2797.13</v>
      </c>
      <c r="C265" s="161">
        <v>3326.5600000000004</v>
      </c>
      <c r="D265" s="161">
        <v>4859.4100000000008</v>
      </c>
      <c r="E265" s="161">
        <v>1765.1699999999998</v>
      </c>
      <c r="F265" s="161">
        <v>4639.58</v>
      </c>
      <c r="G265" s="161">
        <v>4659.5700000000006</v>
      </c>
      <c r="H265" s="161">
        <v>0</v>
      </c>
      <c r="I265" s="161">
        <v>0</v>
      </c>
      <c r="J265" s="161">
        <v>0</v>
      </c>
    </row>
    <row r="266" spans="1:10" ht="15">
      <c r="A266" s="154" t="s">
        <v>189</v>
      </c>
      <c r="B266" s="161">
        <v>2528.02</v>
      </c>
      <c r="C266" s="161">
        <v>152.63999999999999</v>
      </c>
      <c r="D266" s="161">
        <v>39.67</v>
      </c>
      <c r="E266" s="161">
        <v>12.66</v>
      </c>
      <c r="F266" s="161">
        <v>318</v>
      </c>
      <c r="G266" s="161">
        <v>0</v>
      </c>
      <c r="H266" s="161">
        <v>0</v>
      </c>
      <c r="I266" s="161">
        <v>0</v>
      </c>
      <c r="J266" s="161">
        <v>0</v>
      </c>
    </row>
    <row r="267" spans="1:10" ht="15">
      <c r="A267" s="154" t="s">
        <v>190</v>
      </c>
      <c r="B267" s="161">
        <v>398.43</v>
      </c>
      <c r="C267" s="161">
        <v>185.35</v>
      </c>
      <c r="D267" s="161">
        <v>435.94</v>
      </c>
      <c r="E267" s="161">
        <v>0</v>
      </c>
      <c r="F267" s="161">
        <v>176.43</v>
      </c>
      <c r="G267" s="161">
        <v>7470.88</v>
      </c>
      <c r="H267" s="161">
        <v>0</v>
      </c>
      <c r="I267" s="161">
        <v>0</v>
      </c>
      <c r="J267" s="161">
        <v>0</v>
      </c>
    </row>
    <row r="268" spans="1:10" ht="15">
      <c r="A268" s="154" t="s">
        <v>191</v>
      </c>
      <c r="B268" s="161">
        <v>1997.65</v>
      </c>
      <c r="C268" s="161">
        <v>1629.0700000000002</v>
      </c>
      <c r="D268" s="161">
        <v>348.11</v>
      </c>
      <c r="E268" s="161">
        <v>513.55999999999995</v>
      </c>
      <c r="F268" s="161">
        <v>368.39</v>
      </c>
      <c r="G268" s="161">
        <v>558.27</v>
      </c>
      <c r="H268" s="161">
        <v>0</v>
      </c>
      <c r="I268" s="161">
        <v>0</v>
      </c>
      <c r="J268" s="161">
        <v>0</v>
      </c>
    </row>
    <row r="269" spans="1:10" ht="15">
      <c r="A269" s="154" t="s">
        <v>192</v>
      </c>
      <c r="B269" s="161">
        <v>26.67</v>
      </c>
      <c r="C269" s="161">
        <v>1976.07</v>
      </c>
      <c r="D269" s="161">
        <v>0</v>
      </c>
      <c r="E269" s="161">
        <v>0</v>
      </c>
      <c r="F269" s="161">
        <v>0</v>
      </c>
      <c r="G269" s="161">
        <v>0</v>
      </c>
      <c r="H269" s="161">
        <v>0</v>
      </c>
      <c r="I269" s="161">
        <v>0</v>
      </c>
      <c r="J269" s="161">
        <v>0</v>
      </c>
    </row>
    <row r="270" spans="1:10" ht="15">
      <c r="A270" s="154" t="s">
        <v>193</v>
      </c>
      <c r="B270" s="161">
        <v>470.02</v>
      </c>
      <c r="C270" s="161">
        <v>852.7</v>
      </c>
      <c r="D270" s="161">
        <v>23.31</v>
      </c>
      <c r="E270" s="161">
        <v>178.35</v>
      </c>
      <c r="F270" s="161">
        <v>60.96</v>
      </c>
      <c r="G270" s="161">
        <v>131.29</v>
      </c>
      <c r="H270" s="161">
        <v>0</v>
      </c>
      <c r="I270" s="161">
        <v>0</v>
      </c>
      <c r="J270" s="161">
        <v>0</v>
      </c>
    </row>
    <row r="271" spans="1:10" ht="15">
      <c r="A271" s="154" t="s">
        <v>194</v>
      </c>
      <c r="B271" s="161">
        <v>0</v>
      </c>
      <c r="C271" s="161">
        <v>0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</row>
    <row r="272" spans="1:10" ht="15">
      <c r="A272" s="154" t="s">
        <v>206</v>
      </c>
      <c r="B272" s="161">
        <v>4571.33</v>
      </c>
      <c r="C272" s="161">
        <v>2020.19</v>
      </c>
      <c r="D272" s="161">
        <v>2178.58</v>
      </c>
      <c r="E272" s="161">
        <v>2121.15</v>
      </c>
      <c r="F272" s="161">
        <v>1385.95</v>
      </c>
      <c r="G272" s="161">
        <v>4092.09</v>
      </c>
      <c r="H272" s="161">
        <v>0</v>
      </c>
      <c r="I272" s="161">
        <v>0</v>
      </c>
      <c r="J272" s="161">
        <v>0</v>
      </c>
    </row>
    <row r="273" spans="1:10" ht="15">
      <c r="A273" s="154" t="s">
        <v>207</v>
      </c>
      <c r="B273" s="161">
        <v>276.29000000000002</v>
      </c>
      <c r="C273" s="161">
        <v>34.97</v>
      </c>
      <c r="D273" s="161">
        <v>0</v>
      </c>
      <c r="E273" s="161">
        <v>572.11</v>
      </c>
      <c r="F273" s="161">
        <v>123.2</v>
      </c>
      <c r="G273" s="161">
        <v>116.6</v>
      </c>
      <c r="H273" s="161">
        <v>0</v>
      </c>
      <c r="I273" s="161">
        <v>0</v>
      </c>
      <c r="J273" s="161">
        <v>0</v>
      </c>
    </row>
    <row r="274" spans="1:10" ht="15">
      <c r="A274" s="154" t="s">
        <v>208</v>
      </c>
      <c r="B274" s="161">
        <v>0</v>
      </c>
      <c r="C274" s="161">
        <v>0</v>
      </c>
      <c r="D274" s="161">
        <v>0</v>
      </c>
      <c r="E274" s="161">
        <v>186.24</v>
      </c>
      <c r="F274" s="161">
        <v>11.17</v>
      </c>
      <c r="G274" s="161">
        <v>0</v>
      </c>
      <c r="H274" s="161">
        <v>0</v>
      </c>
      <c r="I274" s="161">
        <v>0</v>
      </c>
      <c r="J274" s="161">
        <v>0</v>
      </c>
    </row>
    <row r="275" spans="1:10" ht="15">
      <c r="A275" s="170" t="s">
        <v>922</v>
      </c>
      <c r="B275" s="169">
        <v>0</v>
      </c>
      <c r="C275" s="169">
        <v>59.41</v>
      </c>
      <c r="D275" s="169">
        <v>0</v>
      </c>
      <c r="E275" s="169">
        <v>0</v>
      </c>
      <c r="F275" s="169">
        <v>0</v>
      </c>
      <c r="G275" s="169">
        <v>0</v>
      </c>
      <c r="H275" s="161"/>
      <c r="I275" s="161"/>
      <c r="J275" s="161"/>
    </row>
    <row r="276" spans="1:10" ht="15">
      <c r="A276" s="154" t="s">
        <v>209</v>
      </c>
      <c r="B276" s="161">
        <v>975.15</v>
      </c>
      <c r="C276" s="161">
        <v>2326.3000000000002</v>
      </c>
      <c r="D276" s="161">
        <v>2944.81</v>
      </c>
      <c r="E276" s="161">
        <v>490.21999999999997</v>
      </c>
      <c r="F276" s="161">
        <v>540.04</v>
      </c>
      <c r="G276" s="161">
        <v>435.86</v>
      </c>
      <c r="H276" s="161">
        <v>0</v>
      </c>
      <c r="I276" s="161">
        <v>0</v>
      </c>
      <c r="J276" s="161">
        <v>0</v>
      </c>
    </row>
    <row r="277" spans="1:10" ht="15">
      <c r="A277" s="170" t="s">
        <v>926</v>
      </c>
      <c r="B277" s="169">
        <v>0</v>
      </c>
      <c r="C277" s="169">
        <v>0</v>
      </c>
      <c r="D277" s="169">
        <v>0</v>
      </c>
      <c r="E277" s="169">
        <v>13.77</v>
      </c>
      <c r="F277" s="169">
        <v>0</v>
      </c>
      <c r="G277" s="169">
        <v>0</v>
      </c>
      <c r="H277" s="161"/>
      <c r="I277" s="161"/>
      <c r="J277" s="161"/>
    </row>
    <row r="278" spans="1:10" ht="15">
      <c r="A278" s="154" t="s">
        <v>712</v>
      </c>
      <c r="B278" s="161">
        <v>0</v>
      </c>
      <c r="C278" s="161">
        <v>0</v>
      </c>
      <c r="D278" s="161">
        <v>0</v>
      </c>
      <c r="E278" s="161">
        <v>0</v>
      </c>
      <c r="F278" s="161">
        <v>0</v>
      </c>
      <c r="G278" s="161">
        <v>0</v>
      </c>
      <c r="H278" s="161">
        <v>0</v>
      </c>
      <c r="I278" s="161">
        <v>0</v>
      </c>
      <c r="J278" s="161">
        <v>0</v>
      </c>
    </row>
    <row r="279" spans="1:10" ht="15">
      <c r="A279" s="154" t="s">
        <v>713</v>
      </c>
      <c r="B279" s="161">
        <v>0</v>
      </c>
      <c r="C279" s="161">
        <v>0</v>
      </c>
      <c r="D279" s="161">
        <v>0</v>
      </c>
      <c r="E279" s="161">
        <v>0</v>
      </c>
      <c r="F279" s="161">
        <v>0</v>
      </c>
      <c r="G279" s="161">
        <v>0</v>
      </c>
      <c r="H279" s="161">
        <v>0</v>
      </c>
      <c r="I279" s="161">
        <v>0</v>
      </c>
      <c r="J279" s="161">
        <v>0</v>
      </c>
    </row>
    <row r="280" spans="1:10" ht="15">
      <c r="A280" s="154" t="s">
        <v>714</v>
      </c>
      <c r="B280" s="161">
        <v>0</v>
      </c>
      <c r="C280" s="161">
        <v>0</v>
      </c>
      <c r="D280" s="161">
        <v>48.25</v>
      </c>
      <c r="E280" s="161">
        <v>0</v>
      </c>
      <c r="F280" s="161">
        <v>0</v>
      </c>
      <c r="G280" s="161">
        <v>0</v>
      </c>
      <c r="H280" s="161">
        <v>0</v>
      </c>
      <c r="I280" s="161">
        <v>0</v>
      </c>
      <c r="J280" s="161">
        <v>0</v>
      </c>
    </row>
    <row r="281" spans="1:10" ht="15">
      <c r="A281" s="154" t="s">
        <v>211</v>
      </c>
      <c r="B281" s="161">
        <v>628.04000000000008</v>
      </c>
      <c r="C281" s="161">
        <v>126.47</v>
      </c>
      <c r="D281" s="161">
        <v>955.48</v>
      </c>
      <c r="E281" s="161">
        <v>213.54</v>
      </c>
      <c r="F281" s="161">
        <v>998.22</v>
      </c>
      <c r="G281" s="161">
        <v>1744.3500000000001</v>
      </c>
      <c r="H281" s="161">
        <v>0</v>
      </c>
      <c r="I281" s="161">
        <v>0</v>
      </c>
      <c r="J281" s="161">
        <v>0</v>
      </c>
    </row>
    <row r="282" spans="1:10" ht="15">
      <c r="A282" s="154" t="s">
        <v>212</v>
      </c>
      <c r="B282" s="161">
        <v>0</v>
      </c>
      <c r="C282" s="161">
        <v>0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</row>
    <row r="283" spans="1:10" ht="15">
      <c r="A283" s="154" t="s">
        <v>213</v>
      </c>
      <c r="B283" s="161">
        <v>0</v>
      </c>
      <c r="C283" s="161">
        <v>0</v>
      </c>
      <c r="D283" s="161">
        <v>0</v>
      </c>
      <c r="E283" s="161">
        <v>0</v>
      </c>
      <c r="F283" s="161">
        <v>0</v>
      </c>
      <c r="G283" s="161">
        <v>123.35</v>
      </c>
      <c r="H283" s="161">
        <v>0</v>
      </c>
      <c r="I283" s="161">
        <v>0</v>
      </c>
      <c r="J283" s="161">
        <v>0</v>
      </c>
    </row>
    <row r="284" spans="1:10" ht="15">
      <c r="A284" s="170" t="s">
        <v>923</v>
      </c>
      <c r="B284" s="169">
        <v>238.39</v>
      </c>
      <c r="C284" s="169">
        <v>0</v>
      </c>
      <c r="D284" s="169">
        <v>0</v>
      </c>
      <c r="E284" s="169">
        <v>0</v>
      </c>
      <c r="F284" s="169">
        <v>0</v>
      </c>
      <c r="G284" s="169">
        <v>0</v>
      </c>
      <c r="H284" s="161"/>
      <c r="I284" s="161"/>
      <c r="J284" s="161"/>
    </row>
    <row r="285" spans="1:10" ht="15">
      <c r="A285" s="154" t="s">
        <v>215</v>
      </c>
      <c r="B285" s="161">
        <v>5871.61</v>
      </c>
      <c r="C285" s="161">
        <v>2953</v>
      </c>
      <c r="D285" s="161">
        <v>1900.82</v>
      </c>
      <c r="E285" s="161">
        <v>20803.32</v>
      </c>
      <c r="F285" s="161">
        <v>1566.13</v>
      </c>
      <c r="G285" s="161">
        <v>1425.32</v>
      </c>
      <c r="H285" s="161">
        <v>0</v>
      </c>
      <c r="I285" s="161">
        <v>0</v>
      </c>
      <c r="J285" s="161">
        <v>0</v>
      </c>
    </row>
    <row r="286" spans="1:10" ht="15">
      <c r="A286" s="170" t="s">
        <v>867</v>
      </c>
      <c r="B286" s="169">
        <v>0</v>
      </c>
      <c r="C286" s="169">
        <v>0</v>
      </c>
      <c r="D286" s="169">
        <v>0</v>
      </c>
      <c r="E286" s="169">
        <v>172.46</v>
      </c>
      <c r="F286" s="169">
        <v>0</v>
      </c>
      <c r="G286" s="169">
        <v>0</v>
      </c>
      <c r="H286" s="161"/>
      <c r="I286" s="161"/>
      <c r="J286" s="161"/>
    </row>
    <row r="287" spans="1:10" ht="15">
      <c r="A287" s="154" t="s">
        <v>216</v>
      </c>
      <c r="B287" s="161">
        <v>1755.02</v>
      </c>
      <c r="C287" s="161">
        <v>208.9</v>
      </c>
      <c r="D287" s="161">
        <v>718.96</v>
      </c>
      <c r="E287" s="161">
        <v>1277.71</v>
      </c>
      <c r="F287" s="161">
        <v>720.73</v>
      </c>
      <c r="G287" s="161">
        <v>708.97</v>
      </c>
      <c r="H287" s="161">
        <v>0</v>
      </c>
      <c r="I287" s="161">
        <v>0</v>
      </c>
      <c r="J287" s="161">
        <v>0</v>
      </c>
    </row>
    <row r="288" spans="1:10" ht="15">
      <c r="A288" s="154" t="s">
        <v>517</v>
      </c>
      <c r="B288" s="161">
        <v>0</v>
      </c>
      <c r="C288" s="161">
        <v>0</v>
      </c>
      <c r="D288" s="161">
        <v>0</v>
      </c>
      <c r="E288" s="161">
        <v>0</v>
      </c>
      <c r="F288" s="161">
        <v>0</v>
      </c>
      <c r="G288" s="161">
        <v>183.7</v>
      </c>
      <c r="H288" s="161">
        <v>0</v>
      </c>
      <c r="I288" s="161">
        <v>0</v>
      </c>
      <c r="J288" s="161">
        <v>0</v>
      </c>
    </row>
    <row r="289" spans="1:16" ht="15">
      <c r="A289" s="154" t="s">
        <v>217</v>
      </c>
      <c r="B289" s="161">
        <v>879.25</v>
      </c>
      <c r="C289" s="161">
        <v>992.21</v>
      </c>
      <c r="D289" s="161">
        <v>102.03</v>
      </c>
      <c r="E289" s="161">
        <v>530.46</v>
      </c>
      <c r="F289" s="161">
        <v>3078.0699999999997</v>
      </c>
      <c r="G289" s="161">
        <v>724.83999999999992</v>
      </c>
      <c r="H289" s="161">
        <v>0</v>
      </c>
      <c r="I289" s="161">
        <v>0</v>
      </c>
      <c r="J289" s="161">
        <v>0</v>
      </c>
    </row>
    <row r="290" spans="1:16" ht="15">
      <c r="A290" s="154" t="s">
        <v>218</v>
      </c>
      <c r="B290" s="161">
        <v>0</v>
      </c>
      <c r="C290" s="161">
        <v>0</v>
      </c>
      <c r="D290" s="161">
        <v>0</v>
      </c>
      <c r="E290" s="161">
        <v>0</v>
      </c>
      <c r="F290" s="161">
        <v>0</v>
      </c>
      <c r="G290" s="161">
        <v>0</v>
      </c>
      <c r="H290" s="161">
        <v>0</v>
      </c>
      <c r="I290" s="161">
        <v>0</v>
      </c>
      <c r="J290" s="161">
        <v>0</v>
      </c>
    </row>
    <row r="291" spans="1:16" ht="15">
      <c r="A291" s="154" t="s">
        <v>716</v>
      </c>
      <c r="B291" s="161">
        <v>0</v>
      </c>
      <c r="C291" s="161">
        <v>0</v>
      </c>
      <c r="D291" s="161">
        <v>0</v>
      </c>
      <c r="E291" s="161">
        <v>0</v>
      </c>
      <c r="F291" s="161">
        <v>0</v>
      </c>
      <c r="G291" s="161">
        <v>0</v>
      </c>
      <c r="H291" s="161">
        <v>0</v>
      </c>
      <c r="I291" s="161">
        <v>0</v>
      </c>
      <c r="J291" s="161">
        <v>0</v>
      </c>
    </row>
    <row r="292" spans="1:16" s="51" customFormat="1" ht="15">
      <c r="A292" s="8" t="s">
        <v>762</v>
      </c>
      <c r="B292" s="165">
        <v>69510.159999999989</v>
      </c>
      <c r="C292" s="165">
        <v>72418.77</v>
      </c>
      <c r="D292" s="165">
        <v>58295.420000000006</v>
      </c>
      <c r="E292" s="165">
        <v>56259.749999999993</v>
      </c>
      <c r="F292" s="165">
        <v>53450.12</v>
      </c>
      <c r="G292" s="165">
        <v>48737.65</v>
      </c>
      <c r="H292" s="165">
        <v>79069.2</v>
      </c>
      <c r="I292" s="165">
        <v>72867.600000000006</v>
      </c>
      <c r="J292" s="165">
        <v>58965.13</v>
      </c>
      <c r="K292" s="94">
        <f t="shared" ref="K292:P292" si="6">B292-SUM(B228:B291)</f>
        <v>0</v>
      </c>
      <c r="L292" s="94">
        <f t="shared" si="6"/>
        <v>0</v>
      </c>
      <c r="M292" s="94">
        <f t="shared" si="6"/>
        <v>0</v>
      </c>
      <c r="N292" s="94">
        <f t="shared" si="6"/>
        <v>0</v>
      </c>
      <c r="O292" s="94">
        <f t="shared" si="6"/>
        <v>0</v>
      </c>
      <c r="P292" s="94">
        <f t="shared" si="6"/>
        <v>0</v>
      </c>
    </row>
    <row r="293" spans="1:16" s="51" customFormat="1" ht="15">
      <c r="A293" s="8"/>
      <c r="B293" s="161"/>
      <c r="C293" s="161"/>
      <c r="D293" s="161"/>
      <c r="E293" s="161"/>
      <c r="F293" s="161"/>
      <c r="G293" s="161"/>
      <c r="H293" s="161"/>
      <c r="I293" s="161"/>
      <c r="J293" s="161"/>
    </row>
    <row r="294" spans="1:16" ht="15">
      <c r="A294" s="154" t="s">
        <v>222</v>
      </c>
      <c r="B294" s="161">
        <v>11146.47</v>
      </c>
      <c r="C294" s="161">
        <v>6257.0300000000007</v>
      </c>
      <c r="D294" s="161">
        <v>8739.86</v>
      </c>
      <c r="E294" s="161">
        <v>7714.54</v>
      </c>
      <c r="F294" s="161">
        <v>10732.2</v>
      </c>
      <c r="G294" s="161">
        <v>8735.2099999999991</v>
      </c>
      <c r="H294" s="161">
        <v>0</v>
      </c>
      <c r="I294" s="161">
        <v>0</v>
      </c>
      <c r="J294" s="161">
        <v>0</v>
      </c>
    </row>
    <row r="295" spans="1:16" ht="15">
      <c r="A295" s="154" t="s">
        <v>223</v>
      </c>
      <c r="B295" s="161">
        <v>496.64</v>
      </c>
      <c r="C295" s="161">
        <v>935.66</v>
      </c>
      <c r="D295" s="161">
        <v>839.56</v>
      </c>
      <c r="E295" s="161">
        <v>708.05</v>
      </c>
      <c r="F295" s="161">
        <v>304.99</v>
      </c>
      <c r="G295" s="161">
        <v>381.41</v>
      </c>
      <c r="H295" s="161">
        <v>0</v>
      </c>
      <c r="I295" s="161">
        <v>0</v>
      </c>
      <c r="J295" s="161">
        <v>0</v>
      </c>
    </row>
    <row r="296" spans="1:16" ht="15">
      <c r="A296" s="154" t="s">
        <v>224</v>
      </c>
      <c r="B296" s="161">
        <v>5887</v>
      </c>
      <c r="C296" s="161">
        <v>5664.23</v>
      </c>
      <c r="D296" s="161">
        <v>5796.36</v>
      </c>
      <c r="E296" s="161">
        <v>6674.03</v>
      </c>
      <c r="F296" s="161">
        <v>5156.2700000000004</v>
      </c>
      <c r="G296" s="161">
        <v>5841.92</v>
      </c>
      <c r="H296" s="161">
        <v>0</v>
      </c>
      <c r="I296" s="161">
        <v>0</v>
      </c>
      <c r="J296" s="161">
        <v>0</v>
      </c>
    </row>
    <row r="297" spans="1:16" ht="15">
      <c r="A297" s="154" t="s">
        <v>225</v>
      </c>
      <c r="B297" s="161">
        <v>0</v>
      </c>
      <c r="C297" s="161">
        <v>0</v>
      </c>
      <c r="D297" s="161">
        <v>0</v>
      </c>
      <c r="E297" s="161">
        <v>62.92</v>
      </c>
      <c r="F297" s="161">
        <v>0</v>
      </c>
      <c r="G297" s="161">
        <v>0</v>
      </c>
      <c r="H297" s="161">
        <v>0</v>
      </c>
      <c r="I297" s="161">
        <v>0</v>
      </c>
      <c r="J297" s="161">
        <v>0</v>
      </c>
    </row>
    <row r="298" spans="1:16" ht="15">
      <c r="A298" s="154" t="s">
        <v>226</v>
      </c>
      <c r="B298" s="161">
        <v>3957.93</v>
      </c>
      <c r="C298" s="161">
        <v>4137.51</v>
      </c>
      <c r="D298" s="161">
        <v>5697.16</v>
      </c>
      <c r="E298" s="161">
        <v>2573.34</v>
      </c>
      <c r="F298" s="161">
        <v>6957.63</v>
      </c>
      <c r="G298" s="161">
        <v>3545.79</v>
      </c>
      <c r="H298" s="161">
        <v>0</v>
      </c>
      <c r="I298" s="161">
        <v>0</v>
      </c>
      <c r="J298" s="161">
        <v>0</v>
      </c>
    </row>
    <row r="299" spans="1:16" ht="15">
      <c r="A299" s="154" t="s">
        <v>518</v>
      </c>
      <c r="B299" s="161">
        <v>4506.84</v>
      </c>
      <c r="C299" s="161">
        <v>4506.84</v>
      </c>
      <c r="D299" s="161">
        <v>5081.84</v>
      </c>
      <c r="E299" s="161">
        <v>6829.76</v>
      </c>
      <c r="F299" s="161">
        <v>7433.58</v>
      </c>
      <c r="G299" s="161">
        <v>7462.4</v>
      </c>
      <c r="H299" s="161">
        <v>0</v>
      </c>
      <c r="I299" s="161">
        <v>0</v>
      </c>
      <c r="J299" s="161">
        <v>0</v>
      </c>
    </row>
    <row r="300" spans="1:16" ht="15">
      <c r="A300" s="154" t="s">
        <v>720</v>
      </c>
      <c r="B300" s="161">
        <v>30.8</v>
      </c>
      <c r="C300" s="161">
        <v>25.73</v>
      </c>
      <c r="D300" s="161">
        <v>31.38</v>
      </c>
      <c r="E300" s="161">
        <v>28.95</v>
      </c>
      <c r="F300" s="161">
        <v>36.15</v>
      </c>
      <c r="G300" s="161">
        <v>39.71</v>
      </c>
      <c r="H300" s="161">
        <v>0</v>
      </c>
      <c r="I300" s="161">
        <v>0</v>
      </c>
      <c r="J300" s="161">
        <v>0</v>
      </c>
    </row>
    <row r="301" spans="1:16" ht="15">
      <c r="A301" s="154" t="s">
        <v>227</v>
      </c>
      <c r="B301" s="161">
        <v>23398.82</v>
      </c>
      <c r="C301" s="161">
        <v>54.65</v>
      </c>
      <c r="D301" s="161">
        <v>6676.66</v>
      </c>
      <c r="E301" s="161">
        <v>11109.38</v>
      </c>
      <c r="F301" s="161">
        <v>10344.340000000002</v>
      </c>
      <c r="G301" s="161">
        <v>6178.38</v>
      </c>
      <c r="H301" s="161">
        <v>0</v>
      </c>
      <c r="I301" s="161">
        <v>0</v>
      </c>
      <c r="J301" s="161">
        <v>0</v>
      </c>
    </row>
    <row r="302" spans="1:16" ht="15">
      <c r="A302" s="154" t="s">
        <v>228</v>
      </c>
      <c r="B302" s="161">
        <v>25.98</v>
      </c>
      <c r="C302" s="161">
        <v>113.6</v>
      </c>
      <c r="D302" s="161">
        <v>0</v>
      </c>
      <c r="E302" s="161">
        <v>0</v>
      </c>
      <c r="F302" s="161">
        <v>0</v>
      </c>
      <c r="G302" s="161">
        <v>0</v>
      </c>
      <c r="H302" s="161">
        <v>0</v>
      </c>
      <c r="I302" s="161">
        <v>0</v>
      </c>
      <c r="J302" s="161">
        <v>0</v>
      </c>
    </row>
    <row r="303" spans="1:16" ht="15">
      <c r="A303" s="154" t="s">
        <v>519</v>
      </c>
      <c r="B303" s="161">
        <v>0</v>
      </c>
      <c r="C303" s="161">
        <v>0</v>
      </c>
      <c r="D303" s="161">
        <v>0</v>
      </c>
      <c r="E303" s="161">
        <v>0</v>
      </c>
      <c r="F303" s="161">
        <v>0</v>
      </c>
      <c r="G303" s="161">
        <v>0</v>
      </c>
      <c r="H303" s="161">
        <v>0</v>
      </c>
      <c r="I303" s="161">
        <v>0</v>
      </c>
      <c r="J303" s="161">
        <v>0</v>
      </c>
    </row>
    <row r="304" spans="1:16" ht="15">
      <c r="A304" s="154" t="s">
        <v>229</v>
      </c>
      <c r="B304" s="161">
        <v>0</v>
      </c>
      <c r="C304" s="161">
        <v>0</v>
      </c>
      <c r="D304" s="161">
        <v>0</v>
      </c>
      <c r="E304" s="161">
        <v>0</v>
      </c>
      <c r="F304" s="161">
        <v>0</v>
      </c>
      <c r="G304" s="161">
        <v>31.8</v>
      </c>
      <c r="H304" s="161">
        <v>0</v>
      </c>
      <c r="I304" s="161">
        <v>0</v>
      </c>
      <c r="J304" s="161">
        <v>0</v>
      </c>
    </row>
    <row r="305" spans="1:16" ht="15">
      <c r="A305" s="176" t="s">
        <v>933</v>
      </c>
      <c r="B305" s="177">
        <v>8558.68</v>
      </c>
      <c r="C305" s="177">
        <v>233.14</v>
      </c>
      <c r="D305" s="177">
        <v>1049.07</v>
      </c>
      <c r="E305" s="177">
        <v>4717.01</v>
      </c>
      <c r="F305" s="177">
        <v>6717.06</v>
      </c>
      <c r="G305" s="177">
        <v>1057.1199999999999</v>
      </c>
      <c r="H305" s="163" t="s">
        <v>40</v>
      </c>
      <c r="I305" s="161"/>
      <c r="J305" s="161"/>
    </row>
    <row r="306" spans="1:16" ht="15">
      <c r="A306" s="154" t="s">
        <v>721</v>
      </c>
      <c r="B306" s="161">
        <v>0</v>
      </c>
      <c r="C306" s="161">
        <v>0</v>
      </c>
      <c r="D306" s="161">
        <v>0</v>
      </c>
      <c r="E306" s="161">
        <v>0</v>
      </c>
      <c r="F306" s="161">
        <v>0</v>
      </c>
      <c r="G306" s="161">
        <v>0</v>
      </c>
      <c r="H306" s="161">
        <v>0</v>
      </c>
      <c r="I306" s="161">
        <v>0</v>
      </c>
      <c r="J306" s="161">
        <v>0</v>
      </c>
    </row>
    <row r="307" spans="1:16" ht="15">
      <c r="A307" s="154" t="s">
        <v>230</v>
      </c>
      <c r="B307" s="161">
        <v>52.99</v>
      </c>
      <c r="C307" s="161">
        <v>31.8</v>
      </c>
      <c r="D307" s="161">
        <v>42.39</v>
      </c>
      <c r="E307" s="161">
        <v>0</v>
      </c>
      <c r="F307" s="161">
        <v>0</v>
      </c>
      <c r="G307" s="161">
        <v>0</v>
      </c>
      <c r="H307" s="161">
        <v>0</v>
      </c>
      <c r="I307" s="161">
        <v>0</v>
      </c>
      <c r="J307" s="161">
        <v>0</v>
      </c>
    </row>
    <row r="308" spans="1:16" ht="15">
      <c r="A308" s="154" t="s">
        <v>231</v>
      </c>
      <c r="B308" s="161">
        <v>0</v>
      </c>
      <c r="C308" s="161">
        <v>0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</row>
    <row r="309" spans="1:16" ht="15">
      <c r="A309" s="154" t="s">
        <v>232</v>
      </c>
      <c r="B309" s="161">
        <v>1339.72</v>
      </c>
      <c r="C309" s="161">
        <v>217.49</v>
      </c>
      <c r="D309" s="161">
        <v>1381</v>
      </c>
      <c r="E309" s="161">
        <v>359.75</v>
      </c>
      <c r="F309" s="161">
        <v>315.76</v>
      </c>
      <c r="G309" s="161">
        <v>588.13</v>
      </c>
      <c r="H309" s="161">
        <v>0</v>
      </c>
      <c r="I309" s="161">
        <v>0</v>
      </c>
      <c r="J309" s="161">
        <v>0</v>
      </c>
    </row>
    <row r="310" spans="1:16" ht="15">
      <c r="A310" s="154" t="s">
        <v>233</v>
      </c>
      <c r="B310" s="161">
        <v>105.97</v>
      </c>
      <c r="C310" s="161">
        <v>88.76</v>
      </c>
      <c r="D310" s="161">
        <v>413.35</v>
      </c>
      <c r="E310" s="161">
        <v>140.41999999999999</v>
      </c>
      <c r="F310" s="161">
        <v>0</v>
      </c>
      <c r="G310" s="161">
        <v>28.61</v>
      </c>
      <c r="H310" s="161">
        <v>0</v>
      </c>
      <c r="I310" s="161">
        <v>0</v>
      </c>
      <c r="J310" s="161">
        <v>0</v>
      </c>
    </row>
    <row r="311" spans="1:16" ht="15">
      <c r="A311" s="154" t="s">
        <v>236</v>
      </c>
      <c r="B311" s="161">
        <v>0</v>
      </c>
      <c r="C311" s="161">
        <v>0</v>
      </c>
      <c r="D311" s="161">
        <v>0</v>
      </c>
      <c r="E311" s="161">
        <v>0</v>
      </c>
      <c r="F311" s="161">
        <v>0</v>
      </c>
      <c r="G311" s="161">
        <v>-18.3</v>
      </c>
      <c r="H311" s="161">
        <v>0</v>
      </c>
      <c r="I311" s="161">
        <v>0</v>
      </c>
      <c r="J311" s="161">
        <v>0</v>
      </c>
    </row>
    <row r="312" spans="1:16" ht="15">
      <c r="A312" s="154" t="s">
        <v>590</v>
      </c>
      <c r="B312" s="161">
        <v>0</v>
      </c>
      <c r="C312" s="161">
        <v>0</v>
      </c>
      <c r="D312" s="161">
        <v>0</v>
      </c>
      <c r="E312" s="161">
        <v>0</v>
      </c>
      <c r="F312" s="161">
        <v>0</v>
      </c>
      <c r="G312" s="161">
        <v>0</v>
      </c>
      <c r="H312" s="161">
        <v>0</v>
      </c>
      <c r="I312" s="161">
        <v>0</v>
      </c>
      <c r="J312" s="161">
        <v>0</v>
      </c>
    </row>
    <row r="313" spans="1:16" ht="15">
      <c r="A313" s="154" t="s">
        <v>235</v>
      </c>
      <c r="B313" s="161">
        <v>-29.65</v>
      </c>
      <c r="C313" s="161">
        <v>-17.97</v>
      </c>
      <c r="D313" s="161">
        <v>-24.07</v>
      </c>
      <c r="E313" s="161">
        <v>0</v>
      </c>
      <c r="F313" s="161">
        <v>0</v>
      </c>
      <c r="G313" s="161">
        <v>0</v>
      </c>
      <c r="H313" s="161">
        <v>0</v>
      </c>
      <c r="I313" s="161">
        <v>0</v>
      </c>
      <c r="J313" s="161">
        <v>0</v>
      </c>
    </row>
    <row r="314" spans="1:16" ht="15">
      <c r="A314" s="154" t="s">
        <v>237</v>
      </c>
      <c r="B314" s="161">
        <v>-26591.7</v>
      </c>
      <c r="C314" s="161">
        <v>-6082.7699999999995</v>
      </c>
      <c r="D314" s="161">
        <v>-13285.51</v>
      </c>
      <c r="E314" s="161">
        <v>-14694.900000000001</v>
      </c>
      <c r="F314" s="161">
        <v>-19353.93</v>
      </c>
      <c r="G314" s="161">
        <v>-11485.980000000001</v>
      </c>
      <c r="H314" s="161">
        <v>0</v>
      </c>
      <c r="I314" s="161">
        <v>0</v>
      </c>
      <c r="J314" s="161">
        <v>0</v>
      </c>
    </row>
    <row r="315" spans="1:16" ht="15">
      <c r="A315" s="154" t="s">
        <v>238</v>
      </c>
      <c r="B315" s="161">
        <v>-73.83</v>
      </c>
      <c r="C315" s="161">
        <v>-114.38</v>
      </c>
      <c r="D315" s="161">
        <v>-234.71</v>
      </c>
      <c r="E315" s="161">
        <v>-79.13</v>
      </c>
      <c r="F315" s="161">
        <v>0</v>
      </c>
      <c r="G315" s="161">
        <v>-16.47</v>
      </c>
      <c r="H315" s="161">
        <v>0</v>
      </c>
      <c r="I315" s="161">
        <v>0</v>
      </c>
      <c r="J315" s="161">
        <v>0</v>
      </c>
    </row>
    <row r="316" spans="1:16" ht="15">
      <c r="A316" s="221" t="s">
        <v>795</v>
      </c>
      <c r="B316" s="161">
        <v>0</v>
      </c>
      <c r="C316" s="161">
        <v>0</v>
      </c>
      <c r="D316" s="161">
        <v>0</v>
      </c>
      <c r="E316" s="161">
        <v>0</v>
      </c>
      <c r="F316" s="161">
        <v>0</v>
      </c>
      <c r="G316" s="161">
        <v>0</v>
      </c>
      <c r="H316" s="161">
        <v>0</v>
      </c>
      <c r="I316" s="161">
        <v>0</v>
      </c>
      <c r="J316" s="161">
        <v>0</v>
      </c>
    </row>
    <row r="317" spans="1:16" ht="15">
      <c r="A317" s="221" t="s">
        <v>804</v>
      </c>
      <c r="B317" s="161">
        <v>0</v>
      </c>
      <c r="C317" s="161">
        <v>0</v>
      </c>
      <c r="D317" s="161">
        <v>0</v>
      </c>
      <c r="E317" s="161">
        <v>0</v>
      </c>
      <c r="F317" s="161">
        <v>0</v>
      </c>
      <c r="G317" s="161">
        <v>0</v>
      </c>
      <c r="H317" s="161">
        <v>0</v>
      </c>
      <c r="I317" s="161">
        <v>0</v>
      </c>
      <c r="J317" s="161">
        <v>0</v>
      </c>
    </row>
    <row r="318" spans="1:16" s="51" customFormat="1" ht="15">
      <c r="A318" s="8" t="s">
        <v>764</v>
      </c>
      <c r="B318" s="165">
        <v>32812.659999999989</v>
      </c>
      <c r="C318" s="165">
        <v>16051.32</v>
      </c>
      <c r="D318" s="165">
        <v>22204.339999999997</v>
      </c>
      <c r="E318" s="165">
        <v>26144.120000000003</v>
      </c>
      <c r="F318" s="165">
        <v>28644.050000000003</v>
      </c>
      <c r="G318" s="165">
        <v>22369.729999999996</v>
      </c>
      <c r="H318" s="165">
        <v>17263.320000000007</v>
      </c>
      <c r="I318" s="165">
        <v>16461.919999999998</v>
      </c>
      <c r="J318" s="165">
        <v>20181.239999999998</v>
      </c>
      <c r="K318" s="94">
        <f>B318-SUM(B294:B317)</f>
        <v>0</v>
      </c>
      <c r="L318" s="94">
        <f t="shared" ref="L318:P318" si="7">C318-SUM(C294:C317)</f>
        <v>0</v>
      </c>
      <c r="M318" s="94">
        <f t="shared" si="7"/>
        <v>0</v>
      </c>
      <c r="N318" s="94">
        <f t="shared" si="7"/>
        <v>0</v>
      </c>
      <c r="O318" s="94">
        <f t="shared" si="7"/>
        <v>0</v>
      </c>
      <c r="P318" s="94">
        <f t="shared" si="7"/>
        <v>0</v>
      </c>
    </row>
    <row r="319" spans="1:16" s="51" customFormat="1" ht="15">
      <c r="A319" s="8"/>
      <c r="B319" s="161"/>
      <c r="C319" s="161"/>
      <c r="D319" s="161"/>
      <c r="E319" s="161"/>
      <c r="F319" s="161"/>
      <c r="G319" s="161"/>
      <c r="H319" s="161"/>
      <c r="I319" s="161"/>
      <c r="J319" s="161"/>
    </row>
    <row r="320" spans="1:16" ht="15">
      <c r="A320" s="154" t="s">
        <v>520</v>
      </c>
      <c r="B320" s="161">
        <v>218.09</v>
      </c>
      <c r="C320" s="161">
        <v>31.34</v>
      </c>
      <c r="D320" s="161">
        <v>403.22</v>
      </c>
      <c r="E320" s="161">
        <v>0</v>
      </c>
      <c r="F320" s="161">
        <v>0</v>
      </c>
      <c r="G320" s="161">
        <v>0</v>
      </c>
      <c r="H320" s="161">
        <v>0</v>
      </c>
      <c r="I320" s="161">
        <v>0</v>
      </c>
      <c r="J320" s="161">
        <v>0</v>
      </c>
    </row>
    <row r="321" spans="1:10" ht="15">
      <c r="A321" s="154" t="s">
        <v>239</v>
      </c>
      <c r="B321" s="161">
        <v>0</v>
      </c>
      <c r="C321" s="161">
        <v>0</v>
      </c>
      <c r="D321" s="161">
        <v>229.21</v>
      </c>
      <c r="E321" s="161">
        <v>175.78</v>
      </c>
      <c r="F321" s="161">
        <v>268.25</v>
      </c>
      <c r="G321" s="161">
        <v>330.01</v>
      </c>
      <c r="H321" s="161">
        <v>0</v>
      </c>
      <c r="I321" s="161">
        <v>0</v>
      </c>
      <c r="J321" s="161">
        <v>0</v>
      </c>
    </row>
    <row r="322" spans="1:10" ht="15">
      <c r="A322" s="176" t="s">
        <v>934</v>
      </c>
      <c r="B322" s="177">
        <v>1481.12</v>
      </c>
      <c r="C322" s="177">
        <v>959.73</v>
      </c>
      <c r="D322" s="177">
        <v>0</v>
      </c>
      <c r="E322" s="177">
        <v>0</v>
      </c>
      <c r="F322" s="177">
        <v>0</v>
      </c>
      <c r="G322" s="177">
        <v>0</v>
      </c>
      <c r="H322" s="161"/>
      <c r="I322" s="161"/>
      <c r="J322" s="161"/>
    </row>
    <row r="323" spans="1:10" ht="15">
      <c r="A323" s="176" t="s">
        <v>935</v>
      </c>
      <c r="B323" s="177">
        <v>0</v>
      </c>
      <c r="C323" s="177">
        <v>0</v>
      </c>
      <c r="D323" s="177">
        <v>0</v>
      </c>
      <c r="E323" s="177">
        <v>14.18</v>
      </c>
      <c r="F323" s="177">
        <v>0</v>
      </c>
      <c r="G323" s="177">
        <v>0</v>
      </c>
      <c r="H323" s="161"/>
      <c r="I323" s="161"/>
      <c r="J323" s="161"/>
    </row>
    <row r="324" spans="1:10" ht="15">
      <c r="A324" s="176" t="s">
        <v>937</v>
      </c>
      <c r="B324" s="177">
        <v>150</v>
      </c>
      <c r="C324" s="177">
        <v>0</v>
      </c>
      <c r="D324" s="177">
        <v>0</v>
      </c>
      <c r="E324" s="177">
        <v>0</v>
      </c>
      <c r="F324" s="177">
        <v>0</v>
      </c>
      <c r="G324" s="177">
        <v>0</v>
      </c>
      <c r="H324" s="161"/>
      <c r="I324" s="161"/>
      <c r="J324" s="161"/>
    </row>
    <row r="325" spans="1:10" ht="15">
      <c r="A325" s="176" t="s">
        <v>939</v>
      </c>
      <c r="B325" s="177">
        <v>0</v>
      </c>
      <c r="C325" s="177">
        <v>0</v>
      </c>
      <c r="D325" s="177">
        <v>0</v>
      </c>
      <c r="E325" s="177">
        <v>0</v>
      </c>
      <c r="F325" s="177">
        <v>40.119999999999997</v>
      </c>
      <c r="G325" s="177">
        <v>0</v>
      </c>
      <c r="H325" s="161"/>
      <c r="I325" s="161"/>
      <c r="J325" s="161"/>
    </row>
    <row r="326" spans="1:10" ht="15">
      <c r="A326" s="176" t="s">
        <v>943</v>
      </c>
      <c r="B326" s="177">
        <v>0</v>
      </c>
      <c r="C326" s="177">
        <v>1000</v>
      </c>
      <c r="D326" s="177">
        <v>0</v>
      </c>
      <c r="E326" s="177">
        <v>0</v>
      </c>
      <c r="F326" s="177">
        <v>0</v>
      </c>
      <c r="G326" s="177">
        <v>0</v>
      </c>
      <c r="H326" s="161"/>
      <c r="I326" s="161"/>
      <c r="J326" s="161"/>
    </row>
    <row r="327" spans="1:10" ht="15">
      <c r="A327" s="176" t="s">
        <v>936</v>
      </c>
      <c r="B327" s="177">
        <v>0</v>
      </c>
      <c r="C327" s="177">
        <v>0</v>
      </c>
      <c r="D327" s="177">
        <v>0</v>
      </c>
      <c r="E327" s="177">
        <v>0</v>
      </c>
      <c r="F327" s="177">
        <v>57.32</v>
      </c>
      <c r="G327" s="177">
        <v>179.57</v>
      </c>
      <c r="H327" s="161"/>
      <c r="I327" s="161"/>
      <c r="J327" s="161"/>
    </row>
    <row r="328" spans="1:10" ht="15">
      <c r="A328" s="176" t="s">
        <v>938</v>
      </c>
      <c r="B328" s="177">
        <v>0</v>
      </c>
      <c r="C328" s="177">
        <v>0</v>
      </c>
      <c r="D328" s="177">
        <v>0</v>
      </c>
      <c r="E328" s="177">
        <v>0</v>
      </c>
      <c r="F328" s="177">
        <v>944.69</v>
      </c>
      <c r="G328" s="177">
        <v>0</v>
      </c>
      <c r="H328" s="161"/>
      <c r="I328" s="161"/>
      <c r="J328" s="161"/>
    </row>
    <row r="329" spans="1:10" ht="15">
      <c r="A329" s="176" t="s">
        <v>940</v>
      </c>
      <c r="B329" s="177">
        <v>1652.7</v>
      </c>
      <c r="C329" s="177">
        <v>0</v>
      </c>
      <c r="D329" s="177">
        <v>0</v>
      </c>
      <c r="E329" s="177">
        <v>0</v>
      </c>
      <c r="F329" s="177">
        <v>0</v>
      </c>
      <c r="G329" s="177">
        <v>0</v>
      </c>
      <c r="H329" s="161"/>
      <c r="I329" s="161"/>
      <c r="J329" s="161"/>
    </row>
    <row r="330" spans="1:10" ht="15">
      <c r="A330" s="178" t="s">
        <v>1000</v>
      </c>
      <c r="B330" s="177">
        <v>0</v>
      </c>
      <c r="C330" s="177">
        <v>0</v>
      </c>
      <c r="D330" s="177">
        <v>232</v>
      </c>
      <c r="E330" s="177">
        <v>0</v>
      </c>
      <c r="F330" s="177">
        <v>0</v>
      </c>
      <c r="G330" s="177">
        <v>0</v>
      </c>
      <c r="H330" s="161"/>
      <c r="I330" s="161"/>
      <c r="J330" s="161"/>
    </row>
    <row r="331" spans="1:10" ht="15">
      <c r="A331" s="154" t="s">
        <v>240</v>
      </c>
      <c r="B331" s="161">
        <v>0</v>
      </c>
      <c r="C331" s="161">
        <v>117.66</v>
      </c>
      <c r="D331" s="161">
        <v>0</v>
      </c>
      <c r="E331" s="161">
        <v>0</v>
      </c>
      <c r="F331" s="161">
        <v>0</v>
      </c>
      <c r="G331" s="161">
        <v>0</v>
      </c>
      <c r="H331" s="161">
        <v>0</v>
      </c>
      <c r="I331" s="161">
        <v>0</v>
      </c>
      <c r="J331" s="161">
        <v>0</v>
      </c>
    </row>
    <row r="332" spans="1:10" ht="15">
      <c r="A332" s="154" t="s">
        <v>241</v>
      </c>
      <c r="B332" s="161">
        <v>0</v>
      </c>
      <c r="C332" s="161">
        <v>0</v>
      </c>
      <c r="D332" s="161">
        <v>0</v>
      </c>
      <c r="E332" s="161">
        <v>0</v>
      </c>
      <c r="F332" s="161">
        <v>0</v>
      </c>
      <c r="G332" s="161">
        <v>0</v>
      </c>
      <c r="H332" s="161">
        <v>0</v>
      </c>
      <c r="I332" s="161">
        <v>0</v>
      </c>
      <c r="J332" s="161">
        <v>0</v>
      </c>
    </row>
    <row r="333" spans="1:10" ht="15">
      <c r="A333" s="154" t="s">
        <v>242</v>
      </c>
      <c r="B333" s="161">
        <v>0</v>
      </c>
      <c r="C333" s="161">
        <v>2000</v>
      </c>
      <c r="D333" s="161">
        <v>0</v>
      </c>
      <c r="E333" s="161">
        <v>1878.14</v>
      </c>
      <c r="F333" s="161">
        <v>961.84</v>
      </c>
      <c r="G333" s="161">
        <v>0</v>
      </c>
      <c r="H333" s="161">
        <v>0</v>
      </c>
      <c r="I333" s="161">
        <v>0</v>
      </c>
      <c r="J333" s="161">
        <v>0</v>
      </c>
    </row>
    <row r="334" spans="1:10" ht="15">
      <c r="A334" s="154" t="s">
        <v>346</v>
      </c>
      <c r="B334" s="161">
        <v>0</v>
      </c>
      <c r="C334" s="161">
        <v>0</v>
      </c>
      <c r="D334" s="161">
        <v>0</v>
      </c>
      <c r="E334" s="161">
        <v>493.31</v>
      </c>
      <c r="F334" s="161">
        <v>17.07</v>
      </c>
      <c r="G334" s="161">
        <v>1109.45</v>
      </c>
      <c r="H334" s="161">
        <v>0</v>
      </c>
      <c r="I334" s="161">
        <v>0</v>
      </c>
      <c r="J334" s="161">
        <v>0</v>
      </c>
    </row>
    <row r="335" spans="1:10" ht="15">
      <c r="A335" s="154" t="s">
        <v>723</v>
      </c>
      <c r="B335" s="161">
        <v>0</v>
      </c>
      <c r="C335" s="161">
        <v>0</v>
      </c>
      <c r="D335" s="161">
        <v>0</v>
      </c>
      <c r="E335" s="161">
        <v>0</v>
      </c>
      <c r="F335" s="161">
        <v>0</v>
      </c>
      <c r="G335" s="161">
        <v>0</v>
      </c>
      <c r="H335" s="161">
        <v>0</v>
      </c>
      <c r="I335" s="161">
        <v>0</v>
      </c>
      <c r="J335" s="161">
        <v>0</v>
      </c>
    </row>
    <row r="336" spans="1:10" ht="15">
      <c r="A336" s="176" t="s">
        <v>942</v>
      </c>
      <c r="B336" s="177">
        <v>0</v>
      </c>
      <c r="C336" s="177">
        <v>0</v>
      </c>
      <c r="D336" s="177">
        <v>315.99</v>
      </c>
      <c r="E336" s="177">
        <v>0</v>
      </c>
      <c r="F336" s="177">
        <v>0</v>
      </c>
      <c r="G336" s="177">
        <v>0</v>
      </c>
      <c r="H336" s="161"/>
      <c r="I336" s="161"/>
      <c r="J336" s="161"/>
    </row>
    <row r="337" spans="1:16" ht="15">
      <c r="A337" s="154" t="s">
        <v>724</v>
      </c>
      <c r="B337" s="161">
        <v>0</v>
      </c>
      <c r="C337" s="161">
        <v>0</v>
      </c>
      <c r="D337" s="161">
        <v>0</v>
      </c>
      <c r="E337" s="161">
        <v>0</v>
      </c>
      <c r="F337" s="161">
        <v>0</v>
      </c>
      <c r="G337" s="161">
        <v>0</v>
      </c>
      <c r="H337" s="161">
        <v>0</v>
      </c>
      <c r="I337" s="161">
        <v>0</v>
      </c>
      <c r="J337" s="161">
        <v>0</v>
      </c>
    </row>
    <row r="338" spans="1:16" ht="15">
      <c r="A338" s="154" t="s">
        <v>417</v>
      </c>
      <c r="B338" s="161">
        <v>5748.69</v>
      </c>
      <c r="C338" s="161">
        <v>2672.5</v>
      </c>
      <c r="D338" s="161">
        <v>922.75</v>
      </c>
      <c r="E338" s="161">
        <v>1667.7</v>
      </c>
      <c r="F338" s="161">
        <v>1618.54</v>
      </c>
      <c r="G338" s="161">
        <v>2785.95</v>
      </c>
      <c r="H338" s="161">
        <v>0</v>
      </c>
      <c r="I338" s="161">
        <v>0</v>
      </c>
      <c r="J338" s="161">
        <v>0</v>
      </c>
    </row>
    <row r="339" spans="1:16" ht="15">
      <c r="A339" s="154" t="s">
        <v>243</v>
      </c>
      <c r="B339" s="161">
        <v>718.96</v>
      </c>
      <c r="C339" s="161">
        <v>3655</v>
      </c>
      <c r="D339" s="161">
        <v>2050</v>
      </c>
      <c r="E339" s="161">
        <v>749</v>
      </c>
      <c r="F339" s="161">
        <v>2143</v>
      </c>
      <c r="G339" s="161">
        <v>3025</v>
      </c>
      <c r="H339" s="161">
        <v>0</v>
      </c>
      <c r="I339" s="161">
        <v>0</v>
      </c>
      <c r="J339" s="161">
        <v>0</v>
      </c>
    </row>
    <row r="340" spans="1:16" ht="15">
      <c r="A340" s="154" t="s">
        <v>244</v>
      </c>
      <c r="B340" s="161">
        <v>0</v>
      </c>
      <c r="C340" s="161">
        <v>0</v>
      </c>
      <c r="D340" s="161">
        <v>21.19</v>
      </c>
      <c r="E340" s="161">
        <v>-137.4</v>
      </c>
      <c r="F340" s="161">
        <v>0</v>
      </c>
      <c r="G340" s="161">
        <v>0</v>
      </c>
      <c r="H340" s="161">
        <v>0</v>
      </c>
      <c r="I340" s="161">
        <v>0</v>
      </c>
      <c r="J340" s="161">
        <v>0</v>
      </c>
    </row>
    <row r="341" spans="1:16" ht="15">
      <c r="A341" s="154" t="s">
        <v>245</v>
      </c>
      <c r="B341" s="161">
        <v>4785.63</v>
      </c>
      <c r="C341" s="161">
        <v>5048.76</v>
      </c>
      <c r="D341" s="161">
        <v>10892.1</v>
      </c>
      <c r="E341" s="161">
        <v>7790.25</v>
      </c>
      <c r="F341" s="161">
        <v>4600.58</v>
      </c>
      <c r="G341" s="161">
        <v>2008.3</v>
      </c>
      <c r="H341" s="161">
        <v>0</v>
      </c>
      <c r="I341" s="161">
        <v>0</v>
      </c>
      <c r="J341" s="161">
        <v>0</v>
      </c>
    </row>
    <row r="342" spans="1:16" ht="15">
      <c r="A342" s="154" t="s">
        <v>521</v>
      </c>
      <c r="B342" s="161">
        <v>392.2</v>
      </c>
      <c r="C342" s="161">
        <v>429.3</v>
      </c>
      <c r="D342" s="161">
        <v>0</v>
      </c>
      <c r="E342" s="161">
        <v>0</v>
      </c>
      <c r="F342" s="161">
        <v>0</v>
      </c>
      <c r="G342" s="161">
        <v>0</v>
      </c>
      <c r="H342" s="161">
        <v>0</v>
      </c>
      <c r="I342" s="161">
        <v>0</v>
      </c>
      <c r="J342" s="161">
        <v>0</v>
      </c>
    </row>
    <row r="343" spans="1:16" ht="15">
      <c r="A343" s="154" t="s">
        <v>344</v>
      </c>
      <c r="B343" s="161">
        <v>0</v>
      </c>
      <c r="C343" s="161">
        <v>0</v>
      </c>
      <c r="D343" s="161">
        <v>284.89999999999998</v>
      </c>
      <c r="E343" s="161">
        <v>969.92</v>
      </c>
      <c r="F343" s="161">
        <v>0</v>
      </c>
      <c r="G343" s="161">
        <v>0</v>
      </c>
      <c r="H343" s="161">
        <v>0</v>
      </c>
      <c r="I343" s="161">
        <v>0</v>
      </c>
      <c r="J343" s="161">
        <v>0</v>
      </c>
    </row>
    <row r="344" spans="1:16" ht="15">
      <c r="A344" s="176" t="s">
        <v>941</v>
      </c>
      <c r="B344" s="177">
        <v>0</v>
      </c>
      <c r="C344" s="177">
        <v>0</v>
      </c>
      <c r="D344" s="177">
        <v>395</v>
      </c>
      <c r="E344" s="177">
        <v>0</v>
      </c>
      <c r="F344" s="177">
        <v>395</v>
      </c>
      <c r="G344" s="177">
        <v>395</v>
      </c>
      <c r="H344" s="161"/>
      <c r="I344" s="161"/>
      <c r="J344" s="161"/>
    </row>
    <row r="345" spans="1:16" ht="15">
      <c r="A345" s="154" t="s">
        <v>793</v>
      </c>
      <c r="B345" s="161">
        <v>0</v>
      </c>
      <c r="C345" s="161">
        <v>0</v>
      </c>
      <c r="D345" s="161">
        <v>0</v>
      </c>
      <c r="E345" s="161">
        <v>0</v>
      </c>
      <c r="F345" s="161">
        <v>0</v>
      </c>
      <c r="G345" s="161">
        <v>0</v>
      </c>
      <c r="H345" s="161">
        <v>0</v>
      </c>
      <c r="I345" s="161">
        <v>0</v>
      </c>
      <c r="J345" s="161">
        <v>0</v>
      </c>
    </row>
    <row r="346" spans="1:16" ht="15">
      <c r="A346" s="154" t="s">
        <v>794</v>
      </c>
      <c r="B346" s="161">
        <v>0</v>
      </c>
      <c r="C346" s="161">
        <v>0</v>
      </c>
      <c r="D346" s="161">
        <v>0</v>
      </c>
      <c r="E346" s="161">
        <v>0</v>
      </c>
      <c r="F346" s="161">
        <v>0</v>
      </c>
      <c r="G346" s="161">
        <v>0</v>
      </c>
      <c r="H346" s="161">
        <v>0</v>
      </c>
      <c r="I346" s="161">
        <v>0</v>
      </c>
      <c r="J346" s="161">
        <v>0</v>
      </c>
    </row>
    <row r="347" spans="1:16" s="51" customFormat="1" ht="15">
      <c r="A347" s="8" t="s">
        <v>765</v>
      </c>
      <c r="B347" s="165">
        <v>15147.39</v>
      </c>
      <c r="C347" s="165">
        <v>15914.29</v>
      </c>
      <c r="D347" s="165">
        <v>15746.36</v>
      </c>
      <c r="E347" s="165">
        <v>13600.880000000001</v>
      </c>
      <c r="F347" s="165">
        <v>11046.41</v>
      </c>
      <c r="G347" s="165">
        <v>9833.2799999999988</v>
      </c>
      <c r="H347" s="165">
        <v>10294.130000000001</v>
      </c>
      <c r="I347" s="165">
        <v>13622.79</v>
      </c>
      <c r="J347" s="165">
        <v>16315.66</v>
      </c>
      <c r="K347" s="94">
        <f t="shared" ref="K347:P347" si="8">B347-SUM(B320:B346)</f>
        <v>0</v>
      </c>
      <c r="L347" s="94">
        <f t="shared" si="8"/>
        <v>0</v>
      </c>
      <c r="M347" s="94">
        <f t="shared" si="8"/>
        <v>0</v>
      </c>
      <c r="N347" s="94">
        <f t="shared" si="8"/>
        <v>0</v>
      </c>
      <c r="O347" s="94">
        <f t="shared" si="8"/>
        <v>0</v>
      </c>
      <c r="P347" s="94">
        <f t="shared" si="8"/>
        <v>0</v>
      </c>
    </row>
    <row r="348" spans="1:16" s="51" customFormat="1" ht="15">
      <c r="A348" s="8"/>
      <c r="B348" s="161"/>
      <c r="C348" s="161"/>
      <c r="D348" s="161"/>
      <c r="E348" s="161"/>
      <c r="F348" s="161"/>
      <c r="G348" s="161"/>
      <c r="H348" s="161"/>
      <c r="I348" s="161"/>
      <c r="J348" s="161"/>
    </row>
    <row r="349" spans="1:16" s="51" customFormat="1" ht="15">
      <c r="A349" s="178" t="s">
        <v>1004</v>
      </c>
      <c r="B349" s="182">
        <v>0</v>
      </c>
      <c r="C349" s="182">
        <v>0</v>
      </c>
      <c r="D349" s="182">
        <v>41.34</v>
      </c>
      <c r="E349" s="182">
        <v>0</v>
      </c>
      <c r="F349" s="182">
        <v>0</v>
      </c>
      <c r="G349" s="182">
        <v>242.49</v>
      </c>
      <c r="H349" s="161"/>
      <c r="I349" s="161"/>
      <c r="J349" s="161"/>
    </row>
    <row r="350" spans="1:16" s="51" customFormat="1" ht="15">
      <c r="A350" s="183" t="s">
        <v>1002</v>
      </c>
      <c r="B350" s="165">
        <v>0</v>
      </c>
      <c r="C350" s="165">
        <v>0</v>
      </c>
      <c r="D350" s="165">
        <v>41.34</v>
      </c>
      <c r="E350" s="165">
        <v>0</v>
      </c>
      <c r="F350" s="165">
        <v>0</v>
      </c>
      <c r="G350" s="165">
        <v>242.49</v>
      </c>
      <c r="H350" s="161"/>
      <c r="I350" s="161"/>
      <c r="J350" s="161"/>
    </row>
    <row r="351" spans="1:16" s="51" customFormat="1" ht="15">
      <c r="A351" s="8"/>
      <c r="B351" s="161"/>
      <c r="C351" s="161"/>
      <c r="D351" s="161"/>
      <c r="E351" s="161"/>
      <c r="F351" s="161"/>
      <c r="G351" s="161"/>
      <c r="H351" s="161"/>
      <c r="I351" s="161"/>
      <c r="J351" s="161"/>
    </row>
    <row r="352" spans="1:16" ht="15">
      <c r="A352" s="154" t="s">
        <v>730</v>
      </c>
      <c r="B352" s="161">
        <v>0</v>
      </c>
      <c r="C352" s="161">
        <v>0</v>
      </c>
      <c r="D352" s="161">
        <v>0</v>
      </c>
      <c r="E352" s="161">
        <v>0</v>
      </c>
      <c r="F352" s="161">
        <v>0</v>
      </c>
      <c r="G352" s="161">
        <v>0</v>
      </c>
      <c r="H352" s="161">
        <v>0</v>
      </c>
      <c r="I352" s="161">
        <v>0</v>
      </c>
      <c r="J352" s="161">
        <v>0</v>
      </c>
    </row>
    <row r="353" spans="1:10" ht="15">
      <c r="A353" s="154" t="s">
        <v>522</v>
      </c>
      <c r="B353" s="161">
        <v>0</v>
      </c>
      <c r="C353" s="161">
        <v>0</v>
      </c>
      <c r="D353" s="161">
        <v>0</v>
      </c>
      <c r="E353" s="161">
        <v>0</v>
      </c>
      <c r="F353" s="161">
        <v>0</v>
      </c>
      <c r="G353" s="161">
        <v>0</v>
      </c>
      <c r="H353" s="161">
        <v>0</v>
      </c>
      <c r="I353" s="161">
        <v>0</v>
      </c>
      <c r="J353" s="161">
        <v>0</v>
      </c>
    </row>
    <row r="354" spans="1:10" ht="15">
      <c r="A354" s="154" t="s">
        <v>348</v>
      </c>
      <c r="B354" s="161">
        <v>50</v>
      </c>
      <c r="C354" s="161">
        <v>0</v>
      </c>
      <c r="D354" s="161">
        <v>175</v>
      </c>
      <c r="E354" s="161">
        <v>0</v>
      </c>
      <c r="F354" s="161">
        <v>0</v>
      </c>
      <c r="G354" s="161">
        <v>3000</v>
      </c>
      <c r="H354" s="161">
        <v>0</v>
      </c>
      <c r="I354" s="161">
        <v>0</v>
      </c>
      <c r="J354" s="161">
        <v>0</v>
      </c>
    </row>
    <row r="355" spans="1:10" ht="15">
      <c r="A355" s="178" t="s">
        <v>999</v>
      </c>
      <c r="B355" s="177">
        <v>195.45</v>
      </c>
      <c r="C355" s="177">
        <v>0</v>
      </c>
      <c r="D355" s="177">
        <v>0</v>
      </c>
      <c r="E355" s="177">
        <v>0</v>
      </c>
      <c r="F355" s="177">
        <v>0</v>
      </c>
      <c r="G355" s="177">
        <v>0</v>
      </c>
      <c r="H355" s="161"/>
      <c r="I355" s="161"/>
      <c r="J355" s="161"/>
    </row>
    <row r="356" spans="1:10" ht="15">
      <c r="A356" s="176" t="s">
        <v>949</v>
      </c>
      <c r="B356" s="177">
        <v>0</v>
      </c>
      <c r="C356" s="177">
        <v>0</v>
      </c>
      <c r="D356" s="177">
        <v>0</v>
      </c>
      <c r="E356" s="177">
        <v>0</v>
      </c>
      <c r="F356" s="177">
        <v>125</v>
      </c>
      <c r="G356" s="177">
        <v>0</v>
      </c>
      <c r="H356" s="161"/>
      <c r="I356" s="161"/>
      <c r="J356" s="161"/>
    </row>
    <row r="357" spans="1:10" ht="15">
      <c r="A357" s="154" t="s">
        <v>246</v>
      </c>
      <c r="B357" s="161">
        <v>0</v>
      </c>
      <c r="C357" s="161">
        <v>135</v>
      </c>
      <c r="D357" s="161">
        <v>0</v>
      </c>
      <c r="E357" s="161">
        <v>0</v>
      </c>
      <c r="F357" s="161">
        <v>620</v>
      </c>
      <c r="G357" s="161">
        <v>235</v>
      </c>
      <c r="H357" s="161">
        <v>0</v>
      </c>
      <c r="I357" s="161">
        <v>0</v>
      </c>
      <c r="J357" s="161">
        <v>0</v>
      </c>
    </row>
    <row r="358" spans="1:10" ht="15">
      <c r="A358" s="154" t="s">
        <v>247</v>
      </c>
      <c r="B358" s="161">
        <v>12347.07</v>
      </c>
      <c r="C358" s="161">
        <v>6997.07</v>
      </c>
      <c r="D358" s="161">
        <v>8449.07</v>
      </c>
      <c r="E358" s="161">
        <v>4277.07</v>
      </c>
      <c r="F358" s="161">
        <v>13870.15</v>
      </c>
      <c r="G358" s="161">
        <v>4247.07</v>
      </c>
      <c r="H358" s="161">
        <v>0</v>
      </c>
      <c r="I358" s="161">
        <v>0</v>
      </c>
      <c r="J358" s="161">
        <v>0</v>
      </c>
    </row>
    <row r="359" spans="1:10" ht="15">
      <c r="A359" s="154" t="s">
        <v>732</v>
      </c>
      <c r="B359" s="161">
        <v>0</v>
      </c>
      <c r="C359" s="161">
        <v>0</v>
      </c>
      <c r="D359" s="161">
        <v>0</v>
      </c>
      <c r="E359" s="161">
        <v>0</v>
      </c>
      <c r="F359" s="161">
        <v>0</v>
      </c>
      <c r="G359" s="161">
        <v>0</v>
      </c>
      <c r="H359" s="161">
        <v>0</v>
      </c>
      <c r="I359" s="161">
        <v>0</v>
      </c>
      <c r="J359" s="161">
        <v>0</v>
      </c>
    </row>
    <row r="360" spans="1:10" ht="15">
      <c r="A360" s="176" t="s">
        <v>944</v>
      </c>
      <c r="B360" s="177">
        <v>350</v>
      </c>
      <c r="C360" s="177">
        <v>0</v>
      </c>
      <c r="D360" s="177">
        <v>0</v>
      </c>
      <c r="E360" s="177">
        <v>0</v>
      </c>
      <c r="F360" s="177">
        <v>0</v>
      </c>
      <c r="G360" s="177">
        <v>0</v>
      </c>
      <c r="H360" s="161"/>
      <c r="I360" s="161"/>
      <c r="J360" s="161"/>
    </row>
    <row r="361" spans="1:10" ht="15">
      <c r="A361" s="176" t="s">
        <v>945</v>
      </c>
      <c r="B361" s="177">
        <v>5856</v>
      </c>
      <c r="C361" s="177">
        <v>390</v>
      </c>
      <c r="D361" s="177">
        <v>0</v>
      </c>
      <c r="E361" s="177">
        <v>0</v>
      </c>
      <c r="F361" s="177">
        <v>450</v>
      </c>
      <c r="G361" s="177">
        <v>335</v>
      </c>
      <c r="H361" s="161"/>
      <c r="I361" s="161"/>
      <c r="J361" s="161"/>
    </row>
    <row r="362" spans="1:10" ht="15">
      <c r="A362" s="176" t="s">
        <v>946</v>
      </c>
      <c r="B362" s="177">
        <v>175</v>
      </c>
      <c r="C362" s="177">
        <v>0</v>
      </c>
      <c r="D362" s="177">
        <v>0</v>
      </c>
      <c r="E362" s="177">
        <v>0</v>
      </c>
      <c r="F362" s="177">
        <v>0</v>
      </c>
      <c r="G362" s="177">
        <v>0</v>
      </c>
      <c r="H362" s="161"/>
      <c r="I362" s="161"/>
      <c r="J362" s="161"/>
    </row>
    <row r="363" spans="1:10" ht="15">
      <c r="A363" s="176" t="s">
        <v>947</v>
      </c>
      <c r="B363" s="177">
        <v>0</v>
      </c>
      <c r="C363" s="177">
        <v>250</v>
      </c>
      <c r="D363" s="177">
        <v>0</v>
      </c>
      <c r="E363" s="177">
        <v>0</v>
      </c>
      <c r="F363" s="177">
        <v>0</v>
      </c>
      <c r="G363" s="177">
        <v>0</v>
      </c>
      <c r="H363" s="161"/>
      <c r="I363" s="161"/>
      <c r="J363" s="161"/>
    </row>
    <row r="364" spans="1:10" ht="15">
      <c r="A364" s="176" t="s">
        <v>948</v>
      </c>
      <c r="B364" s="177">
        <v>0</v>
      </c>
      <c r="C364" s="177">
        <v>0</v>
      </c>
      <c r="D364" s="177">
        <v>74.569999999999993</v>
      </c>
      <c r="E364" s="177">
        <v>0</v>
      </c>
      <c r="F364" s="177">
        <v>0</v>
      </c>
      <c r="G364" s="177">
        <v>0</v>
      </c>
      <c r="H364" s="161"/>
      <c r="I364" s="161"/>
      <c r="J364" s="161"/>
    </row>
    <row r="365" spans="1:10" ht="15">
      <c r="A365" s="154" t="s">
        <v>734</v>
      </c>
      <c r="B365" s="161">
        <v>4.51</v>
      </c>
      <c r="C365" s="161">
        <v>0</v>
      </c>
      <c r="D365" s="161">
        <v>51.3</v>
      </c>
      <c r="E365" s="161">
        <v>0</v>
      </c>
      <c r="F365" s="161">
        <v>0</v>
      </c>
      <c r="G365" s="161">
        <v>0</v>
      </c>
      <c r="H365" s="161">
        <v>0</v>
      </c>
      <c r="I365" s="161">
        <v>0</v>
      </c>
      <c r="J365" s="161">
        <v>0</v>
      </c>
    </row>
    <row r="366" spans="1:10" ht="15">
      <c r="A366" s="222" t="s">
        <v>434</v>
      </c>
      <c r="B366" s="161">
        <v>0</v>
      </c>
      <c r="C366" s="161">
        <v>0</v>
      </c>
      <c r="D366" s="161">
        <v>0</v>
      </c>
      <c r="E366" s="161">
        <v>0</v>
      </c>
      <c r="F366" s="161">
        <v>0</v>
      </c>
      <c r="G366" s="161">
        <v>0</v>
      </c>
      <c r="H366" s="161">
        <v>0</v>
      </c>
      <c r="I366" s="161">
        <v>0</v>
      </c>
      <c r="J366" s="161">
        <v>0</v>
      </c>
    </row>
    <row r="367" spans="1:10" ht="15">
      <c r="A367" s="222" t="s">
        <v>523</v>
      </c>
      <c r="B367" s="161">
        <v>0</v>
      </c>
      <c r="C367" s="161">
        <v>0</v>
      </c>
      <c r="D367" s="161">
        <v>0</v>
      </c>
      <c r="E367" s="161">
        <v>0</v>
      </c>
      <c r="F367" s="161">
        <v>0</v>
      </c>
      <c r="G367" s="161">
        <v>0</v>
      </c>
      <c r="H367" s="161">
        <v>0</v>
      </c>
      <c r="I367" s="161">
        <v>0</v>
      </c>
      <c r="J367" s="161">
        <v>0</v>
      </c>
    </row>
    <row r="368" spans="1:10" ht="15">
      <c r="A368" s="222" t="s">
        <v>350</v>
      </c>
      <c r="B368" s="161">
        <v>0</v>
      </c>
      <c r="C368" s="161">
        <v>0</v>
      </c>
      <c r="D368" s="161">
        <v>0</v>
      </c>
      <c r="E368" s="161">
        <v>0</v>
      </c>
      <c r="F368" s="161">
        <v>0</v>
      </c>
      <c r="G368" s="161">
        <v>0</v>
      </c>
      <c r="H368" s="161">
        <v>0</v>
      </c>
      <c r="I368" s="161">
        <v>0</v>
      </c>
      <c r="J368" s="161">
        <v>0</v>
      </c>
    </row>
    <row r="369" spans="1:16" s="51" customFormat="1" ht="15">
      <c r="A369" s="8" t="s">
        <v>767</v>
      </c>
      <c r="B369" s="165">
        <v>18978.03</v>
      </c>
      <c r="C369" s="165">
        <v>7772.07</v>
      </c>
      <c r="D369" s="165">
        <v>8749.94</v>
      </c>
      <c r="E369" s="165">
        <v>4277.07</v>
      </c>
      <c r="F369" s="165">
        <v>15065.15</v>
      </c>
      <c r="G369" s="165">
        <v>7817.07</v>
      </c>
      <c r="H369" s="165">
        <v>2115</v>
      </c>
      <c r="I369" s="165">
        <v>2451.3000000000002</v>
      </c>
      <c r="J369" s="165">
        <v>2100.5</v>
      </c>
      <c r="K369" s="94">
        <f t="shared" ref="K369:P369" si="9">B369-SUM(B352:B368)</f>
        <v>0</v>
      </c>
      <c r="L369" s="94">
        <f t="shared" si="9"/>
        <v>0</v>
      </c>
      <c r="M369" s="94">
        <f t="shared" si="9"/>
        <v>0</v>
      </c>
      <c r="N369" s="94">
        <f t="shared" si="9"/>
        <v>0</v>
      </c>
      <c r="O369" s="94">
        <f t="shared" si="9"/>
        <v>0</v>
      </c>
      <c r="P369" s="94">
        <f t="shared" si="9"/>
        <v>0</v>
      </c>
    </row>
    <row r="370" spans="1:16" s="51" customFormat="1" ht="15">
      <c r="A370" s="8"/>
      <c r="B370" s="161"/>
      <c r="C370" s="161"/>
      <c r="D370" s="161"/>
      <c r="E370" s="161"/>
      <c r="F370" s="161"/>
      <c r="G370" s="161"/>
      <c r="H370" s="161"/>
      <c r="I370" s="161"/>
      <c r="J370" s="161"/>
    </row>
    <row r="371" spans="1:16" ht="15">
      <c r="A371" s="154" t="s">
        <v>248</v>
      </c>
      <c r="B371" s="161">
        <v>972.17</v>
      </c>
      <c r="C371" s="161">
        <v>439.74</v>
      </c>
      <c r="D371" s="161">
        <v>921.29</v>
      </c>
      <c r="E371" s="161">
        <v>307.83</v>
      </c>
      <c r="F371" s="161">
        <v>105.81</v>
      </c>
      <c r="G371" s="161">
        <v>577.75</v>
      </c>
      <c r="H371" s="161">
        <v>0</v>
      </c>
      <c r="I371" s="161">
        <v>0</v>
      </c>
      <c r="J371" s="161">
        <v>0</v>
      </c>
    </row>
    <row r="372" spans="1:16" ht="15">
      <c r="A372" s="154" t="s">
        <v>249</v>
      </c>
      <c r="B372" s="161">
        <v>271.29000000000002</v>
      </c>
      <c r="C372" s="161">
        <v>201.18</v>
      </c>
      <c r="D372" s="161">
        <v>100.3</v>
      </c>
      <c r="E372" s="161">
        <v>208.94</v>
      </c>
      <c r="F372" s="161">
        <v>74.929999999999993</v>
      </c>
      <c r="G372" s="161">
        <v>111.30000000000001</v>
      </c>
      <c r="H372" s="161">
        <v>0</v>
      </c>
      <c r="I372" s="161">
        <v>0</v>
      </c>
      <c r="J372" s="161">
        <v>0</v>
      </c>
    </row>
    <row r="373" spans="1:16" ht="15">
      <c r="A373" s="154" t="s">
        <v>250</v>
      </c>
      <c r="B373" s="161">
        <v>0</v>
      </c>
      <c r="C373" s="161">
        <v>0</v>
      </c>
      <c r="D373" s="161">
        <v>0</v>
      </c>
      <c r="E373" s="161">
        <v>0</v>
      </c>
      <c r="F373" s="161">
        <v>0</v>
      </c>
      <c r="G373" s="161">
        <v>0</v>
      </c>
      <c r="H373" s="161">
        <v>0</v>
      </c>
      <c r="I373" s="161">
        <v>0</v>
      </c>
      <c r="J373" s="161">
        <v>0</v>
      </c>
    </row>
    <row r="374" spans="1:16" ht="15">
      <c r="A374" s="154" t="s">
        <v>524</v>
      </c>
      <c r="B374" s="161">
        <v>0</v>
      </c>
      <c r="C374" s="161">
        <v>0</v>
      </c>
      <c r="D374" s="161">
        <v>0</v>
      </c>
      <c r="E374" s="161">
        <v>0</v>
      </c>
      <c r="F374" s="161">
        <v>0</v>
      </c>
      <c r="G374" s="161">
        <v>0</v>
      </c>
      <c r="H374" s="161">
        <v>0</v>
      </c>
      <c r="I374" s="161">
        <v>0</v>
      </c>
      <c r="J374" s="161">
        <v>0</v>
      </c>
    </row>
    <row r="375" spans="1:16" ht="15">
      <c r="A375" s="176" t="s">
        <v>950</v>
      </c>
      <c r="B375" s="177">
        <v>62.42</v>
      </c>
      <c r="C375" s="177">
        <v>24.1</v>
      </c>
      <c r="D375" s="177">
        <v>1600.54</v>
      </c>
      <c r="E375" s="177">
        <v>0</v>
      </c>
      <c r="F375" s="177">
        <v>0</v>
      </c>
      <c r="G375" s="177">
        <v>0</v>
      </c>
      <c r="H375" s="161"/>
      <c r="I375" s="161"/>
      <c r="J375" s="161"/>
    </row>
    <row r="376" spans="1:16" ht="15">
      <c r="A376" s="176" t="s">
        <v>951</v>
      </c>
      <c r="B376" s="177">
        <v>154.77000000000001</v>
      </c>
      <c r="C376" s="177">
        <v>13.51</v>
      </c>
      <c r="D376" s="177">
        <v>0</v>
      </c>
      <c r="E376" s="177">
        <v>0</v>
      </c>
      <c r="F376" s="177">
        <v>0</v>
      </c>
      <c r="G376" s="177">
        <v>0</v>
      </c>
      <c r="H376" s="161"/>
      <c r="I376" s="161"/>
      <c r="J376" s="161"/>
    </row>
    <row r="377" spans="1:16" ht="15">
      <c r="A377" s="176" t="s">
        <v>952</v>
      </c>
      <c r="B377" s="177">
        <v>13.08</v>
      </c>
      <c r="C377" s="177">
        <v>0</v>
      </c>
      <c r="D377" s="177">
        <v>0</v>
      </c>
      <c r="E377" s="177">
        <v>0</v>
      </c>
      <c r="F377" s="177">
        <v>26.89</v>
      </c>
      <c r="G377" s="177">
        <v>0</v>
      </c>
      <c r="H377" s="161"/>
      <c r="I377" s="161"/>
      <c r="J377" s="161"/>
    </row>
    <row r="378" spans="1:16" ht="15">
      <c r="A378" s="176" t="s">
        <v>955</v>
      </c>
      <c r="B378" s="177">
        <v>15.12</v>
      </c>
      <c r="C378" s="177">
        <v>0</v>
      </c>
      <c r="D378" s="177">
        <v>0</v>
      </c>
      <c r="E378" s="177">
        <v>0</v>
      </c>
      <c r="F378" s="177">
        <v>0</v>
      </c>
      <c r="G378" s="177">
        <v>0</v>
      </c>
      <c r="H378" s="161"/>
      <c r="I378" s="161"/>
      <c r="J378" s="161"/>
    </row>
    <row r="379" spans="1:16" ht="15">
      <c r="A379" s="176" t="s">
        <v>953</v>
      </c>
      <c r="B379" s="177">
        <v>0</v>
      </c>
      <c r="C379" s="177">
        <v>0</v>
      </c>
      <c r="D379" s="177">
        <v>49.63</v>
      </c>
      <c r="E379" s="177">
        <v>0</v>
      </c>
      <c r="F379" s="177">
        <v>0</v>
      </c>
      <c r="G379" s="177">
        <v>0</v>
      </c>
      <c r="H379" s="161"/>
      <c r="I379" s="161"/>
      <c r="J379" s="161"/>
    </row>
    <row r="380" spans="1:16" ht="15">
      <c r="A380" s="176" t="s">
        <v>954</v>
      </c>
      <c r="B380" s="177">
        <v>0</v>
      </c>
      <c r="C380" s="177">
        <v>0</v>
      </c>
      <c r="D380" s="177">
        <v>0</v>
      </c>
      <c r="E380" s="177">
        <v>85.94</v>
      </c>
      <c r="F380" s="177">
        <v>0</v>
      </c>
      <c r="G380" s="177">
        <v>1148.1600000000001</v>
      </c>
      <c r="H380" s="161"/>
      <c r="I380" s="161"/>
      <c r="J380" s="161"/>
    </row>
    <row r="381" spans="1:16" ht="15">
      <c r="A381" s="154" t="s">
        <v>251</v>
      </c>
      <c r="B381" s="161">
        <v>312.39</v>
      </c>
      <c r="C381" s="161">
        <v>168.3</v>
      </c>
      <c r="D381" s="161">
        <v>21.29</v>
      </c>
      <c r="E381" s="161">
        <v>0</v>
      </c>
      <c r="F381" s="161">
        <v>238.17</v>
      </c>
      <c r="G381" s="161">
        <v>174</v>
      </c>
      <c r="H381" s="161">
        <v>0</v>
      </c>
      <c r="I381" s="161">
        <v>0</v>
      </c>
      <c r="J381" s="161">
        <v>0</v>
      </c>
    </row>
    <row r="382" spans="1:16" ht="15">
      <c r="A382" s="154" t="s">
        <v>252</v>
      </c>
      <c r="B382" s="161">
        <v>147.65</v>
      </c>
      <c r="C382" s="161">
        <v>0</v>
      </c>
      <c r="D382" s="161">
        <v>7.2</v>
      </c>
      <c r="E382" s="161">
        <v>24.28</v>
      </c>
      <c r="F382" s="161">
        <v>25.87</v>
      </c>
      <c r="G382" s="161">
        <v>0</v>
      </c>
      <c r="H382" s="161">
        <v>0</v>
      </c>
      <c r="I382" s="161">
        <v>0</v>
      </c>
      <c r="J382" s="161">
        <v>0</v>
      </c>
    </row>
    <row r="383" spans="1:16" ht="15">
      <c r="A383" s="154" t="s">
        <v>253</v>
      </c>
      <c r="B383" s="161">
        <v>0</v>
      </c>
      <c r="C383" s="161">
        <v>0</v>
      </c>
      <c r="D383" s="161">
        <v>0</v>
      </c>
      <c r="E383" s="161">
        <v>0</v>
      </c>
      <c r="F383" s="161">
        <v>0</v>
      </c>
      <c r="G383" s="161">
        <v>0</v>
      </c>
      <c r="H383" s="161">
        <v>0</v>
      </c>
      <c r="I383" s="161">
        <v>0</v>
      </c>
      <c r="J383" s="161">
        <v>0</v>
      </c>
    </row>
    <row r="384" spans="1:16" s="51" customFormat="1" ht="15">
      <c r="A384" s="8" t="s">
        <v>768</v>
      </c>
      <c r="B384" s="165">
        <v>1948.8899999999999</v>
      </c>
      <c r="C384" s="165">
        <v>846.82999999999993</v>
      </c>
      <c r="D384" s="165">
        <v>2700.25</v>
      </c>
      <c r="E384" s="165">
        <v>626.99</v>
      </c>
      <c r="F384" s="165">
        <v>471.66999999999996</v>
      </c>
      <c r="G384" s="165">
        <v>2011.21</v>
      </c>
      <c r="H384" s="165">
        <v>1005</v>
      </c>
      <c r="I384" s="165">
        <v>986.96</v>
      </c>
      <c r="J384" s="165">
        <v>903</v>
      </c>
      <c r="K384" s="94">
        <f>B384-SUM(B371:B383)</f>
        <v>0</v>
      </c>
      <c r="L384" s="94">
        <f t="shared" ref="L384:P384" si="10">C384-SUM(C371:C383)</f>
        <v>0</v>
      </c>
      <c r="M384" s="94">
        <f t="shared" si="10"/>
        <v>0</v>
      </c>
      <c r="N384" s="94">
        <f t="shared" si="10"/>
        <v>0</v>
      </c>
      <c r="O384" s="94">
        <f t="shared" si="10"/>
        <v>0</v>
      </c>
      <c r="P384" s="94">
        <f t="shared" si="10"/>
        <v>0</v>
      </c>
    </row>
    <row r="385" spans="1:10" s="51" customFormat="1" ht="15">
      <c r="A385" s="8"/>
      <c r="B385" s="161"/>
      <c r="C385" s="161"/>
      <c r="D385" s="161"/>
      <c r="E385" s="161"/>
      <c r="F385" s="161"/>
      <c r="G385" s="161"/>
      <c r="H385" s="161"/>
      <c r="I385" s="161"/>
      <c r="J385" s="161"/>
    </row>
    <row r="386" spans="1:10" ht="15">
      <c r="A386" s="154" t="s">
        <v>254</v>
      </c>
      <c r="B386" s="161">
        <v>0</v>
      </c>
      <c r="C386" s="161">
        <v>0</v>
      </c>
      <c r="D386" s="161">
        <v>649.89</v>
      </c>
      <c r="E386" s="161">
        <v>0</v>
      </c>
      <c r="F386" s="161">
        <v>17.149999999999999</v>
      </c>
      <c r="G386" s="161">
        <v>0</v>
      </c>
      <c r="H386" s="161">
        <v>0</v>
      </c>
      <c r="I386" s="161">
        <v>0</v>
      </c>
      <c r="J386" s="161">
        <v>0</v>
      </c>
    </row>
    <row r="387" spans="1:10" ht="15">
      <c r="A387" s="154" t="s">
        <v>255</v>
      </c>
      <c r="B387" s="161">
        <v>135.83000000000001</v>
      </c>
      <c r="C387" s="161">
        <v>1063.06</v>
      </c>
      <c r="D387" s="161">
        <v>0</v>
      </c>
      <c r="E387" s="161">
        <v>116.61</v>
      </c>
      <c r="F387" s="161">
        <v>534.62</v>
      </c>
      <c r="G387" s="161">
        <v>732.85</v>
      </c>
      <c r="H387" s="161">
        <v>0</v>
      </c>
      <c r="I387" s="161">
        <v>0</v>
      </c>
      <c r="J387" s="161">
        <v>0</v>
      </c>
    </row>
    <row r="388" spans="1:10" ht="15">
      <c r="A388" s="154" t="s">
        <v>256</v>
      </c>
      <c r="B388" s="161">
        <v>161.56</v>
      </c>
      <c r="C388" s="161">
        <v>0</v>
      </c>
      <c r="D388" s="161">
        <v>83.74</v>
      </c>
      <c r="E388" s="161">
        <v>828.36</v>
      </c>
      <c r="F388" s="161">
        <v>551.29</v>
      </c>
      <c r="G388" s="161">
        <v>297.91000000000003</v>
      </c>
      <c r="H388" s="161">
        <v>0</v>
      </c>
      <c r="I388" s="161">
        <v>0</v>
      </c>
      <c r="J388" s="161">
        <v>0</v>
      </c>
    </row>
    <row r="389" spans="1:10" ht="15">
      <c r="A389" s="154" t="s">
        <v>257</v>
      </c>
      <c r="B389" s="161">
        <v>690.80000000000007</v>
      </c>
      <c r="C389" s="161">
        <v>102.72000000000001</v>
      </c>
      <c r="D389" s="161">
        <v>591.73</v>
      </c>
      <c r="E389" s="161">
        <v>1209.97</v>
      </c>
      <c r="F389" s="161">
        <v>334.53</v>
      </c>
      <c r="G389" s="161">
        <v>933.21</v>
      </c>
      <c r="H389" s="161">
        <v>0</v>
      </c>
      <c r="I389" s="161">
        <v>0</v>
      </c>
      <c r="J389" s="161">
        <v>0</v>
      </c>
    </row>
    <row r="390" spans="1:10" ht="15">
      <c r="A390" s="154" t="s">
        <v>258</v>
      </c>
      <c r="B390" s="161">
        <v>44.65</v>
      </c>
      <c r="C390" s="161">
        <v>0</v>
      </c>
      <c r="D390" s="161">
        <v>0</v>
      </c>
      <c r="E390" s="161">
        <v>0</v>
      </c>
      <c r="F390" s="161">
        <v>43.89</v>
      </c>
      <c r="G390" s="161">
        <v>35.619999999999997</v>
      </c>
      <c r="H390" s="161">
        <v>0</v>
      </c>
      <c r="I390" s="161">
        <v>0</v>
      </c>
      <c r="J390" s="161">
        <v>0</v>
      </c>
    </row>
    <row r="391" spans="1:10" ht="15">
      <c r="A391" s="176" t="s">
        <v>956</v>
      </c>
      <c r="B391" s="177">
        <v>58.55</v>
      </c>
      <c r="C391" s="177">
        <v>0</v>
      </c>
      <c r="D391" s="177">
        <v>0</v>
      </c>
      <c r="E391" s="177">
        <v>0</v>
      </c>
      <c r="F391" s="177">
        <v>0</v>
      </c>
      <c r="G391" s="177">
        <v>0</v>
      </c>
      <c r="H391" s="161"/>
      <c r="I391" s="161"/>
      <c r="J391" s="161"/>
    </row>
    <row r="392" spans="1:10" ht="15">
      <c r="A392" s="154" t="s">
        <v>526</v>
      </c>
      <c r="B392" s="161">
        <v>0</v>
      </c>
      <c r="C392" s="161">
        <v>0</v>
      </c>
      <c r="D392" s="161">
        <v>968.1</v>
      </c>
      <c r="E392" s="161">
        <v>0</v>
      </c>
      <c r="F392" s="161">
        <v>303.61</v>
      </c>
      <c r="G392" s="161">
        <v>0</v>
      </c>
      <c r="H392" s="161">
        <v>0</v>
      </c>
      <c r="I392" s="161">
        <v>0</v>
      </c>
      <c r="J392" s="161">
        <v>0</v>
      </c>
    </row>
    <row r="393" spans="1:10" ht="15">
      <c r="A393" s="154" t="s">
        <v>527</v>
      </c>
      <c r="B393" s="161">
        <v>0</v>
      </c>
      <c r="C393" s="161">
        <v>0</v>
      </c>
      <c r="D393" s="161">
        <v>0</v>
      </c>
      <c r="E393" s="161">
        <v>0</v>
      </c>
      <c r="F393" s="161">
        <v>0</v>
      </c>
      <c r="G393" s="161">
        <v>281.04000000000002</v>
      </c>
      <c r="H393" s="161">
        <v>0</v>
      </c>
      <c r="I393" s="161">
        <v>0</v>
      </c>
      <c r="J393" s="161">
        <v>0</v>
      </c>
    </row>
    <row r="394" spans="1:10" ht="15">
      <c r="A394" s="154" t="s">
        <v>259</v>
      </c>
      <c r="B394" s="161">
        <v>0</v>
      </c>
      <c r="C394" s="161">
        <v>0</v>
      </c>
      <c r="D394" s="161">
        <v>0</v>
      </c>
      <c r="E394" s="161">
        <v>0</v>
      </c>
      <c r="F394" s="161">
        <v>0</v>
      </c>
      <c r="G394" s="161">
        <v>0</v>
      </c>
      <c r="H394" s="161">
        <v>0</v>
      </c>
      <c r="I394" s="161">
        <v>0</v>
      </c>
      <c r="J394" s="161">
        <v>0</v>
      </c>
    </row>
    <row r="395" spans="1:10" ht="15">
      <c r="A395" s="154" t="s">
        <v>260</v>
      </c>
      <c r="B395" s="161">
        <v>6587.7800000000007</v>
      </c>
      <c r="C395" s="161">
        <v>10645.220000000001</v>
      </c>
      <c r="D395" s="161">
        <v>9955.92</v>
      </c>
      <c r="E395" s="161">
        <v>3942.89</v>
      </c>
      <c r="F395" s="161">
        <v>8200.6299999999974</v>
      </c>
      <c r="G395" s="161">
        <v>8857.9699999999993</v>
      </c>
      <c r="H395" s="161">
        <v>0</v>
      </c>
      <c r="I395" s="161">
        <v>0</v>
      </c>
      <c r="J395" s="161">
        <v>0</v>
      </c>
    </row>
    <row r="396" spans="1:10" ht="15">
      <c r="A396" s="154" t="s">
        <v>261</v>
      </c>
      <c r="B396" s="161">
        <v>206.04999999999998</v>
      </c>
      <c r="C396" s="161">
        <v>472.37</v>
      </c>
      <c r="D396" s="161">
        <v>866.99999999999989</v>
      </c>
      <c r="E396" s="161">
        <v>152.82999999999998</v>
      </c>
      <c r="F396" s="161">
        <v>756.59</v>
      </c>
      <c r="G396" s="161">
        <v>524.38</v>
      </c>
      <c r="H396" s="161">
        <v>0</v>
      </c>
      <c r="I396" s="161">
        <v>0</v>
      </c>
      <c r="J396" s="161">
        <v>0</v>
      </c>
    </row>
    <row r="397" spans="1:10" ht="15">
      <c r="A397" s="154" t="s">
        <v>262</v>
      </c>
      <c r="B397" s="161">
        <v>267.13</v>
      </c>
      <c r="C397" s="161">
        <v>577.5</v>
      </c>
      <c r="D397" s="161">
        <v>679.42000000000007</v>
      </c>
      <c r="E397" s="161">
        <v>0</v>
      </c>
      <c r="F397" s="161">
        <v>254.82999999999998</v>
      </c>
      <c r="G397" s="161">
        <v>350.88</v>
      </c>
      <c r="H397" s="161">
        <v>0</v>
      </c>
      <c r="I397" s="161">
        <v>0</v>
      </c>
      <c r="J397" s="161">
        <v>0</v>
      </c>
    </row>
    <row r="398" spans="1:10" ht="15">
      <c r="A398" s="154" t="s">
        <v>263</v>
      </c>
      <c r="B398" s="161">
        <v>211.43</v>
      </c>
      <c r="C398" s="161">
        <v>330.15999999999997</v>
      </c>
      <c r="D398" s="161">
        <v>134.07999999999998</v>
      </c>
      <c r="E398" s="161">
        <v>597.49</v>
      </c>
      <c r="F398" s="161">
        <v>149.41000000000003</v>
      </c>
      <c r="G398" s="161">
        <v>474.82000000000005</v>
      </c>
      <c r="H398" s="161">
        <v>0</v>
      </c>
      <c r="I398" s="161">
        <v>0</v>
      </c>
      <c r="J398" s="161">
        <v>0</v>
      </c>
    </row>
    <row r="399" spans="1:10" ht="15">
      <c r="A399" s="154" t="s">
        <v>264</v>
      </c>
      <c r="B399" s="161">
        <v>0</v>
      </c>
      <c r="C399" s="161">
        <v>0</v>
      </c>
      <c r="D399" s="161">
        <v>0</v>
      </c>
      <c r="E399" s="161">
        <v>0</v>
      </c>
      <c r="F399" s="161">
        <v>26.62</v>
      </c>
      <c r="G399" s="161">
        <v>0</v>
      </c>
      <c r="H399" s="161">
        <v>0</v>
      </c>
      <c r="I399" s="161">
        <v>0</v>
      </c>
      <c r="J399" s="161">
        <v>0</v>
      </c>
    </row>
    <row r="400" spans="1:10" ht="15">
      <c r="A400" s="154" t="s">
        <v>265</v>
      </c>
      <c r="B400" s="161">
        <v>35.979999999999997</v>
      </c>
      <c r="C400" s="161">
        <v>0</v>
      </c>
      <c r="D400" s="161">
        <v>0</v>
      </c>
      <c r="E400" s="161">
        <v>0</v>
      </c>
      <c r="F400" s="161">
        <v>820.11</v>
      </c>
      <c r="G400" s="161">
        <v>12.08</v>
      </c>
      <c r="H400" s="161">
        <v>0</v>
      </c>
      <c r="I400" s="161">
        <v>0</v>
      </c>
      <c r="J400" s="161">
        <v>0</v>
      </c>
    </row>
    <row r="401" spans="1:10" ht="15">
      <c r="A401" s="176" t="s">
        <v>958</v>
      </c>
      <c r="B401" s="177">
        <v>0</v>
      </c>
      <c r="C401" s="177">
        <v>0</v>
      </c>
      <c r="D401" s="177">
        <v>13.83</v>
      </c>
      <c r="E401" s="177">
        <v>0</v>
      </c>
      <c r="F401" s="177">
        <v>0</v>
      </c>
      <c r="G401" s="177">
        <v>0</v>
      </c>
      <c r="H401" s="161"/>
      <c r="I401" s="161"/>
      <c r="J401" s="161"/>
    </row>
    <row r="402" spans="1:10" ht="15">
      <c r="A402" s="176" t="s">
        <v>957</v>
      </c>
      <c r="B402" s="177">
        <v>0</v>
      </c>
      <c r="C402" s="177">
        <v>0</v>
      </c>
      <c r="D402" s="177">
        <v>0</v>
      </c>
      <c r="E402" s="177">
        <v>0</v>
      </c>
      <c r="F402" s="177">
        <v>0</v>
      </c>
      <c r="G402" s="177">
        <v>224</v>
      </c>
      <c r="H402" s="161"/>
      <c r="I402" s="161"/>
      <c r="J402" s="161"/>
    </row>
    <row r="403" spans="1:10" ht="15">
      <c r="A403" s="154" t="s">
        <v>738</v>
      </c>
      <c r="B403" s="161">
        <v>0</v>
      </c>
      <c r="C403" s="161">
        <v>0</v>
      </c>
      <c r="D403" s="161">
        <v>0</v>
      </c>
      <c r="E403" s="161">
        <v>131.35</v>
      </c>
      <c r="F403" s="161">
        <v>0</v>
      </c>
      <c r="G403" s="161">
        <v>0</v>
      </c>
      <c r="H403" s="161">
        <v>0</v>
      </c>
      <c r="I403" s="161">
        <v>0</v>
      </c>
      <c r="J403" s="161">
        <v>0</v>
      </c>
    </row>
    <row r="404" spans="1:10" ht="15">
      <c r="A404" s="154" t="s">
        <v>528</v>
      </c>
      <c r="B404" s="161">
        <v>12</v>
      </c>
      <c r="C404" s="161">
        <v>0</v>
      </c>
      <c r="D404" s="161">
        <v>26</v>
      </c>
      <c r="E404" s="161">
        <v>13.99</v>
      </c>
      <c r="F404" s="161">
        <v>0</v>
      </c>
      <c r="G404" s="161">
        <v>0</v>
      </c>
      <c r="H404" s="161">
        <v>0</v>
      </c>
      <c r="I404" s="161">
        <v>0</v>
      </c>
      <c r="J404" s="161">
        <v>0</v>
      </c>
    </row>
    <row r="405" spans="1:10" ht="15">
      <c r="A405" s="154" t="s">
        <v>269</v>
      </c>
      <c r="B405" s="161">
        <v>965.23</v>
      </c>
      <c r="C405" s="161">
        <v>1758.21</v>
      </c>
      <c r="D405" s="161">
        <v>3098.34</v>
      </c>
      <c r="E405" s="161">
        <v>2047.8</v>
      </c>
      <c r="F405" s="161">
        <v>3249.2799999999997</v>
      </c>
      <c r="G405" s="161">
        <v>4733.1399999999994</v>
      </c>
      <c r="H405" s="161">
        <v>0</v>
      </c>
      <c r="I405" s="161">
        <v>0</v>
      </c>
      <c r="J405" s="161">
        <v>0</v>
      </c>
    </row>
    <row r="406" spans="1:10" ht="15">
      <c r="A406" s="154" t="s">
        <v>270</v>
      </c>
      <c r="B406" s="161">
        <v>0</v>
      </c>
      <c r="C406" s="161">
        <v>128.16999999999999</v>
      </c>
      <c r="D406" s="161">
        <v>879.31</v>
      </c>
      <c r="E406" s="161">
        <v>0</v>
      </c>
      <c r="F406" s="161">
        <v>0</v>
      </c>
      <c r="G406" s="161">
        <v>466.2</v>
      </c>
      <c r="H406" s="161">
        <v>0</v>
      </c>
      <c r="I406" s="161">
        <v>0</v>
      </c>
      <c r="J406" s="161">
        <v>0</v>
      </c>
    </row>
    <row r="407" spans="1:10" ht="15">
      <c r="A407" s="154" t="s">
        <v>271</v>
      </c>
      <c r="B407" s="161">
        <v>0</v>
      </c>
      <c r="C407" s="161">
        <v>0</v>
      </c>
      <c r="D407" s="161">
        <v>731.88</v>
      </c>
      <c r="E407" s="161">
        <v>48</v>
      </c>
      <c r="F407" s="161">
        <v>0</v>
      </c>
      <c r="G407" s="161">
        <v>0</v>
      </c>
      <c r="H407" s="161">
        <v>0</v>
      </c>
      <c r="I407" s="161">
        <v>0</v>
      </c>
      <c r="J407" s="161">
        <v>0</v>
      </c>
    </row>
    <row r="408" spans="1:10" ht="15">
      <c r="A408" s="154" t="s">
        <v>351</v>
      </c>
      <c r="B408" s="161">
        <v>0</v>
      </c>
      <c r="C408" s="161">
        <v>0</v>
      </c>
      <c r="D408" s="161">
        <v>0</v>
      </c>
      <c r="E408" s="161">
        <v>0</v>
      </c>
      <c r="F408" s="161">
        <v>0</v>
      </c>
      <c r="G408" s="161">
        <v>0</v>
      </c>
      <c r="H408" s="161">
        <v>0</v>
      </c>
      <c r="I408" s="161">
        <v>0</v>
      </c>
      <c r="J408" s="161">
        <v>0</v>
      </c>
    </row>
    <row r="409" spans="1:10" ht="15">
      <c r="A409" s="154" t="s">
        <v>272</v>
      </c>
      <c r="B409" s="161">
        <v>0</v>
      </c>
      <c r="C409" s="161">
        <v>0</v>
      </c>
      <c r="D409" s="161">
        <v>859.4</v>
      </c>
      <c r="E409" s="161">
        <v>0</v>
      </c>
      <c r="F409" s="161">
        <v>0</v>
      </c>
      <c r="G409" s="161">
        <v>0</v>
      </c>
      <c r="H409" s="161">
        <v>0</v>
      </c>
      <c r="I409" s="161">
        <v>0</v>
      </c>
      <c r="J409" s="161">
        <v>0</v>
      </c>
    </row>
    <row r="410" spans="1:10" ht="15">
      <c r="A410" s="154" t="s">
        <v>273</v>
      </c>
      <c r="B410" s="161">
        <v>41.73</v>
      </c>
      <c r="C410" s="161">
        <v>90.96</v>
      </c>
      <c r="D410" s="161">
        <v>0</v>
      </c>
      <c r="E410" s="161">
        <v>93.63</v>
      </c>
      <c r="F410" s="161">
        <v>0</v>
      </c>
      <c r="G410" s="161">
        <v>199.56</v>
      </c>
      <c r="H410" s="161">
        <v>0</v>
      </c>
      <c r="I410" s="161">
        <v>0</v>
      </c>
      <c r="J410" s="161">
        <v>0</v>
      </c>
    </row>
    <row r="411" spans="1:10" ht="15">
      <c r="A411" s="154" t="s">
        <v>274</v>
      </c>
      <c r="B411" s="161">
        <v>744.45</v>
      </c>
      <c r="C411" s="161">
        <v>0</v>
      </c>
      <c r="D411" s="161">
        <v>1072.55</v>
      </c>
      <c r="E411" s="161">
        <v>492.75</v>
      </c>
      <c r="F411" s="161">
        <v>1481.43</v>
      </c>
      <c r="G411" s="161">
        <v>1815.81</v>
      </c>
      <c r="H411" s="161">
        <v>0</v>
      </c>
      <c r="I411" s="161">
        <v>0</v>
      </c>
      <c r="J411" s="161">
        <v>0</v>
      </c>
    </row>
    <row r="412" spans="1:10" ht="15">
      <c r="A412" s="154" t="s">
        <v>275</v>
      </c>
      <c r="B412" s="161">
        <v>3143.21</v>
      </c>
      <c r="C412" s="161">
        <v>1598.62</v>
      </c>
      <c r="D412" s="161">
        <v>3217.2</v>
      </c>
      <c r="E412" s="161">
        <v>3110.83</v>
      </c>
      <c r="F412" s="161">
        <v>3001.55</v>
      </c>
      <c r="G412" s="161">
        <v>3362.1</v>
      </c>
      <c r="H412" s="161">
        <v>0</v>
      </c>
      <c r="I412" s="161">
        <v>0</v>
      </c>
      <c r="J412" s="161">
        <v>0</v>
      </c>
    </row>
    <row r="413" spans="1:10" ht="15">
      <c r="A413" s="154" t="s">
        <v>268</v>
      </c>
      <c r="B413" s="161">
        <v>0</v>
      </c>
      <c r="C413" s="161">
        <v>0</v>
      </c>
      <c r="D413" s="161">
        <v>0</v>
      </c>
      <c r="E413" s="161">
        <v>0</v>
      </c>
      <c r="F413" s="161">
        <v>126.3</v>
      </c>
      <c r="G413" s="161">
        <v>0</v>
      </c>
      <c r="H413" s="161">
        <v>0</v>
      </c>
      <c r="I413" s="161">
        <v>0</v>
      </c>
      <c r="J413" s="161">
        <v>0</v>
      </c>
    </row>
    <row r="414" spans="1:10" ht="15">
      <c r="A414" s="154" t="s">
        <v>276</v>
      </c>
      <c r="B414" s="161">
        <v>171.31</v>
      </c>
      <c r="C414" s="161">
        <v>0</v>
      </c>
      <c r="D414" s="161">
        <v>583.05999999999995</v>
      </c>
      <c r="E414" s="161">
        <v>150.88999999999999</v>
      </c>
      <c r="F414" s="161">
        <v>403.34</v>
      </c>
      <c r="G414" s="161">
        <v>904.25</v>
      </c>
      <c r="H414" s="161">
        <v>0</v>
      </c>
      <c r="I414" s="161">
        <v>0</v>
      </c>
      <c r="J414" s="161">
        <v>0</v>
      </c>
    </row>
    <row r="415" spans="1:10" ht="15">
      <c r="A415" s="154" t="s">
        <v>277</v>
      </c>
      <c r="B415" s="161">
        <v>1930.3899999999999</v>
      </c>
      <c r="C415" s="161">
        <v>299.20999999999998</v>
      </c>
      <c r="D415" s="161">
        <v>2456.91</v>
      </c>
      <c r="E415" s="161">
        <v>970.9</v>
      </c>
      <c r="F415" s="161">
        <v>1207.56</v>
      </c>
      <c r="G415" s="161">
        <v>1057.1199999999999</v>
      </c>
      <c r="H415" s="161">
        <v>0</v>
      </c>
      <c r="I415" s="161">
        <v>0</v>
      </c>
      <c r="J415" s="161">
        <v>0</v>
      </c>
    </row>
    <row r="416" spans="1:10" ht="15">
      <c r="A416" s="154" t="s">
        <v>278</v>
      </c>
      <c r="B416" s="161">
        <v>0</v>
      </c>
      <c r="C416" s="161">
        <v>0</v>
      </c>
      <c r="D416" s="161">
        <v>0</v>
      </c>
      <c r="E416" s="161">
        <v>0</v>
      </c>
      <c r="F416" s="161">
        <v>108.05</v>
      </c>
      <c r="G416" s="161">
        <v>0</v>
      </c>
      <c r="H416" s="161">
        <v>0</v>
      </c>
      <c r="I416" s="161">
        <v>0</v>
      </c>
      <c r="J416" s="161">
        <v>0</v>
      </c>
    </row>
    <row r="417" spans="1:10" ht="15">
      <c r="A417" s="154" t="s">
        <v>529</v>
      </c>
      <c r="B417" s="161">
        <v>0</v>
      </c>
      <c r="C417" s="161">
        <v>0</v>
      </c>
      <c r="D417" s="161">
        <v>0</v>
      </c>
      <c r="E417" s="161">
        <v>0</v>
      </c>
      <c r="F417" s="161">
        <v>0</v>
      </c>
      <c r="G417" s="161">
        <v>0</v>
      </c>
      <c r="H417" s="161">
        <v>0</v>
      </c>
      <c r="I417" s="161">
        <v>0</v>
      </c>
      <c r="J417" s="161">
        <v>0</v>
      </c>
    </row>
    <row r="418" spans="1:10" ht="15">
      <c r="A418" s="154" t="s">
        <v>530</v>
      </c>
      <c r="B418" s="161">
        <v>0</v>
      </c>
      <c r="C418" s="161">
        <v>182.53</v>
      </c>
      <c r="D418" s="161">
        <v>0</v>
      </c>
      <c r="E418" s="161">
        <v>0</v>
      </c>
      <c r="F418" s="161">
        <v>0</v>
      </c>
      <c r="G418" s="161">
        <v>0</v>
      </c>
      <c r="H418" s="161">
        <v>0</v>
      </c>
      <c r="I418" s="161">
        <v>0</v>
      </c>
      <c r="J418" s="161">
        <v>0</v>
      </c>
    </row>
    <row r="419" spans="1:10" ht="15">
      <c r="A419" s="154" t="s">
        <v>279</v>
      </c>
      <c r="B419" s="161">
        <v>0</v>
      </c>
      <c r="C419" s="161">
        <v>0</v>
      </c>
      <c r="D419" s="161">
        <v>0</v>
      </c>
      <c r="E419" s="161">
        <v>0</v>
      </c>
      <c r="F419" s="161">
        <v>0</v>
      </c>
      <c r="G419" s="161">
        <v>0</v>
      </c>
      <c r="H419" s="161">
        <v>0</v>
      </c>
      <c r="I419" s="161">
        <v>0</v>
      </c>
      <c r="J419" s="161">
        <v>0</v>
      </c>
    </row>
    <row r="420" spans="1:10" ht="15">
      <c r="A420" s="154" t="s">
        <v>280</v>
      </c>
      <c r="B420" s="161">
        <v>1678.73</v>
      </c>
      <c r="C420" s="161">
        <v>3152.37</v>
      </c>
      <c r="D420" s="161">
        <v>9867.5400000000009</v>
      </c>
      <c r="E420" s="161">
        <v>5682.72</v>
      </c>
      <c r="F420" s="161">
        <v>4487.4799999999996</v>
      </c>
      <c r="G420" s="161">
        <v>11873.060000000001</v>
      </c>
      <c r="H420" s="161">
        <v>0</v>
      </c>
      <c r="I420" s="161">
        <v>0</v>
      </c>
      <c r="J420" s="161">
        <v>0</v>
      </c>
    </row>
    <row r="421" spans="1:10" ht="15">
      <c r="A421" s="154" t="s">
        <v>281</v>
      </c>
      <c r="B421" s="161">
        <v>224.58</v>
      </c>
      <c r="C421" s="161">
        <v>449.11</v>
      </c>
      <c r="D421" s="161">
        <v>1259.71</v>
      </c>
      <c r="E421" s="161">
        <v>3168</v>
      </c>
      <c r="F421" s="161">
        <v>868.47</v>
      </c>
      <c r="G421" s="161">
        <v>2954.01</v>
      </c>
      <c r="H421" s="161">
        <v>0</v>
      </c>
      <c r="I421" s="161">
        <v>0</v>
      </c>
      <c r="J421" s="161">
        <v>0</v>
      </c>
    </row>
    <row r="422" spans="1:10" ht="15">
      <c r="A422" s="176" t="s">
        <v>959</v>
      </c>
      <c r="B422" s="177">
        <v>0</v>
      </c>
      <c r="C422" s="177">
        <v>0</v>
      </c>
      <c r="D422" s="177">
        <v>201.67</v>
      </c>
      <c r="E422" s="177">
        <v>0</v>
      </c>
      <c r="F422" s="177">
        <v>0</v>
      </c>
      <c r="G422" s="177">
        <v>0</v>
      </c>
      <c r="H422" s="161"/>
      <c r="I422" s="161"/>
      <c r="J422" s="161"/>
    </row>
    <row r="423" spans="1:10" ht="15">
      <c r="A423" s="154" t="s">
        <v>739</v>
      </c>
      <c r="B423" s="161">
        <v>0</v>
      </c>
      <c r="C423" s="161">
        <v>0</v>
      </c>
      <c r="D423" s="161">
        <v>1065.51</v>
      </c>
      <c r="E423" s="161">
        <v>0</v>
      </c>
      <c r="F423" s="161">
        <v>355.17</v>
      </c>
      <c r="G423" s="161">
        <v>0</v>
      </c>
      <c r="H423" s="161">
        <v>0</v>
      </c>
      <c r="I423" s="161">
        <v>0</v>
      </c>
      <c r="J423" s="161">
        <v>0</v>
      </c>
    </row>
    <row r="424" spans="1:10" ht="15">
      <c r="A424" s="154" t="s">
        <v>282</v>
      </c>
      <c r="B424" s="161">
        <v>0</v>
      </c>
      <c r="C424" s="161">
        <v>0</v>
      </c>
      <c r="D424" s="161">
        <v>596.95000000000005</v>
      </c>
      <c r="E424" s="161">
        <v>583.07999999999993</v>
      </c>
      <c r="F424" s="161">
        <v>0</v>
      </c>
      <c r="G424" s="161">
        <v>0</v>
      </c>
      <c r="H424" s="161">
        <v>0</v>
      </c>
      <c r="I424" s="161">
        <v>0</v>
      </c>
      <c r="J424" s="161">
        <v>0</v>
      </c>
    </row>
    <row r="425" spans="1:10" ht="15">
      <c r="A425" s="154" t="s">
        <v>283</v>
      </c>
      <c r="B425" s="161">
        <v>0</v>
      </c>
      <c r="C425" s="161">
        <v>0</v>
      </c>
      <c r="D425" s="161">
        <v>0</v>
      </c>
      <c r="E425" s="161">
        <v>2011.78</v>
      </c>
      <c r="F425" s="161">
        <v>1065.06</v>
      </c>
      <c r="G425" s="161">
        <v>0</v>
      </c>
      <c r="H425" s="161">
        <v>0</v>
      </c>
      <c r="I425" s="161">
        <v>0</v>
      </c>
      <c r="J425" s="161">
        <v>0</v>
      </c>
    </row>
    <row r="426" spans="1:10" ht="15">
      <c r="A426" s="154" t="s">
        <v>353</v>
      </c>
      <c r="B426" s="161">
        <v>0</v>
      </c>
      <c r="C426" s="161">
        <v>365.06</v>
      </c>
      <c r="D426" s="161">
        <v>0</v>
      </c>
      <c r="E426" s="161">
        <v>0</v>
      </c>
      <c r="F426" s="161">
        <v>0</v>
      </c>
      <c r="G426" s="161">
        <v>0</v>
      </c>
      <c r="H426" s="161">
        <v>0</v>
      </c>
      <c r="I426" s="161">
        <v>0</v>
      </c>
      <c r="J426" s="161">
        <v>0</v>
      </c>
    </row>
    <row r="427" spans="1:10" ht="15">
      <c r="A427" s="176" t="s">
        <v>960</v>
      </c>
      <c r="B427" s="177">
        <v>0</v>
      </c>
      <c r="C427" s="177">
        <v>0</v>
      </c>
      <c r="D427" s="177">
        <v>0</v>
      </c>
      <c r="E427" s="177">
        <v>0</v>
      </c>
      <c r="F427" s="177">
        <v>0</v>
      </c>
      <c r="G427" s="177">
        <v>75</v>
      </c>
      <c r="H427" s="161"/>
      <c r="I427" s="161"/>
      <c r="J427" s="161"/>
    </row>
    <row r="428" spans="1:10" ht="15">
      <c r="A428" s="154" t="s">
        <v>740</v>
      </c>
      <c r="B428" s="161">
        <v>0</v>
      </c>
      <c r="C428" s="161">
        <v>0</v>
      </c>
      <c r="D428" s="161">
        <v>296.58999999999997</v>
      </c>
      <c r="E428" s="161">
        <v>0</v>
      </c>
      <c r="F428" s="161">
        <v>0</v>
      </c>
      <c r="G428" s="161">
        <v>0</v>
      </c>
      <c r="H428" s="161">
        <v>0</v>
      </c>
      <c r="I428" s="161">
        <v>0</v>
      </c>
      <c r="J428" s="161">
        <v>0</v>
      </c>
    </row>
    <row r="429" spans="1:10" ht="15">
      <c r="A429" s="154" t="s">
        <v>285</v>
      </c>
      <c r="B429" s="161">
        <v>745</v>
      </c>
      <c r="C429" s="161">
        <v>38.67</v>
      </c>
      <c r="D429" s="161">
        <v>401</v>
      </c>
      <c r="E429" s="161">
        <v>0</v>
      </c>
      <c r="F429" s="161">
        <v>0</v>
      </c>
      <c r="G429" s="161">
        <v>0</v>
      </c>
      <c r="H429" s="161">
        <v>0</v>
      </c>
      <c r="I429" s="161">
        <v>0</v>
      </c>
      <c r="J429" s="161">
        <v>0</v>
      </c>
    </row>
    <row r="430" spans="1:10" ht="15">
      <c r="A430" s="154" t="s">
        <v>286</v>
      </c>
      <c r="B430" s="161">
        <v>98</v>
      </c>
      <c r="C430" s="161">
        <v>510</v>
      </c>
      <c r="D430" s="161">
        <v>0</v>
      </c>
      <c r="E430" s="161">
        <v>0</v>
      </c>
      <c r="F430" s="161">
        <v>0</v>
      </c>
      <c r="G430" s="161">
        <v>50</v>
      </c>
      <c r="H430" s="161">
        <v>0</v>
      </c>
      <c r="I430" s="161">
        <v>0</v>
      </c>
      <c r="J430" s="161">
        <v>0</v>
      </c>
    </row>
    <row r="431" spans="1:10" ht="15">
      <c r="A431" s="154" t="s">
        <v>531</v>
      </c>
      <c r="B431" s="161">
        <v>0</v>
      </c>
      <c r="C431" s="161">
        <v>0</v>
      </c>
      <c r="D431" s="161">
        <v>0</v>
      </c>
      <c r="E431" s="161">
        <v>0</v>
      </c>
      <c r="F431" s="161">
        <v>0</v>
      </c>
      <c r="G431" s="161">
        <v>0</v>
      </c>
      <c r="H431" s="161">
        <v>0</v>
      </c>
      <c r="I431" s="161">
        <v>0</v>
      </c>
      <c r="J431" s="161">
        <v>0</v>
      </c>
    </row>
    <row r="432" spans="1:10" ht="15">
      <c r="A432" s="154" t="s">
        <v>532</v>
      </c>
      <c r="B432" s="161">
        <v>0</v>
      </c>
      <c r="C432" s="161">
        <v>0</v>
      </c>
      <c r="D432" s="161">
        <v>0</v>
      </c>
      <c r="E432" s="161">
        <v>0</v>
      </c>
      <c r="F432" s="161">
        <v>0</v>
      </c>
      <c r="G432" s="161">
        <v>0</v>
      </c>
      <c r="H432" s="161">
        <v>0</v>
      </c>
      <c r="I432" s="161">
        <v>0</v>
      </c>
      <c r="J432" s="161">
        <v>0</v>
      </c>
    </row>
    <row r="433" spans="1:16" s="51" customFormat="1" ht="15">
      <c r="A433" s="8" t="s">
        <v>769</v>
      </c>
      <c r="B433" s="165">
        <v>18154.39</v>
      </c>
      <c r="C433" s="165">
        <v>21763.940000000002</v>
      </c>
      <c r="D433" s="165">
        <v>40557.329999999994</v>
      </c>
      <c r="E433" s="165">
        <v>25353.870000000003</v>
      </c>
      <c r="F433" s="165">
        <v>28346.97</v>
      </c>
      <c r="G433" s="165">
        <v>40215.01</v>
      </c>
      <c r="H433" s="165">
        <v>32324.57</v>
      </c>
      <c r="I433" s="165">
        <v>32713.870000000003</v>
      </c>
      <c r="J433" s="165">
        <v>36827.43</v>
      </c>
      <c r="K433" s="94">
        <f>B433-SUM(B386:B432)</f>
        <v>0</v>
      </c>
      <c r="L433" s="94">
        <f t="shared" ref="L433:P433" si="11">C433-SUM(C386:C432)</f>
        <v>0</v>
      </c>
      <c r="M433" s="94">
        <f t="shared" si="11"/>
        <v>0</v>
      </c>
      <c r="N433" s="94">
        <f t="shared" si="11"/>
        <v>0</v>
      </c>
      <c r="O433" s="94">
        <f t="shared" si="11"/>
        <v>0</v>
      </c>
      <c r="P433" s="94">
        <f t="shared" si="11"/>
        <v>0</v>
      </c>
    </row>
    <row r="434" spans="1:16" s="51" customFormat="1" ht="15">
      <c r="A434" s="8"/>
      <c r="B434" s="161"/>
      <c r="C434" s="161"/>
      <c r="D434" s="161"/>
      <c r="E434" s="161"/>
      <c r="F434" s="161"/>
      <c r="G434" s="161"/>
      <c r="H434" s="161"/>
      <c r="I434" s="161"/>
      <c r="J434" s="161"/>
    </row>
    <row r="435" spans="1:16" ht="15">
      <c r="A435" s="154" t="s">
        <v>287</v>
      </c>
      <c r="B435" s="161">
        <v>805</v>
      </c>
      <c r="C435" s="161">
        <v>419.36</v>
      </c>
      <c r="D435" s="161">
        <v>0</v>
      </c>
      <c r="E435" s="161">
        <v>975</v>
      </c>
      <c r="F435" s="161">
        <v>0</v>
      </c>
      <c r="G435" s="161">
        <v>0</v>
      </c>
      <c r="H435" s="161">
        <v>0</v>
      </c>
      <c r="I435" s="161">
        <v>0</v>
      </c>
      <c r="J435" s="161">
        <v>0</v>
      </c>
    </row>
    <row r="436" spans="1:16" ht="15">
      <c r="A436" s="176" t="s">
        <v>961</v>
      </c>
      <c r="B436" s="177">
        <v>1610</v>
      </c>
      <c r="C436" s="177">
        <v>277</v>
      </c>
      <c r="D436" s="177">
        <v>0</v>
      </c>
      <c r="E436" s="177">
        <v>150</v>
      </c>
      <c r="F436" s="177">
        <v>0</v>
      </c>
      <c r="G436" s="177">
        <v>0</v>
      </c>
      <c r="H436" s="161"/>
      <c r="I436" s="161"/>
      <c r="J436" s="161"/>
    </row>
    <row r="437" spans="1:16" ht="15">
      <c r="A437" s="154" t="s">
        <v>741</v>
      </c>
      <c r="B437" s="161">
        <v>0</v>
      </c>
      <c r="C437" s="161">
        <v>0</v>
      </c>
      <c r="D437" s="161">
        <v>0</v>
      </c>
      <c r="E437" s="161">
        <v>0</v>
      </c>
      <c r="F437" s="161">
        <v>0</v>
      </c>
      <c r="G437" s="161">
        <v>0</v>
      </c>
      <c r="H437" s="161">
        <v>0</v>
      </c>
      <c r="I437" s="161">
        <v>0</v>
      </c>
      <c r="J437" s="161">
        <v>0</v>
      </c>
    </row>
    <row r="438" spans="1:16" ht="15">
      <c r="A438" s="176" t="s">
        <v>962</v>
      </c>
      <c r="B438" s="177">
        <v>0</v>
      </c>
      <c r="C438" s="177">
        <v>0</v>
      </c>
      <c r="D438" s="177">
        <v>0</v>
      </c>
      <c r="E438" s="177">
        <v>0</v>
      </c>
      <c r="F438" s="177">
        <v>10.32</v>
      </c>
      <c r="G438" s="177">
        <v>0</v>
      </c>
      <c r="H438" s="161"/>
      <c r="I438" s="161"/>
      <c r="J438" s="161"/>
    </row>
    <row r="439" spans="1:16" ht="15">
      <c r="A439" s="154" t="s">
        <v>391</v>
      </c>
      <c r="B439" s="161">
        <v>14.75</v>
      </c>
      <c r="C439" s="161">
        <v>0</v>
      </c>
      <c r="D439" s="161">
        <v>0</v>
      </c>
      <c r="E439" s="161">
        <v>0</v>
      </c>
      <c r="F439" s="161">
        <v>0</v>
      </c>
      <c r="G439" s="161">
        <v>0</v>
      </c>
      <c r="H439" s="161">
        <v>0</v>
      </c>
      <c r="I439" s="161">
        <v>0</v>
      </c>
      <c r="J439" s="161">
        <v>0</v>
      </c>
    </row>
    <row r="440" spans="1:16" ht="15">
      <c r="A440" s="176" t="s">
        <v>963</v>
      </c>
      <c r="B440" s="177">
        <v>21.2</v>
      </c>
      <c r="C440" s="177">
        <v>0</v>
      </c>
      <c r="D440" s="177">
        <v>333.77</v>
      </c>
      <c r="E440" s="177">
        <v>0</v>
      </c>
      <c r="F440" s="177">
        <v>700</v>
      </c>
      <c r="G440" s="177">
        <v>0</v>
      </c>
      <c r="H440" s="161"/>
      <c r="I440" s="161"/>
      <c r="J440" s="161"/>
    </row>
    <row r="441" spans="1:16" ht="15">
      <c r="A441" s="176" t="s">
        <v>966</v>
      </c>
      <c r="B441" s="177">
        <v>0</v>
      </c>
      <c r="C441" s="177">
        <v>0</v>
      </c>
      <c r="D441" s="177">
        <v>0</v>
      </c>
      <c r="E441" s="177">
        <v>0</v>
      </c>
      <c r="F441" s="177">
        <v>150</v>
      </c>
      <c r="G441" s="177">
        <v>0</v>
      </c>
      <c r="H441" s="161"/>
      <c r="I441" s="161"/>
      <c r="J441" s="161"/>
    </row>
    <row r="442" spans="1:16" ht="15">
      <c r="A442" s="176" t="s">
        <v>964</v>
      </c>
      <c r="B442" s="177">
        <v>0</v>
      </c>
      <c r="C442" s="177">
        <v>98.95</v>
      </c>
      <c r="D442" s="177">
        <v>0</v>
      </c>
      <c r="E442" s="177">
        <v>1185</v>
      </c>
      <c r="F442" s="177">
        <v>0</v>
      </c>
      <c r="G442" s="177">
        <v>0</v>
      </c>
      <c r="H442" s="161"/>
      <c r="I442" s="161"/>
      <c r="J442" s="161"/>
    </row>
    <row r="443" spans="1:16" ht="15">
      <c r="A443" s="176" t="s">
        <v>965</v>
      </c>
      <c r="B443" s="177">
        <v>0</v>
      </c>
      <c r="C443" s="177">
        <v>0</v>
      </c>
      <c r="D443" s="177">
        <v>0</v>
      </c>
      <c r="E443" s="177">
        <v>0</v>
      </c>
      <c r="F443" s="177">
        <v>350</v>
      </c>
      <c r="G443" s="177">
        <v>0</v>
      </c>
      <c r="H443" s="161"/>
      <c r="I443" s="161"/>
      <c r="J443" s="161"/>
    </row>
    <row r="444" spans="1:16" ht="15">
      <c r="A444" s="176" t="s">
        <v>969</v>
      </c>
      <c r="B444" s="177">
        <v>0</v>
      </c>
      <c r="C444" s="177">
        <v>0</v>
      </c>
      <c r="D444" s="177">
        <v>0</v>
      </c>
      <c r="E444" s="177">
        <v>0</v>
      </c>
      <c r="F444" s="177">
        <v>0</v>
      </c>
      <c r="G444" s="177">
        <v>130.13999999999999</v>
      </c>
      <c r="H444" s="161"/>
      <c r="I444" s="161"/>
      <c r="J444" s="161"/>
    </row>
    <row r="445" spans="1:16" ht="15">
      <c r="A445" s="154" t="s">
        <v>289</v>
      </c>
      <c r="B445" s="161">
        <v>0</v>
      </c>
      <c r="C445" s="161">
        <v>0</v>
      </c>
      <c r="D445" s="161">
        <v>0</v>
      </c>
      <c r="E445" s="161">
        <v>449.23</v>
      </c>
      <c r="F445" s="161">
        <v>0</v>
      </c>
      <c r="G445" s="161">
        <v>0</v>
      </c>
      <c r="H445" s="161">
        <v>0</v>
      </c>
      <c r="I445" s="161">
        <v>0</v>
      </c>
      <c r="J445" s="161">
        <v>0</v>
      </c>
    </row>
    <row r="446" spans="1:16" ht="15">
      <c r="A446" s="154" t="s">
        <v>743</v>
      </c>
      <c r="B446" s="161">
        <v>0</v>
      </c>
      <c r="C446" s="161">
        <v>0</v>
      </c>
      <c r="D446" s="161">
        <v>0</v>
      </c>
      <c r="E446" s="161">
        <v>0</v>
      </c>
      <c r="F446" s="161">
        <v>0</v>
      </c>
      <c r="G446" s="161">
        <v>0</v>
      </c>
      <c r="H446" s="161">
        <v>0</v>
      </c>
      <c r="I446" s="161">
        <v>0</v>
      </c>
      <c r="J446" s="161">
        <v>0</v>
      </c>
    </row>
    <row r="447" spans="1:16" ht="15">
      <c r="A447" s="154" t="s">
        <v>747</v>
      </c>
      <c r="B447" s="161">
        <v>0</v>
      </c>
      <c r="C447" s="161">
        <v>0</v>
      </c>
      <c r="D447" s="161">
        <v>0</v>
      </c>
      <c r="E447" s="161">
        <v>0</v>
      </c>
      <c r="F447" s="161">
        <v>0</v>
      </c>
      <c r="G447" s="161">
        <v>0</v>
      </c>
      <c r="H447" s="161">
        <v>0</v>
      </c>
      <c r="I447" s="161">
        <v>0</v>
      </c>
      <c r="J447" s="161">
        <v>0</v>
      </c>
    </row>
    <row r="448" spans="1:16" ht="15">
      <c r="A448" s="176" t="s">
        <v>967</v>
      </c>
      <c r="B448" s="177">
        <v>0</v>
      </c>
      <c r="C448" s="177">
        <v>0</v>
      </c>
      <c r="D448" s="177">
        <v>0</v>
      </c>
      <c r="E448" s="177">
        <v>0</v>
      </c>
      <c r="F448" s="177">
        <v>3720</v>
      </c>
      <c r="G448" s="177">
        <v>245.87</v>
      </c>
      <c r="H448" s="161"/>
      <c r="I448" s="161"/>
      <c r="J448" s="161"/>
    </row>
    <row r="449" spans="1:16" ht="15">
      <c r="A449" s="176" t="s">
        <v>968</v>
      </c>
      <c r="B449" s="177">
        <v>0</v>
      </c>
      <c r="C449" s="177">
        <v>34.9</v>
      </c>
      <c r="D449" s="177">
        <v>0</v>
      </c>
      <c r="E449" s="177">
        <v>0</v>
      </c>
      <c r="F449" s="177">
        <v>0</v>
      </c>
      <c r="G449" s="177">
        <v>0</v>
      </c>
      <c r="H449" s="161"/>
      <c r="I449" s="161"/>
      <c r="J449" s="161"/>
    </row>
    <row r="450" spans="1:16" ht="15">
      <c r="A450" s="221" t="s">
        <v>796</v>
      </c>
      <c r="B450" s="161">
        <v>0</v>
      </c>
      <c r="C450" s="161">
        <v>0</v>
      </c>
      <c r="D450" s="161">
        <v>0</v>
      </c>
      <c r="E450" s="161">
        <v>0</v>
      </c>
      <c r="F450" s="161">
        <v>0</v>
      </c>
      <c r="G450" s="161">
        <v>0</v>
      </c>
      <c r="H450" s="161">
        <v>0</v>
      </c>
      <c r="I450" s="161">
        <v>0</v>
      </c>
      <c r="J450" s="161">
        <v>0</v>
      </c>
    </row>
    <row r="451" spans="1:16" s="51" customFormat="1" ht="15">
      <c r="A451" s="8" t="s">
        <v>770</v>
      </c>
      <c r="B451" s="165">
        <v>2450.9499999999998</v>
      </c>
      <c r="C451" s="165">
        <v>830.21</v>
      </c>
      <c r="D451" s="165">
        <v>333.77</v>
      </c>
      <c r="E451" s="165">
        <v>2759.23</v>
      </c>
      <c r="F451" s="165">
        <v>4930.32</v>
      </c>
      <c r="G451" s="165">
        <v>376.01</v>
      </c>
      <c r="H451" s="165">
        <v>82</v>
      </c>
      <c r="I451" s="165">
        <v>412</v>
      </c>
      <c r="J451" s="165">
        <v>888.8</v>
      </c>
      <c r="K451" s="94">
        <f>B451-SUM(B435:B450)</f>
        <v>0</v>
      </c>
      <c r="L451" s="94">
        <f t="shared" ref="L451:P451" si="12">C451-SUM(C435:C450)</f>
        <v>0</v>
      </c>
      <c r="M451" s="94">
        <f t="shared" si="12"/>
        <v>0</v>
      </c>
      <c r="N451" s="94">
        <f t="shared" si="12"/>
        <v>0</v>
      </c>
      <c r="O451" s="94">
        <f t="shared" si="12"/>
        <v>0</v>
      </c>
      <c r="P451" s="94">
        <f t="shared" si="12"/>
        <v>0</v>
      </c>
    </row>
    <row r="452" spans="1:16" s="51" customFormat="1" ht="15">
      <c r="A452" s="8"/>
      <c r="B452" s="161"/>
      <c r="C452" s="161"/>
      <c r="D452" s="161"/>
      <c r="E452" s="161"/>
      <c r="F452" s="161"/>
      <c r="G452" s="161"/>
      <c r="H452" s="161"/>
      <c r="I452" s="161"/>
      <c r="J452" s="161"/>
    </row>
    <row r="453" spans="1:16" ht="15">
      <c r="A453" s="154" t="s">
        <v>292</v>
      </c>
      <c r="B453" s="161">
        <v>901</v>
      </c>
      <c r="C453" s="161">
        <v>0</v>
      </c>
      <c r="D453" s="161">
        <v>1086</v>
      </c>
      <c r="E453" s="161">
        <v>4567.1000000000004</v>
      </c>
      <c r="F453" s="161">
        <v>0</v>
      </c>
      <c r="G453" s="161">
        <v>0</v>
      </c>
      <c r="H453" s="161">
        <v>0</v>
      </c>
      <c r="I453" s="161">
        <v>0</v>
      </c>
      <c r="J453" s="161">
        <v>0</v>
      </c>
    </row>
    <row r="454" spans="1:16" ht="15">
      <c r="A454" s="154" t="s">
        <v>293</v>
      </c>
      <c r="B454" s="161">
        <v>16169.65</v>
      </c>
      <c r="C454" s="161">
        <v>21237.5</v>
      </c>
      <c r="D454" s="161">
        <v>3703.85</v>
      </c>
      <c r="E454" s="161">
        <v>7032.5</v>
      </c>
      <c r="F454" s="161">
        <v>0</v>
      </c>
      <c r="G454" s="161">
        <v>0</v>
      </c>
      <c r="H454" s="161">
        <v>0</v>
      </c>
      <c r="I454" s="161">
        <v>0</v>
      </c>
      <c r="J454" s="161">
        <v>0</v>
      </c>
    </row>
    <row r="455" spans="1:16" ht="15">
      <c r="A455" s="154" t="s">
        <v>294</v>
      </c>
      <c r="B455" s="161">
        <v>370</v>
      </c>
      <c r="C455" s="161">
        <v>0</v>
      </c>
      <c r="D455" s="161">
        <v>0</v>
      </c>
      <c r="E455" s="161">
        <v>0</v>
      </c>
      <c r="F455" s="161">
        <v>0</v>
      </c>
      <c r="G455" s="161">
        <v>0</v>
      </c>
      <c r="H455" s="161">
        <v>0</v>
      </c>
      <c r="I455" s="161">
        <v>0</v>
      </c>
      <c r="J455" s="161">
        <v>0</v>
      </c>
    </row>
    <row r="456" spans="1:16" ht="15">
      <c r="A456" s="154" t="s">
        <v>295</v>
      </c>
      <c r="B456" s="161">
        <v>0</v>
      </c>
      <c r="C456" s="161">
        <v>0</v>
      </c>
      <c r="D456" s="161">
        <v>0</v>
      </c>
      <c r="E456" s="161">
        <v>0</v>
      </c>
      <c r="F456" s="161">
        <v>0</v>
      </c>
      <c r="G456" s="161">
        <v>0</v>
      </c>
      <c r="H456" s="161">
        <v>0</v>
      </c>
      <c r="I456" s="161">
        <v>0</v>
      </c>
      <c r="J456" s="161">
        <v>0</v>
      </c>
    </row>
    <row r="457" spans="1:16" ht="15">
      <c r="A457" s="154" t="s">
        <v>296</v>
      </c>
      <c r="B457" s="161">
        <v>375</v>
      </c>
      <c r="C457" s="161">
        <v>300</v>
      </c>
      <c r="D457" s="161">
        <v>300</v>
      </c>
      <c r="E457" s="161">
        <v>1250</v>
      </c>
      <c r="F457" s="161">
        <v>2170</v>
      </c>
      <c r="G457" s="161">
        <v>3133</v>
      </c>
      <c r="H457" s="161">
        <v>0</v>
      </c>
      <c r="I457" s="161">
        <v>0</v>
      </c>
      <c r="J457" s="161">
        <v>0</v>
      </c>
    </row>
    <row r="458" spans="1:16" ht="15">
      <c r="A458" s="154" t="s">
        <v>297</v>
      </c>
      <c r="B458" s="161">
        <v>1793.55</v>
      </c>
      <c r="C458" s="161">
        <v>1598.2</v>
      </c>
      <c r="D458" s="161">
        <v>1020</v>
      </c>
      <c r="E458" s="161">
        <v>0</v>
      </c>
      <c r="F458" s="161">
        <v>1598.2</v>
      </c>
      <c r="G458" s="161">
        <v>0</v>
      </c>
      <c r="H458" s="161">
        <v>0</v>
      </c>
      <c r="I458" s="161">
        <v>0</v>
      </c>
      <c r="J458" s="161">
        <v>0</v>
      </c>
    </row>
    <row r="459" spans="1:16" ht="15">
      <c r="A459" s="154" t="s">
        <v>298</v>
      </c>
      <c r="B459" s="161">
        <v>0</v>
      </c>
      <c r="C459" s="161">
        <v>0</v>
      </c>
      <c r="D459" s="161">
        <v>-1641.25</v>
      </c>
      <c r="E459" s="161">
        <v>0</v>
      </c>
      <c r="F459" s="161">
        <v>14409.75</v>
      </c>
      <c r="G459" s="161">
        <v>2287.5</v>
      </c>
      <c r="H459" s="161">
        <v>0</v>
      </c>
      <c r="I459" s="161">
        <v>0</v>
      </c>
      <c r="J459" s="161">
        <v>0</v>
      </c>
    </row>
    <row r="460" spans="1:16" ht="15">
      <c r="A460" s="154" t="s">
        <v>299</v>
      </c>
      <c r="B460" s="161">
        <v>-3585.4000000000015</v>
      </c>
      <c r="C460" s="161">
        <v>104749.04</v>
      </c>
      <c r="D460" s="161">
        <v>87379.239999999991</v>
      </c>
      <c r="E460" s="161">
        <v>51843.099999999991</v>
      </c>
      <c r="F460" s="161">
        <v>53732.639999999999</v>
      </c>
      <c r="G460" s="161">
        <v>22504.3</v>
      </c>
      <c r="H460" s="161">
        <v>0</v>
      </c>
      <c r="I460" s="161">
        <v>0</v>
      </c>
      <c r="J460" s="161">
        <v>0</v>
      </c>
    </row>
    <row r="461" spans="1:16" ht="15">
      <c r="A461" s="154" t="s">
        <v>533</v>
      </c>
      <c r="B461" s="161">
        <v>0</v>
      </c>
      <c r="C461" s="161">
        <v>500</v>
      </c>
      <c r="D461" s="161">
        <v>0</v>
      </c>
      <c r="E461" s="161">
        <v>0</v>
      </c>
      <c r="F461" s="161">
        <v>3350</v>
      </c>
      <c r="G461" s="161">
        <v>3710</v>
      </c>
      <c r="H461" s="161">
        <v>0</v>
      </c>
      <c r="I461" s="161">
        <v>0</v>
      </c>
      <c r="J461" s="161">
        <v>0</v>
      </c>
    </row>
    <row r="462" spans="1:16" ht="15">
      <c r="A462" s="154" t="s">
        <v>750</v>
      </c>
      <c r="B462" s="161">
        <v>0</v>
      </c>
      <c r="C462" s="161">
        <v>0</v>
      </c>
      <c r="D462" s="161">
        <v>0</v>
      </c>
      <c r="E462" s="161">
        <v>0</v>
      </c>
      <c r="F462" s="161">
        <v>0</v>
      </c>
      <c r="G462" s="161">
        <v>0</v>
      </c>
      <c r="H462" s="161">
        <v>0</v>
      </c>
      <c r="I462" s="161">
        <v>0</v>
      </c>
      <c r="J462" s="161">
        <v>0</v>
      </c>
    </row>
    <row r="463" spans="1:16" ht="15">
      <c r="A463" s="176" t="s">
        <v>971</v>
      </c>
      <c r="B463" s="177">
        <v>0</v>
      </c>
      <c r="C463" s="177">
        <v>4140.3599999999997</v>
      </c>
      <c r="D463" s="177">
        <v>0</v>
      </c>
      <c r="E463" s="177">
        <v>0</v>
      </c>
      <c r="F463" s="177">
        <v>0</v>
      </c>
      <c r="G463" s="177">
        <v>0</v>
      </c>
      <c r="H463" s="161"/>
      <c r="I463" s="161"/>
      <c r="J463" s="161"/>
    </row>
    <row r="464" spans="1:16" ht="15">
      <c r="A464" s="176" t="s">
        <v>972</v>
      </c>
      <c r="B464" s="177">
        <v>0</v>
      </c>
      <c r="C464" s="177">
        <v>0</v>
      </c>
      <c r="D464" s="177">
        <v>0</v>
      </c>
      <c r="E464" s="177">
        <v>1400</v>
      </c>
      <c r="F464" s="177">
        <v>0</v>
      </c>
      <c r="G464" s="177">
        <v>0</v>
      </c>
      <c r="H464" s="161"/>
      <c r="I464" s="161"/>
      <c r="J464" s="161"/>
    </row>
    <row r="465" spans="1:16" ht="15">
      <c r="A465" s="154" t="s">
        <v>534</v>
      </c>
      <c r="B465" s="161">
        <v>0</v>
      </c>
      <c r="C465" s="161">
        <v>0</v>
      </c>
      <c r="D465" s="161">
        <v>0</v>
      </c>
      <c r="E465" s="161">
        <v>0</v>
      </c>
      <c r="F465" s="161">
        <v>0</v>
      </c>
      <c r="G465" s="161">
        <v>0</v>
      </c>
      <c r="H465" s="161">
        <v>0</v>
      </c>
      <c r="I465" s="161">
        <v>0</v>
      </c>
      <c r="J465" s="161">
        <v>0</v>
      </c>
    </row>
    <row r="466" spans="1:16" ht="15">
      <c r="A466" s="154" t="s">
        <v>751</v>
      </c>
      <c r="B466" s="161">
        <v>-225.25</v>
      </c>
      <c r="C466" s="161">
        <v>0</v>
      </c>
      <c r="D466" s="161">
        <v>0</v>
      </c>
      <c r="E466" s="161">
        <v>0</v>
      </c>
      <c r="F466" s="161">
        <v>0</v>
      </c>
      <c r="G466" s="161">
        <v>4234</v>
      </c>
      <c r="H466" s="161">
        <v>0</v>
      </c>
      <c r="I466" s="161">
        <v>0</v>
      </c>
      <c r="J466" s="161">
        <v>0</v>
      </c>
    </row>
    <row r="467" spans="1:16" ht="15">
      <c r="A467" s="154" t="s">
        <v>535</v>
      </c>
      <c r="B467" s="161">
        <v>0</v>
      </c>
      <c r="C467" s="161">
        <v>0</v>
      </c>
      <c r="D467" s="161">
        <v>0</v>
      </c>
      <c r="E467" s="161">
        <v>0</v>
      </c>
      <c r="F467" s="161">
        <v>0</v>
      </c>
      <c r="G467" s="161">
        <v>2968</v>
      </c>
      <c r="H467" s="161">
        <v>0</v>
      </c>
      <c r="I467" s="161">
        <v>0</v>
      </c>
      <c r="J467" s="161">
        <v>0</v>
      </c>
    </row>
    <row r="468" spans="1:16" ht="15">
      <c r="A468" s="154" t="s">
        <v>752</v>
      </c>
      <c r="B468" s="161">
        <v>0</v>
      </c>
      <c r="C468" s="161">
        <v>0</v>
      </c>
      <c r="D468" s="161">
        <v>0</v>
      </c>
      <c r="E468" s="161">
        <v>0</v>
      </c>
      <c r="F468" s="161">
        <v>0</v>
      </c>
      <c r="G468" s="161">
        <v>0</v>
      </c>
      <c r="H468" s="161">
        <v>0</v>
      </c>
      <c r="I468" s="161">
        <v>0</v>
      </c>
      <c r="J468" s="161">
        <v>0</v>
      </c>
    </row>
    <row r="469" spans="1:16" ht="15">
      <c r="A469" s="154" t="s">
        <v>753</v>
      </c>
      <c r="B469" s="161">
        <v>0</v>
      </c>
      <c r="C469" s="161">
        <v>0</v>
      </c>
      <c r="D469" s="161">
        <v>0</v>
      </c>
      <c r="E469" s="161">
        <v>0</v>
      </c>
      <c r="F469" s="161">
        <v>0</v>
      </c>
      <c r="G469" s="161">
        <v>0</v>
      </c>
      <c r="H469" s="161">
        <v>0</v>
      </c>
      <c r="I469" s="161">
        <v>0</v>
      </c>
      <c r="J469" s="161">
        <v>0</v>
      </c>
    </row>
    <row r="470" spans="1:16" ht="15">
      <c r="A470" s="154" t="s">
        <v>300</v>
      </c>
      <c r="B470" s="161">
        <v>80133.430000000008</v>
      </c>
      <c r="C470" s="161">
        <v>64162.420000000006</v>
      </c>
      <c r="D470" s="161">
        <v>87494.01</v>
      </c>
      <c r="E470" s="161">
        <v>58006.319999999992</v>
      </c>
      <c r="F470" s="161">
        <v>60909.83</v>
      </c>
      <c r="G470" s="161">
        <v>58478.61</v>
      </c>
      <c r="H470" s="161">
        <v>0</v>
      </c>
      <c r="I470" s="161">
        <v>0</v>
      </c>
      <c r="J470" s="161">
        <v>0</v>
      </c>
    </row>
    <row r="471" spans="1:16" ht="15">
      <c r="A471" s="154" t="s">
        <v>394</v>
      </c>
      <c r="B471" s="161">
        <v>0</v>
      </c>
      <c r="C471" s="161">
        <v>0</v>
      </c>
      <c r="D471" s="161">
        <v>0</v>
      </c>
      <c r="E471" s="161">
        <v>0</v>
      </c>
      <c r="F471" s="161">
        <v>0</v>
      </c>
      <c r="G471" s="161">
        <v>0</v>
      </c>
      <c r="H471" s="161">
        <v>0</v>
      </c>
      <c r="I471" s="161">
        <v>0</v>
      </c>
      <c r="J471" s="161">
        <v>0</v>
      </c>
    </row>
    <row r="472" spans="1:16" ht="15">
      <c r="A472" s="154" t="s">
        <v>354</v>
      </c>
      <c r="B472" s="161">
        <v>0</v>
      </c>
      <c r="C472" s="161">
        <v>0</v>
      </c>
      <c r="D472" s="161">
        <v>0</v>
      </c>
      <c r="E472" s="161">
        <v>0</v>
      </c>
      <c r="F472" s="161">
        <v>0</v>
      </c>
      <c r="G472" s="161">
        <v>0</v>
      </c>
      <c r="H472" s="161">
        <v>0</v>
      </c>
      <c r="I472" s="161">
        <v>0</v>
      </c>
      <c r="J472" s="161">
        <v>0</v>
      </c>
    </row>
    <row r="473" spans="1:16" ht="15">
      <c r="A473" s="154" t="s">
        <v>301</v>
      </c>
      <c r="B473" s="161">
        <v>0</v>
      </c>
      <c r="C473" s="161">
        <v>0</v>
      </c>
      <c r="D473" s="161">
        <v>0</v>
      </c>
      <c r="E473" s="161">
        <v>0</v>
      </c>
      <c r="F473" s="161">
        <v>0</v>
      </c>
      <c r="G473" s="161">
        <v>0</v>
      </c>
      <c r="H473" s="161">
        <v>0</v>
      </c>
      <c r="I473" s="161">
        <v>0</v>
      </c>
      <c r="J473" s="161">
        <v>0</v>
      </c>
    </row>
    <row r="474" spans="1:16" ht="15">
      <c r="A474" s="176" t="s">
        <v>970</v>
      </c>
      <c r="B474" s="177">
        <v>0</v>
      </c>
      <c r="C474" s="177">
        <v>0</v>
      </c>
      <c r="D474" s="177">
        <v>468223.41</v>
      </c>
      <c r="E474" s="177">
        <v>73260.14</v>
      </c>
      <c r="F474" s="177">
        <v>97610.49</v>
      </c>
      <c r="G474" s="177">
        <v>85108.5</v>
      </c>
      <c r="H474" s="161"/>
      <c r="I474" s="161"/>
      <c r="J474" s="161"/>
    </row>
    <row r="475" spans="1:16" ht="15">
      <c r="A475" s="154" t="s">
        <v>755</v>
      </c>
      <c r="B475" s="161">
        <v>0</v>
      </c>
      <c r="C475" s="161">
        <v>0</v>
      </c>
      <c r="D475" s="161">
        <v>0</v>
      </c>
      <c r="E475" s="161">
        <v>0</v>
      </c>
      <c r="F475" s="161">
        <v>0</v>
      </c>
      <c r="G475" s="161">
        <v>0</v>
      </c>
      <c r="H475" s="161">
        <v>0</v>
      </c>
      <c r="I475" s="161">
        <v>0</v>
      </c>
      <c r="J475" s="161">
        <v>0</v>
      </c>
    </row>
    <row r="476" spans="1:16" ht="15">
      <c r="A476" s="154" t="s">
        <v>536</v>
      </c>
      <c r="B476" s="161">
        <v>0</v>
      </c>
      <c r="C476" s="161">
        <v>0</v>
      </c>
      <c r="D476" s="161">
        <v>0</v>
      </c>
      <c r="E476" s="161">
        <v>0</v>
      </c>
      <c r="F476" s="161">
        <v>0</v>
      </c>
      <c r="G476" s="161">
        <v>0</v>
      </c>
      <c r="H476" s="161">
        <v>0</v>
      </c>
      <c r="I476" s="161">
        <v>0</v>
      </c>
      <c r="J476" s="161">
        <v>0</v>
      </c>
    </row>
    <row r="477" spans="1:16" ht="15">
      <c r="A477" s="154" t="s">
        <v>302</v>
      </c>
      <c r="B477" s="161">
        <v>7268.05</v>
      </c>
      <c r="C477" s="161">
        <v>5262.9</v>
      </c>
      <c r="D477" s="161">
        <v>0</v>
      </c>
      <c r="E477" s="161">
        <v>10119.08</v>
      </c>
      <c r="F477" s="161">
        <v>9741.08</v>
      </c>
      <c r="G477" s="161">
        <v>5019.95</v>
      </c>
      <c r="H477" s="161">
        <v>0</v>
      </c>
      <c r="I477" s="161">
        <v>0</v>
      </c>
      <c r="J477" s="161">
        <v>0</v>
      </c>
    </row>
    <row r="478" spans="1:16" s="51" customFormat="1" ht="15">
      <c r="A478" s="8" t="s">
        <v>771</v>
      </c>
      <c r="B478" s="165">
        <v>103200.03000000001</v>
      </c>
      <c r="C478" s="165">
        <v>201950.41999999998</v>
      </c>
      <c r="D478" s="165">
        <v>647565.26</v>
      </c>
      <c r="E478" s="165">
        <v>207478.23999999996</v>
      </c>
      <c r="F478" s="165">
        <v>243521.98999999996</v>
      </c>
      <c r="G478" s="165">
        <v>187443.86000000002</v>
      </c>
      <c r="H478" s="165">
        <v>192435</v>
      </c>
      <c r="I478" s="165">
        <v>188677</v>
      </c>
      <c r="J478" s="165">
        <v>196720</v>
      </c>
      <c r="K478" s="94">
        <f>B478-SUM(B453:B477)</f>
        <v>0</v>
      </c>
      <c r="L478" s="94">
        <f t="shared" ref="L478:P478" si="13">C478-SUM(C453:C477)</f>
        <v>0</v>
      </c>
      <c r="M478" s="94">
        <f t="shared" si="13"/>
        <v>0</v>
      </c>
      <c r="N478" s="94">
        <f t="shared" si="13"/>
        <v>0</v>
      </c>
      <c r="O478" s="94">
        <f t="shared" si="13"/>
        <v>0</v>
      </c>
      <c r="P478" s="94">
        <f t="shared" si="13"/>
        <v>0</v>
      </c>
    </row>
    <row r="479" spans="1:16" s="51" customFormat="1" ht="15">
      <c r="A479" s="8"/>
      <c r="B479" s="161"/>
      <c r="C479" s="161"/>
      <c r="D479" s="161"/>
      <c r="E479" s="161"/>
      <c r="F479" s="161"/>
      <c r="G479" s="161"/>
      <c r="H479" s="161"/>
      <c r="I479" s="161"/>
      <c r="J479" s="161"/>
    </row>
    <row r="480" spans="1:16" ht="15">
      <c r="A480" s="154" t="s">
        <v>774</v>
      </c>
      <c r="B480" s="161">
        <v>49058</v>
      </c>
      <c r="C480" s="161">
        <v>39838</v>
      </c>
      <c r="D480" s="161">
        <v>32057</v>
      </c>
      <c r="E480" s="161">
        <v>27877</v>
      </c>
      <c r="F480" s="161">
        <v>23175</v>
      </c>
      <c r="G480" s="161">
        <v>21912</v>
      </c>
      <c r="H480" s="161">
        <v>21693.599999999999</v>
      </c>
      <c r="I480" s="161">
        <v>21263.29</v>
      </c>
      <c r="J480" s="161">
        <v>21604.04</v>
      </c>
    </row>
    <row r="481" spans="1:10" s="51" customFormat="1" ht="15">
      <c r="A481" s="8" t="s">
        <v>775</v>
      </c>
      <c r="B481" s="165">
        <v>49058</v>
      </c>
      <c r="C481" s="165">
        <v>39838</v>
      </c>
      <c r="D481" s="165">
        <v>32057</v>
      </c>
      <c r="E481" s="165">
        <v>27877</v>
      </c>
      <c r="F481" s="165">
        <v>23175</v>
      </c>
      <c r="G481" s="165">
        <v>21912</v>
      </c>
      <c r="H481" s="165">
        <v>21693.599999999999</v>
      </c>
      <c r="I481" s="165">
        <v>21263.29</v>
      </c>
      <c r="J481" s="165">
        <v>21604.04</v>
      </c>
    </row>
    <row r="482" spans="1:10" s="51" customFormat="1" ht="15">
      <c r="A482" s="8"/>
      <c r="B482" s="161"/>
      <c r="C482" s="161"/>
      <c r="D482" s="161"/>
      <c r="E482" s="161"/>
      <c r="F482" s="161"/>
      <c r="G482" s="161"/>
      <c r="H482" s="161"/>
      <c r="I482" s="161"/>
      <c r="J482" s="161"/>
    </row>
    <row r="483" spans="1:10" s="51" customFormat="1" ht="15">
      <c r="A483" s="176" t="s">
        <v>973</v>
      </c>
      <c r="B483" s="177">
        <v>35</v>
      </c>
      <c r="C483" s="177">
        <v>0</v>
      </c>
      <c r="D483" s="177">
        <v>23</v>
      </c>
      <c r="E483" s="177">
        <v>0</v>
      </c>
      <c r="F483" s="177">
        <v>0</v>
      </c>
      <c r="G483" s="177">
        <v>30</v>
      </c>
      <c r="H483" s="161"/>
      <c r="I483" s="161"/>
      <c r="J483" s="161"/>
    </row>
    <row r="484" spans="1:10" s="51" customFormat="1" ht="15">
      <c r="A484" s="176" t="s">
        <v>974</v>
      </c>
      <c r="B484" s="177">
        <v>33.35</v>
      </c>
      <c r="C484" s="177">
        <v>0</v>
      </c>
      <c r="D484" s="177">
        <v>0</v>
      </c>
      <c r="E484" s="177">
        <v>0</v>
      </c>
      <c r="F484" s="177">
        <v>0</v>
      </c>
      <c r="G484" s="177">
        <v>0</v>
      </c>
      <c r="H484" s="161"/>
      <c r="I484" s="161"/>
      <c r="J484" s="161"/>
    </row>
    <row r="485" spans="1:10" ht="15">
      <c r="A485" s="154" t="s">
        <v>537</v>
      </c>
      <c r="B485" s="161">
        <v>0</v>
      </c>
      <c r="C485" s="161">
        <v>0</v>
      </c>
      <c r="D485" s="161">
        <v>0</v>
      </c>
      <c r="E485" s="161">
        <v>0</v>
      </c>
      <c r="F485" s="161">
        <v>0</v>
      </c>
      <c r="G485" s="161">
        <v>0</v>
      </c>
      <c r="H485" s="161">
        <v>0</v>
      </c>
      <c r="I485" s="161">
        <v>0</v>
      </c>
      <c r="J485" s="161">
        <v>0</v>
      </c>
    </row>
    <row r="486" spans="1:10" ht="15">
      <c r="A486" s="154" t="s">
        <v>304</v>
      </c>
      <c r="B486" s="161">
        <v>0</v>
      </c>
      <c r="C486" s="161">
        <v>816</v>
      </c>
      <c r="D486" s="161">
        <v>0</v>
      </c>
      <c r="E486" s="161">
        <v>0</v>
      </c>
      <c r="F486" s="161">
        <v>0</v>
      </c>
      <c r="G486" s="161">
        <v>0</v>
      </c>
      <c r="H486" s="161">
        <v>0</v>
      </c>
      <c r="I486" s="161">
        <v>0</v>
      </c>
      <c r="J486" s="161">
        <v>0</v>
      </c>
    </row>
    <row r="487" spans="1:10" ht="15">
      <c r="A487" s="154" t="s">
        <v>306</v>
      </c>
      <c r="B487" s="161">
        <v>0</v>
      </c>
      <c r="C487" s="161">
        <v>0</v>
      </c>
      <c r="D487" s="161">
        <v>842.28</v>
      </c>
      <c r="E487" s="161">
        <v>0</v>
      </c>
      <c r="F487" s="161">
        <v>0</v>
      </c>
      <c r="G487" s="161">
        <v>0</v>
      </c>
      <c r="H487" s="161">
        <v>0</v>
      </c>
      <c r="I487" s="161">
        <v>0</v>
      </c>
      <c r="J487" s="161">
        <v>0</v>
      </c>
    </row>
    <row r="488" spans="1:10" ht="15">
      <c r="A488" s="154" t="s">
        <v>307</v>
      </c>
      <c r="B488" s="161">
        <v>0</v>
      </c>
      <c r="C488" s="161">
        <v>0</v>
      </c>
      <c r="D488" s="161">
        <v>0</v>
      </c>
      <c r="E488" s="161">
        <v>0</v>
      </c>
      <c r="F488" s="161">
        <v>0</v>
      </c>
      <c r="G488" s="161">
        <v>0</v>
      </c>
      <c r="H488" s="161">
        <v>0</v>
      </c>
      <c r="I488" s="161">
        <v>0</v>
      </c>
      <c r="J488" s="161">
        <v>0</v>
      </c>
    </row>
    <row r="489" spans="1:10" ht="15">
      <c r="A489" s="154" t="s">
        <v>308</v>
      </c>
      <c r="B489" s="161">
        <v>0</v>
      </c>
      <c r="C489" s="161">
        <v>0</v>
      </c>
      <c r="D489" s="161">
        <v>0</v>
      </c>
      <c r="E489" s="161">
        <v>0</v>
      </c>
      <c r="F489" s="161">
        <v>0</v>
      </c>
      <c r="G489" s="161">
        <v>0</v>
      </c>
      <c r="H489" s="161">
        <v>0</v>
      </c>
      <c r="I489" s="161">
        <v>0</v>
      </c>
      <c r="J489" s="161">
        <v>0</v>
      </c>
    </row>
    <row r="490" spans="1:10" ht="15">
      <c r="A490" s="154" t="s">
        <v>309</v>
      </c>
      <c r="B490" s="161">
        <v>0</v>
      </c>
      <c r="C490" s="161">
        <v>0</v>
      </c>
      <c r="D490" s="161">
        <v>0</v>
      </c>
      <c r="E490" s="161">
        <v>0</v>
      </c>
      <c r="F490" s="161">
        <v>0</v>
      </c>
      <c r="G490" s="161">
        <v>0</v>
      </c>
      <c r="H490" s="161">
        <v>0</v>
      </c>
      <c r="I490" s="161">
        <v>0</v>
      </c>
      <c r="J490" s="161">
        <v>0</v>
      </c>
    </row>
    <row r="491" spans="1:10" ht="15">
      <c r="A491" s="176" t="s">
        <v>975</v>
      </c>
      <c r="B491" s="177">
        <v>0</v>
      </c>
      <c r="C491" s="177">
        <v>750</v>
      </c>
      <c r="D491" s="177">
        <v>0</v>
      </c>
      <c r="E491" s="177">
        <v>0</v>
      </c>
      <c r="F491" s="177">
        <v>0</v>
      </c>
      <c r="G491" s="177">
        <v>0</v>
      </c>
      <c r="H491" s="161"/>
      <c r="I491" s="161"/>
      <c r="J491" s="161"/>
    </row>
    <row r="492" spans="1:10" ht="15">
      <c r="A492" s="154" t="s">
        <v>310</v>
      </c>
      <c r="B492" s="161">
        <v>0</v>
      </c>
      <c r="C492" s="161">
        <v>352.73</v>
      </c>
      <c r="D492" s="161">
        <v>80.89</v>
      </c>
      <c r="E492" s="161">
        <v>80.41</v>
      </c>
      <c r="F492" s="161">
        <v>19.59</v>
      </c>
      <c r="G492" s="161">
        <v>0</v>
      </c>
      <c r="H492" s="161">
        <v>0</v>
      </c>
      <c r="I492" s="161">
        <v>0</v>
      </c>
      <c r="J492" s="161">
        <v>0</v>
      </c>
    </row>
    <row r="493" spans="1:10" ht="15">
      <c r="A493" s="154" t="s">
        <v>311</v>
      </c>
      <c r="B493" s="161">
        <v>157.27000000000001</v>
      </c>
      <c r="C493" s="161">
        <v>0</v>
      </c>
      <c r="D493" s="161">
        <v>-1457.58</v>
      </c>
      <c r="E493" s="161">
        <v>0</v>
      </c>
      <c r="F493" s="161">
        <v>12686.28</v>
      </c>
      <c r="G493" s="161">
        <v>340.02</v>
      </c>
      <c r="H493" s="161">
        <v>0</v>
      </c>
      <c r="I493" s="161">
        <v>0</v>
      </c>
      <c r="J493" s="161">
        <v>0</v>
      </c>
    </row>
    <row r="494" spans="1:10" ht="15">
      <c r="A494" s="154" t="s">
        <v>312</v>
      </c>
      <c r="B494" s="161">
        <v>403</v>
      </c>
      <c r="C494" s="161">
        <v>116.49</v>
      </c>
      <c r="D494" s="161">
        <v>-471.24</v>
      </c>
      <c r="E494" s="161">
        <v>60</v>
      </c>
      <c r="F494" s="161">
        <v>0</v>
      </c>
      <c r="G494" s="161">
        <v>-218.79</v>
      </c>
      <c r="H494" s="161">
        <v>0</v>
      </c>
      <c r="I494" s="161">
        <v>0</v>
      </c>
      <c r="J494" s="161">
        <v>0</v>
      </c>
    </row>
    <row r="495" spans="1:10" ht="15">
      <c r="A495" s="154" t="s">
        <v>313</v>
      </c>
      <c r="B495" s="161">
        <v>0</v>
      </c>
      <c r="C495" s="161">
        <v>0</v>
      </c>
      <c r="D495" s="161">
        <v>0</v>
      </c>
      <c r="E495" s="161">
        <v>0</v>
      </c>
      <c r="F495" s="161">
        <v>0</v>
      </c>
      <c r="G495" s="161">
        <v>0</v>
      </c>
      <c r="H495" s="161">
        <v>0</v>
      </c>
      <c r="I495" s="161">
        <v>0</v>
      </c>
      <c r="J495" s="161">
        <v>0</v>
      </c>
    </row>
    <row r="496" spans="1:10" ht="15">
      <c r="A496" s="154" t="s">
        <v>314</v>
      </c>
      <c r="B496" s="161">
        <v>-50</v>
      </c>
      <c r="C496" s="161">
        <v>-50</v>
      </c>
      <c r="D496" s="161">
        <v>-50</v>
      </c>
      <c r="E496" s="161">
        <v>-48.12</v>
      </c>
      <c r="F496" s="161">
        <v>-50</v>
      </c>
      <c r="G496" s="161">
        <v>-54.63</v>
      </c>
      <c r="H496" s="161">
        <v>0</v>
      </c>
      <c r="I496" s="161">
        <v>0</v>
      </c>
      <c r="J496" s="161">
        <v>0</v>
      </c>
    </row>
    <row r="497" spans="1:16" ht="15">
      <c r="A497" s="176" t="s">
        <v>976</v>
      </c>
      <c r="B497" s="177">
        <v>0</v>
      </c>
      <c r="C497" s="177">
        <v>0</v>
      </c>
      <c r="D497" s="177">
        <v>55</v>
      </c>
      <c r="E497" s="177">
        <v>0</v>
      </c>
      <c r="F497" s="177">
        <v>0</v>
      </c>
      <c r="G497" s="177">
        <v>0</v>
      </c>
      <c r="H497" s="161"/>
      <c r="I497" s="161"/>
      <c r="J497" s="161"/>
    </row>
    <row r="498" spans="1:16" ht="15">
      <c r="A498" s="154" t="s">
        <v>315</v>
      </c>
      <c r="B498" s="161">
        <v>-1644.24</v>
      </c>
      <c r="C498" s="161">
        <v>0</v>
      </c>
      <c r="D498" s="161">
        <v>0</v>
      </c>
      <c r="E498" s="161">
        <v>-2845.74</v>
      </c>
      <c r="F498" s="161">
        <v>0</v>
      </c>
      <c r="G498" s="161">
        <v>0</v>
      </c>
      <c r="H498" s="161">
        <v>0</v>
      </c>
      <c r="I498" s="161">
        <v>0</v>
      </c>
      <c r="J498" s="161">
        <v>0</v>
      </c>
    </row>
    <row r="499" spans="1:16" ht="15">
      <c r="A499" s="154" t="s">
        <v>538</v>
      </c>
      <c r="B499" s="161">
        <v>0</v>
      </c>
      <c r="C499" s="161">
        <v>0</v>
      </c>
      <c r="D499" s="161">
        <v>0</v>
      </c>
      <c r="E499" s="161">
        <v>126.33</v>
      </c>
      <c r="F499" s="161">
        <v>0</v>
      </c>
      <c r="G499" s="161">
        <v>0</v>
      </c>
      <c r="H499" s="161">
        <v>0</v>
      </c>
      <c r="I499" s="161">
        <v>0</v>
      </c>
      <c r="J499" s="161">
        <v>0</v>
      </c>
    </row>
    <row r="500" spans="1:16" ht="15">
      <c r="A500" s="221" t="s">
        <v>797</v>
      </c>
      <c r="B500" s="161">
        <v>0</v>
      </c>
      <c r="C500" s="161">
        <v>0</v>
      </c>
      <c r="D500" s="161">
        <v>0</v>
      </c>
      <c r="E500" s="161">
        <v>0</v>
      </c>
      <c r="F500" s="161">
        <v>0</v>
      </c>
      <c r="G500" s="161">
        <v>0</v>
      </c>
      <c r="H500" s="161">
        <v>0</v>
      </c>
      <c r="I500" s="161">
        <v>0</v>
      </c>
      <c r="J500" s="161">
        <v>0</v>
      </c>
    </row>
    <row r="501" spans="1:16" s="51" customFormat="1" ht="15">
      <c r="A501" s="8" t="s">
        <v>772</v>
      </c>
      <c r="B501" s="165">
        <v>-1065.6199999999999</v>
      </c>
      <c r="C501" s="165">
        <v>1985.22</v>
      </c>
      <c r="D501" s="165">
        <v>-977.64999999999986</v>
      </c>
      <c r="E501" s="165">
        <v>-2627.12</v>
      </c>
      <c r="F501" s="165">
        <v>12655.87</v>
      </c>
      <c r="G501" s="165">
        <v>96.6</v>
      </c>
      <c r="H501" s="165">
        <v>21201</v>
      </c>
      <c r="I501" s="165">
        <v>21201</v>
      </c>
      <c r="J501" s="165">
        <v>21201</v>
      </c>
      <c r="K501" s="94">
        <f>B501-SUM(B483:B500)</f>
        <v>0</v>
      </c>
      <c r="L501" s="94">
        <f t="shared" ref="L501:P501" si="14">C501-SUM(C483:C500)</f>
        <v>0</v>
      </c>
      <c r="M501" s="94">
        <f t="shared" si="14"/>
        <v>0</v>
      </c>
      <c r="N501" s="94">
        <f t="shared" si="14"/>
        <v>0</v>
      </c>
      <c r="O501" s="94">
        <f t="shared" si="14"/>
        <v>0</v>
      </c>
      <c r="P501" s="94">
        <f t="shared" si="14"/>
        <v>0</v>
      </c>
    </row>
    <row r="502" spans="1:16" s="51" customFormat="1" ht="15">
      <c r="A502" s="8"/>
      <c r="B502" s="161"/>
      <c r="C502" s="161"/>
      <c r="D502" s="161"/>
      <c r="E502" s="161"/>
      <c r="F502" s="161"/>
      <c r="G502" s="161"/>
      <c r="H502" s="161"/>
      <c r="I502" s="161"/>
      <c r="J502" s="161"/>
    </row>
    <row r="503" spans="1:16" s="51" customFormat="1" ht="15">
      <c r="A503" s="157" t="s">
        <v>220</v>
      </c>
      <c r="B503" s="161">
        <v>0</v>
      </c>
      <c r="C503" s="161">
        <v>0</v>
      </c>
      <c r="D503" s="161">
        <v>0</v>
      </c>
      <c r="E503" s="161">
        <v>0</v>
      </c>
      <c r="F503" s="161">
        <v>0</v>
      </c>
      <c r="G503" s="161">
        <v>0</v>
      </c>
      <c r="H503" s="161">
        <v>0</v>
      </c>
      <c r="I503" s="161">
        <v>0</v>
      </c>
      <c r="J503" s="161">
        <v>0</v>
      </c>
    </row>
    <row r="504" spans="1:16" s="51" customFormat="1" ht="15">
      <c r="A504" s="157" t="s">
        <v>221</v>
      </c>
      <c r="B504" s="161">
        <v>977.79</v>
      </c>
      <c r="C504" s="161">
        <v>2834.72</v>
      </c>
      <c r="D504" s="161">
        <v>745.35</v>
      </c>
      <c r="E504" s="161">
        <v>0</v>
      </c>
      <c r="F504" s="161">
        <v>0</v>
      </c>
      <c r="G504" s="161">
        <v>0</v>
      </c>
      <c r="H504" s="161">
        <v>0</v>
      </c>
      <c r="I504" s="161">
        <v>0</v>
      </c>
      <c r="J504" s="161">
        <v>0</v>
      </c>
    </row>
    <row r="505" spans="1:16" s="51" customFormat="1" ht="15">
      <c r="A505" s="178" t="s">
        <v>1001</v>
      </c>
      <c r="B505" s="177">
        <v>247.5</v>
      </c>
      <c r="C505" s="177">
        <v>0</v>
      </c>
      <c r="D505" s="177">
        <v>0</v>
      </c>
      <c r="E505" s="177">
        <v>0</v>
      </c>
      <c r="F505" s="177">
        <v>0</v>
      </c>
      <c r="G505" s="177">
        <v>0</v>
      </c>
      <c r="H505" s="161"/>
      <c r="I505" s="161"/>
      <c r="J505" s="161"/>
    </row>
    <row r="506" spans="1:16" s="51" customFormat="1" ht="15">
      <c r="A506" s="154" t="s">
        <v>479</v>
      </c>
      <c r="B506" s="161">
        <v>0</v>
      </c>
      <c r="C506" s="161">
        <v>0</v>
      </c>
      <c r="D506" s="161">
        <v>0</v>
      </c>
      <c r="E506" s="161">
        <v>0</v>
      </c>
      <c r="F506" s="161">
        <v>0</v>
      </c>
      <c r="G506" s="161">
        <v>0</v>
      </c>
      <c r="H506" s="161">
        <v>0</v>
      </c>
      <c r="I506" s="161">
        <v>0</v>
      </c>
      <c r="J506" s="161">
        <v>0</v>
      </c>
    </row>
    <row r="507" spans="1:16" s="51" customFormat="1" ht="15">
      <c r="A507" s="158" t="s">
        <v>30</v>
      </c>
      <c r="B507" s="165">
        <v>1225.29</v>
      </c>
      <c r="C507" s="165">
        <v>2834.72</v>
      </c>
      <c r="D507" s="165">
        <v>745.35</v>
      </c>
      <c r="E507" s="165">
        <v>0</v>
      </c>
      <c r="F507" s="165">
        <v>0</v>
      </c>
      <c r="G507" s="165">
        <v>0</v>
      </c>
      <c r="H507" s="165">
        <v>0</v>
      </c>
      <c r="I507" s="165">
        <v>0</v>
      </c>
      <c r="J507" s="165">
        <v>0</v>
      </c>
      <c r="K507" s="94">
        <f>B507-SUM(B503:B506)</f>
        <v>0</v>
      </c>
      <c r="L507" s="94">
        <f t="shared" ref="L507:P507" si="15">C507-SUM(C503:C506)</f>
        <v>0</v>
      </c>
      <c r="M507" s="94">
        <f t="shared" si="15"/>
        <v>0</v>
      </c>
      <c r="N507" s="94">
        <f t="shared" si="15"/>
        <v>0</v>
      </c>
      <c r="O507" s="94">
        <f t="shared" si="15"/>
        <v>0</v>
      </c>
      <c r="P507" s="94">
        <f t="shared" si="15"/>
        <v>0</v>
      </c>
    </row>
    <row r="508" spans="1:16" s="51" customFormat="1" ht="15">
      <c r="A508" s="9"/>
      <c r="B508" s="164"/>
      <c r="C508" s="164"/>
      <c r="D508" s="164"/>
      <c r="E508" s="164"/>
      <c r="F508" s="164"/>
      <c r="G508" s="164"/>
      <c r="H508" s="164"/>
      <c r="I508" s="164"/>
      <c r="J508" s="164"/>
    </row>
    <row r="509" spans="1:16" s="51" customFormat="1" ht="15.75" thickBot="1">
      <c r="A509" s="9" t="s">
        <v>773</v>
      </c>
      <c r="B509" s="168">
        <v>1089851.6200000001</v>
      </c>
      <c r="C509" s="168">
        <v>1061399.5099999995</v>
      </c>
      <c r="D509" s="168">
        <v>1601943.9600000002</v>
      </c>
      <c r="E509" s="168">
        <v>1033418.9199999998</v>
      </c>
      <c r="F509" s="168">
        <v>1216733.2500000002</v>
      </c>
      <c r="G509" s="168">
        <v>1052711.54</v>
      </c>
      <c r="H509" s="168">
        <v>1073093.98</v>
      </c>
      <c r="I509" s="168">
        <v>1109874.6099999999</v>
      </c>
      <c r="J509" s="168">
        <v>1065989.3400000001</v>
      </c>
    </row>
    <row r="510" spans="1:16" ht="13.5" thickTop="1"/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</vt:i4>
      </vt:variant>
    </vt:vector>
  </HeadingPairs>
  <TitlesOfParts>
    <vt:vector size="23" baseType="lpstr">
      <vt:lpstr>notes</vt:lpstr>
      <vt:lpstr>O&amp;M Comparison</vt:lpstr>
      <vt:lpstr>Div 2 forecast</vt:lpstr>
      <vt:lpstr>Div 12 forecast</vt:lpstr>
      <vt:lpstr>Div 9 forecast</vt:lpstr>
      <vt:lpstr>Div 91 forecast</vt:lpstr>
      <vt:lpstr>Div 2 history</vt:lpstr>
      <vt:lpstr>Div 12 history </vt:lpstr>
      <vt:lpstr>Div 9 history </vt:lpstr>
      <vt:lpstr>Div 91 history</vt:lpstr>
      <vt:lpstr>Div 002 FY18 Budget </vt:lpstr>
      <vt:lpstr>Div 012 FY18 Budget</vt:lpstr>
      <vt:lpstr>Div 009 FY18 Budget</vt:lpstr>
      <vt:lpstr>Div 091 FY18 Budget</vt:lpstr>
      <vt:lpstr>incent comp w cap credits</vt:lpstr>
      <vt:lpstr>final summary</vt:lpstr>
      <vt:lpstr>adjustment</vt:lpstr>
      <vt:lpstr>CPI Index</vt:lpstr>
      <vt:lpstr>Escalation</vt:lpstr>
      <vt:lpstr>SS Controller 1903</vt:lpstr>
      <vt:lpstr>'final summary'!Print_Area</vt:lpstr>
      <vt:lpstr>notes!Print_Area</vt:lpstr>
      <vt:lpstr>'O&amp;M Comparison'!Print_Area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Paul</dc:creator>
  <cp:lastModifiedBy>Brannon C Taylor</cp:lastModifiedBy>
  <cp:lastPrinted>2015-02-18T21:40:53Z</cp:lastPrinted>
  <dcterms:created xsi:type="dcterms:W3CDTF">2013-03-06T14:43:53Z</dcterms:created>
  <dcterms:modified xsi:type="dcterms:W3CDTF">2017-10-11T17:35:32Z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